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1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fileSharing readOnlyRecommended="1"/>
  <workbookPr/>
  <mc:AlternateContent xmlns:mc="http://schemas.openxmlformats.org/markup-compatibility/2006">
    <mc:Choice Requires="x15">
      <x15ac:absPath xmlns:x15ac="http://schemas.microsoft.com/office/spreadsheetml/2010/11/ac" url="E:\silentgil\SMTC\Embarques\inputs2\"/>
    </mc:Choice>
  </mc:AlternateContent>
  <xr:revisionPtr revIDLastSave="0" documentId="8_{3E9A28E0-AFD5-4B90-ACE5-C0ADCB71C919}" xr6:coauthVersionLast="47" xr6:coauthVersionMax="47" xr10:uidLastSave="{00000000-0000-0000-0000-000000000000}"/>
  <bookViews>
    <workbookView xWindow="-80" yWindow="-80" windowWidth="34560" windowHeight="13840" firstSheet="6" activeTab="11" xr2:uid="{00000000-000D-0000-FFFF-FFFF00000000}"/>
  </bookViews>
  <sheets>
    <sheet name="Concentrado " sheetId="16" state="hidden" r:id="rId1"/>
    <sheet name="Sheet6" sheetId="17" state="hidden" r:id="rId2"/>
    <sheet name="Sheet5" sheetId="18" state="hidden" r:id="rId3"/>
    <sheet name="Sheet7" sheetId="19" state="hidden" r:id="rId4"/>
    <sheet name="Sheet9" sheetId="29" state="hidden" r:id="rId5"/>
    <sheet name="PLAN_RESULTS" sheetId="32" state="hidden" r:id="rId6"/>
    <sheet name="Produccion" sheetId="30" r:id="rId7"/>
    <sheet name="Sheet13" sheetId="33" state="hidden" r:id="rId8"/>
    <sheet name="Sheet14" sheetId="34" state="hidden" r:id="rId9"/>
    <sheet name="Sheet15" sheetId="35" state="hidden" r:id="rId10"/>
    <sheet name="Cortos" sheetId="31" state="hidden" r:id="rId11"/>
    <sheet name="Plan de produccion  TROV" sheetId="27" r:id="rId12"/>
    <sheet name="Sheet11" sheetId="42" state="hidden" r:id="rId13"/>
    <sheet name="Sheet17" sheetId="41" state="hidden" r:id="rId14"/>
    <sheet name="Sheet10" sheetId="39" state="hidden" r:id="rId15"/>
    <sheet name="Plan de produccion  RISE" sheetId="37" r:id="rId16"/>
    <sheet name="Pivot" sheetId="38" state="hidden" r:id="rId17"/>
    <sheet name="Seguimiento WOS TROV" sheetId="28" state="hidden" r:id="rId18"/>
    <sheet name="Sheet8" sheetId="22" state="hidden" r:id="rId19"/>
    <sheet name="Sheet2" sheetId="15" state="hidden" r:id="rId20"/>
    <sheet name="Sheet1" sheetId="14" state="hidden" r:id="rId21"/>
    <sheet name="ORDENES TERMINADAS" sheetId="45" r:id="rId22"/>
    <sheet name="Ordenes con isues" sheetId="46" r:id="rId23"/>
    <sheet name="costos" sheetId="40" r:id="rId24"/>
    <sheet name="Sheet18" sheetId="43" r:id="rId25"/>
    <sheet name="Sheet12" sheetId="47" r:id="rId26"/>
    <sheet name="Prioridad" sheetId="7" state="hidden" r:id="rId27"/>
    <sheet name="Sheet4" sheetId="12" state="hidden" r:id="rId28"/>
    <sheet name="Sheet3" sheetId="6" state="hidden" r:id="rId29"/>
    <sheet name="WOs pilotos" sheetId="5" state="hidden" r:id="rId30"/>
    <sheet name="0807" sheetId="3" state="hidden" r:id="rId31"/>
    <sheet name="0806" sheetId="1" state="hidden" r:id="rId32"/>
  </sheets>
  <externalReferences>
    <externalReference r:id="rId33"/>
    <externalReference r:id="rId34"/>
    <externalReference r:id="rId35"/>
    <externalReference r:id="rId36"/>
    <externalReference r:id="rId37"/>
  </externalReferences>
  <definedNames>
    <definedName name="_xlnm._FilterDatabase" localSheetId="22" hidden="1">'Ordenes con isues'!$A$1:$AC$38</definedName>
    <definedName name="_xlnm._FilterDatabase" localSheetId="21" hidden="1">'ORDENES TERMINADAS'!$A$1:$AC$1211</definedName>
    <definedName name="_xlnm._FilterDatabase" localSheetId="15" hidden="1">'Plan de produccion  RISE'!$A$1:$Z$72</definedName>
    <definedName name="_xlnm._FilterDatabase" localSheetId="11" hidden="1">'Plan de produccion  TROV'!$A$1:$Y$215</definedName>
    <definedName name="_xlnm._FilterDatabase" localSheetId="17" hidden="1">'Seguimiento WOS TROV'!$A$2:$AH$860</definedName>
    <definedName name="_xlnm._FilterDatabase" localSheetId="9" hidden="1">Sheet15!$A$1:$W$240</definedName>
    <definedName name="_xlnm._FilterDatabase" localSheetId="24" hidden="1">Sheet18!$A$1:$C$1159</definedName>
    <definedName name="_xlnm._FilterDatabase" localSheetId="28" hidden="1">Sheet3!$B$2:$F$67</definedName>
  </definedNames>
  <calcPr calcId="191029" iterateCount="1"/>
  <pivotCaches>
    <pivotCache cacheId="8" r:id="rId38"/>
    <pivotCache cacheId="9" r:id="rId39"/>
    <pivotCache cacheId="10" r:id="rId40"/>
    <pivotCache cacheId="11" r:id="rId41"/>
    <pivotCache cacheId="12" r:id="rId42"/>
    <pivotCache cacheId="13" r:id="rId43"/>
    <pivotCache cacheId="14" r:id="rId44"/>
    <pivotCache cacheId="15" r:id="rId4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2" i="27" l="1"/>
  <c r="T211" i="27"/>
  <c r="C1479" i="30"/>
  <c r="I215" i="27"/>
  <c r="A196" i="27"/>
  <c r="A197" i="27"/>
  <c r="U212" i="27"/>
  <c r="J212" i="27"/>
  <c r="N212" i="27" s="1"/>
  <c r="O212" i="27" s="1"/>
  <c r="K212" i="27"/>
  <c r="L212" i="27"/>
  <c r="M212" i="27"/>
  <c r="P212" i="27"/>
  <c r="A210" i="27"/>
  <c r="T210" i="27"/>
  <c r="U210" i="27" s="1"/>
  <c r="K210" i="27"/>
  <c r="L210" i="27"/>
  <c r="M210" i="27"/>
  <c r="N210" i="27"/>
  <c r="O210" i="27" s="1"/>
  <c r="P210" i="27"/>
  <c r="T196" i="27"/>
  <c r="U196" i="27" s="1"/>
  <c r="P196" i="27"/>
  <c r="K196" i="27"/>
  <c r="L196" i="27"/>
  <c r="M196" i="27"/>
  <c r="N196" i="27"/>
  <c r="O196" i="27" s="1"/>
  <c r="T195" i="27"/>
  <c r="T197" i="27"/>
  <c r="Q210" i="27" l="1"/>
  <c r="Q212" i="27"/>
  <c r="Q196" i="27"/>
  <c r="A195" i="27" l="1"/>
  <c r="A198" i="27"/>
  <c r="A199" i="27"/>
  <c r="A200" i="27"/>
  <c r="A201" i="27"/>
  <c r="A202" i="27"/>
  <c r="A203" i="27"/>
  <c r="A204" i="27"/>
  <c r="A205" i="27"/>
  <c r="A206" i="27"/>
  <c r="A207" i="27"/>
  <c r="A208" i="27"/>
  <c r="A209" i="27"/>
  <c r="A211" i="27"/>
  <c r="A213" i="27"/>
  <c r="A214" i="27"/>
  <c r="T67" i="37"/>
  <c r="U67" i="37" s="1"/>
  <c r="T68" i="37"/>
  <c r="U68" i="37" s="1"/>
  <c r="T69" i="37"/>
  <c r="U69" i="37" s="1"/>
  <c r="T70" i="37"/>
  <c r="U70" i="37"/>
  <c r="T71" i="37"/>
  <c r="U71" i="37" s="1"/>
  <c r="T66" i="37"/>
  <c r="U66" i="37" s="1"/>
  <c r="A65" i="37"/>
  <c r="J65" i="37"/>
  <c r="N65" i="37" s="1"/>
  <c r="O65" i="37" s="1"/>
  <c r="Q65" i="37" s="1"/>
  <c r="K65" i="37"/>
  <c r="L65" i="37"/>
  <c r="M65" i="37"/>
  <c r="T65" i="37"/>
  <c r="U65" i="37" s="1"/>
  <c r="T64" i="37"/>
  <c r="U64" i="37" s="1"/>
  <c r="T62" i="37"/>
  <c r="U62" i="37" s="1"/>
  <c r="T63" i="37"/>
  <c r="U63" i="37" s="1"/>
  <c r="T61" i="37"/>
  <c r="T60" i="37"/>
  <c r="U60" i="37" l="1"/>
  <c r="U61" i="37"/>
  <c r="A60" i="37"/>
  <c r="A61" i="37"/>
  <c r="A62" i="37"/>
  <c r="A63" i="37"/>
  <c r="A64" i="37"/>
  <c r="A66" i="37"/>
  <c r="A67" i="37"/>
  <c r="A68" i="37"/>
  <c r="A69" i="37"/>
  <c r="A70" i="37"/>
  <c r="A71" i="37"/>
  <c r="J60" i="37"/>
  <c r="N60" i="37" s="1"/>
  <c r="O60" i="37" s="1"/>
  <c r="Q60" i="37" s="1"/>
  <c r="K60" i="37"/>
  <c r="L60" i="37"/>
  <c r="M60" i="37"/>
  <c r="J61" i="37"/>
  <c r="N61" i="37" s="1"/>
  <c r="O61" i="37" s="1"/>
  <c r="Q61" i="37" s="1"/>
  <c r="K61" i="37"/>
  <c r="L61" i="37"/>
  <c r="M61" i="37"/>
  <c r="J62" i="37"/>
  <c r="N62" i="37" s="1"/>
  <c r="O62" i="37" s="1"/>
  <c r="Q62" i="37" s="1"/>
  <c r="K62" i="37"/>
  <c r="L62" i="37"/>
  <c r="M62" i="37"/>
  <c r="J63" i="37"/>
  <c r="N63" i="37" s="1"/>
  <c r="O63" i="37" s="1"/>
  <c r="Q63" i="37" s="1"/>
  <c r="K63" i="37"/>
  <c r="L63" i="37"/>
  <c r="M63" i="37"/>
  <c r="J64" i="37"/>
  <c r="N64" i="37" s="1"/>
  <c r="O64" i="37" s="1"/>
  <c r="Q64" i="37" s="1"/>
  <c r="K64" i="37"/>
  <c r="L64" i="37"/>
  <c r="M64" i="37"/>
  <c r="J66" i="37"/>
  <c r="N66" i="37" s="1"/>
  <c r="O66" i="37" s="1"/>
  <c r="Q66" i="37" s="1"/>
  <c r="K66" i="37"/>
  <c r="L66" i="37"/>
  <c r="M66" i="37"/>
  <c r="J67" i="37"/>
  <c r="N67" i="37" s="1"/>
  <c r="O67" i="37" s="1"/>
  <c r="Q67" i="37" s="1"/>
  <c r="K67" i="37"/>
  <c r="L67" i="37"/>
  <c r="M67" i="37"/>
  <c r="J68" i="37"/>
  <c r="N68" i="37" s="1"/>
  <c r="O68" i="37" s="1"/>
  <c r="Q68" i="37" s="1"/>
  <c r="K68" i="37"/>
  <c r="L68" i="37"/>
  <c r="M68" i="37"/>
  <c r="J69" i="37"/>
  <c r="N69" i="37" s="1"/>
  <c r="O69" i="37" s="1"/>
  <c r="Q69" i="37" s="1"/>
  <c r="K69" i="37"/>
  <c r="L69" i="37"/>
  <c r="M69" i="37"/>
  <c r="J70" i="37"/>
  <c r="N70" i="37" s="1"/>
  <c r="O70" i="37" s="1"/>
  <c r="Q70" i="37" s="1"/>
  <c r="K70" i="37"/>
  <c r="L70" i="37"/>
  <c r="M70" i="37"/>
  <c r="J71" i="37"/>
  <c r="N71" i="37" s="1"/>
  <c r="O71" i="37" s="1"/>
  <c r="Q71" i="37" s="1"/>
  <c r="K71" i="37"/>
  <c r="L71" i="37"/>
  <c r="M71" i="37"/>
  <c r="T214" i="27"/>
  <c r="U214" i="27" s="1"/>
  <c r="U211" i="27"/>
  <c r="T198" i="27"/>
  <c r="U198" i="27" s="1"/>
  <c r="T199" i="27"/>
  <c r="U199" i="27" s="1"/>
  <c r="T200" i="27"/>
  <c r="U200" i="27" s="1"/>
  <c r="T201" i="27"/>
  <c r="U201" i="27" s="1"/>
  <c r="T202" i="27"/>
  <c r="U202" i="27" s="1"/>
  <c r="T203" i="27"/>
  <c r="U203" i="27" s="1"/>
  <c r="T204" i="27"/>
  <c r="U204" i="27" s="1"/>
  <c r="T205" i="27"/>
  <c r="U205" i="27" s="1"/>
  <c r="T206" i="27"/>
  <c r="U206" i="27" s="1"/>
  <c r="T207" i="27"/>
  <c r="U207" i="27" s="1"/>
  <c r="T208" i="27"/>
  <c r="U208" i="27" s="1"/>
  <c r="T209" i="27"/>
  <c r="U209" i="27" s="1"/>
  <c r="T213" i="27"/>
  <c r="U213" i="27" s="1"/>
  <c r="U197" i="27"/>
  <c r="U195" i="27"/>
  <c r="P195" i="27"/>
  <c r="P197" i="27"/>
  <c r="P198" i="27"/>
  <c r="P199" i="27"/>
  <c r="P200" i="27"/>
  <c r="P201" i="27"/>
  <c r="P202" i="27"/>
  <c r="P203" i="27"/>
  <c r="P204" i="27"/>
  <c r="P205" i="27"/>
  <c r="P206" i="27"/>
  <c r="P207" i="27"/>
  <c r="P208" i="27"/>
  <c r="P209" i="27"/>
  <c r="P211" i="27"/>
  <c r="P213" i="27"/>
  <c r="P214" i="27"/>
  <c r="J195" i="27"/>
  <c r="N195" i="27" s="1"/>
  <c r="O195" i="27" s="1"/>
  <c r="K195" i="27"/>
  <c r="L195" i="27"/>
  <c r="M195" i="27"/>
  <c r="J197" i="27"/>
  <c r="N197" i="27" s="1"/>
  <c r="O197" i="27" s="1"/>
  <c r="K197" i="27"/>
  <c r="L197" i="27"/>
  <c r="M197" i="27"/>
  <c r="J198" i="27"/>
  <c r="N198" i="27" s="1"/>
  <c r="O198" i="27" s="1"/>
  <c r="K198" i="27"/>
  <c r="L198" i="27"/>
  <c r="M198" i="27"/>
  <c r="J199" i="27"/>
  <c r="N199" i="27" s="1"/>
  <c r="O199" i="27" s="1"/>
  <c r="K199" i="27"/>
  <c r="L199" i="27"/>
  <c r="M199" i="27"/>
  <c r="J200" i="27"/>
  <c r="N200" i="27" s="1"/>
  <c r="O200" i="27" s="1"/>
  <c r="K200" i="27"/>
  <c r="L200" i="27"/>
  <c r="M200" i="27"/>
  <c r="J201" i="27"/>
  <c r="N201" i="27" s="1"/>
  <c r="O201" i="27" s="1"/>
  <c r="K201" i="27"/>
  <c r="L201" i="27"/>
  <c r="M201" i="27"/>
  <c r="J202" i="27"/>
  <c r="N202" i="27" s="1"/>
  <c r="O202" i="27" s="1"/>
  <c r="K202" i="27"/>
  <c r="L202" i="27"/>
  <c r="M202" i="27"/>
  <c r="J203" i="27"/>
  <c r="N203" i="27" s="1"/>
  <c r="O203" i="27" s="1"/>
  <c r="K203" i="27"/>
  <c r="L203" i="27"/>
  <c r="M203" i="27"/>
  <c r="J204" i="27"/>
  <c r="N204" i="27" s="1"/>
  <c r="O204" i="27" s="1"/>
  <c r="K204" i="27"/>
  <c r="L204" i="27"/>
  <c r="M204" i="27"/>
  <c r="J205" i="27"/>
  <c r="N205" i="27" s="1"/>
  <c r="O205" i="27" s="1"/>
  <c r="K205" i="27"/>
  <c r="L205" i="27"/>
  <c r="M205" i="27"/>
  <c r="J206" i="27"/>
  <c r="N206" i="27" s="1"/>
  <c r="O206" i="27" s="1"/>
  <c r="K206" i="27"/>
  <c r="L206" i="27"/>
  <c r="M206" i="27"/>
  <c r="J207" i="27"/>
  <c r="N207" i="27" s="1"/>
  <c r="O207" i="27" s="1"/>
  <c r="K207" i="27"/>
  <c r="L207" i="27"/>
  <c r="M207" i="27"/>
  <c r="J208" i="27"/>
  <c r="N208" i="27" s="1"/>
  <c r="O208" i="27" s="1"/>
  <c r="K208" i="27"/>
  <c r="L208" i="27"/>
  <c r="M208" i="27"/>
  <c r="J209" i="27"/>
  <c r="N209" i="27" s="1"/>
  <c r="O209" i="27" s="1"/>
  <c r="K209" i="27"/>
  <c r="L209" i="27"/>
  <c r="M209" i="27"/>
  <c r="J211" i="27"/>
  <c r="N211" i="27" s="1"/>
  <c r="O211" i="27" s="1"/>
  <c r="K211" i="27"/>
  <c r="L211" i="27"/>
  <c r="M211" i="27"/>
  <c r="J213" i="27"/>
  <c r="N213" i="27" s="1"/>
  <c r="O213" i="27" s="1"/>
  <c r="K213" i="27"/>
  <c r="L213" i="27"/>
  <c r="M213" i="27"/>
  <c r="J214" i="27"/>
  <c r="N214" i="27" s="1"/>
  <c r="O214" i="27" s="1"/>
  <c r="K214" i="27"/>
  <c r="L214" i="27"/>
  <c r="M214" i="27"/>
  <c r="Q213" i="27" l="1"/>
  <c r="Q211" i="27"/>
  <c r="Q202" i="27"/>
  <c r="Q203" i="27"/>
  <c r="Q198" i="27"/>
  <c r="Q199" i="27"/>
  <c r="Q214" i="27"/>
  <c r="Q209" i="27"/>
  <c r="Q205" i="27"/>
  <c r="Q206" i="27"/>
  <c r="Q201" i="27"/>
  <c r="Q197" i="27"/>
  <c r="Q208" i="27"/>
  <c r="Q204" i="27"/>
  <c r="Q200" i="27"/>
  <c r="Q195" i="27"/>
  <c r="Q207" i="27"/>
  <c r="T167" i="27" l="1"/>
  <c r="U167" i="27" s="1"/>
  <c r="P167" i="27"/>
  <c r="M167" i="27"/>
  <c r="L167" i="27"/>
  <c r="K167" i="27"/>
  <c r="J167" i="27"/>
  <c r="N167" i="27" s="1"/>
  <c r="O167" i="27" s="1"/>
  <c r="D167" i="27"/>
  <c r="A167" i="27"/>
  <c r="J33" i="37"/>
  <c r="J34" i="37"/>
  <c r="Q167" i="27" l="1"/>
  <c r="T185" i="27"/>
  <c r="U185" i="27" s="1"/>
  <c r="T186" i="27"/>
  <c r="U186" i="27" s="1"/>
  <c r="T187" i="27"/>
  <c r="U187" i="27" s="1"/>
  <c r="T188" i="27"/>
  <c r="U188" i="27" s="1"/>
  <c r="T189" i="27"/>
  <c r="U189" i="27" s="1"/>
  <c r="T190" i="27"/>
  <c r="U190" i="27" s="1"/>
  <c r="T191" i="27"/>
  <c r="U191" i="27" s="1"/>
  <c r="T192" i="27"/>
  <c r="U192" i="27" s="1"/>
  <c r="T193" i="27"/>
  <c r="U193" i="27" s="1"/>
  <c r="T194" i="27"/>
  <c r="U194" i="27" s="1"/>
  <c r="D1414" i="30" l="1"/>
  <c r="A185" i="27" l="1"/>
  <c r="A186" i="27"/>
  <c r="A187" i="27"/>
  <c r="A188" i="27"/>
  <c r="A189" i="27"/>
  <c r="A190" i="27"/>
  <c r="A191" i="27"/>
  <c r="A192" i="27"/>
  <c r="A193" i="27"/>
  <c r="A194" i="27"/>
  <c r="J185" i="27"/>
  <c r="N185" i="27" s="1"/>
  <c r="O185" i="27" s="1"/>
  <c r="K185" i="27"/>
  <c r="L185" i="27"/>
  <c r="M185" i="27"/>
  <c r="P185" i="27"/>
  <c r="J186" i="27"/>
  <c r="N186" i="27" s="1"/>
  <c r="O186" i="27" s="1"/>
  <c r="K186" i="27"/>
  <c r="L186" i="27"/>
  <c r="M186" i="27"/>
  <c r="P186" i="27"/>
  <c r="J187" i="27"/>
  <c r="N187" i="27" s="1"/>
  <c r="O187" i="27" s="1"/>
  <c r="K187" i="27"/>
  <c r="L187" i="27"/>
  <c r="M187" i="27"/>
  <c r="P187" i="27"/>
  <c r="J188" i="27"/>
  <c r="N188" i="27" s="1"/>
  <c r="O188" i="27" s="1"/>
  <c r="K188" i="27"/>
  <c r="L188" i="27"/>
  <c r="M188" i="27"/>
  <c r="P188" i="27"/>
  <c r="J189" i="27"/>
  <c r="N189" i="27" s="1"/>
  <c r="O189" i="27" s="1"/>
  <c r="K189" i="27"/>
  <c r="L189" i="27"/>
  <c r="M189" i="27"/>
  <c r="P189" i="27"/>
  <c r="J190" i="27"/>
  <c r="N190" i="27" s="1"/>
  <c r="O190" i="27" s="1"/>
  <c r="K190" i="27"/>
  <c r="L190" i="27"/>
  <c r="M190" i="27"/>
  <c r="P190" i="27"/>
  <c r="J191" i="27"/>
  <c r="N191" i="27" s="1"/>
  <c r="O191" i="27" s="1"/>
  <c r="K191" i="27"/>
  <c r="L191" i="27"/>
  <c r="M191" i="27"/>
  <c r="P191" i="27"/>
  <c r="J192" i="27"/>
  <c r="N192" i="27" s="1"/>
  <c r="O192" i="27" s="1"/>
  <c r="K192" i="27"/>
  <c r="L192" i="27"/>
  <c r="M192" i="27"/>
  <c r="P192" i="27"/>
  <c r="J193" i="27"/>
  <c r="N193" i="27" s="1"/>
  <c r="O193" i="27" s="1"/>
  <c r="K193" i="27"/>
  <c r="L193" i="27"/>
  <c r="M193" i="27"/>
  <c r="P193" i="27"/>
  <c r="J194" i="27"/>
  <c r="N194" i="27" s="1"/>
  <c r="O194" i="27" s="1"/>
  <c r="K194" i="27"/>
  <c r="L194" i="27"/>
  <c r="M194" i="27"/>
  <c r="P194" i="27"/>
  <c r="Q185" i="27" l="1"/>
  <c r="Q186" i="27"/>
  <c r="Q192" i="27"/>
  <c r="Q187" i="27"/>
  <c r="Q189" i="27"/>
  <c r="Q190" i="27"/>
  <c r="Q194" i="27"/>
  <c r="Q188" i="27"/>
  <c r="Q191" i="27"/>
  <c r="Q193" i="27"/>
  <c r="D33" i="37" l="1"/>
  <c r="P184" i="27" l="1"/>
  <c r="P182" i="27"/>
  <c r="P181" i="27"/>
  <c r="P172" i="27"/>
  <c r="P171" i="27"/>
  <c r="P170" i="27"/>
  <c r="P169" i="27"/>
  <c r="P146" i="27"/>
  <c r="P145" i="27"/>
  <c r="P144" i="27"/>
  <c r="P143" i="27"/>
  <c r="I72" i="37" l="1"/>
  <c r="D1384" i="30"/>
  <c r="M38" i="46" l="1"/>
  <c r="L38" i="46"/>
  <c r="K38" i="46"/>
  <c r="M37" i="46"/>
  <c r="L37" i="46"/>
  <c r="K37" i="46"/>
  <c r="M36" i="46"/>
  <c r="L36" i="46"/>
  <c r="K36" i="46"/>
  <c r="K30" i="46"/>
  <c r="L30" i="46"/>
  <c r="M30" i="46"/>
  <c r="K31" i="46"/>
  <c r="L31" i="46"/>
  <c r="M31" i="46"/>
  <c r="K32" i="46"/>
  <c r="L32" i="46"/>
  <c r="M32" i="46"/>
  <c r="K33" i="46"/>
  <c r="L33" i="46"/>
  <c r="M33" i="46"/>
  <c r="K34" i="46"/>
  <c r="L34" i="46"/>
  <c r="M34" i="46"/>
  <c r="K35" i="46"/>
  <c r="L35" i="46"/>
  <c r="M35" i="46"/>
  <c r="J28" i="46"/>
  <c r="J27" i="46"/>
  <c r="J38" i="46"/>
  <c r="N38" i="46" s="1"/>
  <c r="O38" i="46" s="1"/>
  <c r="J37" i="46"/>
  <c r="N37" i="46" s="1"/>
  <c r="J36" i="46"/>
  <c r="N36" i="46" s="1"/>
  <c r="J29" i="46"/>
  <c r="J30" i="46"/>
  <c r="N30" i="46" s="1"/>
  <c r="J31" i="46"/>
  <c r="N31" i="46" s="1"/>
  <c r="J32" i="46"/>
  <c r="N32" i="46" s="1"/>
  <c r="J33" i="46"/>
  <c r="N33" i="46" s="1"/>
  <c r="J34" i="46"/>
  <c r="N34" i="46" s="1"/>
  <c r="J35" i="46"/>
  <c r="N35" i="46" s="1"/>
  <c r="T38" i="46"/>
  <c r="U38" i="46" s="1"/>
  <c r="P38" i="46"/>
  <c r="A38" i="46"/>
  <c r="Q38" i="46" l="1"/>
  <c r="T168" i="27" l="1"/>
  <c r="U168" i="27" s="1"/>
  <c r="T169" i="27"/>
  <c r="U169" i="27" s="1"/>
  <c r="T170" i="27"/>
  <c r="U170" i="27" s="1"/>
  <c r="T171" i="27"/>
  <c r="U171" i="27" s="1"/>
  <c r="T172" i="27"/>
  <c r="U172" i="27" s="1"/>
  <c r="T173" i="27"/>
  <c r="U173" i="27" s="1"/>
  <c r="T100" i="27"/>
  <c r="U100" i="27" s="1"/>
  <c r="T174" i="27"/>
  <c r="U174" i="27" s="1"/>
  <c r="T175" i="27"/>
  <c r="U175" i="27" s="1"/>
  <c r="T176" i="27"/>
  <c r="U176" i="27" s="1"/>
  <c r="T177" i="27"/>
  <c r="U177" i="27" s="1"/>
  <c r="T178" i="27"/>
  <c r="U178" i="27" s="1"/>
  <c r="T179" i="27"/>
  <c r="U179" i="27" s="1"/>
  <c r="T180" i="27"/>
  <c r="U180" i="27" s="1"/>
  <c r="T181" i="27"/>
  <c r="U181" i="27" s="1"/>
  <c r="T182" i="27"/>
  <c r="U182" i="27" s="1"/>
  <c r="T183" i="27"/>
  <c r="U183" i="27" s="1"/>
  <c r="T184" i="27"/>
  <c r="U184" i="27" s="1"/>
  <c r="T138" i="27"/>
  <c r="U138" i="27" s="1"/>
  <c r="T139" i="27"/>
  <c r="U139" i="27" s="1"/>
  <c r="T140" i="27"/>
  <c r="U140" i="27" s="1"/>
  <c r="T141" i="27"/>
  <c r="U141" i="27" s="1"/>
  <c r="T142" i="27"/>
  <c r="U142" i="27" s="1"/>
  <c r="T143" i="27"/>
  <c r="U143" i="27" s="1"/>
  <c r="T144" i="27"/>
  <c r="U144" i="27" s="1"/>
  <c r="T145" i="27"/>
  <c r="U145" i="27" s="1"/>
  <c r="T146" i="27"/>
  <c r="U146" i="27" s="1"/>
  <c r="T147" i="27"/>
  <c r="U147" i="27" s="1"/>
  <c r="T148" i="27"/>
  <c r="U148" i="27" s="1"/>
  <c r="T149" i="27"/>
  <c r="U149" i="27" s="1"/>
  <c r="T150" i="27"/>
  <c r="U150" i="27" s="1"/>
  <c r="T151" i="27"/>
  <c r="U151" i="27" s="1"/>
  <c r="T152" i="27"/>
  <c r="U152" i="27" s="1"/>
  <c r="T153" i="27"/>
  <c r="U153" i="27" s="1"/>
  <c r="T154" i="27"/>
  <c r="U154" i="27" s="1"/>
  <c r="T155" i="27"/>
  <c r="U155" i="27" s="1"/>
  <c r="T156" i="27"/>
  <c r="U156" i="27" s="1"/>
  <c r="T157" i="27"/>
  <c r="U157" i="27" s="1"/>
  <c r="T158" i="27"/>
  <c r="U158" i="27" s="1"/>
  <c r="T159" i="27"/>
  <c r="U159" i="27" s="1"/>
  <c r="T160" i="27"/>
  <c r="U160" i="27" s="1"/>
  <c r="T161" i="27"/>
  <c r="U161" i="27" s="1"/>
  <c r="T162" i="27"/>
  <c r="U162" i="27" s="1"/>
  <c r="T163" i="27"/>
  <c r="U163" i="27" s="1"/>
  <c r="T164" i="27"/>
  <c r="U164" i="27" s="1"/>
  <c r="T165" i="27"/>
  <c r="U165" i="27" s="1"/>
  <c r="T166" i="27"/>
  <c r="U166" i="27" s="1"/>
  <c r="T97" i="27"/>
  <c r="U97" i="27" s="1"/>
  <c r="T98" i="27"/>
  <c r="U98" i="27" s="1"/>
  <c r="T99" i="27"/>
  <c r="U99" i="27" s="1"/>
  <c r="T101" i="27"/>
  <c r="U101" i="27" s="1"/>
  <c r="T102" i="27"/>
  <c r="U102" i="27" s="1"/>
  <c r="T103" i="27"/>
  <c r="U103" i="27" s="1"/>
  <c r="T104" i="27"/>
  <c r="U104" i="27" s="1"/>
  <c r="T105" i="27"/>
  <c r="U105" i="27" s="1"/>
  <c r="T106" i="27"/>
  <c r="U106" i="27" s="1"/>
  <c r="T107" i="27"/>
  <c r="U107" i="27" s="1"/>
  <c r="T108" i="27"/>
  <c r="U108" i="27" s="1"/>
  <c r="T109" i="27"/>
  <c r="U109" i="27" s="1"/>
  <c r="T110" i="27"/>
  <c r="U110" i="27" s="1"/>
  <c r="T111" i="27"/>
  <c r="U111" i="27" s="1"/>
  <c r="T112" i="27"/>
  <c r="U112" i="27" s="1"/>
  <c r="T113" i="27"/>
  <c r="U113" i="27" s="1"/>
  <c r="T114" i="27"/>
  <c r="U114" i="27" s="1"/>
  <c r="T115" i="27"/>
  <c r="U115" i="27" s="1"/>
  <c r="T116" i="27"/>
  <c r="U116" i="27" s="1"/>
  <c r="T117" i="27"/>
  <c r="U117" i="27" s="1"/>
  <c r="T118" i="27"/>
  <c r="U118" i="27" s="1"/>
  <c r="T119" i="27"/>
  <c r="U119" i="27" s="1"/>
  <c r="T120" i="27"/>
  <c r="U120" i="27" s="1"/>
  <c r="T121" i="27"/>
  <c r="U121" i="27" s="1"/>
  <c r="T122" i="27"/>
  <c r="U122" i="27" s="1"/>
  <c r="T123" i="27"/>
  <c r="U123" i="27" s="1"/>
  <c r="T124" i="27"/>
  <c r="U124" i="27" s="1"/>
  <c r="T125" i="27"/>
  <c r="U125" i="27" s="1"/>
  <c r="T126" i="27"/>
  <c r="U126" i="27" s="1"/>
  <c r="T127" i="27"/>
  <c r="U127" i="27" s="1"/>
  <c r="T128" i="27"/>
  <c r="U128" i="27" s="1"/>
  <c r="T129" i="27"/>
  <c r="U129" i="27" s="1"/>
  <c r="T130" i="27"/>
  <c r="U130" i="27" s="1"/>
  <c r="T131" i="27"/>
  <c r="U131" i="27" s="1"/>
  <c r="T132" i="27"/>
  <c r="U132" i="27" s="1"/>
  <c r="T133" i="27"/>
  <c r="U133" i="27" s="1"/>
  <c r="T134" i="27"/>
  <c r="U134" i="27" s="1"/>
  <c r="T135" i="27"/>
  <c r="U135" i="27" s="1"/>
  <c r="T136" i="27"/>
  <c r="U136" i="27" s="1"/>
  <c r="T137" i="27"/>
  <c r="U137" i="27" s="1"/>
  <c r="T96" i="27"/>
  <c r="U96" i="27" s="1"/>
  <c r="T93" i="27"/>
  <c r="U93" i="27" s="1"/>
  <c r="T94" i="27"/>
  <c r="U94" i="27" s="1"/>
  <c r="T95" i="27"/>
  <c r="U95" i="27" s="1"/>
  <c r="T92" i="27"/>
  <c r="U92" i="27" s="1"/>
  <c r="L807" i="43"/>
  <c r="L806" i="43"/>
  <c r="L805" i="43"/>
  <c r="L804" i="43"/>
  <c r="L803" i="43"/>
  <c r="L802" i="43"/>
  <c r="L801" i="43"/>
  <c r="L800" i="43"/>
  <c r="L799" i="43"/>
  <c r="L798" i="43"/>
  <c r="L797" i="43"/>
  <c r="L796" i="43"/>
  <c r="L795" i="43"/>
  <c r="L794" i="43"/>
  <c r="L793" i="43"/>
  <c r="L792" i="43"/>
  <c r="L791" i="43"/>
  <c r="L790" i="43"/>
  <c r="L789" i="43"/>
  <c r="L788" i="43"/>
  <c r="L787" i="43"/>
  <c r="L786" i="43"/>
  <c r="L785" i="43"/>
  <c r="L784" i="43"/>
  <c r="L783" i="43"/>
  <c r="L782" i="43"/>
  <c r="L781" i="43"/>
  <c r="L780" i="43"/>
  <c r="L779" i="43"/>
  <c r="L778" i="43"/>
  <c r="L777" i="43"/>
  <c r="L776" i="43"/>
  <c r="L775" i="43"/>
  <c r="L774" i="43"/>
  <c r="L773" i="43"/>
  <c r="L772" i="43"/>
  <c r="L771" i="43"/>
  <c r="L770" i="43"/>
  <c r="L769" i="43"/>
  <c r="L768" i="43"/>
  <c r="L767" i="43"/>
  <c r="L766" i="43"/>
  <c r="L765" i="43"/>
  <c r="L764" i="43"/>
  <c r="L763" i="43"/>
  <c r="L762" i="43"/>
  <c r="L761" i="43"/>
  <c r="L760" i="43"/>
  <c r="L759" i="43"/>
  <c r="L758" i="43"/>
  <c r="L757" i="43"/>
  <c r="L756" i="43"/>
  <c r="L755" i="43"/>
  <c r="L754" i="43"/>
  <c r="L753" i="43"/>
  <c r="L752" i="43"/>
  <c r="L751" i="43"/>
  <c r="L750" i="43"/>
  <c r="L749" i="43"/>
  <c r="L748" i="43"/>
  <c r="L747" i="43"/>
  <c r="L746" i="43"/>
  <c r="L745" i="43"/>
  <c r="L744" i="43"/>
  <c r="L743" i="43"/>
  <c r="L742" i="43"/>
  <c r="L741" i="43"/>
  <c r="L740" i="43"/>
  <c r="L739" i="43"/>
  <c r="L738" i="43"/>
  <c r="L737" i="43"/>
  <c r="L736" i="43"/>
  <c r="L735" i="43"/>
  <c r="L734" i="43"/>
  <c r="L733" i="43"/>
  <c r="L732" i="43"/>
  <c r="L731" i="43"/>
  <c r="L730" i="43"/>
  <c r="L729" i="43"/>
  <c r="L728" i="43"/>
  <c r="L727" i="43"/>
  <c r="L726" i="43"/>
  <c r="L725" i="43"/>
  <c r="L724" i="43"/>
  <c r="L723" i="43"/>
  <c r="L722" i="43"/>
  <c r="L721" i="43"/>
  <c r="L720" i="43"/>
  <c r="L719" i="43"/>
  <c r="A96" i="27"/>
  <c r="A97" i="27"/>
  <c r="A98" i="27"/>
  <c r="A99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121" i="27"/>
  <c r="A122" i="27"/>
  <c r="A123" i="27"/>
  <c r="A124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149" i="27"/>
  <c r="A150" i="27"/>
  <c r="A151" i="27"/>
  <c r="A152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8" i="27"/>
  <c r="A169" i="27"/>
  <c r="A170" i="27"/>
  <c r="A171" i="27"/>
  <c r="A172" i="27"/>
  <c r="A173" i="27"/>
  <c r="A100" i="27"/>
  <c r="A174" i="27"/>
  <c r="A175" i="27"/>
  <c r="A176" i="27"/>
  <c r="A177" i="27"/>
  <c r="A178" i="27"/>
  <c r="A179" i="27"/>
  <c r="A180" i="27"/>
  <c r="A181" i="27"/>
  <c r="A182" i="27"/>
  <c r="A183" i="27"/>
  <c r="A184" i="27"/>
  <c r="K96" i="27"/>
  <c r="L96" i="27"/>
  <c r="M96" i="27"/>
  <c r="P96" i="27"/>
  <c r="K97" i="27"/>
  <c r="L97" i="27"/>
  <c r="M97" i="27"/>
  <c r="P97" i="27"/>
  <c r="K98" i="27"/>
  <c r="L98" i="27"/>
  <c r="M98" i="27"/>
  <c r="P98" i="27"/>
  <c r="K99" i="27"/>
  <c r="L99" i="27"/>
  <c r="M99" i="27"/>
  <c r="P99" i="27"/>
  <c r="K101" i="27"/>
  <c r="L101" i="27"/>
  <c r="M101" i="27"/>
  <c r="P101" i="27"/>
  <c r="K102" i="27"/>
  <c r="L102" i="27"/>
  <c r="M102" i="27"/>
  <c r="P102" i="27"/>
  <c r="K103" i="27"/>
  <c r="L103" i="27"/>
  <c r="M103" i="27"/>
  <c r="P103" i="27"/>
  <c r="K104" i="27"/>
  <c r="L104" i="27"/>
  <c r="M104" i="27"/>
  <c r="P104" i="27"/>
  <c r="K105" i="27"/>
  <c r="L105" i="27"/>
  <c r="M105" i="27"/>
  <c r="P105" i="27"/>
  <c r="K106" i="27"/>
  <c r="L106" i="27"/>
  <c r="M106" i="27"/>
  <c r="P106" i="27"/>
  <c r="K107" i="27"/>
  <c r="L107" i="27"/>
  <c r="M107" i="27"/>
  <c r="P107" i="27"/>
  <c r="K108" i="27"/>
  <c r="L108" i="27"/>
  <c r="M108" i="27"/>
  <c r="P108" i="27"/>
  <c r="K109" i="27"/>
  <c r="L109" i="27"/>
  <c r="M109" i="27"/>
  <c r="P109" i="27"/>
  <c r="K110" i="27"/>
  <c r="L110" i="27"/>
  <c r="M110" i="27"/>
  <c r="P110" i="27"/>
  <c r="K111" i="27"/>
  <c r="L111" i="27"/>
  <c r="M111" i="27"/>
  <c r="P111" i="27"/>
  <c r="K112" i="27"/>
  <c r="L112" i="27"/>
  <c r="M112" i="27"/>
  <c r="P112" i="27"/>
  <c r="K113" i="27"/>
  <c r="L113" i="27"/>
  <c r="M113" i="27"/>
  <c r="P113" i="27"/>
  <c r="K114" i="27"/>
  <c r="L114" i="27"/>
  <c r="M114" i="27"/>
  <c r="P114" i="27"/>
  <c r="K115" i="27"/>
  <c r="L115" i="27"/>
  <c r="M115" i="27"/>
  <c r="P115" i="27"/>
  <c r="K116" i="27"/>
  <c r="L116" i="27"/>
  <c r="M116" i="27"/>
  <c r="P116" i="27"/>
  <c r="K117" i="27"/>
  <c r="L117" i="27"/>
  <c r="M117" i="27"/>
  <c r="P117" i="27"/>
  <c r="K118" i="27"/>
  <c r="L118" i="27"/>
  <c r="M118" i="27"/>
  <c r="P118" i="27"/>
  <c r="K119" i="27"/>
  <c r="L119" i="27"/>
  <c r="M119" i="27"/>
  <c r="P119" i="27"/>
  <c r="K120" i="27"/>
  <c r="L120" i="27"/>
  <c r="M120" i="27"/>
  <c r="P120" i="27"/>
  <c r="K121" i="27"/>
  <c r="L121" i="27"/>
  <c r="M121" i="27"/>
  <c r="P121" i="27"/>
  <c r="K122" i="27"/>
  <c r="L122" i="27"/>
  <c r="M122" i="27"/>
  <c r="P122" i="27"/>
  <c r="K123" i="27"/>
  <c r="L123" i="27"/>
  <c r="M123" i="27"/>
  <c r="P123" i="27"/>
  <c r="K124" i="27"/>
  <c r="L124" i="27"/>
  <c r="M124" i="27"/>
  <c r="P124" i="27"/>
  <c r="K125" i="27"/>
  <c r="L125" i="27"/>
  <c r="M125" i="27"/>
  <c r="P125" i="27"/>
  <c r="K126" i="27"/>
  <c r="L126" i="27"/>
  <c r="M126" i="27"/>
  <c r="P126" i="27"/>
  <c r="K127" i="27"/>
  <c r="L127" i="27"/>
  <c r="M127" i="27"/>
  <c r="P127" i="27"/>
  <c r="K128" i="27"/>
  <c r="L128" i="27"/>
  <c r="M128" i="27"/>
  <c r="P128" i="27"/>
  <c r="K129" i="27"/>
  <c r="L129" i="27"/>
  <c r="M129" i="27"/>
  <c r="P129" i="27"/>
  <c r="K130" i="27"/>
  <c r="L130" i="27"/>
  <c r="M130" i="27"/>
  <c r="P130" i="27"/>
  <c r="K131" i="27"/>
  <c r="L131" i="27"/>
  <c r="M131" i="27"/>
  <c r="P131" i="27"/>
  <c r="K132" i="27"/>
  <c r="L132" i="27"/>
  <c r="M132" i="27"/>
  <c r="P132" i="27"/>
  <c r="K133" i="27"/>
  <c r="L133" i="27"/>
  <c r="M133" i="27"/>
  <c r="P133" i="27"/>
  <c r="K134" i="27"/>
  <c r="L134" i="27"/>
  <c r="M134" i="27"/>
  <c r="P134" i="27"/>
  <c r="K135" i="27"/>
  <c r="L135" i="27"/>
  <c r="M135" i="27"/>
  <c r="P135" i="27"/>
  <c r="K136" i="27"/>
  <c r="L136" i="27"/>
  <c r="M136" i="27"/>
  <c r="P136" i="27"/>
  <c r="K137" i="27"/>
  <c r="L137" i="27"/>
  <c r="M137" i="27"/>
  <c r="P137" i="27"/>
  <c r="K138" i="27"/>
  <c r="L138" i="27"/>
  <c r="M138" i="27"/>
  <c r="P138" i="27"/>
  <c r="K139" i="27"/>
  <c r="L139" i="27"/>
  <c r="M139" i="27"/>
  <c r="P139" i="27"/>
  <c r="K140" i="27"/>
  <c r="L140" i="27"/>
  <c r="M140" i="27"/>
  <c r="P140" i="27"/>
  <c r="K141" i="27"/>
  <c r="L141" i="27"/>
  <c r="M141" i="27"/>
  <c r="P141" i="27"/>
  <c r="K142" i="27"/>
  <c r="L142" i="27"/>
  <c r="M142" i="27"/>
  <c r="P142" i="27"/>
  <c r="K143" i="27"/>
  <c r="L143" i="27"/>
  <c r="M143" i="27"/>
  <c r="K144" i="27"/>
  <c r="L144" i="27"/>
  <c r="M144" i="27"/>
  <c r="K145" i="27"/>
  <c r="L145" i="27"/>
  <c r="M145" i="27"/>
  <c r="K146" i="27"/>
  <c r="L146" i="27"/>
  <c r="M146" i="27"/>
  <c r="K147" i="27"/>
  <c r="L147" i="27"/>
  <c r="M147" i="27"/>
  <c r="P147" i="27"/>
  <c r="K148" i="27"/>
  <c r="L148" i="27"/>
  <c r="M148" i="27"/>
  <c r="P148" i="27"/>
  <c r="K149" i="27"/>
  <c r="L149" i="27"/>
  <c r="M149" i="27"/>
  <c r="P149" i="27"/>
  <c r="K150" i="27"/>
  <c r="L150" i="27"/>
  <c r="M150" i="27"/>
  <c r="P150" i="27"/>
  <c r="K151" i="27"/>
  <c r="L151" i="27"/>
  <c r="M151" i="27"/>
  <c r="P151" i="27"/>
  <c r="K152" i="27"/>
  <c r="L152" i="27"/>
  <c r="M152" i="27"/>
  <c r="P152" i="27"/>
  <c r="K153" i="27"/>
  <c r="L153" i="27"/>
  <c r="M153" i="27"/>
  <c r="P153" i="27"/>
  <c r="K154" i="27"/>
  <c r="L154" i="27"/>
  <c r="M154" i="27"/>
  <c r="P154" i="27"/>
  <c r="K155" i="27"/>
  <c r="L155" i="27"/>
  <c r="M155" i="27"/>
  <c r="P155" i="27"/>
  <c r="K156" i="27"/>
  <c r="L156" i="27"/>
  <c r="M156" i="27"/>
  <c r="P156" i="27"/>
  <c r="K157" i="27"/>
  <c r="L157" i="27"/>
  <c r="M157" i="27"/>
  <c r="P157" i="27"/>
  <c r="K158" i="27"/>
  <c r="L158" i="27"/>
  <c r="M158" i="27"/>
  <c r="P158" i="27"/>
  <c r="K159" i="27"/>
  <c r="L159" i="27"/>
  <c r="M159" i="27"/>
  <c r="P159" i="27"/>
  <c r="K160" i="27"/>
  <c r="L160" i="27"/>
  <c r="M160" i="27"/>
  <c r="P160" i="27"/>
  <c r="K161" i="27"/>
  <c r="L161" i="27"/>
  <c r="M161" i="27"/>
  <c r="P161" i="27"/>
  <c r="K162" i="27"/>
  <c r="L162" i="27"/>
  <c r="M162" i="27"/>
  <c r="P162" i="27"/>
  <c r="K163" i="27"/>
  <c r="L163" i="27"/>
  <c r="M163" i="27"/>
  <c r="P163" i="27"/>
  <c r="K164" i="27"/>
  <c r="L164" i="27"/>
  <c r="M164" i="27"/>
  <c r="P164" i="27"/>
  <c r="K165" i="27"/>
  <c r="L165" i="27"/>
  <c r="M165" i="27"/>
  <c r="P165" i="27"/>
  <c r="K166" i="27"/>
  <c r="L166" i="27"/>
  <c r="M166" i="27"/>
  <c r="P166" i="27"/>
  <c r="K168" i="27"/>
  <c r="L168" i="27"/>
  <c r="M168" i="27"/>
  <c r="P168" i="27"/>
  <c r="K169" i="27"/>
  <c r="L169" i="27"/>
  <c r="M169" i="27"/>
  <c r="K170" i="27"/>
  <c r="L170" i="27"/>
  <c r="M170" i="27"/>
  <c r="K171" i="27"/>
  <c r="L171" i="27"/>
  <c r="M171" i="27"/>
  <c r="K172" i="27"/>
  <c r="L172" i="27"/>
  <c r="M172" i="27"/>
  <c r="K173" i="27"/>
  <c r="L173" i="27"/>
  <c r="M173" i="27"/>
  <c r="P173" i="27"/>
  <c r="K100" i="27"/>
  <c r="L100" i="27"/>
  <c r="M100" i="27"/>
  <c r="P100" i="27"/>
  <c r="K174" i="27"/>
  <c r="L174" i="27"/>
  <c r="M174" i="27"/>
  <c r="P174" i="27"/>
  <c r="K175" i="27"/>
  <c r="L175" i="27"/>
  <c r="M175" i="27"/>
  <c r="P175" i="27"/>
  <c r="K176" i="27"/>
  <c r="L176" i="27"/>
  <c r="M176" i="27"/>
  <c r="P176" i="27"/>
  <c r="K177" i="27"/>
  <c r="L177" i="27"/>
  <c r="M177" i="27"/>
  <c r="P177" i="27"/>
  <c r="K178" i="27"/>
  <c r="L178" i="27"/>
  <c r="M178" i="27"/>
  <c r="P178" i="27"/>
  <c r="K179" i="27"/>
  <c r="L179" i="27"/>
  <c r="M179" i="27"/>
  <c r="P179" i="27"/>
  <c r="K180" i="27"/>
  <c r="L180" i="27"/>
  <c r="M180" i="27"/>
  <c r="P180" i="27"/>
  <c r="K181" i="27"/>
  <c r="L181" i="27"/>
  <c r="M181" i="27"/>
  <c r="K182" i="27"/>
  <c r="L182" i="27"/>
  <c r="M182" i="27"/>
  <c r="K183" i="27"/>
  <c r="L183" i="27"/>
  <c r="M183" i="27"/>
  <c r="P183" i="27"/>
  <c r="K184" i="27"/>
  <c r="L184" i="27"/>
  <c r="M184" i="27"/>
  <c r="J96" i="27"/>
  <c r="N96" i="27" s="1"/>
  <c r="O96" i="27" s="1"/>
  <c r="J97" i="27"/>
  <c r="N97" i="27" s="1"/>
  <c r="O97" i="27" s="1"/>
  <c r="J98" i="27"/>
  <c r="N98" i="27" s="1"/>
  <c r="O98" i="27" s="1"/>
  <c r="J99" i="27"/>
  <c r="N99" i="27" s="1"/>
  <c r="O99" i="27" s="1"/>
  <c r="J101" i="27"/>
  <c r="N101" i="27" s="1"/>
  <c r="O101" i="27" s="1"/>
  <c r="J102" i="27"/>
  <c r="N102" i="27" s="1"/>
  <c r="O102" i="27" s="1"/>
  <c r="J103" i="27"/>
  <c r="N103" i="27" s="1"/>
  <c r="O103" i="27" s="1"/>
  <c r="J104" i="27"/>
  <c r="N104" i="27" s="1"/>
  <c r="O104" i="27" s="1"/>
  <c r="J105" i="27"/>
  <c r="N105" i="27" s="1"/>
  <c r="O105" i="27" s="1"/>
  <c r="J106" i="27"/>
  <c r="N106" i="27" s="1"/>
  <c r="O106" i="27" s="1"/>
  <c r="J107" i="27"/>
  <c r="N107" i="27" s="1"/>
  <c r="O107" i="27" s="1"/>
  <c r="J108" i="27"/>
  <c r="N108" i="27" s="1"/>
  <c r="O108" i="27" s="1"/>
  <c r="J109" i="27"/>
  <c r="N109" i="27" s="1"/>
  <c r="O109" i="27" s="1"/>
  <c r="J110" i="27"/>
  <c r="N110" i="27" s="1"/>
  <c r="O110" i="27" s="1"/>
  <c r="J111" i="27"/>
  <c r="N111" i="27" s="1"/>
  <c r="O111" i="27" s="1"/>
  <c r="J112" i="27"/>
  <c r="N112" i="27" s="1"/>
  <c r="O112" i="27" s="1"/>
  <c r="J113" i="27"/>
  <c r="N113" i="27" s="1"/>
  <c r="O113" i="27" s="1"/>
  <c r="J114" i="27"/>
  <c r="N114" i="27" s="1"/>
  <c r="O114" i="27" s="1"/>
  <c r="J115" i="27"/>
  <c r="N115" i="27" s="1"/>
  <c r="O115" i="27" s="1"/>
  <c r="J116" i="27"/>
  <c r="N116" i="27" s="1"/>
  <c r="O116" i="27" s="1"/>
  <c r="J117" i="27"/>
  <c r="N117" i="27" s="1"/>
  <c r="O117" i="27" s="1"/>
  <c r="J118" i="27"/>
  <c r="N118" i="27" s="1"/>
  <c r="O118" i="27" s="1"/>
  <c r="J119" i="27"/>
  <c r="N119" i="27" s="1"/>
  <c r="O119" i="27" s="1"/>
  <c r="J120" i="27"/>
  <c r="N120" i="27" s="1"/>
  <c r="O120" i="27" s="1"/>
  <c r="J121" i="27"/>
  <c r="N121" i="27" s="1"/>
  <c r="O121" i="27" s="1"/>
  <c r="J122" i="27"/>
  <c r="N122" i="27" s="1"/>
  <c r="O122" i="27" s="1"/>
  <c r="J123" i="27"/>
  <c r="N123" i="27" s="1"/>
  <c r="O123" i="27" s="1"/>
  <c r="J124" i="27"/>
  <c r="N124" i="27" s="1"/>
  <c r="O124" i="27" s="1"/>
  <c r="J125" i="27"/>
  <c r="N125" i="27" s="1"/>
  <c r="O125" i="27" s="1"/>
  <c r="J126" i="27"/>
  <c r="N126" i="27" s="1"/>
  <c r="O126" i="27" s="1"/>
  <c r="J127" i="27"/>
  <c r="N127" i="27" s="1"/>
  <c r="O127" i="27" s="1"/>
  <c r="J128" i="27"/>
  <c r="N128" i="27" s="1"/>
  <c r="O128" i="27" s="1"/>
  <c r="J129" i="27"/>
  <c r="N129" i="27" s="1"/>
  <c r="O129" i="27" s="1"/>
  <c r="J130" i="27"/>
  <c r="N130" i="27" s="1"/>
  <c r="O130" i="27" s="1"/>
  <c r="J131" i="27"/>
  <c r="N131" i="27" s="1"/>
  <c r="O131" i="27" s="1"/>
  <c r="J132" i="27"/>
  <c r="N132" i="27" s="1"/>
  <c r="O132" i="27" s="1"/>
  <c r="J133" i="27"/>
  <c r="N133" i="27" s="1"/>
  <c r="O133" i="27" s="1"/>
  <c r="J134" i="27"/>
  <c r="N134" i="27" s="1"/>
  <c r="O134" i="27" s="1"/>
  <c r="J135" i="27"/>
  <c r="N135" i="27" s="1"/>
  <c r="O135" i="27" s="1"/>
  <c r="J136" i="27"/>
  <c r="N136" i="27" s="1"/>
  <c r="O136" i="27" s="1"/>
  <c r="J137" i="27"/>
  <c r="N137" i="27" s="1"/>
  <c r="O137" i="27" s="1"/>
  <c r="J138" i="27"/>
  <c r="N138" i="27" s="1"/>
  <c r="O138" i="27" s="1"/>
  <c r="J139" i="27"/>
  <c r="N139" i="27" s="1"/>
  <c r="O139" i="27" s="1"/>
  <c r="J140" i="27"/>
  <c r="N140" i="27" s="1"/>
  <c r="O140" i="27" s="1"/>
  <c r="J141" i="27"/>
  <c r="N141" i="27" s="1"/>
  <c r="O141" i="27" s="1"/>
  <c r="J142" i="27"/>
  <c r="N142" i="27" s="1"/>
  <c r="O142" i="27" s="1"/>
  <c r="J143" i="27"/>
  <c r="N143" i="27" s="1"/>
  <c r="O143" i="27" s="1"/>
  <c r="J144" i="27"/>
  <c r="N144" i="27" s="1"/>
  <c r="O144" i="27" s="1"/>
  <c r="J145" i="27"/>
  <c r="N145" i="27" s="1"/>
  <c r="O145" i="27" s="1"/>
  <c r="J146" i="27"/>
  <c r="N146" i="27" s="1"/>
  <c r="O146" i="27" s="1"/>
  <c r="J147" i="27"/>
  <c r="N147" i="27" s="1"/>
  <c r="O147" i="27" s="1"/>
  <c r="J148" i="27"/>
  <c r="N148" i="27" s="1"/>
  <c r="O148" i="27" s="1"/>
  <c r="J149" i="27"/>
  <c r="N149" i="27" s="1"/>
  <c r="O149" i="27" s="1"/>
  <c r="J150" i="27"/>
  <c r="N150" i="27" s="1"/>
  <c r="O150" i="27" s="1"/>
  <c r="J151" i="27"/>
  <c r="N151" i="27" s="1"/>
  <c r="O151" i="27" s="1"/>
  <c r="J152" i="27"/>
  <c r="N152" i="27" s="1"/>
  <c r="O152" i="27" s="1"/>
  <c r="J153" i="27"/>
  <c r="N153" i="27" s="1"/>
  <c r="O153" i="27" s="1"/>
  <c r="J154" i="27"/>
  <c r="N154" i="27" s="1"/>
  <c r="O154" i="27" s="1"/>
  <c r="J155" i="27"/>
  <c r="N155" i="27" s="1"/>
  <c r="O155" i="27" s="1"/>
  <c r="J156" i="27"/>
  <c r="N156" i="27" s="1"/>
  <c r="O156" i="27" s="1"/>
  <c r="J157" i="27"/>
  <c r="N157" i="27" s="1"/>
  <c r="O157" i="27" s="1"/>
  <c r="J158" i="27"/>
  <c r="N158" i="27" s="1"/>
  <c r="O158" i="27" s="1"/>
  <c r="J159" i="27"/>
  <c r="N159" i="27" s="1"/>
  <c r="O159" i="27" s="1"/>
  <c r="J160" i="27"/>
  <c r="N160" i="27" s="1"/>
  <c r="O160" i="27" s="1"/>
  <c r="J161" i="27"/>
  <c r="N161" i="27" s="1"/>
  <c r="O161" i="27" s="1"/>
  <c r="J162" i="27"/>
  <c r="N162" i="27" s="1"/>
  <c r="O162" i="27" s="1"/>
  <c r="J163" i="27"/>
  <c r="N163" i="27" s="1"/>
  <c r="O163" i="27" s="1"/>
  <c r="J164" i="27"/>
  <c r="N164" i="27" s="1"/>
  <c r="O164" i="27" s="1"/>
  <c r="J165" i="27"/>
  <c r="N165" i="27" s="1"/>
  <c r="O165" i="27" s="1"/>
  <c r="J166" i="27"/>
  <c r="N166" i="27" s="1"/>
  <c r="O166" i="27" s="1"/>
  <c r="J168" i="27"/>
  <c r="N168" i="27" s="1"/>
  <c r="O168" i="27" s="1"/>
  <c r="J169" i="27"/>
  <c r="N169" i="27" s="1"/>
  <c r="O169" i="27" s="1"/>
  <c r="J170" i="27"/>
  <c r="N170" i="27" s="1"/>
  <c r="O170" i="27" s="1"/>
  <c r="J171" i="27"/>
  <c r="N171" i="27" s="1"/>
  <c r="O171" i="27" s="1"/>
  <c r="J172" i="27"/>
  <c r="N172" i="27" s="1"/>
  <c r="O172" i="27" s="1"/>
  <c r="J173" i="27"/>
  <c r="N173" i="27" s="1"/>
  <c r="O173" i="27" s="1"/>
  <c r="J100" i="27"/>
  <c r="N100" i="27" s="1"/>
  <c r="O100" i="27" s="1"/>
  <c r="J174" i="27"/>
  <c r="N174" i="27" s="1"/>
  <c r="O174" i="27" s="1"/>
  <c r="J175" i="27"/>
  <c r="N175" i="27" s="1"/>
  <c r="O175" i="27" s="1"/>
  <c r="J176" i="27"/>
  <c r="N176" i="27" s="1"/>
  <c r="O176" i="27" s="1"/>
  <c r="J177" i="27"/>
  <c r="N177" i="27" s="1"/>
  <c r="O177" i="27" s="1"/>
  <c r="J178" i="27"/>
  <c r="N178" i="27" s="1"/>
  <c r="O178" i="27" s="1"/>
  <c r="J179" i="27"/>
  <c r="N179" i="27" s="1"/>
  <c r="O179" i="27" s="1"/>
  <c r="J180" i="27"/>
  <c r="N180" i="27" s="1"/>
  <c r="O180" i="27" s="1"/>
  <c r="J181" i="27"/>
  <c r="N181" i="27" s="1"/>
  <c r="O181" i="27" s="1"/>
  <c r="J182" i="27"/>
  <c r="N182" i="27" s="1"/>
  <c r="O182" i="27" s="1"/>
  <c r="J183" i="27"/>
  <c r="N183" i="27" s="1"/>
  <c r="O183" i="27" s="1"/>
  <c r="J184" i="27"/>
  <c r="N184" i="27" s="1"/>
  <c r="O184" i="27" s="1"/>
  <c r="D184" i="27"/>
  <c r="D183" i="27"/>
  <c r="D182" i="27"/>
  <c r="D181" i="27"/>
  <c r="D180" i="27"/>
  <c r="D179" i="27"/>
  <c r="D178" i="27"/>
  <c r="D177" i="27"/>
  <c r="D176" i="27"/>
  <c r="D175" i="27"/>
  <c r="D174" i="27"/>
  <c r="D100" i="27"/>
  <c r="D173" i="27"/>
  <c r="D172" i="27"/>
  <c r="D171" i="27"/>
  <c r="D170" i="27"/>
  <c r="D169" i="27"/>
  <c r="D168" i="27"/>
  <c r="D166" i="27"/>
  <c r="D165" i="27"/>
  <c r="D164" i="27"/>
  <c r="D163" i="27"/>
  <c r="D162" i="27"/>
  <c r="D161" i="27"/>
  <c r="D160" i="27"/>
  <c r="D159" i="27"/>
  <c r="D158" i="27"/>
  <c r="D157" i="27"/>
  <c r="D156" i="27"/>
  <c r="D155" i="27"/>
  <c r="D154" i="27"/>
  <c r="D153" i="27"/>
  <c r="D152" i="27"/>
  <c r="D151" i="27"/>
  <c r="D150" i="27"/>
  <c r="D149" i="27"/>
  <c r="D148" i="27"/>
  <c r="D147" i="27"/>
  <c r="D146" i="27"/>
  <c r="D145" i="27"/>
  <c r="D144" i="27"/>
  <c r="D143" i="27"/>
  <c r="D142" i="27"/>
  <c r="D141" i="27"/>
  <c r="D140" i="27"/>
  <c r="D139" i="27"/>
  <c r="D138" i="27"/>
  <c r="D137" i="27"/>
  <c r="D136" i="27"/>
  <c r="D135" i="27"/>
  <c r="D134" i="27"/>
  <c r="D133" i="27"/>
  <c r="D132" i="27"/>
  <c r="D131" i="27"/>
  <c r="D130" i="27"/>
  <c r="D129" i="27"/>
  <c r="D128" i="27"/>
  <c r="D127" i="27"/>
  <c r="D126" i="27"/>
  <c r="D125" i="27"/>
  <c r="D124" i="27"/>
  <c r="D123" i="27"/>
  <c r="D122" i="27"/>
  <c r="D121" i="27"/>
  <c r="D120" i="27"/>
  <c r="D119" i="27"/>
  <c r="D118" i="27"/>
  <c r="D117" i="27"/>
  <c r="D116" i="27"/>
  <c r="D115" i="27"/>
  <c r="D114" i="27"/>
  <c r="D113" i="27"/>
  <c r="D112" i="27"/>
  <c r="D111" i="27"/>
  <c r="D110" i="27"/>
  <c r="D109" i="27"/>
  <c r="D108" i="27"/>
  <c r="D107" i="27"/>
  <c r="D106" i="27"/>
  <c r="D105" i="27"/>
  <c r="D104" i="27"/>
  <c r="D103" i="27"/>
  <c r="D102" i="27"/>
  <c r="D101" i="27"/>
  <c r="D99" i="27"/>
  <c r="D98" i="27"/>
  <c r="D97" i="27"/>
  <c r="D96" i="27"/>
  <c r="A50" i="37"/>
  <c r="A51" i="37"/>
  <c r="A52" i="37"/>
  <c r="A53" i="37"/>
  <c r="A54" i="37"/>
  <c r="A55" i="37"/>
  <c r="A56" i="37"/>
  <c r="A57" i="37"/>
  <c r="A58" i="37"/>
  <c r="A59" i="37"/>
  <c r="T50" i="37"/>
  <c r="U50" i="37" s="1"/>
  <c r="T51" i="37"/>
  <c r="U51" i="37" s="1"/>
  <c r="T52" i="37"/>
  <c r="U52" i="37" s="1"/>
  <c r="T53" i="37"/>
  <c r="U53" i="37" s="1"/>
  <c r="T54" i="37"/>
  <c r="U54" i="37" s="1"/>
  <c r="T55" i="37"/>
  <c r="U55" i="37" s="1"/>
  <c r="T56" i="37"/>
  <c r="U56" i="37" s="1"/>
  <c r="T57" i="37"/>
  <c r="U57" i="37" s="1"/>
  <c r="T58" i="37"/>
  <c r="U58" i="37" s="1"/>
  <c r="T59" i="37"/>
  <c r="U59" i="37" s="1"/>
  <c r="J50" i="37"/>
  <c r="N50" i="37" s="1"/>
  <c r="O50" i="37" s="1"/>
  <c r="Q50" i="37" s="1"/>
  <c r="K50" i="37"/>
  <c r="L50" i="37"/>
  <c r="M50" i="37"/>
  <c r="J51" i="37"/>
  <c r="N51" i="37" s="1"/>
  <c r="O51" i="37" s="1"/>
  <c r="Q51" i="37" s="1"/>
  <c r="K51" i="37"/>
  <c r="L51" i="37"/>
  <c r="M51" i="37"/>
  <c r="J52" i="37"/>
  <c r="N52" i="37" s="1"/>
  <c r="O52" i="37" s="1"/>
  <c r="Q52" i="37" s="1"/>
  <c r="K52" i="37"/>
  <c r="L52" i="37"/>
  <c r="M52" i="37"/>
  <c r="J53" i="37"/>
  <c r="N53" i="37" s="1"/>
  <c r="O53" i="37" s="1"/>
  <c r="Q53" i="37" s="1"/>
  <c r="K53" i="37"/>
  <c r="L53" i="37"/>
  <c r="M53" i="37"/>
  <c r="J54" i="37"/>
  <c r="N54" i="37" s="1"/>
  <c r="O54" i="37" s="1"/>
  <c r="Q54" i="37" s="1"/>
  <c r="K54" i="37"/>
  <c r="L54" i="37"/>
  <c r="M54" i="37"/>
  <c r="J55" i="37"/>
  <c r="N55" i="37" s="1"/>
  <c r="O55" i="37" s="1"/>
  <c r="Q55" i="37" s="1"/>
  <c r="K55" i="37"/>
  <c r="L55" i="37"/>
  <c r="M55" i="37"/>
  <c r="J56" i="37"/>
  <c r="N56" i="37" s="1"/>
  <c r="O56" i="37" s="1"/>
  <c r="Q56" i="37" s="1"/>
  <c r="K56" i="37"/>
  <c r="L56" i="37"/>
  <c r="M56" i="37"/>
  <c r="J57" i="37"/>
  <c r="N57" i="37" s="1"/>
  <c r="O57" i="37" s="1"/>
  <c r="Q57" i="37" s="1"/>
  <c r="K57" i="37"/>
  <c r="L57" i="37"/>
  <c r="M57" i="37"/>
  <c r="J58" i="37"/>
  <c r="N58" i="37" s="1"/>
  <c r="O58" i="37" s="1"/>
  <c r="Q58" i="37" s="1"/>
  <c r="K58" i="37"/>
  <c r="L58" i="37"/>
  <c r="M58" i="37"/>
  <c r="J59" i="37"/>
  <c r="N59" i="37" s="1"/>
  <c r="O59" i="37" s="1"/>
  <c r="Q59" i="37" s="1"/>
  <c r="K59" i="37"/>
  <c r="L59" i="37"/>
  <c r="M59" i="37"/>
  <c r="D1370" i="30"/>
  <c r="Q120" i="27" l="1"/>
  <c r="Q104" i="27"/>
  <c r="Q105" i="27"/>
  <c r="Q121" i="27"/>
  <c r="Q119" i="27"/>
  <c r="Q111" i="27"/>
  <c r="Q135" i="27"/>
  <c r="Q172" i="27"/>
  <c r="Q163" i="27"/>
  <c r="Q155" i="27"/>
  <c r="Q147" i="27"/>
  <c r="Q97" i="27"/>
  <c r="Q122" i="27"/>
  <c r="Q114" i="27"/>
  <c r="Q107" i="27"/>
  <c r="Q153" i="27"/>
  <c r="Q145" i="27"/>
  <c r="Q137" i="27"/>
  <c r="Q129" i="27"/>
  <c r="Q183" i="27"/>
  <c r="Q175" i="27"/>
  <c r="Q127" i="27"/>
  <c r="Q179" i="27"/>
  <c r="Q178" i="27"/>
  <c r="Q171" i="27"/>
  <c r="Q162" i="27"/>
  <c r="Q154" i="27"/>
  <c r="Q146" i="27"/>
  <c r="Q138" i="27"/>
  <c r="Q130" i="27"/>
  <c r="Q112" i="27"/>
  <c r="Q143" i="27"/>
  <c r="Q151" i="27"/>
  <c r="Q136" i="27"/>
  <c r="Q128" i="27"/>
  <c r="Q177" i="27"/>
  <c r="Q184" i="27"/>
  <c r="Q170" i="27"/>
  <c r="Q168" i="27"/>
  <c r="Q144" i="27"/>
  <c r="Q176" i="27"/>
  <c r="Q161" i="27"/>
  <c r="Q159" i="27"/>
  <c r="Q100" i="27"/>
  <c r="Q152" i="27"/>
  <c r="Q123" i="27"/>
  <c r="Q108" i="27"/>
  <c r="Q126" i="27"/>
  <c r="Q181" i="27"/>
  <c r="Q141" i="27"/>
  <c r="Q134" i="27"/>
  <c r="Q117" i="27"/>
  <c r="Q102" i="27"/>
  <c r="Q160" i="27"/>
  <c r="Q156" i="27"/>
  <c r="Q131" i="27"/>
  <c r="Q106" i="27"/>
  <c r="Q110" i="27"/>
  <c r="Q182" i="27"/>
  <c r="Q149" i="27"/>
  <c r="Q142" i="27"/>
  <c r="Q118" i="27"/>
  <c r="Q103" i="27"/>
  <c r="Q169" i="27"/>
  <c r="Q164" i="27"/>
  <c r="Q157" i="27"/>
  <c r="Q139" i="27"/>
  <c r="Q115" i="27"/>
  <c r="Q99" i="27"/>
  <c r="Q133" i="27"/>
  <c r="Q150" i="27"/>
  <c r="Q125" i="27"/>
  <c r="Q165" i="27"/>
  <c r="Q166" i="27"/>
  <c r="Q148" i="27"/>
  <c r="Q98" i="27"/>
  <c r="Q174" i="27"/>
  <c r="Q124" i="27"/>
  <c r="Q109" i="27"/>
  <c r="Q96" i="27"/>
  <c r="Q132" i="27"/>
  <c r="Q173" i="27"/>
  <c r="Q113" i="27"/>
  <c r="Q180" i="27"/>
  <c r="Q158" i="27"/>
  <c r="Q140" i="27"/>
  <c r="Q116" i="27"/>
  <c r="Q101" i="27"/>
  <c r="A92" i="27" l="1"/>
  <c r="A93" i="27"/>
  <c r="A94" i="27"/>
  <c r="A95" i="27"/>
  <c r="P92" i="27"/>
  <c r="P93" i="27"/>
  <c r="P94" i="27"/>
  <c r="P95" i="27"/>
  <c r="K92" i="27"/>
  <c r="L92" i="27"/>
  <c r="M92" i="27"/>
  <c r="K93" i="27"/>
  <c r="L93" i="27"/>
  <c r="M93" i="27"/>
  <c r="K94" i="27"/>
  <c r="L94" i="27"/>
  <c r="M94" i="27"/>
  <c r="K95" i="27"/>
  <c r="L95" i="27"/>
  <c r="M95" i="27"/>
  <c r="J92" i="27"/>
  <c r="J93" i="27"/>
  <c r="N93" i="27" s="1"/>
  <c r="O93" i="27" s="1"/>
  <c r="J94" i="27"/>
  <c r="N94" i="27" s="1"/>
  <c r="O94" i="27" s="1"/>
  <c r="J95" i="27"/>
  <c r="N95" i="27" s="1"/>
  <c r="O95" i="27" s="1"/>
  <c r="N92" i="27" l="1"/>
  <c r="Q93" i="27"/>
  <c r="Q94" i="27"/>
  <c r="Q95" i="27"/>
  <c r="O92" i="27" l="1"/>
  <c r="T43" i="37"/>
  <c r="U43" i="37" s="1"/>
  <c r="M43" i="37"/>
  <c r="L43" i="37"/>
  <c r="K43" i="37"/>
  <c r="J43" i="37"/>
  <c r="N43" i="37" s="1"/>
  <c r="O43" i="37" s="1"/>
  <c r="Q43" i="37" s="1"/>
  <c r="A43" i="37"/>
  <c r="T91" i="27"/>
  <c r="U91" i="27" s="1"/>
  <c r="P91" i="27"/>
  <c r="M91" i="27"/>
  <c r="L91" i="27"/>
  <c r="K91" i="27"/>
  <c r="J91" i="27"/>
  <c r="N91" i="27" s="1"/>
  <c r="O91" i="27" s="1"/>
  <c r="A91" i="27"/>
  <c r="Q92" i="27" l="1"/>
  <c r="Q91" i="27"/>
  <c r="T42" i="37" l="1"/>
  <c r="U42" i="37" s="1"/>
  <c r="P42" i="37"/>
  <c r="M42" i="37"/>
  <c r="L42" i="37"/>
  <c r="K42" i="37"/>
  <c r="J42" i="37"/>
  <c r="N42" i="37" s="1"/>
  <c r="O42" i="37" s="1"/>
  <c r="A42" i="37"/>
  <c r="Q42" i="37" l="1"/>
  <c r="T41" i="37"/>
  <c r="U41" i="37" s="1"/>
  <c r="T40" i="37"/>
  <c r="U40" i="37" s="1"/>
  <c r="A41" i="37"/>
  <c r="J41" i="37"/>
  <c r="N41" i="37" s="1"/>
  <c r="O41" i="37" s="1"/>
  <c r="K41" i="37"/>
  <c r="L41" i="37"/>
  <c r="M41" i="37"/>
  <c r="P41" i="37"/>
  <c r="A40" i="37"/>
  <c r="J40" i="37"/>
  <c r="N40" i="37" s="1"/>
  <c r="O40" i="37" s="1"/>
  <c r="K40" i="37"/>
  <c r="L40" i="37"/>
  <c r="M40" i="37"/>
  <c r="P40" i="37"/>
  <c r="Q41" i="37" l="1"/>
  <c r="Q40" i="37"/>
  <c r="P90" i="27" l="1"/>
  <c r="A90" i="27" l="1"/>
  <c r="T90" i="27"/>
  <c r="U90" i="27" s="1"/>
  <c r="M90" i="27"/>
  <c r="L90" i="27"/>
  <c r="K90" i="27"/>
  <c r="J90" i="27"/>
  <c r="N90" i="27" s="1"/>
  <c r="O90" i="27" s="1"/>
  <c r="A35" i="37"/>
  <c r="A36" i="37"/>
  <c r="A37" i="37"/>
  <c r="A38" i="37"/>
  <c r="T35" i="37"/>
  <c r="U35" i="37" s="1"/>
  <c r="T36" i="37"/>
  <c r="U36" i="37" s="1"/>
  <c r="T37" i="37"/>
  <c r="U37" i="37" s="1"/>
  <c r="T38" i="37"/>
  <c r="U38" i="37" s="1"/>
  <c r="J35" i="37"/>
  <c r="N35" i="37" s="1"/>
  <c r="O35" i="37" s="1"/>
  <c r="Q35" i="37" s="1"/>
  <c r="K35" i="37"/>
  <c r="L35" i="37"/>
  <c r="M35" i="37"/>
  <c r="J36" i="37"/>
  <c r="N36" i="37" s="1"/>
  <c r="O36" i="37" s="1"/>
  <c r="Q36" i="37" s="1"/>
  <c r="K36" i="37"/>
  <c r="L36" i="37"/>
  <c r="M36" i="37"/>
  <c r="J37" i="37"/>
  <c r="N37" i="37" s="1"/>
  <c r="O37" i="37" s="1"/>
  <c r="Q37" i="37" s="1"/>
  <c r="K37" i="37"/>
  <c r="L37" i="37"/>
  <c r="M37" i="37"/>
  <c r="J38" i="37"/>
  <c r="N38" i="37" s="1"/>
  <c r="O38" i="37" s="1"/>
  <c r="Q38" i="37" s="1"/>
  <c r="K38" i="37"/>
  <c r="L38" i="37"/>
  <c r="M38" i="37"/>
  <c r="Q90" i="27" l="1"/>
  <c r="A37" i="46"/>
  <c r="O37" i="46"/>
  <c r="P37" i="46"/>
  <c r="T37" i="46"/>
  <c r="U37" i="46" s="1"/>
  <c r="A36" i="46"/>
  <c r="O36" i="46"/>
  <c r="P36" i="46"/>
  <c r="T36" i="46"/>
  <c r="U36" i="46" s="1"/>
  <c r="Q36" i="46" l="1"/>
  <c r="Q37" i="46"/>
  <c r="T34" i="37" l="1"/>
  <c r="U34" i="37" s="1"/>
  <c r="T49" i="37"/>
  <c r="U49" i="37" s="1"/>
  <c r="A85" i="27"/>
  <c r="A86" i="27"/>
  <c r="A87" i="27"/>
  <c r="A88" i="27"/>
  <c r="A89" i="27"/>
  <c r="P88" i="27"/>
  <c r="J85" i="27"/>
  <c r="N85" i="27" s="1"/>
  <c r="O85" i="27" s="1"/>
  <c r="J86" i="27"/>
  <c r="N86" i="27" s="1"/>
  <c r="O86" i="27" s="1"/>
  <c r="J87" i="27"/>
  <c r="N87" i="27" s="1"/>
  <c r="O87" i="27" s="1"/>
  <c r="J88" i="27"/>
  <c r="N88" i="27" s="1"/>
  <c r="O88" i="27" s="1"/>
  <c r="J89" i="27"/>
  <c r="N89" i="27" s="1"/>
  <c r="O89" i="27" s="1"/>
  <c r="T85" i="27"/>
  <c r="U85" i="27" s="1"/>
  <c r="T86" i="27"/>
  <c r="U86" i="27" s="1"/>
  <c r="T87" i="27"/>
  <c r="U87" i="27" s="1"/>
  <c r="T88" i="27"/>
  <c r="U88" i="27" s="1"/>
  <c r="T89" i="27"/>
  <c r="U89" i="27" s="1"/>
  <c r="K85" i="27"/>
  <c r="L85" i="27"/>
  <c r="M85" i="27"/>
  <c r="P85" i="27"/>
  <c r="K86" i="27"/>
  <c r="L86" i="27"/>
  <c r="M86" i="27"/>
  <c r="P86" i="27"/>
  <c r="K87" i="27"/>
  <c r="L87" i="27"/>
  <c r="M87" i="27"/>
  <c r="P87" i="27"/>
  <c r="K88" i="27"/>
  <c r="L88" i="27"/>
  <c r="M88" i="27"/>
  <c r="K89" i="27"/>
  <c r="L89" i="27"/>
  <c r="M89" i="27"/>
  <c r="P89" i="27"/>
  <c r="A33" i="37"/>
  <c r="A34" i="37"/>
  <c r="A39" i="37"/>
  <c r="A44" i="37"/>
  <c r="A45" i="37"/>
  <c r="A46" i="37"/>
  <c r="A47" i="37"/>
  <c r="A48" i="37"/>
  <c r="A49" i="37"/>
  <c r="T33" i="37"/>
  <c r="U33" i="37" s="1"/>
  <c r="T39" i="37"/>
  <c r="U39" i="37" s="1"/>
  <c r="T44" i="37"/>
  <c r="U44" i="37" s="1"/>
  <c r="T45" i="37"/>
  <c r="U45" i="37" s="1"/>
  <c r="T46" i="37"/>
  <c r="U46" i="37" s="1"/>
  <c r="T47" i="37"/>
  <c r="U47" i="37" s="1"/>
  <c r="T48" i="37"/>
  <c r="U48" i="37" s="1"/>
  <c r="N33" i="37"/>
  <c r="K33" i="37"/>
  <c r="L33" i="37"/>
  <c r="M33" i="37"/>
  <c r="N34" i="37"/>
  <c r="O34" i="37" s="1"/>
  <c r="Q34" i="37" s="1"/>
  <c r="K34" i="37"/>
  <c r="L34" i="37"/>
  <c r="M34" i="37"/>
  <c r="J39" i="37"/>
  <c r="N39" i="37" s="1"/>
  <c r="O39" i="37" s="1"/>
  <c r="Q39" i="37" s="1"/>
  <c r="K39" i="37"/>
  <c r="L39" i="37"/>
  <c r="M39" i="37"/>
  <c r="J44" i="37"/>
  <c r="N44" i="37" s="1"/>
  <c r="O44" i="37" s="1"/>
  <c r="Q44" i="37" s="1"/>
  <c r="K44" i="37"/>
  <c r="L44" i="37"/>
  <c r="M44" i="37"/>
  <c r="J45" i="37"/>
  <c r="N45" i="37" s="1"/>
  <c r="O45" i="37" s="1"/>
  <c r="Q45" i="37" s="1"/>
  <c r="K45" i="37"/>
  <c r="L45" i="37"/>
  <c r="M45" i="37"/>
  <c r="J46" i="37"/>
  <c r="N46" i="37" s="1"/>
  <c r="O46" i="37" s="1"/>
  <c r="Q46" i="37" s="1"/>
  <c r="K46" i="37"/>
  <c r="L46" i="37"/>
  <c r="M46" i="37"/>
  <c r="J47" i="37"/>
  <c r="N47" i="37" s="1"/>
  <c r="O47" i="37" s="1"/>
  <c r="Q47" i="37" s="1"/>
  <c r="K47" i="37"/>
  <c r="L47" i="37"/>
  <c r="M47" i="37"/>
  <c r="J48" i="37"/>
  <c r="N48" i="37" s="1"/>
  <c r="O48" i="37" s="1"/>
  <c r="Q48" i="37" s="1"/>
  <c r="K48" i="37"/>
  <c r="L48" i="37"/>
  <c r="M48" i="37"/>
  <c r="J49" i="37"/>
  <c r="N49" i="37" s="1"/>
  <c r="O49" i="37" s="1"/>
  <c r="Q49" i="37" s="1"/>
  <c r="K49" i="37"/>
  <c r="L49" i="37"/>
  <c r="M49" i="37"/>
  <c r="O33" i="37" l="1"/>
  <c r="Q33" i="37" s="1"/>
  <c r="Q86" i="27"/>
  <c r="Q88" i="27"/>
  <c r="Q85" i="27"/>
  <c r="Q87" i="27"/>
  <c r="Q89" i="27"/>
  <c r="T82" i="27" l="1"/>
  <c r="U82" i="27" s="1"/>
  <c r="T83" i="27"/>
  <c r="U83" i="27" s="1"/>
  <c r="T84" i="27"/>
  <c r="U84" i="27" s="1"/>
  <c r="P73" i="27"/>
  <c r="P74" i="27"/>
  <c r="P75" i="27"/>
  <c r="P76" i="27"/>
  <c r="P77" i="27"/>
  <c r="P78" i="27"/>
  <c r="P79" i="27"/>
  <c r="P80" i="27"/>
  <c r="P81" i="27"/>
  <c r="P82" i="27"/>
  <c r="P83" i="27"/>
  <c r="P84" i="27"/>
  <c r="J82" i="27"/>
  <c r="N82" i="27" s="1"/>
  <c r="O82" i="27" s="1"/>
  <c r="K82" i="27"/>
  <c r="L82" i="27"/>
  <c r="M82" i="27"/>
  <c r="J83" i="27"/>
  <c r="N83" i="27" s="1"/>
  <c r="O83" i="27" s="1"/>
  <c r="K83" i="27"/>
  <c r="L83" i="27"/>
  <c r="M83" i="27"/>
  <c r="J84" i="27"/>
  <c r="N84" i="27" s="1"/>
  <c r="O84" i="27" s="1"/>
  <c r="K84" i="27"/>
  <c r="L84" i="27"/>
  <c r="M84" i="27"/>
  <c r="A82" i="27"/>
  <c r="A83" i="27"/>
  <c r="A84" i="27"/>
  <c r="A31" i="37"/>
  <c r="A32" i="37"/>
  <c r="T31" i="37"/>
  <c r="U31" i="37" s="1"/>
  <c r="T32" i="37"/>
  <c r="U32" i="37" s="1"/>
  <c r="J31" i="37"/>
  <c r="N31" i="37" s="1"/>
  <c r="O31" i="37" s="1"/>
  <c r="Q31" i="37" s="1"/>
  <c r="K31" i="37"/>
  <c r="L31" i="37"/>
  <c r="M31" i="37"/>
  <c r="J32" i="37"/>
  <c r="N32" i="37" s="1"/>
  <c r="O32" i="37" s="1"/>
  <c r="Q32" i="37" s="1"/>
  <c r="K32" i="37"/>
  <c r="L32" i="37"/>
  <c r="M32" i="37"/>
  <c r="Q83" i="27" l="1"/>
  <c r="Q82" i="27"/>
  <c r="Q84" i="27"/>
  <c r="A29" i="46" l="1"/>
  <c r="N29" i="46"/>
  <c r="O29" i="46" s="1"/>
  <c r="K29" i="46"/>
  <c r="L29" i="46"/>
  <c r="M29" i="46"/>
  <c r="P29" i="46"/>
  <c r="T29" i="46"/>
  <c r="U29" i="46" s="1"/>
  <c r="G1251" i="30"/>
  <c r="Q29" i="46" l="1"/>
  <c r="A28" i="46" l="1"/>
  <c r="N28" i="46"/>
  <c r="O28" i="46" s="1"/>
  <c r="K28" i="46"/>
  <c r="L28" i="46"/>
  <c r="M28" i="46"/>
  <c r="P28" i="46"/>
  <c r="T28" i="46"/>
  <c r="U28" i="46" s="1"/>
  <c r="A27" i="46"/>
  <c r="N27" i="46"/>
  <c r="O27" i="46" s="1"/>
  <c r="K27" i="46"/>
  <c r="L27" i="46"/>
  <c r="M27" i="46"/>
  <c r="P27" i="46"/>
  <c r="T27" i="46"/>
  <c r="U27" i="46" s="1"/>
  <c r="Q28" i="46" l="1"/>
  <c r="Q27" i="46"/>
  <c r="A26" i="46" l="1"/>
  <c r="J26" i="46"/>
  <c r="N26" i="46" s="1"/>
  <c r="O26" i="46" s="1"/>
  <c r="Q26" i="46" s="1"/>
  <c r="K26" i="46"/>
  <c r="L26" i="46"/>
  <c r="M26" i="46"/>
  <c r="T26" i="46"/>
  <c r="U26" i="46" s="1"/>
  <c r="Z26" i="46"/>
  <c r="T78" i="27"/>
  <c r="A25" i="46"/>
  <c r="J25" i="46"/>
  <c r="N25" i="46" s="1"/>
  <c r="O25" i="46" s="1"/>
  <c r="Q25" i="46" s="1"/>
  <c r="K25" i="46"/>
  <c r="L25" i="46"/>
  <c r="M25" i="46"/>
  <c r="T25" i="46"/>
  <c r="U25" i="46" s="1"/>
  <c r="Z25" i="46"/>
  <c r="T24" i="46"/>
  <c r="U24" i="46" s="1"/>
  <c r="P24" i="46"/>
  <c r="M24" i="46"/>
  <c r="L24" i="46"/>
  <c r="K24" i="46"/>
  <c r="J24" i="46"/>
  <c r="N24" i="46" s="1"/>
  <c r="O24" i="46" s="1"/>
  <c r="A24" i="46"/>
  <c r="T23" i="46"/>
  <c r="U23" i="46" s="1"/>
  <c r="P23" i="46"/>
  <c r="M23" i="46"/>
  <c r="L23" i="46"/>
  <c r="K23" i="46"/>
  <c r="J23" i="46"/>
  <c r="N23" i="46" s="1"/>
  <c r="O23" i="46" s="1"/>
  <c r="A23" i="46"/>
  <c r="T22" i="46"/>
  <c r="U22" i="46" s="1"/>
  <c r="M22" i="46"/>
  <c r="L22" i="46"/>
  <c r="K22" i="46"/>
  <c r="J22" i="46"/>
  <c r="N22" i="46" s="1"/>
  <c r="O22" i="46" s="1"/>
  <c r="Q22" i="46" s="1"/>
  <c r="A22" i="46"/>
  <c r="T21" i="46"/>
  <c r="U21" i="46" s="1"/>
  <c r="P21" i="46"/>
  <c r="M21" i="46"/>
  <c r="L21" i="46"/>
  <c r="K21" i="46"/>
  <c r="J21" i="46"/>
  <c r="N21" i="46" s="1"/>
  <c r="O21" i="46" s="1"/>
  <c r="A21" i="46"/>
  <c r="A1100" i="45"/>
  <c r="J1100" i="45"/>
  <c r="N1100" i="45" s="1"/>
  <c r="O1100" i="45" s="1"/>
  <c r="K1100" i="45"/>
  <c r="L1100" i="45"/>
  <c r="M1100" i="45"/>
  <c r="P1100" i="45"/>
  <c r="T1100" i="45"/>
  <c r="U1100" i="45" s="1"/>
  <c r="A1101" i="45"/>
  <c r="J1101" i="45"/>
  <c r="N1101" i="45" s="1"/>
  <c r="O1101" i="45" s="1"/>
  <c r="K1101" i="45"/>
  <c r="L1101" i="45"/>
  <c r="M1101" i="45"/>
  <c r="P1101" i="45"/>
  <c r="T1101" i="45"/>
  <c r="U1101" i="45" s="1"/>
  <c r="A1102" i="45"/>
  <c r="J1102" i="45"/>
  <c r="N1102" i="45" s="1"/>
  <c r="O1102" i="45" s="1"/>
  <c r="K1102" i="45"/>
  <c r="L1102" i="45"/>
  <c r="M1102" i="45"/>
  <c r="P1102" i="45"/>
  <c r="T1102" i="45"/>
  <c r="U1102" i="45" s="1"/>
  <c r="A1103" i="45"/>
  <c r="J1103" i="45"/>
  <c r="N1103" i="45" s="1"/>
  <c r="O1103" i="45" s="1"/>
  <c r="K1103" i="45"/>
  <c r="L1103" i="45"/>
  <c r="M1103" i="45"/>
  <c r="P1103" i="45"/>
  <c r="T1103" i="45"/>
  <c r="U1103" i="45" s="1"/>
  <c r="A1104" i="45"/>
  <c r="J1104" i="45"/>
  <c r="N1104" i="45" s="1"/>
  <c r="O1104" i="45" s="1"/>
  <c r="K1104" i="45"/>
  <c r="L1104" i="45"/>
  <c r="M1104" i="45"/>
  <c r="P1104" i="45"/>
  <c r="T1104" i="45"/>
  <c r="U1104" i="45" s="1"/>
  <c r="A1105" i="45"/>
  <c r="J1105" i="45"/>
  <c r="N1105" i="45" s="1"/>
  <c r="O1105" i="45" s="1"/>
  <c r="K1105" i="45"/>
  <c r="L1105" i="45"/>
  <c r="M1105" i="45"/>
  <c r="P1105" i="45"/>
  <c r="T1105" i="45"/>
  <c r="U1105" i="45" s="1"/>
  <c r="A1106" i="45"/>
  <c r="J1106" i="45"/>
  <c r="N1106" i="45" s="1"/>
  <c r="O1106" i="45" s="1"/>
  <c r="K1106" i="45"/>
  <c r="L1106" i="45"/>
  <c r="M1106" i="45"/>
  <c r="P1106" i="45"/>
  <c r="T1106" i="45"/>
  <c r="U1106" i="45" s="1"/>
  <c r="A1107" i="45"/>
  <c r="J1107" i="45"/>
  <c r="N1107" i="45" s="1"/>
  <c r="O1107" i="45" s="1"/>
  <c r="K1107" i="45"/>
  <c r="L1107" i="45"/>
  <c r="M1107" i="45"/>
  <c r="P1107" i="45"/>
  <c r="T1107" i="45"/>
  <c r="U1107" i="45" s="1"/>
  <c r="A1108" i="45"/>
  <c r="J1108" i="45"/>
  <c r="N1108" i="45" s="1"/>
  <c r="O1108" i="45" s="1"/>
  <c r="K1108" i="45"/>
  <c r="L1108" i="45"/>
  <c r="M1108" i="45"/>
  <c r="P1108" i="45"/>
  <c r="T1108" i="45"/>
  <c r="U1108" i="45"/>
  <c r="A1109" i="45"/>
  <c r="J1109" i="45"/>
  <c r="N1109" i="45" s="1"/>
  <c r="O1109" i="45" s="1"/>
  <c r="K1109" i="45"/>
  <c r="L1109" i="45"/>
  <c r="M1109" i="45"/>
  <c r="P1109" i="45"/>
  <c r="T1109" i="45"/>
  <c r="U1109" i="45"/>
  <c r="A1110" i="45"/>
  <c r="J1110" i="45"/>
  <c r="N1110" i="45" s="1"/>
  <c r="O1110" i="45" s="1"/>
  <c r="K1110" i="45"/>
  <c r="L1110" i="45"/>
  <c r="M1110" i="45"/>
  <c r="P1110" i="45"/>
  <c r="T1110" i="45"/>
  <c r="U1110" i="45"/>
  <c r="A1111" i="45"/>
  <c r="J1111" i="45"/>
  <c r="N1111" i="45" s="1"/>
  <c r="O1111" i="45" s="1"/>
  <c r="K1111" i="45"/>
  <c r="L1111" i="45"/>
  <c r="M1111" i="45"/>
  <c r="P1111" i="45"/>
  <c r="T1111" i="45"/>
  <c r="U1111" i="45"/>
  <c r="A1112" i="45"/>
  <c r="J1112" i="45"/>
  <c r="N1112" i="45" s="1"/>
  <c r="O1112" i="45" s="1"/>
  <c r="K1112" i="45"/>
  <c r="L1112" i="45"/>
  <c r="M1112" i="45"/>
  <c r="P1112" i="45"/>
  <c r="T1112" i="45"/>
  <c r="U1112" i="45" s="1"/>
  <c r="A1113" i="45"/>
  <c r="J1113" i="45"/>
  <c r="N1113" i="45" s="1"/>
  <c r="O1113" i="45" s="1"/>
  <c r="K1113" i="45"/>
  <c r="L1113" i="45"/>
  <c r="M1113" i="45"/>
  <c r="P1113" i="45"/>
  <c r="T1113" i="45"/>
  <c r="U1113" i="45" s="1"/>
  <c r="A1114" i="45"/>
  <c r="J1114" i="45"/>
  <c r="N1114" i="45" s="1"/>
  <c r="O1114" i="45" s="1"/>
  <c r="K1114" i="45"/>
  <c r="L1114" i="45"/>
  <c r="M1114" i="45"/>
  <c r="P1114" i="45"/>
  <c r="T1114" i="45"/>
  <c r="U1114" i="45" s="1"/>
  <c r="A1115" i="45"/>
  <c r="J1115" i="45"/>
  <c r="N1115" i="45" s="1"/>
  <c r="O1115" i="45" s="1"/>
  <c r="K1115" i="45"/>
  <c r="L1115" i="45"/>
  <c r="M1115" i="45"/>
  <c r="P1115" i="45"/>
  <c r="T1115" i="45"/>
  <c r="U1115" i="45"/>
  <c r="A1116" i="45"/>
  <c r="J1116" i="45"/>
  <c r="N1116" i="45" s="1"/>
  <c r="O1116" i="45" s="1"/>
  <c r="K1116" i="45"/>
  <c r="L1116" i="45"/>
  <c r="M1116" i="45"/>
  <c r="P1116" i="45"/>
  <c r="T1116" i="45"/>
  <c r="U1116" i="45"/>
  <c r="A1117" i="45"/>
  <c r="J1117" i="45"/>
  <c r="N1117" i="45" s="1"/>
  <c r="O1117" i="45" s="1"/>
  <c r="K1117" i="45"/>
  <c r="L1117" i="45"/>
  <c r="M1117" i="45"/>
  <c r="P1117" i="45"/>
  <c r="T1117" i="45"/>
  <c r="U1117" i="45"/>
  <c r="A1118" i="45"/>
  <c r="J1118" i="45"/>
  <c r="N1118" i="45" s="1"/>
  <c r="O1118" i="45" s="1"/>
  <c r="K1118" i="45"/>
  <c r="L1118" i="45"/>
  <c r="M1118" i="45"/>
  <c r="P1118" i="45"/>
  <c r="T1118" i="45"/>
  <c r="U1118" i="45"/>
  <c r="A1119" i="45"/>
  <c r="J1119" i="45"/>
  <c r="N1119" i="45" s="1"/>
  <c r="O1119" i="45" s="1"/>
  <c r="K1119" i="45"/>
  <c r="L1119" i="45"/>
  <c r="M1119" i="45"/>
  <c r="P1119" i="45"/>
  <c r="T1119" i="45"/>
  <c r="U1119" i="45" s="1"/>
  <c r="A1120" i="45"/>
  <c r="J1120" i="45"/>
  <c r="N1120" i="45" s="1"/>
  <c r="O1120" i="45" s="1"/>
  <c r="K1120" i="45"/>
  <c r="L1120" i="45"/>
  <c r="M1120" i="45"/>
  <c r="P1120" i="45"/>
  <c r="T1120" i="45"/>
  <c r="U1120" i="45" s="1"/>
  <c r="A1121" i="45"/>
  <c r="J1121" i="45"/>
  <c r="N1121" i="45" s="1"/>
  <c r="O1121" i="45" s="1"/>
  <c r="K1121" i="45"/>
  <c r="L1121" i="45"/>
  <c r="M1121" i="45"/>
  <c r="P1121" i="45"/>
  <c r="T1121" i="45"/>
  <c r="U1121" i="45" s="1"/>
  <c r="A1122" i="45"/>
  <c r="J1122" i="45"/>
  <c r="N1122" i="45" s="1"/>
  <c r="O1122" i="45" s="1"/>
  <c r="K1122" i="45"/>
  <c r="L1122" i="45"/>
  <c r="M1122" i="45"/>
  <c r="P1122" i="45"/>
  <c r="T1122" i="45"/>
  <c r="U1122" i="45" s="1"/>
  <c r="A1123" i="45"/>
  <c r="J1123" i="45"/>
  <c r="N1123" i="45" s="1"/>
  <c r="O1123" i="45" s="1"/>
  <c r="K1123" i="45"/>
  <c r="L1123" i="45"/>
  <c r="M1123" i="45"/>
  <c r="P1123" i="45"/>
  <c r="T1123" i="45"/>
  <c r="U1123" i="45" s="1"/>
  <c r="A1124" i="45"/>
  <c r="J1124" i="45"/>
  <c r="N1124" i="45" s="1"/>
  <c r="O1124" i="45" s="1"/>
  <c r="K1124" i="45"/>
  <c r="L1124" i="45"/>
  <c r="M1124" i="45"/>
  <c r="P1124" i="45"/>
  <c r="T1124" i="45"/>
  <c r="U1124" i="45" s="1"/>
  <c r="A1125" i="45"/>
  <c r="J1125" i="45"/>
  <c r="N1125" i="45" s="1"/>
  <c r="O1125" i="45" s="1"/>
  <c r="K1125" i="45"/>
  <c r="L1125" i="45"/>
  <c r="M1125" i="45"/>
  <c r="P1125" i="45"/>
  <c r="T1125" i="45"/>
  <c r="U1125" i="45" s="1"/>
  <c r="A1126" i="45"/>
  <c r="J1126" i="45"/>
  <c r="N1126" i="45" s="1"/>
  <c r="O1126" i="45" s="1"/>
  <c r="K1126" i="45"/>
  <c r="L1126" i="45"/>
  <c r="M1126" i="45"/>
  <c r="P1126" i="45"/>
  <c r="T1126" i="45"/>
  <c r="U1126" i="45" s="1"/>
  <c r="A1127" i="45"/>
  <c r="J1127" i="45"/>
  <c r="N1127" i="45" s="1"/>
  <c r="O1127" i="45" s="1"/>
  <c r="K1127" i="45"/>
  <c r="L1127" i="45"/>
  <c r="M1127" i="45"/>
  <c r="P1127" i="45"/>
  <c r="T1127" i="45"/>
  <c r="U1127" i="45" s="1"/>
  <c r="A1128" i="45"/>
  <c r="J1128" i="45"/>
  <c r="N1128" i="45" s="1"/>
  <c r="O1128" i="45" s="1"/>
  <c r="K1128" i="45"/>
  <c r="L1128" i="45"/>
  <c r="M1128" i="45"/>
  <c r="P1128" i="45"/>
  <c r="T1128" i="45"/>
  <c r="U1128" i="45" s="1"/>
  <c r="A1129" i="45"/>
  <c r="J1129" i="45"/>
  <c r="N1129" i="45" s="1"/>
  <c r="O1129" i="45" s="1"/>
  <c r="K1129" i="45"/>
  <c r="L1129" i="45"/>
  <c r="M1129" i="45"/>
  <c r="P1129" i="45"/>
  <c r="T1129" i="45"/>
  <c r="U1129" i="45" s="1"/>
  <c r="A1130" i="45"/>
  <c r="J1130" i="45"/>
  <c r="N1130" i="45" s="1"/>
  <c r="O1130" i="45" s="1"/>
  <c r="K1130" i="45"/>
  <c r="L1130" i="45"/>
  <c r="M1130" i="45"/>
  <c r="P1130" i="45"/>
  <c r="T1130" i="45"/>
  <c r="U1130" i="45" s="1"/>
  <c r="A1131" i="45"/>
  <c r="J1131" i="45"/>
  <c r="N1131" i="45" s="1"/>
  <c r="O1131" i="45" s="1"/>
  <c r="K1131" i="45"/>
  <c r="L1131" i="45"/>
  <c r="M1131" i="45"/>
  <c r="P1131" i="45"/>
  <c r="T1131" i="45"/>
  <c r="U1131" i="45" s="1"/>
  <c r="A1132" i="45"/>
  <c r="J1132" i="45"/>
  <c r="N1132" i="45" s="1"/>
  <c r="O1132" i="45" s="1"/>
  <c r="K1132" i="45"/>
  <c r="L1132" i="45"/>
  <c r="M1132" i="45"/>
  <c r="P1132" i="45"/>
  <c r="T1132" i="45"/>
  <c r="U1132" i="45" s="1"/>
  <c r="A1133" i="45"/>
  <c r="J1133" i="45"/>
  <c r="N1133" i="45" s="1"/>
  <c r="O1133" i="45" s="1"/>
  <c r="K1133" i="45"/>
  <c r="L1133" i="45"/>
  <c r="M1133" i="45"/>
  <c r="P1133" i="45"/>
  <c r="T1133" i="45"/>
  <c r="U1133" i="45" s="1"/>
  <c r="A1134" i="45"/>
  <c r="J1134" i="45"/>
  <c r="N1134" i="45" s="1"/>
  <c r="O1134" i="45" s="1"/>
  <c r="K1134" i="45"/>
  <c r="L1134" i="45"/>
  <c r="M1134" i="45"/>
  <c r="P1134" i="45"/>
  <c r="T1134" i="45"/>
  <c r="U1134" i="45" s="1"/>
  <c r="A1135" i="45"/>
  <c r="J1135" i="45"/>
  <c r="N1135" i="45" s="1"/>
  <c r="O1135" i="45" s="1"/>
  <c r="K1135" i="45"/>
  <c r="L1135" i="45"/>
  <c r="M1135" i="45"/>
  <c r="P1135" i="45"/>
  <c r="T1135" i="45"/>
  <c r="U1135" i="45" s="1"/>
  <c r="A1136" i="45"/>
  <c r="J1136" i="45"/>
  <c r="N1136" i="45" s="1"/>
  <c r="O1136" i="45" s="1"/>
  <c r="K1136" i="45"/>
  <c r="L1136" i="45"/>
  <c r="M1136" i="45"/>
  <c r="P1136" i="45"/>
  <c r="T1136" i="45"/>
  <c r="U1136" i="45" s="1"/>
  <c r="A1137" i="45"/>
  <c r="J1137" i="45"/>
  <c r="N1137" i="45" s="1"/>
  <c r="O1137" i="45" s="1"/>
  <c r="K1137" i="45"/>
  <c r="L1137" i="45"/>
  <c r="M1137" i="45"/>
  <c r="P1137" i="45"/>
  <c r="T1137" i="45"/>
  <c r="U1137" i="45" s="1"/>
  <c r="A1138" i="45"/>
  <c r="J1138" i="45"/>
  <c r="N1138" i="45" s="1"/>
  <c r="O1138" i="45" s="1"/>
  <c r="K1138" i="45"/>
  <c r="L1138" i="45"/>
  <c r="M1138" i="45"/>
  <c r="P1138" i="45"/>
  <c r="T1138" i="45"/>
  <c r="U1138" i="45" s="1"/>
  <c r="A1139" i="45"/>
  <c r="J1139" i="45"/>
  <c r="N1139" i="45" s="1"/>
  <c r="O1139" i="45" s="1"/>
  <c r="K1139" i="45"/>
  <c r="L1139" i="45"/>
  <c r="M1139" i="45"/>
  <c r="P1139" i="45"/>
  <c r="T1139" i="45"/>
  <c r="U1139" i="45" s="1"/>
  <c r="A1140" i="45"/>
  <c r="J1140" i="45"/>
  <c r="N1140" i="45" s="1"/>
  <c r="O1140" i="45" s="1"/>
  <c r="K1140" i="45"/>
  <c r="L1140" i="45"/>
  <c r="M1140" i="45"/>
  <c r="P1140" i="45"/>
  <c r="T1140" i="45"/>
  <c r="U1140" i="45" s="1"/>
  <c r="A1141" i="45"/>
  <c r="J1141" i="45"/>
  <c r="N1141" i="45" s="1"/>
  <c r="O1141" i="45" s="1"/>
  <c r="K1141" i="45"/>
  <c r="L1141" i="45"/>
  <c r="M1141" i="45"/>
  <c r="P1141" i="45"/>
  <c r="T1141" i="45"/>
  <c r="U1141" i="45" s="1"/>
  <c r="A1142" i="45"/>
  <c r="J1142" i="45"/>
  <c r="N1142" i="45" s="1"/>
  <c r="O1142" i="45" s="1"/>
  <c r="K1142" i="45"/>
  <c r="L1142" i="45"/>
  <c r="M1142" i="45"/>
  <c r="P1142" i="45"/>
  <c r="T1142" i="45"/>
  <c r="U1142" i="45" s="1"/>
  <c r="A1143" i="45"/>
  <c r="J1143" i="45"/>
  <c r="N1143" i="45" s="1"/>
  <c r="O1143" i="45" s="1"/>
  <c r="K1143" i="45"/>
  <c r="L1143" i="45"/>
  <c r="M1143" i="45"/>
  <c r="P1143" i="45"/>
  <c r="T1143" i="45"/>
  <c r="U1143" i="45" s="1"/>
  <c r="A1144" i="45"/>
  <c r="J1144" i="45"/>
  <c r="N1144" i="45" s="1"/>
  <c r="O1144" i="45" s="1"/>
  <c r="K1144" i="45"/>
  <c r="L1144" i="45"/>
  <c r="M1144" i="45"/>
  <c r="P1144" i="45"/>
  <c r="T1144" i="45"/>
  <c r="U1144" i="45" s="1"/>
  <c r="A1145" i="45"/>
  <c r="J1145" i="45"/>
  <c r="N1145" i="45" s="1"/>
  <c r="O1145" i="45" s="1"/>
  <c r="K1145" i="45"/>
  <c r="L1145" i="45"/>
  <c r="M1145" i="45"/>
  <c r="P1145" i="45"/>
  <c r="T1145" i="45"/>
  <c r="U1145" i="45" s="1"/>
  <c r="A1146" i="45"/>
  <c r="J1146" i="45"/>
  <c r="N1146" i="45" s="1"/>
  <c r="O1146" i="45" s="1"/>
  <c r="K1146" i="45"/>
  <c r="L1146" i="45"/>
  <c r="M1146" i="45"/>
  <c r="P1146" i="45"/>
  <c r="T1146" i="45"/>
  <c r="U1146" i="45" s="1"/>
  <c r="A1147" i="45"/>
  <c r="J1147" i="45"/>
  <c r="N1147" i="45" s="1"/>
  <c r="O1147" i="45" s="1"/>
  <c r="K1147" i="45"/>
  <c r="L1147" i="45"/>
  <c r="M1147" i="45"/>
  <c r="P1147" i="45"/>
  <c r="T1147" i="45"/>
  <c r="U1147" i="45"/>
  <c r="A1148" i="45"/>
  <c r="J1148" i="45"/>
  <c r="N1148" i="45" s="1"/>
  <c r="O1148" i="45" s="1"/>
  <c r="K1148" i="45"/>
  <c r="L1148" i="45"/>
  <c r="M1148" i="45"/>
  <c r="P1148" i="45"/>
  <c r="T1148" i="45"/>
  <c r="U1148" i="45"/>
  <c r="A1149" i="45"/>
  <c r="J1149" i="45"/>
  <c r="N1149" i="45" s="1"/>
  <c r="O1149" i="45" s="1"/>
  <c r="K1149" i="45"/>
  <c r="L1149" i="45"/>
  <c r="M1149" i="45"/>
  <c r="P1149" i="45"/>
  <c r="T1149" i="45"/>
  <c r="U1149" i="45"/>
  <c r="A1150" i="45"/>
  <c r="J1150" i="45"/>
  <c r="N1150" i="45" s="1"/>
  <c r="O1150" i="45" s="1"/>
  <c r="K1150" i="45"/>
  <c r="L1150" i="45"/>
  <c r="M1150" i="45"/>
  <c r="P1150" i="45"/>
  <c r="T1150" i="45"/>
  <c r="U1150" i="45"/>
  <c r="A1151" i="45"/>
  <c r="J1151" i="45"/>
  <c r="N1151" i="45" s="1"/>
  <c r="O1151" i="45" s="1"/>
  <c r="K1151" i="45"/>
  <c r="L1151" i="45"/>
  <c r="M1151" i="45"/>
  <c r="P1151" i="45"/>
  <c r="T1151" i="45"/>
  <c r="U1151" i="45" s="1"/>
  <c r="A1152" i="45"/>
  <c r="J1152" i="45"/>
  <c r="N1152" i="45" s="1"/>
  <c r="O1152" i="45" s="1"/>
  <c r="K1152" i="45"/>
  <c r="L1152" i="45"/>
  <c r="M1152" i="45"/>
  <c r="P1152" i="45"/>
  <c r="T1152" i="45"/>
  <c r="U1152" i="45" s="1"/>
  <c r="A1153" i="45"/>
  <c r="J1153" i="45"/>
  <c r="N1153" i="45" s="1"/>
  <c r="O1153" i="45" s="1"/>
  <c r="K1153" i="45"/>
  <c r="L1153" i="45"/>
  <c r="M1153" i="45"/>
  <c r="P1153" i="45"/>
  <c r="T1153" i="45"/>
  <c r="U1153" i="45" s="1"/>
  <c r="A1154" i="45"/>
  <c r="J1154" i="45"/>
  <c r="N1154" i="45" s="1"/>
  <c r="O1154" i="45" s="1"/>
  <c r="K1154" i="45"/>
  <c r="L1154" i="45"/>
  <c r="M1154" i="45"/>
  <c r="P1154" i="45"/>
  <c r="T1154" i="45"/>
  <c r="U1154" i="45" s="1"/>
  <c r="A1155" i="45"/>
  <c r="J1155" i="45"/>
  <c r="N1155" i="45" s="1"/>
  <c r="O1155" i="45" s="1"/>
  <c r="K1155" i="45"/>
  <c r="L1155" i="45"/>
  <c r="M1155" i="45"/>
  <c r="P1155" i="45"/>
  <c r="T1155" i="45"/>
  <c r="U1155" i="45" s="1"/>
  <c r="A1156" i="45"/>
  <c r="J1156" i="45"/>
  <c r="N1156" i="45" s="1"/>
  <c r="O1156" i="45" s="1"/>
  <c r="K1156" i="45"/>
  <c r="L1156" i="45"/>
  <c r="M1156" i="45"/>
  <c r="P1156" i="45"/>
  <c r="T1156" i="45"/>
  <c r="U1156" i="45" s="1"/>
  <c r="A1157" i="45"/>
  <c r="J1157" i="45"/>
  <c r="N1157" i="45" s="1"/>
  <c r="O1157" i="45" s="1"/>
  <c r="K1157" i="45"/>
  <c r="L1157" i="45"/>
  <c r="M1157" i="45"/>
  <c r="P1157" i="45"/>
  <c r="T1157" i="45"/>
  <c r="U1157" i="45" s="1"/>
  <c r="A1158" i="45"/>
  <c r="J1158" i="45"/>
  <c r="N1158" i="45" s="1"/>
  <c r="O1158" i="45" s="1"/>
  <c r="K1158" i="45"/>
  <c r="L1158" i="45"/>
  <c r="M1158" i="45"/>
  <c r="P1158" i="45"/>
  <c r="T1158" i="45"/>
  <c r="U1158" i="45" s="1"/>
  <c r="A1159" i="45"/>
  <c r="J1159" i="45"/>
  <c r="N1159" i="45" s="1"/>
  <c r="O1159" i="45" s="1"/>
  <c r="K1159" i="45"/>
  <c r="L1159" i="45"/>
  <c r="M1159" i="45"/>
  <c r="P1159" i="45"/>
  <c r="T1159" i="45"/>
  <c r="U1159" i="45" s="1"/>
  <c r="A1160" i="45"/>
  <c r="J1160" i="45"/>
  <c r="N1160" i="45" s="1"/>
  <c r="O1160" i="45" s="1"/>
  <c r="K1160" i="45"/>
  <c r="L1160" i="45"/>
  <c r="M1160" i="45"/>
  <c r="P1160" i="45"/>
  <c r="T1160" i="45"/>
  <c r="U1160" i="45" s="1"/>
  <c r="A1161" i="45"/>
  <c r="J1161" i="45"/>
  <c r="N1161" i="45" s="1"/>
  <c r="O1161" i="45" s="1"/>
  <c r="K1161" i="45"/>
  <c r="L1161" i="45"/>
  <c r="M1161" i="45"/>
  <c r="P1161" i="45"/>
  <c r="T1161" i="45"/>
  <c r="U1161" i="45" s="1"/>
  <c r="A1162" i="45"/>
  <c r="J1162" i="45"/>
  <c r="N1162" i="45" s="1"/>
  <c r="O1162" i="45" s="1"/>
  <c r="K1162" i="45"/>
  <c r="L1162" i="45"/>
  <c r="M1162" i="45"/>
  <c r="P1162" i="45"/>
  <c r="T1162" i="45"/>
  <c r="U1162" i="45" s="1"/>
  <c r="A1163" i="45"/>
  <c r="J1163" i="45"/>
  <c r="N1163" i="45" s="1"/>
  <c r="O1163" i="45" s="1"/>
  <c r="K1163" i="45"/>
  <c r="L1163" i="45"/>
  <c r="M1163" i="45"/>
  <c r="P1163" i="45"/>
  <c r="T1163" i="45"/>
  <c r="U1163" i="45"/>
  <c r="A1164" i="45"/>
  <c r="J1164" i="45"/>
  <c r="N1164" i="45" s="1"/>
  <c r="O1164" i="45" s="1"/>
  <c r="K1164" i="45"/>
  <c r="L1164" i="45"/>
  <c r="M1164" i="45"/>
  <c r="P1164" i="45"/>
  <c r="T1164" i="45"/>
  <c r="U1164" i="45"/>
  <c r="A1165" i="45"/>
  <c r="J1165" i="45"/>
  <c r="N1165" i="45" s="1"/>
  <c r="O1165" i="45" s="1"/>
  <c r="K1165" i="45"/>
  <c r="L1165" i="45"/>
  <c r="M1165" i="45"/>
  <c r="P1165" i="45"/>
  <c r="T1165" i="45"/>
  <c r="U1165" i="45"/>
  <c r="A1166" i="45"/>
  <c r="J1166" i="45"/>
  <c r="N1166" i="45" s="1"/>
  <c r="O1166" i="45" s="1"/>
  <c r="K1166" i="45"/>
  <c r="L1166" i="45"/>
  <c r="M1166" i="45"/>
  <c r="P1166" i="45"/>
  <c r="T1166" i="45"/>
  <c r="U1166" i="45"/>
  <c r="A1167" i="45"/>
  <c r="J1167" i="45"/>
  <c r="N1167" i="45" s="1"/>
  <c r="O1167" i="45" s="1"/>
  <c r="K1167" i="45"/>
  <c r="L1167" i="45"/>
  <c r="M1167" i="45"/>
  <c r="P1167" i="45"/>
  <c r="T1167" i="45"/>
  <c r="U1167" i="45" s="1"/>
  <c r="A1168" i="45"/>
  <c r="J1168" i="45"/>
  <c r="N1168" i="45" s="1"/>
  <c r="O1168" i="45" s="1"/>
  <c r="K1168" i="45"/>
  <c r="L1168" i="45"/>
  <c r="M1168" i="45"/>
  <c r="P1168" i="45"/>
  <c r="T1168" i="45"/>
  <c r="U1168" i="45" s="1"/>
  <c r="A1169" i="45"/>
  <c r="J1169" i="45"/>
  <c r="N1169" i="45" s="1"/>
  <c r="O1169" i="45" s="1"/>
  <c r="K1169" i="45"/>
  <c r="L1169" i="45"/>
  <c r="M1169" i="45"/>
  <c r="P1169" i="45"/>
  <c r="T1169" i="45"/>
  <c r="U1169" i="45" s="1"/>
  <c r="A1170" i="45"/>
  <c r="J1170" i="45"/>
  <c r="N1170" i="45" s="1"/>
  <c r="O1170" i="45" s="1"/>
  <c r="K1170" i="45"/>
  <c r="L1170" i="45"/>
  <c r="M1170" i="45"/>
  <c r="P1170" i="45"/>
  <c r="T1170" i="45"/>
  <c r="U1170" i="45" s="1"/>
  <c r="A1171" i="45"/>
  <c r="J1171" i="45"/>
  <c r="N1171" i="45" s="1"/>
  <c r="O1171" i="45" s="1"/>
  <c r="K1171" i="45"/>
  <c r="L1171" i="45"/>
  <c r="M1171" i="45"/>
  <c r="P1171" i="45"/>
  <c r="T1171" i="45"/>
  <c r="U1171" i="45" s="1"/>
  <c r="A1172" i="45"/>
  <c r="J1172" i="45"/>
  <c r="N1172" i="45" s="1"/>
  <c r="O1172" i="45" s="1"/>
  <c r="K1172" i="45"/>
  <c r="L1172" i="45"/>
  <c r="M1172" i="45"/>
  <c r="P1172" i="45"/>
  <c r="T1172" i="45"/>
  <c r="U1172" i="45" s="1"/>
  <c r="A1173" i="45"/>
  <c r="J1173" i="45"/>
  <c r="N1173" i="45" s="1"/>
  <c r="O1173" i="45" s="1"/>
  <c r="K1173" i="45"/>
  <c r="L1173" i="45"/>
  <c r="M1173" i="45"/>
  <c r="P1173" i="45"/>
  <c r="T1173" i="45"/>
  <c r="U1173" i="45" s="1"/>
  <c r="A1174" i="45"/>
  <c r="J1174" i="45"/>
  <c r="N1174" i="45" s="1"/>
  <c r="O1174" i="45" s="1"/>
  <c r="K1174" i="45"/>
  <c r="L1174" i="45"/>
  <c r="M1174" i="45"/>
  <c r="P1174" i="45"/>
  <c r="T1174" i="45"/>
  <c r="U1174" i="45" s="1"/>
  <c r="A1175" i="45"/>
  <c r="J1175" i="45"/>
  <c r="N1175" i="45" s="1"/>
  <c r="O1175" i="45" s="1"/>
  <c r="K1175" i="45"/>
  <c r="L1175" i="45"/>
  <c r="M1175" i="45"/>
  <c r="P1175" i="45"/>
  <c r="T1175" i="45"/>
  <c r="U1175" i="45" s="1"/>
  <c r="A1176" i="45"/>
  <c r="J1176" i="45"/>
  <c r="N1176" i="45" s="1"/>
  <c r="O1176" i="45" s="1"/>
  <c r="K1176" i="45"/>
  <c r="L1176" i="45"/>
  <c r="M1176" i="45"/>
  <c r="P1176" i="45"/>
  <c r="T1176" i="45"/>
  <c r="U1176" i="45" s="1"/>
  <c r="A1177" i="45"/>
  <c r="J1177" i="45"/>
  <c r="N1177" i="45" s="1"/>
  <c r="O1177" i="45" s="1"/>
  <c r="K1177" i="45"/>
  <c r="L1177" i="45"/>
  <c r="M1177" i="45"/>
  <c r="P1177" i="45"/>
  <c r="T1177" i="45"/>
  <c r="U1177" i="45" s="1"/>
  <c r="A1178" i="45"/>
  <c r="J1178" i="45"/>
  <c r="N1178" i="45" s="1"/>
  <c r="O1178" i="45" s="1"/>
  <c r="K1178" i="45"/>
  <c r="L1178" i="45"/>
  <c r="M1178" i="45"/>
  <c r="P1178" i="45"/>
  <c r="T1178" i="45"/>
  <c r="U1178" i="45" s="1"/>
  <c r="A1179" i="45"/>
  <c r="J1179" i="45"/>
  <c r="N1179" i="45" s="1"/>
  <c r="O1179" i="45" s="1"/>
  <c r="K1179" i="45"/>
  <c r="L1179" i="45"/>
  <c r="M1179" i="45"/>
  <c r="P1179" i="45"/>
  <c r="T1179" i="45"/>
  <c r="U1179" i="45" s="1"/>
  <c r="A1180" i="45"/>
  <c r="J1180" i="45"/>
  <c r="N1180" i="45" s="1"/>
  <c r="O1180" i="45" s="1"/>
  <c r="K1180" i="45"/>
  <c r="L1180" i="45"/>
  <c r="M1180" i="45"/>
  <c r="P1180" i="45"/>
  <c r="T1180" i="45"/>
  <c r="U1180" i="45" s="1"/>
  <c r="A1181" i="45"/>
  <c r="J1181" i="45"/>
  <c r="N1181" i="45" s="1"/>
  <c r="O1181" i="45" s="1"/>
  <c r="K1181" i="45"/>
  <c r="L1181" i="45"/>
  <c r="M1181" i="45"/>
  <c r="P1181" i="45"/>
  <c r="T1181" i="45"/>
  <c r="U1181" i="45" s="1"/>
  <c r="A1182" i="45"/>
  <c r="J1182" i="45"/>
  <c r="N1182" i="45" s="1"/>
  <c r="O1182" i="45" s="1"/>
  <c r="K1182" i="45"/>
  <c r="L1182" i="45"/>
  <c r="M1182" i="45"/>
  <c r="P1182" i="45"/>
  <c r="T1182" i="45"/>
  <c r="U1182" i="45" s="1"/>
  <c r="A1183" i="45"/>
  <c r="J1183" i="45"/>
  <c r="N1183" i="45" s="1"/>
  <c r="O1183" i="45" s="1"/>
  <c r="K1183" i="45"/>
  <c r="L1183" i="45"/>
  <c r="M1183" i="45"/>
  <c r="P1183" i="45"/>
  <c r="T1183" i="45"/>
  <c r="U1183" i="45" s="1"/>
  <c r="A1184" i="45"/>
  <c r="J1184" i="45"/>
  <c r="N1184" i="45" s="1"/>
  <c r="O1184" i="45" s="1"/>
  <c r="K1184" i="45"/>
  <c r="L1184" i="45"/>
  <c r="M1184" i="45"/>
  <c r="P1184" i="45"/>
  <c r="T1184" i="45"/>
  <c r="U1184" i="45" s="1"/>
  <c r="A1185" i="45"/>
  <c r="J1185" i="45"/>
  <c r="N1185" i="45" s="1"/>
  <c r="O1185" i="45" s="1"/>
  <c r="K1185" i="45"/>
  <c r="L1185" i="45"/>
  <c r="M1185" i="45"/>
  <c r="P1185" i="45"/>
  <c r="T1185" i="45"/>
  <c r="U1185" i="45" s="1"/>
  <c r="A1186" i="45"/>
  <c r="J1186" i="45"/>
  <c r="N1186" i="45" s="1"/>
  <c r="O1186" i="45" s="1"/>
  <c r="K1186" i="45"/>
  <c r="L1186" i="45"/>
  <c r="M1186" i="45"/>
  <c r="P1186" i="45"/>
  <c r="T1186" i="45"/>
  <c r="U1186" i="45" s="1"/>
  <c r="A1187" i="45"/>
  <c r="J1187" i="45"/>
  <c r="N1187" i="45" s="1"/>
  <c r="O1187" i="45" s="1"/>
  <c r="K1187" i="45"/>
  <c r="L1187" i="45"/>
  <c r="M1187" i="45"/>
  <c r="P1187" i="45"/>
  <c r="T1187" i="45"/>
  <c r="U1187" i="45"/>
  <c r="A1188" i="45"/>
  <c r="J1188" i="45"/>
  <c r="N1188" i="45" s="1"/>
  <c r="O1188" i="45" s="1"/>
  <c r="K1188" i="45"/>
  <c r="L1188" i="45"/>
  <c r="M1188" i="45"/>
  <c r="P1188" i="45"/>
  <c r="T1188" i="45"/>
  <c r="U1188" i="45"/>
  <c r="A1189" i="45"/>
  <c r="J1189" i="45"/>
  <c r="N1189" i="45" s="1"/>
  <c r="O1189" i="45" s="1"/>
  <c r="K1189" i="45"/>
  <c r="L1189" i="45"/>
  <c r="M1189" i="45"/>
  <c r="P1189" i="45"/>
  <c r="T1189" i="45"/>
  <c r="U1189" i="45"/>
  <c r="A1190" i="45"/>
  <c r="J1190" i="45"/>
  <c r="N1190" i="45" s="1"/>
  <c r="O1190" i="45" s="1"/>
  <c r="K1190" i="45"/>
  <c r="L1190" i="45"/>
  <c r="M1190" i="45"/>
  <c r="P1190" i="45"/>
  <c r="T1190" i="45"/>
  <c r="U1190" i="45"/>
  <c r="A1191" i="45"/>
  <c r="J1191" i="45"/>
  <c r="N1191" i="45" s="1"/>
  <c r="O1191" i="45" s="1"/>
  <c r="K1191" i="45"/>
  <c r="L1191" i="45"/>
  <c r="M1191" i="45"/>
  <c r="P1191" i="45"/>
  <c r="T1191" i="45"/>
  <c r="U1191" i="45" s="1"/>
  <c r="A1192" i="45"/>
  <c r="J1192" i="45"/>
  <c r="N1192" i="45" s="1"/>
  <c r="O1192" i="45" s="1"/>
  <c r="K1192" i="45"/>
  <c r="L1192" i="45"/>
  <c r="M1192" i="45"/>
  <c r="P1192" i="45"/>
  <c r="T1192" i="45"/>
  <c r="U1192" i="45" s="1"/>
  <c r="A1193" i="45"/>
  <c r="J1193" i="45"/>
  <c r="N1193" i="45" s="1"/>
  <c r="O1193" i="45" s="1"/>
  <c r="K1193" i="45"/>
  <c r="L1193" i="45"/>
  <c r="M1193" i="45"/>
  <c r="P1193" i="45"/>
  <c r="T1193" i="45"/>
  <c r="U1193" i="45" s="1"/>
  <c r="A1194" i="45"/>
  <c r="J1194" i="45"/>
  <c r="N1194" i="45" s="1"/>
  <c r="O1194" i="45" s="1"/>
  <c r="K1194" i="45"/>
  <c r="L1194" i="45"/>
  <c r="M1194" i="45"/>
  <c r="P1194" i="45"/>
  <c r="T1194" i="45"/>
  <c r="U1194" i="45" s="1"/>
  <c r="A1195" i="45"/>
  <c r="J1195" i="45"/>
  <c r="N1195" i="45" s="1"/>
  <c r="O1195" i="45" s="1"/>
  <c r="K1195" i="45"/>
  <c r="L1195" i="45"/>
  <c r="M1195" i="45"/>
  <c r="P1195" i="45"/>
  <c r="T1195" i="45"/>
  <c r="U1195" i="45" s="1"/>
  <c r="A1196" i="45"/>
  <c r="J1196" i="45"/>
  <c r="N1196" i="45" s="1"/>
  <c r="O1196" i="45" s="1"/>
  <c r="K1196" i="45"/>
  <c r="L1196" i="45"/>
  <c r="M1196" i="45"/>
  <c r="P1196" i="45"/>
  <c r="T1196" i="45"/>
  <c r="U1196" i="45" s="1"/>
  <c r="A1197" i="45"/>
  <c r="J1197" i="45"/>
  <c r="N1197" i="45" s="1"/>
  <c r="O1197" i="45" s="1"/>
  <c r="K1197" i="45"/>
  <c r="L1197" i="45"/>
  <c r="M1197" i="45"/>
  <c r="P1197" i="45"/>
  <c r="T1197" i="45"/>
  <c r="U1197" i="45" s="1"/>
  <c r="A1198" i="45"/>
  <c r="J1198" i="45"/>
  <c r="N1198" i="45" s="1"/>
  <c r="O1198" i="45" s="1"/>
  <c r="K1198" i="45"/>
  <c r="L1198" i="45"/>
  <c r="M1198" i="45"/>
  <c r="P1198" i="45"/>
  <c r="T1198" i="45"/>
  <c r="U1198" i="45" s="1"/>
  <c r="A1199" i="45"/>
  <c r="J1199" i="45"/>
  <c r="N1199" i="45" s="1"/>
  <c r="O1199" i="45" s="1"/>
  <c r="K1199" i="45"/>
  <c r="L1199" i="45"/>
  <c r="M1199" i="45"/>
  <c r="P1199" i="45"/>
  <c r="T1199" i="45"/>
  <c r="U1199" i="45" s="1"/>
  <c r="A1200" i="45"/>
  <c r="J1200" i="45"/>
  <c r="N1200" i="45" s="1"/>
  <c r="O1200" i="45" s="1"/>
  <c r="K1200" i="45"/>
  <c r="L1200" i="45"/>
  <c r="M1200" i="45"/>
  <c r="P1200" i="45"/>
  <c r="T1200" i="45"/>
  <c r="U1200" i="45" s="1"/>
  <c r="A1201" i="45"/>
  <c r="J1201" i="45"/>
  <c r="N1201" i="45" s="1"/>
  <c r="O1201" i="45" s="1"/>
  <c r="K1201" i="45"/>
  <c r="L1201" i="45"/>
  <c r="M1201" i="45"/>
  <c r="P1201" i="45"/>
  <c r="T1201" i="45"/>
  <c r="U1201" i="45" s="1"/>
  <c r="A1202" i="45"/>
  <c r="J1202" i="45"/>
  <c r="N1202" i="45" s="1"/>
  <c r="O1202" i="45" s="1"/>
  <c r="K1202" i="45"/>
  <c r="L1202" i="45"/>
  <c r="M1202" i="45"/>
  <c r="P1202" i="45"/>
  <c r="T1202" i="45"/>
  <c r="U1202" i="45" s="1"/>
  <c r="A1203" i="45"/>
  <c r="J1203" i="45"/>
  <c r="N1203" i="45" s="1"/>
  <c r="O1203" i="45" s="1"/>
  <c r="K1203" i="45"/>
  <c r="L1203" i="45"/>
  <c r="M1203" i="45"/>
  <c r="P1203" i="45"/>
  <c r="T1203" i="45"/>
  <c r="U1203" i="45"/>
  <c r="A1204" i="45"/>
  <c r="J1204" i="45"/>
  <c r="N1204" i="45" s="1"/>
  <c r="O1204" i="45" s="1"/>
  <c r="K1204" i="45"/>
  <c r="L1204" i="45"/>
  <c r="M1204" i="45"/>
  <c r="P1204" i="45"/>
  <c r="T1204" i="45"/>
  <c r="U1204" i="45"/>
  <c r="A1205" i="45"/>
  <c r="J1205" i="45"/>
  <c r="N1205" i="45" s="1"/>
  <c r="O1205" i="45" s="1"/>
  <c r="K1205" i="45"/>
  <c r="L1205" i="45"/>
  <c r="M1205" i="45"/>
  <c r="P1205" i="45"/>
  <c r="T1205" i="45"/>
  <c r="U1205" i="45"/>
  <c r="A1206" i="45"/>
  <c r="J1206" i="45"/>
  <c r="N1206" i="45" s="1"/>
  <c r="O1206" i="45" s="1"/>
  <c r="K1206" i="45"/>
  <c r="L1206" i="45"/>
  <c r="M1206" i="45"/>
  <c r="P1206" i="45"/>
  <c r="T1206" i="45"/>
  <c r="U1206" i="45"/>
  <c r="A1207" i="45"/>
  <c r="J1207" i="45"/>
  <c r="N1207" i="45" s="1"/>
  <c r="O1207" i="45" s="1"/>
  <c r="K1207" i="45"/>
  <c r="L1207" i="45"/>
  <c r="M1207" i="45"/>
  <c r="P1207" i="45"/>
  <c r="T1207" i="45"/>
  <c r="U1207" i="45" s="1"/>
  <c r="A1208" i="45"/>
  <c r="J1208" i="45"/>
  <c r="N1208" i="45" s="1"/>
  <c r="O1208" i="45" s="1"/>
  <c r="K1208" i="45"/>
  <c r="L1208" i="45"/>
  <c r="M1208" i="45"/>
  <c r="P1208" i="45"/>
  <c r="T1208" i="45"/>
  <c r="U1208" i="45" s="1"/>
  <c r="A1209" i="45"/>
  <c r="J1209" i="45"/>
  <c r="N1209" i="45" s="1"/>
  <c r="O1209" i="45" s="1"/>
  <c r="K1209" i="45"/>
  <c r="L1209" i="45"/>
  <c r="M1209" i="45"/>
  <c r="P1209" i="45"/>
  <c r="T1209" i="45"/>
  <c r="U1209" i="45" s="1"/>
  <c r="A1210" i="45"/>
  <c r="J1210" i="45"/>
  <c r="N1210" i="45" s="1"/>
  <c r="O1210" i="45" s="1"/>
  <c r="K1210" i="45"/>
  <c r="L1210" i="45"/>
  <c r="M1210" i="45"/>
  <c r="P1210" i="45"/>
  <c r="T1210" i="45"/>
  <c r="U1210" i="45" s="1"/>
  <c r="A1211" i="45"/>
  <c r="J1211" i="45"/>
  <c r="N1211" i="45" s="1"/>
  <c r="O1211" i="45" s="1"/>
  <c r="K1211" i="45"/>
  <c r="L1211" i="45"/>
  <c r="M1211" i="45"/>
  <c r="P1211" i="45"/>
  <c r="T1211" i="45"/>
  <c r="U1211" i="45" s="1"/>
  <c r="A18" i="46"/>
  <c r="J18" i="46"/>
  <c r="N18" i="46" s="1"/>
  <c r="O18" i="46" s="1"/>
  <c r="Q18" i="46" s="1"/>
  <c r="K18" i="46"/>
  <c r="L18" i="46"/>
  <c r="M18" i="46"/>
  <c r="T18" i="46"/>
  <c r="U18" i="46" s="1"/>
  <c r="Y18" i="46"/>
  <c r="Z18" i="46"/>
  <c r="A19" i="46"/>
  <c r="J19" i="46"/>
  <c r="N19" i="46" s="1"/>
  <c r="O19" i="46" s="1"/>
  <c r="Q19" i="46" s="1"/>
  <c r="K19" i="46"/>
  <c r="L19" i="46"/>
  <c r="M19" i="46"/>
  <c r="T19" i="46"/>
  <c r="U19" i="46" s="1"/>
  <c r="Y19" i="46"/>
  <c r="Z19" i="46"/>
  <c r="A20" i="46"/>
  <c r="J20" i="46"/>
  <c r="N20" i="46" s="1"/>
  <c r="O20" i="46" s="1"/>
  <c r="Q20" i="46" s="1"/>
  <c r="K20" i="46"/>
  <c r="L20" i="46"/>
  <c r="M20" i="46"/>
  <c r="T20" i="46"/>
  <c r="U20" i="46"/>
  <c r="Y20" i="46"/>
  <c r="Z20" i="46"/>
  <c r="Z17" i="46"/>
  <c r="T17" i="46"/>
  <c r="U17" i="46" s="1"/>
  <c r="M17" i="46"/>
  <c r="L17" i="46"/>
  <c r="K17" i="46"/>
  <c r="J17" i="46"/>
  <c r="N17" i="46" s="1"/>
  <c r="O17" i="46" s="1"/>
  <c r="Q17" i="46" s="1"/>
  <c r="A17" i="46"/>
  <c r="Z16" i="46"/>
  <c r="T16" i="46"/>
  <c r="U16" i="46" s="1"/>
  <c r="M16" i="46"/>
  <c r="L16" i="46"/>
  <c r="K16" i="46"/>
  <c r="J16" i="46"/>
  <c r="N16" i="46" s="1"/>
  <c r="O16" i="46" s="1"/>
  <c r="Q16" i="46" s="1"/>
  <c r="A16" i="46"/>
  <c r="Z15" i="46"/>
  <c r="Y15" i="46"/>
  <c r="T15" i="46"/>
  <c r="U15" i="46" s="1"/>
  <c r="M15" i="46"/>
  <c r="L15" i="46"/>
  <c r="K15" i="46"/>
  <c r="J15" i="46"/>
  <c r="N15" i="46" s="1"/>
  <c r="O15" i="46" s="1"/>
  <c r="Q15" i="46" s="1"/>
  <c r="A15" i="46"/>
  <c r="Z14" i="46"/>
  <c r="Y14" i="46"/>
  <c r="T14" i="46"/>
  <c r="U14" i="46" s="1"/>
  <c r="M14" i="46"/>
  <c r="L14" i="46"/>
  <c r="K14" i="46"/>
  <c r="J14" i="46"/>
  <c r="N14" i="46" s="1"/>
  <c r="O14" i="46" s="1"/>
  <c r="Q14" i="46" s="1"/>
  <c r="A14" i="46"/>
  <c r="Z13" i="46"/>
  <c r="Y13" i="46"/>
  <c r="T13" i="46"/>
  <c r="U13" i="46" s="1"/>
  <c r="M13" i="46"/>
  <c r="L13" i="46"/>
  <c r="K13" i="46"/>
  <c r="J13" i="46"/>
  <c r="N13" i="46" s="1"/>
  <c r="O13" i="46" s="1"/>
  <c r="Q13" i="46" s="1"/>
  <c r="A13" i="46"/>
  <c r="Z12" i="46"/>
  <c r="Y12" i="46"/>
  <c r="T12" i="46"/>
  <c r="U12" i="46" s="1"/>
  <c r="M12" i="46"/>
  <c r="L12" i="46"/>
  <c r="K12" i="46"/>
  <c r="J12" i="46"/>
  <c r="N12" i="46" s="1"/>
  <c r="O12" i="46" s="1"/>
  <c r="Q12" i="46" s="1"/>
  <c r="A12" i="46"/>
  <c r="Z11" i="46"/>
  <c r="Y11" i="46"/>
  <c r="T11" i="46"/>
  <c r="U11" i="46" s="1"/>
  <c r="M11" i="46"/>
  <c r="L11" i="46"/>
  <c r="K11" i="46"/>
  <c r="J11" i="46"/>
  <c r="N11" i="46" s="1"/>
  <c r="O11" i="46" s="1"/>
  <c r="Q11" i="46" s="1"/>
  <c r="A11" i="46"/>
  <c r="T10" i="46"/>
  <c r="U10" i="46" s="1"/>
  <c r="M10" i="46"/>
  <c r="L10" i="46"/>
  <c r="K10" i="46"/>
  <c r="J10" i="46"/>
  <c r="N10" i="46" s="1"/>
  <c r="O10" i="46" s="1"/>
  <c r="Q10" i="46" s="1"/>
  <c r="A10" i="46"/>
  <c r="Z9" i="46"/>
  <c r="Y9" i="46"/>
  <c r="T9" i="46"/>
  <c r="U9" i="46" s="1"/>
  <c r="M9" i="46"/>
  <c r="L9" i="46"/>
  <c r="K9" i="46"/>
  <c r="J9" i="46"/>
  <c r="N9" i="46" s="1"/>
  <c r="O9" i="46" s="1"/>
  <c r="Q9" i="46" s="1"/>
  <c r="A9" i="46"/>
  <c r="Z8" i="46"/>
  <c r="Y8" i="46"/>
  <c r="T8" i="46"/>
  <c r="U8" i="46" s="1"/>
  <c r="M8" i="46"/>
  <c r="L8" i="46"/>
  <c r="K8" i="46"/>
  <c r="J8" i="46"/>
  <c r="N8" i="46" s="1"/>
  <c r="O8" i="46" s="1"/>
  <c r="Q8" i="46" s="1"/>
  <c r="A8" i="46"/>
  <c r="Z7" i="46"/>
  <c r="Y7" i="46"/>
  <c r="T7" i="46"/>
  <c r="U7" i="46" s="1"/>
  <c r="M7" i="46"/>
  <c r="L7" i="46"/>
  <c r="K7" i="46"/>
  <c r="J7" i="46"/>
  <c r="N7" i="46" s="1"/>
  <c r="O7" i="46" s="1"/>
  <c r="Q7" i="46" s="1"/>
  <c r="A7" i="46"/>
  <c r="Z6" i="46"/>
  <c r="Y6" i="46"/>
  <c r="T6" i="46"/>
  <c r="U6" i="46" s="1"/>
  <c r="M6" i="46"/>
  <c r="L6" i="46"/>
  <c r="K6" i="46"/>
  <c r="J6" i="46"/>
  <c r="N6" i="46" s="1"/>
  <c r="O6" i="46" s="1"/>
  <c r="Q6" i="46" s="1"/>
  <c r="A6" i="46"/>
  <c r="Z5" i="46"/>
  <c r="T5" i="46"/>
  <c r="U5" i="46" s="1"/>
  <c r="M5" i="46"/>
  <c r="L5" i="46"/>
  <c r="K5" i="46"/>
  <c r="J5" i="46"/>
  <c r="N5" i="46" s="1"/>
  <c r="O5" i="46" s="1"/>
  <c r="Q5" i="46" s="1"/>
  <c r="A5" i="46"/>
  <c r="Z4" i="46"/>
  <c r="Y4" i="46"/>
  <c r="T4" i="46"/>
  <c r="U4" i="46" s="1"/>
  <c r="M4" i="46"/>
  <c r="L4" i="46"/>
  <c r="K4" i="46"/>
  <c r="J4" i="46"/>
  <c r="N4" i="46" s="1"/>
  <c r="O4" i="46" s="1"/>
  <c r="Q4" i="46" s="1"/>
  <c r="A4" i="46"/>
  <c r="Z3" i="46"/>
  <c r="T3" i="46"/>
  <c r="U3" i="46" s="1"/>
  <c r="M3" i="46"/>
  <c r="L3" i="46"/>
  <c r="K3" i="46"/>
  <c r="J3" i="46"/>
  <c r="N3" i="46" s="1"/>
  <c r="O3" i="46" s="1"/>
  <c r="Q3" i="46" s="1"/>
  <c r="A3" i="46"/>
  <c r="Z2" i="46"/>
  <c r="Y2" i="46"/>
  <c r="T2" i="46"/>
  <c r="U2" i="46" s="1"/>
  <c r="M2" i="46"/>
  <c r="L2" i="46"/>
  <c r="K2" i="46"/>
  <c r="J2" i="46"/>
  <c r="N2" i="46" s="1"/>
  <c r="O2" i="46" s="1"/>
  <c r="Q2" i="46" s="1"/>
  <c r="A2" i="46"/>
  <c r="T1099" i="45"/>
  <c r="U1099" i="45" s="1"/>
  <c r="M1099" i="45"/>
  <c r="L1099" i="45"/>
  <c r="K1099" i="45"/>
  <c r="J1099" i="45"/>
  <c r="N1099" i="45" s="1"/>
  <c r="O1099" i="45" s="1"/>
  <c r="Q1099" i="45" s="1"/>
  <c r="A1099" i="45"/>
  <c r="T1098" i="45"/>
  <c r="U1098" i="45" s="1"/>
  <c r="M1098" i="45"/>
  <c r="L1098" i="45"/>
  <c r="K1098" i="45"/>
  <c r="J1098" i="45"/>
  <c r="N1098" i="45" s="1"/>
  <c r="O1098" i="45" s="1"/>
  <c r="Q1098" i="45" s="1"/>
  <c r="A1098" i="45"/>
  <c r="T1097" i="45"/>
  <c r="U1097" i="45" s="1"/>
  <c r="M1097" i="45"/>
  <c r="L1097" i="45"/>
  <c r="K1097" i="45"/>
  <c r="J1097" i="45"/>
  <c r="N1097" i="45" s="1"/>
  <c r="O1097" i="45" s="1"/>
  <c r="Q1097" i="45" s="1"/>
  <c r="A1097" i="45"/>
  <c r="T1096" i="45"/>
  <c r="U1096" i="45" s="1"/>
  <c r="M1096" i="45"/>
  <c r="L1096" i="45"/>
  <c r="K1096" i="45"/>
  <c r="J1096" i="45"/>
  <c r="N1096" i="45" s="1"/>
  <c r="O1096" i="45" s="1"/>
  <c r="Q1096" i="45" s="1"/>
  <c r="A1096" i="45"/>
  <c r="T1095" i="45"/>
  <c r="U1095" i="45" s="1"/>
  <c r="M1095" i="45"/>
  <c r="L1095" i="45"/>
  <c r="K1095" i="45"/>
  <c r="J1095" i="45"/>
  <c r="N1095" i="45" s="1"/>
  <c r="O1095" i="45" s="1"/>
  <c r="Q1095" i="45" s="1"/>
  <c r="A1095" i="45"/>
  <c r="T1094" i="45"/>
  <c r="U1094" i="45" s="1"/>
  <c r="M1094" i="45"/>
  <c r="L1094" i="45"/>
  <c r="K1094" i="45"/>
  <c r="J1094" i="45"/>
  <c r="N1094" i="45" s="1"/>
  <c r="O1094" i="45" s="1"/>
  <c r="Q1094" i="45" s="1"/>
  <c r="A1094" i="45"/>
  <c r="T1093" i="45"/>
  <c r="U1093" i="45" s="1"/>
  <c r="M1093" i="45"/>
  <c r="L1093" i="45"/>
  <c r="K1093" i="45"/>
  <c r="J1093" i="45"/>
  <c r="N1093" i="45" s="1"/>
  <c r="O1093" i="45" s="1"/>
  <c r="Q1093" i="45" s="1"/>
  <c r="A1093" i="45"/>
  <c r="T1092" i="45"/>
  <c r="U1092" i="45" s="1"/>
  <c r="M1092" i="45"/>
  <c r="L1092" i="45"/>
  <c r="K1092" i="45"/>
  <c r="J1092" i="45"/>
  <c r="N1092" i="45" s="1"/>
  <c r="O1092" i="45" s="1"/>
  <c r="Q1092" i="45" s="1"/>
  <c r="A1092" i="45"/>
  <c r="T1091" i="45"/>
  <c r="U1091" i="45" s="1"/>
  <c r="M1091" i="45"/>
  <c r="L1091" i="45"/>
  <c r="K1091" i="45"/>
  <c r="J1091" i="45"/>
  <c r="N1091" i="45" s="1"/>
  <c r="O1091" i="45" s="1"/>
  <c r="Q1091" i="45" s="1"/>
  <c r="A1091" i="45"/>
  <c r="T1090" i="45"/>
  <c r="U1090" i="45" s="1"/>
  <c r="M1090" i="45"/>
  <c r="L1090" i="45"/>
  <c r="K1090" i="45"/>
  <c r="J1090" i="45"/>
  <c r="N1090" i="45" s="1"/>
  <c r="O1090" i="45" s="1"/>
  <c r="Q1090" i="45" s="1"/>
  <c r="A1090" i="45"/>
  <c r="T1089" i="45"/>
  <c r="U1089" i="45" s="1"/>
  <c r="M1089" i="45"/>
  <c r="L1089" i="45"/>
  <c r="K1089" i="45"/>
  <c r="J1089" i="45"/>
  <c r="N1089" i="45" s="1"/>
  <c r="O1089" i="45" s="1"/>
  <c r="Q1089" i="45" s="1"/>
  <c r="A1089" i="45"/>
  <c r="T1088" i="45"/>
  <c r="U1088" i="45" s="1"/>
  <c r="M1088" i="45"/>
  <c r="L1088" i="45"/>
  <c r="K1088" i="45"/>
  <c r="J1088" i="45"/>
  <c r="N1088" i="45" s="1"/>
  <c r="O1088" i="45" s="1"/>
  <c r="Q1088" i="45" s="1"/>
  <c r="A1088" i="45"/>
  <c r="T1087" i="45"/>
  <c r="U1087" i="45" s="1"/>
  <c r="M1087" i="45"/>
  <c r="L1087" i="45"/>
  <c r="K1087" i="45"/>
  <c r="J1087" i="45"/>
  <c r="N1087" i="45" s="1"/>
  <c r="O1087" i="45" s="1"/>
  <c r="Q1087" i="45" s="1"/>
  <c r="A1087" i="45"/>
  <c r="T1086" i="45"/>
  <c r="U1086" i="45" s="1"/>
  <c r="M1086" i="45"/>
  <c r="L1086" i="45"/>
  <c r="K1086" i="45"/>
  <c r="J1086" i="45"/>
  <c r="N1086" i="45" s="1"/>
  <c r="O1086" i="45" s="1"/>
  <c r="Q1086" i="45" s="1"/>
  <c r="A1086" i="45"/>
  <c r="T1085" i="45"/>
  <c r="U1085" i="45" s="1"/>
  <c r="M1085" i="45"/>
  <c r="L1085" i="45"/>
  <c r="K1085" i="45"/>
  <c r="J1085" i="45"/>
  <c r="N1085" i="45" s="1"/>
  <c r="O1085" i="45" s="1"/>
  <c r="Q1085" i="45" s="1"/>
  <c r="A1085" i="45"/>
  <c r="T1084" i="45"/>
  <c r="U1084" i="45" s="1"/>
  <c r="M1084" i="45"/>
  <c r="L1084" i="45"/>
  <c r="K1084" i="45"/>
  <c r="J1084" i="45"/>
  <c r="N1084" i="45" s="1"/>
  <c r="O1084" i="45" s="1"/>
  <c r="Q1084" i="45" s="1"/>
  <c r="A1084" i="45"/>
  <c r="T1083" i="45"/>
  <c r="U1083" i="45" s="1"/>
  <c r="M1083" i="45"/>
  <c r="L1083" i="45"/>
  <c r="K1083" i="45"/>
  <c r="J1083" i="45"/>
  <c r="N1083" i="45" s="1"/>
  <c r="O1083" i="45" s="1"/>
  <c r="Q1083" i="45" s="1"/>
  <c r="A1083" i="45"/>
  <c r="T1082" i="45"/>
  <c r="U1082" i="45" s="1"/>
  <c r="M1082" i="45"/>
  <c r="L1082" i="45"/>
  <c r="K1082" i="45"/>
  <c r="J1082" i="45"/>
  <c r="N1082" i="45" s="1"/>
  <c r="O1082" i="45" s="1"/>
  <c r="Q1082" i="45" s="1"/>
  <c r="A1082" i="45"/>
  <c r="T1081" i="45"/>
  <c r="U1081" i="45" s="1"/>
  <c r="M1081" i="45"/>
  <c r="L1081" i="45"/>
  <c r="K1081" i="45"/>
  <c r="J1081" i="45"/>
  <c r="N1081" i="45" s="1"/>
  <c r="O1081" i="45" s="1"/>
  <c r="Q1081" i="45" s="1"/>
  <c r="A1081" i="45"/>
  <c r="T1080" i="45"/>
  <c r="U1080" i="45" s="1"/>
  <c r="M1080" i="45"/>
  <c r="L1080" i="45"/>
  <c r="K1080" i="45"/>
  <c r="J1080" i="45"/>
  <c r="N1080" i="45" s="1"/>
  <c r="O1080" i="45" s="1"/>
  <c r="Q1080" i="45" s="1"/>
  <c r="A1080" i="45"/>
  <c r="T1079" i="45"/>
  <c r="U1079" i="45" s="1"/>
  <c r="M1079" i="45"/>
  <c r="L1079" i="45"/>
  <c r="K1079" i="45"/>
  <c r="J1079" i="45"/>
  <c r="N1079" i="45" s="1"/>
  <c r="O1079" i="45" s="1"/>
  <c r="Q1079" i="45" s="1"/>
  <c r="A1079" i="45"/>
  <c r="T1078" i="45"/>
  <c r="U1078" i="45" s="1"/>
  <c r="M1078" i="45"/>
  <c r="L1078" i="45"/>
  <c r="K1078" i="45"/>
  <c r="J1078" i="45"/>
  <c r="N1078" i="45" s="1"/>
  <c r="O1078" i="45" s="1"/>
  <c r="Q1078" i="45" s="1"/>
  <c r="A1078" i="45"/>
  <c r="T1077" i="45"/>
  <c r="U1077" i="45" s="1"/>
  <c r="M1077" i="45"/>
  <c r="L1077" i="45"/>
  <c r="K1077" i="45"/>
  <c r="J1077" i="45"/>
  <c r="N1077" i="45" s="1"/>
  <c r="O1077" i="45" s="1"/>
  <c r="Q1077" i="45" s="1"/>
  <c r="A1077" i="45"/>
  <c r="T1076" i="45"/>
  <c r="U1076" i="45" s="1"/>
  <c r="M1076" i="45"/>
  <c r="L1076" i="45"/>
  <c r="K1076" i="45"/>
  <c r="J1076" i="45"/>
  <c r="N1076" i="45" s="1"/>
  <c r="O1076" i="45" s="1"/>
  <c r="Q1076" i="45" s="1"/>
  <c r="A1076" i="45"/>
  <c r="T1075" i="45"/>
  <c r="U1075" i="45" s="1"/>
  <c r="M1075" i="45"/>
  <c r="L1075" i="45"/>
  <c r="K1075" i="45"/>
  <c r="J1075" i="45"/>
  <c r="N1075" i="45" s="1"/>
  <c r="O1075" i="45" s="1"/>
  <c r="Q1075" i="45" s="1"/>
  <c r="A1075" i="45"/>
  <c r="T1074" i="45"/>
  <c r="U1074" i="45" s="1"/>
  <c r="M1074" i="45"/>
  <c r="L1074" i="45"/>
  <c r="K1074" i="45"/>
  <c r="J1074" i="45"/>
  <c r="N1074" i="45" s="1"/>
  <c r="O1074" i="45" s="1"/>
  <c r="Q1074" i="45" s="1"/>
  <c r="A1074" i="45"/>
  <c r="T1073" i="45"/>
  <c r="U1073" i="45" s="1"/>
  <c r="M1073" i="45"/>
  <c r="L1073" i="45"/>
  <c r="K1073" i="45"/>
  <c r="J1073" i="45"/>
  <c r="N1073" i="45" s="1"/>
  <c r="O1073" i="45" s="1"/>
  <c r="Q1073" i="45" s="1"/>
  <c r="A1073" i="45"/>
  <c r="T1072" i="45"/>
  <c r="U1072" i="45" s="1"/>
  <c r="M1072" i="45"/>
  <c r="L1072" i="45"/>
  <c r="K1072" i="45"/>
  <c r="J1072" i="45"/>
  <c r="N1072" i="45" s="1"/>
  <c r="O1072" i="45" s="1"/>
  <c r="Q1072" i="45" s="1"/>
  <c r="A1072" i="45"/>
  <c r="T1071" i="45"/>
  <c r="U1071" i="45" s="1"/>
  <c r="M1071" i="45"/>
  <c r="L1071" i="45"/>
  <c r="K1071" i="45"/>
  <c r="J1071" i="45"/>
  <c r="N1071" i="45" s="1"/>
  <c r="O1071" i="45" s="1"/>
  <c r="Q1071" i="45" s="1"/>
  <c r="A1071" i="45"/>
  <c r="T1070" i="45"/>
  <c r="U1070" i="45" s="1"/>
  <c r="M1070" i="45"/>
  <c r="L1070" i="45"/>
  <c r="K1070" i="45"/>
  <c r="J1070" i="45"/>
  <c r="N1070" i="45" s="1"/>
  <c r="O1070" i="45" s="1"/>
  <c r="Q1070" i="45" s="1"/>
  <c r="A1070" i="45"/>
  <c r="T1069" i="45"/>
  <c r="U1069" i="45" s="1"/>
  <c r="M1069" i="45"/>
  <c r="L1069" i="45"/>
  <c r="K1069" i="45"/>
  <c r="J1069" i="45"/>
  <c r="N1069" i="45" s="1"/>
  <c r="O1069" i="45" s="1"/>
  <c r="Q1069" i="45" s="1"/>
  <c r="A1069" i="45"/>
  <c r="T1068" i="45"/>
  <c r="U1068" i="45" s="1"/>
  <c r="M1068" i="45"/>
  <c r="L1068" i="45"/>
  <c r="K1068" i="45"/>
  <c r="J1068" i="45"/>
  <c r="N1068" i="45" s="1"/>
  <c r="O1068" i="45" s="1"/>
  <c r="Q1068" i="45" s="1"/>
  <c r="A1068" i="45"/>
  <c r="T1067" i="45"/>
  <c r="U1067" i="45" s="1"/>
  <c r="M1067" i="45"/>
  <c r="L1067" i="45"/>
  <c r="K1067" i="45"/>
  <c r="J1067" i="45"/>
  <c r="N1067" i="45" s="1"/>
  <c r="O1067" i="45" s="1"/>
  <c r="Q1067" i="45" s="1"/>
  <c r="A1067" i="45"/>
  <c r="T1066" i="45"/>
  <c r="U1066" i="45" s="1"/>
  <c r="M1066" i="45"/>
  <c r="L1066" i="45"/>
  <c r="K1066" i="45"/>
  <c r="J1066" i="45"/>
  <c r="N1066" i="45" s="1"/>
  <c r="O1066" i="45" s="1"/>
  <c r="Q1066" i="45" s="1"/>
  <c r="A1066" i="45"/>
  <c r="T1065" i="45"/>
  <c r="U1065" i="45" s="1"/>
  <c r="M1065" i="45"/>
  <c r="L1065" i="45"/>
  <c r="K1065" i="45"/>
  <c r="J1065" i="45"/>
  <c r="N1065" i="45" s="1"/>
  <c r="O1065" i="45" s="1"/>
  <c r="Q1065" i="45" s="1"/>
  <c r="A1065" i="45"/>
  <c r="T1064" i="45"/>
  <c r="U1064" i="45" s="1"/>
  <c r="M1064" i="45"/>
  <c r="L1064" i="45"/>
  <c r="K1064" i="45"/>
  <c r="J1064" i="45"/>
  <c r="N1064" i="45" s="1"/>
  <c r="O1064" i="45" s="1"/>
  <c r="Q1064" i="45" s="1"/>
  <c r="A1064" i="45"/>
  <c r="T1063" i="45"/>
  <c r="U1063" i="45" s="1"/>
  <c r="M1063" i="45"/>
  <c r="L1063" i="45"/>
  <c r="K1063" i="45"/>
  <c r="J1063" i="45"/>
  <c r="N1063" i="45" s="1"/>
  <c r="O1063" i="45" s="1"/>
  <c r="Q1063" i="45" s="1"/>
  <c r="A1063" i="45"/>
  <c r="T1062" i="45"/>
  <c r="U1062" i="45" s="1"/>
  <c r="M1062" i="45"/>
  <c r="L1062" i="45"/>
  <c r="K1062" i="45"/>
  <c r="J1062" i="45"/>
  <c r="N1062" i="45" s="1"/>
  <c r="O1062" i="45" s="1"/>
  <c r="Q1062" i="45" s="1"/>
  <c r="A1062" i="45"/>
  <c r="T1061" i="45"/>
  <c r="U1061" i="45" s="1"/>
  <c r="M1061" i="45"/>
  <c r="L1061" i="45"/>
  <c r="K1061" i="45"/>
  <c r="J1061" i="45"/>
  <c r="N1061" i="45" s="1"/>
  <c r="O1061" i="45" s="1"/>
  <c r="Q1061" i="45" s="1"/>
  <c r="A1061" i="45"/>
  <c r="T1060" i="45"/>
  <c r="U1060" i="45" s="1"/>
  <c r="M1060" i="45"/>
  <c r="L1060" i="45"/>
  <c r="K1060" i="45"/>
  <c r="J1060" i="45"/>
  <c r="N1060" i="45" s="1"/>
  <c r="O1060" i="45" s="1"/>
  <c r="Q1060" i="45" s="1"/>
  <c r="A1060" i="45"/>
  <c r="T1059" i="45"/>
  <c r="U1059" i="45" s="1"/>
  <c r="M1059" i="45"/>
  <c r="L1059" i="45"/>
  <c r="K1059" i="45"/>
  <c r="J1059" i="45"/>
  <c r="N1059" i="45" s="1"/>
  <c r="O1059" i="45" s="1"/>
  <c r="Q1059" i="45" s="1"/>
  <c r="A1059" i="45"/>
  <c r="T1058" i="45"/>
  <c r="U1058" i="45" s="1"/>
  <c r="M1058" i="45"/>
  <c r="L1058" i="45"/>
  <c r="K1058" i="45"/>
  <c r="J1058" i="45"/>
  <c r="N1058" i="45" s="1"/>
  <c r="O1058" i="45" s="1"/>
  <c r="Q1058" i="45" s="1"/>
  <c r="A1058" i="45"/>
  <c r="T1057" i="45"/>
  <c r="U1057" i="45" s="1"/>
  <c r="M1057" i="45"/>
  <c r="L1057" i="45"/>
  <c r="K1057" i="45"/>
  <c r="J1057" i="45"/>
  <c r="N1057" i="45" s="1"/>
  <c r="O1057" i="45" s="1"/>
  <c r="Q1057" i="45" s="1"/>
  <c r="A1057" i="45"/>
  <c r="T1056" i="45"/>
  <c r="U1056" i="45" s="1"/>
  <c r="M1056" i="45"/>
  <c r="L1056" i="45"/>
  <c r="K1056" i="45"/>
  <c r="J1056" i="45"/>
  <c r="N1056" i="45" s="1"/>
  <c r="O1056" i="45" s="1"/>
  <c r="Q1056" i="45" s="1"/>
  <c r="A1056" i="45"/>
  <c r="T1055" i="45"/>
  <c r="U1055" i="45" s="1"/>
  <c r="M1055" i="45"/>
  <c r="L1055" i="45"/>
  <c r="K1055" i="45"/>
  <c r="J1055" i="45"/>
  <c r="N1055" i="45" s="1"/>
  <c r="O1055" i="45" s="1"/>
  <c r="Q1055" i="45" s="1"/>
  <c r="A1055" i="45"/>
  <c r="T1054" i="45"/>
  <c r="U1054" i="45" s="1"/>
  <c r="M1054" i="45"/>
  <c r="L1054" i="45"/>
  <c r="K1054" i="45"/>
  <c r="J1054" i="45"/>
  <c r="N1054" i="45" s="1"/>
  <c r="O1054" i="45" s="1"/>
  <c r="Q1054" i="45" s="1"/>
  <c r="A1054" i="45"/>
  <c r="T1053" i="45"/>
  <c r="U1053" i="45" s="1"/>
  <c r="M1053" i="45"/>
  <c r="L1053" i="45"/>
  <c r="K1053" i="45"/>
  <c r="J1053" i="45"/>
  <c r="N1053" i="45" s="1"/>
  <c r="O1053" i="45" s="1"/>
  <c r="Q1053" i="45" s="1"/>
  <c r="A1053" i="45"/>
  <c r="T1052" i="45"/>
  <c r="U1052" i="45" s="1"/>
  <c r="M1052" i="45"/>
  <c r="L1052" i="45"/>
  <c r="K1052" i="45"/>
  <c r="J1052" i="45"/>
  <c r="N1052" i="45" s="1"/>
  <c r="O1052" i="45" s="1"/>
  <c r="Q1052" i="45" s="1"/>
  <c r="A1052" i="45"/>
  <c r="T1051" i="45"/>
  <c r="U1051" i="45" s="1"/>
  <c r="M1051" i="45"/>
  <c r="L1051" i="45"/>
  <c r="K1051" i="45"/>
  <c r="J1051" i="45"/>
  <c r="N1051" i="45" s="1"/>
  <c r="O1051" i="45" s="1"/>
  <c r="Q1051" i="45" s="1"/>
  <c r="A1051" i="45"/>
  <c r="T1050" i="45"/>
  <c r="U1050" i="45" s="1"/>
  <c r="M1050" i="45"/>
  <c r="L1050" i="45"/>
  <c r="K1050" i="45"/>
  <c r="J1050" i="45"/>
  <c r="N1050" i="45" s="1"/>
  <c r="O1050" i="45" s="1"/>
  <c r="Q1050" i="45" s="1"/>
  <c r="A1050" i="45"/>
  <c r="T1049" i="45"/>
  <c r="U1049" i="45" s="1"/>
  <c r="M1049" i="45"/>
  <c r="L1049" i="45"/>
  <c r="K1049" i="45"/>
  <c r="J1049" i="45"/>
  <c r="N1049" i="45" s="1"/>
  <c r="O1049" i="45" s="1"/>
  <c r="Q1049" i="45" s="1"/>
  <c r="A1049" i="45"/>
  <c r="T1048" i="45"/>
  <c r="U1048" i="45" s="1"/>
  <c r="M1048" i="45"/>
  <c r="L1048" i="45"/>
  <c r="K1048" i="45"/>
  <c r="J1048" i="45"/>
  <c r="N1048" i="45" s="1"/>
  <c r="O1048" i="45" s="1"/>
  <c r="Q1048" i="45" s="1"/>
  <c r="A1048" i="45"/>
  <c r="T1047" i="45"/>
  <c r="U1047" i="45" s="1"/>
  <c r="M1047" i="45"/>
  <c r="L1047" i="45"/>
  <c r="K1047" i="45"/>
  <c r="J1047" i="45"/>
  <c r="N1047" i="45" s="1"/>
  <c r="O1047" i="45" s="1"/>
  <c r="Q1047" i="45" s="1"/>
  <c r="A1047" i="45"/>
  <c r="T1046" i="45"/>
  <c r="U1046" i="45" s="1"/>
  <c r="M1046" i="45"/>
  <c r="L1046" i="45"/>
  <c r="K1046" i="45"/>
  <c r="J1046" i="45"/>
  <c r="N1046" i="45" s="1"/>
  <c r="O1046" i="45" s="1"/>
  <c r="Q1046" i="45" s="1"/>
  <c r="A1046" i="45"/>
  <c r="T1045" i="45"/>
  <c r="U1045" i="45" s="1"/>
  <c r="M1045" i="45"/>
  <c r="L1045" i="45"/>
  <c r="K1045" i="45"/>
  <c r="J1045" i="45"/>
  <c r="N1045" i="45" s="1"/>
  <c r="O1045" i="45" s="1"/>
  <c r="Q1045" i="45" s="1"/>
  <c r="A1045" i="45"/>
  <c r="T1044" i="45"/>
  <c r="U1044" i="45" s="1"/>
  <c r="M1044" i="45"/>
  <c r="L1044" i="45"/>
  <c r="K1044" i="45"/>
  <c r="J1044" i="45"/>
  <c r="N1044" i="45" s="1"/>
  <c r="O1044" i="45" s="1"/>
  <c r="Q1044" i="45" s="1"/>
  <c r="A1044" i="45"/>
  <c r="T1043" i="45"/>
  <c r="U1043" i="45" s="1"/>
  <c r="M1043" i="45"/>
  <c r="L1043" i="45"/>
  <c r="K1043" i="45"/>
  <c r="J1043" i="45"/>
  <c r="N1043" i="45" s="1"/>
  <c r="O1043" i="45" s="1"/>
  <c r="Q1043" i="45" s="1"/>
  <c r="A1043" i="45"/>
  <c r="T1042" i="45"/>
  <c r="U1042" i="45" s="1"/>
  <c r="M1042" i="45"/>
  <c r="L1042" i="45"/>
  <c r="K1042" i="45"/>
  <c r="J1042" i="45"/>
  <c r="N1042" i="45" s="1"/>
  <c r="O1042" i="45" s="1"/>
  <c r="Q1042" i="45" s="1"/>
  <c r="A1042" i="45"/>
  <c r="T1041" i="45"/>
  <c r="U1041" i="45" s="1"/>
  <c r="M1041" i="45"/>
  <c r="L1041" i="45"/>
  <c r="K1041" i="45"/>
  <c r="J1041" i="45"/>
  <c r="N1041" i="45" s="1"/>
  <c r="O1041" i="45" s="1"/>
  <c r="Q1041" i="45" s="1"/>
  <c r="A1041" i="45"/>
  <c r="T1040" i="45"/>
  <c r="U1040" i="45" s="1"/>
  <c r="M1040" i="45"/>
  <c r="L1040" i="45"/>
  <c r="K1040" i="45"/>
  <c r="J1040" i="45"/>
  <c r="N1040" i="45" s="1"/>
  <c r="O1040" i="45" s="1"/>
  <c r="Q1040" i="45" s="1"/>
  <c r="A1040" i="45"/>
  <c r="T1039" i="45"/>
  <c r="U1039" i="45" s="1"/>
  <c r="M1039" i="45"/>
  <c r="L1039" i="45"/>
  <c r="K1039" i="45"/>
  <c r="J1039" i="45"/>
  <c r="N1039" i="45" s="1"/>
  <c r="O1039" i="45" s="1"/>
  <c r="Q1039" i="45" s="1"/>
  <c r="A1039" i="45"/>
  <c r="T1038" i="45"/>
  <c r="U1038" i="45" s="1"/>
  <c r="M1038" i="45"/>
  <c r="L1038" i="45"/>
  <c r="K1038" i="45"/>
  <c r="J1038" i="45"/>
  <c r="N1038" i="45" s="1"/>
  <c r="O1038" i="45" s="1"/>
  <c r="Q1038" i="45" s="1"/>
  <c r="A1038" i="45"/>
  <c r="T1037" i="45"/>
  <c r="U1037" i="45" s="1"/>
  <c r="M1037" i="45"/>
  <c r="L1037" i="45"/>
  <c r="K1037" i="45"/>
  <c r="J1037" i="45"/>
  <c r="N1037" i="45" s="1"/>
  <c r="O1037" i="45" s="1"/>
  <c r="Q1037" i="45" s="1"/>
  <c r="A1037" i="45"/>
  <c r="T1036" i="45"/>
  <c r="U1036" i="45" s="1"/>
  <c r="M1036" i="45"/>
  <c r="L1036" i="45"/>
  <c r="K1036" i="45"/>
  <c r="J1036" i="45"/>
  <c r="N1036" i="45" s="1"/>
  <c r="O1036" i="45" s="1"/>
  <c r="Q1036" i="45" s="1"/>
  <c r="A1036" i="45"/>
  <c r="T1035" i="45"/>
  <c r="U1035" i="45" s="1"/>
  <c r="M1035" i="45"/>
  <c r="L1035" i="45"/>
  <c r="K1035" i="45"/>
  <c r="J1035" i="45"/>
  <c r="N1035" i="45" s="1"/>
  <c r="O1035" i="45" s="1"/>
  <c r="Q1035" i="45" s="1"/>
  <c r="A1035" i="45"/>
  <c r="T1034" i="45"/>
  <c r="U1034" i="45" s="1"/>
  <c r="M1034" i="45"/>
  <c r="L1034" i="45"/>
  <c r="K1034" i="45"/>
  <c r="J1034" i="45"/>
  <c r="N1034" i="45" s="1"/>
  <c r="O1034" i="45" s="1"/>
  <c r="Q1034" i="45" s="1"/>
  <c r="A1034" i="45"/>
  <c r="T1033" i="45"/>
  <c r="U1033" i="45" s="1"/>
  <c r="M1033" i="45"/>
  <c r="L1033" i="45"/>
  <c r="K1033" i="45"/>
  <c r="J1033" i="45"/>
  <c r="N1033" i="45" s="1"/>
  <c r="O1033" i="45" s="1"/>
  <c r="Q1033" i="45" s="1"/>
  <c r="A1033" i="45"/>
  <c r="Y1032" i="45"/>
  <c r="T1032" i="45"/>
  <c r="U1032" i="45" s="1"/>
  <c r="M1032" i="45"/>
  <c r="L1032" i="45"/>
  <c r="K1032" i="45"/>
  <c r="J1032" i="45"/>
  <c r="N1032" i="45" s="1"/>
  <c r="O1032" i="45" s="1"/>
  <c r="Q1032" i="45" s="1"/>
  <c r="A1032" i="45"/>
  <c r="Y1031" i="45"/>
  <c r="T1031" i="45"/>
  <c r="U1031" i="45" s="1"/>
  <c r="M1031" i="45"/>
  <c r="L1031" i="45"/>
  <c r="K1031" i="45"/>
  <c r="J1031" i="45"/>
  <c r="N1031" i="45" s="1"/>
  <c r="O1031" i="45" s="1"/>
  <c r="Q1031" i="45" s="1"/>
  <c r="A1031" i="45"/>
  <c r="T1030" i="45"/>
  <c r="U1030" i="45" s="1"/>
  <c r="M1030" i="45"/>
  <c r="L1030" i="45"/>
  <c r="K1030" i="45"/>
  <c r="J1030" i="45"/>
  <c r="N1030" i="45" s="1"/>
  <c r="O1030" i="45" s="1"/>
  <c r="Q1030" i="45" s="1"/>
  <c r="A1030" i="45"/>
  <c r="T1029" i="45"/>
  <c r="U1029" i="45" s="1"/>
  <c r="M1029" i="45"/>
  <c r="L1029" i="45"/>
  <c r="K1029" i="45"/>
  <c r="J1029" i="45"/>
  <c r="N1029" i="45" s="1"/>
  <c r="O1029" i="45" s="1"/>
  <c r="Q1029" i="45" s="1"/>
  <c r="A1029" i="45"/>
  <c r="T1028" i="45"/>
  <c r="U1028" i="45" s="1"/>
  <c r="M1028" i="45"/>
  <c r="L1028" i="45"/>
  <c r="K1028" i="45"/>
  <c r="J1028" i="45"/>
  <c r="N1028" i="45" s="1"/>
  <c r="O1028" i="45" s="1"/>
  <c r="Q1028" i="45" s="1"/>
  <c r="A1028" i="45"/>
  <c r="T1027" i="45"/>
  <c r="U1027" i="45" s="1"/>
  <c r="M1027" i="45"/>
  <c r="L1027" i="45"/>
  <c r="K1027" i="45"/>
  <c r="J1027" i="45"/>
  <c r="N1027" i="45" s="1"/>
  <c r="O1027" i="45" s="1"/>
  <c r="Q1027" i="45" s="1"/>
  <c r="A1027" i="45"/>
  <c r="T1026" i="45"/>
  <c r="U1026" i="45" s="1"/>
  <c r="M1026" i="45"/>
  <c r="L1026" i="45"/>
  <c r="K1026" i="45"/>
  <c r="J1026" i="45"/>
  <c r="N1026" i="45" s="1"/>
  <c r="O1026" i="45" s="1"/>
  <c r="Q1026" i="45" s="1"/>
  <c r="A1026" i="45"/>
  <c r="T1025" i="45"/>
  <c r="U1025" i="45" s="1"/>
  <c r="M1025" i="45"/>
  <c r="L1025" i="45"/>
  <c r="K1025" i="45"/>
  <c r="J1025" i="45"/>
  <c r="N1025" i="45" s="1"/>
  <c r="O1025" i="45" s="1"/>
  <c r="Q1025" i="45" s="1"/>
  <c r="A1025" i="45"/>
  <c r="T1024" i="45"/>
  <c r="U1024" i="45" s="1"/>
  <c r="M1024" i="45"/>
  <c r="L1024" i="45"/>
  <c r="K1024" i="45"/>
  <c r="J1024" i="45"/>
  <c r="N1024" i="45" s="1"/>
  <c r="O1024" i="45" s="1"/>
  <c r="Q1024" i="45" s="1"/>
  <c r="A1024" i="45"/>
  <c r="T1023" i="45"/>
  <c r="U1023" i="45" s="1"/>
  <c r="M1023" i="45"/>
  <c r="L1023" i="45"/>
  <c r="K1023" i="45"/>
  <c r="J1023" i="45"/>
  <c r="N1023" i="45" s="1"/>
  <c r="O1023" i="45" s="1"/>
  <c r="Q1023" i="45" s="1"/>
  <c r="A1023" i="45"/>
  <c r="T1022" i="45"/>
  <c r="U1022" i="45" s="1"/>
  <c r="M1022" i="45"/>
  <c r="L1022" i="45"/>
  <c r="K1022" i="45"/>
  <c r="J1022" i="45"/>
  <c r="N1022" i="45" s="1"/>
  <c r="O1022" i="45" s="1"/>
  <c r="Q1022" i="45" s="1"/>
  <c r="A1022" i="45"/>
  <c r="T1021" i="45"/>
  <c r="U1021" i="45" s="1"/>
  <c r="M1021" i="45"/>
  <c r="L1021" i="45"/>
  <c r="K1021" i="45"/>
  <c r="J1021" i="45"/>
  <c r="N1021" i="45" s="1"/>
  <c r="O1021" i="45" s="1"/>
  <c r="Q1021" i="45" s="1"/>
  <c r="A1021" i="45"/>
  <c r="T1020" i="45"/>
  <c r="U1020" i="45" s="1"/>
  <c r="M1020" i="45"/>
  <c r="L1020" i="45"/>
  <c r="K1020" i="45"/>
  <c r="J1020" i="45"/>
  <c r="N1020" i="45" s="1"/>
  <c r="O1020" i="45" s="1"/>
  <c r="Q1020" i="45" s="1"/>
  <c r="A1020" i="45"/>
  <c r="T1019" i="45"/>
  <c r="U1019" i="45" s="1"/>
  <c r="M1019" i="45"/>
  <c r="L1019" i="45"/>
  <c r="K1019" i="45"/>
  <c r="J1019" i="45"/>
  <c r="N1019" i="45" s="1"/>
  <c r="O1019" i="45" s="1"/>
  <c r="Q1019" i="45" s="1"/>
  <c r="A1019" i="45"/>
  <c r="T1018" i="45"/>
  <c r="U1018" i="45" s="1"/>
  <c r="M1018" i="45"/>
  <c r="L1018" i="45"/>
  <c r="K1018" i="45"/>
  <c r="J1018" i="45"/>
  <c r="N1018" i="45" s="1"/>
  <c r="O1018" i="45" s="1"/>
  <c r="Q1018" i="45" s="1"/>
  <c r="A1018" i="45"/>
  <c r="T1017" i="45"/>
  <c r="U1017" i="45" s="1"/>
  <c r="M1017" i="45"/>
  <c r="L1017" i="45"/>
  <c r="K1017" i="45"/>
  <c r="J1017" i="45"/>
  <c r="N1017" i="45" s="1"/>
  <c r="O1017" i="45" s="1"/>
  <c r="Q1017" i="45" s="1"/>
  <c r="A1017" i="45"/>
  <c r="T1016" i="45"/>
  <c r="U1016" i="45" s="1"/>
  <c r="M1016" i="45"/>
  <c r="L1016" i="45"/>
  <c r="K1016" i="45"/>
  <c r="J1016" i="45"/>
  <c r="N1016" i="45" s="1"/>
  <c r="O1016" i="45" s="1"/>
  <c r="Q1016" i="45" s="1"/>
  <c r="A1016" i="45"/>
  <c r="T1015" i="45"/>
  <c r="U1015" i="45" s="1"/>
  <c r="M1015" i="45"/>
  <c r="L1015" i="45"/>
  <c r="K1015" i="45"/>
  <c r="J1015" i="45"/>
  <c r="N1015" i="45" s="1"/>
  <c r="O1015" i="45" s="1"/>
  <c r="Q1015" i="45" s="1"/>
  <c r="A1015" i="45"/>
  <c r="T1014" i="45"/>
  <c r="U1014" i="45" s="1"/>
  <c r="M1014" i="45"/>
  <c r="L1014" i="45"/>
  <c r="K1014" i="45"/>
  <c r="J1014" i="45"/>
  <c r="N1014" i="45" s="1"/>
  <c r="O1014" i="45" s="1"/>
  <c r="Q1014" i="45" s="1"/>
  <c r="A1014" i="45"/>
  <c r="T1013" i="45"/>
  <c r="U1013" i="45" s="1"/>
  <c r="M1013" i="45"/>
  <c r="L1013" i="45"/>
  <c r="K1013" i="45"/>
  <c r="J1013" i="45"/>
  <c r="N1013" i="45" s="1"/>
  <c r="O1013" i="45" s="1"/>
  <c r="Q1013" i="45" s="1"/>
  <c r="A1013" i="45"/>
  <c r="T1012" i="45"/>
  <c r="U1012" i="45" s="1"/>
  <c r="M1012" i="45"/>
  <c r="L1012" i="45"/>
  <c r="K1012" i="45"/>
  <c r="J1012" i="45"/>
  <c r="N1012" i="45" s="1"/>
  <c r="O1012" i="45" s="1"/>
  <c r="Q1012" i="45" s="1"/>
  <c r="A1012" i="45"/>
  <c r="T1011" i="45"/>
  <c r="U1011" i="45" s="1"/>
  <c r="M1011" i="45"/>
  <c r="L1011" i="45"/>
  <c r="K1011" i="45"/>
  <c r="J1011" i="45"/>
  <c r="N1011" i="45" s="1"/>
  <c r="O1011" i="45" s="1"/>
  <c r="Q1011" i="45" s="1"/>
  <c r="A1011" i="45"/>
  <c r="T1010" i="45"/>
  <c r="U1010" i="45" s="1"/>
  <c r="M1010" i="45"/>
  <c r="L1010" i="45"/>
  <c r="K1010" i="45"/>
  <c r="J1010" i="45"/>
  <c r="N1010" i="45" s="1"/>
  <c r="O1010" i="45" s="1"/>
  <c r="Q1010" i="45" s="1"/>
  <c r="A1010" i="45"/>
  <c r="T1009" i="45"/>
  <c r="U1009" i="45" s="1"/>
  <c r="M1009" i="45"/>
  <c r="L1009" i="45"/>
  <c r="K1009" i="45"/>
  <c r="J1009" i="45"/>
  <c r="N1009" i="45" s="1"/>
  <c r="O1009" i="45" s="1"/>
  <c r="Q1009" i="45" s="1"/>
  <c r="A1009" i="45"/>
  <c r="T1008" i="45"/>
  <c r="U1008" i="45" s="1"/>
  <c r="M1008" i="45"/>
  <c r="L1008" i="45"/>
  <c r="K1008" i="45"/>
  <c r="J1008" i="45"/>
  <c r="N1008" i="45" s="1"/>
  <c r="O1008" i="45" s="1"/>
  <c r="Q1008" i="45" s="1"/>
  <c r="A1008" i="45"/>
  <c r="Y1007" i="45"/>
  <c r="U1007" i="45"/>
  <c r="T1007" i="45"/>
  <c r="M1007" i="45"/>
  <c r="L1007" i="45"/>
  <c r="K1007" i="45"/>
  <c r="J1007" i="45"/>
  <c r="N1007" i="45" s="1"/>
  <c r="O1007" i="45" s="1"/>
  <c r="Q1007" i="45" s="1"/>
  <c r="A1007" i="45"/>
  <c r="Y1006" i="45"/>
  <c r="T1006" i="45"/>
  <c r="U1006" i="45" s="1"/>
  <c r="M1006" i="45"/>
  <c r="L1006" i="45"/>
  <c r="K1006" i="45"/>
  <c r="J1006" i="45"/>
  <c r="N1006" i="45" s="1"/>
  <c r="O1006" i="45" s="1"/>
  <c r="Q1006" i="45" s="1"/>
  <c r="A1006" i="45"/>
  <c r="Y1005" i="45"/>
  <c r="U1005" i="45"/>
  <c r="T1005" i="45"/>
  <c r="M1005" i="45"/>
  <c r="L1005" i="45"/>
  <c r="K1005" i="45"/>
  <c r="J1005" i="45"/>
  <c r="N1005" i="45" s="1"/>
  <c r="O1005" i="45" s="1"/>
  <c r="Q1005" i="45" s="1"/>
  <c r="A1005" i="45"/>
  <c r="Y1004" i="45"/>
  <c r="T1004" i="45"/>
  <c r="U1004" i="45" s="1"/>
  <c r="M1004" i="45"/>
  <c r="L1004" i="45"/>
  <c r="K1004" i="45"/>
  <c r="J1004" i="45"/>
  <c r="N1004" i="45" s="1"/>
  <c r="O1004" i="45" s="1"/>
  <c r="Q1004" i="45" s="1"/>
  <c r="A1004" i="45"/>
  <c r="Y1003" i="45"/>
  <c r="T1003" i="45"/>
  <c r="U1003" i="45" s="1"/>
  <c r="M1003" i="45"/>
  <c r="L1003" i="45"/>
  <c r="K1003" i="45"/>
  <c r="J1003" i="45"/>
  <c r="N1003" i="45" s="1"/>
  <c r="O1003" i="45" s="1"/>
  <c r="Q1003" i="45" s="1"/>
  <c r="A1003" i="45"/>
  <c r="Y1002" i="45"/>
  <c r="T1002" i="45"/>
  <c r="U1002" i="45" s="1"/>
  <c r="M1002" i="45"/>
  <c r="L1002" i="45"/>
  <c r="K1002" i="45"/>
  <c r="J1002" i="45"/>
  <c r="N1002" i="45" s="1"/>
  <c r="O1002" i="45" s="1"/>
  <c r="Q1002" i="45" s="1"/>
  <c r="A1002" i="45"/>
  <c r="Y1001" i="45"/>
  <c r="T1001" i="45"/>
  <c r="U1001" i="45" s="1"/>
  <c r="M1001" i="45"/>
  <c r="L1001" i="45"/>
  <c r="K1001" i="45"/>
  <c r="J1001" i="45"/>
  <c r="N1001" i="45" s="1"/>
  <c r="O1001" i="45" s="1"/>
  <c r="Q1001" i="45" s="1"/>
  <c r="A1001" i="45"/>
  <c r="Y1000" i="45"/>
  <c r="T1000" i="45"/>
  <c r="U1000" i="45" s="1"/>
  <c r="M1000" i="45"/>
  <c r="L1000" i="45"/>
  <c r="K1000" i="45"/>
  <c r="J1000" i="45"/>
  <c r="N1000" i="45" s="1"/>
  <c r="O1000" i="45" s="1"/>
  <c r="Q1000" i="45" s="1"/>
  <c r="A1000" i="45"/>
  <c r="Y999" i="45"/>
  <c r="T999" i="45"/>
  <c r="U999" i="45" s="1"/>
  <c r="M999" i="45"/>
  <c r="L999" i="45"/>
  <c r="K999" i="45"/>
  <c r="J999" i="45"/>
  <c r="N999" i="45" s="1"/>
  <c r="O999" i="45" s="1"/>
  <c r="Q999" i="45" s="1"/>
  <c r="A999" i="45"/>
  <c r="Y998" i="45"/>
  <c r="T998" i="45"/>
  <c r="U998" i="45" s="1"/>
  <c r="M998" i="45"/>
  <c r="L998" i="45"/>
  <c r="K998" i="45"/>
  <c r="J998" i="45"/>
  <c r="N998" i="45" s="1"/>
  <c r="O998" i="45" s="1"/>
  <c r="Q998" i="45" s="1"/>
  <c r="A998" i="45"/>
  <c r="Y997" i="45"/>
  <c r="U997" i="45"/>
  <c r="T997" i="45"/>
  <c r="M997" i="45"/>
  <c r="L997" i="45"/>
  <c r="K997" i="45"/>
  <c r="J997" i="45"/>
  <c r="N997" i="45" s="1"/>
  <c r="O997" i="45" s="1"/>
  <c r="Q997" i="45" s="1"/>
  <c r="A997" i="45"/>
  <c r="Y996" i="45"/>
  <c r="T996" i="45"/>
  <c r="U996" i="45" s="1"/>
  <c r="M996" i="45"/>
  <c r="L996" i="45"/>
  <c r="K996" i="45"/>
  <c r="J996" i="45"/>
  <c r="N996" i="45" s="1"/>
  <c r="O996" i="45" s="1"/>
  <c r="Q996" i="45" s="1"/>
  <c r="A996" i="45"/>
  <c r="Y995" i="45"/>
  <c r="U995" i="45"/>
  <c r="T995" i="45"/>
  <c r="M995" i="45"/>
  <c r="L995" i="45"/>
  <c r="K995" i="45"/>
  <c r="J995" i="45"/>
  <c r="N995" i="45" s="1"/>
  <c r="O995" i="45" s="1"/>
  <c r="Q995" i="45" s="1"/>
  <c r="A995" i="45"/>
  <c r="Y994" i="45"/>
  <c r="U994" i="45"/>
  <c r="T994" i="45"/>
  <c r="M994" i="45"/>
  <c r="L994" i="45"/>
  <c r="K994" i="45"/>
  <c r="J994" i="45"/>
  <c r="N994" i="45" s="1"/>
  <c r="O994" i="45" s="1"/>
  <c r="Q994" i="45" s="1"/>
  <c r="A994" i="45"/>
  <c r="Y993" i="45"/>
  <c r="T993" i="45"/>
  <c r="U993" i="45" s="1"/>
  <c r="M993" i="45"/>
  <c r="L993" i="45"/>
  <c r="K993" i="45"/>
  <c r="J993" i="45"/>
  <c r="N993" i="45" s="1"/>
  <c r="O993" i="45" s="1"/>
  <c r="Q993" i="45" s="1"/>
  <c r="A993" i="45"/>
  <c r="Y992" i="45"/>
  <c r="T992" i="45"/>
  <c r="U992" i="45" s="1"/>
  <c r="M992" i="45"/>
  <c r="L992" i="45"/>
  <c r="K992" i="45"/>
  <c r="J992" i="45"/>
  <c r="N992" i="45" s="1"/>
  <c r="O992" i="45" s="1"/>
  <c r="Q992" i="45" s="1"/>
  <c r="A992" i="45"/>
  <c r="Y991" i="45"/>
  <c r="T991" i="45"/>
  <c r="U991" i="45" s="1"/>
  <c r="M991" i="45"/>
  <c r="L991" i="45"/>
  <c r="K991" i="45"/>
  <c r="J991" i="45"/>
  <c r="N991" i="45" s="1"/>
  <c r="O991" i="45" s="1"/>
  <c r="Q991" i="45" s="1"/>
  <c r="A991" i="45"/>
  <c r="Y990" i="45"/>
  <c r="T990" i="45"/>
  <c r="U990" i="45" s="1"/>
  <c r="M990" i="45"/>
  <c r="L990" i="45"/>
  <c r="K990" i="45"/>
  <c r="J990" i="45"/>
  <c r="N990" i="45" s="1"/>
  <c r="O990" i="45" s="1"/>
  <c r="Q990" i="45" s="1"/>
  <c r="A990" i="45"/>
  <c r="Y989" i="45"/>
  <c r="T989" i="45"/>
  <c r="U989" i="45" s="1"/>
  <c r="M989" i="45"/>
  <c r="L989" i="45"/>
  <c r="K989" i="45"/>
  <c r="J989" i="45"/>
  <c r="N989" i="45" s="1"/>
  <c r="O989" i="45" s="1"/>
  <c r="Q989" i="45" s="1"/>
  <c r="A989" i="45"/>
  <c r="Y988" i="45"/>
  <c r="T988" i="45"/>
  <c r="U988" i="45" s="1"/>
  <c r="M988" i="45"/>
  <c r="L988" i="45"/>
  <c r="K988" i="45"/>
  <c r="J988" i="45"/>
  <c r="N988" i="45" s="1"/>
  <c r="O988" i="45" s="1"/>
  <c r="Q988" i="45" s="1"/>
  <c r="A988" i="45"/>
  <c r="Y987" i="45"/>
  <c r="U987" i="45"/>
  <c r="T987" i="45"/>
  <c r="M987" i="45"/>
  <c r="L987" i="45"/>
  <c r="K987" i="45"/>
  <c r="J987" i="45"/>
  <c r="N987" i="45" s="1"/>
  <c r="O987" i="45" s="1"/>
  <c r="Q987" i="45" s="1"/>
  <c r="A987" i="45"/>
  <c r="Y986" i="45"/>
  <c r="U986" i="45"/>
  <c r="T986" i="45"/>
  <c r="M986" i="45"/>
  <c r="L986" i="45"/>
  <c r="K986" i="45"/>
  <c r="J986" i="45"/>
  <c r="N986" i="45" s="1"/>
  <c r="O986" i="45" s="1"/>
  <c r="Q986" i="45" s="1"/>
  <c r="A986" i="45"/>
  <c r="Y985" i="45"/>
  <c r="T985" i="45"/>
  <c r="U985" i="45" s="1"/>
  <c r="M985" i="45"/>
  <c r="L985" i="45"/>
  <c r="K985" i="45"/>
  <c r="J985" i="45"/>
  <c r="N985" i="45" s="1"/>
  <c r="O985" i="45" s="1"/>
  <c r="Q985" i="45" s="1"/>
  <c r="A985" i="45"/>
  <c r="Y984" i="45"/>
  <c r="T984" i="45"/>
  <c r="U984" i="45" s="1"/>
  <c r="M984" i="45"/>
  <c r="L984" i="45"/>
  <c r="K984" i="45"/>
  <c r="J984" i="45"/>
  <c r="N984" i="45" s="1"/>
  <c r="O984" i="45" s="1"/>
  <c r="Q984" i="45" s="1"/>
  <c r="A984" i="45"/>
  <c r="Y983" i="45"/>
  <c r="T983" i="45"/>
  <c r="U983" i="45" s="1"/>
  <c r="M983" i="45"/>
  <c r="L983" i="45"/>
  <c r="K983" i="45"/>
  <c r="J983" i="45"/>
  <c r="N983" i="45" s="1"/>
  <c r="O983" i="45" s="1"/>
  <c r="Q983" i="45" s="1"/>
  <c r="A983" i="45"/>
  <c r="Y982" i="45"/>
  <c r="T982" i="45"/>
  <c r="U982" i="45" s="1"/>
  <c r="M982" i="45"/>
  <c r="L982" i="45"/>
  <c r="K982" i="45"/>
  <c r="J982" i="45"/>
  <c r="N982" i="45" s="1"/>
  <c r="O982" i="45" s="1"/>
  <c r="Q982" i="45" s="1"/>
  <c r="A982" i="45"/>
  <c r="Y981" i="45"/>
  <c r="T981" i="45"/>
  <c r="U981" i="45" s="1"/>
  <c r="M981" i="45"/>
  <c r="L981" i="45"/>
  <c r="K981" i="45"/>
  <c r="J981" i="45"/>
  <c r="N981" i="45" s="1"/>
  <c r="O981" i="45" s="1"/>
  <c r="Q981" i="45" s="1"/>
  <c r="A981" i="45"/>
  <c r="Y980" i="45"/>
  <c r="T980" i="45"/>
  <c r="U980" i="45" s="1"/>
  <c r="M980" i="45"/>
  <c r="L980" i="45"/>
  <c r="K980" i="45"/>
  <c r="J980" i="45"/>
  <c r="N980" i="45" s="1"/>
  <c r="O980" i="45" s="1"/>
  <c r="Q980" i="45" s="1"/>
  <c r="A980" i="45"/>
  <c r="Y979" i="45"/>
  <c r="T979" i="45"/>
  <c r="U979" i="45" s="1"/>
  <c r="M979" i="45"/>
  <c r="L979" i="45"/>
  <c r="K979" i="45"/>
  <c r="J979" i="45"/>
  <c r="N979" i="45" s="1"/>
  <c r="O979" i="45" s="1"/>
  <c r="Q979" i="45" s="1"/>
  <c r="A979" i="45"/>
  <c r="Y978" i="45"/>
  <c r="T978" i="45"/>
  <c r="U978" i="45" s="1"/>
  <c r="M978" i="45"/>
  <c r="L978" i="45"/>
  <c r="K978" i="45"/>
  <c r="J978" i="45"/>
  <c r="N978" i="45" s="1"/>
  <c r="O978" i="45" s="1"/>
  <c r="Q978" i="45" s="1"/>
  <c r="A978" i="45"/>
  <c r="Y977" i="45"/>
  <c r="T977" i="45"/>
  <c r="U977" i="45" s="1"/>
  <c r="M977" i="45"/>
  <c r="L977" i="45"/>
  <c r="K977" i="45"/>
  <c r="J977" i="45"/>
  <c r="N977" i="45" s="1"/>
  <c r="O977" i="45" s="1"/>
  <c r="Q977" i="45" s="1"/>
  <c r="A977" i="45"/>
  <c r="Y976" i="45"/>
  <c r="T976" i="45"/>
  <c r="U976" i="45" s="1"/>
  <c r="M976" i="45"/>
  <c r="L976" i="45"/>
  <c r="K976" i="45"/>
  <c r="J976" i="45"/>
  <c r="N976" i="45" s="1"/>
  <c r="O976" i="45" s="1"/>
  <c r="Q976" i="45" s="1"/>
  <c r="A976" i="45"/>
  <c r="Y975" i="45"/>
  <c r="T975" i="45"/>
  <c r="U975" i="45" s="1"/>
  <c r="M975" i="45"/>
  <c r="L975" i="45"/>
  <c r="K975" i="45"/>
  <c r="J975" i="45"/>
  <c r="N975" i="45" s="1"/>
  <c r="O975" i="45" s="1"/>
  <c r="Q975" i="45" s="1"/>
  <c r="A975" i="45"/>
  <c r="Y974" i="45"/>
  <c r="T974" i="45"/>
  <c r="U974" i="45" s="1"/>
  <c r="M974" i="45"/>
  <c r="L974" i="45"/>
  <c r="K974" i="45"/>
  <c r="J974" i="45"/>
  <c r="N974" i="45" s="1"/>
  <c r="O974" i="45" s="1"/>
  <c r="Q974" i="45" s="1"/>
  <c r="A974" i="45"/>
  <c r="Y973" i="45"/>
  <c r="U973" i="45"/>
  <c r="T973" i="45"/>
  <c r="M973" i="45"/>
  <c r="L973" i="45"/>
  <c r="K973" i="45"/>
  <c r="J973" i="45"/>
  <c r="N973" i="45" s="1"/>
  <c r="O973" i="45" s="1"/>
  <c r="Q973" i="45" s="1"/>
  <c r="A973" i="45"/>
  <c r="Y972" i="45"/>
  <c r="T972" i="45"/>
  <c r="U972" i="45" s="1"/>
  <c r="M972" i="45"/>
  <c r="L972" i="45"/>
  <c r="K972" i="45"/>
  <c r="J972" i="45"/>
  <c r="N972" i="45" s="1"/>
  <c r="O972" i="45" s="1"/>
  <c r="Q972" i="45" s="1"/>
  <c r="A972" i="45"/>
  <c r="Y971" i="45"/>
  <c r="T971" i="45"/>
  <c r="U971" i="45" s="1"/>
  <c r="M971" i="45"/>
  <c r="L971" i="45"/>
  <c r="K971" i="45"/>
  <c r="J971" i="45"/>
  <c r="N971" i="45" s="1"/>
  <c r="O971" i="45" s="1"/>
  <c r="Q971" i="45" s="1"/>
  <c r="A971" i="45"/>
  <c r="Y970" i="45"/>
  <c r="T970" i="45"/>
  <c r="U970" i="45" s="1"/>
  <c r="M970" i="45"/>
  <c r="L970" i="45"/>
  <c r="K970" i="45"/>
  <c r="J970" i="45"/>
  <c r="N970" i="45" s="1"/>
  <c r="O970" i="45" s="1"/>
  <c r="Q970" i="45" s="1"/>
  <c r="A970" i="45"/>
  <c r="Y969" i="45"/>
  <c r="T969" i="45"/>
  <c r="U969" i="45" s="1"/>
  <c r="M969" i="45"/>
  <c r="L969" i="45"/>
  <c r="K969" i="45"/>
  <c r="J969" i="45"/>
  <c r="N969" i="45" s="1"/>
  <c r="O969" i="45" s="1"/>
  <c r="Q969" i="45" s="1"/>
  <c r="A969" i="45"/>
  <c r="Y968" i="45"/>
  <c r="T968" i="45"/>
  <c r="U968" i="45" s="1"/>
  <c r="M968" i="45"/>
  <c r="L968" i="45"/>
  <c r="K968" i="45"/>
  <c r="J968" i="45"/>
  <c r="N968" i="45" s="1"/>
  <c r="O968" i="45" s="1"/>
  <c r="Q968" i="45" s="1"/>
  <c r="A968" i="45"/>
  <c r="Y967" i="45"/>
  <c r="T967" i="45"/>
  <c r="U967" i="45" s="1"/>
  <c r="M967" i="45"/>
  <c r="L967" i="45"/>
  <c r="K967" i="45"/>
  <c r="J967" i="45"/>
  <c r="N967" i="45" s="1"/>
  <c r="O967" i="45" s="1"/>
  <c r="Q967" i="45" s="1"/>
  <c r="A967" i="45"/>
  <c r="Y966" i="45"/>
  <c r="T966" i="45"/>
  <c r="U966" i="45" s="1"/>
  <c r="M966" i="45"/>
  <c r="L966" i="45"/>
  <c r="K966" i="45"/>
  <c r="J966" i="45"/>
  <c r="N966" i="45" s="1"/>
  <c r="O966" i="45" s="1"/>
  <c r="Q966" i="45" s="1"/>
  <c r="A966" i="45"/>
  <c r="Y965" i="45"/>
  <c r="U965" i="45"/>
  <c r="T965" i="45"/>
  <c r="M965" i="45"/>
  <c r="L965" i="45"/>
  <c r="K965" i="45"/>
  <c r="J965" i="45"/>
  <c r="N965" i="45" s="1"/>
  <c r="O965" i="45" s="1"/>
  <c r="Q965" i="45" s="1"/>
  <c r="A965" i="45"/>
  <c r="Y964" i="45"/>
  <c r="T964" i="45"/>
  <c r="U964" i="45" s="1"/>
  <c r="M964" i="45"/>
  <c r="L964" i="45"/>
  <c r="K964" i="45"/>
  <c r="J964" i="45"/>
  <c r="N964" i="45" s="1"/>
  <c r="O964" i="45" s="1"/>
  <c r="Q964" i="45" s="1"/>
  <c r="A964" i="45"/>
  <c r="Y963" i="45"/>
  <c r="T963" i="45"/>
  <c r="U963" i="45" s="1"/>
  <c r="M963" i="45"/>
  <c r="L963" i="45"/>
  <c r="K963" i="45"/>
  <c r="J963" i="45"/>
  <c r="N963" i="45" s="1"/>
  <c r="O963" i="45" s="1"/>
  <c r="Q963" i="45" s="1"/>
  <c r="A963" i="45"/>
  <c r="Y962" i="45"/>
  <c r="T962" i="45"/>
  <c r="U962" i="45" s="1"/>
  <c r="M962" i="45"/>
  <c r="L962" i="45"/>
  <c r="K962" i="45"/>
  <c r="J962" i="45"/>
  <c r="N962" i="45" s="1"/>
  <c r="O962" i="45" s="1"/>
  <c r="Q962" i="45" s="1"/>
  <c r="A962" i="45"/>
  <c r="Y961" i="45"/>
  <c r="T961" i="45"/>
  <c r="U961" i="45" s="1"/>
  <c r="M961" i="45"/>
  <c r="L961" i="45"/>
  <c r="K961" i="45"/>
  <c r="J961" i="45"/>
  <c r="N961" i="45" s="1"/>
  <c r="O961" i="45" s="1"/>
  <c r="Q961" i="45" s="1"/>
  <c r="A961" i="45"/>
  <c r="Y960" i="45"/>
  <c r="T960" i="45"/>
  <c r="U960" i="45" s="1"/>
  <c r="M960" i="45"/>
  <c r="L960" i="45"/>
  <c r="K960" i="45"/>
  <c r="J960" i="45"/>
  <c r="N960" i="45" s="1"/>
  <c r="O960" i="45" s="1"/>
  <c r="Q960" i="45" s="1"/>
  <c r="A960" i="45"/>
  <c r="Y959" i="45"/>
  <c r="T959" i="45"/>
  <c r="U959" i="45" s="1"/>
  <c r="M959" i="45"/>
  <c r="L959" i="45"/>
  <c r="K959" i="45"/>
  <c r="J959" i="45"/>
  <c r="N959" i="45" s="1"/>
  <c r="O959" i="45" s="1"/>
  <c r="Q959" i="45" s="1"/>
  <c r="A959" i="45"/>
  <c r="Y958" i="45"/>
  <c r="T958" i="45"/>
  <c r="U958" i="45" s="1"/>
  <c r="M958" i="45"/>
  <c r="L958" i="45"/>
  <c r="K958" i="45"/>
  <c r="J958" i="45"/>
  <c r="N958" i="45" s="1"/>
  <c r="O958" i="45" s="1"/>
  <c r="Q958" i="45" s="1"/>
  <c r="A958" i="45"/>
  <c r="Y957" i="45"/>
  <c r="T957" i="45"/>
  <c r="U957" i="45" s="1"/>
  <c r="M957" i="45"/>
  <c r="L957" i="45"/>
  <c r="K957" i="45"/>
  <c r="J957" i="45"/>
  <c r="N957" i="45" s="1"/>
  <c r="O957" i="45" s="1"/>
  <c r="Q957" i="45" s="1"/>
  <c r="A957" i="45"/>
  <c r="Y956" i="45"/>
  <c r="T956" i="45"/>
  <c r="U956" i="45" s="1"/>
  <c r="M956" i="45"/>
  <c r="L956" i="45"/>
  <c r="K956" i="45"/>
  <c r="J956" i="45"/>
  <c r="N956" i="45" s="1"/>
  <c r="O956" i="45" s="1"/>
  <c r="Q956" i="45" s="1"/>
  <c r="A956" i="45"/>
  <c r="Y955" i="45"/>
  <c r="T955" i="45"/>
  <c r="U955" i="45" s="1"/>
  <c r="M955" i="45"/>
  <c r="L955" i="45"/>
  <c r="K955" i="45"/>
  <c r="J955" i="45"/>
  <c r="N955" i="45" s="1"/>
  <c r="O955" i="45" s="1"/>
  <c r="Q955" i="45" s="1"/>
  <c r="A955" i="45"/>
  <c r="Y954" i="45"/>
  <c r="T954" i="45"/>
  <c r="U954" i="45" s="1"/>
  <c r="M954" i="45"/>
  <c r="L954" i="45"/>
  <c r="K954" i="45"/>
  <c r="J954" i="45"/>
  <c r="N954" i="45" s="1"/>
  <c r="O954" i="45" s="1"/>
  <c r="Q954" i="45" s="1"/>
  <c r="A954" i="45"/>
  <c r="Y953" i="45"/>
  <c r="T953" i="45"/>
  <c r="U953" i="45" s="1"/>
  <c r="M953" i="45"/>
  <c r="L953" i="45"/>
  <c r="K953" i="45"/>
  <c r="J953" i="45"/>
  <c r="N953" i="45" s="1"/>
  <c r="O953" i="45" s="1"/>
  <c r="Q953" i="45" s="1"/>
  <c r="A953" i="45"/>
  <c r="Y952" i="45"/>
  <c r="T952" i="45"/>
  <c r="U952" i="45" s="1"/>
  <c r="M952" i="45"/>
  <c r="L952" i="45"/>
  <c r="K952" i="45"/>
  <c r="J952" i="45"/>
  <c r="N952" i="45" s="1"/>
  <c r="O952" i="45" s="1"/>
  <c r="Q952" i="45" s="1"/>
  <c r="A952" i="45"/>
  <c r="Y951" i="45"/>
  <c r="T951" i="45"/>
  <c r="U951" i="45" s="1"/>
  <c r="M951" i="45"/>
  <c r="L951" i="45"/>
  <c r="K951" i="45"/>
  <c r="J951" i="45"/>
  <c r="N951" i="45" s="1"/>
  <c r="O951" i="45" s="1"/>
  <c r="Q951" i="45" s="1"/>
  <c r="A951" i="45"/>
  <c r="Y950" i="45"/>
  <c r="T950" i="45"/>
  <c r="U950" i="45" s="1"/>
  <c r="M950" i="45"/>
  <c r="L950" i="45"/>
  <c r="K950" i="45"/>
  <c r="J950" i="45"/>
  <c r="N950" i="45" s="1"/>
  <c r="O950" i="45" s="1"/>
  <c r="Q950" i="45" s="1"/>
  <c r="A950" i="45"/>
  <c r="Y949" i="45"/>
  <c r="T949" i="45"/>
  <c r="U949" i="45" s="1"/>
  <c r="M949" i="45"/>
  <c r="L949" i="45"/>
  <c r="K949" i="45"/>
  <c r="J949" i="45"/>
  <c r="N949" i="45" s="1"/>
  <c r="O949" i="45" s="1"/>
  <c r="Q949" i="45" s="1"/>
  <c r="A949" i="45"/>
  <c r="Y948" i="45"/>
  <c r="T948" i="45"/>
  <c r="U948" i="45" s="1"/>
  <c r="M948" i="45"/>
  <c r="L948" i="45"/>
  <c r="K948" i="45"/>
  <c r="J948" i="45"/>
  <c r="N948" i="45" s="1"/>
  <c r="O948" i="45" s="1"/>
  <c r="Q948" i="45" s="1"/>
  <c r="A948" i="45"/>
  <c r="Y947" i="45"/>
  <c r="T947" i="45"/>
  <c r="U947" i="45" s="1"/>
  <c r="M947" i="45"/>
  <c r="L947" i="45"/>
  <c r="K947" i="45"/>
  <c r="J947" i="45"/>
  <c r="N947" i="45" s="1"/>
  <c r="O947" i="45" s="1"/>
  <c r="Q947" i="45" s="1"/>
  <c r="A947" i="45"/>
  <c r="Y946" i="45"/>
  <c r="T946" i="45"/>
  <c r="U946" i="45" s="1"/>
  <c r="M946" i="45"/>
  <c r="L946" i="45"/>
  <c r="K946" i="45"/>
  <c r="J946" i="45"/>
  <c r="N946" i="45" s="1"/>
  <c r="O946" i="45" s="1"/>
  <c r="Q946" i="45" s="1"/>
  <c r="A946" i="45"/>
  <c r="Y945" i="45"/>
  <c r="T945" i="45"/>
  <c r="U945" i="45" s="1"/>
  <c r="M945" i="45"/>
  <c r="L945" i="45"/>
  <c r="K945" i="45"/>
  <c r="J945" i="45"/>
  <c r="N945" i="45" s="1"/>
  <c r="O945" i="45" s="1"/>
  <c r="Q945" i="45" s="1"/>
  <c r="A945" i="45"/>
  <c r="Y944" i="45"/>
  <c r="T944" i="45"/>
  <c r="U944" i="45" s="1"/>
  <c r="M944" i="45"/>
  <c r="L944" i="45"/>
  <c r="K944" i="45"/>
  <c r="J944" i="45"/>
  <c r="N944" i="45" s="1"/>
  <c r="O944" i="45" s="1"/>
  <c r="Q944" i="45" s="1"/>
  <c r="A944" i="45"/>
  <c r="Y943" i="45"/>
  <c r="T943" i="45"/>
  <c r="U943" i="45" s="1"/>
  <c r="M943" i="45"/>
  <c r="L943" i="45"/>
  <c r="K943" i="45"/>
  <c r="J943" i="45"/>
  <c r="N943" i="45" s="1"/>
  <c r="O943" i="45" s="1"/>
  <c r="Q943" i="45" s="1"/>
  <c r="A943" i="45"/>
  <c r="Y942" i="45"/>
  <c r="T942" i="45"/>
  <c r="U942" i="45" s="1"/>
  <c r="M942" i="45"/>
  <c r="L942" i="45"/>
  <c r="K942" i="45"/>
  <c r="J942" i="45"/>
  <c r="N942" i="45" s="1"/>
  <c r="O942" i="45" s="1"/>
  <c r="Q942" i="45" s="1"/>
  <c r="A942" i="45"/>
  <c r="Y941" i="45"/>
  <c r="T941" i="45"/>
  <c r="U941" i="45" s="1"/>
  <c r="M941" i="45"/>
  <c r="L941" i="45"/>
  <c r="K941" i="45"/>
  <c r="J941" i="45"/>
  <c r="N941" i="45" s="1"/>
  <c r="O941" i="45" s="1"/>
  <c r="Q941" i="45" s="1"/>
  <c r="A941" i="45"/>
  <c r="Y940" i="45"/>
  <c r="T940" i="45"/>
  <c r="U940" i="45" s="1"/>
  <c r="M940" i="45"/>
  <c r="L940" i="45"/>
  <c r="K940" i="45"/>
  <c r="J940" i="45"/>
  <c r="N940" i="45" s="1"/>
  <c r="O940" i="45" s="1"/>
  <c r="Q940" i="45" s="1"/>
  <c r="A940" i="45"/>
  <c r="Y939" i="45"/>
  <c r="T939" i="45"/>
  <c r="U939" i="45" s="1"/>
  <c r="M939" i="45"/>
  <c r="L939" i="45"/>
  <c r="K939" i="45"/>
  <c r="J939" i="45"/>
  <c r="N939" i="45" s="1"/>
  <c r="O939" i="45" s="1"/>
  <c r="Q939" i="45" s="1"/>
  <c r="A939" i="45"/>
  <c r="Y938" i="45"/>
  <c r="T938" i="45"/>
  <c r="U938" i="45" s="1"/>
  <c r="M938" i="45"/>
  <c r="L938" i="45"/>
  <c r="K938" i="45"/>
  <c r="J938" i="45"/>
  <c r="N938" i="45" s="1"/>
  <c r="O938" i="45" s="1"/>
  <c r="Q938" i="45" s="1"/>
  <c r="A938" i="45"/>
  <c r="Y937" i="45"/>
  <c r="T937" i="45"/>
  <c r="U937" i="45" s="1"/>
  <c r="M937" i="45"/>
  <c r="L937" i="45"/>
  <c r="K937" i="45"/>
  <c r="J937" i="45"/>
  <c r="N937" i="45" s="1"/>
  <c r="O937" i="45" s="1"/>
  <c r="Q937" i="45" s="1"/>
  <c r="A937" i="45"/>
  <c r="Y936" i="45"/>
  <c r="T936" i="45"/>
  <c r="U936" i="45" s="1"/>
  <c r="M936" i="45"/>
  <c r="L936" i="45"/>
  <c r="K936" i="45"/>
  <c r="J936" i="45"/>
  <c r="N936" i="45" s="1"/>
  <c r="O936" i="45" s="1"/>
  <c r="Q936" i="45" s="1"/>
  <c r="A936" i="45"/>
  <c r="Y935" i="45"/>
  <c r="T935" i="45"/>
  <c r="U935" i="45" s="1"/>
  <c r="M935" i="45"/>
  <c r="L935" i="45"/>
  <c r="K935" i="45"/>
  <c r="J935" i="45"/>
  <c r="N935" i="45" s="1"/>
  <c r="O935" i="45" s="1"/>
  <c r="Q935" i="45" s="1"/>
  <c r="A935" i="45"/>
  <c r="Y934" i="45"/>
  <c r="T934" i="45"/>
  <c r="U934" i="45" s="1"/>
  <c r="M934" i="45"/>
  <c r="L934" i="45"/>
  <c r="K934" i="45"/>
  <c r="J934" i="45"/>
  <c r="N934" i="45" s="1"/>
  <c r="O934" i="45" s="1"/>
  <c r="Q934" i="45" s="1"/>
  <c r="A934" i="45"/>
  <c r="Y933" i="45"/>
  <c r="U933" i="45"/>
  <c r="T933" i="45"/>
  <c r="M933" i="45"/>
  <c r="L933" i="45"/>
  <c r="K933" i="45"/>
  <c r="J933" i="45"/>
  <c r="N933" i="45" s="1"/>
  <c r="O933" i="45" s="1"/>
  <c r="Q933" i="45" s="1"/>
  <c r="A933" i="45"/>
  <c r="Y932" i="45"/>
  <c r="T932" i="45"/>
  <c r="U932" i="45" s="1"/>
  <c r="M932" i="45"/>
  <c r="L932" i="45"/>
  <c r="K932" i="45"/>
  <c r="J932" i="45"/>
  <c r="N932" i="45" s="1"/>
  <c r="O932" i="45" s="1"/>
  <c r="Q932" i="45" s="1"/>
  <c r="A932" i="45"/>
  <c r="Y931" i="45"/>
  <c r="T931" i="45"/>
  <c r="U931" i="45" s="1"/>
  <c r="M931" i="45"/>
  <c r="L931" i="45"/>
  <c r="K931" i="45"/>
  <c r="J931" i="45"/>
  <c r="N931" i="45" s="1"/>
  <c r="O931" i="45" s="1"/>
  <c r="Q931" i="45" s="1"/>
  <c r="A931" i="45"/>
  <c r="Y930" i="45"/>
  <c r="T930" i="45"/>
  <c r="U930" i="45" s="1"/>
  <c r="M930" i="45"/>
  <c r="L930" i="45"/>
  <c r="K930" i="45"/>
  <c r="J930" i="45"/>
  <c r="N930" i="45" s="1"/>
  <c r="O930" i="45" s="1"/>
  <c r="Q930" i="45" s="1"/>
  <c r="A930" i="45"/>
  <c r="Y929" i="45"/>
  <c r="T929" i="45"/>
  <c r="U929" i="45" s="1"/>
  <c r="M929" i="45"/>
  <c r="L929" i="45"/>
  <c r="K929" i="45"/>
  <c r="J929" i="45"/>
  <c r="N929" i="45" s="1"/>
  <c r="O929" i="45" s="1"/>
  <c r="Q929" i="45" s="1"/>
  <c r="A929" i="45"/>
  <c r="Y928" i="45"/>
  <c r="T928" i="45"/>
  <c r="U928" i="45" s="1"/>
  <c r="M928" i="45"/>
  <c r="L928" i="45"/>
  <c r="K928" i="45"/>
  <c r="J928" i="45"/>
  <c r="N928" i="45" s="1"/>
  <c r="O928" i="45" s="1"/>
  <c r="Q928" i="45" s="1"/>
  <c r="A928" i="45"/>
  <c r="Y927" i="45"/>
  <c r="T927" i="45"/>
  <c r="U927" i="45" s="1"/>
  <c r="M927" i="45"/>
  <c r="L927" i="45"/>
  <c r="K927" i="45"/>
  <c r="J927" i="45"/>
  <c r="N927" i="45" s="1"/>
  <c r="O927" i="45" s="1"/>
  <c r="Q927" i="45" s="1"/>
  <c r="A927" i="45"/>
  <c r="Y926" i="45"/>
  <c r="T926" i="45"/>
  <c r="U926" i="45" s="1"/>
  <c r="M926" i="45"/>
  <c r="L926" i="45"/>
  <c r="K926" i="45"/>
  <c r="J926" i="45"/>
  <c r="N926" i="45" s="1"/>
  <c r="O926" i="45" s="1"/>
  <c r="Q926" i="45" s="1"/>
  <c r="A926" i="45"/>
  <c r="Y925" i="45"/>
  <c r="U925" i="45"/>
  <c r="T925" i="45"/>
  <c r="M925" i="45"/>
  <c r="L925" i="45"/>
  <c r="K925" i="45"/>
  <c r="J925" i="45"/>
  <c r="N925" i="45" s="1"/>
  <c r="O925" i="45" s="1"/>
  <c r="Q925" i="45" s="1"/>
  <c r="A925" i="45"/>
  <c r="Y924" i="45"/>
  <c r="T924" i="45"/>
  <c r="U924" i="45" s="1"/>
  <c r="M924" i="45"/>
  <c r="L924" i="45"/>
  <c r="K924" i="45"/>
  <c r="J924" i="45"/>
  <c r="N924" i="45" s="1"/>
  <c r="O924" i="45" s="1"/>
  <c r="Q924" i="45" s="1"/>
  <c r="A924" i="45"/>
  <c r="Y923" i="45"/>
  <c r="T923" i="45"/>
  <c r="U923" i="45" s="1"/>
  <c r="M923" i="45"/>
  <c r="L923" i="45"/>
  <c r="K923" i="45"/>
  <c r="J923" i="45"/>
  <c r="N923" i="45" s="1"/>
  <c r="O923" i="45" s="1"/>
  <c r="Q923" i="45" s="1"/>
  <c r="A923" i="45"/>
  <c r="Y922" i="45"/>
  <c r="T922" i="45"/>
  <c r="U922" i="45" s="1"/>
  <c r="M922" i="45"/>
  <c r="L922" i="45"/>
  <c r="K922" i="45"/>
  <c r="J922" i="45"/>
  <c r="N922" i="45" s="1"/>
  <c r="O922" i="45" s="1"/>
  <c r="Q922" i="45" s="1"/>
  <c r="A922" i="45"/>
  <c r="Y921" i="45"/>
  <c r="T921" i="45"/>
  <c r="U921" i="45" s="1"/>
  <c r="M921" i="45"/>
  <c r="L921" i="45"/>
  <c r="K921" i="45"/>
  <c r="J921" i="45"/>
  <c r="N921" i="45" s="1"/>
  <c r="O921" i="45" s="1"/>
  <c r="Q921" i="45" s="1"/>
  <c r="A921" i="45"/>
  <c r="Y920" i="45"/>
  <c r="T920" i="45"/>
  <c r="U920" i="45" s="1"/>
  <c r="M920" i="45"/>
  <c r="L920" i="45"/>
  <c r="K920" i="45"/>
  <c r="J920" i="45"/>
  <c r="N920" i="45" s="1"/>
  <c r="O920" i="45" s="1"/>
  <c r="Q920" i="45" s="1"/>
  <c r="A920" i="45"/>
  <c r="Y919" i="45"/>
  <c r="T919" i="45"/>
  <c r="U919" i="45" s="1"/>
  <c r="M919" i="45"/>
  <c r="L919" i="45"/>
  <c r="K919" i="45"/>
  <c r="J919" i="45"/>
  <c r="N919" i="45" s="1"/>
  <c r="O919" i="45" s="1"/>
  <c r="Q919" i="45" s="1"/>
  <c r="A919" i="45"/>
  <c r="Y918" i="45"/>
  <c r="T918" i="45"/>
  <c r="U918" i="45" s="1"/>
  <c r="M918" i="45"/>
  <c r="L918" i="45"/>
  <c r="K918" i="45"/>
  <c r="J918" i="45"/>
  <c r="N918" i="45" s="1"/>
  <c r="O918" i="45" s="1"/>
  <c r="Q918" i="45" s="1"/>
  <c r="A918" i="45"/>
  <c r="Y917" i="45"/>
  <c r="T917" i="45"/>
  <c r="U917" i="45" s="1"/>
  <c r="M917" i="45"/>
  <c r="L917" i="45"/>
  <c r="K917" i="45"/>
  <c r="J917" i="45"/>
  <c r="N917" i="45" s="1"/>
  <c r="O917" i="45" s="1"/>
  <c r="Q917" i="45" s="1"/>
  <c r="A917" i="45"/>
  <c r="Y916" i="45"/>
  <c r="T916" i="45"/>
  <c r="U916" i="45" s="1"/>
  <c r="M916" i="45"/>
  <c r="L916" i="45"/>
  <c r="K916" i="45"/>
  <c r="J916" i="45"/>
  <c r="N916" i="45" s="1"/>
  <c r="O916" i="45" s="1"/>
  <c r="Q916" i="45" s="1"/>
  <c r="A916" i="45"/>
  <c r="Y915" i="45"/>
  <c r="U915" i="45"/>
  <c r="T915" i="45"/>
  <c r="M915" i="45"/>
  <c r="L915" i="45"/>
  <c r="K915" i="45"/>
  <c r="J915" i="45"/>
  <c r="N915" i="45" s="1"/>
  <c r="O915" i="45" s="1"/>
  <c r="Q915" i="45" s="1"/>
  <c r="A915" i="45"/>
  <c r="Y914" i="45"/>
  <c r="U914" i="45"/>
  <c r="T914" i="45"/>
  <c r="M914" i="45"/>
  <c r="L914" i="45"/>
  <c r="K914" i="45"/>
  <c r="J914" i="45"/>
  <c r="N914" i="45" s="1"/>
  <c r="O914" i="45" s="1"/>
  <c r="Q914" i="45" s="1"/>
  <c r="A914" i="45"/>
  <c r="Y913" i="45"/>
  <c r="T913" i="45"/>
  <c r="U913" i="45" s="1"/>
  <c r="M913" i="45"/>
  <c r="L913" i="45"/>
  <c r="K913" i="45"/>
  <c r="J913" i="45"/>
  <c r="N913" i="45" s="1"/>
  <c r="O913" i="45" s="1"/>
  <c r="Q913" i="45" s="1"/>
  <c r="A913" i="45"/>
  <c r="Y912" i="45"/>
  <c r="T912" i="45"/>
  <c r="U912" i="45" s="1"/>
  <c r="M912" i="45"/>
  <c r="L912" i="45"/>
  <c r="K912" i="45"/>
  <c r="J912" i="45"/>
  <c r="N912" i="45" s="1"/>
  <c r="O912" i="45" s="1"/>
  <c r="Q912" i="45" s="1"/>
  <c r="A912" i="45"/>
  <c r="Y911" i="45"/>
  <c r="T911" i="45"/>
  <c r="U911" i="45" s="1"/>
  <c r="M911" i="45"/>
  <c r="L911" i="45"/>
  <c r="K911" i="45"/>
  <c r="J911" i="45"/>
  <c r="N911" i="45" s="1"/>
  <c r="O911" i="45" s="1"/>
  <c r="Q911" i="45" s="1"/>
  <c r="A911" i="45"/>
  <c r="Y910" i="45"/>
  <c r="U910" i="45"/>
  <c r="T910" i="45"/>
  <c r="M910" i="45"/>
  <c r="L910" i="45"/>
  <c r="K910" i="45"/>
  <c r="J910" i="45"/>
  <c r="N910" i="45" s="1"/>
  <c r="O910" i="45" s="1"/>
  <c r="Q910" i="45" s="1"/>
  <c r="A910" i="45"/>
  <c r="Y909" i="45"/>
  <c r="T909" i="45"/>
  <c r="U909" i="45" s="1"/>
  <c r="M909" i="45"/>
  <c r="L909" i="45"/>
  <c r="K909" i="45"/>
  <c r="J909" i="45"/>
  <c r="N909" i="45" s="1"/>
  <c r="O909" i="45" s="1"/>
  <c r="Q909" i="45" s="1"/>
  <c r="A909" i="45"/>
  <c r="Y908" i="45"/>
  <c r="T908" i="45"/>
  <c r="U908" i="45" s="1"/>
  <c r="M908" i="45"/>
  <c r="L908" i="45"/>
  <c r="K908" i="45"/>
  <c r="J908" i="45"/>
  <c r="N908" i="45" s="1"/>
  <c r="O908" i="45" s="1"/>
  <c r="Q908" i="45" s="1"/>
  <c r="A908" i="45"/>
  <c r="Y907" i="45"/>
  <c r="T907" i="45"/>
  <c r="U907" i="45" s="1"/>
  <c r="M907" i="45"/>
  <c r="L907" i="45"/>
  <c r="K907" i="45"/>
  <c r="J907" i="45"/>
  <c r="N907" i="45" s="1"/>
  <c r="O907" i="45" s="1"/>
  <c r="Q907" i="45" s="1"/>
  <c r="A907" i="45"/>
  <c r="Y906" i="45"/>
  <c r="T906" i="45"/>
  <c r="U906" i="45" s="1"/>
  <c r="M906" i="45"/>
  <c r="L906" i="45"/>
  <c r="K906" i="45"/>
  <c r="J906" i="45"/>
  <c r="N906" i="45" s="1"/>
  <c r="O906" i="45" s="1"/>
  <c r="Q906" i="45" s="1"/>
  <c r="A906" i="45"/>
  <c r="Y905" i="45"/>
  <c r="T905" i="45"/>
  <c r="U905" i="45" s="1"/>
  <c r="M905" i="45"/>
  <c r="L905" i="45"/>
  <c r="K905" i="45"/>
  <c r="J905" i="45"/>
  <c r="N905" i="45" s="1"/>
  <c r="O905" i="45" s="1"/>
  <c r="Q905" i="45" s="1"/>
  <c r="A905" i="45"/>
  <c r="Y904" i="45"/>
  <c r="T904" i="45"/>
  <c r="U904" i="45" s="1"/>
  <c r="M904" i="45"/>
  <c r="L904" i="45"/>
  <c r="K904" i="45"/>
  <c r="J904" i="45"/>
  <c r="N904" i="45" s="1"/>
  <c r="O904" i="45" s="1"/>
  <c r="Q904" i="45" s="1"/>
  <c r="A904" i="45"/>
  <c r="Y903" i="45"/>
  <c r="T903" i="45"/>
  <c r="U903" i="45" s="1"/>
  <c r="M903" i="45"/>
  <c r="L903" i="45"/>
  <c r="K903" i="45"/>
  <c r="J903" i="45"/>
  <c r="N903" i="45" s="1"/>
  <c r="O903" i="45" s="1"/>
  <c r="Q903" i="45" s="1"/>
  <c r="A903" i="45"/>
  <c r="Y902" i="45"/>
  <c r="T902" i="45"/>
  <c r="U902" i="45" s="1"/>
  <c r="M902" i="45"/>
  <c r="L902" i="45"/>
  <c r="K902" i="45"/>
  <c r="J902" i="45"/>
  <c r="N902" i="45" s="1"/>
  <c r="O902" i="45" s="1"/>
  <c r="Q902" i="45" s="1"/>
  <c r="A902" i="45"/>
  <c r="Y901" i="45"/>
  <c r="T901" i="45"/>
  <c r="U901" i="45" s="1"/>
  <c r="M901" i="45"/>
  <c r="L901" i="45"/>
  <c r="K901" i="45"/>
  <c r="J901" i="45"/>
  <c r="N901" i="45" s="1"/>
  <c r="O901" i="45" s="1"/>
  <c r="Q901" i="45" s="1"/>
  <c r="A901" i="45"/>
  <c r="Y900" i="45"/>
  <c r="T900" i="45"/>
  <c r="U900" i="45" s="1"/>
  <c r="M900" i="45"/>
  <c r="L900" i="45"/>
  <c r="K900" i="45"/>
  <c r="J900" i="45"/>
  <c r="N900" i="45" s="1"/>
  <c r="O900" i="45" s="1"/>
  <c r="Q900" i="45" s="1"/>
  <c r="A900" i="45"/>
  <c r="Y899" i="45"/>
  <c r="T899" i="45"/>
  <c r="U899" i="45" s="1"/>
  <c r="M899" i="45"/>
  <c r="L899" i="45"/>
  <c r="K899" i="45"/>
  <c r="J899" i="45"/>
  <c r="N899" i="45" s="1"/>
  <c r="O899" i="45" s="1"/>
  <c r="Q899" i="45" s="1"/>
  <c r="A899" i="45"/>
  <c r="Y898" i="45"/>
  <c r="T898" i="45"/>
  <c r="U898" i="45" s="1"/>
  <c r="M898" i="45"/>
  <c r="L898" i="45"/>
  <c r="K898" i="45"/>
  <c r="J898" i="45"/>
  <c r="N898" i="45" s="1"/>
  <c r="O898" i="45" s="1"/>
  <c r="Q898" i="45" s="1"/>
  <c r="A898" i="45"/>
  <c r="Y897" i="45"/>
  <c r="T897" i="45"/>
  <c r="U897" i="45" s="1"/>
  <c r="M897" i="45"/>
  <c r="L897" i="45"/>
  <c r="K897" i="45"/>
  <c r="J897" i="45"/>
  <c r="N897" i="45" s="1"/>
  <c r="O897" i="45" s="1"/>
  <c r="Q897" i="45" s="1"/>
  <c r="A897" i="45"/>
  <c r="Y896" i="45"/>
  <c r="T896" i="45"/>
  <c r="U896" i="45" s="1"/>
  <c r="M896" i="45"/>
  <c r="L896" i="45"/>
  <c r="K896" i="45"/>
  <c r="J896" i="45"/>
  <c r="N896" i="45" s="1"/>
  <c r="O896" i="45" s="1"/>
  <c r="Q896" i="45" s="1"/>
  <c r="A896" i="45"/>
  <c r="Y895" i="45"/>
  <c r="T895" i="45"/>
  <c r="U895" i="45" s="1"/>
  <c r="M895" i="45"/>
  <c r="L895" i="45"/>
  <c r="K895" i="45"/>
  <c r="J895" i="45"/>
  <c r="N895" i="45" s="1"/>
  <c r="O895" i="45" s="1"/>
  <c r="Q895" i="45" s="1"/>
  <c r="A895" i="45"/>
  <c r="Y894" i="45"/>
  <c r="T894" i="45"/>
  <c r="U894" i="45" s="1"/>
  <c r="M894" i="45"/>
  <c r="L894" i="45"/>
  <c r="K894" i="45"/>
  <c r="J894" i="45"/>
  <c r="N894" i="45" s="1"/>
  <c r="O894" i="45" s="1"/>
  <c r="Q894" i="45" s="1"/>
  <c r="A894" i="45"/>
  <c r="Y893" i="45"/>
  <c r="T893" i="45"/>
  <c r="U893" i="45" s="1"/>
  <c r="M893" i="45"/>
  <c r="L893" i="45"/>
  <c r="K893" i="45"/>
  <c r="J893" i="45"/>
  <c r="N893" i="45" s="1"/>
  <c r="O893" i="45" s="1"/>
  <c r="Q893" i="45" s="1"/>
  <c r="A893" i="45"/>
  <c r="Y892" i="45"/>
  <c r="T892" i="45"/>
  <c r="U892" i="45" s="1"/>
  <c r="M892" i="45"/>
  <c r="L892" i="45"/>
  <c r="K892" i="45"/>
  <c r="J892" i="45"/>
  <c r="N892" i="45" s="1"/>
  <c r="O892" i="45" s="1"/>
  <c r="Q892" i="45" s="1"/>
  <c r="A892" i="45"/>
  <c r="Y891" i="45"/>
  <c r="T891" i="45"/>
  <c r="U891" i="45" s="1"/>
  <c r="M891" i="45"/>
  <c r="L891" i="45"/>
  <c r="K891" i="45"/>
  <c r="J891" i="45"/>
  <c r="N891" i="45" s="1"/>
  <c r="O891" i="45" s="1"/>
  <c r="Q891" i="45" s="1"/>
  <c r="A891" i="45"/>
  <c r="Y890" i="45"/>
  <c r="T890" i="45"/>
  <c r="U890" i="45" s="1"/>
  <c r="M890" i="45"/>
  <c r="L890" i="45"/>
  <c r="K890" i="45"/>
  <c r="J890" i="45"/>
  <c r="N890" i="45" s="1"/>
  <c r="O890" i="45" s="1"/>
  <c r="Q890" i="45" s="1"/>
  <c r="A890" i="45"/>
  <c r="Y889" i="45"/>
  <c r="T889" i="45"/>
  <c r="U889" i="45" s="1"/>
  <c r="M889" i="45"/>
  <c r="L889" i="45"/>
  <c r="K889" i="45"/>
  <c r="J889" i="45"/>
  <c r="N889" i="45" s="1"/>
  <c r="O889" i="45" s="1"/>
  <c r="Q889" i="45" s="1"/>
  <c r="A889" i="45"/>
  <c r="Y888" i="45"/>
  <c r="T888" i="45"/>
  <c r="U888" i="45" s="1"/>
  <c r="M888" i="45"/>
  <c r="L888" i="45"/>
  <c r="K888" i="45"/>
  <c r="J888" i="45"/>
  <c r="N888" i="45" s="1"/>
  <c r="O888" i="45" s="1"/>
  <c r="Q888" i="45" s="1"/>
  <c r="A888" i="45"/>
  <c r="Y887" i="45"/>
  <c r="T887" i="45"/>
  <c r="U887" i="45" s="1"/>
  <c r="M887" i="45"/>
  <c r="L887" i="45"/>
  <c r="K887" i="45"/>
  <c r="J887" i="45"/>
  <c r="N887" i="45" s="1"/>
  <c r="O887" i="45" s="1"/>
  <c r="Q887" i="45" s="1"/>
  <c r="A887" i="45"/>
  <c r="Y886" i="45"/>
  <c r="T886" i="45"/>
  <c r="U886" i="45" s="1"/>
  <c r="M886" i="45"/>
  <c r="L886" i="45"/>
  <c r="K886" i="45"/>
  <c r="J886" i="45"/>
  <c r="N886" i="45" s="1"/>
  <c r="O886" i="45" s="1"/>
  <c r="Q886" i="45" s="1"/>
  <c r="A886" i="45"/>
  <c r="Y885" i="45"/>
  <c r="T885" i="45"/>
  <c r="U885" i="45" s="1"/>
  <c r="M885" i="45"/>
  <c r="L885" i="45"/>
  <c r="K885" i="45"/>
  <c r="J885" i="45"/>
  <c r="N885" i="45" s="1"/>
  <c r="O885" i="45" s="1"/>
  <c r="Q885" i="45" s="1"/>
  <c r="A885" i="45"/>
  <c r="Y884" i="45"/>
  <c r="T884" i="45"/>
  <c r="U884" i="45" s="1"/>
  <c r="M884" i="45"/>
  <c r="L884" i="45"/>
  <c r="K884" i="45"/>
  <c r="J884" i="45"/>
  <c r="N884" i="45" s="1"/>
  <c r="O884" i="45" s="1"/>
  <c r="Q884" i="45" s="1"/>
  <c r="A884" i="45"/>
  <c r="Y883" i="45"/>
  <c r="T883" i="45"/>
  <c r="U883" i="45" s="1"/>
  <c r="M883" i="45"/>
  <c r="L883" i="45"/>
  <c r="K883" i="45"/>
  <c r="J883" i="45"/>
  <c r="N883" i="45" s="1"/>
  <c r="O883" i="45" s="1"/>
  <c r="Q883" i="45" s="1"/>
  <c r="A883" i="45"/>
  <c r="Y882" i="45"/>
  <c r="T882" i="45"/>
  <c r="U882" i="45" s="1"/>
  <c r="M882" i="45"/>
  <c r="L882" i="45"/>
  <c r="K882" i="45"/>
  <c r="J882" i="45"/>
  <c r="N882" i="45" s="1"/>
  <c r="O882" i="45" s="1"/>
  <c r="Q882" i="45" s="1"/>
  <c r="A882" i="45"/>
  <c r="Y881" i="45"/>
  <c r="T881" i="45"/>
  <c r="U881" i="45" s="1"/>
  <c r="M881" i="45"/>
  <c r="L881" i="45"/>
  <c r="K881" i="45"/>
  <c r="J881" i="45"/>
  <c r="N881" i="45" s="1"/>
  <c r="O881" i="45" s="1"/>
  <c r="Q881" i="45" s="1"/>
  <c r="A881" i="45"/>
  <c r="Y880" i="45"/>
  <c r="T880" i="45"/>
  <c r="U880" i="45" s="1"/>
  <c r="M880" i="45"/>
  <c r="L880" i="45"/>
  <c r="K880" i="45"/>
  <c r="J880" i="45"/>
  <c r="N880" i="45" s="1"/>
  <c r="O880" i="45" s="1"/>
  <c r="Q880" i="45" s="1"/>
  <c r="A880" i="45"/>
  <c r="Y879" i="45"/>
  <c r="U879" i="45"/>
  <c r="T879" i="45"/>
  <c r="M879" i="45"/>
  <c r="L879" i="45"/>
  <c r="K879" i="45"/>
  <c r="J879" i="45"/>
  <c r="N879" i="45" s="1"/>
  <c r="O879" i="45" s="1"/>
  <c r="Q879" i="45" s="1"/>
  <c r="A879" i="45"/>
  <c r="Y878" i="45"/>
  <c r="U878" i="45"/>
  <c r="T878" i="45"/>
  <c r="M878" i="45"/>
  <c r="L878" i="45"/>
  <c r="K878" i="45"/>
  <c r="J878" i="45"/>
  <c r="N878" i="45" s="1"/>
  <c r="O878" i="45" s="1"/>
  <c r="Q878" i="45" s="1"/>
  <c r="A878" i="45"/>
  <c r="Y877" i="45"/>
  <c r="T877" i="45"/>
  <c r="U877" i="45" s="1"/>
  <c r="M877" i="45"/>
  <c r="L877" i="45"/>
  <c r="K877" i="45"/>
  <c r="J877" i="45"/>
  <c r="N877" i="45" s="1"/>
  <c r="O877" i="45" s="1"/>
  <c r="Q877" i="45" s="1"/>
  <c r="A877" i="45"/>
  <c r="Y876" i="45"/>
  <c r="T876" i="45"/>
  <c r="U876" i="45" s="1"/>
  <c r="M876" i="45"/>
  <c r="L876" i="45"/>
  <c r="K876" i="45"/>
  <c r="J876" i="45"/>
  <c r="N876" i="45" s="1"/>
  <c r="O876" i="45" s="1"/>
  <c r="Q876" i="45" s="1"/>
  <c r="A876" i="45"/>
  <c r="Y875" i="45"/>
  <c r="T875" i="45"/>
  <c r="U875" i="45" s="1"/>
  <c r="M875" i="45"/>
  <c r="L875" i="45"/>
  <c r="K875" i="45"/>
  <c r="J875" i="45"/>
  <c r="N875" i="45" s="1"/>
  <c r="O875" i="45" s="1"/>
  <c r="Q875" i="45" s="1"/>
  <c r="A875" i="45"/>
  <c r="Y874" i="45"/>
  <c r="T874" i="45"/>
  <c r="U874" i="45" s="1"/>
  <c r="M874" i="45"/>
  <c r="L874" i="45"/>
  <c r="K874" i="45"/>
  <c r="J874" i="45"/>
  <c r="N874" i="45" s="1"/>
  <c r="O874" i="45" s="1"/>
  <c r="Q874" i="45" s="1"/>
  <c r="A874" i="45"/>
  <c r="Y873" i="45"/>
  <c r="T873" i="45"/>
  <c r="U873" i="45" s="1"/>
  <c r="M873" i="45"/>
  <c r="L873" i="45"/>
  <c r="K873" i="45"/>
  <c r="J873" i="45"/>
  <c r="N873" i="45" s="1"/>
  <c r="O873" i="45" s="1"/>
  <c r="Q873" i="45" s="1"/>
  <c r="A873" i="45"/>
  <c r="Y872" i="45"/>
  <c r="T872" i="45"/>
  <c r="U872" i="45" s="1"/>
  <c r="M872" i="45"/>
  <c r="L872" i="45"/>
  <c r="K872" i="45"/>
  <c r="J872" i="45"/>
  <c r="N872" i="45" s="1"/>
  <c r="O872" i="45" s="1"/>
  <c r="Q872" i="45" s="1"/>
  <c r="A872" i="45"/>
  <c r="Y871" i="45"/>
  <c r="T871" i="45"/>
  <c r="U871" i="45" s="1"/>
  <c r="M871" i="45"/>
  <c r="L871" i="45"/>
  <c r="K871" i="45"/>
  <c r="J871" i="45"/>
  <c r="N871" i="45" s="1"/>
  <c r="O871" i="45" s="1"/>
  <c r="Q871" i="45" s="1"/>
  <c r="A871" i="45"/>
  <c r="T870" i="45"/>
  <c r="U870" i="45" s="1"/>
  <c r="M870" i="45"/>
  <c r="L870" i="45"/>
  <c r="K870" i="45"/>
  <c r="J870" i="45"/>
  <c r="N870" i="45" s="1"/>
  <c r="O870" i="45" s="1"/>
  <c r="Q870" i="45" s="1"/>
  <c r="A870" i="45"/>
  <c r="T869" i="45"/>
  <c r="U869" i="45" s="1"/>
  <c r="M869" i="45"/>
  <c r="L869" i="45"/>
  <c r="K869" i="45"/>
  <c r="J869" i="45"/>
  <c r="N869" i="45" s="1"/>
  <c r="O869" i="45" s="1"/>
  <c r="Q869" i="45" s="1"/>
  <c r="A869" i="45"/>
  <c r="T868" i="45"/>
  <c r="U868" i="45" s="1"/>
  <c r="M868" i="45"/>
  <c r="L868" i="45"/>
  <c r="K868" i="45"/>
  <c r="J868" i="45"/>
  <c r="N868" i="45" s="1"/>
  <c r="O868" i="45" s="1"/>
  <c r="Q868" i="45" s="1"/>
  <c r="A868" i="45"/>
  <c r="Y867" i="45"/>
  <c r="T867" i="45"/>
  <c r="U867" i="45" s="1"/>
  <c r="M867" i="45"/>
  <c r="L867" i="45"/>
  <c r="K867" i="45"/>
  <c r="J867" i="45"/>
  <c r="N867" i="45" s="1"/>
  <c r="O867" i="45" s="1"/>
  <c r="Q867" i="45" s="1"/>
  <c r="A867" i="45"/>
  <c r="Y866" i="45"/>
  <c r="T866" i="45"/>
  <c r="U866" i="45" s="1"/>
  <c r="M866" i="45"/>
  <c r="L866" i="45"/>
  <c r="K866" i="45"/>
  <c r="J866" i="45"/>
  <c r="N866" i="45" s="1"/>
  <c r="O866" i="45" s="1"/>
  <c r="Q866" i="45" s="1"/>
  <c r="A866" i="45"/>
  <c r="Y865" i="45"/>
  <c r="T865" i="45"/>
  <c r="U865" i="45" s="1"/>
  <c r="M865" i="45"/>
  <c r="L865" i="45"/>
  <c r="K865" i="45"/>
  <c r="J865" i="45"/>
  <c r="N865" i="45" s="1"/>
  <c r="O865" i="45" s="1"/>
  <c r="Q865" i="45" s="1"/>
  <c r="A865" i="45"/>
  <c r="T864" i="45"/>
  <c r="U864" i="45" s="1"/>
  <c r="M864" i="45"/>
  <c r="L864" i="45"/>
  <c r="K864" i="45"/>
  <c r="J864" i="45"/>
  <c r="N864" i="45" s="1"/>
  <c r="O864" i="45" s="1"/>
  <c r="Q864" i="45" s="1"/>
  <c r="A864" i="45"/>
  <c r="T863" i="45"/>
  <c r="U863" i="45" s="1"/>
  <c r="M863" i="45"/>
  <c r="L863" i="45"/>
  <c r="K863" i="45"/>
  <c r="J863" i="45"/>
  <c r="N863" i="45" s="1"/>
  <c r="O863" i="45" s="1"/>
  <c r="Q863" i="45" s="1"/>
  <c r="A863" i="45"/>
  <c r="Y862" i="45"/>
  <c r="T862" i="45"/>
  <c r="U862" i="45" s="1"/>
  <c r="M862" i="45"/>
  <c r="L862" i="45"/>
  <c r="K862" i="45"/>
  <c r="J862" i="45"/>
  <c r="N862" i="45" s="1"/>
  <c r="O862" i="45" s="1"/>
  <c r="Q862" i="45" s="1"/>
  <c r="A862" i="45"/>
  <c r="Y861" i="45"/>
  <c r="T861" i="45"/>
  <c r="U861" i="45" s="1"/>
  <c r="M861" i="45"/>
  <c r="L861" i="45"/>
  <c r="K861" i="45"/>
  <c r="J861" i="45"/>
  <c r="N861" i="45" s="1"/>
  <c r="O861" i="45" s="1"/>
  <c r="Q861" i="45" s="1"/>
  <c r="A861" i="45"/>
  <c r="Y860" i="45"/>
  <c r="T860" i="45"/>
  <c r="U860" i="45" s="1"/>
  <c r="M860" i="45"/>
  <c r="L860" i="45"/>
  <c r="K860" i="45"/>
  <c r="J860" i="45"/>
  <c r="N860" i="45" s="1"/>
  <c r="O860" i="45" s="1"/>
  <c r="Q860" i="45" s="1"/>
  <c r="A860" i="45"/>
  <c r="Y859" i="45"/>
  <c r="T859" i="45"/>
  <c r="U859" i="45" s="1"/>
  <c r="M859" i="45"/>
  <c r="L859" i="45"/>
  <c r="K859" i="45"/>
  <c r="J859" i="45"/>
  <c r="N859" i="45" s="1"/>
  <c r="O859" i="45" s="1"/>
  <c r="Q859" i="45" s="1"/>
  <c r="A859" i="45"/>
  <c r="Y858" i="45"/>
  <c r="T858" i="45"/>
  <c r="U858" i="45" s="1"/>
  <c r="M858" i="45"/>
  <c r="L858" i="45"/>
  <c r="K858" i="45"/>
  <c r="J858" i="45"/>
  <c r="N858" i="45" s="1"/>
  <c r="O858" i="45" s="1"/>
  <c r="Q858" i="45" s="1"/>
  <c r="A858" i="45"/>
  <c r="Y857" i="45"/>
  <c r="T857" i="45"/>
  <c r="U857" i="45" s="1"/>
  <c r="M857" i="45"/>
  <c r="L857" i="45"/>
  <c r="K857" i="45"/>
  <c r="J857" i="45"/>
  <c r="N857" i="45" s="1"/>
  <c r="O857" i="45" s="1"/>
  <c r="Q857" i="45" s="1"/>
  <c r="A857" i="45"/>
  <c r="Y856" i="45"/>
  <c r="T856" i="45"/>
  <c r="U856" i="45" s="1"/>
  <c r="M856" i="45"/>
  <c r="L856" i="45"/>
  <c r="K856" i="45"/>
  <c r="J856" i="45"/>
  <c r="N856" i="45" s="1"/>
  <c r="O856" i="45" s="1"/>
  <c r="Q856" i="45" s="1"/>
  <c r="A856" i="45"/>
  <c r="Y855" i="45"/>
  <c r="T855" i="45"/>
  <c r="U855" i="45" s="1"/>
  <c r="M855" i="45"/>
  <c r="L855" i="45"/>
  <c r="K855" i="45"/>
  <c r="J855" i="45"/>
  <c r="N855" i="45" s="1"/>
  <c r="O855" i="45" s="1"/>
  <c r="Q855" i="45" s="1"/>
  <c r="A855" i="45"/>
  <c r="Y854" i="45"/>
  <c r="T854" i="45"/>
  <c r="U854" i="45" s="1"/>
  <c r="M854" i="45"/>
  <c r="L854" i="45"/>
  <c r="K854" i="45"/>
  <c r="J854" i="45"/>
  <c r="N854" i="45" s="1"/>
  <c r="O854" i="45" s="1"/>
  <c r="Q854" i="45" s="1"/>
  <c r="A854" i="45"/>
  <c r="Y853" i="45"/>
  <c r="T853" i="45"/>
  <c r="U853" i="45" s="1"/>
  <c r="M853" i="45"/>
  <c r="L853" i="45"/>
  <c r="K853" i="45"/>
  <c r="J853" i="45"/>
  <c r="N853" i="45" s="1"/>
  <c r="O853" i="45" s="1"/>
  <c r="Q853" i="45" s="1"/>
  <c r="A853" i="45"/>
  <c r="Y852" i="45"/>
  <c r="T852" i="45"/>
  <c r="U852" i="45" s="1"/>
  <c r="M852" i="45"/>
  <c r="L852" i="45"/>
  <c r="K852" i="45"/>
  <c r="J852" i="45"/>
  <c r="N852" i="45" s="1"/>
  <c r="O852" i="45" s="1"/>
  <c r="Q852" i="45" s="1"/>
  <c r="A852" i="45"/>
  <c r="Y851" i="45"/>
  <c r="T851" i="45"/>
  <c r="U851" i="45" s="1"/>
  <c r="M851" i="45"/>
  <c r="L851" i="45"/>
  <c r="K851" i="45"/>
  <c r="J851" i="45"/>
  <c r="N851" i="45" s="1"/>
  <c r="O851" i="45" s="1"/>
  <c r="Q851" i="45" s="1"/>
  <c r="A851" i="45"/>
  <c r="Y850" i="45"/>
  <c r="T850" i="45"/>
  <c r="U850" i="45" s="1"/>
  <c r="M850" i="45"/>
  <c r="L850" i="45"/>
  <c r="K850" i="45"/>
  <c r="J850" i="45"/>
  <c r="N850" i="45" s="1"/>
  <c r="O850" i="45" s="1"/>
  <c r="Q850" i="45" s="1"/>
  <c r="A850" i="45"/>
  <c r="T849" i="45"/>
  <c r="U849" i="45" s="1"/>
  <c r="M849" i="45"/>
  <c r="L849" i="45"/>
  <c r="K849" i="45"/>
  <c r="J849" i="45"/>
  <c r="N849" i="45" s="1"/>
  <c r="O849" i="45" s="1"/>
  <c r="Q849" i="45" s="1"/>
  <c r="A849" i="45"/>
  <c r="Y848" i="45"/>
  <c r="T848" i="45"/>
  <c r="U848" i="45" s="1"/>
  <c r="M848" i="45"/>
  <c r="L848" i="45"/>
  <c r="K848" i="45"/>
  <c r="J848" i="45"/>
  <c r="N848" i="45" s="1"/>
  <c r="O848" i="45" s="1"/>
  <c r="Q848" i="45" s="1"/>
  <c r="A848" i="45"/>
  <c r="T847" i="45"/>
  <c r="U847" i="45" s="1"/>
  <c r="M847" i="45"/>
  <c r="L847" i="45"/>
  <c r="K847" i="45"/>
  <c r="J847" i="45"/>
  <c r="N847" i="45" s="1"/>
  <c r="O847" i="45" s="1"/>
  <c r="Q847" i="45" s="1"/>
  <c r="A847" i="45"/>
  <c r="Y846" i="45"/>
  <c r="T846" i="45"/>
  <c r="U846" i="45" s="1"/>
  <c r="M846" i="45"/>
  <c r="L846" i="45"/>
  <c r="K846" i="45"/>
  <c r="J846" i="45"/>
  <c r="N846" i="45" s="1"/>
  <c r="O846" i="45" s="1"/>
  <c r="Q846" i="45" s="1"/>
  <c r="A846" i="45"/>
  <c r="T845" i="45"/>
  <c r="U845" i="45" s="1"/>
  <c r="M845" i="45"/>
  <c r="L845" i="45"/>
  <c r="K845" i="45"/>
  <c r="J845" i="45"/>
  <c r="N845" i="45" s="1"/>
  <c r="O845" i="45" s="1"/>
  <c r="Q845" i="45" s="1"/>
  <c r="A845" i="45"/>
  <c r="T844" i="45"/>
  <c r="U844" i="45" s="1"/>
  <c r="M844" i="45"/>
  <c r="L844" i="45"/>
  <c r="K844" i="45"/>
  <c r="J844" i="45"/>
  <c r="N844" i="45" s="1"/>
  <c r="O844" i="45" s="1"/>
  <c r="Q844" i="45" s="1"/>
  <c r="A844" i="45"/>
  <c r="T843" i="45"/>
  <c r="U843" i="45" s="1"/>
  <c r="M843" i="45"/>
  <c r="L843" i="45"/>
  <c r="K843" i="45"/>
  <c r="J843" i="45"/>
  <c r="N843" i="45" s="1"/>
  <c r="O843" i="45" s="1"/>
  <c r="Q843" i="45" s="1"/>
  <c r="A843" i="45"/>
  <c r="T842" i="45"/>
  <c r="U842" i="45" s="1"/>
  <c r="M842" i="45"/>
  <c r="L842" i="45"/>
  <c r="K842" i="45"/>
  <c r="J842" i="45"/>
  <c r="N842" i="45" s="1"/>
  <c r="O842" i="45" s="1"/>
  <c r="Q842" i="45" s="1"/>
  <c r="A842" i="45"/>
  <c r="T841" i="45"/>
  <c r="U841" i="45" s="1"/>
  <c r="M841" i="45"/>
  <c r="L841" i="45"/>
  <c r="K841" i="45"/>
  <c r="J841" i="45"/>
  <c r="N841" i="45" s="1"/>
  <c r="O841" i="45" s="1"/>
  <c r="Q841" i="45" s="1"/>
  <c r="A841" i="45"/>
  <c r="T840" i="45"/>
  <c r="U840" i="45" s="1"/>
  <c r="M840" i="45"/>
  <c r="L840" i="45"/>
  <c r="K840" i="45"/>
  <c r="J840" i="45"/>
  <c r="N840" i="45" s="1"/>
  <c r="O840" i="45" s="1"/>
  <c r="Q840" i="45" s="1"/>
  <c r="A840" i="45"/>
  <c r="U839" i="45"/>
  <c r="T839" i="45"/>
  <c r="M839" i="45"/>
  <c r="L839" i="45"/>
  <c r="K839" i="45"/>
  <c r="J839" i="45"/>
  <c r="N839" i="45" s="1"/>
  <c r="O839" i="45" s="1"/>
  <c r="Q839" i="45" s="1"/>
  <c r="A839" i="45"/>
  <c r="T838" i="45"/>
  <c r="U838" i="45" s="1"/>
  <c r="M838" i="45"/>
  <c r="L838" i="45"/>
  <c r="K838" i="45"/>
  <c r="J838" i="45"/>
  <c r="N838" i="45" s="1"/>
  <c r="O838" i="45" s="1"/>
  <c r="Q838" i="45" s="1"/>
  <c r="A838" i="45"/>
  <c r="T837" i="45"/>
  <c r="U837" i="45" s="1"/>
  <c r="M837" i="45"/>
  <c r="L837" i="45"/>
  <c r="K837" i="45"/>
  <c r="J837" i="45"/>
  <c r="N837" i="45" s="1"/>
  <c r="O837" i="45" s="1"/>
  <c r="Q837" i="45" s="1"/>
  <c r="A837" i="45"/>
  <c r="T836" i="45"/>
  <c r="U836" i="45" s="1"/>
  <c r="M836" i="45"/>
  <c r="L836" i="45"/>
  <c r="K836" i="45"/>
  <c r="J836" i="45"/>
  <c r="N836" i="45" s="1"/>
  <c r="O836" i="45" s="1"/>
  <c r="Q836" i="45" s="1"/>
  <c r="A836" i="45"/>
  <c r="T835" i="45"/>
  <c r="U835" i="45" s="1"/>
  <c r="M835" i="45"/>
  <c r="L835" i="45"/>
  <c r="K835" i="45"/>
  <c r="J835" i="45"/>
  <c r="N835" i="45" s="1"/>
  <c r="O835" i="45" s="1"/>
  <c r="Q835" i="45" s="1"/>
  <c r="A835" i="45"/>
  <c r="T834" i="45"/>
  <c r="U834" i="45" s="1"/>
  <c r="M834" i="45"/>
  <c r="L834" i="45"/>
  <c r="K834" i="45"/>
  <c r="J834" i="45"/>
  <c r="N834" i="45" s="1"/>
  <c r="O834" i="45" s="1"/>
  <c r="Q834" i="45" s="1"/>
  <c r="A834" i="45"/>
  <c r="T833" i="45"/>
  <c r="U833" i="45" s="1"/>
  <c r="M833" i="45"/>
  <c r="L833" i="45"/>
  <c r="K833" i="45"/>
  <c r="J833" i="45"/>
  <c r="N833" i="45" s="1"/>
  <c r="O833" i="45" s="1"/>
  <c r="Q833" i="45" s="1"/>
  <c r="A833" i="45"/>
  <c r="T832" i="45"/>
  <c r="U832" i="45" s="1"/>
  <c r="M832" i="45"/>
  <c r="L832" i="45"/>
  <c r="K832" i="45"/>
  <c r="J832" i="45"/>
  <c r="N832" i="45" s="1"/>
  <c r="O832" i="45" s="1"/>
  <c r="Q832" i="45" s="1"/>
  <c r="A832" i="45"/>
  <c r="T831" i="45"/>
  <c r="U831" i="45" s="1"/>
  <c r="M831" i="45"/>
  <c r="L831" i="45"/>
  <c r="K831" i="45"/>
  <c r="J831" i="45"/>
  <c r="N831" i="45" s="1"/>
  <c r="O831" i="45" s="1"/>
  <c r="Q831" i="45" s="1"/>
  <c r="A831" i="45"/>
  <c r="T830" i="45"/>
  <c r="U830" i="45" s="1"/>
  <c r="M830" i="45"/>
  <c r="L830" i="45"/>
  <c r="K830" i="45"/>
  <c r="J830" i="45"/>
  <c r="N830" i="45" s="1"/>
  <c r="O830" i="45" s="1"/>
  <c r="Q830" i="45" s="1"/>
  <c r="A830" i="45"/>
  <c r="Y829" i="45"/>
  <c r="T829" i="45"/>
  <c r="U829" i="45" s="1"/>
  <c r="M829" i="45"/>
  <c r="L829" i="45"/>
  <c r="K829" i="45"/>
  <c r="J829" i="45"/>
  <c r="N829" i="45" s="1"/>
  <c r="O829" i="45" s="1"/>
  <c r="Q829" i="45" s="1"/>
  <c r="A829" i="45"/>
  <c r="T828" i="45"/>
  <c r="U828" i="45" s="1"/>
  <c r="M828" i="45"/>
  <c r="L828" i="45"/>
  <c r="K828" i="45"/>
  <c r="J828" i="45"/>
  <c r="N828" i="45" s="1"/>
  <c r="O828" i="45" s="1"/>
  <c r="Q828" i="45" s="1"/>
  <c r="A828" i="45"/>
  <c r="Y827" i="45"/>
  <c r="T827" i="45"/>
  <c r="U827" i="45" s="1"/>
  <c r="M827" i="45"/>
  <c r="L827" i="45"/>
  <c r="K827" i="45"/>
  <c r="J827" i="45"/>
  <c r="N827" i="45" s="1"/>
  <c r="O827" i="45" s="1"/>
  <c r="Q827" i="45" s="1"/>
  <c r="A827" i="45"/>
  <c r="T826" i="45"/>
  <c r="U826" i="45" s="1"/>
  <c r="M826" i="45"/>
  <c r="L826" i="45"/>
  <c r="K826" i="45"/>
  <c r="J826" i="45"/>
  <c r="N826" i="45" s="1"/>
  <c r="O826" i="45" s="1"/>
  <c r="Q826" i="45" s="1"/>
  <c r="A826" i="45"/>
  <c r="Y825" i="45"/>
  <c r="T825" i="45"/>
  <c r="U825" i="45" s="1"/>
  <c r="M825" i="45"/>
  <c r="L825" i="45"/>
  <c r="K825" i="45"/>
  <c r="J825" i="45"/>
  <c r="N825" i="45" s="1"/>
  <c r="O825" i="45" s="1"/>
  <c r="Q825" i="45" s="1"/>
  <c r="A825" i="45"/>
  <c r="Y824" i="45"/>
  <c r="T824" i="45"/>
  <c r="U824" i="45" s="1"/>
  <c r="M824" i="45"/>
  <c r="L824" i="45"/>
  <c r="K824" i="45"/>
  <c r="J824" i="45"/>
  <c r="N824" i="45" s="1"/>
  <c r="O824" i="45" s="1"/>
  <c r="Q824" i="45" s="1"/>
  <c r="A824" i="45"/>
  <c r="Y823" i="45"/>
  <c r="T823" i="45"/>
  <c r="U823" i="45" s="1"/>
  <c r="M823" i="45"/>
  <c r="L823" i="45"/>
  <c r="K823" i="45"/>
  <c r="J823" i="45"/>
  <c r="N823" i="45" s="1"/>
  <c r="O823" i="45" s="1"/>
  <c r="Q823" i="45" s="1"/>
  <c r="A823" i="45"/>
  <c r="Y822" i="45"/>
  <c r="T822" i="45"/>
  <c r="U822" i="45" s="1"/>
  <c r="M822" i="45"/>
  <c r="L822" i="45"/>
  <c r="K822" i="45"/>
  <c r="J822" i="45"/>
  <c r="N822" i="45" s="1"/>
  <c r="O822" i="45" s="1"/>
  <c r="Q822" i="45" s="1"/>
  <c r="A822" i="45"/>
  <c r="T821" i="45"/>
  <c r="U821" i="45" s="1"/>
  <c r="M821" i="45"/>
  <c r="L821" i="45"/>
  <c r="K821" i="45"/>
  <c r="J821" i="45"/>
  <c r="N821" i="45" s="1"/>
  <c r="O821" i="45" s="1"/>
  <c r="Q821" i="45" s="1"/>
  <c r="A821" i="45"/>
  <c r="T820" i="45"/>
  <c r="U820" i="45" s="1"/>
  <c r="M820" i="45"/>
  <c r="L820" i="45"/>
  <c r="K820" i="45"/>
  <c r="J820" i="45"/>
  <c r="N820" i="45" s="1"/>
  <c r="O820" i="45" s="1"/>
  <c r="Q820" i="45" s="1"/>
  <c r="A820" i="45"/>
  <c r="T819" i="45"/>
  <c r="U819" i="45" s="1"/>
  <c r="M819" i="45"/>
  <c r="L819" i="45"/>
  <c r="K819" i="45"/>
  <c r="J819" i="45"/>
  <c r="N819" i="45" s="1"/>
  <c r="O819" i="45" s="1"/>
  <c r="Q819" i="45" s="1"/>
  <c r="A819" i="45"/>
  <c r="T818" i="45"/>
  <c r="U818" i="45" s="1"/>
  <c r="M818" i="45"/>
  <c r="L818" i="45"/>
  <c r="K818" i="45"/>
  <c r="J818" i="45"/>
  <c r="N818" i="45" s="1"/>
  <c r="O818" i="45" s="1"/>
  <c r="Q818" i="45" s="1"/>
  <c r="A818" i="45"/>
  <c r="T817" i="45"/>
  <c r="U817" i="45" s="1"/>
  <c r="M817" i="45"/>
  <c r="L817" i="45"/>
  <c r="K817" i="45"/>
  <c r="J817" i="45"/>
  <c r="N817" i="45" s="1"/>
  <c r="O817" i="45" s="1"/>
  <c r="Q817" i="45" s="1"/>
  <c r="A817" i="45"/>
  <c r="T816" i="45"/>
  <c r="U816" i="45" s="1"/>
  <c r="M816" i="45"/>
  <c r="L816" i="45"/>
  <c r="K816" i="45"/>
  <c r="J816" i="45"/>
  <c r="N816" i="45" s="1"/>
  <c r="O816" i="45" s="1"/>
  <c r="Q816" i="45" s="1"/>
  <c r="A816" i="45"/>
  <c r="T815" i="45"/>
  <c r="U815" i="45" s="1"/>
  <c r="M815" i="45"/>
  <c r="L815" i="45"/>
  <c r="K815" i="45"/>
  <c r="J815" i="45"/>
  <c r="N815" i="45" s="1"/>
  <c r="O815" i="45" s="1"/>
  <c r="Q815" i="45" s="1"/>
  <c r="A815" i="45"/>
  <c r="T814" i="45"/>
  <c r="U814" i="45" s="1"/>
  <c r="M814" i="45"/>
  <c r="L814" i="45"/>
  <c r="K814" i="45"/>
  <c r="J814" i="45"/>
  <c r="N814" i="45" s="1"/>
  <c r="O814" i="45" s="1"/>
  <c r="Q814" i="45" s="1"/>
  <c r="A814" i="45"/>
  <c r="T813" i="45"/>
  <c r="U813" i="45" s="1"/>
  <c r="M813" i="45"/>
  <c r="L813" i="45"/>
  <c r="K813" i="45"/>
  <c r="J813" i="45"/>
  <c r="N813" i="45" s="1"/>
  <c r="O813" i="45" s="1"/>
  <c r="Q813" i="45" s="1"/>
  <c r="A813" i="45"/>
  <c r="T812" i="45"/>
  <c r="U812" i="45" s="1"/>
  <c r="M812" i="45"/>
  <c r="L812" i="45"/>
  <c r="K812" i="45"/>
  <c r="J812" i="45"/>
  <c r="N812" i="45" s="1"/>
  <c r="O812" i="45" s="1"/>
  <c r="Q812" i="45" s="1"/>
  <c r="A812" i="45"/>
  <c r="T811" i="45"/>
  <c r="U811" i="45" s="1"/>
  <c r="M811" i="45"/>
  <c r="L811" i="45"/>
  <c r="K811" i="45"/>
  <c r="J811" i="45"/>
  <c r="N811" i="45" s="1"/>
  <c r="O811" i="45" s="1"/>
  <c r="Q811" i="45" s="1"/>
  <c r="A811" i="45"/>
  <c r="T810" i="45"/>
  <c r="U810" i="45" s="1"/>
  <c r="M810" i="45"/>
  <c r="L810" i="45"/>
  <c r="K810" i="45"/>
  <c r="J810" i="45"/>
  <c r="N810" i="45" s="1"/>
  <c r="O810" i="45" s="1"/>
  <c r="Q810" i="45" s="1"/>
  <c r="A810" i="45"/>
  <c r="T809" i="45"/>
  <c r="U809" i="45" s="1"/>
  <c r="M809" i="45"/>
  <c r="L809" i="45"/>
  <c r="K809" i="45"/>
  <c r="J809" i="45"/>
  <c r="N809" i="45" s="1"/>
  <c r="O809" i="45" s="1"/>
  <c r="Q809" i="45" s="1"/>
  <c r="A809" i="45"/>
  <c r="T808" i="45"/>
  <c r="U808" i="45" s="1"/>
  <c r="M808" i="45"/>
  <c r="L808" i="45"/>
  <c r="K808" i="45"/>
  <c r="J808" i="45"/>
  <c r="N808" i="45" s="1"/>
  <c r="O808" i="45" s="1"/>
  <c r="Q808" i="45" s="1"/>
  <c r="A808" i="45"/>
  <c r="Y807" i="45"/>
  <c r="T807" i="45"/>
  <c r="U807" i="45" s="1"/>
  <c r="M807" i="45"/>
  <c r="L807" i="45"/>
  <c r="K807" i="45"/>
  <c r="J807" i="45"/>
  <c r="N807" i="45" s="1"/>
  <c r="O807" i="45" s="1"/>
  <c r="Q807" i="45" s="1"/>
  <c r="A807" i="45"/>
  <c r="Y806" i="45"/>
  <c r="T806" i="45"/>
  <c r="U806" i="45" s="1"/>
  <c r="M806" i="45"/>
  <c r="L806" i="45"/>
  <c r="K806" i="45"/>
  <c r="J806" i="45"/>
  <c r="N806" i="45" s="1"/>
  <c r="O806" i="45" s="1"/>
  <c r="Q806" i="45" s="1"/>
  <c r="A806" i="45"/>
  <c r="Y805" i="45"/>
  <c r="T805" i="45"/>
  <c r="U805" i="45" s="1"/>
  <c r="M805" i="45"/>
  <c r="L805" i="45"/>
  <c r="K805" i="45"/>
  <c r="J805" i="45"/>
  <c r="N805" i="45" s="1"/>
  <c r="O805" i="45" s="1"/>
  <c r="Q805" i="45" s="1"/>
  <c r="A805" i="45"/>
  <c r="Y804" i="45"/>
  <c r="T804" i="45"/>
  <c r="U804" i="45" s="1"/>
  <c r="M804" i="45"/>
  <c r="L804" i="45"/>
  <c r="K804" i="45"/>
  <c r="J804" i="45"/>
  <c r="N804" i="45" s="1"/>
  <c r="O804" i="45" s="1"/>
  <c r="Q804" i="45" s="1"/>
  <c r="A804" i="45"/>
  <c r="Y803" i="45"/>
  <c r="T803" i="45"/>
  <c r="U803" i="45" s="1"/>
  <c r="M803" i="45"/>
  <c r="L803" i="45"/>
  <c r="K803" i="45"/>
  <c r="J803" i="45"/>
  <c r="N803" i="45" s="1"/>
  <c r="O803" i="45" s="1"/>
  <c r="Q803" i="45" s="1"/>
  <c r="A803" i="45"/>
  <c r="Y802" i="45"/>
  <c r="T802" i="45"/>
  <c r="U802" i="45" s="1"/>
  <c r="M802" i="45"/>
  <c r="L802" i="45"/>
  <c r="K802" i="45"/>
  <c r="J802" i="45"/>
  <c r="N802" i="45" s="1"/>
  <c r="O802" i="45" s="1"/>
  <c r="Q802" i="45" s="1"/>
  <c r="A802" i="45"/>
  <c r="T801" i="45"/>
  <c r="U801" i="45" s="1"/>
  <c r="M801" i="45"/>
  <c r="L801" i="45"/>
  <c r="K801" i="45"/>
  <c r="J801" i="45"/>
  <c r="N801" i="45" s="1"/>
  <c r="O801" i="45" s="1"/>
  <c r="Q801" i="45" s="1"/>
  <c r="A801" i="45"/>
  <c r="T800" i="45"/>
  <c r="U800" i="45" s="1"/>
  <c r="M800" i="45"/>
  <c r="L800" i="45"/>
  <c r="K800" i="45"/>
  <c r="J800" i="45"/>
  <c r="N800" i="45" s="1"/>
  <c r="O800" i="45" s="1"/>
  <c r="Q800" i="45" s="1"/>
  <c r="A800" i="45"/>
  <c r="T799" i="45"/>
  <c r="U799" i="45" s="1"/>
  <c r="M799" i="45"/>
  <c r="L799" i="45"/>
  <c r="K799" i="45"/>
  <c r="J799" i="45"/>
  <c r="N799" i="45" s="1"/>
  <c r="O799" i="45" s="1"/>
  <c r="Q799" i="45" s="1"/>
  <c r="A799" i="45"/>
  <c r="T798" i="45"/>
  <c r="U798" i="45" s="1"/>
  <c r="M798" i="45"/>
  <c r="L798" i="45"/>
  <c r="K798" i="45"/>
  <c r="J798" i="45"/>
  <c r="N798" i="45" s="1"/>
  <c r="O798" i="45" s="1"/>
  <c r="Q798" i="45" s="1"/>
  <c r="A798" i="45"/>
  <c r="T797" i="45"/>
  <c r="U797" i="45" s="1"/>
  <c r="M797" i="45"/>
  <c r="L797" i="45"/>
  <c r="K797" i="45"/>
  <c r="J797" i="45"/>
  <c r="N797" i="45" s="1"/>
  <c r="O797" i="45" s="1"/>
  <c r="Q797" i="45" s="1"/>
  <c r="A797" i="45"/>
  <c r="T796" i="45"/>
  <c r="U796" i="45" s="1"/>
  <c r="M796" i="45"/>
  <c r="L796" i="45"/>
  <c r="K796" i="45"/>
  <c r="J796" i="45"/>
  <c r="N796" i="45" s="1"/>
  <c r="O796" i="45" s="1"/>
  <c r="Q796" i="45" s="1"/>
  <c r="A796" i="45"/>
  <c r="T795" i="45"/>
  <c r="U795" i="45" s="1"/>
  <c r="M795" i="45"/>
  <c r="L795" i="45"/>
  <c r="K795" i="45"/>
  <c r="J795" i="45"/>
  <c r="N795" i="45" s="1"/>
  <c r="O795" i="45" s="1"/>
  <c r="Q795" i="45" s="1"/>
  <c r="A795" i="45"/>
  <c r="T794" i="45"/>
  <c r="U794" i="45" s="1"/>
  <c r="M794" i="45"/>
  <c r="L794" i="45"/>
  <c r="K794" i="45"/>
  <c r="J794" i="45"/>
  <c r="N794" i="45" s="1"/>
  <c r="O794" i="45" s="1"/>
  <c r="Q794" i="45" s="1"/>
  <c r="A794" i="45"/>
  <c r="T793" i="45"/>
  <c r="U793" i="45" s="1"/>
  <c r="M793" i="45"/>
  <c r="L793" i="45"/>
  <c r="K793" i="45"/>
  <c r="J793" i="45"/>
  <c r="N793" i="45" s="1"/>
  <c r="O793" i="45" s="1"/>
  <c r="Q793" i="45" s="1"/>
  <c r="A793" i="45"/>
  <c r="T792" i="45"/>
  <c r="U792" i="45" s="1"/>
  <c r="M792" i="45"/>
  <c r="L792" i="45"/>
  <c r="K792" i="45"/>
  <c r="J792" i="45"/>
  <c r="N792" i="45" s="1"/>
  <c r="O792" i="45" s="1"/>
  <c r="Q792" i="45" s="1"/>
  <c r="A792" i="45"/>
  <c r="T791" i="45"/>
  <c r="U791" i="45" s="1"/>
  <c r="M791" i="45"/>
  <c r="L791" i="45"/>
  <c r="K791" i="45"/>
  <c r="J791" i="45"/>
  <c r="N791" i="45" s="1"/>
  <c r="O791" i="45" s="1"/>
  <c r="Q791" i="45" s="1"/>
  <c r="A791" i="45"/>
  <c r="Y790" i="45"/>
  <c r="T790" i="45"/>
  <c r="U790" i="45" s="1"/>
  <c r="M790" i="45"/>
  <c r="L790" i="45"/>
  <c r="K790" i="45"/>
  <c r="J790" i="45"/>
  <c r="N790" i="45" s="1"/>
  <c r="O790" i="45" s="1"/>
  <c r="Q790" i="45" s="1"/>
  <c r="A790" i="45"/>
  <c r="T789" i="45"/>
  <c r="U789" i="45" s="1"/>
  <c r="M789" i="45"/>
  <c r="L789" i="45"/>
  <c r="K789" i="45"/>
  <c r="J789" i="45"/>
  <c r="N789" i="45" s="1"/>
  <c r="O789" i="45" s="1"/>
  <c r="Q789" i="45" s="1"/>
  <c r="A789" i="45"/>
  <c r="Y788" i="45"/>
  <c r="T788" i="45"/>
  <c r="U788" i="45" s="1"/>
  <c r="M788" i="45"/>
  <c r="L788" i="45"/>
  <c r="K788" i="45"/>
  <c r="J788" i="45"/>
  <c r="N788" i="45" s="1"/>
  <c r="O788" i="45" s="1"/>
  <c r="Q788" i="45" s="1"/>
  <c r="A788" i="45"/>
  <c r="Y787" i="45"/>
  <c r="T787" i="45"/>
  <c r="U787" i="45" s="1"/>
  <c r="M787" i="45"/>
  <c r="L787" i="45"/>
  <c r="K787" i="45"/>
  <c r="J787" i="45"/>
  <c r="N787" i="45" s="1"/>
  <c r="O787" i="45" s="1"/>
  <c r="Q787" i="45" s="1"/>
  <c r="A787" i="45"/>
  <c r="Y786" i="45"/>
  <c r="T786" i="45"/>
  <c r="U786" i="45" s="1"/>
  <c r="M786" i="45"/>
  <c r="L786" i="45"/>
  <c r="K786" i="45"/>
  <c r="J786" i="45"/>
  <c r="N786" i="45" s="1"/>
  <c r="O786" i="45" s="1"/>
  <c r="Q786" i="45" s="1"/>
  <c r="A786" i="45"/>
  <c r="T785" i="45"/>
  <c r="U785" i="45" s="1"/>
  <c r="M785" i="45"/>
  <c r="L785" i="45"/>
  <c r="K785" i="45"/>
  <c r="J785" i="45"/>
  <c r="N785" i="45" s="1"/>
  <c r="O785" i="45" s="1"/>
  <c r="Q785" i="45" s="1"/>
  <c r="A785" i="45"/>
  <c r="Y784" i="45"/>
  <c r="T784" i="45"/>
  <c r="U784" i="45" s="1"/>
  <c r="M784" i="45"/>
  <c r="L784" i="45"/>
  <c r="K784" i="45"/>
  <c r="J784" i="45"/>
  <c r="N784" i="45" s="1"/>
  <c r="O784" i="45" s="1"/>
  <c r="Q784" i="45" s="1"/>
  <c r="A784" i="45"/>
  <c r="Y783" i="45"/>
  <c r="T783" i="45"/>
  <c r="U783" i="45" s="1"/>
  <c r="M783" i="45"/>
  <c r="L783" i="45"/>
  <c r="K783" i="45"/>
  <c r="J783" i="45"/>
  <c r="N783" i="45" s="1"/>
  <c r="O783" i="45" s="1"/>
  <c r="Q783" i="45" s="1"/>
  <c r="A783" i="45"/>
  <c r="Y782" i="45"/>
  <c r="T782" i="45"/>
  <c r="U782" i="45" s="1"/>
  <c r="M782" i="45"/>
  <c r="L782" i="45"/>
  <c r="K782" i="45"/>
  <c r="J782" i="45"/>
  <c r="N782" i="45" s="1"/>
  <c r="O782" i="45" s="1"/>
  <c r="Q782" i="45" s="1"/>
  <c r="A782" i="45"/>
  <c r="T781" i="45"/>
  <c r="U781" i="45" s="1"/>
  <c r="M781" i="45"/>
  <c r="L781" i="45"/>
  <c r="K781" i="45"/>
  <c r="J781" i="45"/>
  <c r="N781" i="45" s="1"/>
  <c r="O781" i="45" s="1"/>
  <c r="Q781" i="45" s="1"/>
  <c r="A781" i="45"/>
  <c r="T780" i="45"/>
  <c r="U780" i="45" s="1"/>
  <c r="M780" i="45"/>
  <c r="L780" i="45"/>
  <c r="K780" i="45"/>
  <c r="J780" i="45"/>
  <c r="N780" i="45" s="1"/>
  <c r="O780" i="45" s="1"/>
  <c r="Q780" i="45" s="1"/>
  <c r="A780" i="45"/>
  <c r="Y779" i="45"/>
  <c r="T779" i="45"/>
  <c r="U779" i="45" s="1"/>
  <c r="M779" i="45"/>
  <c r="L779" i="45"/>
  <c r="K779" i="45"/>
  <c r="J779" i="45"/>
  <c r="N779" i="45" s="1"/>
  <c r="O779" i="45" s="1"/>
  <c r="Q779" i="45" s="1"/>
  <c r="A779" i="45"/>
  <c r="T778" i="45"/>
  <c r="U778" i="45" s="1"/>
  <c r="M778" i="45"/>
  <c r="L778" i="45"/>
  <c r="K778" i="45"/>
  <c r="J778" i="45"/>
  <c r="N778" i="45" s="1"/>
  <c r="O778" i="45" s="1"/>
  <c r="Q778" i="45" s="1"/>
  <c r="A778" i="45"/>
  <c r="T777" i="45"/>
  <c r="U777" i="45" s="1"/>
  <c r="M777" i="45"/>
  <c r="L777" i="45"/>
  <c r="K777" i="45"/>
  <c r="J777" i="45"/>
  <c r="N777" i="45" s="1"/>
  <c r="O777" i="45" s="1"/>
  <c r="Q777" i="45" s="1"/>
  <c r="A777" i="45"/>
  <c r="T776" i="45"/>
  <c r="U776" i="45" s="1"/>
  <c r="M776" i="45"/>
  <c r="L776" i="45"/>
  <c r="K776" i="45"/>
  <c r="J776" i="45"/>
  <c r="N776" i="45" s="1"/>
  <c r="O776" i="45" s="1"/>
  <c r="Q776" i="45" s="1"/>
  <c r="A776" i="45"/>
  <c r="T775" i="45"/>
  <c r="U775" i="45" s="1"/>
  <c r="M775" i="45"/>
  <c r="L775" i="45"/>
  <c r="K775" i="45"/>
  <c r="J775" i="45"/>
  <c r="N775" i="45" s="1"/>
  <c r="O775" i="45" s="1"/>
  <c r="Q775" i="45" s="1"/>
  <c r="A775" i="45"/>
  <c r="T774" i="45"/>
  <c r="U774" i="45" s="1"/>
  <c r="M774" i="45"/>
  <c r="L774" i="45"/>
  <c r="K774" i="45"/>
  <c r="J774" i="45"/>
  <c r="N774" i="45" s="1"/>
  <c r="O774" i="45" s="1"/>
  <c r="Q774" i="45" s="1"/>
  <c r="A774" i="45"/>
  <c r="T773" i="45"/>
  <c r="U773" i="45" s="1"/>
  <c r="M773" i="45"/>
  <c r="L773" i="45"/>
  <c r="K773" i="45"/>
  <c r="J773" i="45"/>
  <c r="N773" i="45" s="1"/>
  <c r="O773" i="45" s="1"/>
  <c r="Q773" i="45" s="1"/>
  <c r="A773" i="45"/>
  <c r="T772" i="45"/>
  <c r="U772" i="45" s="1"/>
  <c r="M772" i="45"/>
  <c r="L772" i="45"/>
  <c r="K772" i="45"/>
  <c r="J772" i="45"/>
  <c r="N772" i="45" s="1"/>
  <c r="O772" i="45" s="1"/>
  <c r="Q772" i="45" s="1"/>
  <c r="A772" i="45"/>
  <c r="T771" i="45"/>
  <c r="U771" i="45" s="1"/>
  <c r="M771" i="45"/>
  <c r="L771" i="45"/>
  <c r="K771" i="45"/>
  <c r="J771" i="45"/>
  <c r="N771" i="45" s="1"/>
  <c r="O771" i="45" s="1"/>
  <c r="Q771" i="45" s="1"/>
  <c r="A771" i="45"/>
  <c r="T770" i="45"/>
  <c r="U770" i="45" s="1"/>
  <c r="M770" i="45"/>
  <c r="L770" i="45"/>
  <c r="K770" i="45"/>
  <c r="J770" i="45"/>
  <c r="N770" i="45" s="1"/>
  <c r="O770" i="45" s="1"/>
  <c r="Q770" i="45" s="1"/>
  <c r="A770" i="45"/>
  <c r="T769" i="45"/>
  <c r="U769" i="45" s="1"/>
  <c r="M769" i="45"/>
  <c r="L769" i="45"/>
  <c r="K769" i="45"/>
  <c r="J769" i="45"/>
  <c r="N769" i="45" s="1"/>
  <c r="O769" i="45" s="1"/>
  <c r="Q769" i="45" s="1"/>
  <c r="A769" i="45"/>
  <c r="Y768" i="45"/>
  <c r="T768" i="45"/>
  <c r="U768" i="45" s="1"/>
  <c r="M768" i="45"/>
  <c r="L768" i="45"/>
  <c r="K768" i="45"/>
  <c r="J768" i="45"/>
  <c r="N768" i="45" s="1"/>
  <c r="O768" i="45" s="1"/>
  <c r="Q768" i="45" s="1"/>
  <c r="A768" i="45"/>
  <c r="T767" i="45"/>
  <c r="U767" i="45" s="1"/>
  <c r="M767" i="45"/>
  <c r="L767" i="45"/>
  <c r="K767" i="45"/>
  <c r="J767" i="45"/>
  <c r="N767" i="45" s="1"/>
  <c r="O767" i="45" s="1"/>
  <c r="Q767" i="45" s="1"/>
  <c r="A767" i="45"/>
  <c r="T766" i="45"/>
  <c r="U766" i="45" s="1"/>
  <c r="M766" i="45"/>
  <c r="L766" i="45"/>
  <c r="K766" i="45"/>
  <c r="J766" i="45"/>
  <c r="N766" i="45" s="1"/>
  <c r="O766" i="45" s="1"/>
  <c r="Q766" i="45" s="1"/>
  <c r="A766" i="45"/>
  <c r="T765" i="45"/>
  <c r="U765" i="45" s="1"/>
  <c r="M765" i="45"/>
  <c r="L765" i="45"/>
  <c r="K765" i="45"/>
  <c r="J765" i="45"/>
  <c r="N765" i="45" s="1"/>
  <c r="O765" i="45" s="1"/>
  <c r="Q765" i="45" s="1"/>
  <c r="A765" i="45"/>
  <c r="T764" i="45"/>
  <c r="U764" i="45" s="1"/>
  <c r="M764" i="45"/>
  <c r="L764" i="45"/>
  <c r="K764" i="45"/>
  <c r="J764" i="45"/>
  <c r="N764" i="45" s="1"/>
  <c r="O764" i="45" s="1"/>
  <c r="Q764" i="45" s="1"/>
  <c r="A764" i="45"/>
  <c r="Y763" i="45"/>
  <c r="T763" i="45"/>
  <c r="U763" i="45" s="1"/>
  <c r="M763" i="45"/>
  <c r="L763" i="45"/>
  <c r="K763" i="45"/>
  <c r="J763" i="45"/>
  <c r="N763" i="45" s="1"/>
  <c r="O763" i="45" s="1"/>
  <c r="Q763" i="45" s="1"/>
  <c r="A763" i="45"/>
  <c r="Y762" i="45"/>
  <c r="T762" i="45"/>
  <c r="U762" i="45" s="1"/>
  <c r="M762" i="45"/>
  <c r="L762" i="45"/>
  <c r="K762" i="45"/>
  <c r="J762" i="45"/>
  <c r="N762" i="45" s="1"/>
  <c r="O762" i="45" s="1"/>
  <c r="Q762" i="45" s="1"/>
  <c r="A762" i="45"/>
  <c r="Y761" i="45"/>
  <c r="T761" i="45"/>
  <c r="U761" i="45" s="1"/>
  <c r="M761" i="45"/>
  <c r="L761" i="45"/>
  <c r="K761" i="45"/>
  <c r="J761" i="45"/>
  <c r="N761" i="45" s="1"/>
  <c r="O761" i="45" s="1"/>
  <c r="Q761" i="45" s="1"/>
  <c r="A761" i="45"/>
  <c r="T760" i="45"/>
  <c r="U760" i="45" s="1"/>
  <c r="M760" i="45"/>
  <c r="L760" i="45"/>
  <c r="K760" i="45"/>
  <c r="J760" i="45"/>
  <c r="N760" i="45" s="1"/>
  <c r="O760" i="45" s="1"/>
  <c r="Q760" i="45" s="1"/>
  <c r="A760" i="45"/>
  <c r="T759" i="45"/>
  <c r="U759" i="45" s="1"/>
  <c r="M759" i="45"/>
  <c r="L759" i="45"/>
  <c r="K759" i="45"/>
  <c r="J759" i="45"/>
  <c r="N759" i="45" s="1"/>
  <c r="O759" i="45" s="1"/>
  <c r="Q759" i="45" s="1"/>
  <c r="A759" i="45"/>
  <c r="Y758" i="45"/>
  <c r="T758" i="45"/>
  <c r="U758" i="45" s="1"/>
  <c r="M758" i="45"/>
  <c r="L758" i="45"/>
  <c r="K758" i="45"/>
  <c r="J758" i="45"/>
  <c r="N758" i="45" s="1"/>
  <c r="O758" i="45" s="1"/>
  <c r="Q758" i="45" s="1"/>
  <c r="A758" i="45"/>
  <c r="T757" i="45"/>
  <c r="U757" i="45" s="1"/>
  <c r="M757" i="45"/>
  <c r="L757" i="45"/>
  <c r="K757" i="45"/>
  <c r="J757" i="45"/>
  <c r="N757" i="45" s="1"/>
  <c r="O757" i="45" s="1"/>
  <c r="Q757" i="45" s="1"/>
  <c r="A757" i="45"/>
  <c r="Y756" i="45"/>
  <c r="T756" i="45"/>
  <c r="U756" i="45" s="1"/>
  <c r="M756" i="45"/>
  <c r="L756" i="45"/>
  <c r="K756" i="45"/>
  <c r="J756" i="45"/>
  <c r="N756" i="45" s="1"/>
  <c r="O756" i="45" s="1"/>
  <c r="Q756" i="45" s="1"/>
  <c r="A756" i="45"/>
  <c r="Y755" i="45"/>
  <c r="T755" i="45"/>
  <c r="U755" i="45" s="1"/>
  <c r="M755" i="45"/>
  <c r="L755" i="45"/>
  <c r="K755" i="45"/>
  <c r="J755" i="45"/>
  <c r="N755" i="45" s="1"/>
  <c r="O755" i="45" s="1"/>
  <c r="Q755" i="45" s="1"/>
  <c r="A755" i="45"/>
  <c r="Y754" i="45"/>
  <c r="T754" i="45"/>
  <c r="U754" i="45" s="1"/>
  <c r="M754" i="45"/>
  <c r="L754" i="45"/>
  <c r="K754" i="45"/>
  <c r="J754" i="45"/>
  <c r="N754" i="45" s="1"/>
  <c r="O754" i="45" s="1"/>
  <c r="Q754" i="45" s="1"/>
  <c r="A754" i="45"/>
  <c r="Y753" i="45"/>
  <c r="T753" i="45"/>
  <c r="U753" i="45" s="1"/>
  <c r="M753" i="45"/>
  <c r="L753" i="45"/>
  <c r="K753" i="45"/>
  <c r="J753" i="45"/>
  <c r="N753" i="45" s="1"/>
  <c r="O753" i="45" s="1"/>
  <c r="Q753" i="45" s="1"/>
  <c r="A753" i="45"/>
  <c r="Y752" i="45"/>
  <c r="T752" i="45"/>
  <c r="U752" i="45" s="1"/>
  <c r="M752" i="45"/>
  <c r="L752" i="45"/>
  <c r="K752" i="45"/>
  <c r="J752" i="45"/>
  <c r="N752" i="45" s="1"/>
  <c r="O752" i="45" s="1"/>
  <c r="Q752" i="45" s="1"/>
  <c r="A752" i="45"/>
  <c r="T751" i="45"/>
  <c r="U751" i="45" s="1"/>
  <c r="M751" i="45"/>
  <c r="L751" i="45"/>
  <c r="K751" i="45"/>
  <c r="J751" i="45"/>
  <c r="N751" i="45" s="1"/>
  <c r="O751" i="45" s="1"/>
  <c r="Q751" i="45" s="1"/>
  <c r="A751" i="45"/>
  <c r="T750" i="45"/>
  <c r="U750" i="45" s="1"/>
  <c r="M750" i="45"/>
  <c r="L750" i="45"/>
  <c r="K750" i="45"/>
  <c r="J750" i="45"/>
  <c r="N750" i="45" s="1"/>
  <c r="O750" i="45" s="1"/>
  <c r="Q750" i="45" s="1"/>
  <c r="A750" i="45"/>
  <c r="T749" i="45"/>
  <c r="U749" i="45" s="1"/>
  <c r="M749" i="45"/>
  <c r="L749" i="45"/>
  <c r="K749" i="45"/>
  <c r="J749" i="45"/>
  <c r="N749" i="45" s="1"/>
  <c r="O749" i="45" s="1"/>
  <c r="Q749" i="45" s="1"/>
  <c r="A749" i="45"/>
  <c r="Y748" i="45"/>
  <c r="T748" i="45"/>
  <c r="U748" i="45" s="1"/>
  <c r="M748" i="45"/>
  <c r="L748" i="45"/>
  <c r="K748" i="45"/>
  <c r="J748" i="45"/>
  <c r="N748" i="45" s="1"/>
  <c r="O748" i="45" s="1"/>
  <c r="Q748" i="45" s="1"/>
  <c r="A748" i="45"/>
  <c r="T747" i="45"/>
  <c r="U747" i="45" s="1"/>
  <c r="M747" i="45"/>
  <c r="L747" i="45"/>
  <c r="K747" i="45"/>
  <c r="J747" i="45"/>
  <c r="N747" i="45" s="1"/>
  <c r="O747" i="45" s="1"/>
  <c r="Q747" i="45" s="1"/>
  <c r="A747" i="45"/>
  <c r="Y746" i="45"/>
  <c r="T746" i="45"/>
  <c r="U746" i="45" s="1"/>
  <c r="M746" i="45"/>
  <c r="L746" i="45"/>
  <c r="K746" i="45"/>
  <c r="J746" i="45"/>
  <c r="N746" i="45" s="1"/>
  <c r="O746" i="45" s="1"/>
  <c r="Q746" i="45" s="1"/>
  <c r="A746" i="45"/>
  <c r="T745" i="45"/>
  <c r="U745" i="45" s="1"/>
  <c r="M745" i="45"/>
  <c r="L745" i="45"/>
  <c r="K745" i="45"/>
  <c r="J745" i="45"/>
  <c r="N745" i="45" s="1"/>
  <c r="O745" i="45" s="1"/>
  <c r="Q745" i="45" s="1"/>
  <c r="A745" i="45"/>
  <c r="T744" i="45"/>
  <c r="U744" i="45" s="1"/>
  <c r="M744" i="45"/>
  <c r="L744" i="45"/>
  <c r="K744" i="45"/>
  <c r="J744" i="45"/>
  <c r="N744" i="45" s="1"/>
  <c r="O744" i="45" s="1"/>
  <c r="Q744" i="45" s="1"/>
  <c r="A744" i="45"/>
  <c r="Y743" i="45"/>
  <c r="T743" i="45"/>
  <c r="U743" i="45" s="1"/>
  <c r="M743" i="45"/>
  <c r="L743" i="45"/>
  <c r="K743" i="45"/>
  <c r="J743" i="45"/>
  <c r="N743" i="45" s="1"/>
  <c r="O743" i="45" s="1"/>
  <c r="Q743" i="45" s="1"/>
  <c r="A743" i="45"/>
  <c r="T742" i="45"/>
  <c r="U742" i="45" s="1"/>
  <c r="M742" i="45"/>
  <c r="L742" i="45"/>
  <c r="K742" i="45"/>
  <c r="J742" i="45"/>
  <c r="N742" i="45" s="1"/>
  <c r="O742" i="45" s="1"/>
  <c r="Q742" i="45" s="1"/>
  <c r="A742" i="45"/>
  <c r="T741" i="45"/>
  <c r="U741" i="45" s="1"/>
  <c r="M741" i="45"/>
  <c r="L741" i="45"/>
  <c r="K741" i="45"/>
  <c r="J741" i="45"/>
  <c r="N741" i="45" s="1"/>
  <c r="O741" i="45" s="1"/>
  <c r="Q741" i="45" s="1"/>
  <c r="A741" i="45"/>
  <c r="T740" i="45"/>
  <c r="U740" i="45" s="1"/>
  <c r="M740" i="45"/>
  <c r="L740" i="45"/>
  <c r="K740" i="45"/>
  <c r="J740" i="45"/>
  <c r="N740" i="45" s="1"/>
  <c r="O740" i="45" s="1"/>
  <c r="Q740" i="45" s="1"/>
  <c r="A740" i="45"/>
  <c r="T739" i="45"/>
  <c r="U739" i="45" s="1"/>
  <c r="M739" i="45"/>
  <c r="L739" i="45"/>
  <c r="K739" i="45"/>
  <c r="J739" i="45"/>
  <c r="N739" i="45" s="1"/>
  <c r="O739" i="45" s="1"/>
  <c r="Q739" i="45" s="1"/>
  <c r="A739" i="45"/>
  <c r="T738" i="45"/>
  <c r="U738" i="45" s="1"/>
  <c r="M738" i="45"/>
  <c r="L738" i="45"/>
  <c r="K738" i="45"/>
  <c r="J738" i="45"/>
  <c r="N738" i="45" s="1"/>
  <c r="O738" i="45" s="1"/>
  <c r="Q738" i="45" s="1"/>
  <c r="A738" i="45"/>
  <c r="T737" i="45"/>
  <c r="U737" i="45" s="1"/>
  <c r="M737" i="45"/>
  <c r="L737" i="45"/>
  <c r="K737" i="45"/>
  <c r="J737" i="45"/>
  <c r="N737" i="45" s="1"/>
  <c r="O737" i="45" s="1"/>
  <c r="Q737" i="45" s="1"/>
  <c r="A737" i="45"/>
  <c r="T736" i="45"/>
  <c r="U736" i="45" s="1"/>
  <c r="M736" i="45"/>
  <c r="L736" i="45"/>
  <c r="K736" i="45"/>
  <c r="J736" i="45"/>
  <c r="N736" i="45" s="1"/>
  <c r="O736" i="45" s="1"/>
  <c r="Q736" i="45" s="1"/>
  <c r="A736" i="45"/>
  <c r="T735" i="45"/>
  <c r="U735" i="45" s="1"/>
  <c r="M735" i="45"/>
  <c r="L735" i="45"/>
  <c r="K735" i="45"/>
  <c r="J735" i="45"/>
  <c r="N735" i="45" s="1"/>
  <c r="O735" i="45" s="1"/>
  <c r="Q735" i="45" s="1"/>
  <c r="A735" i="45"/>
  <c r="T734" i="45"/>
  <c r="U734" i="45" s="1"/>
  <c r="M734" i="45"/>
  <c r="L734" i="45"/>
  <c r="K734" i="45"/>
  <c r="J734" i="45"/>
  <c r="N734" i="45" s="1"/>
  <c r="O734" i="45" s="1"/>
  <c r="Q734" i="45" s="1"/>
  <c r="A734" i="45"/>
  <c r="Y733" i="45"/>
  <c r="T733" i="45"/>
  <c r="U733" i="45" s="1"/>
  <c r="M733" i="45"/>
  <c r="L733" i="45"/>
  <c r="K733" i="45"/>
  <c r="J733" i="45"/>
  <c r="N733" i="45" s="1"/>
  <c r="O733" i="45" s="1"/>
  <c r="Q733" i="45" s="1"/>
  <c r="A733" i="45"/>
  <c r="Y732" i="45"/>
  <c r="T732" i="45"/>
  <c r="U732" i="45" s="1"/>
  <c r="M732" i="45"/>
  <c r="L732" i="45"/>
  <c r="K732" i="45"/>
  <c r="J732" i="45"/>
  <c r="N732" i="45" s="1"/>
  <c r="O732" i="45" s="1"/>
  <c r="Q732" i="45" s="1"/>
  <c r="A732" i="45"/>
  <c r="T731" i="45"/>
  <c r="U731" i="45" s="1"/>
  <c r="M731" i="45"/>
  <c r="L731" i="45"/>
  <c r="K731" i="45"/>
  <c r="J731" i="45"/>
  <c r="N731" i="45" s="1"/>
  <c r="O731" i="45" s="1"/>
  <c r="Q731" i="45" s="1"/>
  <c r="A731" i="45"/>
  <c r="T730" i="45"/>
  <c r="U730" i="45" s="1"/>
  <c r="M730" i="45"/>
  <c r="L730" i="45"/>
  <c r="K730" i="45"/>
  <c r="J730" i="45"/>
  <c r="N730" i="45" s="1"/>
  <c r="O730" i="45" s="1"/>
  <c r="Q730" i="45" s="1"/>
  <c r="A730" i="45"/>
  <c r="T729" i="45"/>
  <c r="U729" i="45" s="1"/>
  <c r="M729" i="45"/>
  <c r="L729" i="45"/>
  <c r="K729" i="45"/>
  <c r="J729" i="45"/>
  <c r="N729" i="45" s="1"/>
  <c r="O729" i="45" s="1"/>
  <c r="Q729" i="45" s="1"/>
  <c r="A729" i="45"/>
  <c r="T728" i="45"/>
  <c r="U728" i="45" s="1"/>
  <c r="M728" i="45"/>
  <c r="L728" i="45"/>
  <c r="K728" i="45"/>
  <c r="J728" i="45"/>
  <c r="N728" i="45" s="1"/>
  <c r="O728" i="45" s="1"/>
  <c r="Q728" i="45" s="1"/>
  <c r="A728" i="45"/>
  <c r="T727" i="45"/>
  <c r="U727" i="45" s="1"/>
  <c r="M727" i="45"/>
  <c r="L727" i="45"/>
  <c r="K727" i="45"/>
  <c r="J727" i="45"/>
  <c r="N727" i="45" s="1"/>
  <c r="O727" i="45" s="1"/>
  <c r="Q727" i="45" s="1"/>
  <c r="A727" i="45"/>
  <c r="Y726" i="45"/>
  <c r="T726" i="45"/>
  <c r="U726" i="45" s="1"/>
  <c r="M726" i="45"/>
  <c r="L726" i="45"/>
  <c r="K726" i="45"/>
  <c r="J726" i="45"/>
  <c r="N726" i="45" s="1"/>
  <c r="O726" i="45" s="1"/>
  <c r="Q726" i="45" s="1"/>
  <c r="A726" i="45"/>
  <c r="T725" i="45"/>
  <c r="U725" i="45" s="1"/>
  <c r="M725" i="45"/>
  <c r="L725" i="45"/>
  <c r="K725" i="45"/>
  <c r="J725" i="45"/>
  <c r="N725" i="45" s="1"/>
  <c r="O725" i="45" s="1"/>
  <c r="Q725" i="45" s="1"/>
  <c r="A725" i="45"/>
  <c r="Y724" i="45"/>
  <c r="T724" i="45"/>
  <c r="U724" i="45" s="1"/>
  <c r="M724" i="45"/>
  <c r="L724" i="45"/>
  <c r="K724" i="45"/>
  <c r="J724" i="45"/>
  <c r="N724" i="45" s="1"/>
  <c r="O724" i="45" s="1"/>
  <c r="Q724" i="45" s="1"/>
  <c r="A724" i="45"/>
  <c r="T723" i="45"/>
  <c r="U723" i="45" s="1"/>
  <c r="M723" i="45"/>
  <c r="L723" i="45"/>
  <c r="K723" i="45"/>
  <c r="J723" i="45"/>
  <c r="N723" i="45" s="1"/>
  <c r="O723" i="45" s="1"/>
  <c r="Q723" i="45" s="1"/>
  <c r="A723" i="45"/>
  <c r="T722" i="45"/>
  <c r="U722" i="45" s="1"/>
  <c r="M722" i="45"/>
  <c r="L722" i="45"/>
  <c r="K722" i="45"/>
  <c r="J722" i="45"/>
  <c r="N722" i="45" s="1"/>
  <c r="O722" i="45" s="1"/>
  <c r="Q722" i="45" s="1"/>
  <c r="A722" i="45"/>
  <c r="T721" i="45"/>
  <c r="U721" i="45" s="1"/>
  <c r="M721" i="45"/>
  <c r="L721" i="45"/>
  <c r="K721" i="45"/>
  <c r="J721" i="45"/>
  <c r="N721" i="45" s="1"/>
  <c r="O721" i="45" s="1"/>
  <c r="Q721" i="45" s="1"/>
  <c r="A721" i="45"/>
  <c r="T720" i="45"/>
  <c r="U720" i="45" s="1"/>
  <c r="M720" i="45"/>
  <c r="L720" i="45"/>
  <c r="K720" i="45"/>
  <c r="J720" i="45"/>
  <c r="N720" i="45" s="1"/>
  <c r="O720" i="45" s="1"/>
  <c r="Q720" i="45" s="1"/>
  <c r="A720" i="45"/>
  <c r="T719" i="45"/>
  <c r="U719" i="45" s="1"/>
  <c r="M719" i="45"/>
  <c r="L719" i="45"/>
  <c r="K719" i="45"/>
  <c r="J719" i="45"/>
  <c r="N719" i="45" s="1"/>
  <c r="O719" i="45" s="1"/>
  <c r="Q719" i="45" s="1"/>
  <c r="A719" i="45"/>
  <c r="T718" i="45"/>
  <c r="U718" i="45" s="1"/>
  <c r="M718" i="45"/>
  <c r="L718" i="45"/>
  <c r="K718" i="45"/>
  <c r="J718" i="45"/>
  <c r="N718" i="45" s="1"/>
  <c r="O718" i="45" s="1"/>
  <c r="Q718" i="45" s="1"/>
  <c r="A718" i="45"/>
  <c r="T717" i="45"/>
  <c r="U717" i="45" s="1"/>
  <c r="M717" i="45"/>
  <c r="L717" i="45"/>
  <c r="K717" i="45"/>
  <c r="J717" i="45"/>
  <c r="N717" i="45" s="1"/>
  <c r="O717" i="45" s="1"/>
  <c r="Q717" i="45" s="1"/>
  <c r="A717" i="45"/>
  <c r="Y716" i="45"/>
  <c r="T716" i="45"/>
  <c r="U716" i="45" s="1"/>
  <c r="M716" i="45"/>
  <c r="L716" i="45"/>
  <c r="K716" i="45"/>
  <c r="J716" i="45"/>
  <c r="N716" i="45" s="1"/>
  <c r="O716" i="45" s="1"/>
  <c r="Q716" i="45" s="1"/>
  <c r="A716" i="45"/>
  <c r="Y715" i="45"/>
  <c r="T715" i="45"/>
  <c r="U715" i="45" s="1"/>
  <c r="M715" i="45"/>
  <c r="L715" i="45"/>
  <c r="K715" i="45"/>
  <c r="J715" i="45"/>
  <c r="N715" i="45" s="1"/>
  <c r="O715" i="45" s="1"/>
  <c r="Q715" i="45" s="1"/>
  <c r="A715" i="45"/>
  <c r="Y714" i="45"/>
  <c r="T714" i="45"/>
  <c r="U714" i="45" s="1"/>
  <c r="M714" i="45"/>
  <c r="L714" i="45"/>
  <c r="K714" i="45"/>
  <c r="J714" i="45"/>
  <c r="N714" i="45" s="1"/>
  <c r="O714" i="45" s="1"/>
  <c r="Q714" i="45" s="1"/>
  <c r="A714" i="45"/>
  <c r="U713" i="45"/>
  <c r="T713" i="45"/>
  <c r="M713" i="45"/>
  <c r="L713" i="45"/>
  <c r="K713" i="45"/>
  <c r="J713" i="45"/>
  <c r="N713" i="45" s="1"/>
  <c r="O713" i="45" s="1"/>
  <c r="Q713" i="45" s="1"/>
  <c r="A713" i="45"/>
  <c r="T712" i="45"/>
  <c r="U712" i="45" s="1"/>
  <c r="M712" i="45"/>
  <c r="L712" i="45"/>
  <c r="K712" i="45"/>
  <c r="J712" i="45"/>
  <c r="N712" i="45" s="1"/>
  <c r="O712" i="45" s="1"/>
  <c r="Q712" i="45" s="1"/>
  <c r="A712" i="45"/>
  <c r="T711" i="45"/>
  <c r="U711" i="45" s="1"/>
  <c r="M711" i="45"/>
  <c r="L711" i="45"/>
  <c r="K711" i="45"/>
  <c r="J711" i="45"/>
  <c r="N711" i="45" s="1"/>
  <c r="O711" i="45" s="1"/>
  <c r="Q711" i="45" s="1"/>
  <c r="A711" i="45"/>
  <c r="T710" i="45"/>
  <c r="U710" i="45" s="1"/>
  <c r="M710" i="45"/>
  <c r="L710" i="45"/>
  <c r="K710" i="45"/>
  <c r="J710" i="45"/>
  <c r="N710" i="45" s="1"/>
  <c r="O710" i="45" s="1"/>
  <c r="Q710" i="45" s="1"/>
  <c r="A710" i="45"/>
  <c r="T709" i="45"/>
  <c r="U709" i="45" s="1"/>
  <c r="M709" i="45"/>
  <c r="L709" i="45"/>
  <c r="K709" i="45"/>
  <c r="J709" i="45"/>
  <c r="N709" i="45" s="1"/>
  <c r="O709" i="45" s="1"/>
  <c r="Q709" i="45" s="1"/>
  <c r="A709" i="45"/>
  <c r="T708" i="45"/>
  <c r="U708" i="45" s="1"/>
  <c r="M708" i="45"/>
  <c r="L708" i="45"/>
  <c r="K708" i="45"/>
  <c r="J708" i="45"/>
  <c r="N708" i="45" s="1"/>
  <c r="O708" i="45" s="1"/>
  <c r="Q708" i="45" s="1"/>
  <c r="A708" i="45"/>
  <c r="T707" i="45"/>
  <c r="U707" i="45" s="1"/>
  <c r="M707" i="45"/>
  <c r="L707" i="45"/>
  <c r="K707" i="45"/>
  <c r="J707" i="45"/>
  <c r="N707" i="45" s="1"/>
  <c r="O707" i="45" s="1"/>
  <c r="Q707" i="45" s="1"/>
  <c r="A707" i="45"/>
  <c r="T706" i="45"/>
  <c r="U706" i="45" s="1"/>
  <c r="M706" i="45"/>
  <c r="L706" i="45"/>
  <c r="K706" i="45"/>
  <c r="J706" i="45"/>
  <c r="N706" i="45" s="1"/>
  <c r="O706" i="45" s="1"/>
  <c r="Q706" i="45" s="1"/>
  <c r="A706" i="45"/>
  <c r="T705" i="45"/>
  <c r="U705" i="45" s="1"/>
  <c r="M705" i="45"/>
  <c r="L705" i="45"/>
  <c r="K705" i="45"/>
  <c r="J705" i="45"/>
  <c r="N705" i="45" s="1"/>
  <c r="O705" i="45" s="1"/>
  <c r="Q705" i="45" s="1"/>
  <c r="A705" i="45"/>
  <c r="T704" i="45"/>
  <c r="U704" i="45" s="1"/>
  <c r="M704" i="45"/>
  <c r="L704" i="45"/>
  <c r="K704" i="45"/>
  <c r="J704" i="45"/>
  <c r="N704" i="45" s="1"/>
  <c r="O704" i="45" s="1"/>
  <c r="Q704" i="45" s="1"/>
  <c r="A704" i="45"/>
  <c r="T703" i="45"/>
  <c r="U703" i="45" s="1"/>
  <c r="M703" i="45"/>
  <c r="L703" i="45"/>
  <c r="K703" i="45"/>
  <c r="J703" i="45"/>
  <c r="N703" i="45" s="1"/>
  <c r="O703" i="45" s="1"/>
  <c r="Q703" i="45" s="1"/>
  <c r="A703" i="45"/>
  <c r="T702" i="45"/>
  <c r="U702" i="45" s="1"/>
  <c r="M702" i="45"/>
  <c r="L702" i="45"/>
  <c r="K702" i="45"/>
  <c r="J702" i="45"/>
  <c r="N702" i="45" s="1"/>
  <c r="O702" i="45" s="1"/>
  <c r="Q702" i="45" s="1"/>
  <c r="A702" i="45"/>
  <c r="T701" i="45"/>
  <c r="U701" i="45" s="1"/>
  <c r="M701" i="45"/>
  <c r="L701" i="45"/>
  <c r="K701" i="45"/>
  <c r="J701" i="45"/>
  <c r="N701" i="45" s="1"/>
  <c r="O701" i="45" s="1"/>
  <c r="Q701" i="45" s="1"/>
  <c r="A701" i="45"/>
  <c r="T700" i="45"/>
  <c r="U700" i="45" s="1"/>
  <c r="M700" i="45"/>
  <c r="L700" i="45"/>
  <c r="K700" i="45"/>
  <c r="J700" i="45"/>
  <c r="N700" i="45" s="1"/>
  <c r="O700" i="45" s="1"/>
  <c r="Q700" i="45" s="1"/>
  <c r="A700" i="45"/>
  <c r="T699" i="45"/>
  <c r="U699" i="45" s="1"/>
  <c r="M699" i="45"/>
  <c r="L699" i="45"/>
  <c r="K699" i="45"/>
  <c r="J699" i="45"/>
  <c r="N699" i="45" s="1"/>
  <c r="O699" i="45" s="1"/>
  <c r="Q699" i="45" s="1"/>
  <c r="A699" i="45"/>
  <c r="T698" i="45"/>
  <c r="U698" i="45" s="1"/>
  <c r="M698" i="45"/>
  <c r="L698" i="45"/>
  <c r="K698" i="45"/>
  <c r="J698" i="45"/>
  <c r="N698" i="45" s="1"/>
  <c r="O698" i="45" s="1"/>
  <c r="Q698" i="45" s="1"/>
  <c r="A698" i="45"/>
  <c r="T697" i="45"/>
  <c r="U697" i="45" s="1"/>
  <c r="M697" i="45"/>
  <c r="L697" i="45"/>
  <c r="K697" i="45"/>
  <c r="J697" i="45"/>
  <c r="N697" i="45" s="1"/>
  <c r="O697" i="45" s="1"/>
  <c r="Q697" i="45" s="1"/>
  <c r="A697" i="45"/>
  <c r="Y696" i="45"/>
  <c r="T696" i="45"/>
  <c r="U696" i="45" s="1"/>
  <c r="M696" i="45"/>
  <c r="L696" i="45"/>
  <c r="K696" i="45"/>
  <c r="J696" i="45"/>
  <c r="N696" i="45" s="1"/>
  <c r="O696" i="45" s="1"/>
  <c r="Q696" i="45" s="1"/>
  <c r="A696" i="45"/>
  <c r="T695" i="45"/>
  <c r="U695" i="45" s="1"/>
  <c r="M695" i="45"/>
  <c r="L695" i="45"/>
  <c r="K695" i="45"/>
  <c r="J695" i="45"/>
  <c r="N695" i="45" s="1"/>
  <c r="O695" i="45" s="1"/>
  <c r="Q695" i="45" s="1"/>
  <c r="A695" i="45"/>
  <c r="Y694" i="45"/>
  <c r="T694" i="45"/>
  <c r="U694" i="45" s="1"/>
  <c r="M694" i="45"/>
  <c r="L694" i="45"/>
  <c r="K694" i="45"/>
  <c r="J694" i="45"/>
  <c r="N694" i="45" s="1"/>
  <c r="O694" i="45" s="1"/>
  <c r="Q694" i="45" s="1"/>
  <c r="A694" i="45"/>
  <c r="T693" i="45"/>
  <c r="U693" i="45" s="1"/>
  <c r="M693" i="45"/>
  <c r="L693" i="45"/>
  <c r="K693" i="45"/>
  <c r="J693" i="45"/>
  <c r="N693" i="45" s="1"/>
  <c r="O693" i="45" s="1"/>
  <c r="Q693" i="45" s="1"/>
  <c r="A693" i="45"/>
  <c r="T692" i="45"/>
  <c r="U692" i="45" s="1"/>
  <c r="M692" i="45"/>
  <c r="L692" i="45"/>
  <c r="K692" i="45"/>
  <c r="J692" i="45"/>
  <c r="N692" i="45" s="1"/>
  <c r="O692" i="45" s="1"/>
  <c r="Q692" i="45" s="1"/>
  <c r="A692" i="45"/>
  <c r="T691" i="45"/>
  <c r="U691" i="45" s="1"/>
  <c r="M691" i="45"/>
  <c r="L691" i="45"/>
  <c r="K691" i="45"/>
  <c r="J691" i="45"/>
  <c r="N691" i="45" s="1"/>
  <c r="O691" i="45" s="1"/>
  <c r="Q691" i="45" s="1"/>
  <c r="A691" i="45"/>
  <c r="T690" i="45"/>
  <c r="U690" i="45" s="1"/>
  <c r="M690" i="45"/>
  <c r="L690" i="45"/>
  <c r="K690" i="45"/>
  <c r="J690" i="45"/>
  <c r="N690" i="45" s="1"/>
  <c r="O690" i="45" s="1"/>
  <c r="Q690" i="45" s="1"/>
  <c r="A690" i="45"/>
  <c r="T689" i="45"/>
  <c r="U689" i="45" s="1"/>
  <c r="M689" i="45"/>
  <c r="L689" i="45"/>
  <c r="K689" i="45"/>
  <c r="J689" i="45"/>
  <c r="N689" i="45" s="1"/>
  <c r="O689" i="45" s="1"/>
  <c r="Q689" i="45" s="1"/>
  <c r="A689" i="45"/>
  <c r="T688" i="45"/>
  <c r="U688" i="45" s="1"/>
  <c r="M688" i="45"/>
  <c r="L688" i="45"/>
  <c r="K688" i="45"/>
  <c r="J688" i="45"/>
  <c r="N688" i="45" s="1"/>
  <c r="O688" i="45" s="1"/>
  <c r="Q688" i="45" s="1"/>
  <c r="A688" i="45"/>
  <c r="T687" i="45"/>
  <c r="U687" i="45" s="1"/>
  <c r="M687" i="45"/>
  <c r="L687" i="45"/>
  <c r="K687" i="45"/>
  <c r="J687" i="45"/>
  <c r="N687" i="45" s="1"/>
  <c r="O687" i="45" s="1"/>
  <c r="Q687" i="45" s="1"/>
  <c r="A687" i="45"/>
  <c r="T686" i="45"/>
  <c r="U686" i="45" s="1"/>
  <c r="M686" i="45"/>
  <c r="L686" i="45"/>
  <c r="K686" i="45"/>
  <c r="J686" i="45"/>
  <c r="N686" i="45" s="1"/>
  <c r="O686" i="45" s="1"/>
  <c r="Q686" i="45" s="1"/>
  <c r="A686" i="45"/>
  <c r="T685" i="45"/>
  <c r="U685" i="45" s="1"/>
  <c r="M685" i="45"/>
  <c r="L685" i="45"/>
  <c r="K685" i="45"/>
  <c r="J685" i="45"/>
  <c r="N685" i="45" s="1"/>
  <c r="O685" i="45" s="1"/>
  <c r="Q685" i="45" s="1"/>
  <c r="A685" i="45"/>
  <c r="T684" i="45"/>
  <c r="U684" i="45" s="1"/>
  <c r="M684" i="45"/>
  <c r="L684" i="45"/>
  <c r="K684" i="45"/>
  <c r="J684" i="45"/>
  <c r="N684" i="45" s="1"/>
  <c r="O684" i="45" s="1"/>
  <c r="Q684" i="45" s="1"/>
  <c r="A684" i="45"/>
  <c r="T683" i="45"/>
  <c r="U683" i="45" s="1"/>
  <c r="M683" i="45"/>
  <c r="L683" i="45"/>
  <c r="K683" i="45"/>
  <c r="J683" i="45"/>
  <c r="N683" i="45" s="1"/>
  <c r="O683" i="45" s="1"/>
  <c r="Q683" i="45" s="1"/>
  <c r="A683" i="45"/>
  <c r="T682" i="45"/>
  <c r="U682" i="45" s="1"/>
  <c r="M682" i="45"/>
  <c r="L682" i="45"/>
  <c r="K682" i="45"/>
  <c r="J682" i="45"/>
  <c r="N682" i="45" s="1"/>
  <c r="O682" i="45" s="1"/>
  <c r="Q682" i="45" s="1"/>
  <c r="A682" i="45"/>
  <c r="T681" i="45"/>
  <c r="U681" i="45" s="1"/>
  <c r="M681" i="45"/>
  <c r="L681" i="45"/>
  <c r="K681" i="45"/>
  <c r="J681" i="45"/>
  <c r="N681" i="45" s="1"/>
  <c r="O681" i="45" s="1"/>
  <c r="Q681" i="45" s="1"/>
  <c r="A681" i="45"/>
  <c r="T680" i="45"/>
  <c r="U680" i="45" s="1"/>
  <c r="M680" i="45"/>
  <c r="L680" i="45"/>
  <c r="K680" i="45"/>
  <c r="J680" i="45"/>
  <c r="N680" i="45" s="1"/>
  <c r="O680" i="45" s="1"/>
  <c r="Q680" i="45" s="1"/>
  <c r="A680" i="45"/>
  <c r="T679" i="45"/>
  <c r="U679" i="45" s="1"/>
  <c r="M679" i="45"/>
  <c r="L679" i="45"/>
  <c r="K679" i="45"/>
  <c r="J679" i="45"/>
  <c r="N679" i="45" s="1"/>
  <c r="O679" i="45" s="1"/>
  <c r="Q679" i="45" s="1"/>
  <c r="A679" i="45"/>
  <c r="U678" i="45"/>
  <c r="T678" i="45"/>
  <c r="M678" i="45"/>
  <c r="L678" i="45"/>
  <c r="K678" i="45"/>
  <c r="J678" i="45"/>
  <c r="N678" i="45" s="1"/>
  <c r="O678" i="45" s="1"/>
  <c r="Q678" i="45" s="1"/>
  <c r="A678" i="45"/>
  <c r="T677" i="45"/>
  <c r="U677" i="45" s="1"/>
  <c r="M677" i="45"/>
  <c r="L677" i="45"/>
  <c r="K677" i="45"/>
  <c r="J677" i="45"/>
  <c r="N677" i="45" s="1"/>
  <c r="O677" i="45" s="1"/>
  <c r="Q677" i="45" s="1"/>
  <c r="A677" i="45"/>
  <c r="T676" i="45"/>
  <c r="U676" i="45" s="1"/>
  <c r="M676" i="45"/>
  <c r="L676" i="45"/>
  <c r="K676" i="45"/>
  <c r="J676" i="45"/>
  <c r="N676" i="45" s="1"/>
  <c r="O676" i="45" s="1"/>
  <c r="Q676" i="45" s="1"/>
  <c r="A676" i="45"/>
  <c r="T675" i="45"/>
  <c r="U675" i="45" s="1"/>
  <c r="M675" i="45"/>
  <c r="L675" i="45"/>
  <c r="K675" i="45"/>
  <c r="J675" i="45"/>
  <c r="N675" i="45" s="1"/>
  <c r="O675" i="45" s="1"/>
  <c r="Q675" i="45" s="1"/>
  <c r="A675" i="45"/>
  <c r="T674" i="45"/>
  <c r="U674" i="45" s="1"/>
  <c r="M674" i="45"/>
  <c r="L674" i="45"/>
  <c r="K674" i="45"/>
  <c r="J674" i="45"/>
  <c r="N674" i="45" s="1"/>
  <c r="O674" i="45" s="1"/>
  <c r="Q674" i="45" s="1"/>
  <c r="A674" i="45"/>
  <c r="Y673" i="45"/>
  <c r="T673" i="45"/>
  <c r="U673" i="45" s="1"/>
  <c r="M673" i="45"/>
  <c r="L673" i="45"/>
  <c r="K673" i="45"/>
  <c r="J673" i="45"/>
  <c r="N673" i="45" s="1"/>
  <c r="O673" i="45" s="1"/>
  <c r="Q673" i="45" s="1"/>
  <c r="A673" i="45"/>
  <c r="T672" i="45"/>
  <c r="U672" i="45" s="1"/>
  <c r="M672" i="45"/>
  <c r="L672" i="45"/>
  <c r="K672" i="45"/>
  <c r="J672" i="45"/>
  <c r="N672" i="45" s="1"/>
  <c r="O672" i="45" s="1"/>
  <c r="Q672" i="45" s="1"/>
  <c r="A672" i="45"/>
  <c r="T671" i="45"/>
  <c r="U671" i="45" s="1"/>
  <c r="M671" i="45"/>
  <c r="L671" i="45"/>
  <c r="K671" i="45"/>
  <c r="J671" i="45"/>
  <c r="N671" i="45" s="1"/>
  <c r="O671" i="45" s="1"/>
  <c r="Q671" i="45" s="1"/>
  <c r="A671" i="45"/>
  <c r="T670" i="45"/>
  <c r="U670" i="45" s="1"/>
  <c r="M670" i="45"/>
  <c r="L670" i="45"/>
  <c r="K670" i="45"/>
  <c r="J670" i="45"/>
  <c r="N670" i="45" s="1"/>
  <c r="O670" i="45" s="1"/>
  <c r="Q670" i="45" s="1"/>
  <c r="A670" i="45"/>
  <c r="T669" i="45"/>
  <c r="U669" i="45" s="1"/>
  <c r="M669" i="45"/>
  <c r="L669" i="45"/>
  <c r="K669" i="45"/>
  <c r="J669" i="45"/>
  <c r="N669" i="45" s="1"/>
  <c r="O669" i="45" s="1"/>
  <c r="Q669" i="45" s="1"/>
  <c r="A669" i="45"/>
  <c r="T668" i="45"/>
  <c r="U668" i="45" s="1"/>
  <c r="M668" i="45"/>
  <c r="L668" i="45"/>
  <c r="K668" i="45"/>
  <c r="J668" i="45"/>
  <c r="N668" i="45" s="1"/>
  <c r="O668" i="45" s="1"/>
  <c r="Q668" i="45" s="1"/>
  <c r="A668" i="45"/>
  <c r="T667" i="45"/>
  <c r="U667" i="45" s="1"/>
  <c r="M667" i="45"/>
  <c r="L667" i="45"/>
  <c r="K667" i="45"/>
  <c r="J667" i="45"/>
  <c r="N667" i="45" s="1"/>
  <c r="O667" i="45" s="1"/>
  <c r="Q667" i="45" s="1"/>
  <c r="A667" i="45"/>
  <c r="T666" i="45"/>
  <c r="U666" i="45" s="1"/>
  <c r="M666" i="45"/>
  <c r="L666" i="45"/>
  <c r="K666" i="45"/>
  <c r="J666" i="45"/>
  <c r="N666" i="45" s="1"/>
  <c r="O666" i="45" s="1"/>
  <c r="Q666" i="45" s="1"/>
  <c r="A666" i="45"/>
  <c r="T665" i="45"/>
  <c r="U665" i="45" s="1"/>
  <c r="M665" i="45"/>
  <c r="L665" i="45"/>
  <c r="K665" i="45"/>
  <c r="J665" i="45"/>
  <c r="N665" i="45" s="1"/>
  <c r="O665" i="45" s="1"/>
  <c r="Q665" i="45" s="1"/>
  <c r="A665" i="45"/>
  <c r="T664" i="45"/>
  <c r="U664" i="45" s="1"/>
  <c r="M664" i="45"/>
  <c r="L664" i="45"/>
  <c r="K664" i="45"/>
  <c r="J664" i="45"/>
  <c r="N664" i="45" s="1"/>
  <c r="O664" i="45" s="1"/>
  <c r="Q664" i="45" s="1"/>
  <c r="A664" i="45"/>
  <c r="T663" i="45"/>
  <c r="U663" i="45" s="1"/>
  <c r="M663" i="45"/>
  <c r="L663" i="45"/>
  <c r="K663" i="45"/>
  <c r="J663" i="45"/>
  <c r="N663" i="45" s="1"/>
  <c r="O663" i="45" s="1"/>
  <c r="Q663" i="45" s="1"/>
  <c r="A663" i="45"/>
  <c r="T662" i="45"/>
  <c r="U662" i="45" s="1"/>
  <c r="M662" i="45"/>
  <c r="L662" i="45"/>
  <c r="K662" i="45"/>
  <c r="J662" i="45"/>
  <c r="N662" i="45" s="1"/>
  <c r="O662" i="45" s="1"/>
  <c r="Q662" i="45" s="1"/>
  <c r="A662" i="45"/>
  <c r="Y661" i="45"/>
  <c r="T661" i="45"/>
  <c r="U661" i="45" s="1"/>
  <c r="M661" i="45"/>
  <c r="L661" i="45"/>
  <c r="K661" i="45"/>
  <c r="J661" i="45"/>
  <c r="N661" i="45" s="1"/>
  <c r="O661" i="45" s="1"/>
  <c r="Q661" i="45" s="1"/>
  <c r="A661" i="45"/>
  <c r="U660" i="45"/>
  <c r="T660" i="45"/>
  <c r="M660" i="45"/>
  <c r="L660" i="45"/>
  <c r="K660" i="45"/>
  <c r="J660" i="45"/>
  <c r="N660" i="45" s="1"/>
  <c r="O660" i="45" s="1"/>
  <c r="Q660" i="45" s="1"/>
  <c r="A660" i="45"/>
  <c r="T659" i="45"/>
  <c r="U659" i="45" s="1"/>
  <c r="M659" i="45"/>
  <c r="L659" i="45"/>
  <c r="K659" i="45"/>
  <c r="J659" i="45"/>
  <c r="N659" i="45" s="1"/>
  <c r="O659" i="45" s="1"/>
  <c r="Q659" i="45" s="1"/>
  <c r="A659" i="45"/>
  <c r="T658" i="45"/>
  <c r="U658" i="45" s="1"/>
  <c r="M658" i="45"/>
  <c r="L658" i="45"/>
  <c r="K658" i="45"/>
  <c r="J658" i="45"/>
  <c r="N658" i="45" s="1"/>
  <c r="O658" i="45" s="1"/>
  <c r="Q658" i="45" s="1"/>
  <c r="A658" i="45"/>
  <c r="Y657" i="45"/>
  <c r="T657" i="45"/>
  <c r="U657" i="45" s="1"/>
  <c r="M657" i="45"/>
  <c r="L657" i="45"/>
  <c r="K657" i="45"/>
  <c r="J657" i="45"/>
  <c r="N657" i="45" s="1"/>
  <c r="O657" i="45" s="1"/>
  <c r="Q657" i="45" s="1"/>
  <c r="A657" i="45"/>
  <c r="Y656" i="45"/>
  <c r="T656" i="45"/>
  <c r="U656" i="45" s="1"/>
  <c r="M656" i="45"/>
  <c r="L656" i="45"/>
  <c r="K656" i="45"/>
  <c r="J656" i="45"/>
  <c r="N656" i="45" s="1"/>
  <c r="O656" i="45" s="1"/>
  <c r="Q656" i="45" s="1"/>
  <c r="A656" i="45"/>
  <c r="Y655" i="45"/>
  <c r="T655" i="45"/>
  <c r="U655" i="45" s="1"/>
  <c r="M655" i="45"/>
  <c r="L655" i="45"/>
  <c r="K655" i="45"/>
  <c r="J655" i="45"/>
  <c r="N655" i="45" s="1"/>
  <c r="O655" i="45" s="1"/>
  <c r="Q655" i="45" s="1"/>
  <c r="A655" i="45"/>
  <c r="T654" i="45"/>
  <c r="U654" i="45" s="1"/>
  <c r="M654" i="45"/>
  <c r="L654" i="45"/>
  <c r="K654" i="45"/>
  <c r="J654" i="45"/>
  <c r="N654" i="45" s="1"/>
  <c r="O654" i="45" s="1"/>
  <c r="Q654" i="45" s="1"/>
  <c r="A654" i="45"/>
  <c r="Y653" i="45"/>
  <c r="U653" i="45"/>
  <c r="T653" i="45"/>
  <c r="M653" i="45"/>
  <c r="L653" i="45"/>
  <c r="K653" i="45"/>
  <c r="J653" i="45"/>
  <c r="N653" i="45" s="1"/>
  <c r="O653" i="45" s="1"/>
  <c r="Q653" i="45" s="1"/>
  <c r="A653" i="45"/>
  <c r="Y652" i="45"/>
  <c r="T652" i="45"/>
  <c r="U652" i="45" s="1"/>
  <c r="M652" i="45"/>
  <c r="L652" i="45"/>
  <c r="K652" i="45"/>
  <c r="J652" i="45"/>
  <c r="N652" i="45" s="1"/>
  <c r="O652" i="45" s="1"/>
  <c r="Q652" i="45" s="1"/>
  <c r="A652" i="45"/>
  <c r="Y651" i="45"/>
  <c r="T651" i="45"/>
  <c r="U651" i="45" s="1"/>
  <c r="M651" i="45"/>
  <c r="L651" i="45"/>
  <c r="K651" i="45"/>
  <c r="J651" i="45"/>
  <c r="N651" i="45" s="1"/>
  <c r="O651" i="45" s="1"/>
  <c r="Q651" i="45" s="1"/>
  <c r="A651" i="45"/>
  <c r="T650" i="45"/>
  <c r="U650" i="45" s="1"/>
  <c r="M650" i="45"/>
  <c r="L650" i="45"/>
  <c r="K650" i="45"/>
  <c r="J650" i="45"/>
  <c r="N650" i="45" s="1"/>
  <c r="O650" i="45" s="1"/>
  <c r="Q650" i="45" s="1"/>
  <c r="A650" i="45"/>
  <c r="Y649" i="45"/>
  <c r="T649" i="45"/>
  <c r="U649" i="45" s="1"/>
  <c r="M649" i="45"/>
  <c r="L649" i="45"/>
  <c r="K649" i="45"/>
  <c r="J649" i="45"/>
  <c r="N649" i="45" s="1"/>
  <c r="O649" i="45" s="1"/>
  <c r="Q649" i="45" s="1"/>
  <c r="A649" i="45"/>
  <c r="Y648" i="45"/>
  <c r="T648" i="45"/>
  <c r="U648" i="45" s="1"/>
  <c r="M648" i="45"/>
  <c r="L648" i="45"/>
  <c r="K648" i="45"/>
  <c r="J648" i="45"/>
  <c r="N648" i="45" s="1"/>
  <c r="O648" i="45" s="1"/>
  <c r="Q648" i="45" s="1"/>
  <c r="A648" i="45"/>
  <c r="Y647" i="45"/>
  <c r="T647" i="45"/>
  <c r="U647" i="45" s="1"/>
  <c r="M647" i="45"/>
  <c r="L647" i="45"/>
  <c r="K647" i="45"/>
  <c r="J647" i="45"/>
  <c r="N647" i="45" s="1"/>
  <c r="O647" i="45" s="1"/>
  <c r="Q647" i="45" s="1"/>
  <c r="A647" i="45"/>
  <c r="Y646" i="45"/>
  <c r="T646" i="45"/>
  <c r="U646" i="45" s="1"/>
  <c r="M646" i="45"/>
  <c r="L646" i="45"/>
  <c r="K646" i="45"/>
  <c r="J646" i="45"/>
  <c r="N646" i="45" s="1"/>
  <c r="O646" i="45" s="1"/>
  <c r="Q646" i="45" s="1"/>
  <c r="A646" i="45"/>
  <c r="Y645" i="45"/>
  <c r="T645" i="45"/>
  <c r="U645" i="45" s="1"/>
  <c r="M645" i="45"/>
  <c r="L645" i="45"/>
  <c r="K645" i="45"/>
  <c r="J645" i="45"/>
  <c r="N645" i="45" s="1"/>
  <c r="O645" i="45" s="1"/>
  <c r="Q645" i="45" s="1"/>
  <c r="A645" i="45"/>
  <c r="Y644" i="45"/>
  <c r="T644" i="45"/>
  <c r="U644" i="45" s="1"/>
  <c r="M644" i="45"/>
  <c r="L644" i="45"/>
  <c r="K644" i="45"/>
  <c r="J644" i="45"/>
  <c r="N644" i="45" s="1"/>
  <c r="O644" i="45" s="1"/>
  <c r="Q644" i="45" s="1"/>
  <c r="A644" i="45"/>
  <c r="T643" i="45"/>
  <c r="U643" i="45" s="1"/>
  <c r="M643" i="45"/>
  <c r="L643" i="45"/>
  <c r="K643" i="45"/>
  <c r="J643" i="45"/>
  <c r="N643" i="45" s="1"/>
  <c r="O643" i="45" s="1"/>
  <c r="Q643" i="45" s="1"/>
  <c r="A643" i="45"/>
  <c r="T642" i="45"/>
  <c r="U642" i="45" s="1"/>
  <c r="M642" i="45"/>
  <c r="L642" i="45"/>
  <c r="K642" i="45"/>
  <c r="J642" i="45"/>
  <c r="N642" i="45" s="1"/>
  <c r="O642" i="45" s="1"/>
  <c r="Q642" i="45" s="1"/>
  <c r="A642" i="45"/>
  <c r="T641" i="45"/>
  <c r="U641" i="45" s="1"/>
  <c r="M641" i="45"/>
  <c r="L641" i="45"/>
  <c r="K641" i="45"/>
  <c r="J641" i="45"/>
  <c r="N641" i="45" s="1"/>
  <c r="O641" i="45" s="1"/>
  <c r="Q641" i="45" s="1"/>
  <c r="A641" i="45"/>
  <c r="T640" i="45"/>
  <c r="U640" i="45" s="1"/>
  <c r="M640" i="45"/>
  <c r="L640" i="45"/>
  <c r="K640" i="45"/>
  <c r="J640" i="45"/>
  <c r="N640" i="45" s="1"/>
  <c r="O640" i="45" s="1"/>
  <c r="Q640" i="45" s="1"/>
  <c r="A640" i="45"/>
  <c r="T639" i="45"/>
  <c r="U639" i="45" s="1"/>
  <c r="M639" i="45"/>
  <c r="L639" i="45"/>
  <c r="K639" i="45"/>
  <c r="J639" i="45"/>
  <c r="N639" i="45" s="1"/>
  <c r="O639" i="45" s="1"/>
  <c r="Q639" i="45" s="1"/>
  <c r="A639" i="45"/>
  <c r="T638" i="45"/>
  <c r="U638" i="45" s="1"/>
  <c r="M638" i="45"/>
  <c r="L638" i="45"/>
  <c r="K638" i="45"/>
  <c r="J638" i="45"/>
  <c r="N638" i="45" s="1"/>
  <c r="O638" i="45" s="1"/>
  <c r="Q638" i="45" s="1"/>
  <c r="A638" i="45"/>
  <c r="Y637" i="45"/>
  <c r="T637" i="45"/>
  <c r="U637" i="45" s="1"/>
  <c r="M637" i="45"/>
  <c r="L637" i="45"/>
  <c r="K637" i="45"/>
  <c r="J637" i="45"/>
  <c r="N637" i="45" s="1"/>
  <c r="O637" i="45" s="1"/>
  <c r="Q637" i="45" s="1"/>
  <c r="A637" i="45"/>
  <c r="T636" i="45"/>
  <c r="U636" i="45" s="1"/>
  <c r="M636" i="45"/>
  <c r="L636" i="45"/>
  <c r="K636" i="45"/>
  <c r="J636" i="45"/>
  <c r="N636" i="45" s="1"/>
  <c r="O636" i="45" s="1"/>
  <c r="Q636" i="45" s="1"/>
  <c r="A636" i="45"/>
  <c r="T635" i="45"/>
  <c r="U635" i="45" s="1"/>
  <c r="M635" i="45"/>
  <c r="L635" i="45"/>
  <c r="K635" i="45"/>
  <c r="J635" i="45"/>
  <c r="N635" i="45" s="1"/>
  <c r="O635" i="45" s="1"/>
  <c r="Q635" i="45" s="1"/>
  <c r="A635" i="45"/>
  <c r="Y634" i="45"/>
  <c r="T634" i="45"/>
  <c r="U634" i="45" s="1"/>
  <c r="M634" i="45"/>
  <c r="L634" i="45"/>
  <c r="K634" i="45"/>
  <c r="J634" i="45"/>
  <c r="N634" i="45" s="1"/>
  <c r="O634" i="45" s="1"/>
  <c r="Q634" i="45" s="1"/>
  <c r="A634" i="45"/>
  <c r="T633" i="45"/>
  <c r="U633" i="45" s="1"/>
  <c r="M633" i="45"/>
  <c r="L633" i="45"/>
  <c r="K633" i="45"/>
  <c r="J633" i="45"/>
  <c r="N633" i="45" s="1"/>
  <c r="O633" i="45" s="1"/>
  <c r="Q633" i="45" s="1"/>
  <c r="A633" i="45"/>
  <c r="T632" i="45"/>
  <c r="U632" i="45" s="1"/>
  <c r="M632" i="45"/>
  <c r="L632" i="45"/>
  <c r="K632" i="45"/>
  <c r="J632" i="45"/>
  <c r="N632" i="45" s="1"/>
  <c r="O632" i="45" s="1"/>
  <c r="Q632" i="45" s="1"/>
  <c r="A632" i="45"/>
  <c r="T631" i="45"/>
  <c r="U631" i="45" s="1"/>
  <c r="M631" i="45"/>
  <c r="L631" i="45"/>
  <c r="K631" i="45"/>
  <c r="J631" i="45"/>
  <c r="N631" i="45" s="1"/>
  <c r="O631" i="45" s="1"/>
  <c r="Q631" i="45" s="1"/>
  <c r="A631" i="45"/>
  <c r="T630" i="45"/>
  <c r="U630" i="45" s="1"/>
  <c r="M630" i="45"/>
  <c r="L630" i="45"/>
  <c r="K630" i="45"/>
  <c r="J630" i="45"/>
  <c r="N630" i="45" s="1"/>
  <c r="O630" i="45" s="1"/>
  <c r="Q630" i="45" s="1"/>
  <c r="A630" i="45"/>
  <c r="T629" i="45"/>
  <c r="U629" i="45" s="1"/>
  <c r="M629" i="45"/>
  <c r="L629" i="45"/>
  <c r="K629" i="45"/>
  <c r="J629" i="45"/>
  <c r="N629" i="45" s="1"/>
  <c r="O629" i="45" s="1"/>
  <c r="Q629" i="45" s="1"/>
  <c r="A629" i="45"/>
  <c r="T628" i="45"/>
  <c r="U628" i="45" s="1"/>
  <c r="M628" i="45"/>
  <c r="L628" i="45"/>
  <c r="K628" i="45"/>
  <c r="J628" i="45"/>
  <c r="N628" i="45" s="1"/>
  <c r="O628" i="45" s="1"/>
  <c r="Q628" i="45" s="1"/>
  <c r="A628" i="45"/>
  <c r="Y627" i="45"/>
  <c r="T627" i="45"/>
  <c r="U627" i="45" s="1"/>
  <c r="M627" i="45"/>
  <c r="L627" i="45"/>
  <c r="K627" i="45"/>
  <c r="J627" i="45"/>
  <c r="N627" i="45" s="1"/>
  <c r="O627" i="45" s="1"/>
  <c r="Q627" i="45" s="1"/>
  <c r="A627" i="45"/>
  <c r="Y626" i="45"/>
  <c r="T626" i="45"/>
  <c r="U626" i="45" s="1"/>
  <c r="M626" i="45"/>
  <c r="L626" i="45"/>
  <c r="K626" i="45"/>
  <c r="J626" i="45"/>
  <c r="N626" i="45" s="1"/>
  <c r="O626" i="45" s="1"/>
  <c r="Q626" i="45" s="1"/>
  <c r="A626" i="45"/>
  <c r="T625" i="45"/>
  <c r="U625" i="45" s="1"/>
  <c r="M625" i="45"/>
  <c r="L625" i="45"/>
  <c r="K625" i="45"/>
  <c r="J625" i="45"/>
  <c r="N625" i="45" s="1"/>
  <c r="O625" i="45" s="1"/>
  <c r="Q625" i="45" s="1"/>
  <c r="A625" i="45"/>
  <c r="T624" i="45"/>
  <c r="U624" i="45" s="1"/>
  <c r="M624" i="45"/>
  <c r="L624" i="45"/>
  <c r="K624" i="45"/>
  <c r="J624" i="45"/>
  <c r="N624" i="45" s="1"/>
  <c r="O624" i="45" s="1"/>
  <c r="Q624" i="45" s="1"/>
  <c r="A624" i="45"/>
  <c r="T623" i="45"/>
  <c r="U623" i="45" s="1"/>
  <c r="M623" i="45"/>
  <c r="L623" i="45"/>
  <c r="K623" i="45"/>
  <c r="J623" i="45"/>
  <c r="N623" i="45" s="1"/>
  <c r="O623" i="45" s="1"/>
  <c r="Q623" i="45" s="1"/>
  <c r="A623" i="45"/>
  <c r="T622" i="45"/>
  <c r="U622" i="45" s="1"/>
  <c r="M622" i="45"/>
  <c r="L622" i="45"/>
  <c r="K622" i="45"/>
  <c r="J622" i="45"/>
  <c r="N622" i="45" s="1"/>
  <c r="O622" i="45" s="1"/>
  <c r="Q622" i="45" s="1"/>
  <c r="A622" i="45"/>
  <c r="T621" i="45"/>
  <c r="U621" i="45" s="1"/>
  <c r="M621" i="45"/>
  <c r="L621" i="45"/>
  <c r="K621" i="45"/>
  <c r="J621" i="45"/>
  <c r="N621" i="45" s="1"/>
  <c r="O621" i="45" s="1"/>
  <c r="Q621" i="45" s="1"/>
  <c r="A621" i="45"/>
  <c r="T620" i="45"/>
  <c r="U620" i="45" s="1"/>
  <c r="M620" i="45"/>
  <c r="L620" i="45"/>
  <c r="K620" i="45"/>
  <c r="J620" i="45"/>
  <c r="N620" i="45" s="1"/>
  <c r="O620" i="45" s="1"/>
  <c r="Q620" i="45" s="1"/>
  <c r="A620" i="45"/>
  <c r="Y619" i="45"/>
  <c r="T619" i="45"/>
  <c r="U619" i="45" s="1"/>
  <c r="M619" i="45"/>
  <c r="L619" i="45"/>
  <c r="K619" i="45"/>
  <c r="J619" i="45"/>
  <c r="N619" i="45" s="1"/>
  <c r="O619" i="45" s="1"/>
  <c r="Q619" i="45" s="1"/>
  <c r="A619" i="45"/>
  <c r="T618" i="45"/>
  <c r="U618" i="45" s="1"/>
  <c r="M618" i="45"/>
  <c r="L618" i="45"/>
  <c r="K618" i="45"/>
  <c r="J618" i="45"/>
  <c r="N618" i="45" s="1"/>
  <c r="O618" i="45" s="1"/>
  <c r="Q618" i="45" s="1"/>
  <c r="A618" i="45"/>
  <c r="Y617" i="45"/>
  <c r="T617" i="45"/>
  <c r="U617" i="45" s="1"/>
  <c r="M617" i="45"/>
  <c r="L617" i="45"/>
  <c r="K617" i="45"/>
  <c r="J617" i="45"/>
  <c r="N617" i="45" s="1"/>
  <c r="O617" i="45" s="1"/>
  <c r="Q617" i="45" s="1"/>
  <c r="A617" i="45"/>
  <c r="T616" i="45"/>
  <c r="U616" i="45" s="1"/>
  <c r="M616" i="45"/>
  <c r="L616" i="45"/>
  <c r="K616" i="45"/>
  <c r="J616" i="45"/>
  <c r="N616" i="45" s="1"/>
  <c r="O616" i="45" s="1"/>
  <c r="Q616" i="45" s="1"/>
  <c r="A616" i="45"/>
  <c r="Y615" i="45"/>
  <c r="T615" i="45"/>
  <c r="U615" i="45" s="1"/>
  <c r="M615" i="45"/>
  <c r="L615" i="45"/>
  <c r="K615" i="45"/>
  <c r="J615" i="45"/>
  <c r="N615" i="45" s="1"/>
  <c r="O615" i="45" s="1"/>
  <c r="Q615" i="45" s="1"/>
  <c r="A615" i="45"/>
  <c r="T614" i="45"/>
  <c r="U614" i="45" s="1"/>
  <c r="M614" i="45"/>
  <c r="L614" i="45"/>
  <c r="K614" i="45"/>
  <c r="J614" i="45"/>
  <c r="N614" i="45" s="1"/>
  <c r="O614" i="45" s="1"/>
  <c r="Q614" i="45" s="1"/>
  <c r="A614" i="45"/>
  <c r="T613" i="45"/>
  <c r="U613" i="45" s="1"/>
  <c r="M613" i="45"/>
  <c r="L613" i="45"/>
  <c r="K613" i="45"/>
  <c r="J613" i="45"/>
  <c r="N613" i="45" s="1"/>
  <c r="O613" i="45" s="1"/>
  <c r="Q613" i="45" s="1"/>
  <c r="A613" i="45"/>
  <c r="T612" i="45"/>
  <c r="U612" i="45" s="1"/>
  <c r="M612" i="45"/>
  <c r="L612" i="45"/>
  <c r="K612" i="45"/>
  <c r="J612" i="45"/>
  <c r="N612" i="45" s="1"/>
  <c r="O612" i="45" s="1"/>
  <c r="Q612" i="45" s="1"/>
  <c r="A612" i="45"/>
  <c r="T611" i="45"/>
  <c r="U611" i="45" s="1"/>
  <c r="M611" i="45"/>
  <c r="L611" i="45"/>
  <c r="K611" i="45"/>
  <c r="J611" i="45"/>
  <c r="N611" i="45" s="1"/>
  <c r="O611" i="45" s="1"/>
  <c r="Q611" i="45" s="1"/>
  <c r="A611" i="45"/>
  <c r="T610" i="45"/>
  <c r="U610" i="45" s="1"/>
  <c r="M610" i="45"/>
  <c r="L610" i="45"/>
  <c r="K610" i="45"/>
  <c r="J610" i="45"/>
  <c r="N610" i="45" s="1"/>
  <c r="O610" i="45" s="1"/>
  <c r="Q610" i="45" s="1"/>
  <c r="A610" i="45"/>
  <c r="T609" i="45"/>
  <c r="U609" i="45" s="1"/>
  <c r="M609" i="45"/>
  <c r="L609" i="45"/>
  <c r="K609" i="45"/>
  <c r="J609" i="45"/>
  <c r="N609" i="45" s="1"/>
  <c r="O609" i="45" s="1"/>
  <c r="Q609" i="45" s="1"/>
  <c r="A609" i="45"/>
  <c r="T608" i="45"/>
  <c r="U608" i="45" s="1"/>
  <c r="M608" i="45"/>
  <c r="L608" i="45"/>
  <c r="K608" i="45"/>
  <c r="J608" i="45"/>
  <c r="N608" i="45" s="1"/>
  <c r="O608" i="45" s="1"/>
  <c r="Q608" i="45" s="1"/>
  <c r="A608" i="45"/>
  <c r="T607" i="45"/>
  <c r="U607" i="45" s="1"/>
  <c r="M607" i="45"/>
  <c r="L607" i="45"/>
  <c r="K607" i="45"/>
  <c r="J607" i="45"/>
  <c r="N607" i="45" s="1"/>
  <c r="O607" i="45" s="1"/>
  <c r="Q607" i="45" s="1"/>
  <c r="A607" i="45"/>
  <c r="T606" i="45"/>
  <c r="U606" i="45" s="1"/>
  <c r="M606" i="45"/>
  <c r="L606" i="45"/>
  <c r="K606" i="45"/>
  <c r="J606" i="45"/>
  <c r="N606" i="45" s="1"/>
  <c r="O606" i="45" s="1"/>
  <c r="Q606" i="45" s="1"/>
  <c r="A606" i="45"/>
  <c r="T605" i="45"/>
  <c r="U605" i="45" s="1"/>
  <c r="M605" i="45"/>
  <c r="L605" i="45"/>
  <c r="K605" i="45"/>
  <c r="J605" i="45"/>
  <c r="N605" i="45" s="1"/>
  <c r="O605" i="45" s="1"/>
  <c r="Q605" i="45" s="1"/>
  <c r="A605" i="45"/>
  <c r="T604" i="45"/>
  <c r="U604" i="45" s="1"/>
  <c r="M604" i="45"/>
  <c r="L604" i="45"/>
  <c r="K604" i="45"/>
  <c r="J604" i="45"/>
  <c r="N604" i="45" s="1"/>
  <c r="O604" i="45" s="1"/>
  <c r="Q604" i="45" s="1"/>
  <c r="A604" i="45"/>
  <c r="T603" i="45"/>
  <c r="U603" i="45" s="1"/>
  <c r="M603" i="45"/>
  <c r="L603" i="45"/>
  <c r="K603" i="45"/>
  <c r="J603" i="45"/>
  <c r="N603" i="45" s="1"/>
  <c r="O603" i="45" s="1"/>
  <c r="Q603" i="45" s="1"/>
  <c r="A603" i="45"/>
  <c r="T602" i="45"/>
  <c r="U602" i="45" s="1"/>
  <c r="M602" i="45"/>
  <c r="L602" i="45"/>
  <c r="K602" i="45"/>
  <c r="J602" i="45"/>
  <c r="N602" i="45" s="1"/>
  <c r="O602" i="45" s="1"/>
  <c r="Q602" i="45" s="1"/>
  <c r="A602" i="45"/>
  <c r="T601" i="45"/>
  <c r="U601" i="45" s="1"/>
  <c r="M601" i="45"/>
  <c r="L601" i="45"/>
  <c r="K601" i="45"/>
  <c r="J601" i="45"/>
  <c r="N601" i="45" s="1"/>
  <c r="O601" i="45" s="1"/>
  <c r="Q601" i="45" s="1"/>
  <c r="A601" i="45"/>
  <c r="Y600" i="45"/>
  <c r="T600" i="45"/>
  <c r="U600" i="45" s="1"/>
  <c r="M600" i="45"/>
  <c r="L600" i="45"/>
  <c r="K600" i="45"/>
  <c r="J600" i="45"/>
  <c r="N600" i="45" s="1"/>
  <c r="O600" i="45" s="1"/>
  <c r="Q600" i="45" s="1"/>
  <c r="A600" i="45"/>
  <c r="Y599" i="45"/>
  <c r="T599" i="45"/>
  <c r="U599" i="45" s="1"/>
  <c r="M599" i="45"/>
  <c r="L599" i="45"/>
  <c r="K599" i="45"/>
  <c r="J599" i="45"/>
  <c r="N599" i="45" s="1"/>
  <c r="O599" i="45" s="1"/>
  <c r="Q599" i="45" s="1"/>
  <c r="A599" i="45"/>
  <c r="Y598" i="45"/>
  <c r="T598" i="45"/>
  <c r="U598" i="45" s="1"/>
  <c r="M598" i="45"/>
  <c r="L598" i="45"/>
  <c r="K598" i="45"/>
  <c r="J598" i="45"/>
  <c r="N598" i="45" s="1"/>
  <c r="O598" i="45" s="1"/>
  <c r="Q598" i="45" s="1"/>
  <c r="A598" i="45"/>
  <c r="T597" i="45"/>
  <c r="U597" i="45" s="1"/>
  <c r="M597" i="45"/>
  <c r="L597" i="45"/>
  <c r="K597" i="45"/>
  <c r="J597" i="45"/>
  <c r="N597" i="45" s="1"/>
  <c r="O597" i="45" s="1"/>
  <c r="Q597" i="45" s="1"/>
  <c r="A597" i="45"/>
  <c r="T596" i="45"/>
  <c r="U596" i="45" s="1"/>
  <c r="M596" i="45"/>
  <c r="L596" i="45"/>
  <c r="K596" i="45"/>
  <c r="J596" i="45"/>
  <c r="N596" i="45" s="1"/>
  <c r="O596" i="45" s="1"/>
  <c r="Q596" i="45" s="1"/>
  <c r="A596" i="45"/>
  <c r="T595" i="45"/>
  <c r="U595" i="45" s="1"/>
  <c r="M595" i="45"/>
  <c r="L595" i="45"/>
  <c r="K595" i="45"/>
  <c r="J595" i="45"/>
  <c r="N595" i="45" s="1"/>
  <c r="O595" i="45" s="1"/>
  <c r="Q595" i="45" s="1"/>
  <c r="A595" i="45"/>
  <c r="T594" i="45"/>
  <c r="U594" i="45" s="1"/>
  <c r="M594" i="45"/>
  <c r="L594" i="45"/>
  <c r="K594" i="45"/>
  <c r="J594" i="45"/>
  <c r="N594" i="45" s="1"/>
  <c r="O594" i="45" s="1"/>
  <c r="Q594" i="45" s="1"/>
  <c r="A594" i="45"/>
  <c r="T593" i="45"/>
  <c r="U593" i="45" s="1"/>
  <c r="M593" i="45"/>
  <c r="L593" i="45"/>
  <c r="K593" i="45"/>
  <c r="J593" i="45"/>
  <c r="N593" i="45" s="1"/>
  <c r="O593" i="45" s="1"/>
  <c r="Q593" i="45" s="1"/>
  <c r="A593" i="45"/>
  <c r="T592" i="45"/>
  <c r="U592" i="45" s="1"/>
  <c r="M592" i="45"/>
  <c r="L592" i="45"/>
  <c r="K592" i="45"/>
  <c r="J592" i="45"/>
  <c r="N592" i="45" s="1"/>
  <c r="O592" i="45" s="1"/>
  <c r="Q592" i="45" s="1"/>
  <c r="A592" i="45"/>
  <c r="T591" i="45"/>
  <c r="U591" i="45" s="1"/>
  <c r="M591" i="45"/>
  <c r="L591" i="45"/>
  <c r="K591" i="45"/>
  <c r="J591" i="45"/>
  <c r="N591" i="45" s="1"/>
  <c r="O591" i="45" s="1"/>
  <c r="Q591" i="45" s="1"/>
  <c r="A591" i="45"/>
  <c r="T590" i="45"/>
  <c r="U590" i="45" s="1"/>
  <c r="M590" i="45"/>
  <c r="L590" i="45"/>
  <c r="K590" i="45"/>
  <c r="J590" i="45"/>
  <c r="N590" i="45" s="1"/>
  <c r="O590" i="45" s="1"/>
  <c r="Q590" i="45" s="1"/>
  <c r="A590" i="45"/>
  <c r="T589" i="45"/>
  <c r="U589" i="45" s="1"/>
  <c r="M589" i="45"/>
  <c r="L589" i="45"/>
  <c r="K589" i="45"/>
  <c r="J589" i="45"/>
  <c r="N589" i="45" s="1"/>
  <c r="O589" i="45" s="1"/>
  <c r="Q589" i="45" s="1"/>
  <c r="A589" i="45"/>
  <c r="T588" i="45"/>
  <c r="U588" i="45" s="1"/>
  <c r="M588" i="45"/>
  <c r="L588" i="45"/>
  <c r="K588" i="45"/>
  <c r="J588" i="45"/>
  <c r="N588" i="45" s="1"/>
  <c r="O588" i="45" s="1"/>
  <c r="Q588" i="45" s="1"/>
  <c r="A588" i="45"/>
  <c r="Y587" i="45"/>
  <c r="T587" i="45"/>
  <c r="U587" i="45" s="1"/>
  <c r="M587" i="45"/>
  <c r="L587" i="45"/>
  <c r="K587" i="45"/>
  <c r="J587" i="45"/>
  <c r="N587" i="45" s="1"/>
  <c r="O587" i="45" s="1"/>
  <c r="Q587" i="45" s="1"/>
  <c r="A587" i="45"/>
  <c r="Y586" i="45"/>
  <c r="T586" i="45"/>
  <c r="U586" i="45" s="1"/>
  <c r="M586" i="45"/>
  <c r="L586" i="45"/>
  <c r="K586" i="45"/>
  <c r="J586" i="45"/>
  <c r="N586" i="45" s="1"/>
  <c r="O586" i="45" s="1"/>
  <c r="Q586" i="45" s="1"/>
  <c r="A586" i="45"/>
  <c r="U585" i="45"/>
  <c r="T585" i="45"/>
  <c r="M585" i="45"/>
  <c r="L585" i="45"/>
  <c r="K585" i="45"/>
  <c r="J585" i="45"/>
  <c r="N585" i="45" s="1"/>
  <c r="O585" i="45" s="1"/>
  <c r="Q585" i="45" s="1"/>
  <c r="A585" i="45"/>
  <c r="Y584" i="45"/>
  <c r="T584" i="45"/>
  <c r="U584" i="45" s="1"/>
  <c r="M584" i="45"/>
  <c r="L584" i="45"/>
  <c r="K584" i="45"/>
  <c r="J584" i="45"/>
  <c r="N584" i="45" s="1"/>
  <c r="O584" i="45" s="1"/>
  <c r="Q584" i="45" s="1"/>
  <c r="A584" i="45"/>
  <c r="T583" i="45"/>
  <c r="U583" i="45" s="1"/>
  <c r="M583" i="45"/>
  <c r="L583" i="45"/>
  <c r="K583" i="45"/>
  <c r="J583" i="45"/>
  <c r="N583" i="45" s="1"/>
  <c r="O583" i="45" s="1"/>
  <c r="Q583" i="45" s="1"/>
  <c r="A583" i="45"/>
  <c r="Y582" i="45"/>
  <c r="T582" i="45"/>
  <c r="U582" i="45" s="1"/>
  <c r="M582" i="45"/>
  <c r="L582" i="45"/>
  <c r="K582" i="45"/>
  <c r="J582" i="45"/>
  <c r="N582" i="45" s="1"/>
  <c r="O582" i="45" s="1"/>
  <c r="Q582" i="45" s="1"/>
  <c r="A582" i="45"/>
  <c r="T581" i="45"/>
  <c r="U581" i="45" s="1"/>
  <c r="M581" i="45"/>
  <c r="L581" i="45"/>
  <c r="K581" i="45"/>
  <c r="J581" i="45"/>
  <c r="N581" i="45" s="1"/>
  <c r="O581" i="45" s="1"/>
  <c r="Q581" i="45" s="1"/>
  <c r="A581" i="45"/>
  <c r="Y580" i="45"/>
  <c r="T580" i="45"/>
  <c r="U580" i="45" s="1"/>
  <c r="M580" i="45"/>
  <c r="L580" i="45"/>
  <c r="K580" i="45"/>
  <c r="J580" i="45"/>
  <c r="N580" i="45" s="1"/>
  <c r="O580" i="45" s="1"/>
  <c r="Q580" i="45" s="1"/>
  <c r="A580" i="45"/>
  <c r="Y579" i="45"/>
  <c r="T579" i="45"/>
  <c r="U579" i="45" s="1"/>
  <c r="M579" i="45"/>
  <c r="L579" i="45"/>
  <c r="K579" i="45"/>
  <c r="J579" i="45"/>
  <c r="N579" i="45" s="1"/>
  <c r="O579" i="45" s="1"/>
  <c r="Q579" i="45" s="1"/>
  <c r="A579" i="45"/>
  <c r="Y578" i="45"/>
  <c r="T578" i="45"/>
  <c r="U578" i="45" s="1"/>
  <c r="M578" i="45"/>
  <c r="L578" i="45"/>
  <c r="K578" i="45"/>
  <c r="J578" i="45"/>
  <c r="N578" i="45" s="1"/>
  <c r="O578" i="45" s="1"/>
  <c r="Q578" i="45" s="1"/>
  <c r="A578" i="45"/>
  <c r="T577" i="45"/>
  <c r="U577" i="45" s="1"/>
  <c r="M577" i="45"/>
  <c r="L577" i="45"/>
  <c r="K577" i="45"/>
  <c r="J577" i="45"/>
  <c r="N577" i="45" s="1"/>
  <c r="O577" i="45" s="1"/>
  <c r="Q577" i="45" s="1"/>
  <c r="A577" i="45"/>
  <c r="T576" i="45"/>
  <c r="U576" i="45" s="1"/>
  <c r="M576" i="45"/>
  <c r="L576" i="45"/>
  <c r="K576" i="45"/>
  <c r="J576" i="45"/>
  <c r="N576" i="45" s="1"/>
  <c r="O576" i="45" s="1"/>
  <c r="Q576" i="45" s="1"/>
  <c r="A576" i="45"/>
  <c r="Y575" i="45"/>
  <c r="T575" i="45"/>
  <c r="U575" i="45" s="1"/>
  <c r="M575" i="45"/>
  <c r="L575" i="45"/>
  <c r="K575" i="45"/>
  <c r="J575" i="45"/>
  <c r="N575" i="45" s="1"/>
  <c r="O575" i="45" s="1"/>
  <c r="Q575" i="45" s="1"/>
  <c r="A575" i="45"/>
  <c r="T574" i="45"/>
  <c r="U574" i="45" s="1"/>
  <c r="M574" i="45"/>
  <c r="L574" i="45"/>
  <c r="K574" i="45"/>
  <c r="J574" i="45"/>
  <c r="N574" i="45" s="1"/>
  <c r="O574" i="45" s="1"/>
  <c r="Q574" i="45" s="1"/>
  <c r="A574" i="45"/>
  <c r="T573" i="45"/>
  <c r="U573" i="45" s="1"/>
  <c r="M573" i="45"/>
  <c r="L573" i="45"/>
  <c r="K573" i="45"/>
  <c r="J573" i="45"/>
  <c r="N573" i="45" s="1"/>
  <c r="O573" i="45" s="1"/>
  <c r="Q573" i="45" s="1"/>
  <c r="A573" i="45"/>
  <c r="T572" i="45"/>
  <c r="U572" i="45" s="1"/>
  <c r="M572" i="45"/>
  <c r="L572" i="45"/>
  <c r="K572" i="45"/>
  <c r="J572" i="45"/>
  <c r="N572" i="45" s="1"/>
  <c r="O572" i="45" s="1"/>
  <c r="Q572" i="45" s="1"/>
  <c r="A572" i="45"/>
  <c r="T571" i="45"/>
  <c r="U571" i="45" s="1"/>
  <c r="M571" i="45"/>
  <c r="L571" i="45"/>
  <c r="K571" i="45"/>
  <c r="J571" i="45"/>
  <c r="N571" i="45" s="1"/>
  <c r="O571" i="45" s="1"/>
  <c r="Q571" i="45" s="1"/>
  <c r="A571" i="45"/>
  <c r="T570" i="45"/>
  <c r="U570" i="45" s="1"/>
  <c r="M570" i="45"/>
  <c r="L570" i="45"/>
  <c r="K570" i="45"/>
  <c r="J570" i="45"/>
  <c r="N570" i="45" s="1"/>
  <c r="O570" i="45" s="1"/>
  <c r="Q570" i="45" s="1"/>
  <c r="A570" i="45"/>
  <c r="T569" i="45"/>
  <c r="U569" i="45" s="1"/>
  <c r="M569" i="45"/>
  <c r="L569" i="45"/>
  <c r="K569" i="45"/>
  <c r="J569" i="45"/>
  <c r="N569" i="45" s="1"/>
  <c r="O569" i="45" s="1"/>
  <c r="Q569" i="45" s="1"/>
  <c r="A569" i="45"/>
  <c r="T568" i="45"/>
  <c r="U568" i="45" s="1"/>
  <c r="M568" i="45"/>
  <c r="L568" i="45"/>
  <c r="K568" i="45"/>
  <c r="J568" i="45"/>
  <c r="N568" i="45" s="1"/>
  <c r="O568" i="45" s="1"/>
  <c r="Q568" i="45" s="1"/>
  <c r="A568" i="45"/>
  <c r="T567" i="45"/>
  <c r="U567" i="45" s="1"/>
  <c r="M567" i="45"/>
  <c r="L567" i="45"/>
  <c r="K567" i="45"/>
  <c r="J567" i="45"/>
  <c r="N567" i="45" s="1"/>
  <c r="O567" i="45" s="1"/>
  <c r="Q567" i="45" s="1"/>
  <c r="A567" i="45"/>
  <c r="T566" i="45"/>
  <c r="U566" i="45" s="1"/>
  <c r="M566" i="45"/>
  <c r="L566" i="45"/>
  <c r="K566" i="45"/>
  <c r="J566" i="45"/>
  <c r="N566" i="45" s="1"/>
  <c r="O566" i="45" s="1"/>
  <c r="Q566" i="45" s="1"/>
  <c r="A566" i="45"/>
  <c r="Y565" i="45"/>
  <c r="T565" i="45"/>
  <c r="U565" i="45" s="1"/>
  <c r="M565" i="45"/>
  <c r="L565" i="45"/>
  <c r="K565" i="45"/>
  <c r="J565" i="45"/>
  <c r="N565" i="45" s="1"/>
  <c r="O565" i="45" s="1"/>
  <c r="Q565" i="45" s="1"/>
  <c r="A565" i="45"/>
  <c r="Y564" i="45"/>
  <c r="T564" i="45"/>
  <c r="U564" i="45" s="1"/>
  <c r="M564" i="45"/>
  <c r="L564" i="45"/>
  <c r="K564" i="45"/>
  <c r="J564" i="45"/>
  <c r="N564" i="45" s="1"/>
  <c r="O564" i="45" s="1"/>
  <c r="Q564" i="45" s="1"/>
  <c r="A564" i="45"/>
  <c r="T563" i="45"/>
  <c r="U563" i="45" s="1"/>
  <c r="M563" i="45"/>
  <c r="L563" i="45"/>
  <c r="K563" i="45"/>
  <c r="J563" i="45"/>
  <c r="N563" i="45" s="1"/>
  <c r="O563" i="45" s="1"/>
  <c r="Q563" i="45" s="1"/>
  <c r="A563" i="45"/>
  <c r="T562" i="45"/>
  <c r="U562" i="45" s="1"/>
  <c r="M562" i="45"/>
  <c r="L562" i="45"/>
  <c r="K562" i="45"/>
  <c r="J562" i="45"/>
  <c r="N562" i="45" s="1"/>
  <c r="O562" i="45" s="1"/>
  <c r="Q562" i="45" s="1"/>
  <c r="A562" i="45"/>
  <c r="T561" i="45"/>
  <c r="U561" i="45" s="1"/>
  <c r="M561" i="45"/>
  <c r="L561" i="45"/>
  <c r="K561" i="45"/>
  <c r="J561" i="45"/>
  <c r="N561" i="45" s="1"/>
  <c r="O561" i="45" s="1"/>
  <c r="Q561" i="45" s="1"/>
  <c r="A561" i="45"/>
  <c r="T560" i="45"/>
  <c r="U560" i="45" s="1"/>
  <c r="M560" i="45"/>
  <c r="L560" i="45"/>
  <c r="K560" i="45"/>
  <c r="J560" i="45"/>
  <c r="N560" i="45" s="1"/>
  <c r="O560" i="45" s="1"/>
  <c r="Q560" i="45" s="1"/>
  <c r="A560" i="45"/>
  <c r="Y559" i="45"/>
  <c r="T559" i="45"/>
  <c r="U559" i="45" s="1"/>
  <c r="M559" i="45"/>
  <c r="L559" i="45"/>
  <c r="K559" i="45"/>
  <c r="J559" i="45"/>
  <c r="N559" i="45" s="1"/>
  <c r="O559" i="45" s="1"/>
  <c r="Q559" i="45" s="1"/>
  <c r="A559" i="45"/>
  <c r="T558" i="45"/>
  <c r="U558" i="45" s="1"/>
  <c r="M558" i="45"/>
  <c r="L558" i="45"/>
  <c r="K558" i="45"/>
  <c r="J558" i="45"/>
  <c r="N558" i="45" s="1"/>
  <c r="O558" i="45" s="1"/>
  <c r="Q558" i="45" s="1"/>
  <c r="A558" i="45"/>
  <c r="T557" i="45"/>
  <c r="U557" i="45" s="1"/>
  <c r="M557" i="45"/>
  <c r="L557" i="45"/>
  <c r="K557" i="45"/>
  <c r="J557" i="45"/>
  <c r="N557" i="45" s="1"/>
  <c r="O557" i="45" s="1"/>
  <c r="Q557" i="45" s="1"/>
  <c r="A557" i="45"/>
  <c r="Y556" i="45"/>
  <c r="T556" i="45"/>
  <c r="U556" i="45" s="1"/>
  <c r="M556" i="45"/>
  <c r="L556" i="45"/>
  <c r="K556" i="45"/>
  <c r="J556" i="45"/>
  <c r="N556" i="45" s="1"/>
  <c r="O556" i="45" s="1"/>
  <c r="Q556" i="45" s="1"/>
  <c r="A556" i="45"/>
  <c r="Y555" i="45"/>
  <c r="T555" i="45"/>
  <c r="U555" i="45" s="1"/>
  <c r="M555" i="45"/>
  <c r="L555" i="45"/>
  <c r="K555" i="45"/>
  <c r="J555" i="45"/>
  <c r="N555" i="45" s="1"/>
  <c r="O555" i="45" s="1"/>
  <c r="Q555" i="45" s="1"/>
  <c r="A555" i="45"/>
  <c r="T554" i="45"/>
  <c r="U554" i="45" s="1"/>
  <c r="M554" i="45"/>
  <c r="L554" i="45"/>
  <c r="K554" i="45"/>
  <c r="J554" i="45"/>
  <c r="N554" i="45" s="1"/>
  <c r="O554" i="45" s="1"/>
  <c r="Q554" i="45" s="1"/>
  <c r="A554" i="45"/>
  <c r="T553" i="45"/>
  <c r="U553" i="45" s="1"/>
  <c r="M553" i="45"/>
  <c r="L553" i="45"/>
  <c r="K553" i="45"/>
  <c r="J553" i="45"/>
  <c r="N553" i="45" s="1"/>
  <c r="O553" i="45" s="1"/>
  <c r="Q553" i="45" s="1"/>
  <c r="A553" i="45"/>
  <c r="T552" i="45"/>
  <c r="U552" i="45" s="1"/>
  <c r="M552" i="45"/>
  <c r="L552" i="45"/>
  <c r="K552" i="45"/>
  <c r="J552" i="45"/>
  <c r="N552" i="45" s="1"/>
  <c r="O552" i="45" s="1"/>
  <c r="Q552" i="45" s="1"/>
  <c r="A552" i="45"/>
  <c r="T551" i="45"/>
  <c r="U551" i="45" s="1"/>
  <c r="M551" i="45"/>
  <c r="L551" i="45"/>
  <c r="K551" i="45"/>
  <c r="J551" i="45"/>
  <c r="N551" i="45" s="1"/>
  <c r="O551" i="45" s="1"/>
  <c r="Q551" i="45" s="1"/>
  <c r="A551" i="45"/>
  <c r="T550" i="45"/>
  <c r="U550" i="45" s="1"/>
  <c r="M550" i="45"/>
  <c r="L550" i="45"/>
  <c r="K550" i="45"/>
  <c r="J550" i="45"/>
  <c r="N550" i="45" s="1"/>
  <c r="O550" i="45" s="1"/>
  <c r="Q550" i="45" s="1"/>
  <c r="A550" i="45"/>
  <c r="T549" i="45"/>
  <c r="U549" i="45" s="1"/>
  <c r="M549" i="45"/>
  <c r="L549" i="45"/>
  <c r="K549" i="45"/>
  <c r="J549" i="45"/>
  <c r="N549" i="45" s="1"/>
  <c r="O549" i="45" s="1"/>
  <c r="Q549" i="45" s="1"/>
  <c r="A549" i="45"/>
  <c r="T548" i="45"/>
  <c r="U548" i="45" s="1"/>
  <c r="M548" i="45"/>
  <c r="L548" i="45"/>
  <c r="K548" i="45"/>
  <c r="J548" i="45"/>
  <c r="N548" i="45" s="1"/>
  <c r="O548" i="45" s="1"/>
  <c r="Q548" i="45" s="1"/>
  <c r="A548" i="45"/>
  <c r="T547" i="45"/>
  <c r="U547" i="45" s="1"/>
  <c r="M547" i="45"/>
  <c r="L547" i="45"/>
  <c r="K547" i="45"/>
  <c r="J547" i="45"/>
  <c r="N547" i="45" s="1"/>
  <c r="O547" i="45" s="1"/>
  <c r="Q547" i="45" s="1"/>
  <c r="A547" i="45"/>
  <c r="T546" i="45"/>
  <c r="U546" i="45" s="1"/>
  <c r="M546" i="45"/>
  <c r="L546" i="45"/>
  <c r="K546" i="45"/>
  <c r="J546" i="45"/>
  <c r="N546" i="45" s="1"/>
  <c r="O546" i="45" s="1"/>
  <c r="Q546" i="45" s="1"/>
  <c r="A546" i="45"/>
  <c r="T545" i="45"/>
  <c r="U545" i="45" s="1"/>
  <c r="M545" i="45"/>
  <c r="L545" i="45"/>
  <c r="K545" i="45"/>
  <c r="J545" i="45"/>
  <c r="N545" i="45" s="1"/>
  <c r="O545" i="45" s="1"/>
  <c r="Q545" i="45" s="1"/>
  <c r="A545" i="45"/>
  <c r="T544" i="45"/>
  <c r="U544" i="45" s="1"/>
  <c r="M544" i="45"/>
  <c r="L544" i="45"/>
  <c r="K544" i="45"/>
  <c r="J544" i="45"/>
  <c r="N544" i="45" s="1"/>
  <c r="O544" i="45" s="1"/>
  <c r="Q544" i="45" s="1"/>
  <c r="A544" i="45"/>
  <c r="T543" i="45"/>
  <c r="U543" i="45" s="1"/>
  <c r="M543" i="45"/>
  <c r="L543" i="45"/>
  <c r="K543" i="45"/>
  <c r="J543" i="45"/>
  <c r="N543" i="45" s="1"/>
  <c r="O543" i="45" s="1"/>
  <c r="Q543" i="45" s="1"/>
  <c r="A543" i="45"/>
  <c r="T542" i="45"/>
  <c r="U542" i="45" s="1"/>
  <c r="M542" i="45"/>
  <c r="L542" i="45"/>
  <c r="K542" i="45"/>
  <c r="J542" i="45"/>
  <c r="N542" i="45" s="1"/>
  <c r="O542" i="45" s="1"/>
  <c r="Q542" i="45" s="1"/>
  <c r="A542" i="45"/>
  <c r="T541" i="45"/>
  <c r="U541" i="45" s="1"/>
  <c r="M541" i="45"/>
  <c r="L541" i="45"/>
  <c r="K541" i="45"/>
  <c r="J541" i="45"/>
  <c r="N541" i="45" s="1"/>
  <c r="O541" i="45" s="1"/>
  <c r="Q541" i="45" s="1"/>
  <c r="A541" i="45"/>
  <c r="T540" i="45"/>
  <c r="U540" i="45" s="1"/>
  <c r="M540" i="45"/>
  <c r="L540" i="45"/>
  <c r="K540" i="45"/>
  <c r="J540" i="45"/>
  <c r="N540" i="45" s="1"/>
  <c r="O540" i="45" s="1"/>
  <c r="Q540" i="45" s="1"/>
  <c r="A540" i="45"/>
  <c r="T539" i="45"/>
  <c r="U539" i="45" s="1"/>
  <c r="M539" i="45"/>
  <c r="L539" i="45"/>
  <c r="K539" i="45"/>
  <c r="J539" i="45"/>
  <c r="N539" i="45" s="1"/>
  <c r="O539" i="45" s="1"/>
  <c r="Q539" i="45" s="1"/>
  <c r="A539" i="45"/>
  <c r="T538" i="45"/>
  <c r="U538" i="45" s="1"/>
  <c r="M538" i="45"/>
  <c r="L538" i="45"/>
  <c r="K538" i="45"/>
  <c r="J538" i="45"/>
  <c r="N538" i="45" s="1"/>
  <c r="O538" i="45" s="1"/>
  <c r="Q538" i="45" s="1"/>
  <c r="A538" i="45"/>
  <c r="T537" i="45"/>
  <c r="U537" i="45" s="1"/>
  <c r="M537" i="45"/>
  <c r="L537" i="45"/>
  <c r="K537" i="45"/>
  <c r="J537" i="45"/>
  <c r="N537" i="45" s="1"/>
  <c r="O537" i="45" s="1"/>
  <c r="Q537" i="45" s="1"/>
  <c r="A537" i="45"/>
  <c r="T536" i="45"/>
  <c r="U536" i="45" s="1"/>
  <c r="M536" i="45"/>
  <c r="L536" i="45"/>
  <c r="K536" i="45"/>
  <c r="J536" i="45"/>
  <c r="N536" i="45" s="1"/>
  <c r="O536" i="45" s="1"/>
  <c r="Q536" i="45" s="1"/>
  <c r="A536" i="45"/>
  <c r="T535" i="45"/>
  <c r="U535" i="45" s="1"/>
  <c r="M535" i="45"/>
  <c r="L535" i="45"/>
  <c r="K535" i="45"/>
  <c r="J535" i="45"/>
  <c r="N535" i="45" s="1"/>
  <c r="O535" i="45" s="1"/>
  <c r="Q535" i="45" s="1"/>
  <c r="A535" i="45"/>
  <c r="T534" i="45"/>
  <c r="U534" i="45" s="1"/>
  <c r="M534" i="45"/>
  <c r="L534" i="45"/>
  <c r="K534" i="45"/>
  <c r="J534" i="45"/>
  <c r="N534" i="45" s="1"/>
  <c r="O534" i="45" s="1"/>
  <c r="Q534" i="45" s="1"/>
  <c r="A534" i="45"/>
  <c r="Y533" i="45"/>
  <c r="T533" i="45"/>
  <c r="U533" i="45" s="1"/>
  <c r="M533" i="45"/>
  <c r="L533" i="45"/>
  <c r="K533" i="45"/>
  <c r="J533" i="45"/>
  <c r="N533" i="45" s="1"/>
  <c r="O533" i="45" s="1"/>
  <c r="Q533" i="45" s="1"/>
  <c r="A533" i="45"/>
  <c r="T532" i="45"/>
  <c r="U532" i="45" s="1"/>
  <c r="M532" i="45"/>
  <c r="L532" i="45"/>
  <c r="K532" i="45"/>
  <c r="J532" i="45"/>
  <c r="N532" i="45" s="1"/>
  <c r="O532" i="45" s="1"/>
  <c r="Q532" i="45" s="1"/>
  <c r="A532" i="45"/>
  <c r="T531" i="45"/>
  <c r="U531" i="45" s="1"/>
  <c r="M531" i="45"/>
  <c r="L531" i="45"/>
  <c r="K531" i="45"/>
  <c r="J531" i="45"/>
  <c r="N531" i="45" s="1"/>
  <c r="O531" i="45" s="1"/>
  <c r="Q531" i="45" s="1"/>
  <c r="A531" i="45"/>
  <c r="Y530" i="45"/>
  <c r="T530" i="45"/>
  <c r="U530" i="45" s="1"/>
  <c r="M530" i="45"/>
  <c r="L530" i="45"/>
  <c r="K530" i="45"/>
  <c r="J530" i="45"/>
  <c r="N530" i="45" s="1"/>
  <c r="O530" i="45" s="1"/>
  <c r="Q530" i="45" s="1"/>
  <c r="A530" i="45"/>
  <c r="T529" i="45"/>
  <c r="U529" i="45" s="1"/>
  <c r="M529" i="45"/>
  <c r="L529" i="45"/>
  <c r="K529" i="45"/>
  <c r="J529" i="45"/>
  <c r="N529" i="45" s="1"/>
  <c r="O529" i="45" s="1"/>
  <c r="Q529" i="45" s="1"/>
  <c r="A529" i="45"/>
  <c r="T528" i="45"/>
  <c r="U528" i="45" s="1"/>
  <c r="M528" i="45"/>
  <c r="L528" i="45"/>
  <c r="K528" i="45"/>
  <c r="J528" i="45"/>
  <c r="N528" i="45" s="1"/>
  <c r="O528" i="45" s="1"/>
  <c r="Q528" i="45" s="1"/>
  <c r="A528" i="45"/>
  <c r="T527" i="45"/>
  <c r="U527" i="45" s="1"/>
  <c r="M527" i="45"/>
  <c r="L527" i="45"/>
  <c r="K527" i="45"/>
  <c r="J527" i="45"/>
  <c r="N527" i="45" s="1"/>
  <c r="O527" i="45" s="1"/>
  <c r="Q527" i="45" s="1"/>
  <c r="A527" i="45"/>
  <c r="T526" i="45"/>
  <c r="U526" i="45" s="1"/>
  <c r="M526" i="45"/>
  <c r="L526" i="45"/>
  <c r="K526" i="45"/>
  <c r="J526" i="45"/>
  <c r="N526" i="45" s="1"/>
  <c r="O526" i="45" s="1"/>
  <c r="Q526" i="45" s="1"/>
  <c r="A526" i="45"/>
  <c r="T525" i="45"/>
  <c r="U525" i="45" s="1"/>
  <c r="M525" i="45"/>
  <c r="L525" i="45"/>
  <c r="K525" i="45"/>
  <c r="J525" i="45"/>
  <c r="N525" i="45" s="1"/>
  <c r="O525" i="45" s="1"/>
  <c r="Q525" i="45" s="1"/>
  <c r="A525" i="45"/>
  <c r="T524" i="45"/>
  <c r="U524" i="45" s="1"/>
  <c r="M524" i="45"/>
  <c r="L524" i="45"/>
  <c r="K524" i="45"/>
  <c r="J524" i="45"/>
  <c r="N524" i="45" s="1"/>
  <c r="O524" i="45" s="1"/>
  <c r="Q524" i="45" s="1"/>
  <c r="A524" i="45"/>
  <c r="T523" i="45"/>
  <c r="U523" i="45" s="1"/>
  <c r="M523" i="45"/>
  <c r="L523" i="45"/>
  <c r="K523" i="45"/>
  <c r="J523" i="45"/>
  <c r="N523" i="45" s="1"/>
  <c r="O523" i="45" s="1"/>
  <c r="Q523" i="45" s="1"/>
  <c r="A523" i="45"/>
  <c r="T522" i="45"/>
  <c r="U522" i="45" s="1"/>
  <c r="M522" i="45"/>
  <c r="L522" i="45"/>
  <c r="K522" i="45"/>
  <c r="J522" i="45"/>
  <c r="N522" i="45" s="1"/>
  <c r="O522" i="45" s="1"/>
  <c r="Q522" i="45" s="1"/>
  <c r="A522" i="45"/>
  <c r="T521" i="45"/>
  <c r="U521" i="45" s="1"/>
  <c r="M521" i="45"/>
  <c r="L521" i="45"/>
  <c r="K521" i="45"/>
  <c r="J521" i="45"/>
  <c r="N521" i="45" s="1"/>
  <c r="O521" i="45" s="1"/>
  <c r="Q521" i="45" s="1"/>
  <c r="A521" i="45"/>
  <c r="T520" i="45"/>
  <c r="U520" i="45" s="1"/>
  <c r="M520" i="45"/>
  <c r="L520" i="45"/>
  <c r="K520" i="45"/>
  <c r="J520" i="45"/>
  <c r="N520" i="45" s="1"/>
  <c r="O520" i="45" s="1"/>
  <c r="Q520" i="45" s="1"/>
  <c r="A520" i="45"/>
  <c r="T519" i="45"/>
  <c r="U519" i="45" s="1"/>
  <c r="M519" i="45"/>
  <c r="L519" i="45"/>
  <c r="K519" i="45"/>
  <c r="J519" i="45"/>
  <c r="N519" i="45" s="1"/>
  <c r="O519" i="45" s="1"/>
  <c r="Q519" i="45" s="1"/>
  <c r="A519" i="45"/>
  <c r="T518" i="45"/>
  <c r="U518" i="45" s="1"/>
  <c r="M518" i="45"/>
  <c r="L518" i="45"/>
  <c r="K518" i="45"/>
  <c r="J518" i="45"/>
  <c r="N518" i="45" s="1"/>
  <c r="O518" i="45" s="1"/>
  <c r="Q518" i="45" s="1"/>
  <c r="A518" i="45"/>
  <c r="T517" i="45"/>
  <c r="U517" i="45" s="1"/>
  <c r="M517" i="45"/>
  <c r="L517" i="45"/>
  <c r="K517" i="45"/>
  <c r="J517" i="45"/>
  <c r="N517" i="45" s="1"/>
  <c r="O517" i="45" s="1"/>
  <c r="Q517" i="45" s="1"/>
  <c r="A517" i="45"/>
  <c r="T516" i="45"/>
  <c r="U516" i="45" s="1"/>
  <c r="M516" i="45"/>
  <c r="L516" i="45"/>
  <c r="K516" i="45"/>
  <c r="J516" i="45"/>
  <c r="N516" i="45" s="1"/>
  <c r="O516" i="45" s="1"/>
  <c r="Q516" i="45" s="1"/>
  <c r="A516" i="45"/>
  <c r="T515" i="45"/>
  <c r="U515" i="45" s="1"/>
  <c r="M515" i="45"/>
  <c r="L515" i="45"/>
  <c r="K515" i="45"/>
  <c r="J515" i="45"/>
  <c r="N515" i="45" s="1"/>
  <c r="O515" i="45" s="1"/>
  <c r="Q515" i="45" s="1"/>
  <c r="A515" i="45"/>
  <c r="T514" i="45"/>
  <c r="U514" i="45" s="1"/>
  <c r="M514" i="45"/>
  <c r="L514" i="45"/>
  <c r="K514" i="45"/>
  <c r="J514" i="45"/>
  <c r="N514" i="45" s="1"/>
  <c r="O514" i="45" s="1"/>
  <c r="Q514" i="45" s="1"/>
  <c r="A514" i="45"/>
  <c r="T513" i="45"/>
  <c r="U513" i="45" s="1"/>
  <c r="M513" i="45"/>
  <c r="L513" i="45"/>
  <c r="K513" i="45"/>
  <c r="J513" i="45"/>
  <c r="N513" i="45" s="1"/>
  <c r="O513" i="45" s="1"/>
  <c r="Q513" i="45" s="1"/>
  <c r="A513" i="45"/>
  <c r="T512" i="45"/>
  <c r="U512" i="45" s="1"/>
  <c r="M512" i="45"/>
  <c r="L512" i="45"/>
  <c r="K512" i="45"/>
  <c r="J512" i="45"/>
  <c r="N512" i="45" s="1"/>
  <c r="O512" i="45" s="1"/>
  <c r="Q512" i="45" s="1"/>
  <c r="A512" i="45"/>
  <c r="T511" i="45"/>
  <c r="U511" i="45" s="1"/>
  <c r="M511" i="45"/>
  <c r="L511" i="45"/>
  <c r="K511" i="45"/>
  <c r="J511" i="45"/>
  <c r="N511" i="45" s="1"/>
  <c r="O511" i="45" s="1"/>
  <c r="Q511" i="45" s="1"/>
  <c r="A511" i="45"/>
  <c r="T510" i="45"/>
  <c r="U510" i="45" s="1"/>
  <c r="M510" i="45"/>
  <c r="L510" i="45"/>
  <c r="K510" i="45"/>
  <c r="J510" i="45"/>
  <c r="N510" i="45" s="1"/>
  <c r="O510" i="45" s="1"/>
  <c r="Q510" i="45" s="1"/>
  <c r="A510" i="45"/>
  <c r="T509" i="45"/>
  <c r="U509" i="45" s="1"/>
  <c r="M509" i="45"/>
  <c r="L509" i="45"/>
  <c r="K509" i="45"/>
  <c r="J509" i="45"/>
  <c r="N509" i="45" s="1"/>
  <c r="O509" i="45" s="1"/>
  <c r="Q509" i="45" s="1"/>
  <c r="A509" i="45"/>
  <c r="T508" i="45"/>
  <c r="U508" i="45" s="1"/>
  <c r="M508" i="45"/>
  <c r="L508" i="45"/>
  <c r="K508" i="45"/>
  <c r="J508" i="45"/>
  <c r="N508" i="45" s="1"/>
  <c r="O508" i="45" s="1"/>
  <c r="Q508" i="45" s="1"/>
  <c r="A508" i="45"/>
  <c r="T507" i="45"/>
  <c r="U507" i="45" s="1"/>
  <c r="M507" i="45"/>
  <c r="L507" i="45"/>
  <c r="K507" i="45"/>
  <c r="J507" i="45"/>
  <c r="N507" i="45" s="1"/>
  <c r="O507" i="45" s="1"/>
  <c r="Q507" i="45" s="1"/>
  <c r="A507" i="45"/>
  <c r="Y506" i="45"/>
  <c r="T506" i="45"/>
  <c r="U506" i="45" s="1"/>
  <c r="M506" i="45"/>
  <c r="L506" i="45"/>
  <c r="K506" i="45"/>
  <c r="J506" i="45"/>
  <c r="N506" i="45" s="1"/>
  <c r="O506" i="45" s="1"/>
  <c r="Q506" i="45" s="1"/>
  <c r="A506" i="45"/>
  <c r="T505" i="45"/>
  <c r="U505" i="45" s="1"/>
  <c r="M505" i="45"/>
  <c r="L505" i="45"/>
  <c r="K505" i="45"/>
  <c r="J505" i="45"/>
  <c r="N505" i="45" s="1"/>
  <c r="O505" i="45" s="1"/>
  <c r="Q505" i="45" s="1"/>
  <c r="A505" i="45"/>
  <c r="T504" i="45"/>
  <c r="U504" i="45" s="1"/>
  <c r="M504" i="45"/>
  <c r="L504" i="45"/>
  <c r="K504" i="45"/>
  <c r="J504" i="45"/>
  <c r="N504" i="45" s="1"/>
  <c r="O504" i="45" s="1"/>
  <c r="Q504" i="45" s="1"/>
  <c r="A504" i="45"/>
  <c r="T503" i="45"/>
  <c r="U503" i="45" s="1"/>
  <c r="M503" i="45"/>
  <c r="L503" i="45"/>
  <c r="K503" i="45"/>
  <c r="J503" i="45"/>
  <c r="N503" i="45" s="1"/>
  <c r="O503" i="45" s="1"/>
  <c r="Q503" i="45" s="1"/>
  <c r="A503" i="45"/>
  <c r="T502" i="45"/>
  <c r="U502" i="45" s="1"/>
  <c r="M502" i="45"/>
  <c r="L502" i="45"/>
  <c r="K502" i="45"/>
  <c r="J502" i="45"/>
  <c r="N502" i="45" s="1"/>
  <c r="O502" i="45" s="1"/>
  <c r="Q502" i="45" s="1"/>
  <c r="A502" i="45"/>
  <c r="T501" i="45"/>
  <c r="U501" i="45" s="1"/>
  <c r="M501" i="45"/>
  <c r="L501" i="45"/>
  <c r="K501" i="45"/>
  <c r="J501" i="45"/>
  <c r="N501" i="45" s="1"/>
  <c r="O501" i="45" s="1"/>
  <c r="Q501" i="45" s="1"/>
  <c r="A501" i="45"/>
  <c r="Y500" i="45"/>
  <c r="T500" i="45"/>
  <c r="U500" i="45" s="1"/>
  <c r="M500" i="45"/>
  <c r="L500" i="45"/>
  <c r="K500" i="45"/>
  <c r="J500" i="45"/>
  <c r="N500" i="45" s="1"/>
  <c r="O500" i="45" s="1"/>
  <c r="Q500" i="45" s="1"/>
  <c r="A500" i="45"/>
  <c r="T499" i="45"/>
  <c r="U499" i="45" s="1"/>
  <c r="M499" i="45"/>
  <c r="L499" i="45"/>
  <c r="K499" i="45"/>
  <c r="J499" i="45"/>
  <c r="N499" i="45" s="1"/>
  <c r="O499" i="45" s="1"/>
  <c r="Q499" i="45" s="1"/>
  <c r="A499" i="45"/>
  <c r="Y498" i="45"/>
  <c r="T498" i="45"/>
  <c r="U498" i="45" s="1"/>
  <c r="M498" i="45"/>
  <c r="L498" i="45"/>
  <c r="K498" i="45"/>
  <c r="J498" i="45"/>
  <c r="N498" i="45" s="1"/>
  <c r="O498" i="45" s="1"/>
  <c r="Q498" i="45" s="1"/>
  <c r="A498" i="45"/>
  <c r="Y497" i="45"/>
  <c r="T497" i="45"/>
  <c r="U497" i="45" s="1"/>
  <c r="M497" i="45"/>
  <c r="L497" i="45"/>
  <c r="K497" i="45"/>
  <c r="J497" i="45"/>
  <c r="N497" i="45" s="1"/>
  <c r="O497" i="45" s="1"/>
  <c r="Q497" i="45" s="1"/>
  <c r="A497" i="45"/>
  <c r="Y496" i="45"/>
  <c r="T496" i="45"/>
  <c r="U496" i="45" s="1"/>
  <c r="M496" i="45"/>
  <c r="L496" i="45"/>
  <c r="K496" i="45"/>
  <c r="J496" i="45"/>
  <c r="N496" i="45" s="1"/>
  <c r="O496" i="45" s="1"/>
  <c r="Q496" i="45" s="1"/>
  <c r="A496" i="45"/>
  <c r="T495" i="45"/>
  <c r="U495" i="45" s="1"/>
  <c r="M495" i="45"/>
  <c r="L495" i="45"/>
  <c r="K495" i="45"/>
  <c r="J495" i="45"/>
  <c r="N495" i="45" s="1"/>
  <c r="O495" i="45" s="1"/>
  <c r="Q495" i="45" s="1"/>
  <c r="A495" i="45"/>
  <c r="T494" i="45"/>
  <c r="U494" i="45" s="1"/>
  <c r="M494" i="45"/>
  <c r="L494" i="45"/>
  <c r="K494" i="45"/>
  <c r="J494" i="45"/>
  <c r="N494" i="45" s="1"/>
  <c r="O494" i="45" s="1"/>
  <c r="Q494" i="45" s="1"/>
  <c r="A494" i="45"/>
  <c r="T493" i="45"/>
  <c r="U493" i="45" s="1"/>
  <c r="M493" i="45"/>
  <c r="L493" i="45"/>
  <c r="K493" i="45"/>
  <c r="J493" i="45"/>
  <c r="N493" i="45" s="1"/>
  <c r="O493" i="45" s="1"/>
  <c r="Q493" i="45" s="1"/>
  <c r="A493" i="45"/>
  <c r="T492" i="45"/>
  <c r="U492" i="45" s="1"/>
  <c r="M492" i="45"/>
  <c r="L492" i="45"/>
  <c r="K492" i="45"/>
  <c r="J492" i="45"/>
  <c r="N492" i="45" s="1"/>
  <c r="O492" i="45" s="1"/>
  <c r="Q492" i="45" s="1"/>
  <c r="A492" i="45"/>
  <c r="T491" i="45"/>
  <c r="U491" i="45" s="1"/>
  <c r="M491" i="45"/>
  <c r="L491" i="45"/>
  <c r="K491" i="45"/>
  <c r="J491" i="45"/>
  <c r="N491" i="45" s="1"/>
  <c r="O491" i="45" s="1"/>
  <c r="Q491" i="45" s="1"/>
  <c r="A491" i="45"/>
  <c r="T490" i="45"/>
  <c r="U490" i="45" s="1"/>
  <c r="M490" i="45"/>
  <c r="L490" i="45"/>
  <c r="K490" i="45"/>
  <c r="J490" i="45"/>
  <c r="N490" i="45" s="1"/>
  <c r="O490" i="45" s="1"/>
  <c r="Q490" i="45" s="1"/>
  <c r="A490" i="45"/>
  <c r="T489" i="45"/>
  <c r="U489" i="45" s="1"/>
  <c r="M489" i="45"/>
  <c r="L489" i="45"/>
  <c r="K489" i="45"/>
  <c r="J489" i="45"/>
  <c r="N489" i="45" s="1"/>
  <c r="O489" i="45" s="1"/>
  <c r="Q489" i="45" s="1"/>
  <c r="A489" i="45"/>
  <c r="T488" i="45"/>
  <c r="U488" i="45" s="1"/>
  <c r="M488" i="45"/>
  <c r="L488" i="45"/>
  <c r="K488" i="45"/>
  <c r="J488" i="45"/>
  <c r="N488" i="45" s="1"/>
  <c r="O488" i="45" s="1"/>
  <c r="Q488" i="45" s="1"/>
  <c r="A488" i="45"/>
  <c r="T487" i="45"/>
  <c r="U487" i="45" s="1"/>
  <c r="M487" i="45"/>
  <c r="L487" i="45"/>
  <c r="K487" i="45"/>
  <c r="J487" i="45"/>
  <c r="N487" i="45" s="1"/>
  <c r="O487" i="45" s="1"/>
  <c r="Q487" i="45" s="1"/>
  <c r="A487" i="45"/>
  <c r="Y486" i="45"/>
  <c r="T486" i="45"/>
  <c r="U486" i="45" s="1"/>
  <c r="M486" i="45"/>
  <c r="L486" i="45"/>
  <c r="K486" i="45"/>
  <c r="J486" i="45"/>
  <c r="N486" i="45" s="1"/>
  <c r="O486" i="45" s="1"/>
  <c r="Q486" i="45" s="1"/>
  <c r="A486" i="45"/>
  <c r="T485" i="45"/>
  <c r="U485" i="45" s="1"/>
  <c r="M485" i="45"/>
  <c r="L485" i="45"/>
  <c r="K485" i="45"/>
  <c r="J485" i="45"/>
  <c r="N485" i="45" s="1"/>
  <c r="O485" i="45" s="1"/>
  <c r="Q485" i="45" s="1"/>
  <c r="A485" i="45"/>
  <c r="T484" i="45"/>
  <c r="U484" i="45" s="1"/>
  <c r="M484" i="45"/>
  <c r="L484" i="45"/>
  <c r="K484" i="45"/>
  <c r="J484" i="45"/>
  <c r="N484" i="45" s="1"/>
  <c r="O484" i="45" s="1"/>
  <c r="Q484" i="45" s="1"/>
  <c r="A484" i="45"/>
  <c r="T483" i="45"/>
  <c r="U483" i="45" s="1"/>
  <c r="M483" i="45"/>
  <c r="L483" i="45"/>
  <c r="K483" i="45"/>
  <c r="J483" i="45"/>
  <c r="N483" i="45" s="1"/>
  <c r="O483" i="45" s="1"/>
  <c r="Q483" i="45" s="1"/>
  <c r="A483" i="45"/>
  <c r="T482" i="45"/>
  <c r="U482" i="45" s="1"/>
  <c r="M482" i="45"/>
  <c r="L482" i="45"/>
  <c r="K482" i="45"/>
  <c r="J482" i="45"/>
  <c r="N482" i="45" s="1"/>
  <c r="O482" i="45" s="1"/>
  <c r="Q482" i="45" s="1"/>
  <c r="A482" i="45"/>
  <c r="T481" i="45"/>
  <c r="U481" i="45" s="1"/>
  <c r="M481" i="45"/>
  <c r="L481" i="45"/>
  <c r="K481" i="45"/>
  <c r="J481" i="45"/>
  <c r="N481" i="45" s="1"/>
  <c r="O481" i="45" s="1"/>
  <c r="Q481" i="45" s="1"/>
  <c r="A481" i="45"/>
  <c r="T480" i="45"/>
  <c r="U480" i="45" s="1"/>
  <c r="M480" i="45"/>
  <c r="L480" i="45"/>
  <c r="K480" i="45"/>
  <c r="J480" i="45"/>
  <c r="N480" i="45" s="1"/>
  <c r="O480" i="45" s="1"/>
  <c r="Q480" i="45" s="1"/>
  <c r="A480" i="45"/>
  <c r="T479" i="45"/>
  <c r="U479" i="45" s="1"/>
  <c r="M479" i="45"/>
  <c r="L479" i="45"/>
  <c r="K479" i="45"/>
  <c r="J479" i="45"/>
  <c r="N479" i="45" s="1"/>
  <c r="O479" i="45" s="1"/>
  <c r="Q479" i="45" s="1"/>
  <c r="A479" i="45"/>
  <c r="T478" i="45"/>
  <c r="U478" i="45" s="1"/>
  <c r="M478" i="45"/>
  <c r="L478" i="45"/>
  <c r="K478" i="45"/>
  <c r="J478" i="45"/>
  <c r="N478" i="45" s="1"/>
  <c r="O478" i="45" s="1"/>
  <c r="Q478" i="45" s="1"/>
  <c r="A478" i="45"/>
  <c r="T477" i="45"/>
  <c r="U477" i="45" s="1"/>
  <c r="M477" i="45"/>
  <c r="L477" i="45"/>
  <c r="K477" i="45"/>
  <c r="J477" i="45"/>
  <c r="N477" i="45" s="1"/>
  <c r="O477" i="45" s="1"/>
  <c r="Q477" i="45" s="1"/>
  <c r="A477" i="45"/>
  <c r="T476" i="45"/>
  <c r="U476" i="45" s="1"/>
  <c r="M476" i="45"/>
  <c r="L476" i="45"/>
  <c r="K476" i="45"/>
  <c r="J476" i="45"/>
  <c r="N476" i="45" s="1"/>
  <c r="O476" i="45" s="1"/>
  <c r="Q476" i="45" s="1"/>
  <c r="A476" i="45"/>
  <c r="Y475" i="45"/>
  <c r="T475" i="45"/>
  <c r="U475" i="45" s="1"/>
  <c r="M475" i="45"/>
  <c r="L475" i="45"/>
  <c r="K475" i="45"/>
  <c r="J475" i="45"/>
  <c r="N475" i="45" s="1"/>
  <c r="O475" i="45" s="1"/>
  <c r="Q475" i="45" s="1"/>
  <c r="A475" i="45"/>
  <c r="T474" i="45"/>
  <c r="U474" i="45" s="1"/>
  <c r="M474" i="45"/>
  <c r="L474" i="45"/>
  <c r="K474" i="45"/>
  <c r="J474" i="45"/>
  <c r="N474" i="45" s="1"/>
  <c r="O474" i="45" s="1"/>
  <c r="Q474" i="45" s="1"/>
  <c r="A474" i="45"/>
  <c r="T473" i="45"/>
  <c r="U473" i="45" s="1"/>
  <c r="M473" i="45"/>
  <c r="L473" i="45"/>
  <c r="K473" i="45"/>
  <c r="J473" i="45"/>
  <c r="N473" i="45" s="1"/>
  <c r="O473" i="45" s="1"/>
  <c r="Q473" i="45" s="1"/>
  <c r="A473" i="45"/>
  <c r="T472" i="45"/>
  <c r="U472" i="45" s="1"/>
  <c r="M472" i="45"/>
  <c r="L472" i="45"/>
  <c r="K472" i="45"/>
  <c r="J472" i="45"/>
  <c r="N472" i="45" s="1"/>
  <c r="O472" i="45" s="1"/>
  <c r="Q472" i="45" s="1"/>
  <c r="A472" i="45"/>
  <c r="Y471" i="45"/>
  <c r="T471" i="45"/>
  <c r="U471" i="45" s="1"/>
  <c r="M471" i="45"/>
  <c r="L471" i="45"/>
  <c r="K471" i="45"/>
  <c r="J471" i="45"/>
  <c r="N471" i="45" s="1"/>
  <c r="O471" i="45" s="1"/>
  <c r="Q471" i="45" s="1"/>
  <c r="A471" i="45"/>
  <c r="Y470" i="45"/>
  <c r="T470" i="45"/>
  <c r="U470" i="45" s="1"/>
  <c r="M470" i="45"/>
  <c r="L470" i="45"/>
  <c r="K470" i="45"/>
  <c r="J470" i="45"/>
  <c r="N470" i="45" s="1"/>
  <c r="O470" i="45" s="1"/>
  <c r="Q470" i="45" s="1"/>
  <c r="A470" i="45"/>
  <c r="T469" i="45"/>
  <c r="U469" i="45" s="1"/>
  <c r="M469" i="45"/>
  <c r="L469" i="45"/>
  <c r="K469" i="45"/>
  <c r="J469" i="45"/>
  <c r="N469" i="45" s="1"/>
  <c r="O469" i="45" s="1"/>
  <c r="Q469" i="45" s="1"/>
  <c r="A469" i="45"/>
  <c r="Y468" i="45"/>
  <c r="T468" i="45"/>
  <c r="U468" i="45" s="1"/>
  <c r="M468" i="45"/>
  <c r="L468" i="45"/>
  <c r="K468" i="45"/>
  <c r="J468" i="45"/>
  <c r="N468" i="45" s="1"/>
  <c r="O468" i="45" s="1"/>
  <c r="Q468" i="45" s="1"/>
  <c r="A468" i="45"/>
  <c r="T467" i="45"/>
  <c r="U467" i="45" s="1"/>
  <c r="M467" i="45"/>
  <c r="L467" i="45"/>
  <c r="K467" i="45"/>
  <c r="J467" i="45"/>
  <c r="N467" i="45" s="1"/>
  <c r="O467" i="45" s="1"/>
  <c r="Q467" i="45" s="1"/>
  <c r="A467" i="45"/>
  <c r="T466" i="45"/>
  <c r="U466" i="45" s="1"/>
  <c r="M466" i="45"/>
  <c r="L466" i="45"/>
  <c r="K466" i="45"/>
  <c r="J466" i="45"/>
  <c r="N466" i="45" s="1"/>
  <c r="O466" i="45" s="1"/>
  <c r="Q466" i="45" s="1"/>
  <c r="A466" i="45"/>
  <c r="Y465" i="45"/>
  <c r="T465" i="45"/>
  <c r="U465" i="45" s="1"/>
  <c r="M465" i="45"/>
  <c r="L465" i="45"/>
  <c r="K465" i="45"/>
  <c r="J465" i="45"/>
  <c r="N465" i="45" s="1"/>
  <c r="O465" i="45" s="1"/>
  <c r="Q465" i="45" s="1"/>
  <c r="A465" i="45"/>
  <c r="T464" i="45"/>
  <c r="U464" i="45" s="1"/>
  <c r="M464" i="45"/>
  <c r="L464" i="45"/>
  <c r="K464" i="45"/>
  <c r="J464" i="45"/>
  <c r="N464" i="45" s="1"/>
  <c r="O464" i="45" s="1"/>
  <c r="Q464" i="45" s="1"/>
  <c r="A464" i="45"/>
  <c r="T463" i="45"/>
  <c r="U463" i="45" s="1"/>
  <c r="M463" i="45"/>
  <c r="L463" i="45"/>
  <c r="K463" i="45"/>
  <c r="J463" i="45"/>
  <c r="N463" i="45" s="1"/>
  <c r="O463" i="45" s="1"/>
  <c r="Q463" i="45" s="1"/>
  <c r="A463" i="45"/>
  <c r="Y462" i="45"/>
  <c r="T462" i="45"/>
  <c r="U462" i="45" s="1"/>
  <c r="M462" i="45"/>
  <c r="L462" i="45"/>
  <c r="K462" i="45"/>
  <c r="J462" i="45"/>
  <c r="N462" i="45" s="1"/>
  <c r="O462" i="45" s="1"/>
  <c r="Q462" i="45" s="1"/>
  <c r="A462" i="45"/>
  <c r="T461" i="45"/>
  <c r="U461" i="45" s="1"/>
  <c r="M461" i="45"/>
  <c r="L461" i="45"/>
  <c r="K461" i="45"/>
  <c r="J461" i="45"/>
  <c r="N461" i="45" s="1"/>
  <c r="O461" i="45" s="1"/>
  <c r="Q461" i="45" s="1"/>
  <c r="A461" i="45"/>
  <c r="T460" i="45"/>
  <c r="U460" i="45" s="1"/>
  <c r="M460" i="45"/>
  <c r="L460" i="45"/>
  <c r="K460" i="45"/>
  <c r="J460" i="45"/>
  <c r="N460" i="45" s="1"/>
  <c r="O460" i="45" s="1"/>
  <c r="Q460" i="45" s="1"/>
  <c r="A460" i="45"/>
  <c r="T459" i="45"/>
  <c r="U459" i="45" s="1"/>
  <c r="M459" i="45"/>
  <c r="L459" i="45"/>
  <c r="K459" i="45"/>
  <c r="J459" i="45"/>
  <c r="N459" i="45" s="1"/>
  <c r="O459" i="45" s="1"/>
  <c r="Q459" i="45" s="1"/>
  <c r="A459" i="45"/>
  <c r="T458" i="45"/>
  <c r="U458" i="45" s="1"/>
  <c r="M458" i="45"/>
  <c r="L458" i="45"/>
  <c r="K458" i="45"/>
  <c r="J458" i="45"/>
  <c r="N458" i="45" s="1"/>
  <c r="O458" i="45" s="1"/>
  <c r="Q458" i="45" s="1"/>
  <c r="A458" i="45"/>
  <c r="T457" i="45"/>
  <c r="U457" i="45" s="1"/>
  <c r="M457" i="45"/>
  <c r="L457" i="45"/>
  <c r="K457" i="45"/>
  <c r="J457" i="45"/>
  <c r="N457" i="45" s="1"/>
  <c r="O457" i="45" s="1"/>
  <c r="Q457" i="45" s="1"/>
  <c r="A457" i="45"/>
  <c r="T456" i="45"/>
  <c r="U456" i="45" s="1"/>
  <c r="M456" i="45"/>
  <c r="L456" i="45"/>
  <c r="K456" i="45"/>
  <c r="J456" i="45"/>
  <c r="N456" i="45" s="1"/>
  <c r="O456" i="45" s="1"/>
  <c r="Q456" i="45" s="1"/>
  <c r="A456" i="45"/>
  <c r="T455" i="45"/>
  <c r="U455" i="45" s="1"/>
  <c r="M455" i="45"/>
  <c r="L455" i="45"/>
  <c r="K455" i="45"/>
  <c r="J455" i="45"/>
  <c r="N455" i="45" s="1"/>
  <c r="O455" i="45" s="1"/>
  <c r="Q455" i="45" s="1"/>
  <c r="A455" i="45"/>
  <c r="T454" i="45"/>
  <c r="U454" i="45" s="1"/>
  <c r="M454" i="45"/>
  <c r="L454" i="45"/>
  <c r="K454" i="45"/>
  <c r="J454" i="45"/>
  <c r="N454" i="45" s="1"/>
  <c r="O454" i="45" s="1"/>
  <c r="Q454" i="45" s="1"/>
  <c r="A454" i="45"/>
  <c r="T453" i="45"/>
  <c r="U453" i="45" s="1"/>
  <c r="M453" i="45"/>
  <c r="L453" i="45"/>
  <c r="K453" i="45"/>
  <c r="J453" i="45"/>
  <c r="N453" i="45" s="1"/>
  <c r="O453" i="45" s="1"/>
  <c r="Q453" i="45" s="1"/>
  <c r="A453" i="45"/>
  <c r="T452" i="45"/>
  <c r="U452" i="45" s="1"/>
  <c r="M452" i="45"/>
  <c r="L452" i="45"/>
  <c r="K452" i="45"/>
  <c r="J452" i="45"/>
  <c r="N452" i="45" s="1"/>
  <c r="O452" i="45" s="1"/>
  <c r="Q452" i="45" s="1"/>
  <c r="A452" i="45"/>
  <c r="T451" i="45"/>
  <c r="U451" i="45" s="1"/>
  <c r="M451" i="45"/>
  <c r="L451" i="45"/>
  <c r="K451" i="45"/>
  <c r="J451" i="45"/>
  <c r="N451" i="45" s="1"/>
  <c r="O451" i="45" s="1"/>
  <c r="Q451" i="45" s="1"/>
  <c r="A451" i="45"/>
  <c r="T450" i="45"/>
  <c r="U450" i="45" s="1"/>
  <c r="M450" i="45"/>
  <c r="L450" i="45"/>
  <c r="K450" i="45"/>
  <c r="J450" i="45"/>
  <c r="N450" i="45" s="1"/>
  <c r="O450" i="45" s="1"/>
  <c r="Q450" i="45" s="1"/>
  <c r="A450" i="45"/>
  <c r="T449" i="45"/>
  <c r="U449" i="45" s="1"/>
  <c r="M449" i="45"/>
  <c r="L449" i="45"/>
  <c r="K449" i="45"/>
  <c r="J449" i="45"/>
  <c r="N449" i="45" s="1"/>
  <c r="O449" i="45" s="1"/>
  <c r="Q449" i="45" s="1"/>
  <c r="A449" i="45"/>
  <c r="T448" i="45"/>
  <c r="U448" i="45" s="1"/>
  <c r="M448" i="45"/>
  <c r="L448" i="45"/>
  <c r="K448" i="45"/>
  <c r="J448" i="45"/>
  <c r="N448" i="45" s="1"/>
  <c r="O448" i="45" s="1"/>
  <c r="Q448" i="45" s="1"/>
  <c r="A448" i="45"/>
  <c r="T447" i="45"/>
  <c r="U447" i="45" s="1"/>
  <c r="M447" i="45"/>
  <c r="L447" i="45"/>
  <c r="K447" i="45"/>
  <c r="J447" i="45"/>
  <c r="N447" i="45" s="1"/>
  <c r="O447" i="45" s="1"/>
  <c r="Q447" i="45" s="1"/>
  <c r="A447" i="45"/>
  <c r="T446" i="45"/>
  <c r="U446" i="45" s="1"/>
  <c r="M446" i="45"/>
  <c r="L446" i="45"/>
  <c r="K446" i="45"/>
  <c r="J446" i="45"/>
  <c r="N446" i="45" s="1"/>
  <c r="O446" i="45" s="1"/>
  <c r="Q446" i="45" s="1"/>
  <c r="A446" i="45"/>
  <c r="T445" i="45"/>
  <c r="U445" i="45" s="1"/>
  <c r="M445" i="45"/>
  <c r="L445" i="45"/>
  <c r="K445" i="45"/>
  <c r="J445" i="45"/>
  <c r="N445" i="45" s="1"/>
  <c r="O445" i="45" s="1"/>
  <c r="Q445" i="45" s="1"/>
  <c r="A445" i="45"/>
  <c r="T444" i="45"/>
  <c r="U444" i="45" s="1"/>
  <c r="M444" i="45"/>
  <c r="L444" i="45"/>
  <c r="K444" i="45"/>
  <c r="J444" i="45"/>
  <c r="N444" i="45" s="1"/>
  <c r="O444" i="45" s="1"/>
  <c r="Q444" i="45" s="1"/>
  <c r="A444" i="45"/>
  <c r="T443" i="45"/>
  <c r="U443" i="45" s="1"/>
  <c r="M443" i="45"/>
  <c r="L443" i="45"/>
  <c r="K443" i="45"/>
  <c r="J443" i="45"/>
  <c r="N443" i="45" s="1"/>
  <c r="O443" i="45" s="1"/>
  <c r="Q443" i="45" s="1"/>
  <c r="A443" i="45"/>
  <c r="Y442" i="45"/>
  <c r="T442" i="45"/>
  <c r="U442" i="45" s="1"/>
  <c r="M442" i="45"/>
  <c r="L442" i="45"/>
  <c r="K442" i="45"/>
  <c r="J442" i="45"/>
  <c r="N442" i="45" s="1"/>
  <c r="O442" i="45" s="1"/>
  <c r="Q442" i="45" s="1"/>
  <c r="A442" i="45"/>
  <c r="T441" i="45"/>
  <c r="U441" i="45" s="1"/>
  <c r="M441" i="45"/>
  <c r="L441" i="45"/>
  <c r="K441" i="45"/>
  <c r="J441" i="45"/>
  <c r="N441" i="45" s="1"/>
  <c r="O441" i="45" s="1"/>
  <c r="Q441" i="45" s="1"/>
  <c r="A441" i="45"/>
  <c r="T440" i="45"/>
  <c r="U440" i="45" s="1"/>
  <c r="M440" i="45"/>
  <c r="L440" i="45"/>
  <c r="K440" i="45"/>
  <c r="J440" i="45"/>
  <c r="N440" i="45" s="1"/>
  <c r="O440" i="45" s="1"/>
  <c r="Q440" i="45" s="1"/>
  <c r="A440" i="45"/>
  <c r="T439" i="45"/>
  <c r="U439" i="45" s="1"/>
  <c r="M439" i="45"/>
  <c r="L439" i="45"/>
  <c r="K439" i="45"/>
  <c r="J439" i="45"/>
  <c r="N439" i="45" s="1"/>
  <c r="O439" i="45" s="1"/>
  <c r="Q439" i="45" s="1"/>
  <c r="A439" i="45"/>
  <c r="T438" i="45"/>
  <c r="U438" i="45" s="1"/>
  <c r="M438" i="45"/>
  <c r="L438" i="45"/>
  <c r="K438" i="45"/>
  <c r="J438" i="45"/>
  <c r="N438" i="45" s="1"/>
  <c r="O438" i="45" s="1"/>
  <c r="Q438" i="45" s="1"/>
  <c r="A438" i="45"/>
  <c r="T437" i="45"/>
  <c r="U437" i="45" s="1"/>
  <c r="M437" i="45"/>
  <c r="L437" i="45"/>
  <c r="K437" i="45"/>
  <c r="J437" i="45"/>
  <c r="N437" i="45" s="1"/>
  <c r="O437" i="45" s="1"/>
  <c r="Q437" i="45" s="1"/>
  <c r="A437" i="45"/>
  <c r="Y436" i="45"/>
  <c r="T436" i="45"/>
  <c r="U436" i="45" s="1"/>
  <c r="M436" i="45"/>
  <c r="L436" i="45"/>
  <c r="K436" i="45"/>
  <c r="J436" i="45"/>
  <c r="N436" i="45" s="1"/>
  <c r="O436" i="45" s="1"/>
  <c r="Q436" i="45" s="1"/>
  <c r="A436" i="45"/>
  <c r="T435" i="45"/>
  <c r="U435" i="45" s="1"/>
  <c r="M435" i="45"/>
  <c r="L435" i="45"/>
  <c r="K435" i="45"/>
  <c r="J435" i="45"/>
  <c r="N435" i="45" s="1"/>
  <c r="O435" i="45" s="1"/>
  <c r="Q435" i="45" s="1"/>
  <c r="A435" i="45"/>
  <c r="T434" i="45"/>
  <c r="U434" i="45" s="1"/>
  <c r="M434" i="45"/>
  <c r="L434" i="45"/>
  <c r="K434" i="45"/>
  <c r="J434" i="45"/>
  <c r="N434" i="45" s="1"/>
  <c r="O434" i="45" s="1"/>
  <c r="Q434" i="45" s="1"/>
  <c r="A434" i="45"/>
  <c r="T433" i="45"/>
  <c r="U433" i="45" s="1"/>
  <c r="M433" i="45"/>
  <c r="L433" i="45"/>
  <c r="K433" i="45"/>
  <c r="J433" i="45"/>
  <c r="N433" i="45" s="1"/>
  <c r="O433" i="45" s="1"/>
  <c r="Q433" i="45" s="1"/>
  <c r="A433" i="45"/>
  <c r="T432" i="45"/>
  <c r="U432" i="45" s="1"/>
  <c r="M432" i="45"/>
  <c r="L432" i="45"/>
  <c r="K432" i="45"/>
  <c r="J432" i="45"/>
  <c r="N432" i="45" s="1"/>
  <c r="O432" i="45" s="1"/>
  <c r="Q432" i="45" s="1"/>
  <c r="A432" i="45"/>
  <c r="T431" i="45"/>
  <c r="U431" i="45" s="1"/>
  <c r="M431" i="45"/>
  <c r="L431" i="45"/>
  <c r="K431" i="45"/>
  <c r="J431" i="45"/>
  <c r="N431" i="45" s="1"/>
  <c r="O431" i="45" s="1"/>
  <c r="Q431" i="45" s="1"/>
  <c r="A431" i="45"/>
  <c r="T430" i="45"/>
  <c r="U430" i="45" s="1"/>
  <c r="M430" i="45"/>
  <c r="L430" i="45"/>
  <c r="K430" i="45"/>
  <c r="J430" i="45"/>
  <c r="N430" i="45" s="1"/>
  <c r="O430" i="45" s="1"/>
  <c r="Q430" i="45" s="1"/>
  <c r="A430" i="45"/>
  <c r="T429" i="45"/>
  <c r="U429" i="45" s="1"/>
  <c r="M429" i="45"/>
  <c r="L429" i="45"/>
  <c r="K429" i="45"/>
  <c r="J429" i="45"/>
  <c r="N429" i="45" s="1"/>
  <c r="O429" i="45" s="1"/>
  <c r="Q429" i="45" s="1"/>
  <c r="A429" i="45"/>
  <c r="T428" i="45"/>
  <c r="U428" i="45" s="1"/>
  <c r="M428" i="45"/>
  <c r="L428" i="45"/>
  <c r="K428" i="45"/>
  <c r="J428" i="45"/>
  <c r="N428" i="45" s="1"/>
  <c r="O428" i="45" s="1"/>
  <c r="Q428" i="45" s="1"/>
  <c r="A428" i="45"/>
  <c r="T427" i="45"/>
  <c r="U427" i="45" s="1"/>
  <c r="M427" i="45"/>
  <c r="L427" i="45"/>
  <c r="K427" i="45"/>
  <c r="J427" i="45"/>
  <c r="N427" i="45" s="1"/>
  <c r="O427" i="45" s="1"/>
  <c r="Q427" i="45" s="1"/>
  <c r="A427" i="45"/>
  <c r="T426" i="45"/>
  <c r="U426" i="45" s="1"/>
  <c r="M426" i="45"/>
  <c r="L426" i="45"/>
  <c r="K426" i="45"/>
  <c r="J426" i="45"/>
  <c r="N426" i="45" s="1"/>
  <c r="O426" i="45" s="1"/>
  <c r="Q426" i="45" s="1"/>
  <c r="A426" i="45"/>
  <c r="T425" i="45"/>
  <c r="U425" i="45" s="1"/>
  <c r="M425" i="45"/>
  <c r="L425" i="45"/>
  <c r="K425" i="45"/>
  <c r="J425" i="45"/>
  <c r="N425" i="45" s="1"/>
  <c r="O425" i="45" s="1"/>
  <c r="Q425" i="45" s="1"/>
  <c r="A425" i="45"/>
  <c r="T424" i="45"/>
  <c r="U424" i="45" s="1"/>
  <c r="M424" i="45"/>
  <c r="L424" i="45"/>
  <c r="K424" i="45"/>
  <c r="J424" i="45"/>
  <c r="N424" i="45" s="1"/>
  <c r="O424" i="45" s="1"/>
  <c r="Q424" i="45" s="1"/>
  <c r="A424" i="45"/>
  <c r="T423" i="45"/>
  <c r="U423" i="45" s="1"/>
  <c r="M423" i="45"/>
  <c r="L423" i="45"/>
  <c r="K423" i="45"/>
  <c r="J423" i="45"/>
  <c r="N423" i="45" s="1"/>
  <c r="O423" i="45" s="1"/>
  <c r="Q423" i="45" s="1"/>
  <c r="A423" i="45"/>
  <c r="T422" i="45"/>
  <c r="U422" i="45" s="1"/>
  <c r="M422" i="45"/>
  <c r="L422" i="45"/>
  <c r="K422" i="45"/>
  <c r="J422" i="45"/>
  <c r="N422" i="45" s="1"/>
  <c r="O422" i="45" s="1"/>
  <c r="Q422" i="45" s="1"/>
  <c r="A422" i="45"/>
  <c r="T421" i="45"/>
  <c r="U421" i="45" s="1"/>
  <c r="M421" i="45"/>
  <c r="L421" i="45"/>
  <c r="K421" i="45"/>
  <c r="J421" i="45"/>
  <c r="N421" i="45" s="1"/>
  <c r="O421" i="45" s="1"/>
  <c r="Q421" i="45" s="1"/>
  <c r="A421" i="45"/>
  <c r="T420" i="45"/>
  <c r="U420" i="45" s="1"/>
  <c r="M420" i="45"/>
  <c r="L420" i="45"/>
  <c r="K420" i="45"/>
  <c r="J420" i="45"/>
  <c r="N420" i="45" s="1"/>
  <c r="O420" i="45" s="1"/>
  <c r="Q420" i="45" s="1"/>
  <c r="A420" i="45"/>
  <c r="T419" i="45"/>
  <c r="U419" i="45" s="1"/>
  <c r="M419" i="45"/>
  <c r="L419" i="45"/>
  <c r="K419" i="45"/>
  <c r="J419" i="45"/>
  <c r="N419" i="45" s="1"/>
  <c r="O419" i="45" s="1"/>
  <c r="Q419" i="45" s="1"/>
  <c r="A419" i="45"/>
  <c r="T418" i="45"/>
  <c r="U418" i="45" s="1"/>
  <c r="M418" i="45"/>
  <c r="L418" i="45"/>
  <c r="K418" i="45"/>
  <c r="J418" i="45"/>
  <c r="N418" i="45" s="1"/>
  <c r="O418" i="45" s="1"/>
  <c r="Q418" i="45" s="1"/>
  <c r="A418" i="45"/>
  <c r="T417" i="45"/>
  <c r="U417" i="45" s="1"/>
  <c r="M417" i="45"/>
  <c r="L417" i="45"/>
  <c r="K417" i="45"/>
  <c r="J417" i="45"/>
  <c r="N417" i="45" s="1"/>
  <c r="O417" i="45" s="1"/>
  <c r="Q417" i="45" s="1"/>
  <c r="A417" i="45"/>
  <c r="T416" i="45"/>
  <c r="U416" i="45" s="1"/>
  <c r="M416" i="45"/>
  <c r="L416" i="45"/>
  <c r="K416" i="45"/>
  <c r="J416" i="45"/>
  <c r="N416" i="45" s="1"/>
  <c r="O416" i="45" s="1"/>
  <c r="Q416" i="45" s="1"/>
  <c r="A416" i="45"/>
  <c r="T415" i="45"/>
  <c r="U415" i="45" s="1"/>
  <c r="M415" i="45"/>
  <c r="L415" i="45"/>
  <c r="K415" i="45"/>
  <c r="J415" i="45"/>
  <c r="N415" i="45" s="1"/>
  <c r="O415" i="45" s="1"/>
  <c r="Q415" i="45" s="1"/>
  <c r="A415" i="45"/>
  <c r="T414" i="45"/>
  <c r="U414" i="45" s="1"/>
  <c r="M414" i="45"/>
  <c r="L414" i="45"/>
  <c r="K414" i="45"/>
  <c r="J414" i="45"/>
  <c r="N414" i="45" s="1"/>
  <c r="O414" i="45" s="1"/>
  <c r="Q414" i="45" s="1"/>
  <c r="A414" i="45"/>
  <c r="T413" i="45"/>
  <c r="U413" i="45" s="1"/>
  <c r="M413" i="45"/>
  <c r="L413" i="45"/>
  <c r="K413" i="45"/>
  <c r="J413" i="45"/>
  <c r="N413" i="45" s="1"/>
  <c r="O413" i="45" s="1"/>
  <c r="Q413" i="45" s="1"/>
  <c r="A413" i="45"/>
  <c r="T412" i="45"/>
  <c r="U412" i="45" s="1"/>
  <c r="M412" i="45"/>
  <c r="L412" i="45"/>
  <c r="K412" i="45"/>
  <c r="J412" i="45"/>
  <c r="N412" i="45" s="1"/>
  <c r="O412" i="45" s="1"/>
  <c r="Q412" i="45" s="1"/>
  <c r="A412" i="45"/>
  <c r="T411" i="45"/>
  <c r="U411" i="45" s="1"/>
  <c r="M411" i="45"/>
  <c r="L411" i="45"/>
  <c r="K411" i="45"/>
  <c r="J411" i="45"/>
  <c r="N411" i="45" s="1"/>
  <c r="O411" i="45" s="1"/>
  <c r="Q411" i="45" s="1"/>
  <c r="A411" i="45"/>
  <c r="Y410" i="45"/>
  <c r="T410" i="45"/>
  <c r="U410" i="45" s="1"/>
  <c r="M410" i="45"/>
  <c r="L410" i="45"/>
  <c r="K410" i="45"/>
  <c r="J410" i="45"/>
  <c r="N410" i="45" s="1"/>
  <c r="O410" i="45" s="1"/>
  <c r="Q410" i="45" s="1"/>
  <c r="A410" i="45"/>
  <c r="T409" i="45"/>
  <c r="U409" i="45" s="1"/>
  <c r="M409" i="45"/>
  <c r="L409" i="45"/>
  <c r="K409" i="45"/>
  <c r="J409" i="45"/>
  <c r="N409" i="45" s="1"/>
  <c r="O409" i="45" s="1"/>
  <c r="Q409" i="45" s="1"/>
  <c r="A409" i="45"/>
  <c r="T408" i="45"/>
  <c r="U408" i="45" s="1"/>
  <c r="M408" i="45"/>
  <c r="L408" i="45"/>
  <c r="K408" i="45"/>
  <c r="J408" i="45"/>
  <c r="N408" i="45" s="1"/>
  <c r="O408" i="45" s="1"/>
  <c r="Q408" i="45" s="1"/>
  <c r="A408" i="45"/>
  <c r="T407" i="45"/>
  <c r="U407" i="45" s="1"/>
  <c r="M407" i="45"/>
  <c r="L407" i="45"/>
  <c r="K407" i="45"/>
  <c r="J407" i="45"/>
  <c r="N407" i="45" s="1"/>
  <c r="O407" i="45" s="1"/>
  <c r="Q407" i="45" s="1"/>
  <c r="A407" i="45"/>
  <c r="T406" i="45"/>
  <c r="U406" i="45" s="1"/>
  <c r="M406" i="45"/>
  <c r="L406" i="45"/>
  <c r="K406" i="45"/>
  <c r="J406" i="45"/>
  <c r="N406" i="45" s="1"/>
  <c r="O406" i="45" s="1"/>
  <c r="Q406" i="45" s="1"/>
  <c r="A406" i="45"/>
  <c r="T405" i="45"/>
  <c r="U405" i="45" s="1"/>
  <c r="M405" i="45"/>
  <c r="L405" i="45"/>
  <c r="K405" i="45"/>
  <c r="J405" i="45"/>
  <c r="N405" i="45" s="1"/>
  <c r="O405" i="45" s="1"/>
  <c r="Q405" i="45" s="1"/>
  <c r="A405" i="45"/>
  <c r="Y404" i="45"/>
  <c r="T404" i="45"/>
  <c r="U404" i="45" s="1"/>
  <c r="M404" i="45"/>
  <c r="L404" i="45"/>
  <c r="K404" i="45"/>
  <c r="J404" i="45"/>
  <c r="N404" i="45" s="1"/>
  <c r="O404" i="45" s="1"/>
  <c r="Q404" i="45" s="1"/>
  <c r="A404" i="45"/>
  <c r="T403" i="45"/>
  <c r="U403" i="45" s="1"/>
  <c r="M403" i="45"/>
  <c r="L403" i="45"/>
  <c r="K403" i="45"/>
  <c r="J403" i="45"/>
  <c r="N403" i="45" s="1"/>
  <c r="O403" i="45" s="1"/>
  <c r="Q403" i="45" s="1"/>
  <c r="A403" i="45"/>
  <c r="Y402" i="45"/>
  <c r="T402" i="45"/>
  <c r="U402" i="45" s="1"/>
  <c r="M402" i="45"/>
  <c r="L402" i="45"/>
  <c r="K402" i="45"/>
  <c r="J402" i="45"/>
  <c r="N402" i="45" s="1"/>
  <c r="O402" i="45" s="1"/>
  <c r="Q402" i="45" s="1"/>
  <c r="A402" i="45"/>
  <c r="U401" i="45"/>
  <c r="M401" i="45"/>
  <c r="L401" i="45"/>
  <c r="K401" i="45"/>
  <c r="J401" i="45"/>
  <c r="N401" i="45" s="1"/>
  <c r="O401" i="45" s="1"/>
  <c r="Q401" i="45" s="1"/>
  <c r="A401" i="45"/>
  <c r="T400" i="45"/>
  <c r="U400" i="45" s="1"/>
  <c r="M400" i="45"/>
  <c r="L400" i="45"/>
  <c r="K400" i="45"/>
  <c r="J400" i="45"/>
  <c r="N400" i="45" s="1"/>
  <c r="O400" i="45" s="1"/>
  <c r="Q400" i="45" s="1"/>
  <c r="A400" i="45"/>
  <c r="T399" i="45"/>
  <c r="U399" i="45" s="1"/>
  <c r="M399" i="45"/>
  <c r="L399" i="45"/>
  <c r="K399" i="45"/>
  <c r="J399" i="45"/>
  <c r="N399" i="45" s="1"/>
  <c r="O399" i="45" s="1"/>
  <c r="Q399" i="45" s="1"/>
  <c r="A399" i="45"/>
  <c r="T398" i="45"/>
  <c r="U398" i="45" s="1"/>
  <c r="M398" i="45"/>
  <c r="L398" i="45"/>
  <c r="K398" i="45"/>
  <c r="J398" i="45"/>
  <c r="N398" i="45" s="1"/>
  <c r="O398" i="45" s="1"/>
  <c r="Q398" i="45" s="1"/>
  <c r="A398" i="45"/>
  <c r="T397" i="45"/>
  <c r="U397" i="45" s="1"/>
  <c r="M397" i="45"/>
  <c r="L397" i="45"/>
  <c r="K397" i="45"/>
  <c r="J397" i="45"/>
  <c r="N397" i="45" s="1"/>
  <c r="O397" i="45" s="1"/>
  <c r="Q397" i="45" s="1"/>
  <c r="A397" i="45"/>
  <c r="T396" i="45"/>
  <c r="U396" i="45" s="1"/>
  <c r="M396" i="45"/>
  <c r="L396" i="45"/>
  <c r="K396" i="45"/>
  <c r="J396" i="45"/>
  <c r="N396" i="45" s="1"/>
  <c r="O396" i="45" s="1"/>
  <c r="Q396" i="45" s="1"/>
  <c r="A396" i="45"/>
  <c r="T395" i="45"/>
  <c r="U395" i="45" s="1"/>
  <c r="M395" i="45"/>
  <c r="L395" i="45"/>
  <c r="K395" i="45"/>
  <c r="J395" i="45"/>
  <c r="N395" i="45" s="1"/>
  <c r="O395" i="45" s="1"/>
  <c r="Q395" i="45" s="1"/>
  <c r="A395" i="45"/>
  <c r="T394" i="45"/>
  <c r="U394" i="45" s="1"/>
  <c r="M394" i="45"/>
  <c r="L394" i="45"/>
  <c r="K394" i="45"/>
  <c r="J394" i="45"/>
  <c r="N394" i="45" s="1"/>
  <c r="O394" i="45" s="1"/>
  <c r="Q394" i="45" s="1"/>
  <c r="A394" i="45"/>
  <c r="T393" i="45"/>
  <c r="U393" i="45" s="1"/>
  <c r="M393" i="45"/>
  <c r="L393" i="45"/>
  <c r="K393" i="45"/>
  <c r="J393" i="45"/>
  <c r="N393" i="45" s="1"/>
  <c r="O393" i="45" s="1"/>
  <c r="Q393" i="45" s="1"/>
  <c r="A393" i="45"/>
  <c r="T392" i="45"/>
  <c r="U392" i="45" s="1"/>
  <c r="M392" i="45"/>
  <c r="L392" i="45"/>
  <c r="K392" i="45"/>
  <c r="J392" i="45"/>
  <c r="N392" i="45" s="1"/>
  <c r="O392" i="45" s="1"/>
  <c r="Q392" i="45" s="1"/>
  <c r="A392" i="45"/>
  <c r="T391" i="45"/>
  <c r="U391" i="45" s="1"/>
  <c r="M391" i="45"/>
  <c r="L391" i="45"/>
  <c r="K391" i="45"/>
  <c r="J391" i="45"/>
  <c r="N391" i="45" s="1"/>
  <c r="O391" i="45" s="1"/>
  <c r="Q391" i="45" s="1"/>
  <c r="A391" i="45"/>
  <c r="Y390" i="45"/>
  <c r="T390" i="45"/>
  <c r="U390" i="45" s="1"/>
  <c r="M390" i="45"/>
  <c r="L390" i="45"/>
  <c r="K390" i="45"/>
  <c r="J390" i="45"/>
  <c r="N390" i="45" s="1"/>
  <c r="O390" i="45" s="1"/>
  <c r="Q390" i="45" s="1"/>
  <c r="A390" i="45"/>
  <c r="T389" i="45"/>
  <c r="U389" i="45" s="1"/>
  <c r="M389" i="45"/>
  <c r="L389" i="45"/>
  <c r="K389" i="45"/>
  <c r="J389" i="45"/>
  <c r="N389" i="45" s="1"/>
  <c r="O389" i="45" s="1"/>
  <c r="Q389" i="45" s="1"/>
  <c r="A389" i="45"/>
  <c r="Y388" i="45"/>
  <c r="T388" i="45"/>
  <c r="U388" i="45" s="1"/>
  <c r="M388" i="45"/>
  <c r="L388" i="45"/>
  <c r="K388" i="45"/>
  <c r="J388" i="45"/>
  <c r="N388" i="45" s="1"/>
  <c r="O388" i="45" s="1"/>
  <c r="Q388" i="45" s="1"/>
  <c r="A388" i="45"/>
  <c r="T387" i="45"/>
  <c r="U387" i="45" s="1"/>
  <c r="M387" i="45"/>
  <c r="L387" i="45"/>
  <c r="K387" i="45"/>
  <c r="J387" i="45"/>
  <c r="N387" i="45" s="1"/>
  <c r="O387" i="45" s="1"/>
  <c r="Q387" i="45" s="1"/>
  <c r="A387" i="45"/>
  <c r="Y386" i="45"/>
  <c r="T386" i="45"/>
  <c r="U386" i="45" s="1"/>
  <c r="M386" i="45"/>
  <c r="L386" i="45"/>
  <c r="K386" i="45"/>
  <c r="J386" i="45"/>
  <c r="N386" i="45" s="1"/>
  <c r="O386" i="45" s="1"/>
  <c r="Q386" i="45" s="1"/>
  <c r="A386" i="45"/>
  <c r="T385" i="45"/>
  <c r="U385" i="45" s="1"/>
  <c r="M385" i="45"/>
  <c r="L385" i="45"/>
  <c r="K385" i="45"/>
  <c r="J385" i="45"/>
  <c r="N385" i="45" s="1"/>
  <c r="O385" i="45" s="1"/>
  <c r="Q385" i="45" s="1"/>
  <c r="A385" i="45"/>
  <c r="Y384" i="45"/>
  <c r="T384" i="45"/>
  <c r="U384" i="45" s="1"/>
  <c r="M384" i="45"/>
  <c r="L384" i="45"/>
  <c r="K384" i="45"/>
  <c r="J384" i="45"/>
  <c r="N384" i="45" s="1"/>
  <c r="O384" i="45" s="1"/>
  <c r="Q384" i="45" s="1"/>
  <c r="A384" i="45"/>
  <c r="T383" i="45"/>
  <c r="U383" i="45" s="1"/>
  <c r="M383" i="45"/>
  <c r="L383" i="45"/>
  <c r="K383" i="45"/>
  <c r="J383" i="45"/>
  <c r="N383" i="45" s="1"/>
  <c r="O383" i="45" s="1"/>
  <c r="Q383" i="45" s="1"/>
  <c r="A383" i="45"/>
  <c r="T382" i="45"/>
  <c r="U382" i="45" s="1"/>
  <c r="M382" i="45"/>
  <c r="L382" i="45"/>
  <c r="K382" i="45"/>
  <c r="J382" i="45"/>
  <c r="N382" i="45" s="1"/>
  <c r="O382" i="45" s="1"/>
  <c r="Q382" i="45" s="1"/>
  <c r="A382" i="45"/>
  <c r="T381" i="45"/>
  <c r="U381" i="45" s="1"/>
  <c r="M381" i="45"/>
  <c r="L381" i="45"/>
  <c r="K381" i="45"/>
  <c r="J381" i="45"/>
  <c r="N381" i="45" s="1"/>
  <c r="O381" i="45" s="1"/>
  <c r="Q381" i="45" s="1"/>
  <c r="A381" i="45"/>
  <c r="T380" i="45"/>
  <c r="U380" i="45" s="1"/>
  <c r="M380" i="45"/>
  <c r="L380" i="45"/>
  <c r="K380" i="45"/>
  <c r="J380" i="45"/>
  <c r="N380" i="45" s="1"/>
  <c r="O380" i="45" s="1"/>
  <c r="Q380" i="45" s="1"/>
  <c r="A380" i="45"/>
  <c r="T379" i="45"/>
  <c r="U379" i="45" s="1"/>
  <c r="M379" i="45"/>
  <c r="L379" i="45"/>
  <c r="K379" i="45"/>
  <c r="J379" i="45"/>
  <c r="N379" i="45" s="1"/>
  <c r="O379" i="45" s="1"/>
  <c r="Q379" i="45" s="1"/>
  <c r="A379" i="45"/>
  <c r="T378" i="45"/>
  <c r="U378" i="45" s="1"/>
  <c r="M378" i="45"/>
  <c r="L378" i="45"/>
  <c r="K378" i="45"/>
  <c r="J378" i="45"/>
  <c r="N378" i="45" s="1"/>
  <c r="O378" i="45" s="1"/>
  <c r="Q378" i="45" s="1"/>
  <c r="A378" i="45"/>
  <c r="T377" i="45"/>
  <c r="U377" i="45" s="1"/>
  <c r="M377" i="45"/>
  <c r="L377" i="45"/>
  <c r="K377" i="45"/>
  <c r="J377" i="45"/>
  <c r="N377" i="45" s="1"/>
  <c r="O377" i="45" s="1"/>
  <c r="Q377" i="45" s="1"/>
  <c r="A377" i="45"/>
  <c r="T376" i="45"/>
  <c r="U376" i="45" s="1"/>
  <c r="M376" i="45"/>
  <c r="L376" i="45"/>
  <c r="K376" i="45"/>
  <c r="J376" i="45"/>
  <c r="N376" i="45" s="1"/>
  <c r="O376" i="45" s="1"/>
  <c r="Q376" i="45" s="1"/>
  <c r="A376" i="45"/>
  <c r="T375" i="45"/>
  <c r="U375" i="45" s="1"/>
  <c r="M375" i="45"/>
  <c r="L375" i="45"/>
  <c r="K375" i="45"/>
  <c r="J375" i="45"/>
  <c r="N375" i="45" s="1"/>
  <c r="O375" i="45" s="1"/>
  <c r="Q375" i="45" s="1"/>
  <c r="A375" i="45"/>
  <c r="T374" i="45"/>
  <c r="U374" i="45" s="1"/>
  <c r="M374" i="45"/>
  <c r="L374" i="45"/>
  <c r="K374" i="45"/>
  <c r="J374" i="45"/>
  <c r="N374" i="45" s="1"/>
  <c r="O374" i="45" s="1"/>
  <c r="Q374" i="45" s="1"/>
  <c r="A374" i="45"/>
  <c r="T373" i="45"/>
  <c r="U373" i="45" s="1"/>
  <c r="M373" i="45"/>
  <c r="L373" i="45"/>
  <c r="K373" i="45"/>
  <c r="J373" i="45"/>
  <c r="N373" i="45" s="1"/>
  <c r="O373" i="45" s="1"/>
  <c r="Q373" i="45" s="1"/>
  <c r="A373" i="45"/>
  <c r="Y372" i="45"/>
  <c r="T372" i="45"/>
  <c r="U372" i="45" s="1"/>
  <c r="M372" i="45"/>
  <c r="L372" i="45"/>
  <c r="K372" i="45"/>
  <c r="J372" i="45"/>
  <c r="N372" i="45" s="1"/>
  <c r="O372" i="45" s="1"/>
  <c r="Q372" i="45" s="1"/>
  <c r="A372" i="45"/>
  <c r="T371" i="45"/>
  <c r="U371" i="45" s="1"/>
  <c r="M371" i="45"/>
  <c r="L371" i="45"/>
  <c r="K371" i="45"/>
  <c r="J371" i="45"/>
  <c r="N371" i="45" s="1"/>
  <c r="O371" i="45" s="1"/>
  <c r="Q371" i="45" s="1"/>
  <c r="A371" i="45"/>
  <c r="T370" i="45"/>
  <c r="U370" i="45" s="1"/>
  <c r="M370" i="45"/>
  <c r="L370" i="45"/>
  <c r="K370" i="45"/>
  <c r="J370" i="45"/>
  <c r="N370" i="45" s="1"/>
  <c r="O370" i="45" s="1"/>
  <c r="Q370" i="45" s="1"/>
  <c r="A370" i="45"/>
  <c r="Y369" i="45"/>
  <c r="T369" i="45"/>
  <c r="U369" i="45" s="1"/>
  <c r="M369" i="45"/>
  <c r="L369" i="45"/>
  <c r="K369" i="45"/>
  <c r="J369" i="45"/>
  <c r="N369" i="45" s="1"/>
  <c r="O369" i="45" s="1"/>
  <c r="Q369" i="45" s="1"/>
  <c r="A369" i="45"/>
  <c r="T368" i="45"/>
  <c r="U368" i="45" s="1"/>
  <c r="M368" i="45"/>
  <c r="L368" i="45"/>
  <c r="K368" i="45"/>
  <c r="J368" i="45"/>
  <c r="N368" i="45" s="1"/>
  <c r="O368" i="45" s="1"/>
  <c r="Q368" i="45" s="1"/>
  <c r="A368" i="45"/>
  <c r="T367" i="45"/>
  <c r="U367" i="45" s="1"/>
  <c r="M367" i="45"/>
  <c r="L367" i="45"/>
  <c r="K367" i="45"/>
  <c r="J367" i="45"/>
  <c r="N367" i="45" s="1"/>
  <c r="O367" i="45" s="1"/>
  <c r="Q367" i="45" s="1"/>
  <c r="A367" i="45"/>
  <c r="T366" i="45"/>
  <c r="U366" i="45" s="1"/>
  <c r="M366" i="45"/>
  <c r="L366" i="45"/>
  <c r="K366" i="45"/>
  <c r="J366" i="45"/>
  <c r="N366" i="45" s="1"/>
  <c r="O366" i="45" s="1"/>
  <c r="Q366" i="45" s="1"/>
  <c r="A366" i="45"/>
  <c r="T365" i="45"/>
  <c r="U365" i="45" s="1"/>
  <c r="M365" i="45"/>
  <c r="L365" i="45"/>
  <c r="K365" i="45"/>
  <c r="J365" i="45"/>
  <c r="N365" i="45" s="1"/>
  <c r="O365" i="45" s="1"/>
  <c r="Q365" i="45" s="1"/>
  <c r="A365" i="45"/>
  <c r="T364" i="45"/>
  <c r="U364" i="45" s="1"/>
  <c r="M364" i="45"/>
  <c r="L364" i="45"/>
  <c r="K364" i="45"/>
  <c r="J364" i="45"/>
  <c r="N364" i="45" s="1"/>
  <c r="O364" i="45" s="1"/>
  <c r="Q364" i="45" s="1"/>
  <c r="A364" i="45"/>
  <c r="T363" i="45"/>
  <c r="U363" i="45" s="1"/>
  <c r="M363" i="45"/>
  <c r="L363" i="45"/>
  <c r="K363" i="45"/>
  <c r="J363" i="45"/>
  <c r="N363" i="45" s="1"/>
  <c r="O363" i="45" s="1"/>
  <c r="Q363" i="45" s="1"/>
  <c r="A363" i="45"/>
  <c r="T362" i="45"/>
  <c r="U362" i="45" s="1"/>
  <c r="M362" i="45"/>
  <c r="L362" i="45"/>
  <c r="K362" i="45"/>
  <c r="J362" i="45"/>
  <c r="N362" i="45" s="1"/>
  <c r="O362" i="45" s="1"/>
  <c r="Q362" i="45" s="1"/>
  <c r="A362" i="45"/>
  <c r="T361" i="45"/>
  <c r="U361" i="45" s="1"/>
  <c r="M361" i="45"/>
  <c r="L361" i="45"/>
  <c r="K361" i="45"/>
  <c r="J361" i="45"/>
  <c r="N361" i="45" s="1"/>
  <c r="O361" i="45" s="1"/>
  <c r="Q361" i="45" s="1"/>
  <c r="A361" i="45"/>
  <c r="T360" i="45"/>
  <c r="U360" i="45" s="1"/>
  <c r="M360" i="45"/>
  <c r="L360" i="45"/>
  <c r="K360" i="45"/>
  <c r="J360" i="45"/>
  <c r="N360" i="45" s="1"/>
  <c r="O360" i="45" s="1"/>
  <c r="Q360" i="45" s="1"/>
  <c r="A360" i="45"/>
  <c r="T359" i="45"/>
  <c r="U359" i="45" s="1"/>
  <c r="M359" i="45"/>
  <c r="L359" i="45"/>
  <c r="K359" i="45"/>
  <c r="J359" i="45"/>
  <c r="N359" i="45" s="1"/>
  <c r="O359" i="45" s="1"/>
  <c r="Q359" i="45" s="1"/>
  <c r="A359" i="45"/>
  <c r="T358" i="45"/>
  <c r="U358" i="45" s="1"/>
  <c r="M358" i="45"/>
  <c r="L358" i="45"/>
  <c r="K358" i="45"/>
  <c r="J358" i="45"/>
  <c r="N358" i="45" s="1"/>
  <c r="O358" i="45" s="1"/>
  <c r="Q358" i="45" s="1"/>
  <c r="A358" i="45"/>
  <c r="U357" i="45"/>
  <c r="T357" i="45"/>
  <c r="M357" i="45"/>
  <c r="L357" i="45"/>
  <c r="K357" i="45"/>
  <c r="J357" i="45"/>
  <c r="N357" i="45" s="1"/>
  <c r="O357" i="45" s="1"/>
  <c r="Q357" i="45" s="1"/>
  <c r="A357" i="45"/>
  <c r="Y356" i="45"/>
  <c r="T356" i="45"/>
  <c r="U356" i="45" s="1"/>
  <c r="M356" i="45"/>
  <c r="L356" i="45"/>
  <c r="K356" i="45"/>
  <c r="J356" i="45"/>
  <c r="N356" i="45" s="1"/>
  <c r="O356" i="45" s="1"/>
  <c r="Q356" i="45" s="1"/>
  <c r="A356" i="45"/>
  <c r="T355" i="45"/>
  <c r="U355" i="45" s="1"/>
  <c r="M355" i="45"/>
  <c r="L355" i="45"/>
  <c r="K355" i="45"/>
  <c r="J355" i="45"/>
  <c r="N355" i="45" s="1"/>
  <c r="O355" i="45" s="1"/>
  <c r="Q355" i="45" s="1"/>
  <c r="A355" i="45"/>
  <c r="T354" i="45"/>
  <c r="U354" i="45" s="1"/>
  <c r="M354" i="45"/>
  <c r="L354" i="45"/>
  <c r="K354" i="45"/>
  <c r="J354" i="45"/>
  <c r="N354" i="45" s="1"/>
  <c r="O354" i="45" s="1"/>
  <c r="Q354" i="45" s="1"/>
  <c r="A354" i="45"/>
  <c r="U353" i="45"/>
  <c r="M353" i="45"/>
  <c r="L353" i="45"/>
  <c r="K353" i="45"/>
  <c r="J353" i="45"/>
  <c r="N353" i="45" s="1"/>
  <c r="O353" i="45" s="1"/>
  <c r="Q353" i="45" s="1"/>
  <c r="A353" i="45"/>
  <c r="Y352" i="45"/>
  <c r="T352" i="45"/>
  <c r="U352" i="45" s="1"/>
  <c r="M352" i="45"/>
  <c r="L352" i="45"/>
  <c r="K352" i="45"/>
  <c r="J352" i="45"/>
  <c r="N352" i="45" s="1"/>
  <c r="O352" i="45" s="1"/>
  <c r="Q352" i="45" s="1"/>
  <c r="A352" i="45"/>
  <c r="T351" i="45"/>
  <c r="U351" i="45" s="1"/>
  <c r="M351" i="45"/>
  <c r="L351" i="45"/>
  <c r="K351" i="45"/>
  <c r="J351" i="45"/>
  <c r="N351" i="45" s="1"/>
  <c r="O351" i="45" s="1"/>
  <c r="Q351" i="45" s="1"/>
  <c r="A351" i="45"/>
  <c r="T350" i="45"/>
  <c r="U350" i="45" s="1"/>
  <c r="M350" i="45"/>
  <c r="L350" i="45"/>
  <c r="K350" i="45"/>
  <c r="J350" i="45"/>
  <c r="N350" i="45" s="1"/>
  <c r="O350" i="45" s="1"/>
  <c r="Q350" i="45" s="1"/>
  <c r="A350" i="45"/>
  <c r="T349" i="45"/>
  <c r="U349" i="45" s="1"/>
  <c r="M349" i="45"/>
  <c r="L349" i="45"/>
  <c r="K349" i="45"/>
  <c r="J349" i="45"/>
  <c r="N349" i="45" s="1"/>
  <c r="O349" i="45" s="1"/>
  <c r="Q349" i="45" s="1"/>
  <c r="A349" i="45"/>
  <c r="T348" i="45"/>
  <c r="U348" i="45" s="1"/>
  <c r="M348" i="45"/>
  <c r="L348" i="45"/>
  <c r="K348" i="45"/>
  <c r="J348" i="45"/>
  <c r="N348" i="45" s="1"/>
  <c r="O348" i="45" s="1"/>
  <c r="Q348" i="45" s="1"/>
  <c r="A348" i="45"/>
  <c r="T347" i="45"/>
  <c r="U347" i="45" s="1"/>
  <c r="M347" i="45"/>
  <c r="L347" i="45"/>
  <c r="K347" i="45"/>
  <c r="J347" i="45"/>
  <c r="N347" i="45" s="1"/>
  <c r="O347" i="45" s="1"/>
  <c r="Q347" i="45" s="1"/>
  <c r="A347" i="45"/>
  <c r="T346" i="45"/>
  <c r="U346" i="45" s="1"/>
  <c r="M346" i="45"/>
  <c r="L346" i="45"/>
  <c r="K346" i="45"/>
  <c r="J346" i="45"/>
  <c r="N346" i="45" s="1"/>
  <c r="O346" i="45" s="1"/>
  <c r="Q346" i="45" s="1"/>
  <c r="A346" i="45"/>
  <c r="T345" i="45"/>
  <c r="U345" i="45" s="1"/>
  <c r="M345" i="45"/>
  <c r="L345" i="45"/>
  <c r="K345" i="45"/>
  <c r="J345" i="45"/>
  <c r="N345" i="45" s="1"/>
  <c r="O345" i="45" s="1"/>
  <c r="Q345" i="45" s="1"/>
  <c r="A345" i="45"/>
  <c r="Y344" i="45"/>
  <c r="T344" i="45"/>
  <c r="U344" i="45" s="1"/>
  <c r="M344" i="45"/>
  <c r="L344" i="45"/>
  <c r="K344" i="45"/>
  <c r="J344" i="45"/>
  <c r="N344" i="45" s="1"/>
  <c r="O344" i="45" s="1"/>
  <c r="Q344" i="45" s="1"/>
  <c r="A344" i="45"/>
  <c r="Y343" i="45"/>
  <c r="T343" i="45"/>
  <c r="U343" i="45" s="1"/>
  <c r="M343" i="45"/>
  <c r="L343" i="45"/>
  <c r="K343" i="45"/>
  <c r="J343" i="45"/>
  <c r="N343" i="45" s="1"/>
  <c r="O343" i="45" s="1"/>
  <c r="Q343" i="45" s="1"/>
  <c r="A343" i="45"/>
  <c r="Y342" i="45"/>
  <c r="T342" i="45"/>
  <c r="U342" i="45" s="1"/>
  <c r="M342" i="45"/>
  <c r="L342" i="45"/>
  <c r="K342" i="45"/>
  <c r="J342" i="45"/>
  <c r="N342" i="45" s="1"/>
  <c r="O342" i="45" s="1"/>
  <c r="Q342" i="45" s="1"/>
  <c r="A342" i="45"/>
  <c r="T341" i="45"/>
  <c r="U341" i="45" s="1"/>
  <c r="M341" i="45"/>
  <c r="L341" i="45"/>
  <c r="K341" i="45"/>
  <c r="J341" i="45"/>
  <c r="N341" i="45" s="1"/>
  <c r="O341" i="45" s="1"/>
  <c r="Q341" i="45" s="1"/>
  <c r="A341" i="45"/>
  <c r="T340" i="45"/>
  <c r="U340" i="45" s="1"/>
  <c r="M340" i="45"/>
  <c r="L340" i="45"/>
  <c r="K340" i="45"/>
  <c r="J340" i="45"/>
  <c r="N340" i="45" s="1"/>
  <c r="O340" i="45" s="1"/>
  <c r="Q340" i="45" s="1"/>
  <c r="A340" i="45"/>
  <c r="T339" i="45"/>
  <c r="U339" i="45" s="1"/>
  <c r="M339" i="45"/>
  <c r="L339" i="45"/>
  <c r="K339" i="45"/>
  <c r="J339" i="45"/>
  <c r="N339" i="45" s="1"/>
  <c r="O339" i="45" s="1"/>
  <c r="Q339" i="45" s="1"/>
  <c r="A339" i="45"/>
  <c r="T338" i="45"/>
  <c r="U338" i="45" s="1"/>
  <c r="M338" i="45"/>
  <c r="L338" i="45"/>
  <c r="K338" i="45"/>
  <c r="J338" i="45"/>
  <c r="N338" i="45" s="1"/>
  <c r="O338" i="45" s="1"/>
  <c r="Q338" i="45" s="1"/>
  <c r="A338" i="45"/>
  <c r="Y337" i="45"/>
  <c r="T337" i="45"/>
  <c r="U337" i="45" s="1"/>
  <c r="M337" i="45"/>
  <c r="L337" i="45"/>
  <c r="K337" i="45"/>
  <c r="J337" i="45"/>
  <c r="N337" i="45" s="1"/>
  <c r="O337" i="45" s="1"/>
  <c r="Q337" i="45" s="1"/>
  <c r="A337" i="45"/>
  <c r="T336" i="45"/>
  <c r="U336" i="45" s="1"/>
  <c r="M336" i="45"/>
  <c r="L336" i="45"/>
  <c r="K336" i="45"/>
  <c r="J336" i="45"/>
  <c r="N336" i="45" s="1"/>
  <c r="O336" i="45" s="1"/>
  <c r="Q336" i="45" s="1"/>
  <c r="A336" i="45"/>
  <c r="T335" i="45"/>
  <c r="U335" i="45" s="1"/>
  <c r="M335" i="45"/>
  <c r="L335" i="45"/>
  <c r="K335" i="45"/>
  <c r="J335" i="45"/>
  <c r="N335" i="45" s="1"/>
  <c r="O335" i="45" s="1"/>
  <c r="Q335" i="45" s="1"/>
  <c r="A335" i="45"/>
  <c r="T334" i="45"/>
  <c r="U334" i="45" s="1"/>
  <c r="M334" i="45"/>
  <c r="L334" i="45"/>
  <c r="K334" i="45"/>
  <c r="J334" i="45"/>
  <c r="N334" i="45" s="1"/>
  <c r="O334" i="45" s="1"/>
  <c r="Q334" i="45" s="1"/>
  <c r="A334" i="45"/>
  <c r="T333" i="45"/>
  <c r="U333" i="45" s="1"/>
  <c r="M333" i="45"/>
  <c r="L333" i="45"/>
  <c r="K333" i="45"/>
  <c r="J333" i="45"/>
  <c r="N333" i="45" s="1"/>
  <c r="O333" i="45" s="1"/>
  <c r="Q333" i="45" s="1"/>
  <c r="A333" i="45"/>
  <c r="T332" i="45"/>
  <c r="U332" i="45" s="1"/>
  <c r="M332" i="45"/>
  <c r="L332" i="45"/>
  <c r="K332" i="45"/>
  <c r="J332" i="45"/>
  <c r="N332" i="45" s="1"/>
  <c r="O332" i="45" s="1"/>
  <c r="Q332" i="45" s="1"/>
  <c r="A332" i="45"/>
  <c r="T331" i="45"/>
  <c r="U331" i="45" s="1"/>
  <c r="M331" i="45"/>
  <c r="L331" i="45"/>
  <c r="K331" i="45"/>
  <c r="J331" i="45"/>
  <c r="N331" i="45" s="1"/>
  <c r="O331" i="45" s="1"/>
  <c r="Q331" i="45" s="1"/>
  <c r="A331" i="45"/>
  <c r="T330" i="45"/>
  <c r="U330" i="45" s="1"/>
  <c r="M330" i="45"/>
  <c r="L330" i="45"/>
  <c r="K330" i="45"/>
  <c r="J330" i="45"/>
  <c r="N330" i="45" s="1"/>
  <c r="O330" i="45" s="1"/>
  <c r="Q330" i="45" s="1"/>
  <c r="A330" i="45"/>
  <c r="T329" i="45"/>
  <c r="U329" i="45" s="1"/>
  <c r="M329" i="45"/>
  <c r="L329" i="45"/>
  <c r="K329" i="45"/>
  <c r="J329" i="45"/>
  <c r="N329" i="45" s="1"/>
  <c r="O329" i="45" s="1"/>
  <c r="Q329" i="45" s="1"/>
  <c r="A329" i="45"/>
  <c r="T328" i="45"/>
  <c r="U328" i="45" s="1"/>
  <c r="M328" i="45"/>
  <c r="L328" i="45"/>
  <c r="K328" i="45"/>
  <c r="J328" i="45"/>
  <c r="N328" i="45" s="1"/>
  <c r="O328" i="45" s="1"/>
  <c r="Q328" i="45" s="1"/>
  <c r="A328" i="45"/>
  <c r="T327" i="45"/>
  <c r="U327" i="45" s="1"/>
  <c r="M327" i="45"/>
  <c r="L327" i="45"/>
  <c r="K327" i="45"/>
  <c r="J327" i="45"/>
  <c r="N327" i="45" s="1"/>
  <c r="O327" i="45" s="1"/>
  <c r="Q327" i="45" s="1"/>
  <c r="A327" i="45"/>
  <c r="T326" i="45"/>
  <c r="U326" i="45" s="1"/>
  <c r="M326" i="45"/>
  <c r="L326" i="45"/>
  <c r="K326" i="45"/>
  <c r="J326" i="45"/>
  <c r="N326" i="45" s="1"/>
  <c r="O326" i="45" s="1"/>
  <c r="Q326" i="45" s="1"/>
  <c r="A326" i="45"/>
  <c r="T325" i="45"/>
  <c r="U325" i="45" s="1"/>
  <c r="M325" i="45"/>
  <c r="L325" i="45"/>
  <c r="K325" i="45"/>
  <c r="J325" i="45"/>
  <c r="N325" i="45" s="1"/>
  <c r="O325" i="45" s="1"/>
  <c r="Q325" i="45" s="1"/>
  <c r="A325" i="45"/>
  <c r="Y324" i="45"/>
  <c r="T324" i="45"/>
  <c r="U324" i="45" s="1"/>
  <c r="M324" i="45"/>
  <c r="L324" i="45"/>
  <c r="K324" i="45"/>
  <c r="J324" i="45"/>
  <c r="N324" i="45" s="1"/>
  <c r="O324" i="45" s="1"/>
  <c r="Q324" i="45" s="1"/>
  <c r="A324" i="45"/>
  <c r="Y323" i="45"/>
  <c r="T323" i="45"/>
  <c r="U323" i="45" s="1"/>
  <c r="M323" i="45"/>
  <c r="L323" i="45"/>
  <c r="K323" i="45"/>
  <c r="J323" i="45"/>
  <c r="N323" i="45" s="1"/>
  <c r="O323" i="45" s="1"/>
  <c r="Q323" i="45" s="1"/>
  <c r="A323" i="45"/>
  <c r="T322" i="45"/>
  <c r="U322" i="45" s="1"/>
  <c r="M322" i="45"/>
  <c r="L322" i="45"/>
  <c r="K322" i="45"/>
  <c r="J322" i="45"/>
  <c r="N322" i="45" s="1"/>
  <c r="O322" i="45" s="1"/>
  <c r="Q322" i="45" s="1"/>
  <c r="A322" i="45"/>
  <c r="Y321" i="45"/>
  <c r="T321" i="45"/>
  <c r="U321" i="45" s="1"/>
  <c r="M321" i="45"/>
  <c r="L321" i="45"/>
  <c r="K321" i="45"/>
  <c r="J321" i="45"/>
  <c r="N321" i="45" s="1"/>
  <c r="O321" i="45" s="1"/>
  <c r="Q321" i="45" s="1"/>
  <c r="A321" i="45"/>
  <c r="Y320" i="45"/>
  <c r="T320" i="45"/>
  <c r="U320" i="45" s="1"/>
  <c r="M320" i="45"/>
  <c r="L320" i="45"/>
  <c r="K320" i="45"/>
  <c r="J320" i="45"/>
  <c r="N320" i="45" s="1"/>
  <c r="O320" i="45" s="1"/>
  <c r="Q320" i="45" s="1"/>
  <c r="A320" i="45"/>
  <c r="T319" i="45"/>
  <c r="U319" i="45" s="1"/>
  <c r="M319" i="45"/>
  <c r="L319" i="45"/>
  <c r="K319" i="45"/>
  <c r="J319" i="45"/>
  <c r="N319" i="45" s="1"/>
  <c r="O319" i="45" s="1"/>
  <c r="Q319" i="45" s="1"/>
  <c r="A319" i="45"/>
  <c r="T318" i="45"/>
  <c r="U318" i="45" s="1"/>
  <c r="M318" i="45"/>
  <c r="L318" i="45"/>
  <c r="K318" i="45"/>
  <c r="J318" i="45"/>
  <c r="N318" i="45" s="1"/>
  <c r="O318" i="45" s="1"/>
  <c r="Q318" i="45" s="1"/>
  <c r="A318" i="45"/>
  <c r="Y317" i="45"/>
  <c r="T317" i="45"/>
  <c r="U317" i="45" s="1"/>
  <c r="M317" i="45"/>
  <c r="L317" i="45"/>
  <c r="K317" i="45"/>
  <c r="J317" i="45"/>
  <c r="N317" i="45" s="1"/>
  <c r="O317" i="45" s="1"/>
  <c r="Q317" i="45" s="1"/>
  <c r="A317" i="45"/>
  <c r="T316" i="45"/>
  <c r="U316" i="45" s="1"/>
  <c r="M316" i="45"/>
  <c r="L316" i="45"/>
  <c r="K316" i="45"/>
  <c r="J316" i="45"/>
  <c r="N316" i="45" s="1"/>
  <c r="O316" i="45" s="1"/>
  <c r="Q316" i="45" s="1"/>
  <c r="A316" i="45"/>
  <c r="T315" i="45"/>
  <c r="U315" i="45" s="1"/>
  <c r="M315" i="45"/>
  <c r="L315" i="45"/>
  <c r="K315" i="45"/>
  <c r="J315" i="45"/>
  <c r="N315" i="45" s="1"/>
  <c r="O315" i="45" s="1"/>
  <c r="Q315" i="45" s="1"/>
  <c r="A315" i="45"/>
  <c r="T314" i="45"/>
  <c r="U314" i="45" s="1"/>
  <c r="M314" i="45"/>
  <c r="L314" i="45"/>
  <c r="K314" i="45"/>
  <c r="J314" i="45"/>
  <c r="N314" i="45" s="1"/>
  <c r="O314" i="45" s="1"/>
  <c r="Q314" i="45" s="1"/>
  <c r="A314" i="45"/>
  <c r="T313" i="45"/>
  <c r="U313" i="45" s="1"/>
  <c r="M313" i="45"/>
  <c r="L313" i="45"/>
  <c r="K313" i="45"/>
  <c r="J313" i="45"/>
  <c r="N313" i="45" s="1"/>
  <c r="O313" i="45" s="1"/>
  <c r="Q313" i="45" s="1"/>
  <c r="A313" i="45"/>
  <c r="T312" i="45"/>
  <c r="U312" i="45" s="1"/>
  <c r="M312" i="45"/>
  <c r="L312" i="45"/>
  <c r="K312" i="45"/>
  <c r="J312" i="45"/>
  <c r="N312" i="45" s="1"/>
  <c r="O312" i="45" s="1"/>
  <c r="Q312" i="45" s="1"/>
  <c r="A312" i="45"/>
  <c r="Y311" i="45"/>
  <c r="T311" i="45"/>
  <c r="U311" i="45" s="1"/>
  <c r="M311" i="45"/>
  <c r="L311" i="45"/>
  <c r="K311" i="45"/>
  <c r="J311" i="45"/>
  <c r="N311" i="45" s="1"/>
  <c r="O311" i="45" s="1"/>
  <c r="Q311" i="45" s="1"/>
  <c r="A311" i="45"/>
  <c r="T310" i="45"/>
  <c r="U310" i="45" s="1"/>
  <c r="M310" i="45"/>
  <c r="L310" i="45"/>
  <c r="K310" i="45"/>
  <c r="J310" i="45"/>
  <c r="N310" i="45" s="1"/>
  <c r="O310" i="45" s="1"/>
  <c r="Q310" i="45" s="1"/>
  <c r="A310" i="45"/>
  <c r="T309" i="45"/>
  <c r="U309" i="45" s="1"/>
  <c r="M309" i="45"/>
  <c r="L309" i="45"/>
  <c r="K309" i="45"/>
  <c r="J309" i="45"/>
  <c r="N309" i="45" s="1"/>
  <c r="O309" i="45" s="1"/>
  <c r="Q309" i="45" s="1"/>
  <c r="A309" i="45"/>
  <c r="T308" i="45"/>
  <c r="U308" i="45" s="1"/>
  <c r="M308" i="45"/>
  <c r="L308" i="45"/>
  <c r="K308" i="45"/>
  <c r="J308" i="45"/>
  <c r="N308" i="45" s="1"/>
  <c r="O308" i="45" s="1"/>
  <c r="Q308" i="45" s="1"/>
  <c r="A308" i="45"/>
  <c r="T307" i="45"/>
  <c r="U307" i="45" s="1"/>
  <c r="M307" i="45"/>
  <c r="L307" i="45"/>
  <c r="K307" i="45"/>
  <c r="J307" i="45"/>
  <c r="N307" i="45" s="1"/>
  <c r="O307" i="45" s="1"/>
  <c r="Q307" i="45" s="1"/>
  <c r="A307" i="45"/>
  <c r="T306" i="45"/>
  <c r="U306" i="45" s="1"/>
  <c r="M306" i="45"/>
  <c r="L306" i="45"/>
  <c r="K306" i="45"/>
  <c r="J306" i="45"/>
  <c r="N306" i="45" s="1"/>
  <c r="O306" i="45" s="1"/>
  <c r="Q306" i="45" s="1"/>
  <c r="A306" i="45"/>
  <c r="Y305" i="45"/>
  <c r="T305" i="45"/>
  <c r="U305" i="45" s="1"/>
  <c r="M305" i="45"/>
  <c r="L305" i="45"/>
  <c r="K305" i="45"/>
  <c r="J305" i="45"/>
  <c r="N305" i="45" s="1"/>
  <c r="O305" i="45" s="1"/>
  <c r="Q305" i="45" s="1"/>
  <c r="A305" i="45"/>
  <c r="T304" i="45"/>
  <c r="U304" i="45" s="1"/>
  <c r="M304" i="45"/>
  <c r="L304" i="45"/>
  <c r="K304" i="45"/>
  <c r="J304" i="45"/>
  <c r="N304" i="45" s="1"/>
  <c r="O304" i="45" s="1"/>
  <c r="Q304" i="45" s="1"/>
  <c r="A304" i="45"/>
  <c r="T303" i="45"/>
  <c r="U303" i="45" s="1"/>
  <c r="M303" i="45"/>
  <c r="L303" i="45"/>
  <c r="K303" i="45"/>
  <c r="J303" i="45"/>
  <c r="N303" i="45" s="1"/>
  <c r="O303" i="45" s="1"/>
  <c r="Q303" i="45" s="1"/>
  <c r="A303" i="45"/>
  <c r="Y302" i="45"/>
  <c r="T302" i="45"/>
  <c r="U302" i="45" s="1"/>
  <c r="M302" i="45"/>
  <c r="L302" i="45"/>
  <c r="K302" i="45"/>
  <c r="J302" i="45"/>
  <c r="N302" i="45" s="1"/>
  <c r="O302" i="45" s="1"/>
  <c r="Q302" i="45" s="1"/>
  <c r="A302" i="45"/>
  <c r="T301" i="45"/>
  <c r="U301" i="45" s="1"/>
  <c r="M301" i="45"/>
  <c r="L301" i="45"/>
  <c r="K301" i="45"/>
  <c r="J301" i="45"/>
  <c r="N301" i="45" s="1"/>
  <c r="O301" i="45" s="1"/>
  <c r="Q301" i="45" s="1"/>
  <c r="A301" i="45"/>
  <c r="T300" i="45"/>
  <c r="U300" i="45" s="1"/>
  <c r="M300" i="45"/>
  <c r="L300" i="45"/>
  <c r="K300" i="45"/>
  <c r="J300" i="45"/>
  <c r="N300" i="45" s="1"/>
  <c r="O300" i="45" s="1"/>
  <c r="Q300" i="45" s="1"/>
  <c r="A300" i="45"/>
  <c r="T299" i="45"/>
  <c r="U299" i="45" s="1"/>
  <c r="M299" i="45"/>
  <c r="L299" i="45"/>
  <c r="K299" i="45"/>
  <c r="J299" i="45"/>
  <c r="N299" i="45" s="1"/>
  <c r="O299" i="45" s="1"/>
  <c r="Q299" i="45" s="1"/>
  <c r="A299" i="45"/>
  <c r="T298" i="45"/>
  <c r="U298" i="45" s="1"/>
  <c r="M298" i="45"/>
  <c r="L298" i="45"/>
  <c r="K298" i="45"/>
  <c r="J298" i="45"/>
  <c r="N298" i="45" s="1"/>
  <c r="O298" i="45" s="1"/>
  <c r="Q298" i="45" s="1"/>
  <c r="A298" i="45"/>
  <c r="T297" i="45"/>
  <c r="U297" i="45" s="1"/>
  <c r="M297" i="45"/>
  <c r="L297" i="45"/>
  <c r="K297" i="45"/>
  <c r="J297" i="45"/>
  <c r="N297" i="45" s="1"/>
  <c r="O297" i="45" s="1"/>
  <c r="Q297" i="45" s="1"/>
  <c r="A297" i="45"/>
  <c r="Y296" i="45"/>
  <c r="T296" i="45"/>
  <c r="U296" i="45" s="1"/>
  <c r="M296" i="45"/>
  <c r="L296" i="45"/>
  <c r="K296" i="45"/>
  <c r="J296" i="45"/>
  <c r="N296" i="45" s="1"/>
  <c r="O296" i="45" s="1"/>
  <c r="Q296" i="45" s="1"/>
  <c r="A296" i="45"/>
  <c r="Y295" i="45"/>
  <c r="T295" i="45"/>
  <c r="U295" i="45" s="1"/>
  <c r="M295" i="45"/>
  <c r="L295" i="45"/>
  <c r="K295" i="45"/>
  <c r="J295" i="45"/>
  <c r="N295" i="45" s="1"/>
  <c r="O295" i="45" s="1"/>
  <c r="Q295" i="45" s="1"/>
  <c r="A295" i="45"/>
  <c r="T294" i="45"/>
  <c r="U294" i="45" s="1"/>
  <c r="M294" i="45"/>
  <c r="L294" i="45"/>
  <c r="K294" i="45"/>
  <c r="J294" i="45"/>
  <c r="N294" i="45" s="1"/>
  <c r="O294" i="45" s="1"/>
  <c r="Q294" i="45" s="1"/>
  <c r="A294" i="45"/>
  <c r="T293" i="45"/>
  <c r="U293" i="45" s="1"/>
  <c r="M293" i="45"/>
  <c r="L293" i="45"/>
  <c r="K293" i="45"/>
  <c r="J293" i="45"/>
  <c r="N293" i="45" s="1"/>
  <c r="O293" i="45" s="1"/>
  <c r="Q293" i="45" s="1"/>
  <c r="A293" i="45"/>
  <c r="T292" i="45"/>
  <c r="U292" i="45" s="1"/>
  <c r="M292" i="45"/>
  <c r="L292" i="45"/>
  <c r="K292" i="45"/>
  <c r="J292" i="45"/>
  <c r="N292" i="45" s="1"/>
  <c r="O292" i="45" s="1"/>
  <c r="Q292" i="45" s="1"/>
  <c r="A292" i="45"/>
  <c r="T291" i="45"/>
  <c r="U291" i="45" s="1"/>
  <c r="M291" i="45"/>
  <c r="L291" i="45"/>
  <c r="K291" i="45"/>
  <c r="J291" i="45"/>
  <c r="N291" i="45" s="1"/>
  <c r="O291" i="45" s="1"/>
  <c r="Q291" i="45" s="1"/>
  <c r="A291" i="45"/>
  <c r="T290" i="45"/>
  <c r="U290" i="45" s="1"/>
  <c r="M290" i="45"/>
  <c r="L290" i="45"/>
  <c r="K290" i="45"/>
  <c r="J290" i="45"/>
  <c r="N290" i="45" s="1"/>
  <c r="O290" i="45" s="1"/>
  <c r="Q290" i="45" s="1"/>
  <c r="A290" i="45"/>
  <c r="Y289" i="45"/>
  <c r="T289" i="45"/>
  <c r="U289" i="45" s="1"/>
  <c r="M289" i="45"/>
  <c r="L289" i="45"/>
  <c r="K289" i="45"/>
  <c r="J289" i="45"/>
  <c r="N289" i="45" s="1"/>
  <c r="O289" i="45" s="1"/>
  <c r="Q289" i="45" s="1"/>
  <c r="A289" i="45"/>
  <c r="T288" i="45"/>
  <c r="U288" i="45" s="1"/>
  <c r="M288" i="45"/>
  <c r="L288" i="45"/>
  <c r="K288" i="45"/>
  <c r="J288" i="45"/>
  <c r="N288" i="45" s="1"/>
  <c r="O288" i="45" s="1"/>
  <c r="Q288" i="45" s="1"/>
  <c r="A288" i="45"/>
  <c r="Y287" i="45"/>
  <c r="T287" i="45"/>
  <c r="U287" i="45" s="1"/>
  <c r="M287" i="45"/>
  <c r="L287" i="45"/>
  <c r="K287" i="45"/>
  <c r="J287" i="45"/>
  <c r="N287" i="45" s="1"/>
  <c r="O287" i="45" s="1"/>
  <c r="Q287" i="45" s="1"/>
  <c r="A287" i="45"/>
  <c r="T286" i="45"/>
  <c r="U286" i="45" s="1"/>
  <c r="M286" i="45"/>
  <c r="L286" i="45"/>
  <c r="K286" i="45"/>
  <c r="J286" i="45"/>
  <c r="N286" i="45" s="1"/>
  <c r="O286" i="45" s="1"/>
  <c r="Q286" i="45" s="1"/>
  <c r="A286" i="45"/>
  <c r="T285" i="45"/>
  <c r="U285" i="45" s="1"/>
  <c r="M285" i="45"/>
  <c r="L285" i="45"/>
  <c r="K285" i="45"/>
  <c r="J285" i="45"/>
  <c r="N285" i="45" s="1"/>
  <c r="O285" i="45" s="1"/>
  <c r="Q285" i="45" s="1"/>
  <c r="A285" i="45"/>
  <c r="T284" i="45"/>
  <c r="U284" i="45" s="1"/>
  <c r="M284" i="45"/>
  <c r="L284" i="45"/>
  <c r="K284" i="45"/>
  <c r="J284" i="45"/>
  <c r="N284" i="45" s="1"/>
  <c r="O284" i="45" s="1"/>
  <c r="Q284" i="45" s="1"/>
  <c r="A284" i="45"/>
  <c r="T283" i="45"/>
  <c r="U283" i="45" s="1"/>
  <c r="M283" i="45"/>
  <c r="L283" i="45"/>
  <c r="K283" i="45"/>
  <c r="J283" i="45"/>
  <c r="N283" i="45" s="1"/>
  <c r="O283" i="45" s="1"/>
  <c r="Q283" i="45" s="1"/>
  <c r="A283" i="45"/>
  <c r="T282" i="45"/>
  <c r="U282" i="45" s="1"/>
  <c r="M282" i="45"/>
  <c r="L282" i="45"/>
  <c r="K282" i="45"/>
  <c r="J282" i="45"/>
  <c r="N282" i="45" s="1"/>
  <c r="O282" i="45" s="1"/>
  <c r="Q282" i="45" s="1"/>
  <c r="A282" i="45"/>
  <c r="Y281" i="45"/>
  <c r="T281" i="45"/>
  <c r="U281" i="45" s="1"/>
  <c r="M281" i="45"/>
  <c r="L281" i="45"/>
  <c r="K281" i="45"/>
  <c r="J281" i="45"/>
  <c r="N281" i="45" s="1"/>
  <c r="O281" i="45" s="1"/>
  <c r="Q281" i="45" s="1"/>
  <c r="A281" i="45"/>
  <c r="U280" i="45"/>
  <c r="T280" i="45"/>
  <c r="M280" i="45"/>
  <c r="L280" i="45"/>
  <c r="K280" i="45"/>
  <c r="J280" i="45"/>
  <c r="N280" i="45" s="1"/>
  <c r="O280" i="45" s="1"/>
  <c r="Q280" i="45" s="1"/>
  <c r="A280" i="45"/>
  <c r="T279" i="45"/>
  <c r="U279" i="45" s="1"/>
  <c r="M279" i="45"/>
  <c r="L279" i="45"/>
  <c r="K279" i="45"/>
  <c r="J279" i="45"/>
  <c r="N279" i="45" s="1"/>
  <c r="O279" i="45" s="1"/>
  <c r="Q279" i="45" s="1"/>
  <c r="A279" i="45"/>
  <c r="T278" i="45"/>
  <c r="U278" i="45" s="1"/>
  <c r="M278" i="45"/>
  <c r="L278" i="45"/>
  <c r="K278" i="45"/>
  <c r="J278" i="45"/>
  <c r="N278" i="45" s="1"/>
  <c r="O278" i="45" s="1"/>
  <c r="Q278" i="45" s="1"/>
  <c r="A278" i="45"/>
  <c r="Y277" i="45"/>
  <c r="M277" i="45"/>
  <c r="L277" i="45"/>
  <c r="K277" i="45"/>
  <c r="J277" i="45"/>
  <c r="N277" i="45" s="1"/>
  <c r="O277" i="45" s="1"/>
  <c r="Q277" i="45" s="1"/>
  <c r="A277" i="45"/>
  <c r="Y276" i="45"/>
  <c r="M276" i="45"/>
  <c r="L276" i="45"/>
  <c r="K276" i="45"/>
  <c r="J276" i="45"/>
  <c r="N276" i="45" s="1"/>
  <c r="O276" i="45" s="1"/>
  <c r="Q276" i="45" s="1"/>
  <c r="A276" i="45"/>
  <c r="Y275" i="45"/>
  <c r="M275" i="45"/>
  <c r="L275" i="45"/>
  <c r="K275" i="45"/>
  <c r="J275" i="45"/>
  <c r="N275" i="45" s="1"/>
  <c r="O275" i="45" s="1"/>
  <c r="Q275" i="45" s="1"/>
  <c r="A275" i="45"/>
  <c r="Y274" i="45"/>
  <c r="T274" i="45"/>
  <c r="U274" i="45" s="1"/>
  <c r="M274" i="45"/>
  <c r="L274" i="45"/>
  <c r="K274" i="45"/>
  <c r="J274" i="45"/>
  <c r="N274" i="45" s="1"/>
  <c r="O274" i="45" s="1"/>
  <c r="Q274" i="45" s="1"/>
  <c r="A274" i="45"/>
  <c r="M273" i="45"/>
  <c r="L273" i="45"/>
  <c r="K273" i="45"/>
  <c r="J273" i="45"/>
  <c r="N273" i="45" s="1"/>
  <c r="O273" i="45" s="1"/>
  <c r="Q273" i="45" s="1"/>
  <c r="A273" i="45"/>
  <c r="M272" i="45"/>
  <c r="L272" i="45"/>
  <c r="K272" i="45"/>
  <c r="J272" i="45"/>
  <c r="N272" i="45" s="1"/>
  <c r="O272" i="45" s="1"/>
  <c r="Q272" i="45" s="1"/>
  <c r="A272" i="45"/>
  <c r="M271" i="45"/>
  <c r="L271" i="45"/>
  <c r="K271" i="45"/>
  <c r="J271" i="45"/>
  <c r="N271" i="45" s="1"/>
  <c r="O271" i="45" s="1"/>
  <c r="Q271" i="45" s="1"/>
  <c r="A271" i="45"/>
  <c r="T270" i="45"/>
  <c r="U270" i="45" s="1"/>
  <c r="M270" i="45"/>
  <c r="L270" i="45"/>
  <c r="K270" i="45"/>
  <c r="J270" i="45"/>
  <c r="N270" i="45" s="1"/>
  <c r="O270" i="45" s="1"/>
  <c r="Q270" i="45" s="1"/>
  <c r="A270" i="45"/>
  <c r="Z269" i="45"/>
  <c r="T269" i="45"/>
  <c r="U269" i="45" s="1"/>
  <c r="M269" i="45"/>
  <c r="L269" i="45"/>
  <c r="K269" i="45"/>
  <c r="J269" i="45"/>
  <c r="N269" i="45" s="1"/>
  <c r="O269" i="45" s="1"/>
  <c r="Q269" i="45" s="1"/>
  <c r="A269" i="45"/>
  <c r="Z268" i="45"/>
  <c r="T268" i="45"/>
  <c r="U268" i="45" s="1"/>
  <c r="M268" i="45"/>
  <c r="L268" i="45"/>
  <c r="K268" i="45"/>
  <c r="J268" i="45"/>
  <c r="N268" i="45" s="1"/>
  <c r="O268" i="45" s="1"/>
  <c r="Q268" i="45" s="1"/>
  <c r="A268" i="45"/>
  <c r="Z267" i="45"/>
  <c r="T267" i="45"/>
  <c r="U267" i="45" s="1"/>
  <c r="M267" i="45"/>
  <c r="L267" i="45"/>
  <c r="K267" i="45"/>
  <c r="J267" i="45"/>
  <c r="N267" i="45" s="1"/>
  <c r="O267" i="45" s="1"/>
  <c r="Q267" i="45" s="1"/>
  <c r="A267" i="45"/>
  <c r="Z266" i="45"/>
  <c r="T266" i="45"/>
  <c r="U266" i="45" s="1"/>
  <c r="M266" i="45"/>
  <c r="L266" i="45"/>
  <c r="K266" i="45"/>
  <c r="J266" i="45"/>
  <c r="N266" i="45" s="1"/>
  <c r="O266" i="45" s="1"/>
  <c r="Q266" i="45" s="1"/>
  <c r="A266" i="45"/>
  <c r="Z265" i="45"/>
  <c r="T265" i="45"/>
  <c r="U265" i="45" s="1"/>
  <c r="M265" i="45"/>
  <c r="L265" i="45"/>
  <c r="K265" i="45"/>
  <c r="J265" i="45"/>
  <c r="N265" i="45" s="1"/>
  <c r="O265" i="45" s="1"/>
  <c r="Q265" i="45" s="1"/>
  <c r="A265" i="45"/>
  <c r="Z264" i="45"/>
  <c r="T264" i="45"/>
  <c r="U264" i="45" s="1"/>
  <c r="M264" i="45"/>
  <c r="L264" i="45"/>
  <c r="K264" i="45"/>
  <c r="J264" i="45"/>
  <c r="N264" i="45" s="1"/>
  <c r="O264" i="45" s="1"/>
  <c r="Q264" i="45" s="1"/>
  <c r="A264" i="45"/>
  <c r="Z263" i="45"/>
  <c r="Y263" i="45"/>
  <c r="T263" i="45"/>
  <c r="U263" i="45" s="1"/>
  <c r="M263" i="45"/>
  <c r="L263" i="45"/>
  <c r="K263" i="45"/>
  <c r="J263" i="45"/>
  <c r="N263" i="45" s="1"/>
  <c r="O263" i="45" s="1"/>
  <c r="Q263" i="45" s="1"/>
  <c r="A263" i="45"/>
  <c r="Z262" i="45"/>
  <c r="Y262" i="45"/>
  <c r="T262" i="45"/>
  <c r="U262" i="45" s="1"/>
  <c r="M262" i="45"/>
  <c r="L262" i="45"/>
  <c r="K262" i="45"/>
  <c r="J262" i="45"/>
  <c r="N262" i="45" s="1"/>
  <c r="O262" i="45" s="1"/>
  <c r="Q262" i="45" s="1"/>
  <c r="A262" i="45"/>
  <c r="T261" i="45"/>
  <c r="U261" i="45" s="1"/>
  <c r="M261" i="45"/>
  <c r="L261" i="45"/>
  <c r="K261" i="45"/>
  <c r="J261" i="45"/>
  <c r="N261" i="45" s="1"/>
  <c r="O261" i="45" s="1"/>
  <c r="Q261" i="45" s="1"/>
  <c r="A261" i="45"/>
  <c r="T260" i="45"/>
  <c r="U260" i="45" s="1"/>
  <c r="M260" i="45"/>
  <c r="L260" i="45"/>
  <c r="K260" i="45"/>
  <c r="J260" i="45"/>
  <c r="N260" i="45" s="1"/>
  <c r="O260" i="45" s="1"/>
  <c r="Q260" i="45" s="1"/>
  <c r="A260" i="45"/>
  <c r="T259" i="45"/>
  <c r="U259" i="45" s="1"/>
  <c r="P259" i="45"/>
  <c r="M259" i="45"/>
  <c r="L259" i="45"/>
  <c r="K259" i="45"/>
  <c r="J259" i="45"/>
  <c r="N259" i="45" s="1"/>
  <c r="O259" i="45" s="1"/>
  <c r="A259" i="45"/>
  <c r="T258" i="45"/>
  <c r="U258" i="45" s="1"/>
  <c r="P258" i="45"/>
  <c r="M258" i="45"/>
  <c r="L258" i="45"/>
  <c r="K258" i="45"/>
  <c r="J258" i="45"/>
  <c r="N258" i="45" s="1"/>
  <c r="O258" i="45" s="1"/>
  <c r="A258" i="45"/>
  <c r="T257" i="45"/>
  <c r="U257" i="45" s="1"/>
  <c r="P257" i="45"/>
  <c r="M257" i="45"/>
  <c r="L257" i="45"/>
  <c r="K257" i="45"/>
  <c r="J257" i="45"/>
  <c r="N257" i="45" s="1"/>
  <c r="O257" i="45" s="1"/>
  <c r="A257" i="45"/>
  <c r="T256" i="45"/>
  <c r="U256" i="45" s="1"/>
  <c r="P256" i="45"/>
  <c r="M256" i="45"/>
  <c r="L256" i="45"/>
  <c r="K256" i="45"/>
  <c r="J256" i="45"/>
  <c r="N256" i="45" s="1"/>
  <c r="O256" i="45" s="1"/>
  <c r="A256" i="45"/>
  <c r="T255" i="45"/>
  <c r="U255" i="45" s="1"/>
  <c r="P255" i="45"/>
  <c r="M255" i="45"/>
  <c r="L255" i="45"/>
  <c r="K255" i="45"/>
  <c r="J255" i="45"/>
  <c r="N255" i="45" s="1"/>
  <c r="O255" i="45" s="1"/>
  <c r="A255" i="45"/>
  <c r="T254" i="45"/>
  <c r="U254" i="45" s="1"/>
  <c r="P254" i="45"/>
  <c r="M254" i="45"/>
  <c r="L254" i="45"/>
  <c r="K254" i="45"/>
  <c r="J254" i="45"/>
  <c r="N254" i="45" s="1"/>
  <c r="O254" i="45" s="1"/>
  <c r="A254" i="45"/>
  <c r="T253" i="45"/>
  <c r="U253" i="45" s="1"/>
  <c r="P253" i="45"/>
  <c r="M253" i="45"/>
  <c r="L253" i="45"/>
  <c r="K253" i="45"/>
  <c r="J253" i="45"/>
  <c r="N253" i="45" s="1"/>
  <c r="O253" i="45" s="1"/>
  <c r="A253" i="45"/>
  <c r="T252" i="45"/>
  <c r="U252" i="45" s="1"/>
  <c r="M252" i="45"/>
  <c r="L252" i="45"/>
  <c r="K252" i="45"/>
  <c r="J252" i="45"/>
  <c r="N252" i="45" s="1"/>
  <c r="O252" i="45" s="1"/>
  <c r="Q252" i="45" s="1"/>
  <c r="A252" i="45"/>
  <c r="T251" i="45"/>
  <c r="U251" i="45" s="1"/>
  <c r="M251" i="45"/>
  <c r="L251" i="45"/>
  <c r="K251" i="45"/>
  <c r="J251" i="45"/>
  <c r="N251" i="45" s="1"/>
  <c r="O251" i="45" s="1"/>
  <c r="Q251" i="45" s="1"/>
  <c r="A251" i="45"/>
  <c r="T250" i="45"/>
  <c r="U250" i="45" s="1"/>
  <c r="P250" i="45"/>
  <c r="M250" i="45"/>
  <c r="L250" i="45"/>
  <c r="K250" i="45"/>
  <c r="J250" i="45"/>
  <c r="N250" i="45" s="1"/>
  <c r="O250" i="45" s="1"/>
  <c r="A250" i="45"/>
  <c r="T249" i="45"/>
  <c r="U249" i="45" s="1"/>
  <c r="M249" i="45"/>
  <c r="L249" i="45"/>
  <c r="K249" i="45"/>
  <c r="J249" i="45"/>
  <c r="N249" i="45" s="1"/>
  <c r="O249" i="45" s="1"/>
  <c r="Q249" i="45" s="1"/>
  <c r="A249" i="45"/>
  <c r="T248" i="45"/>
  <c r="U248" i="45" s="1"/>
  <c r="P248" i="45"/>
  <c r="M248" i="45"/>
  <c r="L248" i="45"/>
  <c r="K248" i="45"/>
  <c r="J248" i="45"/>
  <c r="N248" i="45" s="1"/>
  <c r="O248" i="45" s="1"/>
  <c r="A248" i="45"/>
  <c r="T247" i="45"/>
  <c r="U247" i="45" s="1"/>
  <c r="P247" i="45"/>
  <c r="M247" i="45"/>
  <c r="L247" i="45"/>
  <c r="K247" i="45"/>
  <c r="J247" i="45"/>
  <c r="N247" i="45" s="1"/>
  <c r="O247" i="45" s="1"/>
  <c r="A247" i="45"/>
  <c r="T246" i="45"/>
  <c r="U246" i="45" s="1"/>
  <c r="P246" i="45"/>
  <c r="M246" i="45"/>
  <c r="L246" i="45"/>
  <c r="K246" i="45"/>
  <c r="J246" i="45"/>
  <c r="N246" i="45" s="1"/>
  <c r="O246" i="45" s="1"/>
  <c r="A246" i="45"/>
  <c r="T245" i="45"/>
  <c r="U245" i="45" s="1"/>
  <c r="P245" i="45"/>
  <c r="M245" i="45"/>
  <c r="L245" i="45"/>
  <c r="K245" i="45"/>
  <c r="J245" i="45"/>
  <c r="N245" i="45" s="1"/>
  <c r="O245" i="45" s="1"/>
  <c r="A245" i="45"/>
  <c r="T244" i="45"/>
  <c r="U244" i="45" s="1"/>
  <c r="P244" i="45"/>
  <c r="M244" i="45"/>
  <c r="L244" i="45"/>
  <c r="K244" i="45"/>
  <c r="J244" i="45"/>
  <c r="N244" i="45" s="1"/>
  <c r="O244" i="45" s="1"/>
  <c r="A244" i="45"/>
  <c r="T243" i="45"/>
  <c r="U243" i="45" s="1"/>
  <c r="P243" i="45"/>
  <c r="M243" i="45"/>
  <c r="L243" i="45"/>
  <c r="K243" i="45"/>
  <c r="J243" i="45"/>
  <c r="N243" i="45" s="1"/>
  <c r="O243" i="45" s="1"/>
  <c r="A243" i="45"/>
  <c r="T242" i="45"/>
  <c r="U242" i="45" s="1"/>
  <c r="P242" i="45"/>
  <c r="M242" i="45"/>
  <c r="L242" i="45"/>
  <c r="K242" i="45"/>
  <c r="J242" i="45"/>
  <c r="N242" i="45" s="1"/>
  <c r="O242" i="45" s="1"/>
  <c r="A242" i="45"/>
  <c r="T241" i="45"/>
  <c r="U241" i="45" s="1"/>
  <c r="P241" i="45"/>
  <c r="M241" i="45"/>
  <c r="L241" i="45"/>
  <c r="K241" i="45"/>
  <c r="J241" i="45"/>
  <c r="N241" i="45" s="1"/>
  <c r="O241" i="45" s="1"/>
  <c r="A241" i="45"/>
  <c r="T240" i="45"/>
  <c r="U240" i="45" s="1"/>
  <c r="P240" i="45"/>
  <c r="M240" i="45"/>
  <c r="L240" i="45"/>
  <c r="K240" i="45"/>
  <c r="J240" i="45"/>
  <c r="N240" i="45" s="1"/>
  <c r="O240" i="45" s="1"/>
  <c r="A240" i="45"/>
  <c r="T239" i="45"/>
  <c r="U239" i="45" s="1"/>
  <c r="P239" i="45"/>
  <c r="M239" i="45"/>
  <c r="L239" i="45"/>
  <c r="K239" i="45"/>
  <c r="J239" i="45"/>
  <c r="N239" i="45" s="1"/>
  <c r="O239" i="45" s="1"/>
  <c r="A239" i="45"/>
  <c r="T238" i="45"/>
  <c r="U238" i="45" s="1"/>
  <c r="P238" i="45"/>
  <c r="M238" i="45"/>
  <c r="L238" i="45"/>
  <c r="K238" i="45"/>
  <c r="J238" i="45"/>
  <c r="N238" i="45" s="1"/>
  <c r="O238" i="45" s="1"/>
  <c r="A238" i="45"/>
  <c r="T237" i="45"/>
  <c r="U237" i="45" s="1"/>
  <c r="P237" i="45"/>
  <c r="M237" i="45"/>
  <c r="L237" i="45"/>
  <c r="K237" i="45"/>
  <c r="J237" i="45"/>
  <c r="N237" i="45" s="1"/>
  <c r="O237" i="45" s="1"/>
  <c r="A237" i="45"/>
  <c r="T236" i="45"/>
  <c r="U236" i="45" s="1"/>
  <c r="P236" i="45"/>
  <c r="M236" i="45"/>
  <c r="L236" i="45"/>
  <c r="K236" i="45"/>
  <c r="J236" i="45"/>
  <c r="N236" i="45" s="1"/>
  <c r="O236" i="45" s="1"/>
  <c r="A236" i="45"/>
  <c r="T235" i="45"/>
  <c r="U235" i="45" s="1"/>
  <c r="P235" i="45"/>
  <c r="M235" i="45"/>
  <c r="L235" i="45"/>
  <c r="K235" i="45"/>
  <c r="J235" i="45"/>
  <c r="N235" i="45" s="1"/>
  <c r="O235" i="45" s="1"/>
  <c r="A235" i="45"/>
  <c r="T234" i="45"/>
  <c r="U234" i="45" s="1"/>
  <c r="P234" i="45"/>
  <c r="M234" i="45"/>
  <c r="L234" i="45"/>
  <c r="K234" i="45"/>
  <c r="J234" i="45"/>
  <c r="N234" i="45" s="1"/>
  <c r="O234" i="45" s="1"/>
  <c r="A234" i="45"/>
  <c r="T233" i="45"/>
  <c r="U233" i="45" s="1"/>
  <c r="P233" i="45"/>
  <c r="M233" i="45"/>
  <c r="L233" i="45"/>
  <c r="K233" i="45"/>
  <c r="J233" i="45"/>
  <c r="N233" i="45" s="1"/>
  <c r="O233" i="45" s="1"/>
  <c r="A233" i="45"/>
  <c r="T232" i="45"/>
  <c r="U232" i="45" s="1"/>
  <c r="P232" i="45"/>
  <c r="M232" i="45"/>
  <c r="L232" i="45"/>
  <c r="K232" i="45"/>
  <c r="J232" i="45"/>
  <c r="N232" i="45" s="1"/>
  <c r="O232" i="45" s="1"/>
  <c r="A232" i="45"/>
  <c r="T231" i="45"/>
  <c r="U231" i="45" s="1"/>
  <c r="P231" i="45"/>
  <c r="M231" i="45"/>
  <c r="L231" i="45"/>
  <c r="K231" i="45"/>
  <c r="J231" i="45"/>
  <c r="N231" i="45" s="1"/>
  <c r="O231" i="45" s="1"/>
  <c r="A231" i="45"/>
  <c r="Z230" i="45"/>
  <c r="T230" i="45"/>
  <c r="U230" i="45" s="1"/>
  <c r="M230" i="45"/>
  <c r="L230" i="45"/>
  <c r="K230" i="45"/>
  <c r="J230" i="45"/>
  <c r="N230" i="45" s="1"/>
  <c r="O230" i="45" s="1"/>
  <c r="Q230" i="45" s="1"/>
  <c r="A230" i="45"/>
  <c r="Z229" i="45"/>
  <c r="T229" i="45"/>
  <c r="U229" i="45" s="1"/>
  <c r="M229" i="45"/>
  <c r="L229" i="45"/>
  <c r="K229" i="45"/>
  <c r="J229" i="45"/>
  <c r="N229" i="45" s="1"/>
  <c r="O229" i="45" s="1"/>
  <c r="Q229" i="45" s="1"/>
  <c r="A229" i="45"/>
  <c r="Z228" i="45"/>
  <c r="T228" i="45"/>
  <c r="U228" i="45" s="1"/>
  <c r="M228" i="45"/>
  <c r="L228" i="45"/>
  <c r="K228" i="45"/>
  <c r="J228" i="45"/>
  <c r="N228" i="45" s="1"/>
  <c r="O228" i="45" s="1"/>
  <c r="Q228" i="45" s="1"/>
  <c r="A228" i="45"/>
  <c r="Z227" i="45"/>
  <c r="T227" i="45"/>
  <c r="U227" i="45" s="1"/>
  <c r="M227" i="45"/>
  <c r="L227" i="45"/>
  <c r="K227" i="45"/>
  <c r="J227" i="45"/>
  <c r="N227" i="45" s="1"/>
  <c r="O227" i="45" s="1"/>
  <c r="Q227" i="45" s="1"/>
  <c r="A227" i="45"/>
  <c r="Z226" i="45"/>
  <c r="T226" i="45"/>
  <c r="U226" i="45" s="1"/>
  <c r="M226" i="45"/>
  <c r="L226" i="45"/>
  <c r="K226" i="45"/>
  <c r="J226" i="45"/>
  <c r="N226" i="45" s="1"/>
  <c r="O226" i="45" s="1"/>
  <c r="Q226" i="45" s="1"/>
  <c r="A226" i="45"/>
  <c r="Z225" i="45"/>
  <c r="T225" i="45"/>
  <c r="U225" i="45" s="1"/>
  <c r="M225" i="45"/>
  <c r="L225" i="45"/>
  <c r="K225" i="45"/>
  <c r="J225" i="45"/>
  <c r="N225" i="45" s="1"/>
  <c r="O225" i="45" s="1"/>
  <c r="Q225" i="45" s="1"/>
  <c r="A225" i="45"/>
  <c r="Z224" i="45"/>
  <c r="T224" i="45"/>
  <c r="U224" i="45" s="1"/>
  <c r="M224" i="45"/>
  <c r="L224" i="45"/>
  <c r="K224" i="45"/>
  <c r="J224" i="45"/>
  <c r="N224" i="45" s="1"/>
  <c r="O224" i="45" s="1"/>
  <c r="Q224" i="45" s="1"/>
  <c r="A224" i="45"/>
  <c r="Z223" i="45"/>
  <c r="T223" i="45"/>
  <c r="U223" i="45" s="1"/>
  <c r="M223" i="45"/>
  <c r="L223" i="45"/>
  <c r="K223" i="45"/>
  <c r="J223" i="45"/>
  <c r="N223" i="45" s="1"/>
  <c r="O223" i="45" s="1"/>
  <c r="Q223" i="45" s="1"/>
  <c r="A223" i="45"/>
  <c r="Z222" i="45"/>
  <c r="Y222" i="45"/>
  <c r="T222" i="45"/>
  <c r="U222" i="45" s="1"/>
  <c r="M222" i="45"/>
  <c r="L222" i="45"/>
  <c r="K222" i="45"/>
  <c r="J222" i="45"/>
  <c r="N222" i="45" s="1"/>
  <c r="O222" i="45" s="1"/>
  <c r="Q222" i="45" s="1"/>
  <c r="A222" i="45"/>
  <c r="T221" i="45"/>
  <c r="U221" i="45" s="1"/>
  <c r="P221" i="45"/>
  <c r="M221" i="45"/>
  <c r="L221" i="45"/>
  <c r="K221" i="45"/>
  <c r="J221" i="45"/>
  <c r="N221" i="45" s="1"/>
  <c r="O221" i="45" s="1"/>
  <c r="A221" i="45"/>
  <c r="T220" i="45"/>
  <c r="U220" i="45" s="1"/>
  <c r="P220" i="45"/>
  <c r="M220" i="45"/>
  <c r="L220" i="45"/>
  <c r="K220" i="45"/>
  <c r="J220" i="45"/>
  <c r="N220" i="45" s="1"/>
  <c r="O220" i="45" s="1"/>
  <c r="A220" i="45"/>
  <c r="T219" i="45"/>
  <c r="U219" i="45" s="1"/>
  <c r="P219" i="45"/>
  <c r="M219" i="45"/>
  <c r="L219" i="45"/>
  <c r="K219" i="45"/>
  <c r="J219" i="45"/>
  <c r="N219" i="45" s="1"/>
  <c r="O219" i="45" s="1"/>
  <c r="A219" i="45"/>
  <c r="T218" i="45"/>
  <c r="U218" i="45" s="1"/>
  <c r="P218" i="45"/>
  <c r="M218" i="45"/>
  <c r="L218" i="45"/>
  <c r="K218" i="45"/>
  <c r="J218" i="45"/>
  <c r="N218" i="45" s="1"/>
  <c r="O218" i="45" s="1"/>
  <c r="A218" i="45"/>
  <c r="T217" i="45"/>
  <c r="U217" i="45" s="1"/>
  <c r="P217" i="45"/>
  <c r="M217" i="45"/>
  <c r="L217" i="45"/>
  <c r="K217" i="45"/>
  <c r="J217" i="45"/>
  <c r="N217" i="45" s="1"/>
  <c r="O217" i="45" s="1"/>
  <c r="A217" i="45"/>
  <c r="T216" i="45"/>
  <c r="U216" i="45" s="1"/>
  <c r="P216" i="45"/>
  <c r="M216" i="45"/>
  <c r="L216" i="45"/>
  <c r="K216" i="45"/>
  <c r="J216" i="45"/>
  <c r="N216" i="45" s="1"/>
  <c r="O216" i="45" s="1"/>
  <c r="A216" i="45"/>
  <c r="T215" i="45"/>
  <c r="U215" i="45" s="1"/>
  <c r="P215" i="45"/>
  <c r="M215" i="45"/>
  <c r="L215" i="45"/>
  <c r="K215" i="45"/>
  <c r="J215" i="45"/>
  <c r="N215" i="45" s="1"/>
  <c r="O215" i="45" s="1"/>
  <c r="A215" i="45"/>
  <c r="T214" i="45"/>
  <c r="U214" i="45" s="1"/>
  <c r="P214" i="45"/>
  <c r="M214" i="45"/>
  <c r="L214" i="45"/>
  <c r="K214" i="45"/>
  <c r="J214" i="45"/>
  <c r="N214" i="45" s="1"/>
  <c r="O214" i="45" s="1"/>
  <c r="A214" i="45"/>
  <c r="T213" i="45"/>
  <c r="U213" i="45" s="1"/>
  <c r="P213" i="45"/>
  <c r="M213" i="45"/>
  <c r="L213" i="45"/>
  <c r="K213" i="45"/>
  <c r="J213" i="45"/>
  <c r="N213" i="45" s="1"/>
  <c r="O213" i="45" s="1"/>
  <c r="A213" i="45"/>
  <c r="Z212" i="45"/>
  <c r="T212" i="45"/>
  <c r="U212" i="45" s="1"/>
  <c r="M212" i="45"/>
  <c r="L212" i="45"/>
  <c r="K212" i="45"/>
  <c r="J212" i="45"/>
  <c r="N212" i="45" s="1"/>
  <c r="O212" i="45" s="1"/>
  <c r="Q212" i="45" s="1"/>
  <c r="A212" i="45"/>
  <c r="Z211" i="45"/>
  <c r="T211" i="45"/>
  <c r="U211" i="45" s="1"/>
  <c r="M211" i="45"/>
  <c r="L211" i="45"/>
  <c r="K211" i="45"/>
  <c r="J211" i="45"/>
  <c r="N211" i="45" s="1"/>
  <c r="O211" i="45" s="1"/>
  <c r="Q211" i="45" s="1"/>
  <c r="A211" i="45"/>
  <c r="T210" i="45"/>
  <c r="U210" i="45" s="1"/>
  <c r="P210" i="45"/>
  <c r="M210" i="45"/>
  <c r="L210" i="45"/>
  <c r="K210" i="45"/>
  <c r="J210" i="45"/>
  <c r="N210" i="45" s="1"/>
  <c r="O210" i="45" s="1"/>
  <c r="A210" i="45"/>
  <c r="Z209" i="45"/>
  <c r="T209" i="45"/>
  <c r="U209" i="45" s="1"/>
  <c r="M209" i="45"/>
  <c r="L209" i="45"/>
  <c r="K209" i="45"/>
  <c r="J209" i="45"/>
  <c r="N209" i="45" s="1"/>
  <c r="O209" i="45" s="1"/>
  <c r="Q209" i="45" s="1"/>
  <c r="A209" i="45"/>
  <c r="Z208" i="45"/>
  <c r="Y208" i="45"/>
  <c r="T208" i="45"/>
  <c r="U208" i="45" s="1"/>
  <c r="M208" i="45"/>
  <c r="L208" i="45"/>
  <c r="K208" i="45"/>
  <c r="J208" i="45"/>
  <c r="N208" i="45" s="1"/>
  <c r="O208" i="45" s="1"/>
  <c r="Q208" i="45" s="1"/>
  <c r="A208" i="45"/>
  <c r="Z207" i="45"/>
  <c r="Y207" i="45"/>
  <c r="T207" i="45"/>
  <c r="U207" i="45" s="1"/>
  <c r="M207" i="45"/>
  <c r="L207" i="45"/>
  <c r="K207" i="45"/>
  <c r="J207" i="45"/>
  <c r="N207" i="45" s="1"/>
  <c r="O207" i="45" s="1"/>
  <c r="Q207" i="45" s="1"/>
  <c r="A207" i="45"/>
  <c r="Z206" i="45"/>
  <c r="Y206" i="45"/>
  <c r="T206" i="45"/>
  <c r="U206" i="45" s="1"/>
  <c r="M206" i="45"/>
  <c r="L206" i="45"/>
  <c r="K206" i="45"/>
  <c r="J206" i="45"/>
  <c r="N206" i="45" s="1"/>
  <c r="O206" i="45" s="1"/>
  <c r="Q206" i="45" s="1"/>
  <c r="A206" i="45"/>
  <c r="T205" i="45"/>
  <c r="U205" i="45" s="1"/>
  <c r="P205" i="45"/>
  <c r="M205" i="45"/>
  <c r="L205" i="45"/>
  <c r="K205" i="45"/>
  <c r="J205" i="45"/>
  <c r="N205" i="45" s="1"/>
  <c r="O205" i="45" s="1"/>
  <c r="A205" i="45"/>
  <c r="T204" i="45"/>
  <c r="U204" i="45" s="1"/>
  <c r="P204" i="45"/>
  <c r="M204" i="45"/>
  <c r="L204" i="45"/>
  <c r="K204" i="45"/>
  <c r="J204" i="45"/>
  <c r="N204" i="45" s="1"/>
  <c r="O204" i="45" s="1"/>
  <c r="A204" i="45"/>
  <c r="T203" i="45"/>
  <c r="U203" i="45" s="1"/>
  <c r="P203" i="45"/>
  <c r="M203" i="45"/>
  <c r="L203" i="45"/>
  <c r="K203" i="45"/>
  <c r="J203" i="45"/>
  <c r="N203" i="45" s="1"/>
  <c r="O203" i="45" s="1"/>
  <c r="A203" i="45"/>
  <c r="T202" i="45"/>
  <c r="U202" i="45" s="1"/>
  <c r="P202" i="45"/>
  <c r="M202" i="45"/>
  <c r="L202" i="45"/>
  <c r="K202" i="45"/>
  <c r="J202" i="45"/>
  <c r="N202" i="45" s="1"/>
  <c r="O202" i="45" s="1"/>
  <c r="A202" i="45"/>
  <c r="T201" i="45"/>
  <c r="U201" i="45" s="1"/>
  <c r="P201" i="45"/>
  <c r="M201" i="45"/>
  <c r="L201" i="45"/>
  <c r="K201" i="45"/>
  <c r="J201" i="45"/>
  <c r="N201" i="45" s="1"/>
  <c r="O201" i="45" s="1"/>
  <c r="A201" i="45"/>
  <c r="T200" i="45"/>
  <c r="U200" i="45" s="1"/>
  <c r="P200" i="45"/>
  <c r="M200" i="45"/>
  <c r="L200" i="45"/>
  <c r="K200" i="45"/>
  <c r="J200" i="45"/>
  <c r="N200" i="45" s="1"/>
  <c r="O200" i="45" s="1"/>
  <c r="A200" i="45"/>
  <c r="T199" i="45"/>
  <c r="U199" i="45" s="1"/>
  <c r="P199" i="45"/>
  <c r="M199" i="45"/>
  <c r="L199" i="45"/>
  <c r="K199" i="45"/>
  <c r="J199" i="45"/>
  <c r="N199" i="45" s="1"/>
  <c r="O199" i="45" s="1"/>
  <c r="A199" i="45"/>
  <c r="T198" i="45"/>
  <c r="U198" i="45" s="1"/>
  <c r="P198" i="45"/>
  <c r="M198" i="45"/>
  <c r="L198" i="45"/>
  <c r="K198" i="45"/>
  <c r="J198" i="45"/>
  <c r="N198" i="45" s="1"/>
  <c r="O198" i="45" s="1"/>
  <c r="A198" i="45"/>
  <c r="T197" i="45"/>
  <c r="U197" i="45" s="1"/>
  <c r="P197" i="45"/>
  <c r="M197" i="45"/>
  <c r="L197" i="45"/>
  <c r="K197" i="45"/>
  <c r="J197" i="45"/>
  <c r="N197" i="45" s="1"/>
  <c r="O197" i="45" s="1"/>
  <c r="A197" i="45"/>
  <c r="T196" i="45"/>
  <c r="U196" i="45" s="1"/>
  <c r="P196" i="45"/>
  <c r="M196" i="45"/>
  <c r="L196" i="45"/>
  <c r="K196" i="45"/>
  <c r="J196" i="45"/>
  <c r="N196" i="45" s="1"/>
  <c r="O196" i="45" s="1"/>
  <c r="A196" i="45"/>
  <c r="T195" i="45"/>
  <c r="U195" i="45" s="1"/>
  <c r="P195" i="45"/>
  <c r="M195" i="45"/>
  <c r="L195" i="45"/>
  <c r="K195" i="45"/>
  <c r="J195" i="45"/>
  <c r="N195" i="45" s="1"/>
  <c r="O195" i="45" s="1"/>
  <c r="A195" i="45"/>
  <c r="Z194" i="45"/>
  <c r="T194" i="45"/>
  <c r="U194" i="45" s="1"/>
  <c r="M194" i="45"/>
  <c r="L194" i="45"/>
  <c r="K194" i="45"/>
  <c r="J194" i="45"/>
  <c r="N194" i="45" s="1"/>
  <c r="O194" i="45" s="1"/>
  <c r="Q194" i="45" s="1"/>
  <c r="A194" i="45"/>
  <c r="Z193" i="45"/>
  <c r="T193" i="45"/>
  <c r="U193" i="45" s="1"/>
  <c r="M193" i="45"/>
  <c r="L193" i="45"/>
  <c r="K193" i="45"/>
  <c r="J193" i="45"/>
  <c r="N193" i="45" s="1"/>
  <c r="O193" i="45" s="1"/>
  <c r="Q193" i="45" s="1"/>
  <c r="A193" i="45"/>
  <c r="Z192" i="45"/>
  <c r="T192" i="45"/>
  <c r="U192" i="45" s="1"/>
  <c r="M192" i="45"/>
  <c r="L192" i="45"/>
  <c r="K192" i="45"/>
  <c r="J192" i="45"/>
  <c r="N192" i="45" s="1"/>
  <c r="O192" i="45" s="1"/>
  <c r="Q192" i="45" s="1"/>
  <c r="A192" i="45"/>
  <c r="Z191" i="45"/>
  <c r="T191" i="45"/>
  <c r="U191" i="45" s="1"/>
  <c r="M191" i="45"/>
  <c r="L191" i="45"/>
  <c r="K191" i="45"/>
  <c r="J191" i="45"/>
  <c r="N191" i="45" s="1"/>
  <c r="O191" i="45" s="1"/>
  <c r="Q191" i="45" s="1"/>
  <c r="A191" i="45"/>
  <c r="Z190" i="45"/>
  <c r="T190" i="45"/>
  <c r="U190" i="45" s="1"/>
  <c r="M190" i="45"/>
  <c r="L190" i="45"/>
  <c r="K190" i="45"/>
  <c r="J190" i="45"/>
  <c r="N190" i="45" s="1"/>
  <c r="O190" i="45" s="1"/>
  <c r="Q190" i="45" s="1"/>
  <c r="A190" i="45"/>
  <c r="Z189" i="45"/>
  <c r="T189" i="45"/>
  <c r="U189" i="45" s="1"/>
  <c r="M189" i="45"/>
  <c r="L189" i="45"/>
  <c r="K189" i="45"/>
  <c r="J189" i="45"/>
  <c r="N189" i="45" s="1"/>
  <c r="O189" i="45" s="1"/>
  <c r="Q189" i="45" s="1"/>
  <c r="A189" i="45"/>
  <c r="Z188" i="45"/>
  <c r="T188" i="45"/>
  <c r="U188" i="45" s="1"/>
  <c r="M188" i="45"/>
  <c r="L188" i="45"/>
  <c r="K188" i="45"/>
  <c r="J188" i="45"/>
  <c r="N188" i="45" s="1"/>
  <c r="O188" i="45" s="1"/>
  <c r="Q188" i="45" s="1"/>
  <c r="A188" i="45"/>
  <c r="Z187" i="45"/>
  <c r="T187" i="45"/>
  <c r="U187" i="45" s="1"/>
  <c r="M187" i="45"/>
  <c r="L187" i="45"/>
  <c r="K187" i="45"/>
  <c r="J187" i="45"/>
  <c r="N187" i="45" s="1"/>
  <c r="O187" i="45" s="1"/>
  <c r="Q187" i="45" s="1"/>
  <c r="A187" i="45"/>
  <c r="T186" i="45"/>
  <c r="U186" i="45" s="1"/>
  <c r="P186" i="45"/>
  <c r="M186" i="45"/>
  <c r="L186" i="45"/>
  <c r="K186" i="45"/>
  <c r="J186" i="45"/>
  <c r="N186" i="45" s="1"/>
  <c r="O186" i="45" s="1"/>
  <c r="A186" i="45"/>
  <c r="T185" i="45"/>
  <c r="U185" i="45" s="1"/>
  <c r="P185" i="45"/>
  <c r="M185" i="45"/>
  <c r="L185" i="45"/>
  <c r="K185" i="45"/>
  <c r="J185" i="45"/>
  <c r="N185" i="45" s="1"/>
  <c r="O185" i="45" s="1"/>
  <c r="A185" i="45"/>
  <c r="T184" i="45"/>
  <c r="U184" i="45" s="1"/>
  <c r="P184" i="45"/>
  <c r="M184" i="45"/>
  <c r="L184" i="45"/>
  <c r="K184" i="45"/>
  <c r="J184" i="45"/>
  <c r="N184" i="45" s="1"/>
  <c r="O184" i="45" s="1"/>
  <c r="A184" i="45"/>
  <c r="T183" i="45"/>
  <c r="U183" i="45" s="1"/>
  <c r="P183" i="45"/>
  <c r="M183" i="45"/>
  <c r="L183" i="45"/>
  <c r="K183" i="45"/>
  <c r="J183" i="45"/>
  <c r="N183" i="45" s="1"/>
  <c r="O183" i="45" s="1"/>
  <c r="A183" i="45"/>
  <c r="T182" i="45"/>
  <c r="U182" i="45" s="1"/>
  <c r="P182" i="45"/>
  <c r="M182" i="45"/>
  <c r="L182" i="45"/>
  <c r="K182" i="45"/>
  <c r="J182" i="45"/>
  <c r="N182" i="45" s="1"/>
  <c r="O182" i="45" s="1"/>
  <c r="A182" i="45"/>
  <c r="T181" i="45"/>
  <c r="U181" i="45" s="1"/>
  <c r="P181" i="45"/>
  <c r="M181" i="45"/>
  <c r="L181" i="45"/>
  <c r="K181" i="45"/>
  <c r="J181" i="45"/>
  <c r="N181" i="45" s="1"/>
  <c r="O181" i="45" s="1"/>
  <c r="A181" i="45"/>
  <c r="T180" i="45"/>
  <c r="U180" i="45" s="1"/>
  <c r="P180" i="45"/>
  <c r="M180" i="45"/>
  <c r="L180" i="45"/>
  <c r="K180" i="45"/>
  <c r="J180" i="45"/>
  <c r="N180" i="45" s="1"/>
  <c r="O180" i="45" s="1"/>
  <c r="A180" i="45"/>
  <c r="Z179" i="45"/>
  <c r="Y179" i="45"/>
  <c r="T179" i="45"/>
  <c r="U179" i="45" s="1"/>
  <c r="M179" i="45"/>
  <c r="L179" i="45"/>
  <c r="K179" i="45"/>
  <c r="J179" i="45"/>
  <c r="N179" i="45" s="1"/>
  <c r="O179" i="45" s="1"/>
  <c r="Q179" i="45" s="1"/>
  <c r="A179" i="45"/>
  <c r="Z178" i="45"/>
  <c r="Y178" i="45"/>
  <c r="T178" i="45"/>
  <c r="U178" i="45" s="1"/>
  <c r="M178" i="45"/>
  <c r="L178" i="45"/>
  <c r="K178" i="45"/>
  <c r="J178" i="45"/>
  <c r="N178" i="45" s="1"/>
  <c r="O178" i="45" s="1"/>
  <c r="Q178" i="45" s="1"/>
  <c r="A178" i="45"/>
  <c r="T177" i="45"/>
  <c r="U177" i="45" s="1"/>
  <c r="P177" i="45"/>
  <c r="M177" i="45"/>
  <c r="L177" i="45"/>
  <c r="K177" i="45"/>
  <c r="J177" i="45"/>
  <c r="N177" i="45" s="1"/>
  <c r="O177" i="45" s="1"/>
  <c r="A177" i="45"/>
  <c r="T176" i="45"/>
  <c r="U176" i="45" s="1"/>
  <c r="P176" i="45"/>
  <c r="M176" i="45"/>
  <c r="L176" i="45"/>
  <c r="K176" i="45"/>
  <c r="J176" i="45"/>
  <c r="N176" i="45" s="1"/>
  <c r="O176" i="45" s="1"/>
  <c r="A176" i="45"/>
  <c r="T175" i="45"/>
  <c r="U175" i="45" s="1"/>
  <c r="P175" i="45"/>
  <c r="M175" i="45"/>
  <c r="L175" i="45"/>
  <c r="K175" i="45"/>
  <c r="J175" i="45"/>
  <c r="N175" i="45" s="1"/>
  <c r="O175" i="45" s="1"/>
  <c r="A175" i="45"/>
  <c r="T174" i="45"/>
  <c r="U174" i="45" s="1"/>
  <c r="P174" i="45"/>
  <c r="M174" i="45"/>
  <c r="L174" i="45"/>
  <c r="K174" i="45"/>
  <c r="J174" i="45"/>
  <c r="N174" i="45" s="1"/>
  <c r="O174" i="45" s="1"/>
  <c r="A174" i="45"/>
  <c r="T173" i="45"/>
  <c r="U173" i="45" s="1"/>
  <c r="P173" i="45"/>
  <c r="M173" i="45"/>
  <c r="L173" i="45"/>
  <c r="K173" i="45"/>
  <c r="J173" i="45"/>
  <c r="N173" i="45" s="1"/>
  <c r="O173" i="45" s="1"/>
  <c r="A173" i="45"/>
  <c r="T172" i="45"/>
  <c r="U172" i="45" s="1"/>
  <c r="P172" i="45"/>
  <c r="M172" i="45"/>
  <c r="L172" i="45"/>
  <c r="K172" i="45"/>
  <c r="J172" i="45"/>
  <c r="N172" i="45" s="1"/>
  <c r="O172" i="45" s="1"/>
  <c r="A172" i="45"/>
  <c r="T171" i="45"/>
  <c r="U171" i="45" s="1"/>
  <c r="P171" i="45"/>
  <c r="M171" i="45"/>
  <c r="L171" i="45"/>
  <c r="K171" i="45"/>
  <c r="J171" i="45"/>
  <c r="N171" i="45" s="1"/>
  <c r="O171" i="45" s="1"/>
  <c r="A171" i="45"/>
  <c r="T170" i="45"/>
  <c r="U170" i="45" s="1"/>
  <c r="P170" i="45"/>
  <c r="M170" i="45"/>
  <c r="L170" i="45"/>
  <c r="K170" i="45"/>
  <c r="J170" i="45"/>
  <c r="N170" i="45" s="1"/>
  <c r="O170" i="45" s="1"/>
  <c r="A170" i="45"/>
  <c r="T169" i="45"/>
  <c r="U169" i="45" s="1"/>
  <c r="P169" i="45"/>
  <c r="M169" i="45"/>
  <c r="L169" i="45"/>
  <c r="K169" i="45"/>
  <c r="J169" i="45"/>
  <c r="N169" i="45" s="1"/>
  <c r="O169" i="45" s="1"/>
  <c r="A169" i="45"/>
  <c r="T168" i="45"/>
  <c r="U168" i="45" s="1"/>
  <c r="P168" i="45"/>
  <c r="M168" i="45"/>
  <c r="L168" i="45"/>
  <c r="K168" i="45"/>
  <c r="J168" i="45"/>
  <c r="N168" i="45" s="1"/>
  <c r="O168" i="45" s="1"/>
  <c r="A168" i="45"/>
  <c r="T167" i="45"/>
  <c r="U167" i="45" s="1"/>
  <c r="P167" i="45"/>
  <c r="M167" i="45"/>
  <c r="L167" i="45"/>
  <c r="K167" i="45"/>
  <c r="J167" i="45"/>
  <c r="N167" i="45" s="1"/>
  <c r="O167" i="45" s="1"/>
  <c r="A167" i="45"/>
  <c r="T166" i="45"/>
  <c r="U166" i="45" s="1"/>
  <c r="P166" i="45"/>
  <c r="M166" i="45"/>
  <c r="L166" i="45"/>
  <c r="K166" i="45"/>
  <c r="J166" i="45"/>
  <c r="N166" i="45" s="1"/>
  <c r="O166" i="45" s="1"/>
  <c r="A166" i="45"/>
  <c r="U165" i="45"/>
  <c r="T165" i="45"/>
  <c r="P165" i="45"/>
  <c r="M165" i="45"/>
  <c r="L165" i="45"/>
  <c r="K165" i="45"/>
  <c r="J165" i="45"/>
  <c r="N165" i="45" s="1"/>
  <c r="O165" i="45" s="1"/>
  <c r="A165" i="45"/>
  <c r="U164" i="45"/>
  <c r="T164" i="45"/>
  <c r="P164" i="45"/>
  <c r="M164" i="45"/>
  <c r="L164" i="45"/>
  <c r="K164" i="45"/>
  <c r="J164" i="45"/>
  <c r="N164" i="45" s="1"/>
  <c r="O164" i="45" s="1"/>
  <c r="A164" i="45"/>
  <c r="T163" i="45"/>
  <c r="U163" i="45" s="1"/>
  <c r="P163" i="45"/>
  <c r="M163" i="45"/>
  <c r="L163" i="45"/>
  <c r="K163" i="45"/>
  <c r="J163" i="45"/>
  <c r="N163" i="45" s="1"/>
  <c r="O163" i="45" s="1"/>
  <c r="A163" i="45"/>
  <c r="T162" i="45"/>
  <c r="U162" i="45" s="1"/>
  <c r="P162" i="45"/>
  <c r="M162" i="45"/>
  <c r="L162" i="45"/>
  <c r="K162" i="45"/>
  <c r="J162" i="45"/>
  <c r="N162" i="45" s="1"/>
  <c r="O162" i="45" s="1"/>
  <c r="A162" i="45"/>
  <c r="T161" i="45"/>
  <c r="U161" i="45" s="1"/>
  <c r="P161" i="45"/>
  <c r="M161" i="45"/>
  <c r="L161" i="45"/>
  <c r="K161" i="45"/>
  <c r="J161" i="45"/>
  <c r="N161" i="45" s="1"/>
  <c r="O161" i="45" s="1"/>
  <c r="A161" i="45"/>
  <c r="T160" i="45"/>
  <c r="U160" i="45" s="1"/>
  <c r="P160" i="45"/>
  <c r="M160" i="45"/>
  <c r="L160" i="45"/>
  <c r="K160" i="45"/>
  <c r="J160" i="45"/>
  <c r="N160" i="45" s="1"/>
  <c r="O160" i="45" s="1"/>
  <c r="A160" i="45"/>
  <c r="Z159" i="45"/>
  <c r="T159" i="45"/>
  <c r="U159" i="45" s="1"/>
  <c r="M159" i="45"/>
  <c r="L159" i="45"/>
  <c r="K159" i="45"/>
  <c r="J159" i="45"/>
  <c r="N159" i="45" s="1"/>
  <c r="O159" i="45" s="1"/>
  <c r="Q159" i="45" s="1"/>
  <c r="A159" i="45"/>
  <c r="Z158" i="45"/>
  <c r="T158" i="45"/>
  <c r="U158" i="45" s="1"/>
  <c r="M158" i="45"/>
  <c r="L158" i="45"/>
  <c r="K158" i="45"/>
  <c r="J158" i="45"/>
  <c r="N158" i="45" s="1"/>
  <c r="O158" i="45" s="1"/>
  <c r="Q158" i="45" s="1"/>
  <c r="A158" i="45"/>
  <c r="Z157" i="45"/>
  <c r="T157" i="45"/>
  <c r="U157" i="45" s="1"/>
  <c r="M157" i="45"/>
  <c r="L157" i="45"/>
  <c r="K157" i="45"/>
  <c r="J157" i="45"/>
  <c r="N157" i="45" s="1"/>
  <c r="O157" i="45" s="1"/>
  <c r="Q157" i="45" s="1"/>
  <c r="A157" i="45"/>
  <c r="Z156" i="45"/>
  <c r="T156" i="45"/>
  <c r="U156" i="45" s="1"/>
  <c r="M156" i="45"/>
  <c r="L156" i="45"/>
  <c r="K156" i="45"/>
  <c r="J156" i="45"/>
  <c r="N156" i="45" s="1"/>
  <c r="O156" i="45" s="1"/>
  <c r="Q156" i="45" s="1"/>
  <c r="A156" i="45"/>
  <c r="Z155" i="45"/>
  <c r="T155" i="45"/>
  <c r="U155" i="45" s="1"/>
  <c r="M155" i="45"/>
  <c r="L155" i="45"/>
  <c r="K155" i="45"/>
  <c r="J155" i="45"/>
  <c r="N155" i="45" s="1"/>
  <c r="O155" i="45" s="1"/>
  <c r="Q155" i="45" s="1"/>
  <c r="A155" i="45"/>
  <c r="Z154" i="45"/>
  <c r="T154" i="45"/>
  <c r="U154" i="45" s="1"/>
  <c r="M154" i="45"/>
  <c r="L154" i="45"/>
  <c r="K154" i="45"/>
  <c r="J154" i="45"/>
  <c r="N154" i="45" s="1"/>
  <c r="O154" i="45" s="1"/>
  <c r="Q154" i="45" s="1"/>
  <c r="A154" i="45"/>
  <c r="T153" i="45"/>
  <c r="U153" i="45" s="1"/>
  <c r="P153" i="45"/>
  <c r="M153" i="45"/>
  <c r="L153" i="45"/>
  <c r="K153" i="45"/>
  <c r="J153" i="45"/>
  <c r="N153" i="45" s="1"/>
  <c r="O153" i="45" s="1"/>
  <c r="A153" i="45"/>
  <c r="Z152" i="45"/>
  <c r="T152" i="45"/>
  <c r="U152" i="45" s="1"/>
  <c r="M152" i="45"/>
  <c r="L152" i="45"/>
  <c r="K152" i="45"/>
  <c r="J152" i="45"/>
  <c r="N152" i="45" s="1"/>
  <c r="O152" i="45" s="1"/>
  <c r="Q152" i="45" s="1"/>
  <c r="A152" i="45"/>
  <c r="Z151" i="45"/>
  <c r="T151" i="45"/>
  <c r="U151" i="45" s="1"/>
  <c r="M151" i="45"/>
  <c r="L151" i="45"/>
  <c r="K151" i="45"/>
  <c r="J151" i="45"/>
  <c r="N151" i="45" s="1"/>
  <c r="O151" i="45" s="1"/>
  <c r="Q151" i="45" s="1"/>
  <c r="A151" i="45"/>
  <c r="Z150" i="45"/>
  <c r="T150" i="45"/>
  <c r="U150" i="45" s="1"/>
  <c r="M150" i="45"/>
  <c r="L150" i="45"/>
  <c r="K150" i="45"/>
  <c r="J150" i="45"/>
  <c r="N150" i="45" s="1"/>
  <c r="O150" i="45" s="1"/>
  <c r="Q150" i="45" s="1"/>
  <c r="A150" i="45"/>
  <c r="Z149" i="45"/>
  <c r="T149" i="45"/>
  <c r="U149" i="45" s="1"/>
  <c r="M149" i="45"/>
  <c r="L149" i="45"/>
  <c r="K149" i="45"/>
  <c r="J149" i="45"/>
  <c r="N149" i="45" s="1"/>
  <c r="O149" i="45" s="1"/>
  <c r="Q149" i="45" s="1"/>
  <c r="A149" i="45"/>
  <c r="Z148" i="45"/>
  <c r="T148" i="45"/>
  <c r="U148" i="45" s="1"/>
  <c r="M148" i="45"/>
  <c r="L148" i="45"/>
  <c r="K148" i="45"/>
  <c r="J148" i="45"/>
  <c r="N148" i="45" s="1"/>
  <c r="O148" i="45" s="1"/>
  <c r="Q148" i="45" s="1"/>
  <c r="A148" i="45"/>
  <c r="Z147" i="45"/>
  <c r="T147" i="45"/>
  <c r="U147" i="45" s="1"/>
  <c r="M147" i="45"/>
  <c r="L147" i="45"/>
  <c r="K147" i="45"/>
  <c r="J147" i="45"/>
  <c r="N147" i="45" s="1"/>
  <c r="O147" i="45" s="1"/>
  <c r="Q147" i="45" s="1"/>
  <c r="A147" i="45"/>
  <c r="Z146" i="45"/>
  <c r="T146" i="45"/>
  <c r="U146" i="45" s="1"/>
  <c r="M146" i="45"/>
  <c r="L146" i="45"/>
  <c r="K146" i="45"/>
  <c r="J146" i="45"/>
  <c r="N146" i="45" s="1"/>
  <c r="O146" i="45" s="1"/>
  <c r="Q146" i="45" s="1"/>
  <c r="A146" i="45"/>
  <c r="Z145" i="45"/>
  <c r="T145" i="45"/>
  <c r="U145" i="45" s="1"/>
  <c r="M145" i="45"/>
  <c r="L145" i="45"/>
  <c r="K145" i="45"/>
  <c r="J145" i="45"/>
  <c r="N145" i="45" s="1"/>
  <c r="O145" i="45" s="1"/>
  <c r="Q145" i="45" s="1"/>
  <c r="A145" i="45"/>
  <c r="Z144" i="45"/>
  <c r="T144" i="45"/>
  <c r="U144" i="45" s="1"/>
  <c r="M144" i="45"/>
  <c r="L144" i="45"/>
  <c r="K144" i="45"/>
  <c r="J144" i="45"/>
  <c r="N144" i="45" s="1"/>
  <c r="O144" i="45" s="1"/>
  <c r="Q144" i="45" s="1"/>
  <c r="A144" i="45"/>
  <c r="Z143" i="45"/>
  <c r="T143" i="45"/>
  <c r="U143" i="45" s="1"/>
  <c r="M143" i="45"/>
  <c r="L143" i="45"/>
  <c r="K143" i="45"/>
  <c r="J143" i="45"/>
  <c r="N143" i="45" s="1"/>
  <c r="O143" i="45" s="1"/>
  <c r="Q143" i="45" s="1"/>
  <c r="A143" i="45"/>
  <c r="Z142" i="45"/>
  <c r="T142" i="45"/>
  <c r="U142" i="45" s="1"/>
  <c r="M142" i="45"/>
  <c r="L142" i="45"/>
  <c r="K142" i="45"/>
  <c r="J142" i="45"/>
  <c r="N142" i="45" s="1"/>
  <c r="O142" i="45" s="1"/>
  <c r="Q142" i="45" s="1"/>
  <c r="A142" i="45"/>
  <c r="Z141" i="45"/>
  <c r="T141" i="45"/>
  <c r="U141" i="45" s="1"/>
  <c r="M141" i="45"/>
  <c r="L141" i="45"/>
  <c r="K141" i="45"/>
  <c r="J141" i="45"/>
  <c r="N141" i="45" s="1"/>
  <c r="O141" i="45" s="1"/>
  <c r="Q141" i="45" s="1"/>
  <c r="A141" i="45"/>
  <c r="Z140" i="45"/>
  <c r="T140" i="45"/>
  <c r="U140" i="45" s="1"/>
  <c r="M140" i="45"/>
  <c r="L140" i="45"/>
  <c r="K140" i="45"/>
  <c r="J140" i="45"/>
  <c r="N140" i="45" s="1"/>
  <c r="O140" i="45" s="1"/>
  <c r="Q140" i="45" s="1"/>
  <c r="A140" i="45"/>
  <c r="Z139" i="45"/>
  <c r="T139" i="45"/>
  <c r="U139" i="45" s="1"/>
  <c r="M139" i="45"/>
  <c r="L139" i="45"/>
  <c r="K139" i="45"/>
  <c r="J139" i="45"/>
  <c r="N139" i="45" s="1"/>
  <c r="O139" i="45" s="1"/>
  <c r="Q139" i="45" s="1"/>
  <c r="A139" i="45"/>
  <c r="Z138" i="45"/>
  <c r="T138" i="45"/>
  <c r="U138" i="45" s="1"/>
  <c r="M138" i="45"/>
  <c r="L138" i="45"/>
  <c r="K138" i="45"/>
  <c r="J138" i="45"/>
  <c r="N138" i="45" s="1"/>
  <c r="O138" i="45" s="1"/>
  <c r="Q138" i="45" s="1"/>
  <c r="A138" i="45"/>
  <c r="Z137" i="45"/>
  <c r="T137" i="45"/>
  <c r="U137" i="45" s="1"/>
  <c r="M137" i="45"/>
  <c r="L137" i="45"/>
  <c r="K137" i="45"/>
  <c r="J137" i="45"/>
  <c r="N137" i="45" s="1"/>
  <c r="O137" i="45" s="1"/>
  <c r="Q137" i="45" s="1"/>
  <c r="A137" i="45"/>
  <c r="Z136" i="45"/>
  <c r="T136" i="45"/>
  <c r="U136" i="45" s="1"/>
  <c r="M136" i="45"/>
  <c r="L136" i="45"/>
  <c r="K136" i="45"/>
  <c r="J136" i="45"/>
  <c r="N136" i="45" s="1"/>
  <c r="O136" i="45" s="1"/>
  <c r="Q136" i="45" s="1"/>
  <c r="A136" i="45"/>
  <c r="Z135" i="45"/>
  <c r="T135" i="45"/>
  <c r="U135" i="45" s="1"/>
  <c r="M135" i="45"/>
  <c r="L135" i="45"/>
  <c r="K135" i="45"/>
  <c r="J135" i="45"/>
  <c r="N135" i="45" s="1"/>
  <c r="O135" i="45" s="1"/>
  <c r="Q135" i="45" s="1"/>
  <c r="A135" i="45"/>
  <c r="Z134" i="45"/>
  <c r="T134" i="45"/>
  <c r="U134" i="45" s="1"/>
  <c r="M134" i="45"/>
  <c r="L134" i="45"/>
  <c r="K134" i="45"/>
  <c r="J134" i="45"/>
  <c r="N134" i="45" s="1"/>
  <c r="O134" i="45" s="1"/>
  <c r="Q134" i="45" s="1"/>
  <c r="A134" i="45"/>
  <c r="Z133" i="45"/>
  <c r="T133" i="45"/>
  <c r="U133" i="45" s="1"/>
  <c r="M133" i="45"/>
  <c r="L133" i="45"/>
  <c r="K133" i="45"/>
  <c r="J133" i="45"/>
  <c r="N133" i="45" s="1"/>
  <c r="O133" i="45" s="1"/>
  <c r="Q133" i="45" s="1"/>
  <c r="A133" i="45"/>
  <c r="Z132" i="45"/>
  <c r="T132" i="45"/>
  <c r="U132" i="45" s="1"/>
  <c r="M132" i="45"/>
  <c r="L132" i="45"/>
  <c r="K132" i="45"/>
  <c r="J132" i="45"/>
  <c r="N132" i="45" s="1"/>
  <c r="O132" i="45" s="1"/>
  <c r="Q132" i="45" s="1"/>
  <c r="A132" i="45"/>
  <c r="Z131" i="45"/>
  <c r="T131" i="45"/>
  <c r="U131" i="45" s="1"/>
  <c r="M131" i="45"/>
  <c r="L131" i="45"/>
  <c r="K131" i="45"/>
  <c r="J131" i="45"/>
  <c r="N131" i="45" s="1"/>
  <c r="O131" i="45" s="1"/>
  <c r="Q131" i="45" s="1"/>
  <c r="A131" i="45"/>
  <c r="T130" i="45"/>
  <c r="U130" i="45" s="1"/>
  <c r="P130" i="45"/>
  <c r="M130" i="45"/>
  <c r="L130" i="45"/>
  <c r="K130" i="45"/>
  <c r="J130" i="45"/>
  <c r="N130" i="45" s="1"/>
  <c r="O130" i="45" s="1"/>
  <c r="A130" i="45"/>
  <c r="T129" i="45"/>
  <c r="U129" i="45" s="1"/>
  <c r="P129" i="45"/>
  <c r="M129" i="45"/>
  <c r="L129" i="45"/>
  <c r="K129" i="45"/>
  <c r="J129" i="45"/>
  <c r="N129" i="45" s="1"/>
  <c r="O129" i="45" s="1"/>
  <c r="A129" i="45"/>
  <c r="T128" i="45"/>
  <c r="U128" i="45" s="1"/>
  <c r="P128" i="45"/>
  <c r="M128" i="45"/>
  <c r="L128" i="45"/>
  <c r="K128" i="45"/>
  <c r="J128" i="45"/>
  <c r="N128" i="45" s="1"/>
  <c r="O128" i="45" s="1"/>
  <c r="A128" i="45"/>
  <c r="T127" i="45"/>
  <c r="U127" i="45" s="1"/>
  <c r="P127" i="45"/>
  <c r="M127" i="45"/>
  <c r="L127" i="45"/>
  <c r="K127" i="45"/>
  <c r="J127" i="45"/>
  <c r="N127" i="45" s="1"/>
  <c r="O127" i="45" s="1"/>
  <c r="A127" i="45"/>
  <c r="T126" i="45"/>
  <c r="U126" i="45" s="1"/>
  <c r="P126" i="45"/>
  <c r="M126" i="45"/>
  <c r="L126" i="45"/>
  <c r="K126" i="45"/>
  <c r="J126" i="45"/>
  <c r="N126" i="45" s="1"/>
  <c r="O126" i="45" s="1"/>
  <c r="A126" i="45"/>
  <c r="T125" i="45"/>
  <c r="U125" i="45" s="1"/>
  <c r="P125" i="45"/>
  <c r="M125" i="45"/>
  <c r="L125" i="45"/>
  <c r="K125" i="45"/>
  <c r="J125" i="45"/>
  <c r="N125" i="45" s="1"/>
  <c r="O125" i="45" s="1"/>
  <c r="A125" i="45"/>
  <c r="T124" i="45"/>
  <c r="U124" i="45" s="1"/>
  <c r="P124" i="45"/>
  <c r="M124" i="45"/>
  <c r="L124" i="45"/>
  <c r="K124" i="45"/>
  <c r="J124" i="45"/>
  <c r="N124" i="45" s="1"/>
  <c r="O124" i="45" s="1"/>
  <c r="A124" i="45"/>
  <c r="T123" i="45"/>
  <c r="U123" i="45" s="1"/>
  <c r="P123" i="45"/>
  <c r="M123" i="45"/>
  <c r="L123" i="45"/>
  <c r="K123" i="45"/>
  <c r="J123" i="45"/>
  <c r="N123" i="45" s="1"/>
  <c r="O123" i="45" s="1"/>
  <c r="A123" i="45"/>
  <c r="T122" i="45"/>
  <c r="U122" i="45" s="1"/>
  <c r="P122" i="45"/>
  <c r="M122" i="45"/>
  <c r="L122" i="45"/>
  <c r="K122" i="45"/>
  <c r="J122" i="45"/>
  <c r="N122" i="45" s="1"/>
  <c r="O122" i="45" s="1"/>
  <c r="A122" i="45"/>
  <c r="T121" i="45"/>
  <c r="U121" i="45" s="1"/>
  <c r="P121" i="45"/>
  <c r="M121" i="45"/>
  <c r="L121" i="45"/>
  <c r="K121" i="45"/>
  <c r="J121" i="45"/>
  <c r="N121" i="45" s="1"/>
  <c r="O121" i="45" s="1"/>
  <c r="A121" i="45"/>
  <c r="T120" i="45"/>
  <c r="U120" i="45" s="1"/>
  <c r="P120" i="45"/>
  <c r="M120" i="45"/>
  <c r="L120" i="45"/>
  <c r="K120" i="45"/>
  <c r="J120" i="45"/>
  <c r="N120" i="45" s="1"/>
  <c r="O120" i="45" s="1"/>
  <c r="A120" i="45"/>
  <c r="T119" i="45"/>
  <c r="U119" i="45" s="1"/>
  <c r="P119" i="45"/>
  <c r="M119" i="45"/>
  <c r="L119" i="45"/>
  <c r="K119" i="45"/>
  <c r="J119" i="45"/>
  <c r="N119" i="45" s="1"/>
  <c r="O119" i="45" s="1"/>
  <c r="A119" i="45"/>
  <c r="T118" i="45"/>
  <c r="U118" i="45" s="1"/>
  <c r="P118" i="45"/>
  <c r="M118" i="45"/>
  <c r="L118" i="45"/>
  <c r="K118" i="45"/>
  <c r="J118" i="45"/>
  <c r="N118" i="45" s="1"/>
  <c r="O118" i="45" s="1"/>
  <c r="A118" i="45"/>
  <c r="U117" i="45"/>
  <c r="T117" i="45"/>
  <c r="P117" i="45"/>
  <c r="M117" i="45"/>
  <c r="L117" i="45"/>
  <c r="K117" i="45"/>
  <c r="J117" i="45"/>
  <c r="N117" i="45" s="1"/>
  <c r="O117" i="45" s="1"/>
  <c r="A117" i="45"/>
  <c r="U116" i="45"/>
  <c r="T116" i="45"/>
  <c r="P116" i="45"/>
  <c r="M116" i="45"/>
  <c r="L116" i="45"/>
  <c r="K116" i="45"/>
  <c r="J116" i="45"/>
  <c r="N116" i="45" s="1"/>
  <c r="O116" i="45" s="1"/>
  <c r="A116" i="45"/>
  <c r="T115" i="45"/>
  <c r="U115" i="45" s="1"/>
  <c r="P115" i="45"/>
  <c r="M115" i="45"/>
  <c r="L115" i="45"/>
  <c r="K115" i="45"/>
  <c r="J115" i="45"/>
  <c r="N115" i="45" s="1"/>
  <c r="O115" i="45" s="1"/>
  <c r="A115" i="45"/>
  <c r="T114" i="45"/>
  <c r="U114" i="45" s="1"/>
  <c r="P114" i="45"/>
  <c r="M114" i="45"/>
  <c r="L114" i="45"/>
  <c r="K114" i="45"/>
  <c r="J114" i="45"/>
  <c r="N114" i="45" s="1"/>
  <c r="O114" i="45" s="1"/>
  <c r="A114" i="45"/>
  <c r="T113" i="45"/>
  <c r="U113" i="45" s="1"/>
  <c r="P113" i="45"/>
  <c r="M113" i="45"/>
  <c r="L113" i="45"/>
  <c r="K113" i="45"/>
  <c r="J113" i="45"/>
  <c r="N113" i="45" s="1"/>
  <c r="O113" i="45" s="1"/>
  <c r="A113" i="45"/>
  <c r="T112" i="45"/>
  <c r="U112" i="45" s="1"/>
  <c r="P112" i="45"/>
  <c r="M112" i="45"/>
  <c r="L112" i="45"/>
  <c r="K112" i="45"/>
  <c r="J112" i="45"/>
  <c r="N112" i="45" s="1"/>
  <c r="O112" i="45" s="1"/>
  <c r="A112" i="45"/>
  <c r="T111" i="45"/>
  <c r="U111" i="45" s="1"/>
  <c r="P111" i="45"/>
  <c r="M111" i="45"/>
  <c r="L111" i="45"/>
  <c r="K111" i="45"/>
  <c r="J111" i="45"/>
  <c r="N111" i="45" s="1"/>
  <c r="O111" i="45" s="1"/>
  <c r="A111" i="45"/>
  <c r="T110" i="45"/>
  <c r="U110" i="45" s="1"/>
  <c r="P110" i="45"/>
  <c r="M110" i="45"/>
  <c r="L110" i="45"/>
  <c r="K110" i="45"/>
  <c r="J110" i="45"/>
  <c r="N110" i="45" s="1"/>
  <c r="O110" i="45" s="1"/>
  <c r="A110" i="45"/>
  <c r="T109" i="45"/>
  <c r="U109" i="45" s="1"/>
  <c r="P109" i="45"/>
  <c r="M109" i="45"/>
  <c r="L109" i="45"/>
  <c r="K109" i="45"/>
  <c r="J109" i="45"/>
  <c r="N109" i="45" s="1"/>
  <c r="O109" i="45" s="1"/>
  <c r="A109" i="45"/>
  <c r="T108" i="45"/>
  <c r="U108" i="45" s="1"/>
  <c r="P108" i="45"/>
  <c r="M108" i="45"/>
  <c r="L108" i="45"/>
  <c r="K108" i="45"/>
  <c r="J108" i="45"/>
  <c r="N108" i="45" s="1"/>
  <c r="O108" i="45" s="1"/>
  <c r="A108" i="45"/>
  <c r="T107" i="45"/>
  <c r="U107" i="45" s="1"/>
  <c r="P107" i="45"/>
  <c r="M107" i="45"/>
  <c r="L107" i="45"/>
  <c r="K107" i="45"/>
  <c r="J107" i="45"/>
  <c r="N107" i="45" s="1"/>
  <c r="O107" i="45" s="1"/>
  <c r="A107" i="45"/>
  <c r="T106" i="45"/>
  <c r="U106" i="45" s="1"/>
  <c r="P106" i="45"/>
  <c r="M106" i="45"/>
  <c r="L106" i="45"/>
  <c r="K106" i="45"/>
  <c r="J106" i="45"/>
  <c r="N106" i="45" s="1"/>
  <c r="O106" i="45" s="1"/>
  <c r="A106" i="45"/>
  <c r="T105" i="45"/>
  <c r="U105" i="45" s="1"/>
  <c r="P105" i="45"/>
  <c r="M105" i="45"/>
  <c r="L105" i="45"/>
  <c r="K105" i="45"/>
  <c r="J105" i="45"/>
  <c r="N105" i="45" s="1"/>
  <c r="O105" i="45" s="1"/>
  <c r="A105" i="45"/>
  <c r="T104" i="45"/>
  <c r="U104" i="45" s="1"/>
  <c r="P104" i="45"/>
  <c r="M104" i="45"/>
  <c r="L104" i="45"/>
  <c r="K104" i="45"/>
  <c r="J104" i="45"/>
  <c r="N104" i="45" s="1"/>
  <c r="O104" i="45" s="1"/>
  <c r="A104" i="45"/>
  <c r="T103" i="45"/>
  <c r="U103" i="45" s="1"/>
  <c r="P103" i="45"/>
  <c r="M103" i="45"/>
  <c r="L103" i="45"/>
  <c r="K103" i="45"/>
  <c r="J103" i="45"/>
  <c r="N103" i="45" s="1"/>
  <c r="O103" i="45" s="1"/>
  <c r="A103" i="45"/>
  <c r="Z102" i="45"/>
  <c r="T102" i="45"/>
  <c r="U102" i="45" s="1"/>
  <c r="M102" i="45"/>
  <c r="L102" i="45"/>
  <c r="K102" i="45"/>
  <c r="J102" i="45"/>
  <c r="N102" i="45" s="1"/>
  <c r="O102" i="45" s="1"/>
  <c r="Q102" i="45" s="1"/>
  <c r="A102" i="45"/>
  <c r="Z101" i="45"/>
  <c r="T101" i="45"/>
  <c r="U101" i="45" s="1"/>
  <c r="M101" i="45"/>
  <c r="L101" i="45"/>
  <c r="K101" i="45"/>
  <c r="J101" i="45"/>
  <c r="N101" i="45" s="1"/>
  <c r="O101" i="45" s="1"/>
  <c r="Q101" i="45" s="1"/>
  <c r="A101" i="45"/>
  <c r="Z100" i="45"/>
  <c r="T100" i="45"/>
  <c r="U100" i="45" s="1"/>
  <c r="M100" i="45"/>
  <c r="L100" i="45"/>
  <c r="K100" i="45"/>
  <c r="J100" i="45"/>
  <c r="N100" i="45" s="1"/>
  <c r="O100" i="45" s="1"/>
  <c r="Q100" i="45" s="1"/>
  <c r="A100" i="45"/>
  <c r="Z99" i="45"/>
  <c r="T99" i="45"/>
  <c r="U99" i="45" s="1"/>
  <c r="M99" i="45"/>
  <c r="L99" i="45"/>
  <c r="K99" i="45"/>
  <c r="J99" i="45"/>
  <c r="N99" i="45" s="1"/>
  <c r="O99" i="45" s="1"/>
  <c r="Q99" i="45" s="1"/>
  <c r="A99" i="45"/>
  <c r="Z98" i="45"/>
  <c r="T98" i="45"/>
  <c r="U98" i="45" s="1"/>
  <c r="M98" i="45"/>
  <c r="L98" i="45"/>
  <c r="K98" i="45"/>
  <c r="J98" i="45"/>
  <c r="N98" i="45" s="1"/>
  <c r="O98" i="45" s="1"/>
  <c r="Q98" i="45" s="1"/>
  <c r="A98" i="45"/>
  <c r="Z97" i="45"/>
  <c r="T97" i="45"/>
  <c r="U97" i="45" s="1"/>
  <c r="M97" i="45"/>
  <c r="L97" i="45"/>
  <c r="K97" i="45"/>
  <c r="J97" i="45"/>
  <c r="N97" i="45" s="1"/>
  <c r="O97" i="45" s="1"/>
  <c r="Q97" i="45" s="1"/>
  <c r="A97" i="45"/>
  <c r="Z96" i="45"/>
  <c r="T96" i="45"/>
  <c r="U96" i="45" s="1"/>
  <c r="M96" i="45"/>
  <c r="L96" i="45"/>
  <c r="K96" i="45"/>
  <c r="J96" i="45"/>
  <c r="N96" i="45" s="1"/>
  <c r="O96" i="45" s="1"/>
  <c r="Q96" i="45" s="1"/>
  <c r="A96" i="45"/>
  <c r="Z95" i="45"/>
  <c r="T95" i="45"/>
  <c r="U95" i="45" s="1"/>
  <c r="M95" i="45"/>
  <c r="L95" i="45"/>
  <c r="K95" i="45"/>
  <c r="J95" i="45"/>
  <c r="N95" i="45" s="1"/>
  <c r="O95" i="45" s="1"/>
  <c r="Q95" i="45" s="1"/>
  <c r="A95" i="45"/>
  <c r="Z94" i="45"/>
  <c r="T94" i="45"/>
  <c r="U94" i="45" s="1"/>
  <c r="M94" i="45"/>
  <c r="L94" i="45"/>
  <c r="K94" i="45"/>
  <c r="J94" i="45"/>
  <c r="N94" i="45" s="1"/>
  <c r="O94" i="45" s="1"/>
  <c r="Q94" i="45" s="1"/>
  <c r="A94" i="45"/>
  <c r="Z93" i="45"/>
  <c r="T93" i="45"/>
  <c r="U93" i="45" s="1"/>
  <c r="M93" i="45"/>
  <c r="L93" i="45"/>
  <c r="K93" i="45"/>
  <c r="J93" i="45"/>
  <c r="N93" i="45" s="1"/>
  <c r="O93" i="45" s="1"/>
  <c r="Q93" i="45" s="1"/>
  <c r="A93" i="45"/>
  <c r="Z92" i="45"/>
  <c r="T92" i="45"/>
  <c r="U92" i="45" s="1"/>
  <c r="M92" i="45"/>
  <c r="L92" i="45"/>
  <c r="K92" i="45"/>
  <c r="J92" i="45"/>
  <c r="N92" i="45" s="1"/>
  <c r="O92" i="45" s="1"/>
  <c r="Q92" i="45" s="1"/>
  <c r="A92" i="45"/>
  <c r="Z91" i="45"/>
  <c r="T91" i="45"/>
  <c r="U91" i="45" s="1"/>
  <c r="M91" i="45"/>
  <c r="L91" i="45"/>
  <c r="K91" i="45"/>
  <c r="J91" i="45"/>
  <c r="N91" i="45" s="1"/>
  <c r="O91" i="45" s="1"/>
  <c r="Q91" i="45" s="1"/>
  <c r="A91" i="45"/>
  <c r="Z90" i="45"/>
  <c r="T90" i="45"/>
  <c r="U90" i="45" s="1"/>
  <c r="M90" i="45"/>
  <c r="L90" i="45"/>
  <c r="K90" i="45"/>
  <c r="J90" i="45"/>
  <c r="N90" i="45" s="1"/>
  <c r="O90" i="45" s="1"/>
  <c r="Q90" i="45" s="1"/>
  <c r="A90" i="45"/>
  <c r="Z89" i="45"/>
  <c r="Y89" i="45"/>
  <c r="T89" i="45"/>
  <c r="U89" i="45" s="1"/>
  <c r="M89" i="45"/>
  <c r="L89" i="45"/>
  <c r="K89" i="45"/>
  <c r="J89" i="45"/>
  <c r="N89" i="45" s="1"/>
  <c r="O89" i="45" s="1"/>
  <c r="Q89" i="45" s="1"/>
  <c r="A89" i="45"/>
  <c r="Z88" i="45"/>
  <c r="Y88" i="45"/>
  <c r="T88" i="45"/>
  <c r="U88" i="45" s="1"/>
  <c r="M88" i="45"/>
  <c r="L88" i="45"/>
  <c r="K88" i="45"/>
  <c r="J88" i="45"/>
  <c r="N88" i="45" s="1"/>
  <c r="O88" i="45" s="1"/>
  <c r="Q88" i="45" s="1"/>
  <c r="A88" i="45"/>
  <c r="Z87" i="45"/>
  <c r="Y87" i="45"/>
  <c r="T87" i="45"/>
  <c r="U87" i="45" s="1"/>
  <c r="M87" i="45"/>
  <c r="L87" i="45"/>
  <c r="K87" i="45"/>
  <c r="J87" i="45"/>
  <c r="N87" i="45" s="1"/>
  <c r="O87" i="45" s="1"/>
  <c r="Q87" i="45" s="1"/>
  <c r="A87" i="45"/>
  <c r="Z86" i="45"/>
  <c r="Y86" i="45"/>
  <c r="T86" i="45"/>
  <c r="U86" i="45" s="1"/>
  <c r="M86" i="45"/>
  <c r="L86" i="45"/>
  <c r="K86" i="45"/>
  <c r="J86" i="45"/>
  <c r="N86" i="45" s="1"/>
  <c r="O86" i="45" s="1"/>
  <c r="Q86" i="45" s="1"/>
  <c r="A86" i="45"/>
  <c r="Z85" i="45"/>
  <c r="Y85" i="45"/>
  <c r="T85" i="45"/>
  <c r="U85" i="45" s="1"/>
  <c r="M85" i="45"/>
  <c r="L85" i="45"/>
  <c r="K85" i="45"/>
  <c r="J85" i="45"/>
  <c r="N85" i="45" s="1"/>
  <c r="O85" i="45" s="1"/>
  <c r="Q85" i="45" s="1"/>
  <c r="A85" i="45"/>
  <c r="Z84" i="45"/>
  <c r="Y84" i="45"/>
  <c r="T84" i="45"/>
  <c r="U84" i="45" s="1"/>
  <c r="M84" i="45"/>
  <c r="L84" i="45"/>
  <c r="K84" i="45"/>
  <c r="J84" i="45"/>
  <c r="N84" i="45" s="1"/>
  <c r="O84" i="45" s="1"/>
  <c r="Q84" i="45" s="1"/>
  <c r="A84" i="45"/>
  <c r="Z83" i="45"/>
  <c r="Y83" i="45"/>
  <c r="T83" i="45"/>
  <c r="U83" i="45" s="1"/>
  <c r="M83" i="45"/>
  <c r="L83" i="45"/>
  <c r="K83" i="45"/>
  <c r="J83" i="45"/>
  <c r="N83" i="45" s="1"/>
  <c r="O83" i="45" s="1"/>
  <c r="Q83" i="45" s="1"/>
  <c r="A83" i="45"/>
  <c r="Z82" i="45"/>
  <c r="Y82" i="45"/>
  <c r="T82" i="45"/>
  <c r="U82" i="45" s="1"/>
  <c r="M82" i="45"/>
  <c r="L82" i="45"/>
  <c r="K82" i="45"/>
  <c r="J82" i="45"/>
  <c r="N82" i="45" s="1"/>
  <c r="O82" i="45" s="1"/>
  <c r="Q82" i="45" s="1"/>
  <c r="A82" i="45"/>
  <c r="Z81" i="45"/>
  <c r="Y81" i="45"/>
  <c r="T81" i="45"/>
  <c r="U81" i="45" s="1"/>
  <c r="M81" i="45"/>
  <c r="L81" i="45"/>
  <c r="K81" i="45"/>
  <c r="J81" i="45"/>
  <c r="N81" i="45" s="1"/>
  <c r="O81" i="45" s="1"/>
  <c r="Q81" i="45" s="1"/>
  <c r="A81" i="45"/>
  <c r="Z80" i="45"/>
  <c r="Y80" i="45"/>
  <c r="T80" i="45"/>
  <c r="U80" i="45" s="1"/>
  <c r="M80" i="45"/>
  <c r="L80" i="45"/>
  <c r="K80" i="45"/>
  <c r="J80" i="45"/>
  <c r="N80" i="45" s="1"/>
  <c r="O80" i="45" s="1"/>
  <c r="Q80" i="45" s="1"/>
  <c r="A80" i="45"/>
  <c r="Z79" i="45"/>
  <c r="Y79" i="45"/>
  <c r="T79" i="45"/>
  <c r="U79" i="45" s="1"/>
  <c r="M79" i="45"/>
  <c r="L79" i="45"/>
  <c r="K79" i="45"/>
  <c r="J79" i="45"/>
  <c r="N79" i="45" s="1"/>
  <c r="O79" i="45" s="1"/>
  <c r="Q79" i="45" s="1"/>
  <c r="A79" i="45"/>
  <c r="Z78" i="45"/>
  <c r="Y78" i="45"/>
  <c r="T78" i="45"/>
  <c r="U78" i="45" s="1"/>
  <c r="M78" i="45"/>
  <c r="L78" i="45"/>
  <c r="K78" i="45"/>
  <c r="J78" i="45"/>
  <c r="N78" i="45" s="1"/>
  <c r="O78" i="45" s="1"/>
  <c r="Q78" i="45" s="1"/>
  <c r="A78" i="45"/>
  <c r="Z77" i="45"/>
  <c r="Y77" i="45"/>
  <c r="T77" i="45"/>
  <c r="U77" i="45" s="1"/>
  <c r="M77" i="45"/>
  <c r="L77" i="45"/>
  <c r="K77" i="45"/>
  <c r="J77" i="45"/>
  <c r="N77" i="45" s="1"/>
  <c r="O77" i="45" s="1"/>
  <c r="Q77" i="45" s="1"/>
  <c r="A77" i="45"/>
  <c r="Z76" i="45"/>
  <c r="Y76" i="45"/>
  <c r="T76" i="45"/>
  <c r="U76" i="45" s="1"/>
  <c r="M76" i="45"/>
  <c r="L76" i="45"/>
  <c r="K76" i="45"/>
  <c r="J76" i="45"/>
  <c r="N76" i="45" s="1"/>
  <c r="O76" i="45" s="1"/>
  <c r="Q76" i="45" s="1"/>
  <c r="A76" i="45"/>
  <c r="Z75" i="45"/>
  <c r="Y75" i="45"/>
  <c r="T75" i="45"/>
  <c r="U75" i="45" s="1"/>
  <c r="M75" i="45"/>
  <c r="L75" i="45"/>
  <c r="K75" i="45"/>
  <c r="J75" i="45"/>
  <c r="N75" i="45" s="1"/>
  <c r="O75" i="45" s="1"/>
  <c r="Q75" i="45" s="1"/>
  <c r="A75" i="45"/>
  <c r="Z74" i="45"/>
  <c r="Y74" i="45"/>
  <c r="T74" i="45"/>
  <c r="U74" i="45" s="1"/>
  <c r="M74" i="45"/>
  <c r="L74" i="45"/>
  <c r="K74" i="45"/>
  <c r="J74" i="45"/>
  <c r="N74" i="45" s="1"/>
  <c r="O74" i="45" s="1"/>
  <c r="Q74" i="45" s="1"/>
  <c r="A74" i="45"/>
  <c r="Z73" i="45"/>
  <c r="Y73" i="45"/>
  <c r="T73" i="45"/>
  <c r="U73" i="45" s="1"/>
  <c r="M73" i="45"/>
  <c r="L73" i="45"/>
  <c r="K73" i="45"/>
  <c r="J73" i="45"/>
  <c r="N73" i="45" s="1"/>
  <c r="O73" i="45" s="1"/>
  <c r="Q73" i="45" s="1"/>
  <c r="A73" i="45"/>
  <c r="Z72" i="45"/>
  <c r="Y72" i="45"/>
  <c r="T72" i="45"/>
  <c r="U72" i="45" s="1"/>
  <c r="M72" i="45"/>
  <c r="L72" i="45"/>
  <c r="K72" i="45"/>
  <c r="J72" i="45"/>
  <c r="N72" i="45" s="1"/>
  <c r="O72" i="45" s="1"/>
  <c r="Q72" i="45" s="1"/>
  <c r="A72" i="45"/>
  <c r="T71" i="45"/>
  <c r="U71" i="45" s="1"/>
  <c r="P71" i="45"/>
  <c r="M71" i="45"/>
  <c r="L71" i="45"/>
  <c r="K71" i="45"/>
  <c r="J71" i="45"/>
  <c r="N71" i="45" s="1"/>
  <c r="O71" i="45" s="1"/>
  <c r="A71" i="45"/>
  <c r="T70" i="45"/>
  <c r="U70" i="45" s="1"/>
  <c r="P70" i="45"/>
  <c r="M70" i="45"/>
  <c r="L70" i="45"/>
  <c r="K70" i="45"/>
  <c r="J70" i="45"/>
  <c r="N70" i="45" s="1"/>
  <c r="O70" i="45" s="1"/>
  <c r="A70" i="45"/>
  <c r="T69" i="45"/>
  <c r="U69" i="45" s="1"/>
  <c r="P69" i="45"/>
  <c r="M69" i="45"/>
  <c r="L69" i="45"/>
  <c r="K69" i="45"/>
  <c r="J69" i="45"/>
  <c r="N69" i="45" s="1"/>
  <c r="O69" i="45" s="1"/>
  <c r="A69" i="45"/>
  <c r="T68" i="45"/>
  <c r="U68" i="45" s="1"/>
  <c r="P68" i="45"/>
  <c r="M68" i="45"/>
  <c r="L68" i="45"/>
  <c r="K68" i="45"/>
  <c r="J68" i="45"/>
  <c r="N68" i="45" s="1"/>
  <c r="O68" i="45" s="1"/>
  <c r="A68" i="45"/>
  <c r="T67" i="45"/>
  <c r="U67" i="45" s="1"/>
  <c r="P67" i="45"/>
  <c r="M67" i="45"/>
  <c r="L67" i="45"/>
  <c r="K67" i="45"/>
  <c r="J67" i="45"/>
  <c r="N67" i="45" s="1"/>
  <c r="O67" i="45" s="1"/>
  <c r="A67" i="45"/>
  <c r="T66" i="45"/>
  <c r="U66" i="45" s="1"/>
  <c r="P66" i="45"/>
  <c r="M66" i="45"/>
  <c r="L66" i="45"/>
  <c r="K66" i="45"/>
  <c r="J66" i="45"/>
  <c r="N66" i="45" s="1"/>
  <c r="O66" i="45" s="1"/>
  <c r="A66" i="45"/>
  <c r="T65" i="45"/>
  <c r="U65" i="45" s="1"/>
  <c r="P65" i="45"/>
  <c r="M65" i="45"/>
  <c r="L65" i="45"/>
  <c r="K65" i="45"/>
  <c r="J65" i="45"/>
  <c r="N65" i="45" s="1"/>
  <c r="O65" i="45" s="1"/>
  <c r="A65" i="45"/>
  <c r="T64" i="45"/>
  <c r="U64" i="45" s="1"/>
  <c r="P64" i="45"/>
  <c r="M64" i="45"/>
  <c r="L64" i="45"/>
  <c r="K64" i="45"/>
  <c r="J64" i="45"/>
  <c r="N64" i="45" s="1"/>
  <c r="O64" i="45" s="1"/>
  <c r="A64" i="45"/>
  <c r="T63" i="45"/>
  <c r="U63" i="45" s="1"/>
  <c r="P63" i="45"/>
  <c r="M63" i="45"/>
  <c r="L63" i="45"/>
  <c r="K63" i="45"/>
  <c r="J63" i="45"/>
  <c r="N63" i="45" s="1"/>
  <c r="O63" i="45" s="1"/>
  <c r="A63" i="45"/>
  <c r="T62" i="45"/>
  <c r="U62" i="45" s="1"/>
  <c r="P62" i="45"/>
  <c r="M62" i="45"/>
  <c r="L62" i="45"/>
  <c r="K62" i="45"/>
  <c r="J62" i="45"/>
  <c r="N62" i="45" s="1"/>
  <c r="O62" i="45" s="1"/>
  <c r="A62" i="45"/>
  <c r="T61" i="45"/>
  <c r="U61" i="45" s="1"/>
  <c r="P61" i="45"/>
  <c r="M61" i="45"/>
  <c r="L61" i="45"/>
  <c r="K61" i="45"/>
  <c r="J61" i="45"/>
  <c r="N61" i="45" s="1"/>
  <c r="O61" i="45" s="1"/>
  <c r="A61" i="45"/>
  <c r="T60" i="45"/>
  <c r="U60" i="45" s="1"/>
  <c r="P60" i="45"/>
  <c r="M60" i="45"/>
  <c r="L60" i="45"/>
  <c r="K60" i="45"/>
  <c r="J60" i="45"/>
  <c r="N60" i="45" s="1"/>
  <c r="O60" i="45" s="1"/>
  <c r="A60" i="45"/>
  <c r="T59" i="45"/>
  <c r="U59" i="45" s="1"/>
  <c r="P59" i="45"/>
  <c r="M59" i="45"/>
  <c r="L59" i="45"/>
  <c r="K59" i="45"/>
  <c r="J59" i="45"/>
  <c r="N59" i="45" s="1"/>
  <c r="O59" i="45" s="1"/>
  <c r="A59" i="45"/>
  <c r="T58" i="45"/>
  <c r="U58" i="45" s="1"/>
  <c r="P58" i="45"/>
  <c r="M58" i="45"/>
  <c r="L58" i="45"/>
  <c r="K58" i="45"/>
  <c r="J58" i="45"/>
  <c r="N58" i="45" s="1"/>
  <c r="O58" i="45" s="1"/>
  <c r="A58" i="45"/>
  <c r="T57" i="45"/>
  <c r="U57" i="45" s="1"/>
  <c r="P57" i="45"/>
  <c r="M57" i="45"/>
  <c r="L57" i="45"/>
  <c r="K57" i="45"/>
  <c r="J57" i="45"/>
  <c r="N57" i="45" s="1"/>
  <c r="O57" i="45" s="1"/>
  <c r="A57" i="45"/>
  <c r="T56" i="45"/>
  <c r="U56" i="45" s="1"/>
  <c r="P56" i="45"/>
  <c r="M56" i="45"/>
  <c r="L56" i="45"/>
  <c r="K56" i="45"/>
  <c r="J56" i="45"/>
  <c r="N56" i="45" s="1"/>
  <c r="O56" i="45" s="1"/>
  <c r="A56" i="45"/>
  <c r="Z55" i="45"/>
  <c r="T55" i="45"/>
  <c r="U55" i="45" s="1"/>
  <c r="P55" i="45"/>
  <c r="M55" i="45"/>
  <c r="L55" i="45"/>
  <c r="K55" i="45"/>
  <c r="J55" i="45"/>
  <c r="N55" i="45" s="1"/>
  <c r="O55" i="45" s="1"/>
  <c r="A55" i="45"/>
  <c r="Z54" i="45"/>
  <c r="T54" i="45"/>
  <c r="U54" i="45" s="1"/>
  <c r="P54" i="45"/>
  <c r="M54" i="45"/>
  <c r="L54" i="45"/>
  <c r="K54" i="45"/>
  <c r="J54" i="45"/>
  <c r="N54" i="45" s="1"/>
  <c r="O54" i="45" s="1"/>
  <c r="A54" i="45"/>
  <c r="Z53" i="45"/>
  <c r="T53" i="45"/>
  <c r="U53" i="45" s="1"/>
  <c r="P53" i="45"/>
  <c r="M53" i="45"/>
  <c r="L53" i="45"/>
  <c r="K53" i="45"/>
  <c r="J53" i="45"/>
  <c r="N53" i="45" s="1"/>
  <c r="O53" i="45" s="1"/>
  <c r="A53" i="45"/>
  <c r="Z52" i="45"/>
  <c r="T52" i="45"/>
  <c r="U52" i="45" s="1"/>
  <c r="P52" i="45"/>
  <c r="M52" i="45"/>
  <c r="L52" i="45"/>
  <c r="K52" i="45"/>
  <c r="J52" i="45"/>
  <c r="N52" i="45" s="1"/>
  <c r="O52" i="45" s="1"/>
  <c r="A52" i="45"/>
  <c r="Z51" i="45"/>
  <c r="T51" i="45"/>
  <c r="U51" i="45" s="1"/>
  <c r="P51" i="45"/>
  <c r="M51" i="45"/>
  <c r="L51" i="45"/>
  <c r="K51" i="45"/>
  <c r="J51" i="45"/>
  <c r="N51" i="45" s="1"/>
  <c r="O51" i="45" s="1"/>
  <c r="A51" i="45"/>
  <c r="Z50" i="45"/>
  <c r="T50" i="45"/>
  <c r="U50" i="45" s="1"/>
  <c r="P50" i="45"/>
  <c r="M50" i="45"/>
  <c r="L50" i="45"/>
  <c r="K50" i="45"/>
  <c r="J50" i="45"/>
  <c r="N50" i="45" s="1"/>
  <c r="O50" i="45" s="1"/>
  <c r="A50" i="45"/>
  <c r="Z49" i="45"/>
  <c r="T49" i="45"/>
  <c r="U49" i="45" s="1"/>
  <c r="P49" i="45"/>
  <c r="M49" i="45"/>
  <c r="L49" i="45"/>
  <c r="K49" i="45"/>
  <c r="J49" i="45"/>
  <c r="N49" i="45" s="1"/>
  <c r="O49" i="45" s="1"/>
  <c r="A49" i="45"/>
  <c r="Z48" i="45"/>
  <c r="T48" i="45"/>
  <c r="U48" i="45" s="1"/>
  <c r="P48" i="45"/>
  <c r="M48" i="45"/>
  <c r="L48" i="45"/>
  <c r="K48" i="45"/>
  <c r="J48" i="45"/>
  <c r="N48" i="45" s="1"/>
  <c r="O48" i="45" s="1"/>
  <c r="A48" i="45"/>
  <c r="Z47" i="45"/>
  <c r="T47" i="45"/>
  <c r="U47" i="45" s="1"/>
  <c r="P47" i="45"/>
  <c r="M47" i="45"/>
  <c r="L47" i="45"/>
  <c r="K47" i="45"/>
  <c r="J47" i="45"/>
  <c r="N47" i="45" s="1"/>
  <c r="O47" i="45" s="1"/>
  <c r="A47" i="45"/>
  <c r="Z46" i="45"/>
  <c r="T46" i="45"/>
  <c r="U46" i="45" s="1"/>
  <c r="P46" i="45"/>
  <c r="M46" i="45"/>
  <c r="L46" i="45"/>
  <c r="K46" i="45"/>
  <c r="J46" i="45"/>
  <c r="N46" i="45" s="1"/>
  <c r="O46" i="45" s="1"/>
  <c r="A46" i="45"/>
  <c r="Z45" i="45"/>
  <c r="T45" i="45"/>
  <c r="U45" i="45" s="1"/>
  <c r="P45" i="45"/>
  <c r="M45" i="45"/>
  <c r="L45" i="45"/>
  <c r="K45" i="45"/>
  <c r="J45" i="45"/>
  <c r="N45" i="45" s="1"/>
  <c r="O45" i="45" s="1"/>
  <c r="A45" i="45"/>
  <c r="Z44" i="45"/>
  <c r="T44" i="45"/>
  <c r="U44" i="45" s="1"/>
  <c r="P44" i="45"/>
  <c r="M44" i="45"/>
  <c r="L44" i="45"/>
  <c r="K44" i="45"/>
  <c r="J44" i="45"/>
  <c r="N44" i="45" s="1"/>
  <c r="O44" i="45" s="1"/>
  <c r="A44" i="45"/>
  <c r="Z43" i="45"/>
  <c r="T43" i="45"/>
  <c r="U43" i="45" s="1"/>
  <c r="P43" i="45"/>
  <c r="M43" i="45"/>
  <c r="L43" i="45"/>
  <c r="K43" i="45"/>
  <c r="J43" i="45"/>
  <c r="N43" i="45" s="1"/>
  <c r="O43" i="45" s="1"/>
  <c r="A43" i="45"/>
  <c r="Z42" i="45"/>
  <c r="T42" i="45"/>
  <c r="U42" i="45" s="1"/>
  <c r="P42" i="45"/>
  <c r="M42" i="45"/>
  <c r="L42" i="45"/>
  <c r="K42" i="45"/>
  <c r="J42" i="45"/>
  <c r="N42" i="45" s="1"/>
  <c r="O42" i="45" s="1"/>
  <c r="A42" i="45"/>
  <c r="Z41" i="45"/>
  <c r="U41" i="45"/>
  <c r="T41" i="45"/>
  <c r="P41" i="45"/>
  <c r="M41" i="45"/>
  <c r="L41" i="45"/>
  <c r="K41" i="45"/>
  <c r="J41" i="45"/>
  <c r="N41" i="45" s="1"/>
  <c r="O41" i="45" s="1"/>
  <c r="A41" i="45"/>
  <c r="Z40" i="45"/>
  <c r="T40" i="45"/>
  <c r="U40" i="45" s="1"/>
  <c r="P40" i="45"/>
  <c r="M40" i="45"/>
  <c r="L40" i="45"/>
  <c r="K40" i="45"/>
  <c r="J40" i="45"/>
  <c r="N40" i="45" s="1"/>
  <c r="O40" i="45" s="1"/>
  <c r="A40" i="45"/>
  <c r="Z39" i="45"/>
  <c r="T39" i="45"/>
  <c r="U39" i="45" s="1"/>
  <c r="P39" i="45"/>
  <c r="M39" i="45"/>
  <c r="L39" i="45"/>
  <c r="K39" i="45"/>
  <c r="J39" i="45"/>
  <c r="N39" i="45" s="1"/>
  <c r="O39" i="45" s="1"/>
  <c r="A39" i="45"/>
  <c r="Z38" i="45"/>
  <c r="T38" i="45"/>
  <c r="U38" i="45" s="1"/>
  <c r="P38" i="45"/>
  <c r="M38" i="45"/>
  <c r="L38" i="45"/>
  <c r="K38" i="45"/>
  <c r="J38" i="45"/>
  <c r="N38" i="45" s="1"/>
  <c r="O38" i="45" s="1"/>
  <c r="A38" i="45"/>
  <c r="Z37" i="45"/>
  <c r="T37" i="45"/>
  <c r="U37" i="45" s="1"/>
  <c r="P37" i="45"/>
  <c r="M37" i="45"/>
  <c r="L37" i="45"/>
  <c r="K37" i="45"/>
  <c r="J37" i="45"/>
  <c r="N37" i="45" s="1"/>
  <c r="O37" i="45" s="1"/>
  <c r="A37" i="45"/>
  <c r="Z36" i="45"/>
  <c r="T36" i="45"/>
  <c r="U36" i="45" s="1"/>
  <c r="P36" i="45"/>
  <c r="M36" i="45"/>
  <c r="L36" i="45"/>
  <c r="K36" i="45"/>
  <c r="J36" i="45"/>
  <c r="N36" i="45" s="1"/>
  <c r="O36" i="45" s="1"/>
  <c r="A36" i="45"/>
  <c r="Z35" i="45"/>
  <c r="T35" i="45"/>
  <c r="U35" i="45" s="1"/>
  <c r="P35" i="45"/>
  <c r="M35" i="45"/>
  <c r="L35" i="45"/>
  <c r="K35" i="45"/>
  <c r="J35" i="45"/>
  <c r="N35" i="45" s="1"/>
  <c r="O35" i="45" s="1"/>
  <c r="A35" i="45"/>
  <c r="Z34" i="45"/>
  <c r="T34" i="45"/>
  <c r="U34" i="45" s="1"/>
  <c r="P34" i="45"/>
  <c r="M34" i="45"/>
  <c r="L34" i="45"/>
  <c r="K34" i="45"/>
  <c r="J34" i="45"/>
  <c r="N34" i="45" s="1"/>
  <c r="O34" i="45" s="1"/>
  <c r="A34" i="45"/>
  <c r="Z33" i="45"/>
  <c r="Y33" i="45"/>
  <c r="T33" i="45"/>
  <c r="U33" i="45" s="1"/>
  <c r="M33" i="45"/>
  <c r="L33" i="45"/>
  <c r="K33" i="45"/>
  <c r="J33" i="45"/>
  <c r="N33" i="45" s="1"/>
  <c r="O33" i="45" s="1"/>
  <c r="Q33" i="45" s="1"/>
  <c r="A33" i="45"/>
  <c r="Z32" i="45"/>
  <c r="Y32" i="45"/>
  <c r="T32" i="45"/>
  <c r="U32" i="45" s="1"/>
  <c r="M32" i="45"/>
  <c r="L32" i="45"/>
  <c r="K32" i="45"/>
  <c r="J32" i="45"/>
  <c r="N32" i="45" s="1"/>
  <c r="O32" i="45" s="1"/>
  <c r="Q32" i="45" s="1"/>
  <c r="A32" i="45"/>
  <c r="Z31" i="45"/>
  <c r="Y31" i="45"/>
  <c r="T31" i="45"/>
  <c r="U31" i="45" s="1"/>
  <c r="M31" i="45"/>
  <c r="L31" i="45"/>
  <c r="K31" i="45"/>
  <c r="J31" i="45"/>
  <c r="N31" i="45" s="1"/>
  <c r="O31" i="45" s="1"/>
  <c r="Q31" i="45" s="1"/>
  <c r="A31" i="45"/>
  <c r="Z30" i="45"/>
  <c r="Y30" i="45"/>
  <c r="T30" i="45"/>
  <c r="U30" i="45" s="1"/>
  <c r="M30" i="45"/>
  <c r="L30" i="45"/>
  <c r="K30" i="45"/>
  <c r="J30" i="45"/>
  <c r="N30" i="45" s="1"/>
  <c r="O30" i="45" s="1"/>
  <c r="Q30" i="45" s="1"/>
  <c r="A30" i="45"/>
  <c r="Z29" i="45"/>
  <c r="Y29" i="45"/>
  <c r="T29" i="45"/>
  <c r="U29" i="45" s="1"/>
  <c r="M29" i="45"/>
  <c r="L29" i="45"/>
  <c r="K29" i="45"/>
  <c r="J29" i="45"/>
  <c r="N29" i="45" s="1"/>
  <c r="O29" i="45" s="1"/>
  <c r="Q29" i="45" s="1"/>
  <c r="A29" i="45"/>
  <c r="Z28" i="45"/>
  <c r="Y28" i="45"/>
  <c r="T28" i="45"/>
  <c r="U28" i="45" s="1"/>
  <c r="M28" i="45"/>
  <c r="L28" i="45"/>
  <c r="K28" i="45"/>
  <c r="J28" i="45"/>
  <c r="N28" i="45" s="1"/>
  <c r="O28" i="45" s="1"/>
  <c r="Q28" i="45" s="1"/>
  <c r="A28" i="45"/>
  <c r="Z27" i="45"/>
  <c r="Y27" i="45"/>
  <c r="T27" i="45"/>
  <c r="U27" i="45" s="1"/>
  <c r="M27" i="45"/>
  <c r="L27" i="45"/>
  <c r="K27" i="45"/>
  <c r="J27" i="45"/>
  <c r="N27" i="45" s="1"/>
  <c r="O27" i="45" s="1"/>
  <c r="Q27" i="45" s="1"/>
  <c r="A27" i="45"/>
  <c r="Z26" i="45"/>
  <c r="Y26" i="45"/>
  <c r="T26" i="45"/>
  <c r="U26" i="45" s="1"/>
  <c r="M26" i="45"/>
  <c r="L26" i="45"/>
  <c r="K26" i="45"/>
  <c r="J26" i="45"/>
  <c r="N26" i="45" s="1"/>
  <c r="O26" i="45" s="1"/>
  <c r="Q26" i="45" s="1"/>
  <c r="A26" i="45"/>
  <c r="Z25" i="45"/>
  <c r="Y25" i="45"/>
  <c r="T25" i="45"/>
  <c r="U25" i="45" s="1"/>
  <c r="M25" i="45"/>
  <c r="L25" i="45"/>
  <c r="K25" i="45"/>
  <c r="J25" i="45"/>
  <c r="N25" i="45" s="1"/>
  <c r="O25" i="45" s="1"/>
  <c r="Q25" i="45" s="1"/>
  <c r="A25" i="45"/>
  <c r="Z24" i="45"/>
  <c r="Y24" i="45"/>
  <c r="T24" i="45"/>
  <c r="U24" i="45" s="1"/>
  <c r="M24" i="45"/>
  <c r="L24" i="45"/>
  <c r="K24" i="45"/>
  <c r="J24" i="45"/>
  <c r="N24" i="45" s="1"/>
  <c r="O24" i="45" s="1"/>
  <c r="Q24" i="45" s="1"/>
  <c r="A24" i="45"/>
  <c r="Z23" i="45"/>
  <c r="Y23" i="45"/>
  <c r="T23" i="45"/>
  <c r="U23" i="45" s="1"/>
  <c r="M23" i="45"/>
  <c r="L23" i="45"/>
  <c r="K23" i="45"/>
  <c r="J23" i="45"/>
  <c r="N23" i="45" s="1"/>
  <c r="O23" i="45" s="1"/>
  <c r="Q23" i="45" s="1"/>
  <c r="A23" i="45"/>
  <c r="Z22" i="45"/>
  <c r="T22" i="45"/>
  <c r="U22" i="45" s="1"/>
  <c r="M22" i="45"/>
  <c r="L22" i="45"/>
  <c r="K22" i="45"/>
  <c r="J22" i="45"/>
  <c r="N22" i="45" s="1"/>
  <c r="O22" i="45" s="1"/>
  <c r="Q22" i="45" s="1"/>
  <c r="A22" i="45"/>
  <c r="Z21" i="45"/>
  <c r="T21" i="45"/>
  <c r="U21" i="45" s="1"/>
  <c r="M21" i="45"/>
  <c r="L21" i="45"/>
  <c r="K21" i="45"/>
  <c r="J21" i="45"/>
  <c r="N21" i="45" s="1"/>
  <c r="O21" i="45" s="1"/>
  <c r="Q21" i="45" s="1"/>
  <c r="A21" i="45"/>
  <c r="Z20" i="45"/>
  <c r="T20" i="45"/>
  <c r="U20" i="45" s="1"/>
  <c r="M20" i="45"/>
  <c r="L20" i="45"/>
  <c r="K20" i="45"/>
  <c r="J20" i="45"/>
  <c r="N20" i="45" s="1"/>
  <c r="O20" i="45" s="1"/>
  <c r="Q20" i="45" s="1"/>
  <c r="A20" i="45"/>
  <c r="Z19" i="45"/>
  <c r="T19" i="45"/>
  <c r="U19" i="45" s="1"/>
  <c r="M19" i="45"/>
  <c r="L19" i="45"/>
  <c r="K19" i="45"/>
  <c r="J19" i="45"/>
  <c r="N19" i="45" s="1"/>
  <c r="O19" i="45" s="1"/>
  <c r="Q19" i="45" s="1"/>
  <c r="A19" i="45"/>
  <c r="Z18" i="45"/>
  <c r="T18" i="45"/>
  <c r="U18" i="45" s="1"/>
  <c r="M18" i="45"/>
  <c r="L18" i="45"/>
  <c r="K18" i="45"/>
  <c r="J18" i="45"/>
  <c r="N18" i="45" s="1"/>
  <c r="O18" i="45" s="1"/>
  <c r="Q18" i="45" s="1"/>
  <c r="A18" i="45"/>
  <c r="T17" i="45"/>
  <c r="U17" i="45" s="1"/>
  <c r="M17" i="45"/>
  <c r="L17" i="45"/>
  <c r="K17" i="45"/>
  <c r="J17" i="45"/>
  <c r="N17" i="45" s="1"/>
  <c r="O17" i="45" s="1"/>
  <c r="Q17" i="45" s="1"/>
  <c r="A17" i="45"/>
  <c r="Z16" i="45"/>
  <c r="Y16" i="45"/>
  <c r="T16" i="45"/>
  <c r="U16" i="45" s="1"/>
  <c r="M16" i="45"/>
  <c r="L16" i="45"/>
  <c r="K16" i="45"/>
  <c r="J16" i="45"/>
  <c r="N16" i="45" s="1"/>
  <c r="O16" i="45" s="1"/>
  <c r="Q16" i="45" s="1"/>
  <c r="A16" i="45"/>
  <c r="Z15" i="45"/>
  <c r="Y15" i="45"/>
  <c r="T15" i="45"/>
  <c r="U15" i="45" s="1"/>
  <c r="M15" i="45"/>
  <c r="L15" i="45"/>
  <c r="K15" i="45"/>
  <c r="J15" i="45"/>
  <c r="N15" i="45" s="1"/>
  <c r="O15" i="45" s="1"/>
  <c r="Q15" i="45" s="1"/>
  <c r="A15" i="45"/>
  <c r="Z14" i="45"/>
  <c r="Y14" i="45"/>
  <c r="T14" i="45"/>
  <c r="U14" i="45" s="1"/>
  <c r="M14" i="45"/>
  <c r="L14" i="45"/>
  <c r="K14" i="45"/>
  <c r="J14" i="45"/>
  <c r="N14" i="45" s="1"/>
  <c r="O14" i="45" s="1"/>
  <c r="Q14" i="45" s="1"/>
  <c r="A14" i="45"/>
  <c r="Z13" i="45"/>
  <c r="Y13" i="45"/>
  <c r="T13" i="45"/>
  <c r="U13" i="45" s="1"/>
  <c r="M13" i="45"/>
  <c r="L13" i="45"/>
  <c r="K13" i="45"/>
  <c r="J13" i="45"/>
  <c r="N13" i="45" s="1"/>
  <c r="O13" i="45" s="1"/>
  <c r="Q13" i="45" s="1"/>
  <c r="A13" i="45"/>
  <c r="Z12" i="45"/>
  <c r="Y12" i="45"/>
  <c r="T12" i="45"/>
  <c r="U12" i="45" s="1"/>
  <c r="M12" i="45"/>
  <c r="L12" i="45"/>
  <c r="K12" i="45"/>
  <c r="J12" i="45"/>
  <c r="N12" i="45" s="1"/>
  <c r="O12" i="45" s="1"/>
  <c r="Q12" i="45" s="1"/>
  <c r="A12" i="45"/>
  <c r="Z11" i="45"/>
  <c r="Y11" i="45"/>
  <c r="T11" i="45"/>
  <c r="U11" i="45" s="1"/>
  <c r="M11" i="45"/>
  <c r="L11" i="45"/>
  <c r="K11" i="45"/>
  <c r="J11" i="45"/>
  <c r="N11" i="45" s="1"/>
  <c r="O11" i="45" s="1"/>
  <c r="Q11" i="45" s="1"/>
  <c r="A11" i="45"/>
  <c r="Z10" i="45"/>
  <c r="Y10" i="45"/>
  <c r="T10" i="45"/>
  <c r="U10" i="45" s="1"/>
  <c r="M10" i="45"/>
  <c r="L10" i="45"/>
  <c r="K10" i="45"/>
  <c r="J10" i="45"/>
  <c r="N10" i="45" s="1"/>
  <c r="O10" i="45" s="1"/>
  <c r="Q10" i="45" s="1"/>
  <c r="A10" i="45"/>
  <c r="Z9" i="45"/>
  <c r="Y9" i="45"/>
  <c r="T9" i="45"/>
  <c r="U9" i="45" s="1"/>
  <c r="M9" i="45"/>
  <c r="L9" i="45"/>
  <c r="K9" i="45"/>
  <c r="J9" i="45"/>
  <c r="N9" i="45" s="1"/>
  <c r="O9" i="45" s="1"/>
  <c r="Q9" i="45" s="1"/>
  <c r="A9" i="45"/>
  <c r="Z8" i="45"/>
  <c r="Y8" i="45"/>
  <c r="T8" i="45"/>
  <c r="U8" i="45" s="1"/>
  <c r="M8" i="45"/>
  <c r="L8" i="45"/>
  <c r="K8" i="45"/>
  <c r="J8" i="45"/>
  <c r="N8" i="45" s="1"/>
  <c r="O8" i="45" s="1"/>
  <c r="Q8" i="45" s="1"/>
  <c r="A8" i="45"/>
  <c r="Z7" i="45"/>
  <c r="Y7" i="45"/>
  <c r="T7" i="45"/>
  <c r="U7" i="45" s="1"/>
  <c r="M7" i="45"/>
  <c r="L7" i="45"/>
  <c r="K7" i="45"/>
  <c r="J7" i="45"/>
  <c r="N7" i="45" s="1"/>
  <c r="O7" i="45" s="1"/>
  <c r="Q7" i="45" s="1"/>
  <c r="A7" i="45"/>
  <c r="Z6" i="45"/>
  <c r="Y6" i="45"/>
  <c r="T6" i="45"/>
  <c r="U6" i="45" s="1"/>
  <c r="M6" i="45"/>
  <c r="L6" i="45"/>
  <c r="K6" i="45"/>
  <c r="J6" i="45"/>
  <c r="N6" i="45" s="1"/>
  <c r="O6" i="45" s="1"/>
  <c r="Q6" i="45" s="1"/>
  <c r="A6" i="45"/>
  <c r="Z5" i="45"/>
  <c r="Y5" i="45"/>
  <c r="T5" i="45"/>
  <c r="U5" i="45" s="1"/>
  <c r="M5" i="45"/>
  <c r="L5" i="45"/>
  <c r="K5" i="45"/>
  <c r="J5" i="45"/>
  <c r="N5" i="45" s="1"/>
  <c r="O5" i="45" s="1"/>
  <c r="Q5" i="45" s="1"/>
  <c r="A5" i="45"/>
  <c r="Z4" i="45"/>
  <c r="Y4" i="45"/>
  <c r="T4" i="45"/>
  <c r="U4" i="45" s="1"/>
  <c r="M4" i="45"/>
  <c r="L4" i="45"/>
  <c r="K4" i="45"/>
  <c r="J4" i="45"/>
  <c r="N4" i="45" s="1"/>
  <c r="O4" i="45" s="1"/>
  <c r="Q4" i="45" s="1"/>
  <c r="A4" i="45"/>
  <c r="Z3" i="45"/>
  <c r="Y3" i="45"/>
  <c r="T3" i="45"/>
  <c r="U3" i="45" s="1"/>
  <c r="M3" i="45"/>
  <c r="L3" i="45"/>
  <c r="K3" i="45"/>
  <c r="J3" i="45"/>
  <c r="N3" i="45" s="1"/>
  <c r="O3" i="45" s="1"/>
  <c r="Q3" i="45" s="1"/>
  <c r="A3" i="45"/>
  <c r="Z2" i="45"/>
  <c r="Y2" i="45"/>
  <c r="T2" i="45"/>
  <c r="U2" i="45" s="1"/>
  <c r="M2" i="45"/>
  <c r="L2" i="45"/>
  <c r="K2" i="45"/>
  <c r="J2" i="45"/>
  <c r="N2" i="45" s="1"/>
  <c r="O2" i="45" s="1"/>
  <c r="Q2" i="45" s="1"/>
  <c r="A2" i="45"/>
  <c r="Q168" i="45" l="1"/>
  <c r="Q171" i="45"/>
  <c r="Q181" i="45"/>
  <c r="Q1127" i="45"/>
  <c r="Q1207" i="45"/>
  <c r="Q1206" i="45"/>
  <c r="Q1205" i="45"/>
  <c r="Q1191" i="45"/>
  <c r="Q1190" i="45"/>
  <c r="Q1189" i="45"/>
  <c r="Q1167" i="45"/>
  <c r="Q1166" i="45"/>
  <c r="Q1165" i="45"/>
  <c r="Q1200" i="45"/>
  <c r="Q1184" i="45"/>
  <c r="Q1160" i="45"/>
  <c r="Q1144" i="45"/>
  <c r="Q1126" i="45"/>
  <c r="Q1120" i="45"/>
  <c r="Q68" i="45"/>
  <c r="Q58" i="45"/>
  <c r="Q119" i="45"/>
  <c r="Q127" i="45"/>
  <c r="Q214" i="45"/>
  <c r="Q126" i="45"/>
  <c r="Q213" i="45"/>
  <c r="Q55" i="45"/>
  <c r="Q115" i="45"/>
  <c r="Q1141" i="45"/>
  <c r="Q237" i="45"/>
  <c r="Q1142" i="45"/>
  <c r="Q1105" i="45"/>
  <c r="Q1159" i="45"/>
  <c r="Q1157" i="45"/>
  <c r="Q1143" i="45"/>
  <c r="Q1125" i="45"/>
  <c r="Q197" i="45"/>
  <c r="Q210" i="45"/>
  <c r="Q1128" i="45"/>
  <c r="Q1111" i="45"/>
  <c r="Q1110" i="45"/>
  <c r="Q1109" i="45"/>
  <c r="Q123" i="45"/>
  <c r="Q37" i="45"/>
  <c r="Q39" i="45"/>
  <c r="Q1199" i="45"/>
  <c r="Q1198" i="45"/>
  <c r="Q1197" i="45"/>
  <c r="Q1183" i="45"/>
  <c r="Q1182" i="45"/>
  <c r="Q1181" i="45"/>
  <c r="Q61" i="45"/>
  <c r="Q110" i="45"/>
  <c r="Q43" i="45"/>
  <c r="Q163" i="45"/>
  <c r="Q186" i="45"/>
  <c r="Q256" i="45"/>
  <c r="Q1151" i="45"/>
  <c r="Q1150" i="45"/>
  <c r="Q1149" i="45"/>
  <c r="Q107" i="45"/>
  <c r="Q185" i="45"/>
  <c r="Q202" i="45"/>
  <c r="Q216" i="45"/>
  <c r="Q1168" i="45"/>
  <c r="Q1152" i="45"/>
  <c r="Q1135" i="45"/>
  <c r="Q1134" i="45"/>
  <c r="Q1133" i="45"/>
  <c r="Q1119" i="45"/>
  <c r="Q1118" i="45"/>
  <c r="Q1117" i="45"/>
  <c r="Q1136" i="45"/>
  <c r="Q57" i="45"/>
  <c r="Q69" i="45"/>
  <c r="Q1208" i="45"/>
  <c r="Q1192" i="45"/>
  <c r="Q1176" i="45"/>
  <c r="Q1175" i="45"/>
  <c r="Q1174" i="45"/>
  <c r="Q1173" i="45"/>
  <c r="Q1158" i="45"/>
  <c r="Q1103" i="45"/>
  <c r="Q1101" i="45"/>
  <c r="Q198" i="45"/>
  <c r="Q40" i="45"/>
  <c r="Q64" i="45"/>
  <c r="Q50" i="45"/>
  <c r="Q218" i="45"/>
  <c r="Q34" i="45"/>
  <c r="Q180" i="45"/>
  <c r="Q41" i="45"/>
  <c r="Q109" i="45"/>
  <c r="Q246" i="45"/>
  <c r="Q35" i="45"/>
  <c r="Q45" i="45"/>
  <c r="Q46" i="45"/>
  <c r="Q106" i="45"/>
  <c r="Q170" i="45"/>
  <c r="Q36" i="45"/>
  <c r="Q47" i="45"/>
  <c r="Q174" i="45"/>
  <c r="Q199" i="45"/>
  <c r="Q53" i="45"/>
  <c r="Q60" i="45"/>
  <c r="Q38" i="45"/>
  <c r="Q51" i="45"/>
  <c r="Q52" i="45"/>
  <c r="Q162" i="45"/>
  <c r="Q196" i="45"/>
  <c r="Q219" i="45"/>
  <c r="Q1178" i="45"/>
  <c r="Q1155" i="45"/>
  <c r="Q1154" i="45"/>
  <c r="Q1195" i="45"/>
  <c r="Q1113" i="45"/>
  <c r="Q1114" i="45"/>
  <c r="Q1162" i="45"/>
  <c r="Q1204" i="45"/>
  <c r="Q1137" i="45"/>
  <c r="Q1193" i="45"/>
  <c r="Q1164" i="45"/>
  <c r="Q1153" i="45"/>
  <c r="Q1124" i="45"/>
  <c r="Q1112" i="45"/>
  <c r="Q1107" i="45"/>
  <c r="Q1210" i="45"/>
  <c r="Q1180" i="45"/>
  <c r="Q1170" i="45"/>
  <c r="Q1106" i="45"/>
  <c r="Q23" i="46"/>
  <c r="Q1209" i="45"/>
  <c r="Q1186" i="45"/>
  <c r="Q1169" i="45"/>
  <c r="Q1146" i="45"/>
  <c r="Q1129" i="45"/>
  <c r="Q1202" i="45"/>
  <c r="Q1196" i="45"/>
  <c r="Q1185" i="45"/>
  <c r="Q1156" i="45"/>
  <c r="Q1145" i="45"/>
  <c r="Q1123" i="45"/>
  <c r="Q1201" i="45"/>
  <c r="Q24" i="46"/>
  <c r="Q1172" i="45"/>
  <c r="Q1161" i="45"/>
  <c r="Q1132" i="45"/>
  <c r="Q1121" i="45"/>
  <c r="Q1108" i="45"/>
  <c r="Q1102" i="45"/>
  <c r="Q1177" i="45"/>
  <c r="Q21" i="46"/>
  <c r="Q1211" i="45"/>
  <c r="Q254" i="45"/>
  <c r="Q243" i="45"/>
  <c r="Q114" i="45"/>
  <c r="Q121" i="45"/>
  <c r="Q125" i="45"/>
  <c r="Q130" i="45"/>
  <c r="Q195" i="45"/>
  <c r="Q245" i="45"/>
  <c r="Q103" i="45"/>
  <c r="Q59" i="45"/>
  <c r="Q169" i="45"/>
  <c r="Q176" i="45"/>
  <c r="Q255" i="45"/>
  <c r="Q258" i="45"/>
  <c r="Q56" i="45"/>
  <c r="Q124" i="45"/>
  <c r="Q161" i="45"/>
  <c r="Q54" i="45"/>
  <c r="Q66" i="45"/>
  <c r="Q113" i="45"/>
  <c r="Q122" i="45"/>
  <c r="Q129" i="45"/>
  <c r="Q201" i="45"/>
  <c r="Q238" i="45"/>
  <c r="Q244" i="45"/>
  <c r="Q42" i="45"/>
  <c r="Q48" i="45"/>
  <c r="Q65" i="45"/>
  <c r="Q175" i="45"/>
  <c r="Q184" i="45"/>
  <c r="Q204" i="45"/>
  <c r="Q221" i="45"/>
  <c r="Q234" i="45"/>
  <c r="Q241" i="45"/>
  <c r="Q67" i="45"/>
  <c r="Q105" i="45"/>
  <c r="Q177" i="45"/>
  <c r="Q205" i="45"/>
  <c r="Q235" i="45"/>
  <c r="Q49" i="45"/>
  <c r="Q108" i="45"/>
  <c r="Q111" i="45"/>
  <c r="Q166" i="45"/>
  <c r="Q220" i="45"/>
  <c r="Q233" i="45"/>
  <c r="Q236" i="45"/>
  <c r="Q239" i="45"/>
  <c r="Q242" i="45"/>
  <c r="Q253" i="45"/>
  <c r="Q1187" i="45"/>
  <c r="Q1147" i="45"/>
  <c r="Q1130" i="45"/>
  <c r="Q1203" i="45"/>
  <c r="Q1140" i="45"/>
  <c r="Q1116" i="45"/>
  <c r="Q1100" i="45"/>
  <c r="Q1163" i="45"/>
  <c r="Q1179" i="45"/>
  <c r="Q1122" i="45"/>
  <c r="Q44" i="45"/>
  <c r="Q153" i="45"/>
  <c r="Q160" i="45"/>
  <c r="Q167" i="45"/>
  <c r="Q200" i="45"/>
  <c r="Q203" i="45"/>
  <c r="Q231" i="45"/>
  <c r="Q1139" i="45"/>
  <c r="Q1115" i="45"/>
  <c r="Q1188" i="45"/>
  <c r="Q1148" i="45"/>
  <c r="Q1138" i="45"/>
  <c r="Q1104" i="45"/>
  <c r="Q1194" i="45"/>
  <c r="Q1171" i="45"/>
  <c r="Q1131" i="45"/>
  <c r="Q112" i="45"/>
  <c r="Q182" i="45"/>
  <c r="Q183" i="45"/>
  <c r="Q62" i="45"/>
  <c r="Q63" i="45"/>
  <c r="Q70" i="45"/>
  <c r="Q71" i="45"/>
  <c r="Q116" i="45"/>
  <c r="Q117" i="45"/>
  <c r="Q128" i="45"/>
  <c r="Q172" i="45"/>
  <c r="Q173" i="45"/>
  <c r="Q104" i="45"/>
  <c r="Q118" i="45"/>
  <c r="Q215" i="45"/>
  <c r="Q120" i="45"/>
  <c r="Q217" i="45"/>
  <c r="Q164" i="45"/>
  <c r="Q165" i="45"/>
  <c r="Q240" i="45"/>
  <c r="Q232" i="45"/>
  <c r="Q257" i="45"/>
  <c r="Q259" i="45"/>
  <c r="Q250" i="45"/>
  <c r="Q247" i="45"/>
  <c r="Q248" i="45"/>
  <c r="E1229" i="30" l="1"/>
  <c r="U78" i="27" l="1"/>
  <c r="T79" i="27"/>
  <c r="U79" i="27" s="1"/>
  <c r="T80" i="27"/>
  <c r="U80" i="27" s="1"/>
  <c r="T81" i="27"/>
  <c r="U81" i="27" s="1"/>
  <c r="T30" i="37"/>
  <c r="U30" i="37" s="1"/>
  <c r="A30" i="37"/>
  <c r="J30" i="37"/>
  <c r="N30" i="37" s="1"/>
  <c r="O30" i="37" s="1"/>
  <c r="Q30" i="37" s="1"/>
  <c r="K30" i="37"/>
  <c r="L30" i="37"/>
  <c r="M30" i="37"/>
  <c r="J78" i="27"/>
  <c r="N78" i="27" s="1"/>
  <c r="O78" i="27" s="1"/>
  <c r="Q78" i="27" s="1"/>
  <c r="K78" i="27"/>
  <c r="L78" i="27"/>
  <c r="M78" i="27"/>
  <c r="J79" i="27"/>
  <c r="N79" i="27" s="1"/>
  <c r="O79" i="27" s="1"/>
  <c r="Q79" i="27" s="1"/>
  <c r="K79" i="27"/>
  <c r="L79" i="27"/>
  <c r="M79" i="27"/>
  <c r="J80" i="27"/>
  <c r="N80" i="27" s="1"/>
  <c r="O80" i="27" s="1"/>
  <c r="Q80" i="27" s="1"/>
  <c r="K80" i="27"/>
  <c r="L80" i="27"/>
  <c r="M80" i="27"/>
  <c r="J81" i="27"/>
  <c r="N81" i="27" s="1"/>
  <c r="O81" i="27" s="1"/>
  <c r="Q81" i="27" s="1"/>
  <c r="K81" i="27"/>
  <c r="L81" i="27"/>
  <c r="M81" i="27"/>
  <c r="A78" i="27" l="1"/>
  <c r="A79" i="27"/>
  <c r="A80" i="27"/>
  <c r="A81" i="27"/>
  <c r="E1203" i="30" l="1"/>
  <c r="T27" i="37" l="1"/>
  <c r="U27" i="37" s="1"/>
  <c r="T19" i="37"/>
  <c r="U19" i="37" s="1"/>
  <c r="T20" i="37"/>
  <c r="U20" i="37" s="1"/>
  <c r="T28" i="37"/>
  <c r="U28" i="37" s="1"/>
  <c r="T25" i="37"/>
  <c r="U25" i="37" s="1"/>
  <c r="T29" i="37"/>
  <c r="U29" i="37" s="1"/>
  <c r="T24" i="37"/>
  <c r="U24" i="37" s="1"/>
  <c r="A27" i="37"/>
  <c r="A19" i="37"/>
  <c r="A20" i="37"/>
  <c r="A28" i="37"/>
  <c r="A25" i="37"/>
  <c r="A29" i="37"/>
  <c r="A24" i="37"/>
  <c r="J27" i="37"/>
  <c r="N27" i="37" s="1"/>
  <c r="O27" i="37" s="1"/>
  <c r="Q27" i="37" s="1"/>
  <c r="K27" i="37"/>
  <c r="L27" i="37"/>
  <c r="M27" i="37"/>
  <c r="J19" i="37"/>
  <c r="N19" i="37" s="1"/>
  <c r="O19" i="37" s="1"/>
  <c r="Q19" i="37" s="1"/>
  <c r="K19" i="37"/>
  <c r="L19" i="37"/>
  <c r="M19" i="37"/>
  <c r="J20" i="37"/>
  <c r="N20" i="37" s="1"/>
  <c r="O20" i="37" s="1"/>
  <c r="Q20" i="37" s="1"/>
  <c r="K20" i="37"/>
  <c r="L20" i="37"/>
  <c r="M20" i="37"/>
  <c r="J28" i="37"/>
  <c r="N28" i="37" s="1"/>
  <c r="O28" i="37" s="1"/>
  <c r="Q28" i="37" s="1"/>
  <c r="K28" i="37"/>
  <c r="L28" i="37"/>
  <c r="M28" i="37"/>
  <c r="J25" i="37"/>
  <c r="N25" i="37" s="1"/>
  <c r="O25" i="37" s="1"/>
  <c r="Q25" i="37" s="1"/>
  <c r="K25" i="37"/>
  <c r="L25" i="37"/>
  <c r="M25" i="37"/>
  <c r="J29" i="37"/>
  <c r="N29" i="37" s="1"/>
  <c r="O29" i="37" s="1"/>
  <c r="Q29" i="37" s="1"/>
  <c r="K29" i="37"/>
  <c r="L29" i="37"/>
  <c r="M29" i="37"/>
  <c r="J24" i="37"/>
  <c r="N24" i="37" s="1"/>
  <c r="O24" i="37" s="1"/>
  <c r="Q24" i="37" s="1"/>
  <c r="K24" i="37"/>
  <c r="L24" i="37"/>
  <c r="M24" i="37"/>
  <c r="A7" i="37"/>
  <c r="T7" i="37"/>
  <c r="U7" i="37" s="1"/>
  <c r="K7" i="37"/>
  <c r="L7" i="37"/>
  <c r="M7" i="37"/>
  <c r="J7" i="37"/>
  <c r="T9" i="37"/>
  <c r="U9" i="37" s="1"/>
  <c r="T8" i="37"/>
  <c r="U8" i="37" s="1"/>
  <c r="T18" i="37"/>
  <c r="U18" i="37" s="1"/>
  <c r="T10" i="37"/>
  <c r="U10" i="37" s="1"/>
  <c r="T26" i="37"/>
  <c r="U26" i="37" s="1"/>
  <c r="T12" i="37"/>
  <c r="U12" i="37" s="1"/>
  <c r="T21" i="37"/>
  <c r="U21" i="37" s="1"/>
  <c r="T22" i="37"/>
  <c r="U22" i="37" s="1"/>
  <c r="T13" i="37"/>
  <c r="U13" i="37" s="1"/>
  <c r="T16" i="37"/>
  <c r="U16" i="37" s="1"/>
  <c r="T14" i="37"/>
  <c r="U14" i="37" s="1"/>
  <c r="T15" i="37"/>
  <c r="U15" i="37" s="1"/>
  <c r="T23" i="37"/>
  <c r="U23" i="37" s="1"/>
  <c r="T11" i="37"/>
  <c r="U11" i="37" s="1"/>
  <c r="T17" i="37"/>
  <c r="U17" i="37" s="1"/>
  <c r="J9" i="37"/>
  <c r="N9" i="37" s="1"/>
  <c r="O9" i="37" s="1"/>
  <c r="Q9" i="37" s="1"/>
  <c r="K9" i="37"/>
  <c r="L9" i="37"/>
  <c r="M9" i="37"/>
  <c r="J8" i="37"/>
  <c r="N8" i="37" s="1"/>
  <c r="O8" i="37" s="1"/>
  <c r="Q8" i="37" s="1"/>
  <c r="K8" i="37"/>
  <c r="L8" i="37"/>
  <c r="M8" i="37"/>
  <c r="J18" i="37"/>
  <c r="N18" i="37" s="1"/>
  <c r="O18" i="37" s="1"/>
  <c r="Q18" i="37" s="1"/>
  <c r="K18" i="37"/>
  <c r="L18" i="37"/>
  <c r="M18" i="37"/>
  <c r="J10" i="37"/>
  <c r="N10" i="37" s="1"/>
  <c r="O10" i="37" s="1"/>
  <c r="Q10" i="37" s="1"/>
  <c r="K10" i="37"/>
  <c r="L10" i="37"/>
  <c r="M10" i="37"/>
  <c r="J26" i="37"/>
  <c r="N26" i="37" s="1"/>
  <c r="O26" i="37" s="1"/>
  <c r="Q26" i="37" s="1"/>
  <c r="K26" i="37"/>
  <c r="L26" i="37"/>
  <c r="M26" i="37"/>
  <c r="J12" i="37"/>
  <c r="N12" i="37" s="1"/>
  <c r="O12" i="37" s="1"/>
  <c r="Q12" i="37" s="1"/>
  <c r="K12" i="37"/>
  <c r="L12" i="37"/>
  <c r="M12" i="37"/>
  <c r="J21" i="37"/>
  <c r="N21" i="37" s="1"/>
  <c r="O21" i="37" s="1"/>
  <c r="Q21" i="37" s="1"/>
  <c r="K21" i="37"/>
  <c r="L21" i="37"/>
  <c r="M21" i="37"/>
  <c r="J22" i="37"/>
  <c r="N22" i="37" s="1"/>
  <c r="O22" i="37" s="1"/>
  <c r="Q22" i="37" s="1"/>
  <c r="K22" i="37"/>
  <c r="L22" i="37"/>
  <c r="M22" i="37"/>
  <c r="J13" i="37"/>
  <c r="N13" i="37" s="1"/>
  <c r="O13" i="37" s="1"/>
  <c r="Q13" i="37" s="1"/>
  <c r="K13" i="37"/>
  <c r="L13" i="37"/>
  <c r="M13" i="37"/>
  <c r="J16" i="37"/>
  <c r="N16" i="37" s="1"/>
  <c r="O16" i="37" s="1"/>
  <c r="Q16" i="37" s="1"/>
  <c r="K16" i="37"/>
  <c r="L16" i="37"/>
  <c r="M16" i="37"/>
  <c r="J14" i="37"/>
  <c r="N14" i="37" s="1"/>
  <c r="O14" i="37" s="1"/>
  <c r="Q14" i="37" s="1"/>
  <c r="K14" i="37"/>
  <c r="L14" i="37"/>
  <c r="M14" i="37"/>
  <c r="J15" i="37"/>
  <c r="N15" i="37" s="1"/>
  <c r="O15" i="37" s="1"/>
  <c r="Q15" i="37" s="1"/>
  <c r="K15" i="37"/>
  <c r="L15" i="37"/>
  <c r="M15" i="37"/>
  <c r="J23" i="37"/>
  <c r="N23" i="37" s="1"/>
  <c r="O23" i="37" s="1"/>
  <c r="Q23" i="37" s="1"/>
  <c r="K23" i="37"/>
  <c r="L23" i="37"/>
  <c r="M23" i="37"/>
  <c r="J11" i="37"/>
  <c r="N11" i="37" s="1"/>
  <c r="O11" i="37" s="1"/>
  <c r="Q11" i="37" s="1"/>
  <c r="K11" i="37"/>
  <c r="L11" i="37"/>
  <c r="M11" i="37"/>
  <c r="J17" i="37"/>
  <c r="N17" i="37" s="1"/>
  <c r="O17" i="37" s="1"/>
  <c r="Q17" i="37" s="1"/>
  <c r="K17" i="37"/>
  <c r="L17" i="37"/>
  <c r="M17" i="37"/>
  <c r="A9" i="37"/>
  <c r="A8" i="37"/>
  <c r="A18" i="37"/>
  <c r="A10" i="37"/>
  <c r="A26" i="37"/>
  <c r="A12" i="37"/>
  <c r="A21" i="37"/>
  <c r="A22" i="37"/>
  <c r="A13" i="37"/>
  <c r="A16" i="37"/>
  <c r="A14" i="37"/>
  <c r="A15" i="37"/>
  <c r="A23" i="37"/>
  <c r="A11" i="37"/>
  <c r="A17" i="37"/>
  <c r="A24" i="27"/>
  <c r="T24" i="27"/>
  <c r="U24" i="27" s="1"/>
  <c r="J24" i="27"/>
  <c r="N24" i="27" s="1"/>
  <c r="O24" i="27" s="1"/>
  <c r="Q24" i="27" s="1"/>
  <c r="K24" i="27"/>
  <c r="L24" i="27"/>
  <c r="M24" i="27"/>
  <c r="A23" i="27"/>
  <c r="T23" i="27"/>
  <c r="U23" i="27" s="1"/>
  <c r="J23" i="27"/>
  <c r="N23" i="27" s="1"/>
  <c r="O23" i="27" s="1"/>
  <c r="Q23" i="27" s="1"/>
  <c r="K23" i="27"/>
  <c r="L23" i="27"/>
  <c r="M23" i="27"/>
  <c r="P2" i="37"/>
  <c r="P3" i="37"/>
  <c r="P4" i="37"/>
  <c r="P6" i="37"/>
  <c r="P5" i="37"/>
  <c r="P27" i="27"/>
  <c r="P26" i="27"/>
  <c r="P72" i="27"/>
  <c r="P70" i="27"/>
  <c r="P66" i="27"/>
  <c r="P65" i="27"/>
  <c r="P28" i="27"/>
  <c r="P25" i="27"/>
  <c r="P64" i="27"/>
  <c r="P47" i="27"/>
  <c r="P63" i="27"/>
  <c r="P41" i="27"/>
  <c r="P62" i="27"/>
  <c r="P46" i="27"/>
  <c r="P61" i="27"/>
  <c r="P60" i="27"/>
  <c r="P37" i="27"/>
  <c r="P59" i="27"/>
  <c r="P36" i="27"/>
  <c r="P58" i="27"/>
  <c r="P57" i="27"/>
  <c r="P31" i="27"/>
  <c r="P35" i="27"/>
  <c r="P56" i="27"/>
  <c r="P55" i="27"/>
  <c r="P54" i="27"/>
  <c r="P53" i="27"/>
  <c r="P34" i="27"/>
  <c r="P40" i="27"/>
  <c r="P30" i="27"/>
  <c r="P45" i="27"/>
  <c r="P18" i="27"/>
  <c r="P21" i="27"/>
  <c r="P17" i="27"/>
  <c r="P9" i="27"/>
  <c r="P16" i="27"/>
  <c r="P15" i="27"/>
  <c r="P8" i="27"/>
  <c r="P14" i="27"/>
  <c r="P13" i="27"/>
  <c r="P12" i="27"/>
  <c r="P11" i="27"/>
  <c r="P10" i="27"/>
  <c r="P7" i="27"/>
  <c r="P4" i="27"/>
  <c r="P3" i="27"/>
  <c r="P6" i="27"/>
  <c r="P5" i="27"/>
  <c r="P19" i="27"/>
  <c r="P215" i="27" l="1"/>
  <c r="P72" i="37"/>
  <c r="N7" i="37"/>
  <c r="O7" i="37" s="1"/>
  <c r="E1155" i="30"/>
  <c r="T5" i="37"/>
  <c r="U5" i="37" s="1"/>
  <c r="J5" i="37"/>
  <c r="A5" i="37"/>
  <c r="T45" i="27"/>
  <c r="U45" i="27" s="1"/>
  <c r="T30" i="27"/>
  <c r="U30" i="27" s="1"/>
  <c r="T40" i="27"/>
  <c r="U40" i="27" s="1"/>
  <c r="T34" i="27"/>
  <c r="U34" i="27" s="1"/>
  <c r="T53" i="27"/>
  <c r="U53" i="27" s="1"/>
  <c r="T54" i="27"/>
  <c r="U54" i="27" s="1"/>
  <c r="T55" i="27"/>
  <c r="U55" i="27" s="1"/>
  <c r="T56" i="27"/>
  <c r="U56" i="27" s="1"/>
  <c r="T35" i="27"/>
  <c r="U35" i="27" s="1"/>
  <c r="T31" i="27"/>
  <c r="U31" i="27" s="1"/>
  <c r="T57" i="27"/>
  <c r="U57" i="27" s="1"/>
  <c r="T58" i="27"/>
  <c r="U58" i="27" s="1"/>
  <c r="T36" i="27"/>
  <c r="U36" i="27" s="1"/>
  <c r="T59" i="27"/>
  <c r="U59" i="27" s="1"/>
  <c r="T37" i="27"/>
  <c r="U37" i="27" s="1"/>
  <c r="T60" i="27"/>
  <c r="U60" i="27" s="1"/>
  <c r="T61" i="27"/>
  <c r="U61" i="27" s="1"/>
  <c r="T46" i="27"/>
  <c r="U46" i="27" s="1"/>
  <c r="T62" i="27"/>
  <c r="U62" i="27" s="1"/>
  <c r="T41" i="27"/>
  <c r="U41" i="27" s="1"/>
  <c r="T63" i="27"/>
  <c r="U63" i="27" s="1"/>
  <c r="T47" i="27"/>
  <c r="U47" i="27" s="1"/>
  <c r="T64" i="27"/>
  <c r="U64" i="27" s="1"/>
  <c r="T25" i="27"/>
  <c r="U25" i="27" s="1"/>
  <c r="T28" i="27"/>
  <c r="U28" i="27" s="1"/>
  <c r="T48" i="27"/>
  <c r="U48" i="27" s="1"/>
  <c r="T65" i="27"/>
  <c r="U65" i="27" s="1"/>
  <c r="T49" i="27"/>
  <c r="U49" i="27" s="1"/>
  <c r="T66" i="27"/>
  <c r="U66" i="27" s="1"/>
  <c r="T42" i="27"/>
  <c r="U42" i="27" s="1"/>
  <c r="T67" i="27"/>
  <c r="U67" i="27" s="1"/>
  <c r="T68" i="27"/>
  <c r="U68" i="27" s="1"/>
  <c r="T50" i="27"/>
  <c r="U50" i="27" s="1"/>
  <c r="T69" i="27"/>
  <c r="U69" i="27" s="1"/>
  <c r="T70" i="27"/>
  <c r="U70" i="27" s="1"/>
  <c r="T71" i="27"/>
  <c r="U71" i="27" s="1"/>
  <c r="T43" i="27"/>
  <c r="U43" i="27" s="1"/>
  <c r="T72" i="27"/>
  <c r="U72" i="27" s="1"/>
  <c r="T26" i="27"/>
  <c r="U26" i="27" s="1"/>
  <c r="T32" i="27"/>
  <c r="U32" i="27" s="1"/>
  <c r="T73" i="27"/>
  <c r="U73" i="27" s="1"/>
  <c r="T29" i="27"/>
  <c r="U29" i="27" s="1"/>
  <c r="T74" i="27"/>
  <c r="U74" i="27" s="1"/>
  <c r="T75" i="27"/>
  <c r="U75" i="27" s="1"/>
  <c r="T76" i="27"/>
  <c r="U76" i="27" s="1"/>
  <c r="T27" i="27"/>
  <c r="U27" i="27" s="1"/>
  <c r="T51" i="27"/>
  <c r="U51" i="27" s="1"/>
  <c r="T33" i="27"/>
  <c r="U33" i="27" s="1"/>
  <c r="T77" i="27"/>
  <c r="U77" i="27" s="1"/>
  <c r="T38" i="27"/>
  <c r="U38" i="27" s="1"/>
  <c r="T52" i="27"/>
  <c r="U52" i="27" s="1"/>
  <c r="T39" i="27"/>
  <c r="U39" i="27" s="1"/>
  <c r="T44" i="27"/>
  <c r="U44" i="27" s="1"/>
  <c r="J45" i="27"/>
  <c r="N45" i="27" s="1"/>
  <c r="O45" i="27" s="1"/>
  <c r="Q45" i="27" s="1"/>
  <c r="K45" i="27"/>
  <c r="L45" i="27"/>
  <c r="M45" i="27"/>
  <c r="J30" i="27"/>
  <c r="N30" i="27" s="1"/>
  <c r="O30" i="27" s="1"/>
  <c r="Q30" i="27" s="1"/>
  <c r="K30" i="27"/>
  <c r="L30" i="27"/>
  <c r="M30" i="27"/>
  <c r="J40" i="27"/>
  <c r="N40" i="27" s="1"/>
  <c r="O40" i="27" s="1"/>
  <c r="Q40" i="27" s="1"/>
  <c r="K40" i="27"/>
  <c r="L40" i="27"/>
  <c r="M40" i="27"/>
  <c r="J34" i="27"/>
  <c r="N34" i="27" s="1"/>
  <c r="O34" i="27" s="1"/>
  <c r="Q34" i="27" s="1"/>
  <c r="K34" i="27"/>
  <c r="L34" i="27"/>
  <c r="M34" i="27"/>
  <c r="J53" i="27"/>
  <c r="N53" i="27" s="1"/>
  <c r="O53" i="27" s="1"/>
  <c r="Q53" i="27" s="1"/>
  <c r="K53" i="27"/>
  <c r="L53" i="27"/>
  <c r="M53" i="27"/>
  <c r="J54" i="27"/>
  <c r="N54" i="27" s="1"/>
  <c r="O54" i="27" s="1"/>
  <c r="Q54" i="27" s="1"/>
  <c r="K54" i="27"/>
  <c r="L54" i="27"/>
  <c r="M54" i="27"/>
  <c r="J55" i="27"/>
  <c r="N55" i="27" s="1"/>
  <c r="O55" i="27" s="1"/>
  <c r="Q55" i="27" s="1"/>
  <c r="K55" i="27"/>
  <c r="L55" i="27"/>
  <c r="M55" i="27"/>
  <c r="J56" i="27"/>
  <c r="N56" i="27" s="1"/>
  <c r="O56" i="27" s="1"/>
  <c r="Q56" i="27" s="1"/>
  <c r="K56" i="27"/>
  <c r="L56" i="27"/>
  <c r="M56" i="27"/>
  <c r="J35" i="27"/>
  <c r="N35" i="27" s="1"/>
  <c r="O35" i="27" s="1"/>
  <c r="Q35" i="27" s="1"/>
  <c r="K35" i="27"/>
  <c r="L35" i="27"/>
  <c r="M35" i="27"/>
  <c r="J31" i="27"/>
  <c r="N31" i="27" s="1"/>
  <c r="O31" i="27" s="1"/>
  <c r="Q31" i="27" s="1"/>
  <c r="K31" i="27"/>
  <c r="L31" i="27"/>
  <c r="M31" i="27"/>
  <c r="J57" i="27"/>
  <c r="N57" i="27" s="1"/>
  <c r="O57" i="27" s="1"/>
  <c r="Q57" i="27" s="1"/>
  <c r="K57" i="27"/>
  <c r="L57" i="27"/>
  <c r="M57" i="27"/>
  <c r="J58" i="27"/>
  <c r="N58" i="27" s="1"/>
  <c r="O58" i="27" s="1"/>
  <c r="Q58" i="27" s="1"/>
  <c r="K58" i="27"/>
  <c r="L58" i="27"/>
  <c r="M58" i="27"/>
  <c r="J36" i="27"/>
  <c r="N36" i="27" s="1"/>
  <c r="O36" i="27" s="1"/>
  <c r="Q36" i="27" s="1"/>
  <c r="K36" i="27"/>
  <c r="L36" i="27"/>
  <c r="M36" i="27"/>
  <c r="J59" i="27"/>
  <c r="N59" i="27" s="1"/>
  <c r="O59" i="27" s="1"/>
  <c r="Q59" i="27" s="1"/>
  <c r="K59" i="27"/>
  <c r="L59" i="27"/>
  <c r="M59" i="27"/>
  <c r="J37" i="27"/>
  <c r="N37" i="27" s="1"/>
  <c r="O37" i="27" s="1"/>
  <c r="Q37" i="27" s="1"/>
  <c r="K37" i="27"/>
  <c r="L37" i="27"/>
  <c r="M37" i="27"/>
  <c r="J60" i="27"/>
  <c r="N60" i="27" s="1"/>
  <c r="O60" i="27" s="1"/>
  <c r="Q60" i="27" s="1"/>
  <c r="K60" i="27"/>
  <c r="L60" i="27"/>
  <c r="M60" i="27"/>
  <c r="J61" i="27"/>
  <c r="N61" i="27" s="1"/>
  <c r="O61" i="27" s="1"/>
  <c r="Q61" i="27" s="1"/>
  <c r="K61" i="27"/>
  <c r="L61" i="27"/>
  <c r="M61" i="27"/>
  <c r="J46" i="27"/>
  <c r="N46" i="27" s="1"/>
  <c r="O46" i="27" s="1"/>
  <c r="Q46" i="27" s="1"/>
  <c r="K46" i="27"/>
  <c r="L46" i="27"/>
  <c r="M46" i="27"/>
  <c r="J62" i="27"/>
  <c r="N62" i="27" s="1"/>
  <c r="O62" i="27" s="1"/>
  <c r="Q62" i="27" s="1"/>
  <c r="K62" i="27"/>
  <c r="L62" i="27"/>
  <c r="M62" i="27"/>
  <c r="J41" i="27"/>
  <c r="N41" i="27" s="1"/>
  <c r="O41" i="27" s="1"/>
  <c r="Q41" i="27" s="1"/>
  <c r="K41" i="27"/>
  <c r="L41" i="27"/>
  <c r="M41" i="27"/>
  <c r="J63" i="27"/>
  <c r="N63" i="27" s="1"/>
  <c r="O63" i="27" s="1"/>
  <c r="Q63" i="27" s="1"/>
  <c r="K63" i="27"/>
  <c r="L63" i="27"/>
  <c r="M63" i="27"/>
  <c r="J47" i="27"/>
  <c r="N47" i="27" s="1"/>
  <c r="O47" i="27" s="1"/>
  <c r="Q47" i="27" s="1"/>
  <c r="K47" i="27"/>
  <c r="L47" i="27"/>
  <c r="M47" i="27"/>
  <c r="J64" i="27"/>
  <c r="N64" i="27" s="1"/>
  <c r="O64" i="27" s="1"/>
  <c r="Q64" i="27" s="1"/>
  <c r="K64" i="27"/>
  <c r="L64" i="27"/>
  <c r="M64" i="27"/>
  <c r="J25" i="27"/>
  <c r="N25" i="27" s="1"/>
  <c r="O25" i="27" s="1"/>
  <c r="Q25" i="27" s="1"/>
  <c r="K25" i="27"/>
  <c r="L25" i="27"/>
  <c r="M25" i="27"/>
  <c r="J28" i="27"/>
  <c r="N28" i="27" s="1"/>
  <c r="O28" i="27" s="1"/>
  <c r="Q28" i="27" s="1"/>
  <c r="K28" i="27"/>
  <c r="L28" i="27"/>
  <c r="M28" i="27"/>
  <c r="J48" i="27"/>
  <c r="N48" i="27" s="1"/>
  <c r="O48" i="27" s="1"/>
  <c r="Q48" i="27" s="1"/>
  <c r="K48" i="27"/>
  <c r="L48" i="27"/>
  <c r="M48" i="27"/>
  <c r="J65" i="27"/>
  <c r="N65" i="27" s="1"/>
  <c r="O65" i="27" s="1"/>
  <c r="Q65" i="27" s="1"/>
  <c r="K65" i="27"/>
  <c r="L65" i="27"/>
  <c r="M65" i="27"/>
  <c r="J49" i="27"/>
  <c r="N49" i="27" s="1"/>
  <c r="O49" i="27" s="1"/>
  <c r="Q49" i="27" s="1"/>
  <c r="K49" i="27"/>
  <c r="L49" i="27"/>
  <c r="M49" i="27"/>
  <c r="J66" i="27"/>
  <c r="N66" i="27" s="1"/>
  <c r="O66" i="27" s="1"/>
  <c r="Q66" i="27" s="1"/>
  <c r="K66" i="27"/>
  <c r="L66" i="27"/>
  <c r="M66" i="27"/>
  <c r="J42" i="27"/>
  <c r="N42" i="27" s="1"/>
  <c r="O42" i="27" s="1"/>
  <c r="Q42" i="27" s="1"/>
  <c r="K42" i="27"/>
  <c r="L42" i="27"/>
  <c r="M42" i="27"/>
  <c r="J67" i="27"/>
  <c r="N67" i="27" s="1"/>
  <c r="O67" i="27" s="1"/>
  <c r="Q67" i="27" s="1"/>
  <c r="K67" i="27"/>
  <c r="L67" i="27"/>
  <c r="M67" i="27"/>
  <c r="J68" i="27"/>
  <c r="N68" i="27" s="1"/>
  <c r="O68" i="27" s="1"/>
  <c r="Q68" i="27" s="1"/>
  <c r="K68" i="27"/>
  <c r="L68" i="27"/>
  <c r="M68" i="27"/>
  <c r="J50" i="27"/>
  <c r="N50" i="27" s="1"/>
  <c r="O50" i="27" s="1"/>
  <c r="Q50" i="27" s="1"/>
  <c r="K50" i="27"/>
  <c r="L50" i="27"/>
  <c r="M50" i="27"/>
  <c r="J69" i="27"/>
  <c r="N69" i="27" s="1"/>
  <c r="O69" i="27" s="1"/>
  <c r="Q69" i="27" s="1"/>
  <c r="K69" i="27"/>
  <c r="L69" i="27"/>
  <c r="M69" i="27"/>
  <c r="J70" i="27"/>
  <c r="N70" i="27" s="1"/>
  <c r="O70" i="27" s="1"/>
  <c r="Q70" i="27" s="1"/>
  <c r="K70" i="27"/>
  <c r="L70" i="27"/>
  <c r="M70" i="27"/>
  <c r="J71" i="27"/>
  <c r="N71" i="27" s="1"/>
  <c r="O71" i="27" s="1"/>
  <c r="Q71" i="27" s="1"/>
  <c r="K71" i="27"/>
  <c r="L71" i="27"/>
  <c r="M71" i="27"/>
  <c r="J43" i="27"/>
  <c r="N43" i="27" s="1"/>
  <c r="O43" i="27" s="1"/>
  <c r="Q43" i="27" s="1"/>
  <c r="K43" i="27"/>
  <c r="L43" i="27"/>
  <c r="M43" i="27"/>
  <c r="J72" i="27"/>
  <c r="N72" i="27" s="1"/>
  <c r="O72" i="27" s="1"/>
  <c r="Q72" i="27" s="1"/>
  <c r="K72" i="27"/>
  <c r="L72" i="27"/>
  <c r="M72" i="27"/>
  <c r="J26" i="27"/>
  <c r="N26" i="27" s="1"/>
  <c r="O26" i="27" s="1"/>
  <c r="Q26" i="27" s="1"/>
  <c r="K26" i="27"/>
  <c r="L26" i="27"/>
  <c r="M26" i="27"/>
  <c r="J32" i="27"/>
  <c r="N32" i="27" s="1"/>
  <c r="O32" i="27" s="1"/>
  <c r="Q32" i="27" s="1"/>
  <c r="K32" i="27"/>
  <c r="L32" i="27"/>
  <c r="M32" i="27"/>
  <c r="J73" i="27"/>
  <c r="N73" i="27" s="1"/>
  <c r="O73" i="27" s="1"/>
  <c r="Q73" i="27" s="1"/>
  <c r="K73" i="27"/>
  <c r="L73" i="27"/>
  <c r="M73" i="27"/>
  <c r="J29" i="27"/>
  <c r="N29" i="27" s="1"/>
  <c r="O29" i="27" s="1"/>
  <c r="Q29" i="27" s="1"/>
  <c r="K29" i="27"/>
  <c r="L29" i="27"/>
  <c r="M29" i="27"/>
  <c r="J74" i="27"/>
  <c r="N74" i="27" s="1"/>
  <c r="O74" i="27" s="1"/>
  <c r="Q74" i="27" s="1"/>
  <c r="K74" i="27"/>
  <c r="L74" i="27"/>
  <c r="M74" i="27"/>
  <c r="J75" i="27"/>
  <c r="N75" i="27" s="1"/>
  <c r="O75" i="27" s="1"/>
  <c r="Q75" i="27" s="1"/>
  <c r="K75" i="27"/>
  <c r="L75" i="27"/>
  <c r="M75" i="27"/>
  <c r="J76" i="27"/>
  <c r="N76" i="27" s="1"/>
  <c r="O76" i="27" s="1"/>
  <c r="Q76" i="27" s="1"/>
  <c r="K76" i="27"/>
  <c r="L76" i="27"/>
  <c r="M76" i="27"/>
  <c r="J27" i="27"/>
  <c r="N27" i="27" s="1"/>
  <c r="O27" i="27" s="1"/>
  <c r="Q27" i="27" s="1"/>
  <c r="K27" i="27"/>
  <c r="L27" i="27"/>
  <c r="M27" i="27"/>
  <c r="J51" i="27"/>
  <c r="N51" i="27" s="1"/>
  <c r="O51" i="27" s="1"/>
  <c r="Q51" i="27" s="1"/>
  <c r="K51" i="27"/>
  <c r="L51" i="27"/>
  <c r="M51" i="27"/>
  <c r="J33" i="27"/>
  <c r="N33" i="27" s="1"/>
  <c r="O33" i="27" s="1"/>
  <c r="Q33" i="27" s="1"/>
  <c r="K33" i="27"/>
  <c r="L33" i="27"/>
  <c r="M33" i="27"/>
  <c r="J77" i="27"/>
  <c r="N77" i="27" s="1"/>
  <c r="O77" i="27" s="1"/>
  <c r="Q77" i="27" s="1"/>
  <c r="K77" i="27"/>
  <c r="L77" i="27"/>
  <c r="M77" i="27"/>
  <c r="J38" i="27"/>
  <c r="N38" i="27" s="1"/>
  <c r="O38" i="27" s="1"/>
  <c r="Q38" i="27" s="1"/>
  <c r="K38" i="27"/>
  <c r="L38" i="27"/>
  <c r="M38" i="27"/>
  <c r="J52" i="27"/>
  <c r="N52" i="27" s="1"/>
  <c r="O52" i="27" s="1"/>
  <c r="Q52" i="27" s="1"/>
  <c r="K52" i="27"/>
  <c r="L52" i="27"/>
  <c r="M52" i="27"/>
  <c r="J39" i="27"/>
  <c r="N39" i="27" s="1"/>
  <c r="O39" i="27" s="1"/>
  <c r="Q39" i="27" s="1"/>
  <c r="K39" i="27"/>
  <c r="L39" i="27"/>
  <c r="M39" i="27"/>
  <c r="J44" i="27"/>
  <c r="N44" i="27" s="1"/>
  <c r="O44" i="27" s="1"/>
  <c r="Q44" i="27" s="1"/>
  <c r="K44" i="27"/>
  <c r="L44" i="27"/>
  <c r="M44" i="27"/>
  <c r="A45" i="27"/>
  <c r="A30" i="27"/>
  <c r="A40" i="27"/>
  <c r="A34" i="27"/>
  <c r="A53" i="27"/>
  <c r="A54" i="27"/>
  <c r="A55" i="27"/>
  <c r="A56" i="27"/>
  <c r="A35" i="27"/>
  <c r="A31" i="27"/>
  <c r="A57" i="27"/>
  <c r="A58" i="27"/>
  <c r="A36" i="27"/>
  <c r="A59" i="27"/>
  <c r="A37" i="27"/>
  <c r="A60" i="27"/>
  <c r="A61" i="27"/>
  <c r="A46" i="27"/>
  <c r="A62" i="27"/>
  <c r="A41" i="27"/>
  <c r="A63" i="27"/>
  <c r="A47" i="27"/>
  <c r="A64" i="27"/>
  <c r="A25" i="27"/>
  <c r="A28" i="27"/>
  <c r="A48" i="27"/>
  <c r="A65" i="27"/>
  <c r="A49" i="27"/>
  <c r="A66" i="27"/>
  <c r="A42" i="27"/>
  <c r="A67" i="27"/>
  <c r="A68" i="27"/>
  <c r="A50" i="27"/>
  <c r="A69" i="27"/>
  <c r="A70" i="27"/>
  <c r="A71" i="27"/>
  <c r="A43" i="27"/>
  <c r="A72" i="27"/>
  <c r="A26" i="27"/>
  <c r="A32" i="27"/>
  <c r="A73" i="27"/>
  <c r="A29" i="27"/>
  <c r="A74" i="27"/>
  <c r="A75" i="27"/>
  <c r="A76" i="27"/>
  <c r="A27" i="27"/>
  <c r="A51" i="27"/>
  <c r="A33" i="27"/>
  <c r="A77" i="27"/>
  <c r="A38" i="27"/>
  <c r="A52" i="27"/>
  <c r="A39" i="27"/>
  <c r="A44" i="27"/>
  <c r="A5" i="27"/>
  <c r="A19" i="27"/>
  <c r="Q7" i="37" l="1"/>
  <c r="T19" i="27"/>
  <c r="U19" i="27" s="1"/>
  <c r="J19" i="27"/>
  <c r="N19" i="27" s="1"/>
  <c r="O19" i="27" s="1"/>
  <c r="Q19" i="27" s="1"/>
  <c r="K19" i="27"/>
  <c r="L19" i="27"/>
  <c r="M19" i="27"/>
  <c r="K5" i="37" l="1"/>
  <c r="L5" i="37"/>
  <c r="M5" i="37"/>
  <c r="N5" i="37"/>
  <c r="M2" i="37"/>
  <c r="M3" i="37"/>
  <c r="M4" i="37"/>
  <c r="M6" i="37"/>
  <c r="L2" i="37"/>
  <c r="L3" i="37"/>
  <c r="L4" i="37"/>
  <c r="L6" i="37"/>
  <c r="K2" i="37"/>
  <c r="K3" i="37"/>
  <c r="K4" i="37"/>
  <c r="K6" i="37"/>
  <c r="J2" i="37"/>
  <c r="J3" i="37"/>
  <c r="J4" i="37"/>
  <c r="J6" i="37"/>
  <c r="M2" i="27"/>
  <c r="M5" i="27"/>
  <c r="M6" i="27"/>
  <c r="M3" i="27"/>
  <c r="M4" i="27"/>
  <c r="M7" i="27"/>
  <c r="M10" i="27"/>
  <c r="M11" i="27"/>
  <c r="M12" i="27"/>
  <c r="M13" i="27"/>
  <c r="M14" i="27"/>
  <c r="M8" i="27"/>
  <c r="M15" i="27"/>
  <c r="M16" i="27"/>
  <c r="M9" i="27"/>
  <c r="M17" i="27"/>
  <c r="M20" i="27"/>
  <c r="M22" i="27"/>
  <c r="M21" i="27"/>
  <c r="M18" i="27"/>
  <c r="L2" i="27"/>
  <c r="L5" i="27"/>
  <c r="L6" i="27"/>
  <c r="L3" i="27"/>
  <c r="L4" i="27"/>
  <c r="L7" i="27"/>
  <c r="L10" i="27"/>
  <c r="L11" i="27"/>
  <c r="L12" i="27"/>
  <c r="L13" i="27"/>
  <c r="L14" i="27"/>
  <c r="L8" i="27"/>
  <c r="L15" i="27"/>
  <c r="L16" i="27"/>
  <c r="L9" i="27"/>
  <c r="L17" i="27"/>
  <c r="L20" i="27"/>
  <c r="L22" i="27"/>
  <c r="L21" i="27"/>
  <c r="L18" i="27"/>
  <c r="K2" i="27"/>
  <c r="K5" i="27"/>
  <c r="K6" i="27"/>
  <c r="K3" i="27"/>
  <c r="K4" i="27"/>
  <c r="K7" i="27"/>
  <c r="K10" i="27"/>
  <c r="K11" i="27"/>
  <c r="K12" i="27"/>
  <c r="K13" i="27"/>
  <c r="K14" i="27"/>
  <c r="K8" i="27"/>
  <c r="K15" i="27"/>
  <c r="K16" i="27"/>
  <c r="K9" i="27"/>
  <c r="K17" i="27"/>
  <c r="K20" i="27"/>
  <c r="K22" i="27"/>
  <c r="K21" i="27"/>
  <c r="K18" i="27"/>
  <c r="J2" i="27"/>
  <c r="J5" i="27"/>
  <c r="J6" i="27"/>
  <c r="J3" i="27"/>
  <c r="J4" i="27"/>
  <c r="J7" i="27"/>
  <c r="J10" i="27"/>
  <c r="J11" i="27"/>
  <c r="J12" i="27"/>
  <c r="J13" i="27"/>
  <c r="J14" i="27"/>
  <c r="J8" i="27"/>
  <c r="J15" i="27"/>
  <c r="J16" i="27"/>
  <c r="J9" i="27"/>
  <c r="J17" i="27"/>
  <c r="J20" i="27"/>
  <c r="J22" i="27"/>
  <c r="J21" i="27"/>
  <c r="J18" i="27"/>
  <c r="J215" i="27" l="1"/>
  <c r="L215" i="27"/>
  <c r="K215" i="27"/>
  <c r="M215" i="27"/>
  <c r="K72" i="37"/>
  <c r="M72" i="37"/>
  <c r="J72" i="37"/>
  <c r="L72" i="37"/>
  <c r="O5" i="37"/>
  <c r="Q5" i="37" l="1"/>
  <c r="E1106" i="30" l="1"/>
  <c r="T18" i="27"/>
  <c r="U18" i="27" s="1"/>
  <c r="N18" i="27"/>
  <c r="O18" i="27" s="1"/>
  <c r="Q18" i="27" s="1"/>
  <c r="A18" i="27"/>
  <c r="A6" i="27" l="1"/>
  <c r="A3" i="27"/>
  <c r="A4" i="27"/>
  <c r="A7" i="27"/>
  <c r="A10" i="27"/>
  <c r="A11" i="27"/>
  <c r="A12" i="27"/>
  <c r="A13" i="27"/>
  <c r="A14" i="27"/>
  <c r="A8" i="27"/>
  <c r="A15" i="27"/>
  <c r="A16" i="27"/>
  <c r="A9" i="27"/>
  <c r="A17" i="27"/>
  <c r="A20" i="27"/>
  <c r="A22" i="27"/>
  <c r="A21" i="27"/>
  <c r="T4" i="37" l="1"/>
  <c r="U4" i="37" s="1"/>
  <c r="T6" i="37"/>
  <c r="U6" i="37" s="1"/>
  <c r="N4" i="37"/>
  <c r="O4" i="37" s="1"/>
  <c r="Q4" i="37" s="1"/>
  <c r="N6" i="37"/>
  <c r="O6" i="37" s="1"/>
  <c r="Q6" i="37" s="1"/>
  <c r="A4" i="37"/>
  <c r="A6" i="37"/>
  <c r="E1082" i="30" l="1"/>
  <c r="A72" i="37"/>
  <c r="T20" i="27"/>
  <c r="U20" i="27" s="1"/>
  <c r="T22" i="27"/>
  <c r="U22" i="27" s="1"/>
  <c r="T21" i="27"/>
  <c r="U21" i="27" s="1"/>
  <c r="T6" i="27"/>
  <c r="U6" i="27" s="1"/>
  <c r="T3" i="27"/>
  <c r="U3" i="27" s="1"/>
  <c r="T4" i="27"/>
  <c r="U4" i="27" s="1"/>
  <c r="T7" i="27"/>
  <c r="U7" i="27" s="1"/>
  <c r="T10" i="27"/>
  <c r="U10" i="27" s="1"/>
  <c r="T11" i="27"/>
  <c r="U11" i="27" s="1"/>
  <c r="T12" i="27"/>
  <c r="U12" i="27" s="1"/>
  <c r="T13" i="27"/>
  <c r="U13" i="27" s="1"/>
  <c r="T14" i="27"/>
  <c r="U14" i="27" s="1"/>
  <c r="T8" i="27"/>
  <c r="U8" i="27" s="1"/>
  <c r="T15" i="27"/>
  <c r="U15" i="27" s="1"/>
  <c r="T16" i="27"/>
  <c r="U16" i="27" s="1"/>
  <c r="T9" i="27"/>
  <c r="U9" i="27" s="1"/>
  <c r="T17" i="27"/>
  <c r="U17" i="27" s="1"/>
  <c r="T5" i="27"/>
  <c r="U5" i="27" s="1"/>
  <c r="N5" i="27"/>
  <c r="O5" i="27" s="1"/>
  <c r="Q5" i="27" s="1"/>
  <c r="N6" i="27"/>
  <c r="O6" i="27" s="1"/>
  <c r="Q6" i="27" s="1"/>
  <c r="N3" i="27"/>
  <c r="O3" i="27" s="1"/>
  <c r="Q3" i="27" s="1"/>
  <c r="N4" i="27"/>
  <c r="O4" i="27" s="1"/>
  <c r="Q4" i="27" s="1"/>
  <c r="N7" i="27"/>
  <c r="O7" i="27" s="1"/>
  <c r="Q7" i="27" s="1"/>
  <c r="N10" i="27"/>
  <c r="O10" i="27" s="1"/>
  <c r="Q10" i="27" s="1"/>
  <c r="N11" i="27"/>
  <c r="O11" i="27" s="1"/>
  <c r="Q11" i="27" s="1"/>
  <c r="N12" i="27"/>
  <c r="O12" i="27" s="1"/>
  <c r="Q12" i="27" s="1"/>
  <c r="N13" i="27"/>
  <c r="O13" i="27" s="1"/>
  <c r="Q13" i="27" s="1"/>
  <c r="N14" i="27"/>
  <c r="O14" i="27" s="1"/>
  <c r="Q14" i="27" s="1"/>
  <c r="N8" i="27"/>
  <c r="O8" i="27" s="1"/>
  <c r="Q8" i="27" s="1"/>
  <c r="N15" i="27"/>
  <c r="O15" i="27" s="1"/>
  <c r="Q15" i="27" s="1"/>
  <c r="N16" i="27"/>
  <c r="O16" i="27" s="1"/>
  <c r="Q16" i="27" s="1"/>
  <c r="N9" i="27"/>
  <c r="N17" i="27"/>
  <c r="O17" i="27" s="1"/>
  <c r="Q17" i="27" s="1"/>
  <c r="N20" i="27"/>
  <c r="O20" i="27" s="1"/>
  <c r="Q20" i="27" s="1"/>
  <c r="N22" i="27"/>
  <c r="O22" i="27" s="1"/>
  <c r="Q22" i="27" s="1"/>
  <c r="N21" i="27"/>
  <c r="O21" i="27" s="1"/>
  <c r="Q21" i="27" s="1"/>
  <c r="O9" i="27" l="1"/>
  <c r="Q9" i="27" s="1"/>
  <c r="E1059" i="30" l="1"/>
  <c r="T3" i="37" l="1"/>
  <c r="U3" i="37" s="1"/>
  <c r="N3" i="37"/>
  <c r="O3" i="37" s="1"/>
  <c r="A3" i="37"/>
  <c r="Q3" i="37" l="1"/>
  <c r="E1040" i="30" l="1"/>
  <c r="D8" i="42" l="1"/>
  <c r="D11" i="42"/>
  <c r="D12" i="42"/>
  <c r="D2" i="42"/>
  <c r="C3" i="42"/>
  <c r="D3" i="42" s="1"/>
  <c r="C4" i="42"/>
  <c r="D4" i="42" s="1"/>
  <c r="C5" i="42"/>
  <c r="D5" i="42" s="1"/>
  <c r="C6" i="42"/>
  <c r="D6" i="42" s="1"/>
  <c r="C7" i="42"/>
  <c r="D7" i="42" s="1"/>
  <c r="C9" i="42"/>
  <c r="D9" i="42" s="1"/>
  <c r="C10" i="42"/>
  <c r="D10" i="42" s="1"/>
  <c r="T2" i="37" l="1"/>
  <c r="U2" i="37" s="1"/>
  <c r="A2" i="37"/>
  <c r="N2" i="37"/>
  <c r="N72" i="37" s="1"/>
  <c r="O2" i="37" l="1"/>
  <c r="O72" i="37" s="1"/>
  <c r="Q2" i="37" l="1"/>
  <c r="Q72" i="37" s="1"/>
  <c r="T2" i="27"/>
  <c r="U2" i="27" s="1"/>
  <c r="A2" i="27" l="1"/>
  <c r="N2" i="27"/>
  <c r="N215" i="27" s="1"/>
  <c r="O2" i="27" l="1"/>
  <c r="O215" i="27" s="1"/>
  <c r="Q2" i="27" l="1"/>
  <c r="Q215" i="27" s="1"/>
  <c r="X1" i="41"/>
  <c r="S1" i="41"/>
  <c r="T1" i="41" s="1"/>
  <c r="P1" i="41"/>
  <c r="M1" i="41"/>
  <c r="L1" i="41"/>
  <c r="K1" i="41"/>
  <c r="J1" i="41"/>
  <c r="N1" i="41" s="1"/>
  <c r="O1" i="41" s="1"/>
  <c r="A1" i="41"/>
  <c r="Q1" i="41" l="1"/>
  <c r="C494" i="30" l="1"/>
  <c r="D494" i="30"/>
  <c r="B494" i="30"/>
  <c r="B476" i="30" l="1"/>
  <c r="A184" i="37"/>
  <c r="A215" i="27" l="1"/>
  <c r="A1313" i="27"/>
  <c r="F2" i="32" l="1"/>
  <c r="AB8" i="32"/>
  <c r="AA7" i="32"/>
  <c r="AB20" i="32" l="1"/>
  <c r="AD20" i="32" s="1"/>
  <c r="AA19" i="32"/>
  <c r="AC19" i="32" s="1"/>
  <c r="N3" i="35" l="1"/>
  <c r="N4" i="35"/>
  <c r="N5" i="35"/>
  <c r="N6" i="35"/>
  <c r="N7" i="35"/>
  <c r="N8" i="35"/>
  <c r="N9" i="35"/>
  <c r="N10" i="35"/>
  <c r="N11" i="35"/>
  <c r="N12" i="35"/>
  <c r="N13" i="35"/>
  <c r="N14" i="35"/>
  <c r="N15" i="35"/>
  <c r="N16" i="35"/>
  <c r="N17" i="35"/>
  <c r="N18" i="35"/>
  <c r="N19" i="35"/>
  <c r="N20" i="35"/>
  <c r="N21" i="35"/>
  <c r="N22" i="35"/>
  <c r="N23" i="35"/>
  <c r="N24" i="35"/>
  <c r="N25" i="35"/>
  <c r="N26" i="35"/>
  <c r="N27" i="35"/>
  <c r="N28" i="35"/>
  <c r="N29" i="35"/>
  <c r="N30" i="35"/>
  <c r="N31" i="35"/>
  <c r="N32" i="35"/>
  <c r="N33" i="35"/>
  <c r="N34" i="35"/>
  <c r="N35" i="35"/>
  <c r="N36" i="35"/>
  <c r="N37" i="35"/>
  <c r="N38" i="35"/>
  <c r="N39" i="35"/>
  <c r="N40" i="35"/>
  <c r="N41" i="35"/>
  <c r="N42" i="35"/>
  <c r="N43" i="35"/>
  <c r="N44" i="35"/>
  <c r="N45" i="35"/>
  <c r="N46" i="35"/>
  <c r="N47" i="35"/>
  <c r="N48" i="35"/>
  <c r="N49" i="35"/>
  <c r="N50" i="35"/>
  <c r="N51" i="35"/>
  <c r="N52" i="35"/>
  <c r="N53" i="35"/>
  <c r="N54" i="35"/>
  <c r="N55" i="35"/>
  <c r="N56" i="35"/>
  <c r="N57" i="35"/>
  <c r="N58" i="35"/>
  <c r="N59" i="35"/>
  <c r="N60" i="35"/>
  <c r="N61" i="35"/>
  <c r="N62" i="35"/>
  <c r="N63" i="35"/>
  <c r="N64" i="35"/>
  <c r="N65" i="35"/>
  <c r="N66" i="35"/>
  <c r="N67" i="35"/>
  <c r="N68" i="35"/>
  <c r="N69" i="35"/>
  <c r="N70" i="35"/>
  <c r="N71" i="35"/>
  <c r="N72" i="35"/>
  <c r="N73" i="35"/>
  <c r="N74" i="35"/>
  <c r="N75" i="35"/>
  <c r="N76" i="35"/>
  <c r="N77" i="35"/>
  <c r="N78" i="35"/>
  <c r="N79" i="35"/>
  <c r="N80" i="35"/>
  <c r="N81" i="35"/>
  <c r="N82" i="35"/>
  <c r="N83" i="35"/>
  <c r="N84" i="35"/>
  <c r="N85" i="35"/>
  <c r="N86" i="35"/>
  <c r="N87" i="35"/>
  <c r="N88" i="35"/>
  <c r="N89" i="35"/>
  <c r="N90" i="35"/>
  <c r="N91" i="35"/>
  <c r="N92" i="35"/>
  <c r="N93" i="35"/>
  <c r="N94" i="35"/>
  <c r="N95" i="35"/>
  <c r="N96" i="35"/>
  <c r="N97" i="35"/>
  <c r="N98" i="35"/>
  <c r="N99" i="35"/>
  <c r="N100" i="35"/>
  <c r="N101" i="35"/>
  <c r="N102" i="35"/>
  <c r="N103" i="35"/>
  <c r="N104" i="35"/>
  <c r="N105" i="35"/>
  <c r="N106" i="35"/>
  <c r="N107" i="35"/>
  <c r="N108" i="35"/>
  <c r="N109" i="35"/>
  <c r="N110" i="35"/>
  <c r="N111" i="35"/>
  <c r="N112" i="35"/>
  <c r="N113" i="35"/>
  <c r="N114" i="35"/>
  <c r="N115" i="35"/>
  <c r="N116" i="35"/>
  <c r="N117" i="35"/>
  <c r="N118" i="35"/>
  <c r="N119" i="35"/>
  <c r="N120" i="35"/>
  <c r="N121" i="35"/>
  <c r="N122" i="35"/>
  <c r="N123" i="35"/>
  <c r="N124" i="35"/>
  <c r="N125" i="35"/>
  <c r="N126" i="35"/>
  <c r="N127" i="35"/>
  <c r="N128" i="35"/>
  <c r="N129" i="35"/>
  <c r="N130" i="35"/>
  <c r="N131" i="35"/>
  <c r="N132" i="35"/>
  <c r="N133" i="35"/>
  <c r="N134" i="35"/>
  <c r="N135" i="35"/>
  <c r="N136" i="35"/>
  <c r="N137" i="35"/>
  <c r="N138" i="35"/>
  <c r="N139" i="35"/>
  <c r="N140" i="35"/>
  <c r="N141" i="35"/>
  <c r="N142" i="35"/>
  <c r="N143" i="35"/>
  <c r="N144" i="35"/>
  <c r="N145" i="35"/>
  <c r="N146" i="35"/>
  <c r="N147" i="35"/>
  <c r="N148" i="35"/>
  <c r="N149" i="35"/>
  <c r="N150" i="35"/>
  <c r="N151" i="35"/>
  <c r="N152" i="35"/>
  <c r="N153" i="35"/>
  <c r="N154" i="35"/>
  <c r="N155" i="35"/>
  <c r="N156" i="35"/>
  <c r="N157" i="35"/>
  <c r="N158" i="35"/>
  <c r="N159" i="35"/>
  <c r="N160" i="35"/>
  <c r="N161" i="35"/>
  <c r="N162" i="35"/>
  <c r="N163" i="35"/>
  <c r="N164" i="35"/>
  <c r="N165" i="35"/>
  <c r="N166" i="35"/>
  <c r="N167" i="35"/>
  <c r="N168" i="35"/>
  <c r="N169" i="35"/>
  <c r="N170" i="35"/>
  <c r="N171" i="35"/>
  <c r="N172" i="35"/>
  <c r="N173" i="35"/>
  <c r="N174" i="35"/>
  <c r="N175" i="35"/>
  <c r="N176" i="35"/>
  <c r="N177" i="35"/>
  <c r="N178" i="35"/>
  <c r="N179" i="35"/>
  <c r="N180" i="35"/>
  <c r="N181" i="35"/>
  <c r="N182" i="35"/>
  <c r="N183" i="35"/>
  <c r="N184" i="35"/>
  <c r="N185" i="35"/>
  <c r="N186" i="35"/>
  <c r="N187" i="35"/>
  <c r="N188" i="35"/>
  <c r="N189" i="35"/>
  <c r="N190" i="35"/>
  <c r="N191" i="35"/>
  <c r="N192" i="35"/>
  <c r="N193" i="35"/>
  <c r="N194" i="35"/>
  <c r="N195" i="35"/>
  <c r="N196" i="35"/>
  <c r="N197" i="35"/>
  <c r="N198" i="35"/>
  <c r="N199" i="35"/>
  <c r="N200" i="35"/>
  <c r="N201" i="35"/>
  <c r="N202" i="35"/>
  <c r="N203" i="35"/>
  <c r="N204" i="35"/>
  <c r="N205" i="35"/>
  <c r="N206" i="35"/>
  <c r="N207" i="35"/>
  <c r="N208" i="35"/>
  <c r="N209" i="35"/>
  <c r="N210" i="35"/>
  <c r="N211" i="35"/>
  <c r="N212" i="35"/>
  <c r="N213" i="35"/>
  <c r="N214" i="35"/>
  <c r="N215" i="35"/>
  <c r="N216" i="35"/>
  <c r="N217" i="35"/>
  <c r="N218" i="35"/>
  <c r="N219" i="35"/>
  <c r="N220" i="35"/>
  <c r="N221" i="35"/>
  <c r="N222" i="35"/>
  <c r="N223" i="35"/>
  <c r="N224" i="35"/>
  <c r="N225" i="35"/>
  <c r="N226" i="35"/>
  <c r="N227" i="35"/>
  <c r="N228" i="35"/>
  <c r="N229" i="35"/>
  <c r="N230" i="35"/>
  <c r="N231" i="35"/>
  <c r="N232" i="35"/>
  <c r="N233" i="35"/>
  <c r="N234" i="35"/>
  <c r="N235" i="35"/>
  <c r="N236" i="35"/>
  <c r="N237" i="35"/>
  <c r="N238" i="35"/>
  <c r="N239" i="35"/>
  <c r="N240" i="35"/>
  <c r="N2" i="35"/>
  <c r="DT199" i="32" l="1"/>
  <c r="DQ199" i="32"/>
  <c r="DN199" i="32"/>
  <c r="DK199" i="32"/>
  <c r="DH199" i="32"/>
  <c r="DE199" i="32"/>
  <c r="DB199" i="32"/>
  <c r="CU199" i="32"/>
  <c r="CR199" i="32"/>
  <c r="CO199" i="32"/>
  <c r="CL199" i="32"/>
  <c r="CI199" i="32"/>
  <c r="CF199" i="32"/>
  <c r="CC199" i="32"/>
  <c r="BV199" i="32"/>
  <c r="BS199" i="32"/>
  <c r="BP199" i="32"/>
  <c r="BM199" i="32"/>
  <c r="BJ199" i="32"/>
  <c r="BG199" i="32"/>
  <c r="BD199" i="32"/>
  <c r="AW199" i="32"/>
  <c r="AT199" i="32"/>
  <c r="AQ199" i="32"/>
  <c r="AN199" i="32"/>
  <c r="AK199" i="32"/>
  <c r="AH199" i="32"/>
  <c r="AE199" i="32"/>
  <c r="X199" i="32"/>
  <c r="U199" i="32"/>
  <c r="R199" i="32"/>
  <c r="O199" i="32"/>
  <c r="L199" i="32"/>
  <c r="I199" i="32"/>
  <c r="F199" i="32"/>
  <c r="DT198" i="32"/>
  <c r="DQ198" i="32"/>
  <c r="DN198" i="32"/>
  <c r="DK198" i="32"/>
  <c r="DH198" i="32"/>
  <c r="DE198" i="32"/>
  <c r="DB198" i="32"/>
  <c r="CU198" i="32"/>
  <c r="CR198" i="32"/>
  <c r="CO198" i="32"/>
  <c r="CL198" i="32"/>
  <c r="CI198" i="32"/>
  <c r="CF198" i="32"/>
  <c r="CC198" i="32"/>
  <c r="BV198" i="32"/>
  <c r="BS198" i="32"/>
  <c r="BP198" i="32"/>
  <c r="BM198" i="32"/>
  <c r="BG198" i="32"/>
  <c r="BD198" i="32"/>
  <c r="AW198" i="32"/>
  <c r="AT198" i="32"/>
  <c r="AQ198" i="32"/>
  <c r="AN198" i="32"/>
  <c r="AK198" i="32"/>
  <c r="AH198" i="32"/>
  <c r="AE198" i="32"/>
  <c r="X198" i="32"/>
  <c r="U198" i="32"/>
  <c r="R198" i="32"/>
  <c r="O198" i="32"/>
  <c r="L198" i="32"/>
  <c r="I198" i="32"/>
  <c r="F198" i="32"/>
  <c r="DX22" i="32"/>
  <c r="DZ22" i="32" s="1"/>
  <c r="CY22" i="32"/>
  <c r="DA22" i="32" s="1"/>
  <c r="BZ22" i="32"/>
  <c r="CB22" i="32" s="1"/>
  <c r="BA22" i="32"/>
  <c r="BC22" i="32" s="1"/>
  <c r="AB22" i="32"/>
  <c r="AD22" i="32" s="1"/>
  <c r="DW21" i="32"/>
  <c r="DY21" i="32" s="1"/>
  <c r="CX21" i="32"/>
  <c r="BY21" i="32"/>
  <c r="AZ21" i="32"/>
  <c r="AA21" i="32"/>
  <c r="DX18" i="32"/>
  <c r="DZ18" i="32" s="1"/>
  <c r="CY18" i="32"/>
  <c r="DA18" i="32" s="1"/>
  <c r="BZ18" i="32"/>
  <c r="CB18" i="32" s="1"/>
  <c r="BA18" i="32"/>
  <c r="BC18" i="32" s="1"/>
  <c r="AB18" i="32"/>
  <c r="AD18" i="32" s="1"/>
  <c r="DW17" i="32"/>
  <c r="CX17" i="32"/>
  <c r="CZ17" i="32" s="1"/>
  <c r="BY17" i="32"/>
  <c r="AZ17" i="32"/>
  <c r="AA17" i="32"/>
  <c r="DX16" i="32"/>
  <c r="DZ16" i="32" s="1"/>
  <c r="CY16" i="32"/>
  <c r="DA16" i="32" s="1"/>
  <c r="BZ16" i="32"/>
  <c r="CB16" i="32" s="1"/>
  <c r="BA16" i="32"/>
  <c r="BC16" i="32" s="1"/>
  <c r="AB16" i="32"/>
  <c r="AD16" i="32" s="1"/>
  <c r="DW15" i="32"/>
  <c r="CX15" i="32"/>
  <c r="BJ198" i="32"/>
  <c r="AZ15" i="32"/>
  <c r="AA15" i="32"/>
  <c r="AC15" i="32" s="1"/>
  <c r="DX14" i="32"/>
  <c r="DZ14" i="32" s="1"/>
  <c r="CY14" i="32"/>
  <c r="DA14" i="32" s="1"/>
  <c r="BZ14" i="32"/>
  <c r="CB14" i="32" s="1"/>
  <c r="BA14" i="32"/>
  <c r="BC14" i="32" s="1"/>
  <c r="AB14" i="32"/>
  <c r="AD14" i="32" s="1"/>
  <c r="DW13" i="32"/>
  <c r="CX13" i="32"/>
  <c r="BY13" i="32"/>
  <c r="AZ13" i="32"/>
  <c r="AA13" i="32"/>
  <c r="DX12" i="32"/>
  <c r="DZ12" i="32" s="1"/>
  <c r="CY12" i="32"/>
  <c r="DA12" i="32" s="1"/>
  <c r="BZ12" i="32"/>
  <c r="CB12" i="32" s="1"/>
  <c r="BA12" i="32"/>
  <c r="BC12" i="32" s="1"/>
  <c r="AB12" i="32"/>
  <c r="AD12" i="32" s="1"/>
  <c r="DW11" i="32"/>
  <c r="CX11" i="32"/>
  <c r="BY11" i="32"/>
  <c r="AZ11" i="32"/>
  <c r="AA11" i="32"/>
  <c r="DX10" i="32"/>
  <c r="DZ10" i="32" s="1"/>
  <c r="CY10" i="32"/>
  <c r="BZ10" i="32"/>
  <c r="CB10" i="32" s="1"/>
  <c r="BA10" i="32"/>
  <c r="BC10" i="32" s="1"/>
  <c r="AB10" i="32"/>
  <c r="AD10" i="32" s="1"/>
  <c r="DW9" i="32"/>
  <c r="CX9" i="32"/>
  <c r="BY9" i="32"/>
  <c r="AZ9" i="32"/>
  <c r="AA9" i="32"/>
  <c r="DX8" i="32"/>
  <c r="DZ8" i="32" s="1"/>
  <c r="CY8" i="32"/>
  <c r="DA8" i="32" s="1"/>
  <c r="BZ8" i="32"/>
  <c r="CB8" i="32" s="1"/>
  <c r="BA8" i="32"/>
  <c r="BC8" i="32" s="1"/>
  <c r="AD8" i="32"/>
  <c r="DW7" i="32"/>
  <c r="CX7" i="32"/>
  <c r="BY7" i="32"/>
  <c r="AZ7" i="32"/>
  <c r="AO197" i="32"/>
  <c r="I5" i="32"/>
  <c r="L5" i="32" s="1"/>
  <c r="O5" i="32" s="1"/>
  <c r="R5" i="32" s="1"/>
  <c r="U5" i="32" s="1"/>
  <c r="X5" i="32" s="1"/>
  <c r="AE5" i="32" s="1"/>
  <c r="AH5" i="32" s="1"/>
  <c r="AK5" i="32" s="1"/>
  <c r="AN5" i="32" s="1"/>
  <c r="AQ5" i="32" s="1"/>
  <c r="AT5" i="32" s="1"/>
  <c r="AW5" i="32" s="1"/>
  <c r="BD5" i="32" s="1"/>
  <c r="BG5" i="32" s="1"/>
  <c r="BJ5" i="32" s="1"/>
  <c r="BM5" i="32" s="1"/>
  <c r="BP5" i="32" s="1"/>
  <c r="BS5" i="32" s="1"/>
  <c r="BV5" i="32" s="1"/>
  <c r="CC5" i="32" s="1"/>
  <c r="CF5" i="32" s="1"/>
  <c r="CI5" i="32" s="1"/>
  <c r="CL5" i="32" s="1"/>
  <c r="CO5" i="32" s="1"/>
  <c r="CR5" i="32" s="1"/>
  <c r="CU5" i="32" s="1"/>
  <c r="DB5" i="32" s="1"/>
  <c r="DE5" i="32" s="1"/>
  <c r="DH5" i="32" s="1"/>
  <c r="DK5" i="32" s="1"/>
  <c r="DN5" i="32" s="1"/>
  <c r="DQ5" i="32" s="1"/>
  <c r="DT5" i="32" s="1"/>
  <c r="AB11" i="32" l="1"/>
  <c r="BZ9" i="32"/>
  <c r="CY11" i="32"/>
  <c r="CY21" i="32"/>
  <c r="BA9" i="32"/>
  <c r="BA13" i="32"/>
  <c r="CY9" i="32"/>
  <c r="DX9" i="32"/>
  <c r="CY15" i="32"/>
  <c r="BZ7" i="32"/>
  <c r="CY7" i="32"/>
  <c r="BA17" i="32"/>
  <c r="BZ17" i="32"/>
  <c r="BA15" i="32"/>
  <c r="DX13" i="32"/>
  <c r="DX4" i="32"/>
  <c r="BA7" i="32"/>
  <c r="BZ11" i="32"/>
  <c r="CY17" i="32"/>
  <c r="AB17" i="32"/>
  <c r="AB13" i="32"/>
  <c r="AB7" i="32"/>
  <c r="AZ4" i="32"/>
  <c r="BZ21" i="32"/>
  <c r="BA21" i="32"/>
  <c r="DX17" i="32"/>
  <c r="DX21" i="32"/>
  <c r="AB15" i="32"/>
  <c r="DZ4" i="32"/>
  <c r="DX197" i="32" s="1"/>
  <c r="CY13" i="32"/>
  <c r="CX4" i="32"/>
  <c r="CY4" i="32"/>
  <c r="CB4" i="32"/>
  <c r="BZ197" i="32" s="1"/>
  <c r="BZ13" i="32"/>
  <c r="BA11" i="32"/>
  <c r="AC11" i="32"/>
  <c r="AB21" i="32"/>
  <c r="CA21" i="32"/>
  <c r="DY17" i="32"/>
  <c r="BB15" i="32"/>
  <c r="CA13" i="32"/>
  <c r="CA11" i="32"/>
  <c r="DY11" i="32"/>
  <c r="BB11" i="32"/>
  <c r="CZ11" i="32"/>
  <c r="BB9" i="32"/>
  <c r="DY9" i="32"/>
  <c r="CA9" i="32"/>
  <c r="CZ9" i="32"/>
  <c r="DY7" i="32"/>
  <c r="BB7" i="32"/>
  <c r="CA7" i="32"/>
  <c r="CM196" i="32"/>
  <c r="AC7" i="32"/>
  <c r="CZ7" i="32"/>
  <c r="DY15" i="32"/>
  <c r="DX15" i="32"/>
  <c r="AD4" i="32"/>
  <c r="AB197" i="32" s="1"/>
  <c r="AC9" i="32"/>
  <c r="AA4" i="32"/>
  <c r="AB9" i="32"/>
  <c r="DX11" i="32"/>
  <c r="BB13" i="32"/>
  <c r="DY13" i="32"/>
  <c r="DA10" i="32"/>
  <c r="DA4" i="32" s="1"/>
  <c r="CY197" i="32" s="1"/>
  <c r="DW4" i="32"/>
  <c r="CZ15" i="32"/>
  <c r="BB17" i="32"/>
  <c r="BV196" i="32"/>
  <c r="DB197" i="32"/>
  <c r="DR197" i="32"/>
  <c r="BA4" i="32"/>
  <c r="AC13" i="32"/>
  <c r="M197" i="32"/>
  <c r="AC21" i="32"/>
  <c r="M196" i="32"/>
  <c r="DO196" i="32"/>
  <c r="Z197" i="32"/>
  <c r="CZ13" i="32"/>
  <c r="DX7" i="32"/>
  <c r="BY15" i="32"/>
  <c r="CA17" i="32"/>
  <c r="BC4" i="32"/>
  <c r="BA197" i="32" s="1"/>
  <c r="CZ21" i="32"/>
  <c r="X196" i="32"/>
  <c r="AB4" i="32"/>
  <c r="DO197" i="32"/>
  <c r="DG197" i="32"/>
  <c r="CV197" i="32"/>
  <c r="CN197" i="32"/>
  <c r="CF197" i="32"/>
  <c r="BU197" i="32"/>
  <c r="BM197" i="32"/>
  <c r="BE197" i="32"/>
  <c r="AT197" i="32"/>
  <c r="AL197" i="32"/>
  <c r="S197" i="32"/>
  <c r="K197" i="32"/>
  <c r="DU196" i="32"/>
  <c r="DM196" i="32"/>
  <c r="DE196" i="32"/>
  <c r="CT196" i="32"/>
  <c r="CL196" i="32"/>
  <c r="CD196" i="32"/>
  <c r="BS196" i="32"/>
  <c r="BK196" i="32"/>
  <c r="AR196" i="32"/>
  <c r="AJ196" i="32"/>
  <c r="Y196" i="32"/>
  <c r="Q196" i="32"/>
  <c r="I196" i="32"/>
  <c r="DV197" i="32"/>
  <c r="DN197" i="32"/>
  <c r="DF197" i="32"/>
  <c r="CU197" i="32"/>
  <c r="CM197" i="32"/>
  <c r="CE197" i="32"/>
  <c r="DU197" i="32"/>
  <c r="DM197" i="32"/>
  <c r="DE197" i="32"/>
  <c r="CT197" i="32"/>
  <c r="CL197" i="32"/>
  <c r="CD197" i="32"/>
  <c r="BS197" i="32"/>
  <c r="BK197" i="32"/>
  <c r="AR197" i="32"/>
  <c r="AJ197" i="32"/>
  <c r="Y197" i="32"/>
  <c r="Q197" i="32"/>
  <c r="I197" i="32"/>
  <c r="DS196" i="32"/>
  <c r="DK196" i="32"/>
  <c r="DC196" i="32"/>
  <c r="CR196" i="32"/>
  <c r="CJ196" i="32"/>
  <c r="BQ196" i="32"/>
  <c r="BI196" i="32"/>
  <c r="AX196" i="32"/>
  <c r="AP196" i="32"/>
  <c r="AH196" i="32"/>
  <c r="W196" i="32"/>
  <c r="O196" i="32"/>
  <c r="G196" i="32"/>
  <c r="DT197" i="32"/>
  <c r="DL197" i="32"/>
  <c r="DD197" i="32"/>
  <c r="CS197" i="32"/>
  <c r="CK197" i="32"/>
  <c r="CC197" i="32"/>
  <c r="BR197" i="32"/>
  <c r="BJ197" i="32"/>
  <c r="AY197" i="32"/>
  <c r="AQ197" i="32"/>
  <c r="AI197" i="32"/>
  <c r="X197" i="32"/>
  <c r="P197" i="32"/>
  <c r="H197" i="32"/>
  <c r="DR196" i="32"/>
  <c r="DJ196" i="32"/>
  <c r="DB196" i="32"/>
  <c r="CQ196" i="32"/>
  <c r="CI196" i="32"/>
  <c r="BX196" i="32"/>
  <c r="BP196" i="32"/>
  <c r="DP197" i="32"/>
  <c r="CW197" i="32"/>
  <c r="CG197" i="32"/>
  <c r="BO197" i="32"/>
  <c r="AX197" i="32"/>
  <c r="AM197" i="32"/>
  <c r="V197" i="32"/>
  <c r="J197" i="32"/>
  <c r="DL196" i="32"/>
  <c r="CV196" i="32"/>
  <c r="CH196" i="32"/>
  <c r="BT196" i="32"/>
  <c r="BG196" i="32"/>
  <c r="AT196" i="32"/>
  <c r="AI196" i="32"/>
  <c r="U196" i="32"/>
  <c r="K196" i="32"/>
  <c r="DK197" i="32"/>
  <c r="CR197" i="32"/>
  <c r="BN197" i="32"/>
  <c r="AW197" i="32"/>
  <c r="AK197" i="32"/>
  <c r="U197" i="32"/>
  <c r="G197" i="32"/>
  <c r="DI196" i="32"/>
  <c r="CU196" i="32"/>
  <c r="CG196" i="32"/>
  <c r="BR196" i="32"/>
  <c r="BF196" i="32"/>
  <c r="AS196" i="32"/>
  <c r="AG196" i="32"/>
  <c r="T196" i="32"/>
  <c r="J196" i="32"/>
  <c r="DJ197" i="32"/>
  <c r="CQ197" i="32"/>
  <c r="BX197" i="32"/>
  <c r="BL197" i="32"/>
  <c r="AV197" i="32"/>
  <c r="AH197" i="32"/>
  <c r="T197" i="32"/>
  <c r="F197" i="32"/>
  <c r="DV196" i="32"/>
  <c r="DH196" i="32"/>
  <c r="CS196" i="32"/>
  <c r="CF196" i="32"/>
  <c r="BO196" i="32"/>
  <c r="BE196" i="32"/>
  <c r="AQ196" i="32"/>
  <c r="AF196" i="32"/>
  <c r="S196" i="32"/>
  <c r="H196" i="32"/>
  <c r="DI197" i="32"/>
  <c r="CP197" i="32"/>
  <c r="BW197" i="32"/>
  <c r="BI197" i="32"/>
  <c r="AU197" i="32"/>
  <c r="AG197" i="32"/>
  <c r="R197" i="32"/>
  <c r="DT196" i="32"/>
  <c r="DG196" i="32"/>
  <c r="CP196" i="32"/>
  <c r="CE196" i="32"/>
  <c r="BN196" i="32"/>
  <c r="BD196" i="32"/>
  <c r="AO196" i="32"/>
  <c r="AE196" i="32"/>
  <c r="R196" i="32"/>
  <c r="F196" i="32"/>
  <c r="DH197" i="32"/>
  <c r="CO197" i="32"/>
  <c r="BV197" i="32"/>
  <c r="BH197" i="32"/>
  <c r="AS197" i="32"/>
  <c r="AF197" i="32"/>
  <c r="O197" i="32"/>
  <c r="DQ196" i="32"/>
  <c r="DF196" i="32"/>
  <c r="CO196" i="32"/>
  <c r="CC196" i="32"/>
  <c r="BM196" i="32"/>
  <c r="AY196" i="32"/>
  <c r="AN196" i="32"/>
  <c r="P196" i="32"/>
  <c r="DS197" i="32"/>
  <c r="DC197" i="32"/>
  <c r="CJ197" i="32"/>
  <c r="BT197" i="32"/>
  <c r="BG197" i="32"/>
  <c r="AP197" i="32"/>
  <c r="AE197" i="32"/>
  <c r="N197" i="32"/>
  <c r="DP196" i="32"/>
  <c r="DD196" i="32"/>
  <c r="CN196" i="32"/>
  <c r="BW196" i="32"/>
  <c r="BL196" i="32"/>
  <c r="AW196" i="32"/>
  <c r="AM196" i="32"/>
  <c r="Z196" i="32"/>
  <c r="N196" i="32"/>
  <c r="DQ197" i="32"/>
  <c r="CH197" i="32"/>
  <c r="BP197" i="32"/>
  <c r="BD197" i="32"/>
  <c r="AN197" i="32"/>
  <c r="W197" i="32"/>
  <c r="L197" i="32"/>
  <c r="DN196" i="32"/>
  <c r="CW196" i="32"/>
  <c r="CK196" i="32"/>
  <c r="BU196" i="32"/>
  <c r="BH196" i="32"/>
  <c r="AU196" i="32"/>
  <c r="AK196" i="32"/>
  <c r="V196" i="32"/>
  <c r="L196" i="32"/>
  <c r="AL196" i="32"/>
  <c r="BF197" i="32"/>
  <c r="BB21" i="32"/>
  <c r="AV196" i="32"/>
  <c r="BQ197" i="32"/>
  <c r="BZ4" i="32"/>
  <c r="AC17" i="32"/>
  <c r="BJ196" i="32"/>
  <c r="CI197" i="32"/>
  <c r="CZ3" i="32" l="1"/>
  <c r="DA3" i="32" s="1"/>
  <c r="X201" i="32"/>
  <c r="BB3" i="32"/>
  <c r="BC3" i="32" s="1"/>
  <c r="CC200" i="32"/>
  <c r="BD200" i="32"/>
  <c r="L201" i="32"/>
  <c r="BG201" i="32"/>
  <c r="CO201" i="32"/>
  <c r="AC3" i="32"/>
  <c r="AD3" i="32" s="1"/>
  <c r="AE201" i="32"/>
  <c r="AK201" i="32"/>
  <c r="AW201" i="32"/>
  <c r="O201" i="32"/>
  <c r="R201" i="32"/>
  <c r="DK201" i="32"/>
  <c r="BV201" i="32"/>
  <c r="F201" i="32"/>
  <c r="CF200" i="32"/>
  <c r="AH201" i="32"/>
  <c r="BJ200" i="32"/>
  <c r="BD201" i="32"/>
  <c r="AT201" i="32"/>
  <c r="CL201" i="32"/>
  <c r="DH200" i="32"/>
  <c r="CU201" i="32"/>
  <c r="DQ200" i="32"/>
  <c r="CI201" i="32"/>
  <c r="DY4" i="32"/>
  <c r="DW196" i="32" s="1"/>
  <c r="CZ4" i="32"/>
  <c r="CX196" i="32" s="1"/>
  <c r="AC4" i="32"/>
  <c r="AA196" i="32" s="1"/>
  <c r="L200" i="32"/>
  <c r="DN200" i="32"/>
  <c r="AN201" i="32"/>
  <c r="CO200" i="32"/>
  <c r="BG200" i="32"/>
  <c r="BS201" i="32"/>
  <c r="AK200" i="32"/>
  <c r="BP201" i="32"/>
  <c r="F200" i="32"/>
  <c r="BP200" i="32"/>
  <c r="O200" i="32"/>
  <c r="CR200" i="32"/>
  <c r="I201" i="32"/>
  <c r="R200" i="32"/>
  <c r="DT200" i="32"/>
  <c r="CU200" i="32"/>
  <c r="U201" i="32"/>
  <c r="AQ201" i="32"/>
  <c r="DN201" i="32"/>
  <c r="BS200" i="32"/>
  <c r="BM201" i="32"/>
  <c r="DQ201" i="32"/>
  <c r="AW200" i="32"/>
  <c r="AN200" i="32"/>
  <c r="AE200" i="32"/>
  <c r="CI200" i="32"/>
  <c r="DT201" i="32"/>
  <c r="AH200" i="32"/>
  <c r="DK200" i="32"/>
  <c r="DE201" i="32"/>
  <c r="DB201" i="32"/>
  <c r="DY3" i="32"/>
  <c r="DZ3" i="32" s="1"/>
  <c r="U200" i="32"/>
  <c r="BJ201" i="32"/>
  <c r="I200" i="32"/>
  <c r="CL200" i="32"/>
  <c r="CF201" i="32"/>
  <c r="X200" i="32"/>
  <c r="BZ15" i="32"/>
  <c r="BY4" i="32"/>
  <c r="CA15" i="32"/>
  <c r="CA4" i="32" s="1"/>
  <c r="BY196" i="32" s="1"/>
  <c r="BB4" i="32"/>
  <c r="AZ196" i="32" s="1"/>
  <c r="BM200" i="32"/>
  <c r="DB200" i="32"/>
  <c r="DH201" i="32"/>
  <c r="AQ200" i="32"/>
  <c r="CR201" i="32"/>
  <c r="AT200" i="32"/>
  <c r="CC201" i="32"/>
  <c r="DE200" i="32"/>
  <c r="BV200" i="32"/>
  <c r="CA3" i="32" l="1"/>
  <c r="CB3" i="32" s="1"/>
  <c r="AX4" i="32" l="1"/>
  <c r="BW4" i="32" l="1"/>
  <c r="AE2" i="32"/>
  <c r="BD2" i="32" l="1"/>
  <c r="CV4" i="32"/>
  <c r="CC2" i="32" l="1"/>
  <c r="DU4" i="32"/>
  <c r="DB2" i="32" s="1"/>
  <c r="B149" i="29" l="1"/>
  <c r="R859" i="28" l="1"/>
  <c r="S859" i="28" s="1"/>
  <c r="Q859" i="28"/>
  <c r="J859" i="28"/>
  <c r="E859" i="28"/>
  <c r="C859" i="28"/>
  <c r="T859" i="28" s="1"/>
  <c r="A859" i="28"/>
  <c r="R858" i="28"/>
  <c r="S858" i="28" s="1"/>
  <c r="Q858" i="28"/>
  <c r="J858" i="28"/>
  <c r="E858" i="28"/>
  <c r="C858" i="28"/>
  <c r="T858" i="28" s="1"/>
  <c r="A858" i="28"/>
  <c r="R857" i="28"/>
  <c r="S857" i="28" s="1"/>
  <c r="Q857" i="28"/>
  <c r="J857" i="28"/>
  <c r="E857" i="28"/>
  <c r="C857" i="28"/>
  <c r="T857" i="28" s="1"/>
  <c r="A857" i="28"/>
  <c r="R856" i="28"/>
  <c r="S856" i="28" s="1"/>
  <c r="Q856" i="28"/>
  <c r="J856" i="28"/>
  <c r="E856" i="28"/>
  <c r="C856" i="28"/>
  <c r="T856" i="28" s="1"/>
  <c r="A856" i="28"/>
  <c r="R855" i="28"/>
  <c r="S855" i="28" s="1"/>
  <c r="Q855" i="28"/>
  <c r="J855" i="28"/>
  <c r="E855" i="28"/>
  <c r="C855" i="28"/>
  <c r="T855" i="28" s="1"/>
  <c r="A855" i="28"/>
  <c r="R854" i="28"/>
  <c r="S854" i="28" s="1"/>
  <c r="Q854" i="28"/>
  <c r="J854" i="28"/>
  <c r="E854" i="28"/>
  <c r="C854" i="28"/>
  <c r="T854" i="28" s="1"/>
  <c r="A854" i="28"/>
  <c r="R853" i="28"/>
  <c r="S853" i="28" s="1"/>
  <c r="Q853" i="28"/>
  <c r="J853" i="28"/>
  <c r="E853" i="28"/>
  <c r="C853" i="28"/>
  <c r="T853" i="28" s="1"/>
  <c r="A853" i="28"/>
  <c r="R852" i="28"/>
  <c r="S852" i="28" s="1"/>
  <c r="Q852" i="28"/>
  <c r="J852" i="28"/>
  <c r="E852" i="28"/>
  <c r="C852" i="28"/>
  <c r="T852" i="28" s="1"/>
  <c r="A852" i="28"/>
  <c r="R851" i="28"/>
  <c r="S851" i="28" s="1"/>
  <c r="Q851" i="28"/>
  <c r="J851" i="28"/>
  <c r="E851" i="28"/>
  <c r="C851" i="28"/>
  <c r="T851" i="28" s="1"/>
  <c r="A851" i="28"/>
  <c r="R850" i="28"/>
  <c r="S850" i="28" s="1"/>
  <c r="Q850" i="28"/>
  <c r="J850" i="28"/>
  <c r="E850" i="28"/>
  <c r="C850" i="28"/>
  <c r="T850" i="28" s="1"/>
  <c r="A850" i="28"/>
  <c r="R849" i="28"/>
  <c r="S849" i="28" s="1"/>
  <c r="Q849" i="28"/>
  <c r="J849" i="28"/>
  <c r="E849" i="28"/>
  <c r="C849" i="28"/>
  <c r="T849" i="28" s="1"/>
  <c r="A849" i="28"/>
  <c r="R848" i="28"/>
  <c r="S848" i="28" s="1"/>
  <c r="Q848" i="28"/>
  <c r="J848" i="28"/>
  <c r="E848" i="28"/>
  <c r="C848" i="28"/>
  <c r="T848" i="28" s="1"/>
  <c r="A848" i="28"/>
  <c r="R847" i="28"/>
  <c r="S847" i="28" s="1"/>
  <c r="Q847" i="28"/>
  <c r="J847" i="28"/>
  <c r="E847" i="28"/>
  <c r="C847" i="28"/>
  <c r="T847" i="28" s="1"/>
  <c r="A847" i="28"/>
  <c r="R846" i="28"/>
  <c r="S846" i="28" s="1"/>
  <c r="Q846" i="28"/>
  <c r="J846" i="28"/>
  <c r="E846" i="28"/>
  <c r="C846" i="28"/>
  <c r="T846" i="28" s="1"/>
  <c r="A846" i="28"/>
  <c r="R845" i="28"/>
  <c r="S845" i="28" s="1"/>
  <c r="Q845" i="28"/>
  <c r="J845" i="28"/>
  <c r="E845" i="28"/>
  <c r="C845" i="28"/>
  <c r="T845" i="28" s="1"/>
  <c r="A845" i="28"/>
  <c r="R844" i="28"/>
  <c r="S844" i="28" s="1"/>
  <c r="Q844" i="28"/>
  <c r="J844" i="28"/>
  <c r="E844" i="28"/>
  <c r="C844" i="28"/>
  <c r="T844" i="28" s="1"/>
  <c r="A844" i="28"/>
  <c r="R843" i="28"/>
  <c r="S843" i="28" s="1"/>
  <c r="Q843" i="28"/>
  <c r="J843" i="28"/>
  <c r="E843" i="28"/>
  <c r="C843" i="28"/>
  <c r="T843" i="28" s="1"/>
  <c r="A843" i="28"/>
  <c r="R842" i="28"/>
  <c r="S842" i="28" s="1"/>
  <c r="Q842" i="28"/>
  <c r="J842" i="28"/>
  <c r="E842" i="28"/>
  <c r="C842" i="28"/>
  <c r="T842" i="28" s="1"/>
  <c r="A842" i="28"/>
  <c r="R841" i="28"/>
  <c r="S841" i="28" s="1"/>
  <c r="Q841" i="28"/>
  <c r="J841" i="28"/>
  <c r="E841" i="28"/>
  <c r="C841" i="28"/>
  <c r="T841" i="28" s="1"/>
  <c r="A841" i="28"/>
  <c r="R840" i="28"/>
  <c r="S840" i="28" s="1"/>
  <c r="Q840" i="28"/>
  <c r="J840" i="28"/>
  <c r="E840" i="28"/>
  <c r="C840" i="28"/>
  <c r="T840" i="28" s="1"/>
  <c r="A840" i="28"/>
  <c r="R839" i="28"/>
  <c r="S839" i="28" s="1"/>
  <c r="Q839" i="28"/>
  <c r="J839" i="28"/>
  <c r="E839" i="28"/>
  <c r="C839" i="28"/>
  <c r="T839" i="28" s="1"/>
  <c r="A839" i="28"/>
  <c r="R838" i="28"/>
  <c r="S838" i="28" s="1"/>
  <c r="Q838" i="28"/>
  <c r="J838" i="28"/>
  <c r="E838" i="28"/>
  <c r="C838" i="28"/>
  <c r="T838" i="28" s="1"/>
  <c r="A838" i="28"/>
  <c r="R837" i="28"/>
  <c r="S837" i="28" s="1"/>
  <c r="Q837" i="28"/>
  <c r="J837" i="28"/>
  <c r="E837" i="28"/>
  <c r="C837" i="28"/>
  <c r="T837" i="28" s="1"/>
  <c r="A837" i="28"/>
  <c r="R836" i="28"/>
  <c r="S836" i="28" s="1"/>
  <c r="Q836" i="28"/>
  <c r="J836" i="28"/>
  <c r="E836" i="28"/>
  <c r="C836" i="28"/>
  <c r="T836" i="28" s="1"/>
  <c r="A836" i="28"/>
  <c r="R835" i="28"/>
  <c r="S835" i="28" s="1"/>
  <c r="Q835" i="28"/>
  <c r="J835" i="28"/>
  <c r="E835" i="28"/>
  <c r="C835" i="28"/>
  <c r="T835" i="28" s="1"/>
  <c r="A835" i="28"/>
  <c r="R834" i="28"/>
  <c r="S834" i="28" s="1"/>
  <c r="Q834" i="28"/>
  <c r="J834" i="28"/>
  <c r="E834" i="28"/>
  <c r="C834" i="28"/>
  <c r="T834" i="28" s="1"/>
  <c r="A834" i="28"/>
  <c r="R833" i="28"/>
  <c r="S833" i="28" s="1"/>
  <c r="Q833" i="28"/>
  <c r="J833" i="28"/>
  <c r="E833" i="28"/>
  <c r="C833" i="28"/>
  <c r="T833" i="28" s="1"/>
  <c r="A833" i="28"/>
  <c r="R832" i="28"/>
  <c r="S832" i="28" s="1"/>
  <c r="Q832" i="28"/>
  <c r="J832" i="28"/>
  <c r="E832" i="28"/>
  <c r="C832" i="28"/>
  <c r="T832" i="28" s="1"/>
  <c r="A832" i="28"/>
  <c r="R831" i="28"/>
  <c r="S831" i="28" s="1"/>
  <c r="Q831" i="28"/>
  <c r="J831" i="28"/>
  <c r="E831" i="28"/>
  <c r="C831" i="28"/>
  <c r="T831" i="28" s="1"/>
  <c r="A831" i="28"/>
  <c r="R830" i="28"/>
  <c r="S830" i="28" s="1"/>
  <c r="Q830" i="28"/>
  <c r="J830" i="28"/>
  <c r="E830" i="28"/>
  <c r="C830" i="28"/>
  <c r="T830" i="28" s="1"/>
  <c r="A830" i="28"/>
  <c r="R829" i="28"/>
  <c r="S829" i="28" s="1"/>
  <c r="Q829" i="28"/>
  <c r="J829" i="28"/>
  <c r="E829" i="28"/>
  <c r="C829" i="28"/>
  <c r="T829" i="28" s="1"/>
  <c r="A829" i="28"/>
  <c r="R828" i="28"/>
  <c r="S828" i="28" s="1"/>
  <c r="Q828" i="28"/>
  <c r="J828" i="28"/>
  <c r="E828" i="28"/>
  <c r="C828" i="28"/>
  <c r="T828" i="28" s="1"/>
  <c r="A828" i="28"/>
  <c r="R827" i="28"/>
  <c r="S827" i="28" s="1"/>
  <c r="Q827" i="28"/>
  <c r="J827" i="28"/>
  <c r="E827" i="28"/>
  <c r="C827" i="28"/>
  <c r="T827" i="28" s="1"/>
  <c r="A827" i="28"/>
  <c r="R826" i="28"/>
  <c r="S826" i="28" s="1"/>
  <c r="Q826" i="28"/>
  <c r="J826" i="28"/>
  <c r="E826" i="28"/>
  <c r="C826" i="28"/>
  <c r="T826" i="28" s="1"/>
  <c r="A826" i="28"/>
  <c r="R825" i="28"/>
  <c r="S825" i="28" s="1"/>
  <c r="Q825" i="28"/>
  <c r="J825" i="28"/>
  <c r="E825" i="28"/>
  <c r="C825" i="28"/>
  <c r="T825" i="28" s="1"/>
  <c r="A825" i="28"/>
  <c r="R824" i="28"/>
  <c r="S824" i="28" s="1"/>
  <c r="Q824" i="28"/>
  <c r="J824" i="28"/>
  <c r="E824" i="28"/>
  <c r="C824" i="28"/>
  <c r="T824" i="28" s="1"/>
  <c r="A824" i="28"/>
  <c r="R823" i="28"/>
  <c r="S823" i="28" s="1"/>
  <c r="Q823" i="28"/>
  <c r="J823" i="28"/>
  <c r="E823" i="28"/>
  <c r="C823" i="28"/>
  <c r="T823" i="28" s="1"/>
  <c r="A823" i="28"/>
  <c r="R822" i="28"/>
  <c r="S822" i="28" s="1"/>
  <c r="Q822" i="28"/>
  <c r="J822" i="28"/>
  <c r="E822" i="28"/>
  <c r="C822" i="28"/>
  <c r="T822" i="28" s="1"/>
  <c r="A822" i="28"/>
  <c r="R821" i="28"/>
  <c r="S821" i="28" s="1"/>
  <c r="Q821" i="28"/>
  <c r="J821" i="28"/>
  <c r="E821" i="28"/>
  <c r="C821" i="28"/>
  <c r="T821" i="28" s="1"/>
  <c r="A821" i="28"/>
  <c r="R820" i="28"/>
  <c r="S820" i="28" s="1"/>
  <c r="Q820" i="28"/>
  <c r="J820" i="28"/>
  <c r="E820" i="28"/>
  <c r="C820" i="28"/>
  <c r="T820" i="28" s="1"/>
  <c r="A820" i="28"/>
  <c r="R819" i="28"/>
  <c r="S819" i="28" s="1"/>
  <c r="Q819" i="28"/>
  <c r="J819" i="28"/>
  <c r="E819" i="28"/>
  <c r="C819" i="28"/>
  <c r="T819" i="28" s="1"/>
  <c r="A819" i="28"/>
  <c r="R818" i="28"/>
  <c r="S818" i="28" s="1"/>
  <c r="Q818" i="28"/>
  <c r="J818" i="28"/>
  <c r="E818" i="28"/>
  <c r="C818" i="28"/>
  <c r="T818" i="28" s="1"/>
  <c r="A818" i="28"/>
  <c r="R817" i="28"/>
  <c r="S817" i="28" s="1"/>
  <c r="Q817" i="28"/>
  <c r="J817" i="28"/>
  <c r="E817" i="28"/>
  <c r="C817" i="28"/>
  <c r="T817" i="28" s="1"/>
  <c r="A817" i="28"/>
  <c r="R816" i="28"/>
  <c r="S816" i="28" s="1"/>
  <c r="Q816" i="28"/>
  <c r="J816" i="28"/>
  <c r="E816" i="28"/>
  <c r="C816" i="28"/>
  <c r="T816" i="28" s="1"/>
  <c r="A816" i="28"/>
  <c r="R815" i="28"/>
  <c r="S815" i="28" s="1"/>
  <c r="Q815" i="28"/>
  <c r="J815" i="28"/>
  <c r="E815" i="28"/>
  <c r="C815" i="28"/>
  <c r="T815" i="28" s="1"/>
  <c r="A815" i="28"/>
  <c r="R814" i="28"/>
  <c r="S814" i="28" s="1"/>
  <c r="Q814" i="28"/>
  <c r="J814" i="28"/>
  <c r="E814" i="28"/>
  <c r="C814" i="28"/>
  <c r="T814" i="28" s="1"/>
  <c r="A814" i="28"/>
  <c r="R813" i="28"/>
  <c r="S813" i="28" s="1"/>
  <c r="Q813" i="28"/>
  <c r="J813" i="28"/>
  <c r="E813" i="28"/>
  <c r="C813" i="28"/>
  <c r="T813" i="28" s="1"/>
  <c r="A813" i="28"/>
  <c r="R812" i="28"/>
  <c r="S812" i="28" s="1"/>
  <c r="Q812" i="28"/>
  <c r="J812" i="28"/>
  <c r="E812" i="28"/>
  <c r="C812" i="28"/>
  <c r="T812" i="28" s="1"/>
  <c r="A812" i="28"/>
  <c r="R811" i="28"/>
  <c r="S811" i="28" s="1"/>
  <c r="Q811" i="28"/>
  <c r="J811" i="28"/>
  <c r="E811" i="28"/>
  <c r="C811" i="28"/>
  <c r="T811" i="28" s="1"/>
  <c r="A811" i="28"/>
  <c r="R810" i="28"/>
  <c r="S810" i="28" s="1"/>
  <c r="Q810" i="28"/>
  <c r="J810" i="28"/>
  <c r="E810" i="28"/>
  <c r="C810" i="28"/>
  <c r="T810" i="28" s="1"/>
  <c r="A810" i="28"/>
  <c r="R809" i="28"/>
  <c r="S809" i="28" s="1"/>
  <c r="Q809" i="28"/>
  <c r="J809" i="28"/>
  <c r="E809" i="28"/>
  <c r="C809" i="28"/>
  <c r="T809" i="28" s="1"/>
  <c r="A809" i="28"/>
  <c r="R808" i="28"/>
  <c r="S808" i="28" s="1"/>
  <c r="Q808" i="28"/>
  <c r="J808" i="28"/>
  <c r="E808" i="28"/>
  <c r="C808" i="28"/>
  <c r="T808" i="28" s="1"/>
  <c r="A808" i="28"/>
  <c r="R807" i="28"/>
  <c r="S807" i="28" s="1"/>
  <c r="Q807" i="28"/>
  <c r="J807" i="28"/>
  <c r="E807" i="28"/>
  <c r="C807" i="28"/>
  <c r="T807" i="28" s="1"/>
  <c r="A807" i="28"/>
  <c r="R806" i="28"/>
  <c r="S806" i="28" s="1"/>
  <c r="Q806" i="28"/>
  <c r="J806" i="28"/>
  <c r="E806" i="28"/>
  <c r="C806" i="28"/>
  <c r="T806" i="28" s="1"/>
  <c r="A806" i="28"/>
  <c r="R805" i="28"/>
  <c r="S805" i="28" s="1"/>
  <c r="Q805" i="28"/>
  <c r="J805" i="28"/>
  <c r="E805" i="28"/>
  <c r="C805" i="28"/>
  <c r="T805" i="28" s="1"/>
  <c r="A805" i="28"/>
  <c r="R804" i="28"/>
  <c r="S804" i="28" s="1"/>
  <c r="Q804" i="28"/>
  <c r="J804" i="28"/>
  <c r="E804" i="28"/>
  <c r="C804" i="28"/>
  <c r="T804" i="28" s="1"/>
  <c r="A804" i="28"/>
  <c r="R803" i="28"/>
  <c r="S803" i="28" s="1"/>
  <c r="Q803" i="28"/>
  <c r="J803" i="28"/>
  <c r="E803" i="28"/>
  <c r="C803" i="28"/>
  <c r="T803" i="28" s="1"/>
  <c r="A803" i="28"/>
  <c r="R802" i="28"/>
  <c r="S802" i="28" s="1"/>
  <c r="Q802" i="28"/>
  <c r="J802" i="28"/>
  <c r="E802" i="28"/>
  <c r="C802" i="28"/>
  <c r="T802" i="28" s="1"/>
  <c r="A802" i="28"/>
  <c r="R801" i="28"/>
  <c r="S801" i="28" s="1"/>
  <c r="Q801" i="28"/>
  <c r="J801" i="28"/>
  <c r="E801" i="28"/>
  <c r="C801" i="28"/>
  <c r="T801" i="28" s="1"/>
  <c r="A801" i="28"/>
  <c r="R800" i="28"/>
  <c r="S800" i="28" s="1"/>
  <c r="Q800" i="28"/>
  <c r="J800" i="28"/>
  <c r="E800" i="28"/>
  <c r="C800" i="28"/>
  <c r="T800" i="28" s="1"/>
  <c r="A800" i="28"/>
  <c r="R799" i="28"/>
  <c r="S799" i="28" s="1"/>
  <c r="Q799" i="28"/>
  <c r="J799" i="28"/>
  <c r="E799" i="28"/>
  <c r="C799" i="28"/>
  <c r="T799" i="28" s="1"/>
  <c r="A799" i="28"/>
  <c r="R798" i="28"/>
  <c r="S798" i="28" s="1"/>
  <c r="Q798" i="28"/>
  <c r="J798" i="28"/>
  <c r="E798" i="28"/>
  <c r="C798" i="28"/>
  <c r="T798" i="28" s="1"/>
  <c r="A798" i="28"/>
  <c r="R797" i="28"/>
  <c r="S797" i="28" s="1"/>
  <c r="Q797" i="28"/>
  <c r="J797" i="28"/>
  <c r="E797" i="28"/>
  <c r="C797" i="28"/>
  <c r="T797" i="28" s="1"/>
  <c r="A797" i="28"/>
  <c r="R796" i="28"/>
  <c r="S796" i="28" s="1"/>
  <c r="Q796" i="28"/>
  <c r="J796" i="28"/>
  <c r="E796" i="28"/>
  <c r="C796" i="28"/>
  <c r="T796" i="28" s="1"/>
  <c r="A796" i="28"/>
  <c r="R795" i="28"/>
  <c r="S795" i="28" s="1"/>
  <c r="Q795" i="28"/>
  <c r="J795" i="28"/>
  <c r="E795" i="28"/>
  <c r="C795" i="28"/>
  <c r="T795" i="28" s="1"/>
  <c r="A795" i="28"/>
  <c r="R794" i="28"/>
  <c r="S794" i="28" s="1"/>
  <c r="Q794" i="28"/>
  <c r="J794" i="28"/>
  <c r="E794" i="28"/>
  <c r="C794" i="28"/>
  <c r="T794" i="28" s="1"/>
  <c r="A794" i="28"/>
  <c r="R793" i="28"/>
  <c r="S793" i="28" s="1"/>
  <c r="Q793" i="28"/>
  <c r="J793" i="28"/>
  <c r="E793" i="28"/>
  <c r="C793" i="28"/>
  <c r="T793" i="28" s="1"/>
  <c r="A793" i="28"/>
  <c r="R792" i="28"/>
  <c r="S792" i="28" s="1"/>
  <c r="Q792" i="28"/>
  <c r="J792" i="28"/>
  <c r="E792" i="28"/>
  <c r="C792" i="28"/>
  <c r="T792" i="28" s="1"/>
  <c r="A792" i="28"/>
  <c r="R791" i="28"/>
  <c r="S791" i="28" s="1"/>
  <c r="Q791" i="28"/>
  <c r="J791" i="28"/>
  <c r="E791" i="28"/>
  <c r="C791" i="28"/>
  <c r="T791" i="28" s="1"/>
  <c r="A791" i="28"/>
  <c r="R790" i="28"/>
  <c r="S790" i="28" s="1"/>
  <c r="Q790" i="28"/>
  <c r="J790" i="28"/>
  <c r="E790" i="28"/>
  <c r="C790" i="28"/>
  <c r="T790" i="28" s="1"/>
  <c r="A790" i="28"/>
  <c r="R789" i="28"/>
  <c r="S789" i="28" s="1"/>
  <c r="Q789" i="28"/>
  <c r="J789" i="28"/>
  <c r="E789" i="28"/>
  <c r="C789" i="28"/>
  <c r="T789" i="28" s="1"/>
  <c r="A789" i="28"/>
  <c r="R788" i="28"/>
  <c r="S788" i="28" s="1"/>
  <c r="Q788" i="28"/>
  <c r="J788" i="28"/>
  <c r="E788" i="28"/>
  <c r="C788" i="28"/>
  <c r="T788" i="28" s="1"/>
  <c r="A788" i="28"/>
  <c r="R787" i="28"/>
  <c r="S787" i="28" s="1"/>
  <c r="Q787" i="28"/>
  <c r="J787" i="28"/>
  <c r="E787" i="28"/>
  <c r="C787" i="28"/>
  <c r="T787" i="28" s="1"/>
  <c r="A787" i="28"/>
  <c r="R786" i="28"/>
  <c r="S786" i="28" s="1"/>
  <c r="Q786" i="28"/>
  <c r="J786" i="28"/>
  <c r="E786" i="28"/>
  <c r="C786" i="28"/>
  <c r="T786" i="28" s="1"/>
  <c r="A786" i="28"/>
  <c r="R785" i="28"/>
  <c r="S785" i="28" s="1"/>
  <c r="Q785" i="28"/>
  <c r="J785" i="28"/>
  <c r="E785" i="28"/>
  <c r="C785" i="28"/>
  <c r="T785" i="28" s="1"/>
  <c r="A785" i="28"/>
  <c r="R784" i="28"/>
  <c r="S784" i="28" s="1"/>
  <c r="Q784" i="28"/>
  <c r="J784" i="28"/>
  <c r="E784" i="28"/>
  <c r="C784" i="28"/>
  <c r="T784" i="28" s="1"/>
  <c r="A784" i="28"/>
  <c r="R783" i="28"/>
  <c r="S783" i="28" s="1"/>
  <c r="Q783" i="28"/>
  <c r="J783" i="28"/>
  <c r="E783" i="28"/>
  <c r="C783" i="28"/>
  <c r="T783" i="28" s="1"/>
  <c r="A783" i="28"/>
  <c r="R782" i="28"/>
  <c r="S782" i="28" s="1"/>
  <c r="Q782" i="28"/>
  <c r="J782" i="28"/>
  <c r="E782" i="28"/>
  <c r="C782" i="28"/>
  <c r="T782" i="28" s="1"/>
  <c r="A782" i="28"/>
  <c r="R781" i="28"/>
  <c r="S781" i="28" s="1"/>
  <c r="Q781" i="28"/>
  <c r="J781" i="28"/>
  <c r="E781" i="28"/>
  <c r="C781" i="28"/>
  <c r="T781" i="28" s="1"/>
  <c r="A781" i="28"/>
  <c r="R780" i="28"/>
  <c r="S780" i="28" s="1"/>
  <c r="Q780" i="28"/>
  <c r="J780" i="28"/>
  <c r="E780" i="28"/>
  <c r="C780" i="28"/>
  <c r="T780" i="28" s="1"/>
  <c r="A780" i="28"/>
  <c r="R779" i="28"/>
  <c r="S779" i="28" s="1"/>
  <c r="Q779" i="28"/>
  <c r="J779" i="28"/>
  <c r="E779" i="28"/>
  <c r="C779" i="28"/>
  <c r="T779" i="28" s="1"/>
  <c r="A779" i="28"/>
  <c r="R778" i="28"/>
  <c r="S778" i="28" s="1"/>
  <c r="Q778" i="28"/>
  <c r="J778" i="28"/>
  <c r="E778" i="28"/>
  <c r="C778" i="28"/>
  <c r="T778" i="28" s="1"/>
  <c r="A778" i="28"/>
  <c r="R777" i="28"/>
  <c r="S777" i="28" s="1"/>
  <c r="Q777" i="28"/>
  <c r="J777" i="28"/>
  <c r="E777" i="28"/>
  <c r="C777" i="28"/>
  <c r="T777" i="28" s="1"/>
  <c r="A777" i="28"/>
  <c r="R776" i="28"/>
  <c r="S776" i="28" s="1"/>
  <c r="Q776" i="28"/>
  <c r="J776" i="28"/>
  <c r="E776" i="28"/>
  <c r="C776" i="28"/>
  <c r="T776" i="28" s="1"/>
  <c r="A776" i="28"/>
  <c r="R775" i="28"/>
  <c r="S775" i="28" s="1"/>
  <c r="Q775" i="28"/>
  <c r="J775" i="28"/>
  <c r="E775" i="28"/>
  <c r="C775" i="28"/>
  <c r="T775" i="28" s="1"/>
  <c r="A775" i="28"/>
  <c r="R774" i="28"/>
  <c r="S774" i="28" s="1"/>
  <c r="Q774" i="28"/>
  <c r="J774" i="28"/>
  <c r="E774" i="28"/>
  <c r="C774" i="28"/>
  <c r="T774" i="28" s="1"/>
  <c r="A774" i="28"/>
  <c r="R773" i="28"/>
  <c r="S773" i="28" s="1"/>
  <c r="Q773" i="28"/>
  <c r="J773" i="28"/>
  <c r="E773" i="28"/>
  <c r="C773" i="28"/>
  <c r="T773" i="28" s="1"/>
  <c r="A773" i="28"/>
  <c r="R772" i="28"/>
  <c r="S772" i="28" s="1"/>
  <c r="Q772" i="28"/>
  <c r="J772" i="28"/>
  <c r="E772" i="28"/>
  <c r="C772" i="28"/>
  <c r="T772" i="28" s="1"/>
  <c r="A772" i="28"/>
  <c r="S771" i="28"/>
  <c r="R771" i="28"/>
  <c r="Q771" i="28"/>
  <c r="J771" i="28"/>
  <c r="E771" i="28"/>
  <c r="C771" i="28"/>
  <c r="T771" i="28" s="1"/>
  <c r="A771" i="28"/>
  <c r="R770" i="28"/>
  <c r="S770" i="28" s="1"/>
  <c r="Q770" i="28"/>
  <c r="J770" i="28"/>
  <c r="E770" i="28"/>
  <c r="C770" i="28"/>
  <c r="T770" i="28" s="1"/>
  <c r="A770" i="28"/>
  <c r="R769" i="28"/>
  <c r="S769" i="28" s="1"/>
  <c r="Q769" i="28"/>
  <c r="J769" i="28"/>
  <c r="E769" i="28"/>
  <c r="C769" i="28"/>
  <c r="T769" i="28" s="1"/>
  <c r="A769" i="28"/>
  <c r="R768" i="28"/>
  <c r="S768" i="28" s="1"/>
  <c r="Q768" i="28"/>
  <c r="J768" i="28"/>
  <c r="E768" i="28"/>
  <c r="C768" i="28"/>
  <c r="T768" i="28" s="1"/>
  <c r="A768" i="28"/>
  <c r="R767" i="28"/>
  <c r="S767" i="28" s="1"/>
  <c r="Q767" i="28"/>
  <c r="J767" i="28"/>
  <c r="E767" i="28"/>
  <c r="C767" i="28"/>
  <c r="T767" i="28" s="1"/>
  <c r="A767" i="28"/>
  <c r="R766" i="28"/>
  <c r="S766" i="28" s="1"/>
  <c r="Q766" i="28"/>
  <c r="J766" i="28"/>
  <c r="E766" i="28"/>
  <c r="C766" i="28"/>
  <c r="T766" i="28" s="1"/>
  <c r="A766" i="28"/>
  <c r="R765" i="28"/>
  <c r="S765" i="28" s="1"/>
  <c r="Q765" i="28"/>
  <c r="J765" i="28"/>
  <c r="E765" i="28"/>
  <c r="C765" i="28"/>
  <c r="T765" i="28" s="1"/>
  <c r="A765" i="28"/>
  <c r="R764" i="28"/>
  <c r="S764" i="28" s="1"/>
  <c r="Q764" i="28"/>
  <c r="J764" i="28"/>
  <c r="E764" i="28"/>
  <c r="C764" i="28"/>
  <c r="T764" i="28" s="1"/>
  <c r="A764" i="28"/>
  <c r="R763" i="28"/>
  <c r="S763" i="28" s="1"/>
  <c r="Q763" i="28"/>
  <c r="J763" i="28"/>
  <c r="E763" i="28"/>
  <c r="C763" i="28"/>
  <c r="T763" i="28" s="1"/>
  <c r="A763" i="28"/>
  <c r="R762" i="28"/>
  <c r="S762" i="28" s="1"/>
  <c r="Q762" i="28"/>
  <c r="J762" i="28"/>
  <c r="E762" i="28"/>
  <c r="C762" i="28"/>
  <c r="T762" i="28" s="1"/>
  <c r="A762" i="28"/>
  <c r="R761" i="28"/>
  <c r="S761" i="28" s="1"/>
  <c r="Q761" i="28"/>
  <c r="J761" i="28"/>
  <c r="E761" i="28"/>
  <c r="C761" i="28"/>
  <c r="T761" i="28" s="1"/>
  <c r="A761" i="28"/>
  <c r="R760" i="28"/>
  <c r="S760" i="28" s="1"/>
  <c r="Q760" i="28"/>
  <c r="J760" i="28"/>
  <c r="E760" i="28"/>
  <c r="C760" i="28"/>
  <c r="T760" i="28" s="1"/>
  <c r="A760" i="28"/>
  <c r="R759" i="28"/>
  <c r="S759" i="28" s="1"/>
  <c r="Q759" i="28"/>
  <c r="J759" i="28"/>
  <c r="E759" i="28"/>
  <c r="C759" i="28"/>
  <c r="T759" i="28" s="1"/>
  <c r="A759" i="28"/>
  <c r="R758" i="28"/>
  <c r="S758" i="28" s="1"/>
  <c r="Q758" i="28"/>
  <c r="J758" i="28"/>
  <c r="E758" i="28"/>
  <c r="C758" i="28"/>
  <c r="T758" i="28" s="1"/>
  <c r="A758" i="28"/>
  <c r="R757" i="28"/>
  <c r="S757" i="28" s="1"/>
  <c r="Q757" i="28"/>
  <c r="J757" i="28"/>
  <c r="E757" i="28"/>
  <c r="C757" i="28"/>
  <c r="T757" i="28" s="1"/>
  <c r="A757" i="28"/>
  <c r="R756" i="28"/>
  <c r="S756" i="28" s="1"/>
  <c r="Q756" i="28"/>
  <c r="J756" i="28"/>
  <c r="E756" i="28"/>
  <c r="C756" i="28"/>
  <c r="T756" i="28" s="1"/>
  <c r="A756" i="28"/>
  <c r="R755" i="28"/>
  <c r="S755" i="28" s="1"/>
  <c r="Q755" i="28"/>
  <c r="J755" i="28"/>
  <c r="E755" i="28"/>
  <c r="C755" i="28"/>
  <c r="T755" i="28" s="1"/>
  <c r="A755" i="28"/>
  <c r="R754" i="28"/>
  <c r="S754" i="28" s="1"/>
  <c r="Q754" i="28"/>
  <c r="J754" i="28"/>
  <c r="E754" i="28"/>
  <c r="C754" i="28"/>
  <c r="T754" i="28" s="1"/>
  <c r="A754" i="28"/>
  <c r="R753" i="28"/>
  <c r="S753" i="28" s="1"/>
  <c r="Q753" i="28"/>
  <c r="J753" i="28"/>
  <c r="E753" i="28"/>
  <c r="C753" i="28"/>
  <c r="T753" i="28" s="1"/>
  <c r="A753" i="28"/>
  <c r="R752" i="28"/>
  <c r="S752" i="28" s="1"/>
  <c r="Q752" i="28"/>
  <c r="J752" i="28"/>
  <c r="E752" i="28"/>
  <c r="C752" i="28"/>
  <c r="T752" i="28" s="1"/>
  <c r="A752" i="28"/>
  <c r="R751" i="28"/>
  <c r="S751" i="28" s="1"/>
  <c r="Q751" i="28"/>
  <c r="J751" i="28"/>
  <c r="E751" i="28"/>
  <c r="C751" i="28"/>
  <c r="T751" i="28" s="1"/>
  <c r="A751" i="28"/>
  <c r="R750" i="28"/>
  <c r="S750" i="28" s="1"/>
  <c r="Q750" i="28"/>
  <c r="J750" i="28"/>
  <c r="E750" i="28"/>
  <c r="C750" i="28"/>
  <c r="T750" i="28" s="1"/>
  <c r="A750" i="28"/>
  <c r="R749" i="28"/>
  <c r="S749" i="28" s="1"/>
  <c r="Q749" i="28"/>
  <c r="J749" i="28"/>
  <c r="E749" i="28"/>
  <c r="C749" i="28"/>
  <c r="T749" i="28" s="1"/>
  <c r="A749" i="28"/>
  <c r="R748" i="28"/>
  <c r="S748" i="28" s="1"/>
  <c r="Q748" i="28"/>
  <c r="J748" i="28"/>
  <c r="E748" i="28"/>
  <c r="C748" i="28"/>
  <c r="T748" i="28" s="1"/>
  <c r="A748" i="28"/>
  <c r="R747" i="28"/>
  <c r="S747" i="28" s="1"/>
  <c r="Q747" i="28"/>
  <c r="J747" i="28"/>
  <c r="E747" i="28"/>
  <c r="C747" i="28"/>
  <c r="T747" i="28" s="1"/>
  <c r="A747" i="28"/>
  <c r="R746" i="28"/>
  <c r="S746" i="28" s="1"/>
  <c r="Q746" i="28"/>
  <c r="J746" i="28"/>
  <c r="E746" i="28"/>
  <c r="C746" i="28"/>
  <c r="T746" i="28" s="1"/>
  <c r="A746" i="28"/>
  <c r="R745" i="28"/>
  <c r="S745" i="28" s="1"/>
  <c r="Q745" i="28"/>
  <c r="J745" i="28"/>
  <c r="E745" i="28"/>
  <c r="C745" i="28"/>
  <c r="T745" i="28" s="1"/>
  <c r="A745" i="28"/>
  <c r="R744" i="28"/>
  <c r="S744" i="28" s="1"/>
  <c r="Q744" i="28"/>
  <c r="J744" i="28"/>
  <c r="E744" i="28"/>
  <c r="C744" i="28"/>
  <c r="T744" i="28" s="1"/>
  <c r="A744" i="28"/>
  <c r="R743" i="28"/>
  <c r="S743" i="28" s="1"/>
  <c r="Q743" i="28"/>
  <c r="J743" i="28"/>
  <c r="E743" i="28"/>
  <c r="C743" i="28"/>
  <c r="T743" i="28" s="1"/>
  <c r="A743" i="28"/>
  <c r="R742" i="28"/>
  <c r="S742" i="28" s="1"/>
  <c r="Q742" i="28"/>
  <c r="J742" i="28"/>
  <c r="E742" i="28"/>
  <c r="C742" i="28"/>
  <c r="T742" i="28" s="1"/>
  <c r="A742" i="28"/>
  <c r="R741" i="28"/>
  <c r="S741" i="28" s="1"/>
  <c r="Q741" i="28"/>
  <c r="J741" i="28"/>
  <c r="E741" i="28"/>
  <c r="C741" i="28"/>
  <c r="T741" i="28" s="1"/>
  <c r="A741" i="28"/>
  <c r="R740" i="28"/>
  <c r="S740" i="28" s="1"/>
  <c r="Q740" i="28"/>
  <c r="J740" i="28"/>
  <c r="E740" i="28"/>
  <c r="C740" i="28"/>
  <c r="T740" i="28" s="1"/>
  <c r="A740" i="28"/>
  <c r="R739" i="28"/>
  <c r="S739" i="28" s="1"/>
  <c r="Q739" i="28"/>
  <c r="J739" i="28"/>
  <c r="E739" i="28"/>
  <c r="C739" i="28"/>
  <c r="T739" i="28" s="1"/>
  <c r="A739" i="28"/>
  <c r="R738" i="28"/>
  <c r="S738" i="28" s="1"/>
  <c r="Q738" i="28"/>
  <c r="J738" i="28"/>
  <c r="E738" i="28"/>
  <c r="C738" i="28"/>
  <c r="T738" i="28" s="1"/>
  <c r="A738" i="28"/>
  <c r="R737" i="28"/>
  <c r="S737" i="28" s="1"/>
  <c r="Q737" i="28"/>
  <c r="J737" i="28"/>
  <c r="E737" i="28"/>
  <c r="C737" i="28"/>
  <c r="T737" i="28" s="1"/>
  <c r="A737" i="28"/>
  <c r="R736" i="28"/>
  <c r="S736" i="28" s="1"/>
  <c r="Q736" i="28"/>
  <c r="J736" i="28"/>
  <c r="E736" i="28"/>
  <c r="C736" i="28"/>
  <c r="T736" i="28" s="1"/>
  <c r="A736" i="28"/>
  <c r="R735" i="28"/>
  <c r="S735" i="28" s="1"/>
  <c r="Q735" i="28"/>
  <c r="J735" i="28"/>
  <c r="E735" i="28"/>
  <c r="C735" i="28"/>
  <c r="T735" i="28" s="1"/>
  <c r="A735" i="28"/>
  <c r="R734" i="28"/>
  <c r="S734" i="28" s="1"/>
  <c r="Q734" i="28"/>
  <c r="J734" i="28"/>
  <c r="E734" i="28"/>
  <c r="C734" i="28"/>
  <c r="T734" i="28" s="1"/>
  <c r="A734" i="28"/>
  <c r="R733" i="28"/>
  <c r="S733" i="28" s="1"/>
  <c r="Q733" i="28"/>
  <c r="J733" i="28"/>
  <c r="E733" i="28"/>
  <c r="C733" i="28"/>
  <c r="T733" i="28" s="1"/>
  <c r="A733" i="28"/>
  <c r="R732" i="28"/>
  <c r="S732" i="28" s="1"/>
  <c r="Q732" i="28"/>
  <c r="J732" i="28"/>
  <c r="E732" i="28"/>
  <c r="C732" i="28"/>
  <c r="T732" i="28" s="1"/>
  <c r="A732" i="28"/>
  <c r="R731" i="28"/>
  <c r="S731" i="28" s="1"/>
  <c r="Q731" i="28"/>
  <c r="J731" i="28"/>
  <c r="E731" i="28"/>
  <c r="C731" i="28"/>
  <c r="T731" i="28" s="1"/>
  <c r="A731" i="28"/>
  <c r="R730" i="28"/>
  <c r="S730" i="28" s="1"/>
  <c r="Q730" i="28"/>
  <c r="J730" i="28"/>
  <c r="E730" i="28"/>
  <c r="C730" i="28"/>
  <c r="T730" i="28" s="1"/>
  <c r="A730" i="28"/>
  <c r="R729" i="28"/>
  <c r="S729" i="28" s="1"/>
  <c r="Q729" i="28"/>
  <c r="J729" i="28"/>
  <c r="E729" i="28"/>
  <c r="C729" i="28"/>
  <c r="T729" i="28" s="1"/>
  <c r="A729" i="28"/>
  <c r="R728" i="28"/>
  <c r="S728" i="28" s="1"/>
  <c r="Q728" i="28"/>
  <c r="J728" i="28"/>
  <c r="E728" i="28"/>
  <c r="C728" i="28"/>
  <c r="T728" i="28" s="1"/>
  <c r="A728" i="28"/>
  <c r="R727" i="28"/>
  <c r="S727" i="28" s="1"/>
  <c r="Q727" i="28"/>
  <c r="J727" i="28"/>
  <c r="E727" i="28"/>
  <c r="C727" i="28"/>
  <c r="T727" i="28" s="1"/>
  <c r="A727" i="28"/>
  <c r="R726" i="28"/>
  <c r="S726" i="28" s="1"/>
  <c r="Q726" i="28"/>
  <c r="J726" i="28"/>
  <c r="E726" i="28"/>
  <c r="C726" i="28"/>
  <c r="T726" i="28" s="1"/>
  <c r="A726" i="28"/>
  <c r="R725" i="28"/>
  <c r="S725" i="28" s="1"/>
  <c r="Q725" i="28"/>
  <c r="J725" i="28"/>
  <c r="E725" i="28"/>
  <c r="C725" i="28"/>
  <c r="T725" i="28" s="1"/>
  <c r="A725" i="28"/>
  <c r="R724" i="28"/>
  <c r="S724" i="28" s="1"/>
  <c r="Q724" i="28"/>
  <c r="J724" i="28"/>
  <c r="E724" i="28"/>
  <c r="C724" i="28"/>
  <c r="T724" i="28" s="1"/>
  <c r="A724" i="28"/>
  <c r="R723" i="28"/>
  <c r="S723" i="28" s="1"/>
  <c r="Q723" i="28"/>
  <c r="J723" i="28"/>
  <c r="E723" i="28"/>
  <c r="C723" i="28"/>
  <c r="T723" i="28" s="1"/>
  <c r="A723" i="28"/>
  <c r="R722" i="28"/>
  <c r="S722" i="28" s="1"/>
  <c r="Q722" i="28"/>
  <c r="J722" i="28"/>
  <c r="E722" i="28"/>
  <c r="C722" i="28"/>
  <c r="T722" i="28" s="1"/>
  <c r="A722" i="28"/>
  <c r="R721" i="28"/>
  <c r="S721" i="28" s="1"/>
  <c r="Q721" i="28"/>
  <c r="J721" i="28"/>
  <c r="E721" i="28"/>
  <c r="C721" i="28"/>
  <c r="T721" i="28" s="1"/>
  <c r="A721" i="28"/>
  <c r="R720" i="28"/>
  <c r="S720" i="28" s="1"/>
  <c r="Q720" i="28"/>
  <c r="J720" i="28"/>
  <c r="E720" i="28"/>
  <c r="C720" i="28"/>
  <c r="T720" i="28" s="1"/>
  <c r="A720" i="28"/>
  <c r="R719" i="28"/>
  <c r="S719" i="28" s="1"/>
  <c r="Q719" i="28"/>
  <c r="J719" i="28"/>
  <c r="E719" i="28"/>
  <c r="C719" i="28"/>
  <c r="T719" i="28" s="1"/>
  <c r="A719" i="28"/>
  <c r="R718" i="28"/>
  <c r="S718" i="28" s="1"/>
  <c r="Q718" i="28"/>
  <c r="J718" i="28"/>
  <c r="E718" i="28"/>
  <c r="C718" i="28"/>
  <c r="T718" i="28" s="1"/>
  <c r="A718" i="28"/>
  <c r="R717" i="28"/>
  <c r="S717" i="28" s="1"/>
  <c r="Q717" i="28"/>
  <c r="J717" i="28"/>
  <c r="E717" i="28"/>
  <c r="C717" i="28"/>
  <c r="T717" i="28" s="1"/>
  <c r="A717" i="28"/>
  <c r="R716" i="28"/>
  <c r="S716" i="28" s="1"/>
  <c r="Q716" i="28"/>
  <c r="J716" i="28"/>
  <c r="E716" i="28"/>
  <c r="C716" i="28"/>
  <c r="T716" i="28" s="1"/>
  <c r="A716" i="28"/>
  <c r="R715" i="28"/>
  <c r="S715" i="28" s="1"/>
  <c r="Q715" i="28"/>
  <c r="J715" i="28"/>
  <c r="E715" i="28"/>
  <c r="C715" i="28"/>
  <c r="T715" i="28" s="1"/>
  <c r="A715" i="28"/>
  <c r="R714" i="28"/>
  <c r="S714" i="28" s="1"/>
  <c r="Q714" i="28"/>
  <c r="J714" i="28"/>
  <c r="E714" i="28"/>
  <c r="C714" i="28"/>
  <c r="T714" i="28" s="1"/>
  <c r="A714" i="28"/>
  <c r="R713" i="28"/>
  <c r="S713" i="28" s="1"/>
  <c r="Q713" i="28"/>
  <c r="J713" i="28"/>
  <c r="E713" i="28"/>
  <c r="C713" i="28"/>
  <c r="T713" i="28" s="1"/>
  <c r="A713" i="28"/>
  <c r="R712" i="28"/>
  <c r="S712" i="28" s="1"/>
  <c r="Q712" i="28"/>
  <c r="J712" i="28"/>
  <c r="E712" i="28"/>
  <c r="C712" i="28"/>
  <c r="T712" i="28" s="1"/>
  <c r="A712" i="28"/>
  <c r="R711" i="28"/>
  <c r="S711" i="28" s="1"/>
  <c r="Q711" i="28"/>
  <c r="J711" i="28"/>
  <c r="E711" i="28"/>
  <c r="C711" i="28"/>
  <c r="T711" i="28" s="1"/>
  <c r="A711" i="28"/>
  <c r="R710" i="28"/>
  <c r="S710" i="28" s="1"/>
  <c r="Q710" i="28"/>
  <c r="J710" i="28"/>
  <c r="E710" i="28"/>
  <c r="C710" i="28"/>
  <c r="T710" i="28" s="1"/>
  <c r="A710" i="28"/>
  <c r="R709" i="28"/>
  <c r="S709" i="28" s="1"/>
  <c r="Q709" i="28"/>
  <c r="J709" i="28"/>
  <c r="E709" i="28"/>
  <c r="C709" i="28"/>
  <c r="T709" i="28" s="1"/>
  <c r="A709" i="28"/>
  <c r="R708" i="28"/>
  <c r="S708" i="28" s="1"/>
  <c r="Q708" i="28"/>
  <c r="J708" i="28"/>
  <c r="E708" i="28"/>
  <c r="C708" i="28"/>
  <c r="T708" i="28" s="1"/>
  <c r="A708" i="28"/>
  <c r="R707" i="28"/>
  <c r="S707" i="28" s="1"/>
  <c r="Q707" i="28"/>
  <c r="J707" i="28"/>
  <c r="E707" i="28"/>
  <c r="C707" i="28"/>
  <c r="T707" i="28" s="1"/>
  <c r="A707" i="28"/>
  <c r="R706" i="28"/>
  <c r="S706" i="28" s="1"/>
  <c r="Q706" i="28"/>
  <c r="J706" i="28"/>
  <c r="E706" i="28"/>
  <c r="C706" i="28"/>
  <c r="T706" i="28" s="1"/>
  <c r="A706" i="28"/>
  <c r="R705" i="28"/>
  <c r="S705" i="28" s="1"/>
  <c r="Q705" i="28"/>
  <c r="J705" i="28"/>
  <c r="E705" i="28"/>
  <c r="C705" i="28"/>
  <c r="T705" i="28" s="1"/>
  <c r="A705" i="28"/>
  <c r="R704" i="28"/>
  <c r="S704" i="28" s="1"/>
  <c r="Q704" i="28"/>
  <c r="J704" i="28"/>
  <c r="E704" i="28"/>
  <c r="C704" i="28"/>
  <c r="T704" i="28" s="1"/>
  <c r="A704" i="28"/>
  <c r="R703" i="28"/>
  <c r="S703" i="28" s="1"/>
  <c r="Q703" i="28"/>
  <c r="J703" i="28"/>
  <c r="E703" i="28"/>
  <c r="C703" i="28"/>
  <c r="T703" i="28" s="1"/>
  <c r="A703" i="28"/>
  <c r="R702" i="28"/>
  <c r="S702" i="28" s="1"/>
  <c r="Q702" i="28"/>
  <c r="J702" i="28"/>
  <c r="E702" i="28"/>
  <c r="C702" i="28"/>
  <c r="T702" i="28" s="1"/>
  <c r="A702" i="28"/>
  <c r="R701" i="28"/>
  <c r="S701" i="28" s="1"/>
  <c r="Q701" i="28"/>
  <c r="J701" i="28"/>
  <c r="E701" i="28"/>
  <c r="C701" i="28"/>
  <c r="T701" i="28" s="1"/>
  <c r="A701" i="28"/>
  <c r="R700" i="28"/>
  <c r="S700" i="28" s="1"/>
  <c r="Q700" i="28"/>
  <c r="J700" i="28"/>
  <c r="E700" i="28"/>
  <c r="C700" i="28"/>
  <c r="T700" i="28" s="1"/>
  <c r="A700" i="28"/>
  <c r="R699" i="28"/>
  <c r="S699" i="28" s="1"/>
  <c r="Q699" i="28"/>
  <c r="J699" i="28"/>
  <c r="E699" i="28"/>
  <c r="C699" i="28"/>
  <c r="T699" i="28" s="1"/>
  <c r="A699" i="28"/>
  <c r="R698" i="28"/>
  <c r="S698" i="28" s="1"/>
  <c r="Q698" i="28"/>
  <c r="J698" i="28"/>
  <c r="E698" i="28"/>
  <c r="C698" i="28"/>
  <c r="T698" i="28" s="1"/>
  <c r="A698" i="28"/>
  <c r="R697" i="28"/>
  <c r="S697" i="28" s="1"/>
  <c r="Q697" i="28"/>
  <c r="J697" i="28"/>
  <c r="E697" i="28"/>
  <c r="C697" i="28"/>
  <c r="T697" i="28" s="1"/>
  <c r="A697" i="28"/>
  <c r="R696" i="28"/>
  <c r="S696" i="28" s="1"/>
  <c r="Q696" i="28"/>
  <c r="J696" i="28"/>
  <c r="E696" i="28"/>
  <c r="C696" i="28"/>
  <c r="T696" i="28" s="1"/>
  <c r="A696" i="28"/>
  <c r="R695" i="28"/>
  <c r="S695" i="28" s="1"/>
  <c r="Q695" i="28"/>
  <c r="J695" i="28"/>
  <c r="E695" i="28"/>
  <c r="C695" i="28"/>
  <c r="T695" i="28" s="1"/>
  <c r="A695" i="28"/>
  <c r="R694" i="28"/>
  <c r="S694" i="28" s="1"/>
  <c r="Q694" i="28"/>
  <c r="J694" i="28"/>
  <c r="E694" i="28"/>
  <c r="C694" i="28"/>
  <c r="T694" i="28" s="1"/>
  <c r="A694" i="28"/>
  <c r="R693" i="28"/>
  <c r="S693" i="28" s="1"/>
  <c r="Q693" i="28"/>
  <c r="J693" i="28"/>
  <c r="E693" i="28"/>
  <c r="C693" i="28"/>
  <c r="T693" i="28" s="1"/>
  <c r="A693" i="28"/>
  <c r="R692" i="28"/>
  <c r="S692" i="28" s="1"/>
  <c r="Q692" i="28"/>
  <c r="J692" i="28"/>
  <c r="E692" i="28"/>
  <c r="C692" i="28"/>
  <c r="T692" i="28" s="1"/>
  <c r="A692" i="28"/>
  <c r="S691" i="28"/>
  <c r="R691" i="28"/>
  <c r="Q691" i="28"/>
  <c r="J691" i="28"/>
  <c r="E691" i="28"/>
  <c r="C691" i="28"/>
  <c r="T691" i="28" s="1"/>
  <c r="A691" i="28"/>
  <c r="R690" i="28"/>
  <c r="S690" i="28" s="1"/>
  <c r="Q690" i="28"/>
  <c r="J690" i="28"/>
  <c r="E690" i="28"/>
  <c r="C690" i="28"/>
  <c r="T690" i="28" s="1"/>
  <c r="A690" i="28"/>
  <c r="R689" i="28"/>
  <c r="S689" i="28" s="1"/>
  <c r="Q689" i="28"/>
  <c r="J689" i="28"/>
  <c r="E689" i="28"/>
  <c r="C689" i="28"/>
  <c r="T689" i="28" s="1"/>
  <c r="A689" i="28"/>
  <c r="R688" i="28"/>
  <c r="S688" i="28" s="1"/>
  <c r="Q688" i="28"/>
  <c r="J688" i="28"/>
  <c r="E688" i="28"/>
  <c r="C688" i="28"/>
  <c r="T688" i="28" s="1"/>
  <c r="A688" i="28"/>
  <c r="R687" i="28"/>
  <c r="S687" i="28" s="1"/>
  <c r="Q687" i="28"/>
  <c r="J687" i="28"/>
  <c r="E687" i="28"/>
  <c r="C687" i="28"/>
  <c r="T687" i="28" s="1"/>
  <c r="A687" i="28"/>
  <c r="R686" i="28"/>
  <c r="S686" i="28" s="1"/>
  <c r="Q686" i="28"/>
  <c r="J686" i="28"/>
  <c r="E686" i="28"/>
  <c r="C686" i="28"/>
  <c r="T686" i="28" s="1"/>
  <c r="A686" i="28"/>
  <c r="R685" i="28"/>
  <c r="S685" i="28" s="1"/>
  <c r="Q685" i="28"/>
  <c r="J685" i="28"/>
  <c r="E685" i="28"/>
  <c r="C685" i="28"/>
  <c r="T685" i="28" s="1"/>
  <c r="A685" i="28"/>
  <c r="R684" i="28"/>
  <c r="S684" i="28" s="1"/>
  <c r="Q684" i="28"/>
  <c r="J684" i="28"/>
  <c r="E684" i="28"/>
  <c r="C684" i="28"/>
  <c r="T684" i="28" s="1"/>
  <c r="A684" i="28"/>
  <c r="R683" i="28"/>
  <c r="S683" i="28" s="1"/>
  <c r="Q683" i="28"/>
  <c r="J683" i="28"/>
  <c r="E683" i="28"/>
  <c r="C683" i="28"/>
  <c r="T683" i="28" s="1"/>
  <c r="A683" i="28"/>
  <c r="R682" i="28"/>
  <c r="S682" i="28" s="1"/>
  <c r="Q682" i="28"/>
  <c r="J682" i="28"/>
  <c r="E682" i="28"/>
  <c r="C682" i="28"/>
  <c r="T682" i="28" s="1"/>
  <c r="A682" i="28"/>
  <c r="R681" i="28"/>
  <c r="S681" i="28" s="1"/>
  <c r="Q681" i="28"/>
  <c r="J681" i="28"/>
  <c r="E681" i="28"/>
  <c r="C681" i="28"/>
  <c r="T681" i="28" s="1"/>
  <c r="A681" i="28"/>
  <c r="R680" i="28"/>
  <c r="S680" i="28" s="1"/>
  <c r="Q680" i="28"/>
  <c r="J680" i="28"/>
  <c r="E680" i="28"/>
  <c r="C680" i="28"/>
  <c r="T680" i="28" s="1"/>
  <c r="A680" i="28"/>
  <c r="R679" i="28"/>
  <c r="S679" i="28" s="1"/>
  <c r="Q679" i="28"/>
  <c r="J679" i="28"/>
  <c r="E679" i="28"/>
  <c r="C679" i="28"/>
  <c r="T679" i="28" s="1"/>
  <c r="A679" i="28"/>
  <c r="S678" i="28"/>
  <c r="R678" i="28"/>
  <c r="Q678" i="28"/>
  <c r="J678" i="28"/>
  <c r="E678" i="28"/>
  <c r="C678" i="28"/>
  <c r="T678" i="28" s="1"/>
  <c r="A678" i="28"/>
  <c r="R677" i="28"/>
  <c r="S677" i="28" s="1"/>
  <c r="Q677" i="28"/>
  <c r="J677" i="28"/>
  <c r="E677" i="28"/>
  <c r="C677" i="28"/>
  <c r="T677" i="28" s="1"/>
  <c r="A677" i="28"/>
  <c r="R676" i="28"/>
  <c r="S676" i="28" s="1"/>
  <c r="Q676" i="28"/>
  <c r="J676" i="28"/>
  <c r="E676" i="28"/>
  <c r="C676" i="28"/>
  <c r="T676" i="28" s="1"/>
  <c r="A676" i="28"/>
  <c r="R675" i="28"/>
  <c r="S675" i="28" s="1"/>
  <c r="Q675" i="28"/>
  <c r="J675" i="28"/>
  <c r="E675" i="28"/>
  <c r="C675" i="28"/>
  <c r="T675" i="28" s="1"/>
  <c r="A675" i="28"/>
  <c r="R674" i="28"/>
  <c r="S674" i="28" s="1"/>
  <c r="Q674" i="28"/>
  <c r="J674" i="28"/>
  <c r="E674" i="28"/>
  <c r="C674" i="28"/>
  <c r="T674" i="28" s="1"/>
  <c r="A674" i="28"/>
  <c r="R673" i="28"/>
  <c r="S673" i="28" s="1"/>
  <c r="Q673" i="28"/>
  <c r="J673" i="28"/>
  <c r="E673" i="28"/>
  <c r="C673" i="28"/>
  <c r="T673" i="28" s="1"/>
  <c r="A673" i="28"/>
  <c r="R672" i="28"/>
  <c r="S672" i="28" s="1"/>
  <c r="Q672" i="28"/>
  <c r="J672" i="28"/>
  <c r="E672" i="28"/>
  <c r="C672" i="28"/>
  <c r="T672" i="28" s="1"/>
  <c r="A672" i="28"/>
  <c r="R671" i="28"/>
  <c r="S671" i="28" s="1"/>
  <c r="Q671" i="28"/>
  <c r="J671" i="28"/>
  <c r="E671" i="28"/>
  <c r="C671" i="28"/>
  <c r="T671" i="28" s="1"/>
  <c r="A671" i="28"/>
  <c r="R670" i="28"/>
  <c r="S670" i="28" s="1"/>
  <c r="Q670" i="28"/>
  <c r="J670" i="28"/>
  <c r="E670" i="28"/>
  <c r="C670" i="28"/>
  <c r="T670" i="28" s="1"/>
  <c r="A670" i="28"/>
  <c r="R669" i="28"/>
  <c r="S669" i="28" s="1"/>
  <c r="Q669" i="28"/>
  <c r="J669" i="28"/>
  <c r="E669" i="28"/>
  <c r="C669" i="28"/>
  <c r="T669" i="28" s="1"/>
  <c r="A669" i="28"/>
  <c r="R668" i="28"/>
  <c r="S668" i="28" s="1"/>
  <c r="Q668" i="28"/>
  <c r="J668" i="28"/>
  <c r="E668" i="28"/>
  <c r="C668" i="28"/>
  <c r="T668" i="28" s="1"/>
  <c r="A668" i="28"/>
  <c r="R667" i="28"/>
  <c r="S667" i="28" s="1"/>
  <c r="Q667" i="28"/>
  <c r="J667" i="28"/>
  <c r="E667" i="28"/>
  <c r="C667" i="28"/>
  <c r="T667" i="28" s="1"/>
  <c r="A667" i="28"/>
  <c r="S666" i="28"/>
  <c r="R666" i="28"/>
  <c r="Q666" i="28"/>
  <c r="J666" i="28"/>
  <c r="E666" i="28"/>
  <c r="C666" i="28"/>
  <c r="T666" i="28" s="1"/>
  <c r="A666" i="28"/>
  <c r="R665" i="28"/>
  <c r="S665" i="28" s="1"/>
  <c r="Q665" i="28"/>
  <c r="J665" i="28"/>
  <c r="E665" i="28"/>
  <c r="C665" i="28"/>
  <c r="T665" i="28" s="1"/>
  <c r="A665" i="28"/>
  <c r="R664" i="28"/>
  <c r="S664" i="28" s="1"/>
  <c r="Q664" i="28"/>
  <c r="J664" i="28"/>
  <c r="E664" i="28"/>
  <c r="C664" i="28"/>
  <c r="T664" i="28" s="1"/>
  <c r="A664" i="28"/>
  <c r="R663" i="28"/>
  <c r="S663" i="28" s="1"/>
  <c r="Q663" i="28"/>
  <c r="J663" i="28"/>
  <c r="E663" i="28"/>
  <c r="C663" i="28"/>
  <c r="T663" i="28" s="1"/>
  <c r="A663" i="28"/>
  <c r="R662" i="28"/>
  <c r="S662" i="28" s="1"/>
  <c r="Q662" i="28"/>
  <c r="J662" i="28"/>
  <c r="E662" i="28"/>
  <c r="C662" i="28"/>
  <c r="T662" i="28" s="1"/>
  <c r="A662" i="28"/>
  <c r="R661" i="28"/>
  <c r="S661" i="28" s="1"/>
  <c r="Q661" i="28"/>
  <c r="J661" i="28"/>
  <c r="E661" i="28"/>
  <c r="C661" i="28"/>
  <c r="T661" i="28" s="1"/>
  <c r="A661" i="28"/>
  <c r="R660" i="28"/>
  <c r="S660" i="28" s="1"/>
  <c r="Q660" i="28"/>
  <c r="J660" i="28"/>
  <c r="E660" i="28"/>
  <c r="C660" i="28"/>
  <c r="T660" i="28" s="1"/>
  <c r="A660" i="28"/>
  <c r="R659" i="28"/>
  <c r="S659" i="28" s="1"/>
  <c r="Q659" i="28"/>
  <c r="J659" i="28"/>
  <c r="E659" i="28"/>
  <c r="C659" i="28"/>
  <c r="T659" i="28" s="1"/>
  <c r="A659" i="28"/>
  <c r="R658" i="28"/>
  <c r="S658" i="28" s="1"/>
  <c r="Q658" i="28"/>
  <c r="J658" i="28"/>
  <c r="E658" i="28"/>
  <c r="C658" i="28"/>
  <c r="T658" i="28" s="1"/>
  <c r="A658" i="28"/>
  <c r="R657" i="28"/>
  <c r="S657" i="28" s="1"/>
  <c r="Q657" i="28"/>
  <c r="J657" i="28"/>
  <c r="E657" i="28"/>
  <c r="C657" i="28"/>
  <c r="T657" i="28" s="1"/>
  <c r="A657" i="28"/>
  <c r="R656" i="28"/>
  <c r="S656" i="28" s="1"/>
  <c r="Q656" i="28"/>
  <c r="J656" i="28"/>
  <c r="E656" i="28"/>
  <c r="C656" i="28"/>
  <c r="T656" i="28" s="1"/>
  <c r="A656" i="28"/>
  <c r="R655" i="28"/>
  <c r="S655" i="28" s="1"/>
  <c r="Q655" i="28"/>
  <c r="J655" i="28"/>
  <c r="E655" i="28"/>
  <c r="C655" i="28"/>
  <c r="T655" i="28" s="1"/>
  <c r="A655" i="28"/>
  <c r="R654" i="28"/>
  <c r="S654" i="28" s="1"/>
  <c r="Q654" i="28"/>
  <c r="J654" i="28"/>
  <c r="E654" i="28"/>
  <c r="C654" i="28"/>
  <c r="T654" i="28" s="1"/>
  <c r="A654" i="28"/>
  <c r="R653" i="28"/>
  <c r="S653" i="28" s="1"/>
  <c r="Q653" i="28"/>
  <c r="J653" i="28"/>
  <c r="E653" i="28"/>
  <c r="C653" i="28"/>
  <c r="T653" i="28" s="1"/>
  <c r="A653" i="28"/>
  <c r="R652" i="28"/>
  <c r="S652" i="28" s="1"/>
  <c r="Q652" i="28"/>
  <c r="J652" i="28"/>
  <c r="E652" i="28"/>
  <c r="C652" i="28"/>
  <c r="T652" i="28" s="1"/>
  <c r="A652" i="28"/>
  <c r="R651" i="28"/>
  <c r="S651" i="28" s="1"/>
  <c r="Q651" i="28"/>
  <c r="J651" i="28"/>
  <c r="E651" i="28"/>
  <c r="C651" i="28"/>
  <c r="T651" i="28" s="1"/>
  <c r="A651" i="28"/>
  <c r="R650" i="28"/>
  <c r="S650" i="28" s="1"/>
  <c r="Q650" i="28"/>
  <c r="J650" i="28"/>
  <c r="E650" i="28"/>
  <c r="C650" i="28"/>
  <c r="T650" i="28" s="1"/>
  <c r="A650" i="28"/>
  <c r="R649" i="28"/>
  <c r="S649" i="28" s="1"/>
  <c r="Q649" i="28"/>
  <c r="J649" i="28"/>
  <c r="E649" i="28"/>
  <c r="C649" i="28"/>
  <c r="T649" i="28" s="1"/>
  <c r="A649" i="28"/>
  <c r="R648" i="28"/>
  <c r="S648" i="28" s="1"/>
  <c r="Q648" i="28"/>
  <c r="J648" i="28"/>
  <c r="E648" i="28"/>
  <c r="C648" i="28"/>
  <c r="T648" i="28" s="1"/>
  <c r="A648" i="28"/>
  <c r="R647" i="28"/>
  <c r="S647" i="28" s="1"/>
  <c r="Q647" i="28"/>
  <c r="J647" i="28"/>
  <c r="E647" i="28"/>
  <c r="C647" i="28"/>
  <c r="T647" i="28" s="1"/>
  <c r="A647" i="28"/>
  <c r="R646" i="28"/>
  <c r="S646" i="28" s="1"/>
  <c r="Q646" i="28"/>
  <c r="J646" i="28"/>
  <c r="E646" i="28"/>
  <c r="C646" i="28"/>
  <c r="T646" i="28" s="1"/>
  <c r="A646" i="28"/>
  <c r="R645" i="28"/>
  <c r="S645" i="28" s="1"/>
  <c r="Q645" i="28"/>
  <c r="J645" i="28"/>
  <c r="E645" i="28"/>
  <c r="C645" i="28"/>
  <c r="T645" i="28" s="1"/>
  <c r="A645" i="28"/>
  <c r="R644" i="28"/>
  <c r="S644" i="28" s="1"/>
  <c r="Q644" i="28"/>
  <c r="J644" i="28"/>
  <c r="E644" i="28"/>
  <c r="C644" i="28"/>
  <c r="T644" i="28" s="1"/>
  <c r="A644" i="28"/>
  <c r="S643" i="28"/>
  <c r="R643" i="28"/>
  <c r="Q643" i="28"/>
  <c r="J643" i="28"/>
  <c r="E643" i="28"/>
  <c r="C643" i="28"/>
  <c r="T643" i="28" s="1"/>
  <c r="A643" i="28"/>
  <c r="R642" i="28"/>
  <c r="S642" i="28" s="1"/>
  <c r="Q642" i="28"/>
  <c r="J642" i="28"/>
  <c r="E642" i="28"/>
  <c r="C642" i="28"/>
  <c r="T642" i="28" s="1"/>
  <c r="A642" i="28"/>
  <c r="R641" i="28"/>
  <c r="S641" i="28" s="1"/>
  <c r="Q641" i="28"/>
  <c r="J641" i="28"/>
  <c r="E641" i="28"/>
  <c r="C641" i="28"/>
  <c r="T641" i="28" s="1"/>
  <c r="A641" i="28"/>
  <c r="R640" i="28"/>
  <c r="S640" i="28" s="1"/>
  <c r="Q640" i="28"/>
  <c r="J640" i="28"/>
  <c r="E640" i="28"/>
  <c r="C640" i="28"/>
  <c r="T640" i="28" s="1"/>
  <c r="A640" i="28"/>
  <c r="R639" i="28"/>
  <c r="S639" i="28" s="1"/>
  <c r="Q639" i="28"/>
  <c r="J639" i="28"/>
  <c r="E639" i="28"/>
  <c r="C639" i="28"/>
  <c r="T639" i="28" s="1"/>
  <c r="A639" i="28"/>
  <c r="R638" i="28"/>
  <c r="S638" i="28" s="1"/>
  <c r="Q638" i="28"/>
  <c r="J638" i="28"/>
  <c r="E638" i="28"/>
  <c r="C638" i="28"/>
  <c r="T638" i="28" s="1"/>
  <c r="A638" i="28"/>
  <c r="R637" i="28"/>
  <c r="S637" i="28" s="1"/>
  <c r="Q637" i="28"/>
  <c r="J637" i="28"/>
  <c r="E637" i="28"/>
  <c r="C637" i="28"/>
  <c r="T637" i="28" s="1"/>
  <c r="A637" i="28"/>
  <c r="R636" i="28"/>
  <c r="S636" i="28" s="1"/>
  <c r="Q636" i="28"/>
  <c r="J636" i="28"/>
  <c r="E636" i="28"/>
  <c r="C636" i="28"/>
  <c r="T636" i="28" s="1"/>
  <c r="A636" i="28"/>
  <c r="R635" i="28"/>
  <c r="S635" i="28" s="1"/>
  <c r="Q635" i="28"/>
  <c r="J635" i="28"/>
  <c r="E635" i="28"/>
  <c r="C635" i="28"/>
  <c r="T635" i="28" s="1"/>
  <c r="A635" i="28"/>
  <c r="R634" i="28"/>
  <c r="S634" i="28" s="1"/>
  <c r="Q634" i="28"/>
  <c r="J634" i="28"/>
  <c r="E634" i="28"/>
  <c r="C634" i="28"/>
  <c r="T634" i="28" s="1"/>
  <c r="A634" i="28"/>
  <c r="R633" i="28"/>
  <c r="S633" i="28" s="1"/>
  <c r="Q633" i="28"/>
  <c r="J633" i="28"/>
  <c r="E633" i="28"/>
  <c r="C633" i="28"/>
  <c r="T633" i="28" s="1"/>
  <c r="A633" i="28"/>
  <c r="R632" i="28"/>
  <c r="S632" i="28" s="1"/>
  <c r="Q632" i="28"/>
  <c r="J632" i="28"/>
  <c r="E632" i="28"/>
  <c r="C632" i="28"/>
  <c r="T632" i="28" s="1"/>
  <c r="A632" i="28"/>
  <c r="R631" i="28"/>
  <c r="S631" i="28" s="1"/>
  <c r="Q631" i="28"/>
  <c r="J631" i="28"/>
  <c r="E631" i="28"/>
  <c r="C631" i="28"/>
  <c r="T631" i="28" s="1"/>
  <c r="A631" i="28"/>
  <c r="R630" i="28"/>
  <c r="S630" i="28" s="1"/>
  <c r="Q630" i="28"/>
  <c r="J630" i="28"/>
  <c r="E630" i="28"/>
  <c r="C630" i="28"/>
  <c r="T630" i="28" s="1"/>
  <c r="A630" i="28"/>
  <c r="R629" i="28"/>
  <c r="S629" i="28" s="1"/>
  <c r="Q629" i="28"/>
  <c r="J629" i="28"/>
  <c r="E629" i="28"/>
  <c r="C629" i="28"/>
  <c r="T629" i="28" s="1"/>
  <c r="A629" i="28"/>
  <c r="R628" i="28"/>
  <c r="S628" i="28" s="1"/>
  <c r="Q628" i="28"/>
  <c r="J628" i="28"/>
  <c r="E628" i="28"/>
  <c r="C628" i="28"/>
  <c r="T628" i="28" s="1"/>
  <c r="A628" i="28"/>
  <c r="R627" i="28"/>
  <c r="S627" i="28" s="1"/>
  <c r="Q627" i="28"/>
  <c r="J627" i="28"/>
  <c r="E627" i="28"/>
  <c r="C627" i="28"/>
  <c r="T627" i="28" s="1"/>
  <c r="A627" i="28"/>
  <c r="R626" i="28"/>
  <c r="S626" i="28" s="1"/>
  <c r="Q626" i="28"/>
  <c r="J626" i="28"/>
  <c r="E626" i="28"/>
  <c r="C626" i="28"/>
  <c r="T626" i="28" s="1"/>
  <c r="A626" i="28"/>
  <c r="R625" i="28"/>
  <c r="S625" i="28" s="1"/>
  <c r="Q625" i="28"/>
  <c r="J625" i="28"/>
  <c r="E625" i="28"/>
  <c r="C625" i="28"/>
  <c r="T625" i="28" s="1"/>
  <c r="A625" i="28"/>
  <c r="R624" i="28"/>
  <c r="S624" i="28" s="1"/>
  <c r="Q624" i="28"/>
  <c r="J624" i="28"/>
  <c r="E624" i="28"/>
  <c r="C624" i="28"/>
  <c r="T624" i="28" s="1"/>
  <c r="A624" i="28"/>
  <c r="R623" i="28"/>
  <c r="S623" i="28" s="1"/>
  <c r="Q623" i="28"/>
  <c r="J623" i="28"/>
  <c r="E623" i="28"/>
  <c r="C623" i="28"/>
  <c r="T623" i="28" s="1"/>
  <c r="A623" i="28"/>
  <c r="R622" i="28"/>
  <c r="S622" i="28" s="1"/>
  <c r="Q622" i="28"/>
  <c r="J622" i="28"/>
  <c r="E622" i="28"/>
  <c r="C622" i="28"/>
  <c r="T622" i="28" s="1"/>
  <c r="A622" i="28"/>
  <c r="R621" i="28"/>
  <c r="S621" i="28" s="1"/>
  <c r="Q621" i="28"/>
  <c r="J621" i="28"/>
  <c r="E621" i="28"/>
  <c r="C621" i="28"/>
  <c r="T621" i="28" s="1"/>
  <c r="A621" i="28"/>
  <c r="R620" i="28"/>
  <c r="S620" i="28" s="1"/>
  <c r="Q620" i="28"/>
  <c r="J620" i="28"/>
  <c r="E620" i="28"/>
  <c r="C620" i="28"/>
  <c r="T620" i="28" s="1"/>
  <c r="A620" i="28"/>
  <c r="R619" i="28"/>
  <c r="S619" i="28" s="1"/>
  <c r="Q619" i="28"/>
  <c r="J619" i="28"/>
  <c r="E619" i="28"/>
  <c r="C619" i="28"/>
  <c r="T619" i="28" s="1"/>
  <c r="A619" i="28"/>
  <c r="S618" i="28"/>
  <c r="R618" i="28"/>
  <c r="Q618" i="28"/>
  <c r="J618" i="28"/>
  <c r="E618" i="28"/>
  <c r="C618" i="28"/>
  <c r="T618" i="28" s="1"/>
  <c r="A618" i="28"/>
  <c r="R617" i="28"/>
  <c r="S617" i="28" s="1"/>
  <c r="Q617" i="28"/>
  <c r="J617" i="28"/>
  <c r="E617" i="28"/>
  <c r="C617" i="28"/>
  <c r="T617" i="28" s="1"/>
  <c r="A617" i="28"/>
  <c r="R616" i="28"/>
  <c r="S616" i="28" s="1"/>
  <c r="Q616" i="28"/>
  <c r="J616" i="28"/>
  <c r="E616" i="28"/>
  <c r="C616" i="28"/>
  <c r="T616" i="28" s="1"/>
  <c r="A616" i="28"/>
  <c r="R615" i="28"/>
  <c r="S615" i="28" s="1"/>
  <c r="Q615" i="28"/>
  <c r="J615" i="28"/>
  <c r="E615" i="28"/>
  <c r="C615" i="28"/>
  <c r="T615" i="28" s="1"/>
  <c r="A615" i="28"/>
  <c r="R614" i="28"/>
  <c r="S614" i="28" s="1"/>
  <c r="Q614" i="28"/>
  <c r="J614" i="28"/>
  <c r="E614" i="28"/>
  <c r="C614" i="28"/>
  <c r="T614" i="28" s="1"/>
  <c r="A614" i="28"/>
  <c r="R613" i="28"/>
  <c r="S613" i="28" s="1"/>
  <c r="Q613" i="28"/>
  <c r="J613" i="28"/>
  <c r="E613" i="28"/>
  <c r="C613" i="28"/>
  <c r="T613" i="28" s="1"/>
  <c r="A613" i="28"/>
  <c r="R612" i="28"/>
  <c r="S612" i="28" s="1"/>
  <c r="Q612" i="28"/>
  <c r="J612" i="28"/>
  <c r="E612" i="28"/>
  <c r="C612" i="28"/>
  <c r="T612" i="28" s="1"/>
  <c r="A612" i="28"/>
  <c r="R611" i="28"/>
  <c r="S611" i="28" s="1"/>
  <c r="Q611" i="28"/>
  <c r="J611" i="28"/>
  <c r="E611" i="28"/>
  <c r="C611" i="28"/>
  <c r="T611" i="28" s="1"/>
  <c r="A611" i="28"/>
  <c r="R610" i="28"/>
  <c r="S610" i="28" s="1"/>
  <c r="Q610" i="28"/>
  <c r="J610" i="28"/>
  <c r="E610" i="28"/>
  <c r="C610" i="28"/>
  <c r="T610" i="28" s="1"/>
  <c r="A610" i="28"/>
  <c r="R609" i="28"/>
  <c r="S609" i="28" s="1"/>
  <c r="Q609" i="28"/>
  <c r="J609" i="28"/>
  <c r="E609" i="28"/>
  <c r="C609" i="28"/>
  <c r="T609" i="28" s="1"/>
  <c r="A609" i="28"/>
  <c r="R608" i="28"/>
  <c r="S608" i="28" s="1"/>
  <c r="Q608" i="28"/>
  <c r="J608" i="28"/>
  <c r="E608" i="28"/>
  <c r="C608" i="28"/>
  <c r="T608" i="28" s="1"/>
  <c r="A608" i="28"/>
  <c r="R607" i="28"/>
  <c r="S607" i="28" s="1"/>
  <c r="Q607" i="28"/>
  <c r="J607" i="28"/>
  <c r="E607" i="28"/>
  <c r="C607" i="28"/>
  <c r="T607" i="28" s="1"/>
  <c r="A607" i="28"/>
  <c r="R606" i="28"/>
  <c r="S606" i="28" s="1"/>
  <c r="Q606" i="28"/>
  <c r="J606" i="28"/>
  <c r="E606" i="28"/>
  <c r="C606" i="28"/>
  <c r="T606" i="28" s="1"/>
  <c r="A606" i="28"/>
  <c r="R605" i="28"/>
  <c r="S605" i="28" s="1"/>
  <c r="Q605" i="28"/>
  <c r="J605" i="28"/>
  <c r="E605" i="28"/>
  <c r="C605" i="28"/>
  <c r="T605" i="28" s="1"/>
  <c r="A605" i="28"/>
  <c r="R604" i="28"/>
  <c r="S604" i="28" s="1"/>
  <c r="Q604" i="28"/>
  <c r="J604" i="28"/>
  <c r="E604" i="28"/>
  <c r="C604" i="28"/>
  <c r="T604" i="28" s="1"/>
  <c r="A604" i="28"/>
  <c r="R603" i="28"/>
  <c r="S603" i="28" s="1"/>
  <c r="Q603" i="28"/>
  <c r="J603" i="28"/>
  <c r="E603" i="28"/>
  <c r="C603" i="28"/>
  <c r="T603" i="28" s="1"/>
  <c r="A603" i="28"/>
  <c r="R602" i="28"/>
  <c r="S602" i="28" s="1"/>
  <c r="Q602" i="28"/>
  <c r="J602" i="28"/>
  <c r="E602" i="28"/>
  <c r="C602" i="28"/>
  <c r="T602" i="28" s="1"/>
  <c r="A602" i="28"/>
  <c r="R601" i="28"/>
  <c r="S601" i="28" s="1"/>
  <c r="Q601" i="28"/>
  <c r="J601" i="28"/>
  <c r="E601" i="28"/>
  <c r="C601" i="28"/>
  <c r="T601" i="28" s="1"/>
  <c r="A601" i="28"/>
  <c r="R600" i="28"/>
  <c r="S600" i="28" s="1"/>
  <c r="Q600" i="28"/>
  <c r="J600" i="28"/>
  <c r="E600" i="28"/>
  <c r="C600" i="28"/>
  <c r="T600" i="28" s="1"/>
  <c r="A600" i="28"/>
  <c r="R599" i="28"/>
  <c r="S599" i="28" s="1"/>
  <c r="Q599" i="28"/>
  <c r="J599" i="28"/>
  <c r="E599" i="28"/>
  <c r="C599" i="28"/>
  <c r="T599" i="28" s="1"/>
  <c r="A599" i="28"/>
  <c r="R598" i="28"/>
  <c r="S598" i="28" s="1"/>
  <c r="Q598" i="28"/>
  <c r="J598" i="28"/>
  <c r="E598" i="28"/>
  <c r="C598" i="28"/>
  <c r="T598" i="28" s="1"/>
  <c r="A598" i="28"/>
  <c r="R597" i="28"/>
  <c r="S597" i="28" s="1"/>
  <c r="Q597" i="28"/>
  <c r="J597" i="28"/>
  <c r="E597" i="28"/>
  <c r="C597" i="28"/>
  <c r="T597" i="28" s="1"/>
  <c r="A597" i="28"/>
  <c r="R596" i="28"/>
  <c r="S596" i="28" s="1"/>
  <c r="Q596" i="28"/>
  <c r="J596" i="28"/>
  <c r="E596" i="28"/>
  <c r="C596" i="28"/>
  <c r="T596" i="28" s="1"/>
  <c r="A596" i="28"/>
  <c r="R595" i="28"/>
  <c r="S595" i="28" s="1"/>
  <c r="Q595" i="28"/>
  <c r="J595" i="28"/>
  <c r="E595" i="28"/>
  <c r="C595" i="28"/>
  <c r="T595" i="28" s="1"/>
  <c r="A595" i="28"/>
  <c r="R594" i="28"/>
  <c r="S594" i="28" s="1"/>
  <c r="Q594" i="28"/>
  <c r="J594" i="28"/>
  <c r="E594" i="28"/>
  <c r="C594" i="28"/>
  <c r="T594" i="28" s="1"/>
  <c r="A594" i="28"/>
  <c r="R593" i="28"/>
  <c r="S593" i="28" s="1"/>
  <c r="Q593" i="28"/>
  <c r="J593" i="28"/>
  <c r="E593" i="28"/>
  <c r="C593" i="28"/>
  <c r="T593" i="28" s="1"/>
  <c r="A593" i="28"/>
  <c r="R592" i="28"/>
  <c r="S592" i="28" s="1"/>
  <c r="Q592" i="28"/>
  <c r="J592" i="28"/>
  <c r="E592" i="28"/>
  <c r="C592" i="28"/>
  <c r="T592" i="28" s="1"/>
  <c r="A592" i="28"/>
  <c r="R591" i="28"/>
  <c r="S591" i="28" s="1"/>
  <c r="Q591" i="28"/>
  <c r="J591" i="28"/>
  <c r="E591" i="28"/>
  <c r="C591" i="28"/>
  <c r="T591" i="28" s="1"/>
  <c r="A591" i="28"/>
  <c r="R590" i="28"/>
  <c r="S590" i="28" s="1"/>
  <c r="Q590" i="28"/>
  <c r="J590" i="28"/>
  <c r="E590" i="28"/>
  <c r="C590" i="28"/>
  <c r="T590" i="28" s="1"/>
  <c r="A590" i="28"/>
  <c r="R589" i="28"/>
  <c r="S589" i="28" s="1"/>
  <c r="Q589" i="28"/>
  <c r="J589" i="28"/>
  <c r="E589" i="28"/>
  <c r="C589" i="28"/>
  <c r="T589" i="28" s="1"/>
  <c r="A589" i="28"/>
  <c r="R588" i="28"/>
  <c r="S588" i="28" s="1"/>
  <c r="Q588" i="28"/>
  <c r="J588" i="28"/>
  <c r="E588" i="28"/>
  <c r="C588" i="28"/>
  <c r="A588" i="28"/>
  <c r="R587" i="28"/>
  <c r="S587" i="28" s="1"/>
  <c r="Q587" i="28"/>
  <c r="J587" i="28"/>
  <c r="E587" i="28"/>
  <c r="C587" i="28"/>
  <c r="T587" i="28" s="1"/>
  <c r="A587" i="28"/>
  <c r="R586" i="28"/>
  <c r="S586" i="28" s="1"/>
  <c r="Q586" i="28"/>
  <c r="J586" i="28"/>
  <c r="E586" i="28"/>
  <c r="C586" i="28"/>
  <c r="T586" i="28" s="1"/>
  <c r="A586" i="28"/>
  <c r="R585" i="28"/>
  <c r="S585" i="28" s="1"/>
  <c r="Q585" i="28"/>
  <c r="J585" i="28"/>
  <c r="E585" i="28"/>
  <c r="C585" i="28"/>
  <c r="T585" i="28" s="1"/>
  <c r="A585" i="28"/>
  <c r="R584" i="28"/>
  <c r="S584" i="28" s="1"/>
  <c r="Q584" i="28"/>
  <c r="J584" i="28"/>
  <c r="E584" i="28"/>
  <c r="C584" i="28"/>
  <c r="T584" i="28" s="1"/>
  <c r="A584" i="28"/>
  <c r="R583" i="28"/>
  <c r="S583" i="28" s="1"/>
  <c r="Q583" i="28"/>
  <c r="J583" i="28"/>
  <c r="E583" i="28"/>
  <c r="C583" i="28"/>
  <c r="T583" i="28" s="1"/>
  <c r="A583" i="28"/>
  <c r="R582" i="28"/>
  <c r="S582" i="28" s="1"/>
  <c r="Q582" i="28"/>
  <c r="J582" i="28"/>
  <c r="E582" i="28"/>
  <c r="C582" i="28"/>
  <c r="T582" i="28" s="1"/>
  <c r="A582" i="28"/>
  <c r="R581" i="28"/>
  <c r="S581" i="28" s="1"/>
  <c r="Q581" i="28"/>
  <c r="J581" i="28"/>
  <c r="E581" i="28"/>
  <c r="C581" i="28"/>
  <c r="T581" i="28" s="1"/>
  <c r="A581" i="28"/>
  <c r="R580" i="28"/>
  <c r="S580" i="28" s="1"/>
  <c r="Q580" i="28"/>
  <c r="J580" i="28"/>
  <c r="E580" i="28"/>
  <c r="C580" i="28"/>
  <c r="T580" i="28" s="1"/>
  <c r="A580" i="28"/>
  <c r="R579" i="28"/>
  <c r="S579" i="28" s="1"/>
  <c r="Q579" i="28"/>
  <c r="J579" i="28"/>
  <c r="E579" i="28"/>
  <c r="C579" i="28"/>
  <c r="T579" i="28" s="1"/>
  <c r="A579" i="28"/>
  <c r="R578" i="28"/>
  <c r="S578" i="28" s="1"/>
  <c r="Q578" i="28"/>
  <c r="J578" i="28"/>
  <c r="E578" i="28"/>
  <c r="C578" i="28"/>
  <c r="T578" i="28" s="1"/>
  <c r="A578" i="28"/>
  <c r="R577" i="28"/>
  <c r="S577" i="28" s="1"/>
  <c r="Q577" i="28"/>
  <c r="J577" i="28"/>
  <c r="E577" i="28"/>
  <c r="C577" i="28"/>
  <c r="T577" i="28" s="1"/>
  <c r="A577" i="28"/>
  <c r="R576" i="28"/>
  <c r="S576" i="28" s="1"/>
  <c r="Q576" i="28"/>
  <c r="J576" i="28"/>
  <c r="E576" i="28"/>
  <c r="C576" i="28"/>
  <c r="T576" i="28" s="1"/>
  <c r="A576" i="28"/>
  <c r="R575" i="28"/>
  <c r="S575" i="28" s="1"/>
  <c r="Q575" i="28"/>
  <c r="J575" i="28"/>
  <c r="E575" i="28"/>
  <c r="C575" i="28"/>
  <c r="T575" i="28" s="1"/>
  <c r="A575" i="28"/>
  <c r="R574" i="28"/>
  <c r="S574" i="28" s="1"/>
  <c r="Q574" i="28"/>
  <c r="J574" i="28"/>
  <c r="E574" i="28"/>
  <c r="C574" i="28"/>
  <c r="T574" i="28" s="1"/>
  <c r="A574" i="28"/>
  <c r="R573" i="28"/>
  <c r="S573" i="28" s="1"/>
  <c r="Q573" i="28"/>
  <c r="J573" i="28"/>
  <c r="E573" i="28"/>
  <c r="C573" i="28"/>
  <c r="T573" i="28" s="1"/>
  <c r="A573" i="28"/>
  <c r="R572" i="28"/>
  <c r="S572" i="28" s="1"/>
  <c r="Q572" i="28"/>
  <c r="J572" i="28"/>
  <c r="E572" i="28"/>
  <c r="C572" i="28"/>
  <c r="T572" i="28" s="1"/>
  <c r="A572" i="28"/>
  <c r="R571" i="28"/>
  <c r="S571" i="28" s="1"/>
  <c r="Q571" i="28"/>
  <c r="J571" i="28"/>
  <c r="E571" i="28"/>
  <c r="C571" i="28"/>
  <c r="T571" i="28" s="1"/>
  <c r="A571" i="28"/>
  <c r="R570" i="28"/>
  <c r="S570" i="28" s="1"/>
  <c r="Q570" i="28"/>
  <c r="J570" i="28"/>
  <c r="E570" i="28"/>
  <c r="C570" i="28"/>
  <c r="T570" i="28" s="1"/>
  <c r="A570" i="28"/>
  <c r="R569" i="28"/>
  <c r="S569" i="28" s="1"/>
  <c r="Q569" i="28"/>
  <c r="J569" i="28"/>
  <c r="E569" i="28"/>
  <c r="C569" i="28"/>
  <c r="T569" i="28" s="1"/>
  <c r="A569" i="28"/>
  <c r="R568" i="28"/>
  <c r="S568" i="28" s="1"/>
  <c r="Q568" i="28"/>
  <c r="J568" i="28"/>
  <c r="E568" i="28"/>
  <c r="C568" i="28"/>
  <c r="T568" i="28" s="1"/>
  <c r="A568" i="28"/>
  <c r="R567" i="28"/>
  <c r="S567" i="28" s="1"/>
  <c r="Q567" i="28"/>
  <c r="J567" i="28"/>
  <c r="E567" i="28"/>
  <c r="C567" i="28"/>
  <c r="T567" i="28" s="1"/>
  <c r="A567" i="28"/>
  <c r="R566" i="28"/>
  <c r="S566" i="28" s="1"/>
  <c r="Q566" i="28"/>
  <c r="J566" i="28"/>
  <c r="E566" i="28"/>
  <c r="C566" i="28"/>
  <c r="T566" i="28" s="1"/>
  <c r="A566" i="28"/>
  <c r="R565" i="28"/>
  <c r="S565" i="28" s="1"/>
  <c r="Q565" i="28"/>
  <c r="J565" i="28"/>
  <c r="E565" i="28"/>
  <c r="C565" i="28"/>
  <c r="T565" i="28" s="1"/>
  <c r="A565" i="28"/>
  <c r="R564" i="28"/>
  <c r="S564" i="28" s="1"/>
  <c r="Q564" i="28"/>
  <c r="J564" i="28"/>
  <c r="E564" i="28"/>
  <c r="C564" i="28"/>
  <c r="T564" i="28" s="1"/>
  <c r="A564" i="28"/>
  <c r="R563" i="28"/>
  <c r="S563" i="28" s="1"/>
  <c r="Q563" i="28"/>
  <c r="J563" i="28"/>
  <c r="E563" i="28"/>
  <c r="C563" i="28"/>
  <c r="T563" i="28" s="1"/>
  <c r="A563" i="28"/>
  <c r="R562" i="28"/>
  <c r="S562" i="28" s="1"/>
  <c r="Q562" i="28"/>
  <c r="J562" i="28"/>
  <c r="E562" i="28"/>
  <c r="C562" i="28"/>
  <c r="T562" i="28" s="1"/>
  <c r="A562" i="28"/>
  <c r="R561" i="28"/>
  <c r="S561" i="28" s="1"/>
  <c r="Q561" i="28"/>
  <c r="J561" i="28"/>
  <c r="E561" i="28"/>
  <c r="C561" i="28"/>
  <c r="T561" i="28" s="1"/>
  <c r="A561" i="28"/>
  <c r="R560" i="28"/>
  <c r="S560" i="28" s="1"/>
  <c r="Q560" i="28"/>
  <c r="J560" i="28"/>
  <c r="E560" i="28"/>
  <c r="C560" i="28"/>
  <c r="T560" i="28" s="1"/>
  <c r="A560" i="28"/>
  <c r="R559" i="28"/>
  <c r="S559" i="28" s="1"/>
  <c r="Q559" i="28"/>
  <c r="J559" i="28"/>
  <c r="E559" i="28"/>
  <c r="C559" i="28"/>
  <c r="T559" i="28" s="1"/>
  <c r="A559" i="28"/>
  <c r="R558" i="28"/>
  <c r="S558" i="28" s="1"/>
  <c r="Q558" i="28"/>
  <c r="J558" i="28"/>
  <c r="E558" i="28"/>
  <c r="C558" i="28"/>
  <c r="T558" i="28" s="1"/>
  <c r="A558" i="28"/>
  <c r="R557" i="28"/>
  <c r="S557" i="28" s="1"/>
  <c r="Q557" i="28"/>
  <c r="J557" i="28"/>
  <c r="E557" i="28"/>
  <c r="C557" i="28"/>
  <c r="T557" i="28" s="1"/>
  <c r="A557" i="28"/>
  <c r="R556" i="28"/>
  <c r="S556" i="28" s="1"/>
  <c r="Q556" i="28"/>
  <c r="J556" i="28"/>
  <c r="E556" i="28"/>
  <c r="C556" i="28"/>
  <c r="T556" i="28" s="1"/>
  <c r="A556" i="28"/>
  <c r="R555" i="28"/>
  <c r="S555" i="28" s="1"/>
  <c r="Q555" i="28"/>
  <c r="J555" i="28"/>
  <c r="E555" i="28"/>
  <c r="C555" i="28"/>
  <c r="T555" i="28" s="1"/>
  <c r="A555" i="28"/>
  <c r="R554" i="28"/>
  <c r="S554" i="28" s="1"/>
  <c r="Q554" i="28"/>
  <c r="J554" i="28"/>
  <c r="E554" i="28"/>
  <c r="C554" i="28"/>
  <c r="T554" i="28" s="1"/>
  <c r="A554" i="28"/>
  <c r="R553" i="28"/>
  <c r="S553" i="28" s="1"/>
  <c r="Q553" i="28"/>
  <c r="J553" i="28"/>
  <c r="E553" i="28"/>
  <c r="C553" i="28"/>
  <c r="T553" i="28" s="1"/>
  <c r="A553" i="28"/>
  <c r="R552" i="28"/>
  <c r="S552" i="28" s="1"/>
  <c r="Q552" i="28"/>
  <c r="J552" i="28"/>
  <c r="E552" i="28"/>
  <c r="C552" i="28"/>
  <c r="T552" i="28" s="1"/>
  <c r="A552" i="28"/>
  <c r="R551" i="28"/>
  <c r="S551" i="28" s="1"/>
  <c r="Q551" i="28"/>
  <c r="J551" i="28"/>
  <c r="E551" i="28"/>
  <c r="C551" i="28"/>
  <c r="T551" i="28" s="1"/>
  <c r="A551" i="28"/>
  <c r="R550" i="28"/>
  <c r="S550" i="28" s="1"/>
  <c r="Q550" i="28"/>
  <c r="J550" i="28"/>
  <c r="E550" i="28"/>
  <c r="C550" i="28"/>
  <c r="T550" i="28" s="1"/>
  <c r="A550" i="28"/>
  <c r="R549" i="28"/>
  <c r="S549" i="28" s="1"/>
  <c r="Q549" i="28"/>
  <c r="J549" i="28"/>
  <c r="E549" i="28"/>
  <c r="C549" i="28"/>
  <c r="T549" i="28" s="1"/>
  <c r="A549" i="28"/>
  <c r="R548" i="28"/>
  <c r="S548" i="28" s="1"/>
  <c r="Q548" i="28"/>
  <c r="J548" i="28"/>
  <c r="E548" i="28"/>
  <c r="C548" i="28"/>
  <c r="T548" i="28" s="1"/>
  <c r="A548" i="28"/>
  <c r="R547" i="28"/>
  <c r="S547" i="28" s="1"/>
  <c r="Q547" i="28"/>
  <c r="J547" i="28"/>
  <c r="E547" i="28"/>
  <c r="C547" i="28"/>
  <c r="T547" i="28" s="1"/>
  <c r="A547" i="28"/>
  <c r="R546" i="28"/>
  <c r="S546" i="28" s="1"/>
  <c r="Q546" i="28"/>
  <c r="J546" i="28"/>
  <c r="E546" i="28"/>
  <c r="C546" i="28"/>
  <c r="T546" i="28" s="1"/>
  <c r="A546" i="28"/>
  <c r="R545" i="28"/>
  <c r="S545" i="28" s="1"/>
  <c r="Q545" i="28"/>
  <c r="J545" i="28"/>
  <c r="E545" i="28"/>
  <c r="C545" i="28"/>
  <c r="T545" i="28" s="1"/>
  <c r="A545" i="28"/>
  <c r="R544" i="28"/>
  <c r="S544" i="28" s="1"/>
  <c r="Q544" i="28"/>
  <c r="J544" i="28"/>
  <c r="E544" i="28"/>
  <c r="C544" i="28"/>
  <c r="T544" i="28" s="1"/>
  <c r="A544" i="28"/>
  <c r="R543" i="28"/>
  <c r="S543" i="28" s="1"/>
  <c r="Q543" i="28"/>
  <c r="J543" i="28"/>
  <c r="E543" i="28"/>
  <c r="C543" i="28"/>
  <c r="T543" i="28" s="1"/>
  <c r="A543" i="28"/>
  <c r="R542" i="28"/>
  <c r="S542" i="28" s="1"/>
  <c r="Q542" i="28"/>
  <c r="J542" i="28"/>
  <c r="E542" i="28"/>
  <c r="C542" i="28"/>
  <c r="T542" i="28" s="1"/>
  <c r="A542" i="28"/>
  <c r="R541" i="28"/>
  <c r="S541" i="28" s="1"/>
  <c r="Q541" i="28"/>
  <c r="J541" i="28"/>
  <c r="E541" i="28"/>
  <c r="C541" i="28"/>
  <c r="T541" i="28" s="1"/>
  <c r="A541" i="28"/>
  <c r="R540" i="28"/>
  <c r="S540" i="28" s="1"/>
  <c r="Q540" i="28"/>
  <c r="J540" i="28"/>
  <c r="E540" i="28"/>
  <c r="C540" i="28"/>
  <c r="T540" i="28" s="1"/>
  <c r="A540" i="28"/>
  <c r="R539" i="28"/>
  <c r="S539" i="28" s="1"/>
  <c r="Q539" i="28"/>
  <c r="J539" i="28"/>
  <c r="E539" i="28"/>
  <c r="C539" i="28"/>
  <c r="T539" i="28" s="1"/>
  <c r="A539" i="28"/>
  <c r="R538" i="28"/>
  <c r="S538" i="28" s="1"/>
  <c r="Q538" i="28"/>
  <c r="J538" i="28"/>
  <c r="E538" i="28"/>
  <c r="C538" i="28"/>
  <c r="T538" i="28" s="1"/>
  <c r="A538" i="28"/>
  <c r="R537" i="28"/>
  <c r="S537" i="28" s="1"/>
  <c r="Q537" i="28"/>
  <c r="J537" i="28"/>
  <c r="E537" i="28"/>
  <c r="C537" i="28"/>
  <c r="T537" i="28" s="1"/>
  <c r="A537" i="28"/>
  <c r="R536" i="28"/>
  <c r="S536" i="28" s="1"/>
  <c r="Q536" i="28"/>
  <c r="J536" i="28"/>
  <c r="E536" i="28"/>
  <c r="C536" i="28"/>
  <c r="T536" i="28" s="1"/>
  <c r="A536" i="28"/>
  <c r="R535" i="28"/>
  <c r="S535" i="28" s="1"/>
  <c r="Q535" i="28"/>
  <c r="J535" i="28"/>
  <c r="E535" i="28"/>
  <c r="C535" i="28"/>
  <c r="T535" i="28" s="1"/>
  <c r="A535" i="28"/>
  <c r="R534" i="28"/>
  <c r="S534" i="28" s="1"/>
  <c r="Q534" i="28"/>
  <c r="J534" i="28"/>
  <c r="E534" i="28"/>
  <c r="C534" i="28"/>
  <c r="T534" i="28" s="1"/>
  <c r="A534" i="28"/>
  <c r="R533" i="28"/>
  <c r="S533" i="28" s="1"/>
  <c r="Q533" i="28"/>
  <c r="J533" i="28"/>
  <c r="E533" i="28"/>
  <c r="C533" i="28"/>
  <c r="T533" i="28" s="1"/>
  <c r="A533" i="28"/>
  <c r="R532" i="28"/>
  <c r="S532" i="28" s="1"/>
  <c r="Q532" i="28"/>
  <c r="J532" i="28"/>
  <c r="E532" i="28"/>
  <c r="C532" i="28"/>
  <c r="T532" i="28" s="1"/>
  <c r="A532" i="28"/>
  <c r="R531" i="28"/>
  <c r="S531" i="28" s="1"/>
  <c r="Q531" i="28"/>
  <c r="J531" i="28"/>
  <c r="E531" i="28"/>
  <c r="C531" i="28"/>
  <c r="T531" i="28" s="1"/>
  <c r="A531" i="28"/>
  <c r="R530" i="28"/>
  <c r="S530" i="28" s="1"/>
  <c r="Q530" i="28"/>
  <c r="J530" i="28"/>
  <c r="E530" i="28"/>
  <c r="C530" i="28"/>
  <c r="T530" i="28" s="1"/>
  <c r="A530" i="28"/>
  <c r="R529" i="28"/>
  <c r="S529" i="28" s="1"/>
  <c r="Q529" i="28"/>
  <c r="J529" i="28"/>
  <c r="E529" i="28"/>
  <c r="C529" i="28"/>
  <c r="T529" i="28" s="1"/>
  <c r="A529" i="28"/>
  <c r="R528" i="28"/>
  <c r="S528" i="28" s="1"/>
  <c r="Q528" i="28"/>
  <c r="J528" i="28"/>
  <c r="E528" i="28"/>
  <c r="C528" i="28"/>
  <c r="T528" i="28" s="1"/>
  <c r="A528" i="28"/>
  <c r="R527" i="28"/>
  <c r="S527" i="28" s="1"/>
  <c r="Q527" i="28"/>
  <c r="J527" i="28"/>
  <c r="E527" i="28"/>
  <c r="C527" i="28"/>
  <c r="T527" i="28" s="1"/>
  <c r="A527" i="28"/>
  <c r="R526" i="28"/>
  <c r="S526" i="28" s="1"/>
  <c r="Q526" i="28"/>
  <c r="J526" i="28"/>
  <c r="E526" i="28"/>
  <c r="C526" i="28"/>
  <c r="T526" i="28" s="1"/>
  <c r="A526" i="28"/>
  <c r="R525" i="28"/>
  <c r="S525" i="28" s="1"/>
  <c r="Q525" i="28"/>
  <c r="J525" i="28"/>
  <c r="E525" i="28"/>
  <c r="C525" i="28"/>
  <c r="T525" i="28" s="1"/>
  <c r="A525" i="28"/>
  <c r="R524" i="28"/>
  <c r="S524" i="28" s="1"/>
  <c r="Q524" i="28"/>
  <c r="J524" i="28"/>
  <c r="E524" i="28"/>
  <c r="C524" i="28"/>
  <c r="T524" i="28" s="1"/>
  <c r="A524" i="28"/>
  <c r="R523" i="28"/>
  <c r="S523" i="28" s="1"/>
  <c r="Q523" i="28"/>
  <c r="J523" i="28"/>
  <c r="E523" i="28"/>
  <c r="C523" i="28"/>
  <c r="T523" i="28" s="1"/>
  <c r="A523" i="28"/>
  <c r="R522" i="28"/>
  <c r="S522" i="28" s="1"/>
  <c r="Q522" i="28"/>
  <c r="J522" i="28"/>
  <c r="E522" i="28"/>
  <c r="C522" i="28"/>
  <c r="T522" i="28" s="1"/>
  <c r="A522" i="28"/>
  <c r="R521" i="28"/>
  <c r="S521" i="28" s="1"/>
  <c r="Q521" i="28"/>
  <c r="J521" i="28"/>
  <c r="E521" i="28"/>
  <c r="C521" i="28"/>
  <c r="T521" i="28" s="1"/>
  <c r="A521" i="28"/>
  <c r="R520" i="28"/>
  <c r="S520" i="28" s="1"/>
  <c r="Q520" i="28"/>
  <c r="J520" i="28"/>
  <c r="E520" i="28"/>
  <c r="C520" i="28"/>
  <c r="T520" i="28" s="1"/>
  <c r="A520" i="28"/>
  <c r="R519" i="28"/>
  <c r="S519" i="28" s="1"/>
  <c r="Q519" i="28"/>
  <c r="J519" i="28"/>
  <c r="E519" i="28"/>
  <c r="C519" i="28"/>
  <c r="T519" i="28" s="1"/>
  <c r="A519" i="28"/>
  <c r="R518" i="28"/>
  <c r="S518" i="28" s="1"/>
  <c r="Q518" i="28"/>
  <c r="J518" i="28"/>
  <c r="E518" i="28"/>
  <c r="C518" i="28"/>
  <c r="T518" i="28" s="1"/>
  <c r="A518" i="28"/>
  <c r="R517" i="28"/>
  <c r="S517" i="28" s="1"/>
  <c r="Q517" i="28"/>
  <c r="J517" i="28"/>
  <c r="E517" i="28"/>
  <c r="C517" i="28"/>
  <c r="T517" i="28" s="1"/>
  <c r="A517" i="28"/>
  <c r="R516" i="28"/>
  <c r="S516" i="28" s="1"/>
  <c r="Q516" i="28"/>
  <c r="J516" i="28"/>
  <c r="E516" i="28"/>
  <c r="C516" i="28"/>
  <c r="T516" i="28" s="1"/>
  <c r="A516" i="28"/>
  <c r="R515" i="28"/>
  <c r="S515" i="28" s="1"/>
  <c r="Q515" i="28"/>
  <c r="J515" i="28"/>
  <c r="E515" i="28"/>
  <c r="C515" i="28"/>
  <c r="T515" i="28" s="1"/>
  <c r="A515" i="28"/>
  <c r="R514" i="28"/>
  <c r="S514" i="28" s="1"/>
  <c r="Q514" i="28"/>
  <c r="J514" i="28"/>
  <c r="E514" i="28"/>
  <c r="C514" i="28"/>
  <c r="T514" i="28" s="1"/>
  <c r="A514" i="28"/>
  <c r="R513" i="28"/>
  <c r="S513" i="28" s="1"/>
  <c r="Q513" i="28"/>
  <c r="J513" i="28"/>
  <c r="E513" i="28"/>
  <c r="C513" i="28"/>
  <c r="T513" i="28" s="1"/>
  <c r="A513" i="28"/>
  <c r="R512" i="28"/>
  <c r="S512" i="28" s="1"/>
  <c r="Q512" i="28"/>
  <c r="J512" i="28"/>
  <c r="E512" i="28"/>
  <c r="C512" i="28"/>
  <c r="T512" i="28" s="1"/>
  <c r="A512" i="28"/>
  <c r="R511" i="28"/>
  <c r="S511" i="28" s="1"/>
  <c r="Q511" i="28"/>
  <c r="J511" i="28"/>
  <c r="E511" i="28"/>
  <c r="C511" i="28"/>
  <c r="A511" i="28"/>
  <c r="R510" i="28"/>
  <c r="S510" i="28" s="1"/>
  <c r="Q510" i="28"/>
  <c r="J510" i="28"/>
  <c r="E510" i="28"/>
  <c r="C510" i="28"/>
  <c r="A510" i="28"/>
  <c r="R509" i="28"/>
  <c r="S509" i="28" s="1"/>
  <c r="Q509" i="28"/>
  <c r="J509" i="28"/>
  <c r="E509" i="28"/>
  <c r="C509" i="28"/>
  <c r="T509" i="28" s="1"/>
  <c r="A509" i="28"/>
  <c r="R508" i="28"/>
  <c r="S508" i="28" s="1"/>
  <c r="Q508" i="28"/>
  <c r="J508" i="28"/>
  <c r="E508" i="28"/>
  <c r="C508" i="28"/>
  <c r="T508" i="28" s="1"/>
  <c r="A508" i="28"/>
  <c r="R507" i="28"/>
  <c r="S507" i="28" s="1"/>
  <c r="Q507" i="28"/>
  <c r="J507" i="28"/>
  <c r="E507" i="28"/>
  <c r="C507" i="28"/>
  <c r="T507" i="28" s="1"/>
  <c r="A507" i="28"/>
  <c r="R506" i="28"/>
  <c r="S506" i="28" s="1"/>
  <c r="Q506" i="28"/>
  <c r="J506" i="28"/>
  <c r="E506" i="28"/>
  <c r="C506" i="28"/>
  <c r="T506" i="28" s="1"/>
  <c r="A506" i="28"/>
  <c r="R505" i="28"/>
  <c r="S505" i="28" s="1"/>
  <c r="Q505" i="28"/>
  <c r="J505" i="28"/>
  <c r="E505" i="28"/>
  <c r="C505" i="28"/>
  <c r="T505" i="28" s="1"/>
  <c r="A505" i="28"/>
  <c r="R504" i="28"/>
  <c r="S504" i="28" s="1"/>
  <c r="Q504" i="28"/>
  <c r="J504" i="28"/>
  <c r="E504" i="28"/>
  <c r="C504" i="28"/>
  <c r="T504" i="28" s="1"/>
  <c r="A504" i="28"/>
  <c r="R503" i="28"/>
  <c r="S503" i="28" s="1"/>
  <c r="Q503" i="28"/>
  <c r="J503" i="28"/>
  <c r="E503" i="28"/>
  <c r="C503" i="28"/>
  <c r="T503" i="28" s="1"/>
  <c r="A503" i="28"/>
  <c r="R502" i="28"/>
  <c r="S502" i="28" s="1"/>
  <c r="Q502" i="28"/>
  <c r="J502" i="28"/>
  <c r="E502" i="28"/>
  <c r="C502" i="28"/>
  <c r="T502" i="28" s="1"/>
  <c r="A502" i="28"/>
  <c r="R501" i="28"/>
  <c r="S501" i="28" s="1"/>
  <c r="Q501" i="28"/>
  <c r="J501" i="28"/>
  <c r="E501" i="28"/>
  <c r="C501" i="28"/>
  <c r="T501" i="28" s="1"/>
  <c r="A501" i="28"/>
  <c r="R500" i="28"/>
  <c r="S500" i="28" s="1"/>
  <c r="Q500" i="28"/>
  <c r="J500" i="28"/>
  <c r="E500" i="28"/>
  <c r="C500" i="28"/>
  <c r="T500" i="28" s="1"/>
  <c r="A500" i="28"/>
  <c r="R499" i="28"/>
  <c r="S499" i="28" s="1"/>
  <c r="Q499" i="28"/>
  <c r="J499" i="28"/>
  <c r="E499" i="28"/>
  <c r="C499" i="28"/>
  <c r="T499" i="28" s="1"/>
  <c r="A499" i="28"/>
  <c r="R498" i="28"/>
  <c r="S498" i="28" s="1"/>
  <c r="Q498" i="28"/>
  <c r="J498" i="28"/>
  <c r="E498" i="28"/>
  <c r="C498" i="28"/>
  <c r="T498" i="28" s="1"/>
  <c r="A498" i="28"/>
  <c r="R497" i="28"/>
  <c r="S497" i="28" s="1"/>
  <c r="Q497" i="28"/>
  <c r="J497" i="28"/>
  <c r="E497" i="28"/>
  <c r="C497" i="28"/>
  <c r="T497" i="28" s="1"/>
  <c r="A497" i="28"/>
  <c r="R496" i="28"/>
  <c r="S496" i="28" s="1"/>
  <c r="Q496" i="28"/>
  <c r="J496" i="28"/>
  <c r="E496" i="28"/>
  <c r="C496" i="28"/>
  <c r="T496" i="28" s="1"/>
  <c r="A496" i="28"/>
  <c r="S495" i="28"/>
  <c r="R495" i="28"/>
  <c r="Q495" i="28"/>
  <c r="J495" i="28"/>
  <c r="E495" i="28"/>
  <c r="C495" i="28"/>
  <c r="T495" i="28" s="1"/>
  <c r="A495" i="28"/>
  <c r="R494" i="28"/>
  <c r="S494" i="28" s="1"/>
  <c r="Q494" i="28"/>
  <c r="J494" i="28"/>
  <c r="E494" i="28"/>
  <c r="C494" i="28"/>
  <c r="T494" i="28" s="1"/>
  <c r="A494" i="28"/>
  <c r="S493" i="28"/>
  <c r="R493" i="28"/>
  <c r="Q493" i="28"/>
  <c r="J493" i="28"/>
  <c r="E493" i="28"/>
  <c r="C493" i="28"/>
  <c r="T493" i="28" s="1"/>
  <c r="A493" i="28"/>
  <c r="R492" i="28"/>
  <c r="S492" i="28" s="1"/>
  <c r="Q492" i="28"/>
  <c r="J492" i="28"/>
  <c r="E492" i="28"/>
  <c r="C492" i="28"/>
  <c r="T492" i="28" s="1"/>
  <c r="A492" i="28"/>
  <c r="S491" i="28"/>
  <c r="R491" i="28"/>
  <c r="Q491" i="28"/>
  <c r="J491" i="28"/>
  <c r="E491" i="28"/>
  <c r="C491" i="28"/>
  <c r="T491" i="28" s="1"/>
  <c r="A491" i="28"/>
  <c r="R490" i="28"/>
  <c r="S490" i="28" s="1"/>
  <c r="Q490" i="28"/>
  <c r="J490" i="28"/>
  <c r="E490" i="28"/>
  <c r="C490" i="28"/>
  <c r="T490" i="28" s="1"/>
  <c r="A490" i="28"/>
  <c r="R489" i="28"/>
  <c r="S489" i="28" s="1"/>
  <c r="Q489" i="28"/>
  <c r="J489" i="28"/>
  <c r="E489" i="28"/>
  <c r="C489" i="28"/>
  <c r="T489" i="28" s="1"/>
  <c r="A489" i="28"/>
  <c r="R488" i="28"/>
  <c r="S488" i="28" s="1"/>
  <c r="Q488" i="28"/>
  <c r="J488" i="28"/>
  <c r="E488" i="28"/>
  <c r="C488" i="28"/>
  <c r="T488" i="28" s="1"/>
  <c r="A488" i="28"/>
  <c r="R487" i="28"/>
  <c r="S487" i="28" s="1"/>
  <c r="Q487" i="28"/>
  <c r="J487" i="28"/>
  <c r="E487" i="28"/>
  <c r="C487" i="28"/>
  <c r="T487" i="28" s="1"/>
  <c r="A487" i="28"/>
  <c r="R486" i="28"/>
  <c r="S486" i="28" s="1"/>
  <c r="Q486" i="28"/>
  <c r="J486" i="28"/>
  <c r="E486" i="28"/>
  <c r="C486" i="28"/>
  <c r="T486" i="28" s="1"/>
  <c r="A486" i="28"/>
  <c r="R485" i="28"/>
  <c r="S485" i="28" s="1"/>
  <c r="Q485" i="28"/>
  <c r="J485" i="28"/>
  <c r="E485" i="28"/>
  <c r="C485" i="28"/>
  <c r="T485" i="28" s="1"/>
  <c r="A485" i="28"/>
  <c r="R484" i="28"/>
  <c r="S484" i="28" s="1"/>
  <c r="Q484" i="28"/>
  <c r="J484" i="28"/>
  <c r="E484" i="28"/>
  <c r="C484" i="28"/>
  <c r="T484" i="28" s="1"/>
  <c r="A484" i="28"/>
  <c r="R483" i="28"/>
  <c r="S483" i="28" s="1"/>
  <c r="Q483" i="28"/>
  <c r="J483" i="28"/>
  <c r="E483" i="28"/>
  <c r="C483" i="28"/>
  <c r="T483" i="28" s="1"/>
  <c r="A483" i="28"/>
  <c r="R482" i="28"/>
  <c r="S482" i="28" s="1"/>
  <c r="Q482" i="28"/>
  <c r="J482" i="28"/>
  <c r="E482" i="28"/>
  <c r="C482" i="28"/>
  <c r="T482" i="28" s="1"/>
  <c r="A482" i="28"/>
  <c r="R481" i="28"/>
  <c r="S481" i="28" s="1"/>
  <c r="Q481" i="28"/>
  <c r="J481" i="28"/>
  <c r="E481" i="28"/>
  <c r="C481" i="28"/>
  <c r="T481" i="28" s="1"/>
  <c r="A481" i="28"/>
  <c r="R480" i="28"/>
  <c r="S480" i="28" s="1"/>
  <c r="Q480" i="28"/>
  <c r="J480" i="28"/>
  <c r="E480" i="28"/>
  <c r="C480" i="28"/>
  <c r="T480" i="28" s="1"/>
  <c r="A480" i="28"/>
  <c r="R479" i="28"/>
  <c r="S479" i="28" s="1"/>
  <c r="Q479" i="28"/>
  <c r="J479" i="28"/>
  <c r="E479" i="28"/>
  <c r="C479" i="28"/>
  <c r="T479" i="28" s="1"/>
  <c r="A479" i="28"/>
  <c r="R478" i="28"/>
  <c r="S478" i="28" s="1"/>
  <c r="Q478" i="28"/>
  <c r="J478" i="28"/>
  <c r="E478" i="28"/>
  <c r="C478" i="28"/>
  <c r="T478" i="28" s="1"/>
  <c r="A478" i="28"/>
  <c r="S477" i="28"/>
  <c r="R477" i="28"/>
  <c r="Q477" i="28"/>
  <c r="J477" i="28"/>
  <c r="E477" i="28"/>
  <c r="C477" i="28"/>
  <c r="T477" i="28" s="1"/>
  <c r="A477" i="28"/>
  <c r="R476" i="28"/>
  <c r="S476" i="28" s="1"/>
  <c r="Q476" i="28"/>
  <c r="J476" i="28"/>
  <c r="E476" i="28"/>
  <c r="C476" i="28"/>
  <c r="T476" i="28" s="1"/>
  <c r="A476" i="28"/>
  <c r="R475" i="28"/>
  <c r="S475" i="28" s="1"/>
  <c r="Q475" i="28"/>
  <c r="J475" i="28"/>
  <c r="E475" i="28"/>
  <c r="C475" i="28"/>
  <c r="T475" i="28" s="1"/>
  <c r="A475" i="28"/>
  <c r="R474" i="28"/>
  <c r="S474" i="28" s="1"/>
  <c r="Q474" i="28"/>
  <c r="J474" i="28"/>
  <c r="E474" i="28"/>
  <c r="C474" i="28"/>
  <c r="T474" i="28" s="1"/>
  <c r="A474" i="28"/>
  <c r="R473" i="28"/>
  <c r="S473" i="28" s="1"/>
  <c r="Q473" i="28"/>
  <c r="J473" i="28"/>
  <c r="E473" i="28"/>
  <c r="C473" i="28"/>
  <c r="T473" i="28" s="1"/>
  <c r="A473" i="28"/>
  <c r="R472" i="28"/>
  <c r="S472" i="28" s="1"/>
  <c r="Q472" i="28"/>
  <c r="J472" i="28"/>
  <c r="E472" i="28"/>
  <c r="C472" i="28"/>
  <c r="T472" i="28" s="1"/>
  <c r="A472" i="28"/>
  <c r="R471" i="28"/>
  <c r="S471" i="28" s="1"/>
  <c r="Q471" i="28"/>
  <c r="J471" i="28"/>
  <c r="E471" i="28"/>
  <c r="C471" i="28"/>
  <c r="T471" i="28" s="1"/>
  <c r="A471" i="28"/>
  <c r="R470" i="28"/>
  <c r="S470" i="28" s="1"/>
  <c r="Q470" i="28"/>
  <c r="J470" i="28"/>
  <c r="E470" i="28"/>
  <c r="C470" i="28"/>
  <c r="T470" i="28" s="1"/>
  <c r="A470" i="28"/>
  <c r="R469" i="28"/>
  <c r="S469" i="28" s="1"/>
  <c r="Q469" i="28"/>
  <c r="J469" i="28"/>
  <c r="E469" i="28"/>
  <c r="C469" i="28"/>
  <c r="T469" i="28" s="1"/>
  <c r="A469" i="28"/>
  <c r="R468" i="28"/>
  <c r="S468" i="28" s="1"/>
  <c r="Q468" i="28"/>
  <c r="J468" i="28"/>
  <c r="E468" i="28"/>
  <c r="C468" i="28"/>
  <c r="T468" i="28" s="1"/>
  <c r="A468" i="28"/>
  <c r="R467" i="28"/>
  <c r="S467" i="28" s="1"/>
  <c r="Q467" i="28"/>
  <c r="J467" i="28"/>
  <c r="E467" i="28"/>
  <c r="C467" i="28"/>
  <c r="T467" i="28" s="1"/>
  <c r="A467" i="28"/>
  <c r="R466" i="28"/>
  <c r="S466" i="28" s="1"/>
  <c r="Q466" i="28"/>
  <c r="J466" i="28"/>
  <c r="E466" i="28"/>
  <c r="C466" i="28"/>
  <c r="T466" i="28" s="1"/>
  <c r="A466" i="28"/>
  <c r="R465" i="28"/>
  <c r="S465" i="28" s="1"/>
  <c r="Q465" i="28"/>
  <c r="J465" i="28"/>
  <c r="E465" i="28"/>
  <c r="C465" i="28"/>
  <c r="T465" i="28" s="1"/>
  <c r="A465" i="28"/>
  <c r="R464" i="28"/>
  <c r="S464" i="28" s="1"/>
  <c r="Q464" i="28"/>
  <c r="J464" i="28"/>
  <c r="E464" i="28"/>
  <c r="C464" i="28"/>
  <c r="T464" i="28" s="1"/>
  <c r="A464" i="28"/>
  <c r="S463" i="28"/>
  <c r="R463" i="28"/>
  <c r="Q463" i="28"/>
  <c r="J463" i="28"/>
  <c r="E463" i="28"/>
  <c r="C463" i="28"/>
  <c r="T463" i="28" s="1"/>
  <c r="A463" i="28"/>
  <c r="R462" i="28"/>
  <c r="S462" i="28" s="1"/>
  <c r="Q462" i="28"/>
  <c r="J462" i="28"/>
  <c r="E462" i="28"/>
  <c r="C462" i="28"/>
  <c r="T462" i="28" s="1"/>
  <c r="A462" i="28"/>
  <c r="R461" i="28"/>
  <c r="S461" i="28" s="1"/>
  <c r="Q461" i="28"/>
  <c r="J461" i="28"/>
  <c r="E461" i="28"/>
  <c r="C461" i="28"/>
  <c r="T461" i="28" s="1"/>
  <c r="A461" i="28"/>
  <c r="R460" i="28"/>
  <c r="S460" i="28" s="1"/>
  <c r="Q460" i="28"/>
  <c r="J460" i="28"/>
  <c r="E460" i="28"/>
  <c r="C460" i="28"/>
  <c r="T460" i="28" s="1"/>
  <c r="A460" i="28"/>
  <c r="R459" i="28"/>
  <c r="S459" i="28" s="1"/>
  <c r="Q459" i="28"/>
  <c r="J459" i="28"/>
  <c r="E459" i="28"/>
  <c r="C459" i="28"/>
  <c r="T459" i="28" s="1"/>
  <c r="A459" i="28"/>
  <c r="R458" i="28"/>
  <c r="S458" i="28" s="1"/>
  <c r="Q458" i="28"/>
  <c r="J458" i="28"/>
  <c r="E458" i="28"/>
  <c r="C458" i="28"/>
  <c r="T458" i="28" s="1"/>
  <c r="A458" i="28"/>
  <c r="R457" i="28"/>
  <c r="S457" i="28" s="1"/>
  <c r="Q457" i="28"/>
  <c r="J457" i="28"/>
  <c r="E457" i="28"/>
  <c r="C457" i="28"/>
  <c r="T457" i="28" s="1"/>
  <c r="A457" i="28"/>
  <c r="R456" i="28"/>
  <c r="S456" i="28" s="1"/>
  <c r="Q456" i="28"/>
  <c r="J456" i="28"/>
  <c r="E456" i="28"/>
  <c r="C456" i="28"/>
  <c r="T456" i="28" s="1"/>
  <c r="A456" i="28"/>
  <c r="R455" i="28"/>
  <c r="S455" i="28" s="1"/>
  <c r="Q455" i="28"/>
  <c r="J455" i="28"/>
  <c r="E455" i="28"/>
  <c r="C455" i="28"/>
  <c r="T455" i="28" s="1"/>
  <c r="A455" i="28"/>
  <c r="R454" i="28"/>
  <c r="S454" i="28" s="1"/>
  <c r="Q454" i="28"/>
  <c r="J454" i="28"/>
  <c r="E454" i="28"/>
  <c r="C454" i="28"/>
  <c r="T454" i="28" s="1"/>
  <c r="A454" i="28"/>
  <c r="R453" i="28"/>
  <c r="S453" i="28" s="1"/>
  <c r="Q453" i="28"/>
  <c r="J453" i="28"/>
  <c r="E453" i="28"/>
  <c r="C453" i="28"/>
  <c r="T453" i="28" s="1"/>
  <c r="A453" i="28"/>
  <c r="R452" i="28"/>
  <c r="S452" i="28" s="1"/>
  <c r="Q452" i="28"/>
  <c r="J452" i="28"/>
  <c r="E452" i="28"/>
  <c r="C452" i="28"/>
  <c r="T452" i="28" s="1"/>
  <c r="A452" i="28"/>
  <c r="R451" i="28"/>
  <c r="S451" i="28" s="1"/>
  <c r="Q451" i="28"/>
  <c r="J451" i="28"/>
  <c r="E451" i="28"/>
  <c r="C451" i="28"/>
  <c r="T451" i="28" s="1"/>
  <c r="A451" i="28"/>
  <c r="R450" i="28"/>
  <c r="S450" i="28" s="1"/>
  <c r="Q450" i="28"/>
  <c r="J450" i="28"/>
  <c r="E450" i="28"/>
  <c r="C450" i="28"/>
  <c r="T450" i="28" s="1"/>
  <c r="A450" i="28"/>
  <c r="R449" i="28"/>
  <c r="S449" i="28" s="1"/>
  <c r="Q449" i="28"/>
  <c r="J449" i="28"/>
  <c r="E449" i="28"/>
  <c r="C449" i="28"/>
  <c r="T449" i="28" s="1"/>
  <c r="A449" i="28"/>
  <c r="R448" i="28"/>
  <c r="S448" i="28" s="1"/>
  <c r="Q448" i="28"/>
  <c r="J448" i="28"/>
  <c r="E448" i="28"/>
  <c r="C448" i="28"/>
  <c r="T448" i="28" s="1"/>
  <c r="A448" i="28"/>
  <c r="R447" i="28"/>
  <c r="S447" i="28" s="1"/>
  <c r="Q447" i="28"/>
  <c r="J447" i="28"/>
  <c r="E447" i="28"/>
  <c r="C447" i="28"/>
  <c r="T447" i="28" s="1"/>
  <c r="A447" i="28"/>
  <c r="R446" i="28"/>
  <c r="S446" i="28" s="1"/>
  <c r="Q446" i="28"/>
  <c r="J446" i="28"/>
  <c r="E446" i="28"/>
  <c r="C446" i="28"/>
  <c r="T446" i="28" s="1"/>
  <c r="A446" i="28"/>
  <c r="R445" i="28"/>
  <c r="S445" i="28" s="1"/>
  <c r="Q445" i="28"/>
  <c r="J445" i="28"/>
  <c r="E445" i="28"/>
  <c r="C445" i="28"/>
  <c r="A445" i="28"/>
  <c r="R444" i="28"/>
  <c r="S444" i="28" s="1"/>
  <c r="Q444" i="28"/>
  <c r="J444" i="28"/>
  <c r="E444" i="28"/>
  <c r="C444" i="28"/>
  <c r="A444" i="28"/>
  <c r="R443" i="28"/>
  <c r="S443" i="28" s="1"/>
  <c r="Q443" i="28"/>
  <c r="J443" i="28"/>
  <c r="E443" i="28"/>
  <c r="C443" i="28"/>
  <c r="T443" i="28" s="1"/>
  <c r="A443" i="28"/>
  <c r="R442" i="28"/>
  <c r="S442" i="28" s="1"/>
  <c r="Q442" i="28"/>
  <c r="J442" i="28"/>
  <c r="E442" i="28"/>
  <c r="C442" i="28"/>
  <c r="T442" i="28" s="1"/>
  <c r="A442" i="28"/>
  <c r="R441" i="28"/>
  <c r="S441" i="28" s="1"/>
  <c r="Q441" i="28"/>
  <c r="J441" i="28"/>
  <c r="E441" i="28"/>
  <c r="C441" i="28"/>
  <c r="T441" i="28" s="1"/>
  <c r="A441" i="28"/>
  <c r="R440" i="28"/>
  <c r="S440" i="28" s="1"/>
  <c r="Q440" i="28"/>
  <c r="J440" i="28"/>
  <c r="E440" i="28"/>
  <c r="C440" i="28"/>
  <c r="T440" i="28" s="1"/>
  <c r="A440" i="28"/>
  <c r="R439" i="28"/>
  <c r="S439" i="28" s="1"/>
  <c r="Q439" i="28"/>
  <c r="J439" i="28"/>
  <c r="E439" i="28"/>
  <c r="C439" i="28"/>
  <c r="T439" i="28" s="1"/>
  <c r="A439" i="28"/>
  <c r="R438" i="28"/>
  <c r="S438" i="28" s="1"/>
  <c r="Q438" i="28"/>
  <c r="J438" i="28"/>
  <c r="E438" i="28"/>
  <c r="C438" i="28"/>
  <c r="T438" i="28" s="1"/>
  <c r="A438" i="28"/>
  <c r="R437" i="28"/>
  <c r="S437" i="28" s="1"/>
  <c r="Q437" i="28"/>
  <c r="J437" i="28"/>
  <c r="E437" i="28"/>
  <c r="C437" i="28"/>
  <c r="T437" i="28" s="1"/>
  <c r="A437" i="28"/>
  <c r="R436" i="28"/>
  <c r="S436" i="28" s="1"/>
  <c r="Q436" i="28"/>
  <c r="J436" i="28"/>
  <c r="E436" i="28"/>
  <c r="C436" i="28"/>
  <c r="A436" i="28"/>
  <c r="R435" i="28"/>
  <c r="S435" i="28" s="1"/>
  <c r="Q435" i="28"/>
  <c r="J435" i="28"/>
  <c r="E435" i="28"/>
  <c r="C435" i="28"/>
  <c r="T435" i="28" s="1"/>
  <c r="A435" i="28"/>
  <c r="R434" i="28"/>
  <c r="S434" i="28" s="1"/>
  <c r="Q434" i="28"/>
  <c r="J434" i="28"/>
  <c r="E434" i="28"/>
  <c r="C434" i="28"/>
  <c r="T434" i="28" s="1"/>
  <c r="A434" i="28"/>
  <c r="E433" i="28"/>
  <c r="A433" i="28"/>
  <c r="R432" i="28"/>
  <c r="S432" i="28" s="1"/>
  <c r="Q432" i="28"/>
  <c r="J432" i="28"/>
  <c r="E432" i="28"/>
  <c r="C432" i="28"/>
  <c r="T432" i="28" s="1"/>
  <c r="A432" i="28"/>
  <c r="R431" i="28"/>
  <c r="S431" i="28" s="1"/>
  <c r="Q431" i="28"/>
  <c r="J431" i="28"/>
  <c r="E431" i="28"/>
  <c r="C431" i="28"/>
  <c r="T431" i="28" s="1"/>
  <c r="A431" i="28"/>
  <c r="R430" i="28"/>
  <c r="S430" i="28" s="1"/>
  <c r="Q430" i="28"/>
  <c r="J430" i="28"/>
  <c r="E430" i="28"/>
  <c r="C430" i="28"/>
  <c r="T430" i="28" s="1"/>
  <c r="A430" i="28"/>
  <c r="R429" i="28"/>
  <c r="S429" i="28" s="1"/>
  <c r="Q429" i="28"/>
  <c r="J429" i="28"/>
  <c r="E429" i="28"/>
  <c r="C429" i="28"/>
  <c r="T429" i="28" s="1"/>
  <c r="A429" i="28"/>
  <c r="R428" i="28"/>
  <c r="S428" i="28" s="1"/>
  <c r="Q428" i="28"/>
  <c r="J428" i="28"/>
  <c r="E428" i="28"/>
  <c r="C428" i="28"/>
  <c r="A428" i="28"/>
  <c r="R427" i="28"/>
  <c r="S427" i="28" s="1"/>
  <c r="Q427" i="28"/>
  <c r="J427" i="28"/>
  <c r="E427" i="28"/>
  <c r="C427" i="28"/>
  <c r="T427" i="28" s="1"/>
  <c r="A427" i="28"/>
  <c r="R426" i="28"/>
  <c r="S426" i="28" s="1"/>
  <c r="Q426" i="28"/>
  <c r="J426" i="28"/>
  <c r="E426" i="28"/>
  <c r="C426" i="28"/>
  <c r="T426" i="28" s="1"/>
  <c r="A426" i="28"/>
  <c r="R425" i="28"/>
  <c r="S425" i="28" s="1"/>
  <c r="Q425" i="28"/>
  <c r="J425" i="28"/>
  <c r="E425" i="28"/>
  <c r="C425" i="28"/>
  <c r="T425" i="28" s="1"/>
  <c r="A425" i="28"/>
  <c r="R424" i="28"/>
  <c r="S424" i="28" s="1"/>
  <c r="Q424" i="28"/>
  <c r="J424" i="28"/>
  <c r="E424" i="28"/>
  <c r="C424" i="28"/>
  <c r="T424" i="28" s="1"/>
  <c r="A424" i="28"/>
  <c r="R423" i="28"/>
  <c r="S423" i="28" s="1"/>
  <c r="Q423" i="28"/>
  <c r="J423" i="28"/>
  <c r="E423" i="28"/>
  <c r="C423" i="28"/>
  <c r="A423" i="28"/>
  <c r="R422" i="28"/>
  <c r="S422" i="28" s="1"/>
  <c r="Q422" i="28"/>
  <c r="J422" i="28"/>
  <c r="E422" i="28"/>
  <c r="C422" i="28"/>
  <c r="T422" i="28" s="1"/>
  <c r="A422" i="28"/>
  <c r="R421" i="28"/>
  <c r="S421" i="28" s="1"/>
  <c r="Q421" i="28"/>
  <c r="J421" i="28"/>
  <c r="E421" i="28"/>
  <c r="C421" i="28"/>
  <c r="T421" i="28" s="1"/>
  <c r="A421" i="28"/>
  <c r="R420" i="28"/>
  <c r="S420" i="28" s="1"/>
  <c r="Q420" i="28"/>
  <c r="J420" i="28"/>
  <c r="E420" i="28"/>
  <c r="C420" i="28"/>
  <c r="A420" i="28"/>
  <c r="J419" i="28"/>
  <c r="I419" i="28"/>
  <c r="R419" i="28" s="1"/>
  <c r="S419" i="28" s="1"/>
  <c r="E419" i="28"/>
  <c r="C419" i="28"/>
  <c r="A419" i="28"/>
  <c r="R418" i="28"/>
  <c r="S418" i="28" s="1"/>
  <c r="Q418" i="28"/>
  <c r="J418" i="28"/>
  <c r="E418" i="28"/>
  <c r="C418" i="28"/>
  <c r="T418" i="28" s="1"/>
  <c r="A418" i="28"/>
  <c r="R417" i="28"/>
  <c r="S417" i="28" s="1"/>
  <c r="Q417" i="28"/>
  <c r="J417" i="28"/>
  <c r="E417" i="28"/>
  <c r="C417" i="28"/>
  <c r="T417" i="28" s="1"/>
  <c r="A417" i="28"/>
  <c r="S416" i="28"/>
  <c r="R416" i="28"/>
  <c r="Q416" i="28"/>
  <c r="J416" i="28"/>
  <c r="E416" i="28"/>
  <c r="C416" i="28"/>
  <c r="T416" i="28" s="1"/>
  <c r="A416" i="28"/>
  <c r="R415" i="28"/>
  <c r="S415" i="28" s="1"/>
  <c r="Q415" i="28"/>
  <c r="J415" i="28"/>
  <c r="E415" i="28"/>
  <c r="C415" i="28"/>
  <c r="T415" i="28" s="1"/>
  <c r="A415" i="28"/>
  <c r="R414" i="28"/>
  <c r="S414" i="28" s="1"/>
  <c r="Q414" i="28"/>
  <c r="J414" i="28"/>
  <c r="E414" i="28"/>
  <c r="C414" i="28"/>
  <c r="T414" i="28" s="1"/>
  <c r="A414" i="28"/>
  <c r="R413" i="28"/>
  <c r="S413" i="28" s="1"/>
  <c r="Q413" i="28"/>
  <c r="J413" i="28"/>
  <c r="E413" i="28"/>
  <c r="C413" i="28"/>
  <c r="A413" i="28"/>
  <c r="R412" i="28"/>
  <c r="S412" i="28" s="1"/>
  <c r="Q412" i="28"/>
  <c r="J412" i="28"/>
  <c r="E412" i="28"/>
  <c r="C412" i="28"/>
  <c r="T412" i="28" s="1"/>
  <c r="A412" i="28"/>
  <c r="R411" i="28"/>
  <c r="S411" i="28" s="1"/>
  <c r="Q411" i="28"/>
  <c r="J411" i="28"/>
  <c r="E411" i="28"/>
  <c r="C411" i="28"/>
  <c r="T411" i="28" s="1"/>
  <c r="A411" i="28"/>
  <c r="R410" i="28"/>
  <c r="S410" i="28" s="1"/>
  <c r="Q410" i="28"/>
  <c r="J410" i="28"/>
  <c r="E410" i="28"/>
  <c r="C410" i="28"/>
  <c r="T410" i="28" s="1"/>
  <c r="A410" i="28"/>
  <c r="R409" i="28"/>
  <c r="S409" i="28" s="1"/>
  <c r="Q409" i="28"/>
  <c r="J409" i="28"/>
  <c r="E409" i="28"/>
  <c r="C409" i="28"/>
  <c r="T409" i="28" s="1"/>
  <c r="A409" i="28"/>
  <c r="R408" i="28"/>
  <c r="S408" i="28" s="1"/>
  <c r="Q408" i="28"/>
  <c r="J408" i="28"/>
  <c r="E408" i="28"/>
  <c r="C408" i="28"/>
  <c r="T408" i="28" s="1"/>
  <c r="A408" i="28"/>
  <c r="R407" i="28"/>
  <c r="S407" i="28" s="1"/>
  <c r="Q407" i="28"/>
  <c r="J407" i="28"/>
  <c r="E407" i="28"/>
  <c r="C407" i="28"/>
  <c r="T407" i="28" s="1"/>
  <c r="A407" i="28"/>
  <c r="S406" i="28"/>
  <c r="R406" i="28"/>
  <c r="Q406" i="28"/>
  <c r="J406" i="28"/>
  <c r="E406" i="28"/>
  <c r="C406" i="28"/>
  <c r="A406" i="28"/>
  <c r="R405" i="28"/>
  <c r="S405" i="28" s="1"/>
  <c r="Q405" i="28"/>
  <c r="J405" i="28"/>
  <c r="E405" i="28"/>
  <c r="C405" i="28"/>
  <c r="A405" i="28"/>
  <c r="R404" i="28"/>
  <c r="S404" i="28" s="1"/>
  <c r="Q404" i="28"/>
  <c r="J404" i="28"/>
  <c r="E404" i="28"/>
  <c r="C404" i="28"/>
  <c r="T404" i="28" s="1"/>
  <c r="A404" i="28"/>
  <c r="R403" i="28"/>
  <c r="S403" i="28" s="1"/>
  <c r="Q403" i="28"/>
  <c r="J403" i="28"/>
  <c r="E403" i="28"/>
  <c r="C403" i="28"/>
  <c r="T403" i="28" s="1"/>
  <c r="A403" i="28"/>
  <c r="R402" i="28"/>
  <c r="S402" i="28" s="1"/>
  <c r="Q402" i="28"/>
  <c r="J402" i="28"/>
  <c r="E402" i="28"/>
  <c r="C402" i="28"/>
  <c r="T402" i="28" s="1"/>
  <c r="A402" i="28"/>
  <c r="R401" i="28"/>
  <c r="S401" i="28" s="1"/>
  <c r="Q401" i="28"/>
  <c r="J401" i="28"/>
  <c r="E401" i="28"/>
  <c r="C401" i="28"/>
  <c r="T401" i="28" s="1"/>
  <c r="A401" i="28"/>
  <c r="R400" i="28"/>
  <c r="S400" i="28" s="1"/>
  <c r="Q400" i="28"/>
  <c r="J400" i="28"/>
  <c r="E400" i="28"/>
  <c r="C400" i="28"/>
  <c r="T400" i="28" s="1"/>
  <c r="A400" i="28"/>
  <c r="R399" i="28"/>
  <c r="S399" i="28" s="1"/>
  <c r="Q399" i="28"/>
  <c r="J399" i="28"/>
  <c r="E399" i="28"/>
  <c r="C399" i="28"/>
  <c r="T399" i="28" s="1"/>
  <c r="A399" i="28"/>
  <c r="R398" i="28"/>
  <c r="S398" i="28" s="1"/>
  <c r="Q398" i="28"/>
  <c r="J398" i="28"/>
  <c r="E398" i="28"/>
  <c r="C398" i="28"/>
  <c r="T398" i="28" s="1"/>
  <c r="A398" i="28"/>
  <c r="R397" i="28"/>
  <c r="S397" i="28" s="1"/>
  <c r="Q397" i="28"/>
  <c r="J397" i="28"/>
  <c r="E397" i="28"/>
  <c r="C397" i="28"/>
  <c r="T397" i="28" s="1"/>
  <c r="A397" i="28"/>
  <c r="R396" i="28"/>
  <c r="S396" i="28" s="1"/>
  <c r="Q396" i="28"/>
  <c r="J396" i="28"/>
  <c r="E396" i="28"/>
  <c r="C396" i="28"/>
  <c r="T396" i="28" s="1"/>
  <c r="A396" i="28"/>
  <c r="R395" i="28"/>
  <c r="S395" i="28" s="1"/>
  <c r="Q395" i="28"/>
  <c r="J395" i="28"/>
  <c r="E395" i="28"/>
  <c r="C395" i="28"/>
  <c r="T395" i="28" s="1"/>
  <c r="A395" i="28"/>
  <c r="R394" i="28"/>
  <c r="S394" i="28" s="1"/>
  <c r="Q394" i="28"/>
  <c r="J394" i="28"/>
  <c r="E394" i="28"/>
  <c r="C394" i="28"/>
  <c r="T394" i="28" s="1"/>
  <c r="A394" i="28"/>
  <c r="R393" i="28"/>
  <c r="S393" i="28" s="1"/>
  <c r="Q393" i="28"/>
  <c r="J393" i="28"/>
  <c r="E393" i="28"/>
  <c r="C393" i="28"/>
  <c r="A393" i="28"/>
  <c r="R392" i="28"/>
  <c r="S392" i="28" s="1"/>
  <c r="Q392" i="28"/>
  <c r="J392" i="28"/>
  <c r="E392" i="28"/>
  <c r="C392" i="28"/>
  <c r="A392" i="28"/>
  <c r="R391" i="28"/>
  <c r="S391" i="28" s="1"/>
  <c r="Q391" i="28"/>
  <c r="J391" i="28"/>
  <c r="E391" i="28"/>
  <c r="C391" i="28"/>
  <c r="T391" i="28" s="1"/>
  <c r="A391" i="28"/>
  <c r="R390" i="28"/>
  <c r="S390" i="28" s="1"/>
  <c r="Q390" i="28"/>
  <c r="J390" i="28"/>
  <c r="E390" i="28"/>
  <c r="C390" i="28"/>
  <c r="A390" i="28"/>
  <c r="R389" i="28"/>
  <c r="S389" i="28" s="1"/>
  <c r="Q389" i="28"/>
  <c r="J389" i="28"/>
  <c r="E389" i="28"/>
  <c r="C389" i="28"/>
  <c r="A389" i="28"/>
  <c r="R388" i="28"/>
  <c r="S388" i="28" s="1"/>
  <c r="Q388" i="28"/>
  <c r="J388" i="28"/>
  <c r="E388" i="28"/>
  <c r="C388" i="28"/>
  <c r="T388" i="28" s="1"/>
  <c r="A388" i="28"/>
  <c r="R387" i="28"/>
  <c r="S387" i="28" s="1"/>
  <c r="Q387" i="28"/>
  <c r="J387" i="28"/>
  <c r="E387" i="28"/>
  <c r="C387" i="28"/>
  <c r="T387" i="28" s="1"/>
  <c r="A387" i="28"/>
  <c r="R386" i="28"/>
  <c r="S386" i="28" s="1"/>
  <c r="Q386" i="28"/>
  <c r="J386" i="28"/>
  <c r="E386" i="28"/>
  <c r="C386" i="28"/>
  <c r="T386" i="28" s="1"/>
  <c r="A386" i="28"/>
  <c r="R385" i="28"/>
  <c r="S385" i="28" s="1"/>
  <c r="Q385" i="28"/>
  <c r="J385" i="28"/>
  <c r="E385" i="28"/>
  <c r="C385" i="28"/>
  <c r="T385" i="28" s="1"/>
  <c r="A385" i="28"/>
  <c r="S384" i="28"/>
  <c r="R384" i="28"/>
  <c r="Q384" i="28"/>
  <c r="J384" i="28"/>
  <c r="E384" i="28"/>
  <c r="C384" i="28"/>
  <c r="A384" i="28"/>
  <c r="R383" i="28"/>
  <c r="S383" i="28" s="1"/>
  <c r="Q383" i="28"/>
  <c r="J383" i="28"/>
  <c r="E383" i="28"/>
  <c r="C383" i="28"/>
  <c r="A383" i="28"/>
  <c r="R382" i="28"/>
  <c r="S382" i="28" s="1"/>
  <c r="Q382" i="28"/>
  <c r="J382" i="28"/>
  <c r="E382" i="28"/>
  <c r="C382" i="28"/>
  <c r="T382" i="28" s="1"/>
  <c r="A382" i="28"/>
  <c r="R381" i="28"/>
  <c r="S381" i="28" s="1"/>
  <c r="Q381" i="28"/>
  <c r="J381" i="28"/>
  <c r="E381" i="28"/>
  <c r="C381" i="28"/>
  <c r="A381" i="28"/>
  <c r="R380" i="28"/>
  <c r="S380" i="28" s="1"/>
  <c r="Q380" i="28"/>
  <c r="J380" i="28"/>
  <c r="E380" i="28"/>
  <c r="C380" i="28"/>
  <c r="A380" i="28"/>
  <c r="R379" i="28"/>
  <c r="S379" i="28" s="1"/>
  <c r="Q379" i="28"/>
  <c r="J379" i="28"/>
  <c r="E379" i="28"/>
  <c r="C379" i="28"/>
  <c r="T379" i="28" s="1"/>
  <c r="A379" i="28"/>
  <c r="R378" i="28"/>
  <c r="S378" i="28" s="1"/>
  <c r="Q378" i="28"/>
  <c r="J378" i="28"/>
  <c r="E378" i="28"/>
  <c r="C378" i="28"/>
  <c r="A378" i="28"/>
  <c r="R377" i="28"/>
  <c r="S377" i="28" s="1"/>
  <c r="Q377" i="28"/>
  <c r="J377" i="28"/>
  <c r="E377" i="28"/>
  <c r="C377" i="28"/>
  <c r="A377" i="28"/>
  <c r="R376" i="28"/>
  <c r="S376" i="28" s="1"/>
  <c r="Q376" i="28"/>
  <c r="J376" i="28"/>
  <c r="E376" i="28"/>
  <c r="C376" i="28"/>
  <c r="T376" i="28" s="1"/>
  <c r="A376" i="28"/>
  <c r="S375" i="28"/>
  <c r="R375" i="28"/>
  <c r="Q375" i="28"/>
  <c r="J375" i="28"/>
  <c r="E375" i="28"/>
  <c r="C375" i="28"/>
  <c r="A375" i="28"/>
  <c r="R374" i="28"/>
  <c r="S374" i="28" s="1"/>
  <c r="Q374" i="28"/>
  <c r="J374" i="28"/>
  <c r="E374" i="28"/>
  <c r="C374" i="28"/>
  <c r="A374" i="28"/>
  <c r="R373" i="28"/>
  <c r="S373" i="28" s="1"/>
  <c r="Q373" i="28"/>
  <c r="J373" i="28"/>
  <c r="E373" i="28"/>
  <c r="C373" i="28"/>
  <c r="T373" i="28" s="1"/>
  <c r="A373" i="28"/>
  <c r="R372" i="28"/>
  <c r="S372" i="28" s="1"/>
  <c r="Q372" i="28"/>
  <c r="J372" i="28"/>
  <c r="E372" i="28"/>
  <c r="C372" i="28"/>
  <c r="A372" i="28"/>
  <c r="R371" i="28"/>
  <c r="S371" i="28" s="1"/>
  <c r="Q371" i="28"/>
  <c r="J371" i="28"/>
  <c r="E371" i="28"/>
  <c r="C371" i="28"/>
  <c r="A371" i="28"/>
  <c r="R370" i="28"/>
  <c r="S370" i="28" s="1"/>
  <c r="Q370" i="28"/>
  <c r="J370" i="28"/>
  <c r="E370" i="28"/>
  <c r="C370" i="28"/>
  <c r="T370" i="28" s="1"/>
  <c r="A370" i="28"/>
  <c r="R369" i="28"/>
  <c r="S369" i="28" s="1"/>
  <c r="Q369" i="28"/>
  <c r="J369" i="28"/>
  <c r="E369" i="28"/>
  <c r="C369" i="28"/>
  <c r="A369" i="28"/>
  <c r="R368" i="28"/>
  <c r="S368" i="28" s="1"/>
  <c r="Q368" i="28"/>
  <c r="J368" i="28"/>
  <c r="E368" i="28"/>
  <c r="C368" i="28"/>
  <c r="A368" i="28"/>
  <c r="R367" i="28"/>
  <c r="S367" i="28" s="1"/>
  <c r="Q367" i="28"/>
  <c r="J367" i="28"/>
  <c r="E367" i="28"/>
  <c r="C367" i="28"/>
  <c r="A367" i="28"/>
  <c r="R366" i="28"/>
  <c r="S366" i="28" s="1"/>
  <c r="Q366" i="28"/>
  <c r="J366" i="28"/>
  <c r="E366" i="28"/>
  <c r="C366" i="28"/>
  <c r="A366" i="28"/>
  <c r="R365" i="28"/>
  <c r="S365" i="28" s="1"/>
  <c r="Q365" i="28"/>
  <c r="J365" i="28"/>
  <c r="E365" i="28"/>
  <c r="C365" i="28"/>
  <c r="A365" i="28"/>
  <c r="R364" i="28"/>
  <c r="S364" i="28" s="1"/>
  <c r="Q364" i="28"/>
  <c r="J364" i="28"/>
  <c r="E364" i="28"/>
  <c r="C364" i="28"/>
  <c r="T364" i="28" s="1"/>
  <c r="A364" i="28"/>
  <c r="R363" i="28"/>
  <c r="S363" i="28" s="1"/>
  <c r="Q363" i="28"/>
  <c r="J363" i="28"/>
  <c r="E363" i="28"/>
  <c r="C363" i="28"/>
  <c r="T363" i="28" s="1"/>
  <c r="A363" i="28"/>
  <c r="R362" i="28"/>
  <c r="S362" i="28" s="1"/>
  <c r="Q362" i="28"/>
  <c r="J362" i="28"/>
  <c r="E362" i="28"/>
  <c r="C362" i="28"/>
  <c r="A362" i="28"/>
  <c r="R361" i="28"/>
  <c r="S361" i="28" s="1"/>
  <c r="Q361" i="28"/>
  <c r="J361" i="28"/>
  <c r="E361" i="28"/>
  <c r="C361" i="28"/>
  <c r="T361" i="28" s="1"/>
  <c r="A361" i="28"/>
  <c r="R360" i="28"/>
  <c r="S360" i="28" s="1"/>
  <c r="Q360" i="28"/>
  <c r="J360" i="28"/>
  <c r="E360" i="28"/>
  <c r="C360" i="28"/>
  <c r="A360" i="28"/>
  <c r="R359" i="28"/>
  <c r="S359" i="28" s="1"/>
  <c r="Q359" i="28"/>
  <c r="J359" i="28"/>
  <c r="E359" i="28"/>
  <c r="C359" i="28"/>
  <c r="A359" i="28"/>
  <c r="R358" i="28"/>
  <c r="S358" i="28" s="1"/>
  <c r="Q358" i="28"/>
  <c r="J358" i="28"/>
  <c r="E358" i="28"/>
  <c r="C358" i="28"/>
  <c r="T358" i="28" s="1"/>
  <c r="A358" i="28"/>
  <c r="R357" i="28"/>
  <c r="S357" i="28" s="1"/>
  <c r="Q357" i="28"/>
  <c r="J357" i="28"/>
  <c r="E357" i="28"/>
  <c r="C357" i="28"/>
  <c r="A357" i="28"/>
  <c r="R356" i="28"/>
  <c r="S356" i="28" s="1"/>
  <c r="Q356" i="28"/>
  <c r="J356" i="28"/>
  <c r="E356" i="28"/>
  <c r="C356" i="28"/>
  <c r="A356" i="28"/>
  <c r="R355" i="28"/>
  <c r="S355" i="28" s="1"/>
  <c r="Q355" i="28"/>
  <c r="J355" i="28"/>
  <c r="E355" i="28"/>
  <c r="C355" i="28"/>
  <c r="A355" i="28"/>
  <c r="R354" i="28"/>
  <c r="S354" i="28" s="1"/>
  <c r="Q354" i="28"/>
  <c r="J354" i="28"/>
  <c r="E354" i="28"/>
  <c r="C354" i="28"/>
  <c r="A354" i="28"/>
  <c r="R353" i="28"/>
  <c r="S353" i="28" s="1"/>
  <c r="Q353" i="28"/>
  <c r="J353" i="28"/>
  <c r="E353" i="28"/>
  <c r="C353" i="28"/>
  <c r="A353" i="28"/>
  <c r="R352" i="28"/>
  <c r="S352" i="28" s="1"/>
  <c r="Q352" i="28"/>
  <c r="J352" i="28"/>
  <c r="E352" i="28"/>
  <c r="C352" i="28"/>
  <c r="T352" i="28" s="1"/>
  <c r="A352" i="28"/>
  <c r="R351" i="28"/>
  <c r="S351" i="28" s="1"/>
  <c r="Q351" i="28"/>
  <c r="J351" i="28"/>
  <c r="E351" i="28"/>
  <c r="C351" i="28"/>
  <c r="A351" i="28"/>
  <c r="R350" i="28"/>
  <c r="S350" i="28" s="1"/>
  <c r="Q350" i="28"/>
  <c r="J350" i="28"/>
  <c r="E350" i="28"/>
  <c r="C350" i="28"/>
  <c r="A350" i="28"/>
  <c r="R349" i="28"/>
  <c r="S349" i="28" s="1"/>
  <c r="Q349" i="28"/>
  <c r="J349" i="28"/>
  <c r="E349" i="28"/>
  <c r="C349" i="28"/>
  <c r="T349" i="28" s="1"/>
  <c r="A349" i="28"/>
  <c r="R348" i="28"/>
  <c r="S348" i="28" s="1"/>
  <c r="Q348" i="28"/>
  <c r="J348" i="28"/>
  <c r="E348" i="28"/>
  <c r="C348" i="28"/>
  <c r="A348" i="28"/>
  <c r="R347" i="28"/>
  <c r="S347" i="28" s="1"/>
  <c r="Q347" i="28"/>
  <c r="J347" i="28"/>
  <c r="E347" i="28"/>
  <c r="C347" i="28"/>
  <c r="A347" i="28"/>
  <c r="R346" i="28"/>
  <c r="S346" i="28" s="1"/>
  <c r="Q346" i="28"/>
  <c r="J346" i="28"/>
  <c r="E346" i="28"/>
  <c r="C346" i="28"/>
  <c r="T346" i="28" s="1"/>
  <c r="A346" i="28"/>
  <c r="R345" i="28"/>
  <c r="S345" i="28" s="1"/>
  <c r="Q345" i="28"/>
  <c r="J345" i="28"/>
  <c r="E345" i="28"/>
  <c r="C345" i="28"/>
  <c r="A345" i="28"/>
  <c r="R344" i="28"/>
  <c r="S344" i="28" s="1"/>
  <c r="Q344" i="28"/>
  <c r="J344" i="28"/>
  <c r="E344" i="28"/>
  <c r="C344" i="28"/>
  <c r="A344" i="28"/>
  <c r="R343" i="28"/>
  <c r="S343" i="28" s="1"/>
  <c r="Q343" i="28"/>
  <c r="J343" i="28"/>
  <c r="E343" i="28"/>
  <c r="C343" i="28"/>
  <c r="T343" i="28" s="1"/>
  <c r="A343" i="28"/>
  <c r="R342" i="28"/>
  <c r="S342" i="28" s="1"/>
  <c r="Q342" i="28"/>
  <c r="J342" i="28"/>
  <c r="E342" i="28"/>
  <c r="C342" i="28"/>
  <c r="A342" i="28"/>
  <c r="R341" i="28"/>
  <c r="S341" i="28" s="1"/>
  <c r="Q341" i="28"/>
  <c r="J341" i="28"/>
  <c r="E341" i="28"/>
  <c r="C341" i="28"/>
  <c r="A341" i="28"/>
  <c r="R340" i="28"/>
  <c r="S340" i="28" s="1"/>
  <c r="Q340" i="28"/>
  <c r="J340" i="28"/>
  <c r="E340" i="28"/>
  <c r="C340" i="28"/>
  <c r="T340" i="28" s="1"/>
  <c r="A340" i="28"/>
  <c r="R339" i="28"/>
  <c r="S339" i="28" s="1"/>
  <c r="Q339" i="28"/>
  <c r="J339" i="28"/>
  <c r="E339" i="28"/>
  <c r="C339" i="28"/>
  <c r="A339" i="28"/>
  <c r="R338" i="28"/>
  <c r="S338" i="28" s="1"/>
  <c r="Q338" i="28"/>
  <c r="J338" i="28"/>
  <c r="E338" i="28"/>
  <c r="C338" i="28"/>
  <c r="A338" i="28"/>
  <c r="R337" i="28"/>
  <c r="S337" i="28" s="1"/>
  <c r="Q337" i="28"/>
  <c r="J337" i="28"/>
  <c r="E337" i="28"/>
  <c r="C337" i="28"/>
  <c r="T337" i="28" s="1"/>
  <c r="A337" i="28"/>
  <c r="R336" i="28"/>
  <c r="S336" i="28" s="1"/>
  <c r="Q336" i="28"/>
  <c r="J336" i="28"/>
  <c r="E336" i="28"/>
  <c r="C336" i="28"/>
  <c r="A336" i="28"/>
  <c r="R335" i="28"/>
  <c r="S335" i="28" s="1"/>
  <c r="Q335" i="28"/>
  <c r="J335" i="28"/>
  <c r="E335" i="28"/>
  <c r="C335" i="28"/>
  <c r="A335" i="28"/>
  <c r="R334" i="28"/>
  <c r="S334" i="28" s="1"/>
  <c r="Q334" i="28"/>
  <c r="J334" i="28"/>
  <c r="E334" i="28"/>
  <c r="C334" i="28"/>
  <c r="T334" i="28" s="1"/>
  <c r="A334" i="28"/>
  <c r="R333" i="28"/>
  <c r="S333" i="28" s="1"/>
  <c r="Q333" i="28"/>
  <c r="J333" i="28"/>
  <c r="E333" i="28"/>
  <c r="C333" i="28"/>
  <c r="T333" i="28" s="1"/>
  <c r="A333" i="28"/>
  <c r="R332" i="28"/>
  <c r="S332" i="28" s="1"/>
  <c r="Q332" i="28"/>
  <c r="J332" i="28"/>
  <c r="E332" i="28"/>
  <c r="C332" i="28"/>
  <c r="A332" i="28"/>
  <c r="R331" i="28"/>
  <c r="S331" i="28" s="1"/>
  <c r="Q331" i="28"/>
  <c r="J331" i="28"/>
  <c r="E331" i="28"/>
  <c r="C331" i="28"/>
  <c r="A331" i="28"/>
  <c r="S330" i="28"/>
  <c r="R330" i="28"/>
  <c r="Q330" i="28"/>
  <c r="J330" i="28"/>
  <c r="E330" i="28"/>
  <c r="C330" i="28"/>
  <c r="T330" i="28" s="1"/>
  <c r="A330" i="28"/>
  <c r="R329" i="28"/>
  <c r="S329" i="28" s="1"/>
  <c r="Q329" i="28"/>
  <c r="J329" i="28"/>
  <c r="E329" i="28"/>
  <c r="C329" i="28"/>
  <c r="A329" i="28"/>
  <c r="R328" i="28"/>
  <c r="S328" i="28" s="1"/>
  <c r="Q328" i="28"/>
  <c r="J328" i="28"/>
  <c r="E328" i="28"/>
  <c r="C328" i="28"/>
  <c r="A328" i="28"/>
  <c r="R327" i="28"/>
  <c r="S327" i="28" s="1"/>
  <c r="Q327" i="28"/>
  <c r="J327" i="28"/>
  <c r="E327" i="28"/>
  <c r="C327" i="28"/>
  <c r="T327" i="28" s="1"/>
  <c r="A327" i="28"/>
  <c r="R326" i="28"/>
  <c r="S326" i="28" s="1"/>
  <c r="Q326" i="28"/>
  <c r="J326" i="28"/>
  <c r="E326" i="28"/>
  <c r="C326" i="28"/>
  <c r="A326" i="28"/>
  <c r="R325" i="28"/>
  <c r="S325" i="28" s="1"/>
  <c r="Q325" i="28"/>
  <c r="J325" i="28"/>
  <c r="E325" i="28"/>
  <c r="C325" i="28"/>
  <c r="A325" i="28"/>
  <c r="R324" i="28"/>
  <c r="S324" i="28" s="1"/>
  <c r="Q324" i="28"/>
  <c r="J324" i="28"/>
  <c r="E324" i="28"/>
  <c r="C324" i="28"/>
  <c r="A324" i="28"/>
  <c r="R323" i="28"/>
  <c r="S323" i="28" s="1"/>
  <c r="Q323" i="28"/>
  <c r="J323" i="28"/>
  <c r="E323" i="28"/>
  <c r="C323" i="28"/>
  <c r="A323" i="28"/>
  <c r="R322" i="28"/>
  <c r="S322" i="28" s="1"/>
  <c r="Q322" i="28"/>
  <c r="J322" i="28"/>
  <c r="E322" i="28"/>
  <c r="C322" i="28"/>
  <c r="A322" i="28"/>
  <c r="R321" i="28"/>
  <c r="S321" i="28" s="1"/>
  <c r="Q321" i="28"/>
  <c r="J321" i="28"/>
  <c r="E321" i="28"/>
  <c r="C321" i="28"/>
  <c r="T321" i="28" s="1"/>
  <c r="A321" i="28"/>
  <c r="R320" i="28"/>
  <c r="S320" i="28" s="1"/>
  <c r="Q320" i="28"/>
  <c r="J320" i="28"/>
  <c r="E320" i="28"/>
  <c r="C320" i="28"/>
  <c r="A320" i="28"/>
  <c r="R319" i="28"/>
  <c r="S319" i="28" s="1"/>
  <c r="Q319" i="28"/>
  <c r="J319" i="28"/>
  <c r="E319" i="28"/>
  <c r="C319" i="28"/>
  <c r="A319" i="28"/>
  <c r="R318" i="28"/>
  <c r="S318" i="28" s="1"/>
  <c r="Q318" i="28"/>
  <c r="J318" i="28"/>
  <c r="E318" i="28"/>
  <c r="C318" i="28"/>
  <c r="T318" i="28" s="1"/>
  <c r="A318" i="28"/>
  <c r="R317" i="28"/>
  <c r="S317" i="28" s="1"/>
  <c r="Q317" i="28"/>
  <c r="J317" i="28"/>
  <c r="E317" i="28"/>
  <c r="C317" i="28"/>
  <c r="A317" i="28"/>
  <c r="R316" i="28"/>
  <c r="S316" i="28" s="1"/>
  <c r="Q316" i="28"/>
  <c r="J316" i="28"/>
  <c r="E316" i="28"/>
  <c r="C316" i="28"/>
  <c r="A316" i="28"/>
  <c r="R315" i="28"/>
  <c r="S315" i="28" s="1"/>
  <c r="Q315" i="28"/>
  <c r="J315" i="28"/>
  <c r="E315" i="28"/>
  <c r="C315" i="28"/>
  <c r="A315" i="28"/>
  <c r="R314" i="28"/>
  <c r="S314" i="28" s="1"/>
  <c r="Q314" i="28"/>
  <c r="J314" i="28"/>
  <c r="E314" i="28"/>
  <c r="C314" i="28"/>
  <c r="A314" i="28"/>
  <c r="R313" i="28"/>
  <c r="S313" i="28" s="1"/>
  <c r="Q313" i="28"/>
  <c r="J313" i="28"/>
  <c r="E313" i="28"/>
  <c r="C313" i="28"/>
  <c r="A313" i="28"/>
  <c r="R312" i="28"/>
  <c r="S312" i="28" s="1"/>
  <c r="Q312" i="28"/>
  <c r="J312" i="28"/>
  <c r="E312" i="28"/>
  <c r="C312" i="28"/>
  <c r="T312" i="28" s="1"/>
  <c r="A312" i="28"/>
  <c r="R311" i="28"/>
  <c r="S311" i="28" s="1"/>
  <c r="Q311" i="28"/>
  <c r="J311" i="28"/>
  <c r="E311" i="28"/>
  <c r="C311" i="28"/>
  <c r="A311" i="28"/>
  <c r="R310" i="28"/>
  <c r="S310" i="28" s="1"/>
  <c r="Q310" i="28"/>
  <c r="J310" i="28"/>
  <c r="E310" i="28"/>
  <c r="C310" i="28"/>
  <c r="A310" i="28"/>
  <c r="R309" i="28"/>
  <c r="S309" i="28" s="1"/>
  <c r="Q309" i="28"/>
  <c r="J309" i="28"/>
  <c r="E309" i="28"/>
  <c r="C309" i="28"/>
  <c r="A309" i="28"/>
  <c r="S308" i="28"/>
  <c r="R308" i="28"/>
  <c r="Q308" i="28"/>
  <c r="J308" i="28"/>
  <c r="E308" i="28"/>
  <c r="C308" i="28"/>
  <c r="A308" i="28"/>
  <c r="R307" i="28"/>
  <c r="S307" i="28" s="1"/>
  <c r="Q307" i="28"/>
  <c r="J307" i="28"/>
  <c r="E307" i="28"/>
  <c r="C307" i="28"/>
  <c r="T307" i="28" s="1"/>
  <c r="A307" i="28"/>
  <c r="R306" i="28"/>
  <c r="S306" i="28" s="1"/>
  <c r="Q306" i="28"/>
  <c r="J306" i="28"/>
  <c r="E306" i="28"/>
  <c r="C306" i="28"/>
  <c r="A306" i="28"/>
  <c r="R305" i="28"/>
  <c r="S305" i="28" s="1"/>
  <c r="Q305" i="28"/>
  <c r="J305" i="28"/>
  <c r="E305" i="28"/>
  <c r="C305" i="28"/>
  <c r="A305" i="28"/>
  <c r="R304" i="28"/>
  <c r="S304" i="28" s="1"/>
  <c r="Q304" i="28"/>
  <c r="J304" i="28"/>
  <c r="E304" i="28"/>
  <c r="C304" i="28"/>
  <c r="A304" i="28"/>
  <c r="R303" i="28"/>
  <c r="S303" i="28" s="1"/>
  <c r="Q303" i="28"/>
  <c r="J303" i="28"/>
  <c r="E303" i="28"/>
  <c r="C303" i="28"/>
  <c r="A303" i="28"/>
  <c r="R302" i="28"/>
  <c r="S302" i="28" s="1"/>
  <c r="Q302" i="28"/>
  <c r="J302" i="28"/>
  <c r="E302" i="28"/>
  <c r="C302" i="28"/>
  <c r="A302" i="28"/>
  <c r="R301" i="28"/>
  <c r="S301" i="28" s="1"/>
  <c r="Q301" i="28"/>
  <c r="J301" i="28"/>
  <c r="E301" i="28"/>
  <c r="C301" i="28"/>
  <c r="A301" i="28"/>
  <c r="R300" i="28"/>
  <c r="S300" i="28" s="1"/>
  <c r="Q300" i="28"/>
  <c r="J300" i="28"/>
  <c r="E300" i="28"/>
  <c r="C300" i="28"/>
  <c r="A300" i="28"/>
  <c r="R299" i="28"/>
  <c r="S299" i="28" s="1"/>
  <c r="Q299" i="28"/>
  <c r="J299" i="28"/>
  <c r="E299" i="28"/>
  <c r="C299" i="28"/>
  <c r="A299" i="28"/>
  <c r="R298" i="28"/>
  <c r="S298" i="28" s="1"/>
  <c r="Q298" i="28"/>
  <c r="J298" i="28"/>
  <c r="E298" i="28"/>
  <c r="C298" i="28"/>
  <c r="T298" i="28" s="1"/>
  <c r="A298" i="28"/>
  <c r="R297" i="28"/>
  <c r="S297" i="28" s="1"/>
  <c r="Q297" i="28"/>
  <c r="J297" i="28"/>
  <c r="E297" i="28"/>
  <c r="C297" i="28"/>
  <c r="A297" i="28"/>
  <c r="R296" i="28"/>
  <c r="S296" i="28" s="1"/>
  <c r="Q296" i="28"/>
  <c r="J296" i="28"/>
  <c r="E296" i="28"/>
  <c r="C296" i="28"/>
  <c r="A296" i="28"/>
  <c r="R295" i="28"/>
  <c r="S295" i="28" s="1"/>
  <c r="Q295" i="28"/>
  <c r="J295" i="28"/>
  <c r="E295" i="28"/>
  <c r="C295" i="28"/>
  <c r="A295" i="28"/>
  <c r="S294" i="28"/>
  <c r="R294" i="28"/>
  <c r="Q294" i="28"/>
  <c r="J294" i="28"/>
  <c r="E294" i="28"/>
  <c r="C294" i="28"/>
  <c r="A294" i="28"/>
  <c r="R293" i="28"/>
  <c r="S293" i="28" s="1"/>
  <c r="Q293" i="28"/>
  <c r="J293" i="28"/>
  <c r="E293" i="28"/>
  <c r="C293" i="28"/>
  <c r="A293" i="28"/>
  <c r="R292" i="28"/>
  <c r="S292" i="28" s="1"/>
  <c r="Q292" i="28"/>
  <c r="J292" i="28"/>
  <c r="E292" i="28"/>
  <c r="C292" i="28"/>
  <c r="T292" i="28" s="1"/>
  <c r="A292" i="28"/>
  <c r="R291" i="28"/>
  <c r="S291" i="28" s="1"/>
  <c r="Q291" i="28"/>
  <c r="J291" i="28"/>
  <c r="E291" i="28"/>
  <c r="C291" i="28"/>
  <c r="A291" i="28"/>
  <c r="R290" i="28"/>
  <c r="S290" i="28" s="1"/>
  <c r="Q290" i="28"/>
  <c r="J290" i="28"/>
  <c r="E290" i="28"/>
  <c r="C290" i="28"/>
  <c r="A290" i="28"/>
  <c r="R289" i="28"/>
  <c r="S289" i="28" s="1"/>
  <c r="Q289" i="28"/>
  <c r="J289" i="28"/>
  <c r="E289" i="28"/>
  <c r="C289" i="28"/>
  <c r="T289" i="28" s="1"/>
  <c r="A289" i="28"/>
  <c r="S288" i="28"/>
  <c r="R288" i="28"/>
  <c r="Q288" i="28"/>
  <c r="J288" i="28"/>
  <c r="E288" i="28"/>
  <c r="C288" i="28"/>
  <c r="A288" i="28"/>
  <c r="R287" i="28"/>
  <c r="S287" i="28" s="1"/>
  <c r="Q287" i="28"/>
  <c r="J287" i="28"/>
  <c r="E287" i="28"/>
  <c r="C287" i="28"/>
  <c r="A287" i="28"/>
  <c r="R286" i="28"/>
  <c r="S286" i="28" s="1"/>
  <c r="Q286" i="28"/>
  <c r="J286" i="28"/>
  <c r="E286" i="28"/>
  <c r="C286" i="28"/>
  <c r="A286" i="28"/>
  <c r="R285" i="28"/>
  <c r="S285" i="28" s="1"/>
  <c r="Q285" i="28"/>
  <c r="J285" i="28"/>
  <c r="E285" i="28"/>
  <c r="C285" i="28"/>
  <c r="A285" i="28"/>
  <c r="R284" i="28"/>
  <c r="S284" i="28" s="1"/>
  <c r="Q284" i="28"/>
  <c r="J284" i="28"/>
  <c r="E284" i="28"/>
  <c r="C284" i="28"/>
  <c r="A284" i="28"/>
  <c r="R283" i="28"/>
  <c r="S283" i="28" s="1"/>
  <c r="Q283" i="28"/>
  <c r="J283" i="28"/>
  <c r="E283" i="28"/>
  <c r="C283" i="28"/>
  <c r="A283" i="28"/>
  <c r="R282" i="28"/>
  <c r="S282" i="28" s="1"/>
  <c r="Q282" i="28"/>
  <c r="J282" i="28"/>
  <c r="E282" i="28"/>
  <c r="C282" i="28"/>
  <c r="A282" i="28"/>
  <c r="R281" i="28"/>
  <c r="S281" i="28" s="1"/>
  <c r="Q281" i="28"/>
  <c r="J281" i="28"/>
  <c r="E281" i="28"/>
  <c r="C281" i="28"/>
  <c r="A281" i="28"/>
  <c r="R280" i="28"/>
  <c r="S280" i="28" s="1"/>
  <c r="Q280" i="28"/>
  <c r="J280" i="28"/>
  <c r="E280" i="28"/>
  <c r="C280" i="28"/>
  <c r="A280" i="28"/>
  <c r="R279" i="28"/>
  <c r="S279" i="28" s="1"/>
  <c r="Q279" i="28"/>
  <c r="J279" i="28"/>
  <c r="E279" i="28"/>
  <c r="C279" i="28"/>
  <c r="T279" i="28" s="1"/>
  <c r="A279" i="28"/>
  <c r="R278" i="28"/>
  <c r="S278" i="28" s="1"/>
  <c r="Q278" i="28"/>
  <c r="J278" i="28"/>
  <c r="E278" i="28"/>
  <c r="C278" i="28"/>
  <c r="A278" i="28"/>
  <c r="R277" i="28"/>
  <c r="S277" i="28" s="1"/>
  <c r="Q277" i="28"/>
  <c r="J277" i="28"/>
  <c r="E277" i="28"/>
  <c r="C277" i="28"/>
  <c r="A277" i="28"/>
  <c r="R276" i="28"/>
  <c r="S276" i="28" s="1"/>
  <c r="Q276" i="28"/>
  <c r="J276" i="28"/>
  <c r="E276" i="28"/>
  <c r="C276" i="28"/>
  <c r="A276" i="28"/>
  <c r="R275" i="28"/>
  <c r="S275" i="28" s="1"/>
  <c r="Q275" i="28"/>
  <c r="J275" i="28"/>
  <c r="E275" i="28"/>
  <c r="C275" i="28"/>
  <c r="A275" i="28"/>
  <c r="R274" i="28"/>
  <c r="S274" i="28" s="1"/>
  <c r="Q274" i="28"/>
  <c r="J274" i="28"/>
  <c r="E274" i="28"/>
  <c r="C274" i="28"/>
  <c r="A274" i="28"/>
  <c r="R273" i="28"/>
  <c r="S273" i="28" s="1"/>
  <c r="Q273" i="28"/>
  <c r="J273" i="28"/>
  <c r="E273" i="28"/>
  <c r="C273" i="28"/>
  <c r="A273" i="28"/>
  <c r="R272" i="28"/>
  <c r="S272" i="28" s="1"/>
  <c r="Q272" i="28"/>
  <c r="J272" i="28"/>
  <c r="E272" i="28"/>
  <c r="C272" i="28"/>
  <c r="A272" i="28"/>
  <c r="R271" i="28"/>
  <c r="S271" i="28" s="1"/>
  <c r="Q271" i="28"/>
  <c r="J271" i="28"/>
  <c r="E271" i="28"/>
  <c r="C271" i="28"/>
  <c r="A271" i="28"/>
  <c r="R270" i="28"/>
  <c r="S270" i="28" s="1"/>
  <c r="Q270" i="28"/>
  <c r="J270" i="28"/>
  <c r="E270" i="28"/>
  <c r="C270" i="28"/>
  <c r="A270" i="28"/>
  <c r="R269" i="28"/>
  <c r="S269" i="28" s="1"/>
  <c r="Q269" i="28"/>
  <c r="J269" i="28"/>
  <c r="E269" i="28"/>
  <c r="C269" i="28"/>
  <c r="T269" i="28" s="1"/>
  <c r="A269" i="28"/>
  <c r="R268" i="28"/>
  <c r="S268" i="28" s="1"/>
  <c r="Q268" i="28"/>
  <c r="J268" i="28"/>
  <c r="E268" i="28"/>
  <c r="C268" i="28"/>
  <c r="A268" i="28"/>
  <c r="R267" i="28"/>
  <c r="S267" i="28" s="1"/>
  <c r="Q267" i="28"/>
  <c r="J267" i="28"/>
  <c r="E267" i="28"/>
  <c r="C267" i="28"/>
  <c r="A267" i="28"/>
  <c r="R266" i="28"/>
  <c r="S266" i="28" s="1"/>
  <c r="Q266" i="28"/>
  <c r="J266" i="28"/>
  <c r="E266" i="28"/>
  <c r="C266" i="28"/>
  <c r="A266" i="28"/>
  <c r="R265" i="28"/>
  <c r="S265" i="28" s="1"/>
  <c r="Q265" i="28"/>
  <c r="J265" i="28"/>
  <c r="E265" i="28"/>
  <c r="C265" i="28"/>
  <c r="A265" i="28"/>
  <c r="R264" i="28"/>
  <c r="S264" i="28" s="1"/>
  <c r="Q264" i="28"/>
  <c r="J264" i="28"/>
  <c r="E264" i="28"/>
  <c r="C264" i="28"/>
  <c r="T264" i="28" s="1"/>
  <c r="A264" i="28"/>
  <c r="R263" i="28"/>
  <c r="S263" i="28" s="1"/>
  <c r="Q263" i="28"/>
  <c r="J263" i="28"/>
  <c r="E263" i="28"/>
  <c r="C263" i="28"/>
  <c r="A263" i="28"/>
  <c r="R262" i="28"/>
  <c r="S262" i="28" s="1"/>
  <c r="Q262" i="28"/>
  <c r="J262" i="28"/>
  <c r="E262" i="28"/>
  <c r="C262" i="28"/>
  <c r="A262" i="28"/>
  <c r="R261" i="28"/>
  <c r="S261" i="28" s="1"/>
  <c r="Q261" i="28"/>
  <c r="J261" i="28"/>
  <c r="E261" i="28"/>
  <c r="C261" i="28"/>
  <c r="A261" i="28"/>
  <c r="R260" i="28"/>
  <c r="S260" i="28" s="1"/>
  <c r="Q260" i="28"/>
  <c r="J260" i="28"/>
  <c r="E260" i="28"/>
  <c r="C260" i="28"/>
  <c r="A260" i="28"/>
  <c r="R259" i="28"/>
  <c r="S259" i="28" s="1"/>
  <c r="Q259" i="28"/>
  <c r="J259" i="28"/>
  <c r="E259" i="28"/>
  <c r="C259" i="28"/>
  <c r="T259" i="28" s="1"/>
  <c r="A259" i="28"/>
  <c r="R258" i="28"/>
  <c r="S258" i="28" s="1"/>
  <c r="Q258" i="28"/>
  <c r="J258" i="28"/>
  <c r="E258" i="28"/>
  <c r="C258" i="28"/>
  <c r="A258" i="28"/>
  <c r="R257" i="28"/>
  <c r="S257" i="28" s="1"/>
  <c r="Q257" i="28"/>
  <c r="J257" i="28"/>
  <c r="E257" i="28"/>
  <c r="C257" i="28"/>
  <c r="A257" i="28"/>
  <c r="R256" i="28"/>
  <c r="S256" i="28" s="1"/>
  <c r="Q256" i="28"/>
  <c r="J256" i="28"/>
  <c r="E256" i="28"/>
  <c r="C256" i="28"/>
  <c r="A256" i="28"/>
  <c r="R255" i="28"/>
  <c r="S255" i="28" s="1"/>
  <c r="Q255" i="28"/>
  <c r="J255" i="28"/>
  <c r="E255" i="28"/>
  <c r="C255" i="28"/>
  <c r="A255" i="28"/>
  <c r="R254" i="28"/>
  <c r="S254" i="28" s="1"/>
  <c r="Q254" i="28"/>
  <c r="J254" i="28"/>
  <c r="E254" i="28"/>
  <c r="C254" i="28"/>
  <c r="T254" i="28" s="1"/>
  <c r="A254" i="28"/>
  <c r="R253" i="28"/>
  <c r="S253" i="28" s="1"/>
  <c r="Q253" i="28"/>
  <c r="J253" i="28"/>
  <c r="E253" i="28"/>
  <c r="C253" i="28"/>
  <c r="A253" i="28"/>
  <c r="R252" i="28"/>
  <c r="S252" i="28" s="1"/>
  <c r="Q252" i="28"/>
  <c r="J252" i="28"/>
  <c r="E252" i="28"/>
  <c r="C252" i="28"/>
  <c r="A252" i="28"/>
  <c r="R251" i="28"/>
  <c r="S251" i="28" s="1"/>
  <c r="Q251" i="28"/>
  <c r="J251" i="28"/>
  <c r="E251" i="28"/>
  <c r="C251" i="28"/>
  <c r="A251" i="28"/>
  <c r="R250" i="28"/>
  <c r="S250" i="28" s="1"/>
  <c r="Q250" i="28"/>
  <c r="J250" i="28"/>
  <c r="E250" i="28"/>
  <c r="C250" i="28"/>
  <c r="A250" i="28"/>
  <c r="R249" i="28"/>
  <c r="S249" i="28" s="1"/>
  <c r="Q249" i="28"/>
  <c r="J249" i="28"/>
  <c r="E249" i="28"/>
  <c r="C249" i="28"/>
  <c r="T249" i="28" s="1"/>
  <c r="A249" i="28"/>
  <c r="R248" i="28"/>
  <c r="S248" i="28" s="1"/>
  <c r="Q248" i="28"/>
  <c r="J248" i="28"/>
  <c r="E248" i="28"/>
  <c r="C248" i="28"/>
  <c r="A248" i="28"/>
  <c r="R247" i="28"/>
  <c r="S247" i="28" s="1"/>
  <c r="Q247" i="28"/>
  <c r="J247" i="28"/>
  <c r="E247" i="28"/>
  <c r="C247" i="28"/>
  <c r="A247" i="28"/>
  <c r="R246" i="28"/>
  <c r="S246" i="28" s="1"/>
  <c r="Q246" i="28"/>
  <c r="J246" i="28"/>
  <c r="E246" i="28"/>
  <c r="C246" i="28"/>
  <c r="A246" i="28"/>
  <c r="R245" i="28"/>
  <c r="S245" i="28" s="1"/>
  <c r="Q245" i="28"/>
  <c r="J245" i="28"/>
  <c r="E245" i="28"/>
  <c r="C245" i="28"/>
  <c r="A245" i="28"/>
  <c r="R244" i="28"/>
  <c r="S244" i="28" s="1"/>
  <c r="Q244" i="28"/>
  <c r="J244" i="28"/>
  <c r="E244" i="28"/>
  <c r="C244" i="28"/>
  <c r="T244" i="28" s="1"/>
  <c r="A244" i="28"/>
  <c r="R243" i="28"/>
  <c r="S243" i="28" s="1"/>
  <c r="Q243" i="28"/>
  <c r="J243" i="28"/>
  <c r="E243" i="28"/>
  <c r="C243" i="28"/>
  <c r="A243" i="28"/>
  <c r="R242" i="28"/>
  <c r="S242" i="28" s="1"/>
  <c r="Q242" i="28"/>
  <c r="J242" i="28"/>
  <c r="E242" i="28"/>
  <c r="C242" i="28"/>
  <c r="A242" i="28"/>
  <c r="R241" i="28"/>
  <c r="S241" i="28" s="1"/>
  <c r="Q241" i="28"/>
  <c r="J241" i="28"/>
  <c r="E241" i="28"/>
  <c r="C241" i="28"/>
  <c r="A241" i="28"/>
  <c r="R240" i="28"/>
  <c r="S240" i="28" s="1"/>
  <c r="Q240" i="28"/>
  <c r="J240" i="28"/>
  <c r="E240" i="28"/>
  <c r="C240" i="28"/>
  <c r="A240" i="28"/>
  <c r="R239" i="28"/>
  <c r="S239" i="28" s="1"/>
  <c r="Q239" i="28"/>
  <c r="J239" i="28"/>
  <c r="E239" i="28"/>
  <c r="C239" i="28"/>
  <c r="A239" i="28"/>
  <c r="R238" i="28"/>
  <c r="S238" i="28" s="1"/>
  <c r="Q238" i="28"/>
  <c r="J238" i="28"/>
  <c r="E238" i="28"/>
  <c r="C238" i="28"/>
  <c r="A238" i="28"/>
  <c r="S237" i="28"/>
  <c r="R237" i="28"/>
  <c r="Q237" i="28"/>
  <c r="J237" i="28"/>
  <c r="E237" i="28"/>
  <c r="C237" i="28"/>
  <c r="A237" i="28"/>
  <c r="R236" i="28"/>
  <c r="S236" i="28" s="1"/>
  <c r="Q236" i="28"/>
  <c r="J236" i="28"/>
  <c r="E236" i="28"/>
  <c r="C236" i="28"/>
  <c r="A236" i="28"/>
  <c r="R235" i="28"/>
  <c r="S235" i="28" s="1"/>
  <c r="Q235" i="28"/>
  <c r="J235" i="28"/>
  <c r="E235" i="28"/>
  <c r="C235" i="28"/>
  <c r="A235" i="28"/>
  <c r="R234" i="28"/>
  <c r="S234" i="28" s="1"/>
  <c r="Q234" i="28"/>
  <c r="J234" i="28"/>
  <c r="E234" i="28"/>
  <c r="C234" i="28"/>
  <c r="A234" i="28"/>
  <c r="R233" i="28"/>
  <c r="S233" i="28" s="1"/>
  <c r="Q233" i="28"/>
  <c r="J233" i="28"/>
  <c r="E233" i="28"/>
  <c r="C233" i="28"/>
  <c r="A233" i="28"/>
  <c r="R232" i="28"/>
  <c r="S232" i="28" s="1"/>
  <c r="Q232" i="28"/>
  <c r="J232" i="28"/>
  <c r="E232" i="28"/>
  <c r="C232" i="28"/>
  <c r="A232" i="28"/>
  <c r="R231" i="28"/>
  <c r="S231" i="28" s="1"/>
  <c r="Q231" i="28"/>
  <c r="J231" i="28"/>
  <c r="E231" i="28"/>
  <c r="C231" i="28"/>
  <c r="A231" i="28"/>
  <c r="R230" i="28"/>
  <c r="S230" i="28" s="1"/>
  <c r="Q230" i="28"/>
  <c r="J230" i="28"/>
  <c r="E230" i="28"/>
  <c r="C230" i="28"/>
  <c r="A230" i="28"/>
  <c r="R229" i="28"/>
  <c r="S229" i="28" s="1"/>
  <c r="Q229" i="28"/>
  <c r="J229" i="28"/>
  <c r="E229" i="28"/>
  <c r="C229" i="28"/>
  <c r="A229" i="28"/>
  <c r="R228" i="28"/>
  <c r="S228" i="28" s="1"/>
  <c r="Q228" i="28"/>
  <c r="J228" i="28"/>
  <c r="E228" i="28"/>
  <c r="C228" i="28"/>
  <c r="A228" i="28"/>
  <c r="R227" i="28"/>
  <c r="S227" i="28" s="1"/>
  <c r="Q227" i="28"/>
  <c r="J227" i="28"/>
  <c r="E227" i="28"/>
  <c r="C227" i="28"/>
  <c r="A227" i="28"/>
  <c r="R226" i="28"/>
  <c r="S226" i="28" s="1"/>
  <c r="Q226" i="28"/>
  <c r="J226" i="28"/>
  <c r="E226" i="28"/>
  <c r="C226" i="28"/>
  <c r="A226" i="28"/>
  <c r="R225" i="28"/>
  <c r="S225" i="28" s="1"/>
  <c r="Q225" i="28"/>
  <c r="J225" i="28"/>
  <c r="E225" i="28"/>
  <c r="C225" i="28"/>
  <c r="A225" i="28"/>
  <c r="R224" i="28"/>
  <c r="S224" i="28" s="1"/>
  <c r="Q224" i="28"/>
  <c r="J224" i="28"/>
  <c r="E224" i="28"/>
  <c r="C224" i="28"/>
  <c r="T224" i="28" s="1"/>
  <c r="A224" i="28"/>
  <c r="R223" i="28"/>
  <c r="S223" i="28" s="1"/>
  <c r="Q223" i="28"/>
  <c r="J223" i="28"/>
  <c r="E223" i="28"/>
  <c r="C223" i="28"/>
  <c r="A223" i="28"/>
  <c r="R222" i="28"/>
  <c r="S222" i="28" s="1"/>
  <c r="Q222" i="28"/>
  <c r="J222" i="28"/>
  <c r="E222" i="28"/>
  <c r="C222" i="28"/>
  <c r="A222" i="28"/>
  <c r="R221" i="28"/>
  <c r="S221" i="28" s="1"/>
  <c r="Q221" i="28"/>
  <c r="J221" i="28"/>
  <c r="E221" i="28"/>
  <c r="C221" i="28"/>
  <c r="A221" i="28"/>
  <c r="R220" i="28"/>
  <c r="S220" i="28" s="1"/>
  <c r="Q220" i="28"/>
  <c r="J220" i="28"/>
  <c r="E220" i="28"/>
  <c r="C220" i="28"/>
  <c r="A220" i="28"/>
  <c r="R219" i="28"/>
  <c r="S219" i="28" s="1"/>
  <c r="Q219" i="28"/>
  <c r="J219" i="28"/>
  <c r="E219" i="28"/>
  <c r="C219" i="28"/>
  <c r="A219" i="28"/>
  <c r="R218" i="28"/>
  <c r="S218" i="28" s="1"/>
  <c r="Q218" i="28"/>
  <c r="J218" i="28"/>
  <c r="E218" i="28"/>
  <c r="C218" i="28"/>
  <c r="A218" i="28"/>
  <c r="R217" i="28"/>
  <c r="S217" i="28" s="1"/>
  <c r="Q217" i="28"/>
  <c r="J217" i="28"/>
  <c r="E217" i="28"/>
  <c r="C217" i="28"/>
  <c r="T217" i="28" s="1"/>
  <c r="A217" i="28"/>
  <c r="R216" i="28"/>
  <c r="S216" i="28" s="1"/>
  <c r="Q216" i="28"/>
  <c r="J216" i="28"/>
  <c r="E216" i="28"/>
  <c r="C216" i="28"/>
  <c r="T216" i="28" s="1"/>
  <c r="A216" i="28"/>
  <c r="R215" i="28"/>
  <c r="S215" i="28" s="1"/>
  <c r="Q215" i="28"/>
  <c r="J215" i="28"/>
  <c r="E215" i="28"/>
  <c r="C215" i="28"/>
  <c r="A215" i="28"/>
  <c r="R214" i="28"/>
  <c r="S214" i="28" s="1"/>
  <c r="Q214" i="28"/>
  <c r="J214" i="28"/>
  <c r="E214" i="28"/>
  <c r="C214" i="28"/>
  <c r="A214" i="28"/>
  <c r="R213" i="28"/>
  <c r="S213" i="28" s="1"/>
  <c r="Q213" i="28"/>
  <c r="J213" i="28"/>
  <c r="E213" i="28"/>
  <c r="C213" i="28"/>
  <c r="A213" i="28"/>
  <c r="R212" i="28"/>
  <c r="S212" i="28" s="1"/>
  <c r="Q212" i="28"/>
  <c r="J212" i="28"/>
  <c r="E212" i="28"/>
  <c r="C212" i="28"/>
  <c r="A212" i="28"/>
  <c r="R211" i="28"/>
  <c r="S211" i="28" s="1"/>
  <c r="Q211" i="28"/>
  <c r="J211" i="28"/>
  <c r="E211" i="28"/>
  <c r="C211" i="28"/>
  <c r="T211" i="28" s="1"/>
  <c r="A211" i="28"/>
  <c r="R210" i="28"/>
  <c r="S210" i="28" s="1"/>
  <c r="Q210" i="28"/>
  <c r="J210" i="28"/>
  <c r="E210" i="28"/>
  <c r="C210" i="28"/>
  <c r="A210" i="28"/>
  <c r="R209" i="28"/>
  <c r="S209" i="28" s="1"/>
  <c r="Q209" i="28"/>
  <c r="J209" i="28"/>
  <c r="E209" i="28"/>
  <c r="C209" i="28"/>
  <c r="T209" i="28" s="1"/>
  <c r="A209" i="28"/>
  <c r="R208" i="28"/>
  <c r="S208" i="28" s="1"/>
  <c r="Q208" i="28"/>
  <c r="J208" i="28"/>
  <c r="E208" i="28"/>
  <c r="C208" i="28"/>
  <c r="A208" i="28"/>
  <c r="R207" i="28"/>
  <c r="S207" i="28" s="1"/>
  <c r="Q207" i="28"/>
  <c r="J207" i="28"/>
  <c r="E207" i="28"/>
  <c r="C207" i="28"/>
  <c r="T207" i="28" s="1"/>
  <c r="A207" i="28"/>
  <c r="R206" i="28"/>
  <c r="S206" i="28" s="1"/>
  <c r="Q206" i="28"/>
  <c r="J206" i="28"/>
  <c r="E206" i="28"/>
  <c r="C206" i="28"/>
  <c r="T206" i="28" s="1"/>
  <c r="A206" i="28"/>
  <c r="R205" i="28"/>
  <c r="S205" i="28" s="1"/>
  <c r="Q205" i="28"/>
  <c r="J205" i="28"/>
  <c r="E205" i="28"/>
  <c r="C205" i="28"/>
  <c r="A205" i="28"/>
  <c r="R204" i="28"/>
  <c r="S204" i="28" s="1"/>
  <c r="Q204" i="28"/>
  <c r="J204" i="28"/>
  <c r="E204" i="28"/>
  <c r="C204" i="28"/>
  <c r="T204" i="28" s="1"/>
  <c r="A204" i="28"/>
  <c r="R203" i="28"/>
  <c r="S203" i="28" s="1"/>
  <c r="Q203" i="28"/>
  <c r="J203" i="28"/>
  <c r="E203" i="28"/>
  <c r="C203" i="28"/>
  <c r="A203" i="28"/>
  <c r="R202" i="28"/>
  <c r="S202" i="28" s="1"/>
  <c r="Q202" i="28"/>
  <c r="J202" i="28"/>
  <c r="E202" i="28"/>
  <c r="C202" i="28"/>
  <c r="A202" i="28"/>
  <c r="R201" i="28"/>
  <c r="S201" i="28" s="1"/>
  <c r="Q201" i="28"/>
  <c r="J201" i="28"/>
  <c r="E201" i="28"/>
  <c r="C201" i="28"/>
  <c r="A201" i="28"/>
  <c r="R200" i="28"/>
  <c r="S200" i="28" s="1"/>
  <c r="Q200" i="28"/>
  <c r="J200" i="28"/>
  <c r="E200" i="28"/>
  <c r="C200" i="28"/>
  <c r="A200" i="28"/>
  <c r="R199" i="28"/>
  <c r="S199" i="28" s="1"/>
  <c r="Q199" i="28"/>
  <c r="J199" i="28"/>
  <c r="E199" i="28"/>
  <c r="C199" i="28"/>
  <c r="A199" i="28"/>
  <c r="R198" i="28"/>
  <c r="S198" i="28" s="1"/>
  <c r="Q198" i="28"/>
  <c r="J198" i="28"/>
  <c r="E198" i="28"/>
  <c r="C198" i="28"/>
  <c r="T198" i="28" s="1"/>
  <c r="A198" i="28"/>
  <c r="R197" i="28"/>
  <c r="S197" i="28" s="1"/>
  <c r="Q197" i="28"/>
  <c r="J197" i="28"/>
  <c r="E197" i="28"/>
  <c r="C197" i="28"/>
  <c r="A197" i="28"/>
  <c r="R196" i="28"/>
  <c r="S196" i="28" s="1"/>
  <c r="Q196" i="28"/>
  <c r="J196" i="28"/>
  <c r="E196" i="28"/>
  <c r="C196" i="28"/>
  <c r="T196" i="28" s="1"/>
  <c r="A196" i="28"/>
  <c r="R195" i="28"/>
  <c r="S195" i="28" s="1"/>
  <c r="Q195" i="28"/>
  <c r="J195" i="28"/>
  <c r="E195" i="28"/>
  <c r="C195" i="28"/>
  <c r="A195" i="28"/>
  <c r="R194" i="28"/>
  <c r="S194" i="28" s="1"/>
  <c r="Q194" i="28"/>
  <c r="J194" i="28"/>
  <c r="E194" i="28"/>
  <c r="C194" i="28"/>
  <c r="A194" i="28"/>
  <c r="R193" i="28"/>
  <c r="S193" i="28" s="1"/>
  <c r="Q193" i="28"/>
  <c r="J193" i="28"/>
  <c r="E193" i="28"/>
  <c r="C193" i="28"/>
  <c r="A193" i="28"/>
  <c r="R192" i="28"/>
  <c r="S192" i="28" s="1"/>
  <c r="Q192" i="28"/>
  <c r="K192" i="28"/>
  <c r="J192" i="28"/>
  <c r="E192" i="28"/>
  <c r="C192" i="28"/>
  <c r="T192" i="28" s="1"/>
  <c r="A192" i="28"/>
  <c r="R191" i="28"/>
  <c r="S191" i="28" s="1"/>
  <c r="Q191" i="28"/>
  <c r="K191" i="28"/>
  <c r="J191" i="28"/>
  <c r="E191" i="28"/>
  <c r="C191" i="28"/>
  <c r="T191" i="28" s="1"/>
  <c r="A191" i="28"/>
  <c r="R190" i="28"/>
  <c r="S190" i="28" s="1"/>
  <c r="Q190" i="28"/>
  <c r="K190" i="28"/>
  <c r="J190" i="28"/>
  <c r="E190" i="28"/>
  <c r="C190" i="28"/>
  <c r="T190" i="28" s="1"/>
  <c r="A190" i="28"/>
  <c r="R189" i="28"/>
  <c r="S189" i="28" s="1"/>
  <c r="Q189" i="28"/>
  <c r="K189" i="28"/>
  <c r="J189" i="28"/>
  <c r="E189" i="28"/>
  <c r="C189" i="28"/>
  <c r="T189" i="28" s="1"/>
  <c r="A189" i="28"/>
  <c r="R188" i="28"/>
  <c r="S188" i="28" s="1"/>
  <c r="Q188" i="28"/>
  <c r="K188" i="28"/>
  <c r="J188" i="28"/>
  <c r="E188" i="28"/>
  <c r="C188" i="28"/>
  <c r="T188" i="28" s="1"/>
  <c r="A188" i="28"/>
  <c r="R187" i="28"/>
  <c r="S187" i="28" s="1"/>
  <c r="Q187" i="28"/>
  <c r="K187" i="28"/>
  <c r="J187" i="28"/>
  <c r="E187" i="28"/>
  <c r="C187" i="28"/>
  <c r="T187" i="28" s="1"/>
  <c r="A187" i="28"/>
  <c r="S186" i="28"/>
  <c r="R186" i="28"/>
  <c r="Q186" i="28"/>
  <c r="K186" i="28"/>
  <c r="J186" i="28"/>
  <c r="E186" i="28"/>
  <c r="C186" i="28"/>
  <c r="T186" i="28" s="1"/>
  <c r="A186" i="28"/>
  <c r="R185" i="28"/>
  <c r="S185" i="28" s="1"/>
  <c r="Q185" i="28"/>
  <c r="K185" i="28"/>
  <c r="J185" i="28"/>
  <c r="E185" i="28"/>
  <c r="C185" i="28"/>
  <c r="T185" i="28" s="1"/>
  <c r="A185" i="28"/>
  <c r="R184" i="28"/>
  <c r="S184" i="28" s="1"/>
  <c r="Q184" i="28"/>
  <c r="K184" i="28"/>
  <c r="J184" i="28"/>
  <c r="E184" i="28"/>
  <c r="C184" i="28"/>
  <c r="T184" i="28" s="1"/>
  <c r="A184" i="28"/>
  <c r="R183" i="28"/>
  <c r="S183" i="28" s="1"/>
  <c r="Q183" i="28"/>
  <c r="K183" i="28"/>
  <c r="J183" i="28"/>
  <c r="E183" i="28"/>
  <c r="C183" i="28"/>
  <c r="T183" i="28" s="1"/>
  <c r="A183" i="28"/>
  <c r="R182" i="28"/>
  <c r="S182" i="28" s="1"/>
  <c r="Q182" i="28"/>
  <c r="K182" i="28"/>
  <c r="J182" i="28"/>
  <c r="E182" i="28"/>
  <c r="C182" i="28"/>
  <c r="T182" i="28" s="1"/>
  <c r="A182" i="28"/>
  <c r="R181" i="28"/>
  <c r="S181" i="28" s="1"/>
  <c r="Q181" i="28"/>
  <c r="K181" i="28"/>
  <c r="J181" i="28"/>
  <c r="E181" i="28"/>
  <c r="C181" i="28"/>
  <c r="T181" i="28" s="1"/>
  <c r="A181" i="28"/>
  <c r="R180" i="28"/>
  <c r="S180" i="28" s="1"/>
  <c r="Q180" i="28"/>
  <c r="K180" i="28"/>
  <c r="J180" i="28"/>
  <c r="E180" i="28"/>
  <c r="C180" i="28"/>
  <c r="T180" i="28" s="1"/>
  <c r="A180" i="28"/>
  <c r="R179" i="28"/>
  <c r="S179" i="28" s="1"/>
  <c r="Q179" i="28"/>
  <c r="K179" i="28"/>
  <c r="J179" i="28"/>
  <c r="E179" i="28"/>
  <c r="C179" i="28"/>
  <c r="T179" i="28" s="1"/>
  <c r="A179" i="28"/>
  <c r="R178" i="28"/>
  <c r="S178" i="28" s="1"/>
  <c r="Q178" i="28"/>
  <c r="K178" i="28"/>
  <c r="J178" i="28"/>
  <c r="E178" i="28"/>
  <c r="C178" i="28"/>
  <c r="A178" i="28"/>
  <c r="R177" i="28"/>
  <c r="S177" i="28" s="1"/>
  <c r="Q177" i="28"/>
  <c r="K177" i="28"/>
  <c r="J177" i="28"/>
  <c r="E177" i="28"/>
  <c r="C177" i="28"/>
  <c r="T177" i="28" s="1"/>
  <c r="A177" i="28"/>
  <c r="R176" i="28"/>
  <c r="S176" i="28" s="1"/>
  <c r="Q176" i="28"/>
  <c r="K176" i="28"/>
  <c r="J176" i="28"/>
  <c r="E176" i="28"/>
  <c r="C176" i="28"/>
  <c r="T176" i="28" s="1"/>
  <c r="A176" i="28"/>
  <c r="R175" i="28"/>
  <c r="S175" i="28" s="1"/>
  <c r="Q175" i="28"/>
  <c r="K175" i="28"/>
  <c r="J175" i="28"/>
  <c r="E175" i="28"/>
  <c r="C175" i="28"/>
  <c r="T175" i="28" s="1"/>
  <c r="A175" i="28"/>
  <c r="R174" i="28"/>
  <c r="S174" i="28" s="1"/>
  <c r="Q174" i="28"/>
  <c r="K174" i="28"/>
  <c r="J174" i="28"/>
  <c r="E174" i="28"/>
  <c r="C174" i="28"/>
  <c r="A174" i="28"/>
  <c r="R173" i="28"/>
  <c r="S173" i="28" s="1"/>
  <c r="Q173" i="28"/>
  <c r="K173" i="28"/>
  <c r="J173" i="28"/>
  <c r="E173" i="28"/>
  <c r="C173" i="28"/>
  <c r="T173" i="28" s="1"/>
  <c r="A173" i="28"/>
  <c r="R172" i="28"/>
  <c r="S172" i="28" s="1"/>
  <c r="Q172" i="28"/>
  <c r="K172" i="28"/>
  <c r="J172" i="28"/>
  <c r="E172" i="28"/>
  <c r="C172" i="28"/>
  <c r="T172" i="28" s="1"/>
  <c r="A172" i="28"/>
  <c r="R171" i="28"/>
  <c r="S171" i="28" s="1"/>
  <c r="Q171" i="28"/>
  <c r="K171" i="28"/>
  <c r="J171" i="28"/>
  <c r="E171" i="28"/>
  <c r="C171" i="28"/>
  <c r="T171" i="28" s="1"/>
  <c r="A171" i="28"/>
  <c r="R170" i="28"/>
  <c r="S170" i="28" s="1"/>
  <c r="Q170" i="28"/>
  <c r="K170" i="28"/>
  <c r="J170" i="28"/>
  <c r="E170" i="28"/>
  <c r="C170" i="28"/>
  <c r="T170" i="28" s="1"/>
  <c r="A170" i="28"/>
  <c r="R169" i="28"/>
  <c r="S169" i="28" s="1"/>
  <c r="Q169" i="28"/>
  <c r="K169" i="28"/>
  <c r="J169" i="28"/>
  <c r="E169" i="28"/>
  <c r="C169" i="28"/>
  <c r="T169" i="28" s="1"/>
  <c r="A169" i="28"/>
  <c r="R168" i="28"/>
  <c r="S168" i="28" s="1"/>
  <c r="Q168" i="28"/>
  <c r="K168" i="28"/>
  <c r="J168" i="28"/>
  <c r="E168" i="28"/>
  <c r="C168" i="28"/>
  <c r="T168" i="28" s="1"/>
  <c r="A168" i="28"/>
  <c r="R167" i="28"/>
  <c r="S167" i="28" s="1"/>
  <c r="Q167" i="28"/>
  <c r="K167" i="28"/>
  <c r="J167" i="28"/>
  <c r="E167" i="28"/>
  <c r="C167" i="28"/>
  <c r="T167" i="28" s="1"/>
  <c r="A167" i="28"/>
  <c r="R166" i="28"/>
  <c r="S166" i="28" s="1"/>
  <c r="Q166" i="28"/>
  <c r="K166" i="28"/>
  <c r="J166" i="28"/>
  <c r="E166" i="28"/>
  <c r="C166" i="28"/>
  <c r="T166" i="28" s="1"/>
  <c r="A166" i="28"/>
  <c r="R165" i="28"/>
  <c r="S165" i="28" s="1"/>
  <c r="Q165" i="28"/>
  <c r="K165" i="28"/>
  <c r="J165" i="28"/>
  <c r="E165" i="28"/>
  <c r="C165" i="28"/>
  <c r="A165" i="28"/>
  <c r="R164" i="28"/>
  <c r="S164" i="28" s="1"/>
  <c r="Q164" i="28"/>
  <c r="K164" i="28"/>
  <c r="J164" i="28"/>
  <c r="E164" i="28"/>
  <c r="C164" i="28"/>
  <c r="T164" i="28" s="1"/>
  <c r="A164" i="28"/>
  <c r="R163" i="28"/>
  <c r="S163" i="28" s="1"/>
  <c r="Q163" i="28"/>
  <c r="K163" i="28"/>
  <c r="J163" i="28"/>
  <c r="E163" i="28"/>
  <c r="C163" i="28"/>
  <c r="T163" i="28" s="1"/>
  <c r="A163" i="28"/>
  <c r="R162" i="28"/>
  <c r="S162" i="28" s="1"/>
  <c r="Q162" i="28"/>
  <c r="K162" i="28"/>
  <c r="J162" i="28"/>
  <c r="E162" i="28"/>
  <c r="C162" i="28"/>
  <c r="T162" i="28" s="1"/>
  <c r="A162" i="28"/>
  <c r="R161" i="28"/>
  <c r="S161" i="28" s="1"/>
  <c r="Q161" i="28"/>
  <c r="K161" i="28"/>
  <c r="J161" i="28"/>
  <c r="E161" i="28"/>
  <c r="C161" i="28"/>
  <c r="T161" i="28" s="1"/>
  <c r="A161" i="28"/>
  <c r="R160" i="28"/>
  <c r="S160" i="28" s="1"/>
  <c r="Q160" i="28"/>
  <c r="K160" i="28"/>
  <c r="J160" i="28"/>
  <c r="E160" i="28"/>
  <c r="C160" i="28"/>
  <c r="A160" i="28"/>
  <c r="R159" i="28"/>
  <c r="S159" i="28" s="1"/>
  <c r="Q159" i="28"/>
  <c r="K159" i="28"/>
  <c r="J159" i="28"/>
  <c r="E159" i="28"/>
  <c r="C159" i="28"/>
  <c r="A159" i="28"/>
  <c r="R158" i="28"/>
  <c r="S158" i="28" s="1"/>
  <c r="Q158" i="28"/>
  <c r="K158" i="28"/>
  <c r="J158" i="28"/>
  <c r="E158" i="28"/>
  <c r="C158" i="28"/>
  <c r="A158" i="28"/>
  <c r="R157" i="28"/>
  <c r="S157" i="28" s="1"/>
  <c r="Q157" i="28"/>
  <c r="K157" i="28"/>
  <c r="J157" i="28"/>
  <c r="E157" i="28"/>
  <c r="C157" i="28"/>
  <c r="A157" i="28"/>
  <c r="R156" i="28"/>
  <c r="S156" i="28" s="1"/>
  <c r="Q156" i="28"/>
  <c r="J156" i="28"/>
  <c r="E156" i="28"/>
  <c r="C156" i="28"/>
  <c r="A156" i="28"/>
  <c r="R155" i="28"/>
  <c r="S155" i="28" s="1"/>
  <c r="Q155" i="28"/>
  <c r="J155" i="28"/>
  <c r="E155" i="28"/>
  <c r="C155" i="28"/>
  <c r="T155" i="28" s="1"/>
  <c r="A155" i="28"/>
  <c r="R154" i="28"/>
  <c r="S154" i="28" s="1"/>
  <c r="Q154" i="28"/>
  <c r="J154" i="28"/>
  <c r="E154" i="28"/>
  <c r="C154" i="28"/>
  <c r="A154" i="28"/>
  <c r="R153" i="28"/>
  <c r="S153" i="28" s="1"/>
  <c r="Q153" i="28"/>
  <c r="J153" i="28"/>
  <c r="E153" i="28"/>
  <c r="C153" i="28"/>
  <c r="A153" i="28"/>
  <c r="R152" i="28"/>
  <c r="S152" i="28" s="1"/>
  <c r="Q152" i="28"/>
  <c r="J152" i="28"/>
  <c r="E152" i="28"/>
  <c r="C152" i="28"/>
  <c r="A152" i="28"/>
  <c r="R151" i="28"/>
  <c r="S151" i="28" s="1"/>
  <c r="Q151" i="28"/>
  <c r="J151" i="28"/>
  <c r="E151" i="28"/>
  <c r="C151" i="28"/>
  <c r="T151" i="28" s="1"/>
  <c r="A151" i="28"/>
  <c r="R150" i="28"/>
  <c r="S150" i="28" s="1"/>
  <c r="Q150" i="28"/>
  <c r="J150" i="28"/>
  <c r="E150" i="28"/>
  <c r="C150" i="28"/>
  <c r="T150" i="28" s="1"/>
  <c r="A150" i="28"/>
  <c r="R149" i="28"/>
  <c r="S149" i="28" s="1"/>
  <c r="Q149" i="28"/>
  <c r="J149" i="28"/>
  <c r="E149" i="28"/>
  <c r="C149" i="28"/>
  <c r="T149" i="28" s="1"/>
  <c r="A149" i="28"/>
  <c r="R148" i="28"/>
  <c r="S148" i="28" s="1"/>
  <c r="Q148" i="28"/>
  <c r="J148" i="28"/>
  <c r="E148" i="28"/>
  <c r="C148" i="28"/>
  <c r="T148" i="28" s="1"/>
  <c r="A148" i="28"/>
  <c r="R147" i="28"/>
  <c r="S147" i="28" s="1"/>
  <c r="Q147" i="28"/>
  <c r="J147" i="28"/>
  <c r="G147" i="28"/>
  <c r="A147" i="28" s="1"/>
  <c r="E147" i="28"/>
  <c r="C147" i="28"/>
  <c r="R146" i="28"/>
  <c r="S146" i="28" s="1"/>
  <c r="Q146" i="28"/>
  <c r="J146" i="28"/>
  <c r="G146" i="28"/>
  <c r="A146" i="28" s="1"/>
  <c r="E146" i="28"/>
  <c r="C146" i="28"/>
  <c r="R145" i="28"/>
  <c r="S145" i="28" s="1"/>
  <c r="Q145" i="28"/>
  <c r="J145" i="28"/>
  <c r="G145" i="28"/>
  <c r="A145" i="28" s="1"/>
  <c r="E145" i="28"/>
  <c r="C145" i="28"/>
  <c r="R144" i="28"/>
  <c r="S144" i="28" s="1"/>
  <c r="Q144" i="28"/>
  <c r="J144" i="28"/>
  <c r="G144" i="28"/>
  <c r="A144" i="28" s="1"/>
  <c r="E144" i="28"/>
  <c r="C144" i="28"/>
  <c r="R143" i="28"/>
  <c r="S143" i="28" s="1"/>
  <c r="Q143" i="28"/>
  <c r="J143" i="28"/>
  <c r="E143" i="28"/>
  <c r="C143" i="28"/>
  <c r="A143" i="28"/>
  <c r="R142" i="28"/>
  <c r="S142" i="28" s="1"/>
  <c r="Q142" i="28"/>
  <c r="J142" i="28"/>
  <c r="E142" i="28"/>
  <c r="C142" i="28"/>
  <c r="A142" i="28"/>
  <c r="R141" i="28"/>
  <c r="S141" i="28" s="1"/>
  <c r="Q141" i="28"/>
  <c r="J141" i="28"/>
  <c r="E141" i="28"/>
  <c r="C141" i="28"/>
  <c r="T141" i="28" s="1"/>
  <c r="A141" i="28"/>
  <c r="R140" i="28"/>
  <c r="S140" i="28" s="1"/>
  <c r="Q140" i="28"/>
  <c r="J140" i="28"/>
  <c r="E140" i="28"/>
  <c r="C140" i="28"/>
  <c r="A140" i="28"/>
  <c r="R139" i="28"/>
  <c r="S139" i="28" s="1"/>
  <c r="Q139" i="28"/>
  <c r="J139" i="28"/>
  <c r="E139" i="28"/>
  <c r="C139" i="28"/>
  <c r="A139" i="28"/>
  <c r="R138" i="28"/>
  <c r="S138" i="28" s="1"/>
  <c r="Q138" i="28"/>
  <c r="J138" i="28"/>
  <c r="E138" i="28"/>
  <c r="C138" i="28"/>
  <c r="T138" i="28" s="1"/>
  <c r="A138" i="28"/>
  <c r="R137" i="28"/>
  <c r="S137" i="28" s="1"/>
  <c r="Q137" i="28"/>
  <c r="J137" i="28"/>
  <c r="E137" i="28"/>
  <c r="C137" i="28"/>
  <c r="A137" i="28"/>
  <c r="R136" i="28"/>
  <c r="S136" i="28" s="1"/>
  <c r="Q136" i="28"/>
  <c r="J136" i="28"/>
  <c r="G136" i="28"/>
  <c r="A136" i="28" s="1"/>
  <c r="E136" i="28"/>
  <c r="C136" i="28"/>
  <c r="R135" i="28"/>
  <c r="S135" i="28" s="1"/>
  <c r="Q135" i="28"/>
  <c r="J135" i="28"/>
  <c r="G135" i="28"/>
  <c r="A135" i="28" s="1"/>
  <c r="E135" i="28"/>
  <c r="C135" i="28"/>
  <c r="R134" i="28"/>
  <c r="S134" i="28" s="1"/>
  <c r="Q134" i="28"/>
  <c r="J134" i="28"/>
  <c r="G134" i="28"/>
  <c r="A134" i="28" s="1"/>
  <c r="E134" i="28"/>
  <c r="C134" i="28"/>
  <c r="R133" i="28"/>
  <c r="S133" i="28" s="1"/>
  <c r="Q133" i="28"/>
  <c r="J133" i="28"/>
  <c r="G133" i="28"/>
  <c r="A133" i="28" s="1"/>
  <c r="E133" i="28"/>
  <c r="C133" i="28"/>
  <c r="R132" i="28"/>
  <c r="S132" i="28" s="1"/>
  <c r="Q132" i="28"/>
  <c r="J132" i="28"/>
  <c r="G132" i="28"/>
  <c r="A132" i="28" s="1"/>
  <c r="E132" i="28"/>
  <c r="C132" i="28"/>
  <c r="R131" i="28"/>
  <c r="S131" i="28" s="1"/>
  <c r="Q131" i="28"/>
  <c r="J131" i="28"/>
  <c r="G131" i="28"/>
  <c r="A131" i="28" s="1"/>
  <c r="E131" i="28"/>
  <c r="C131" i="28"/>
  <c r="R130" i="28"/>
  <c r="S130" i="28" s="1"/>
  <c r="Q130" i="28"/>
  <c r="J130" i="28"/>
  <c r="G130" i="28"/>
  <c r="A130" i="28" s="1"/>
  <c r="E130" i="28"/>
  <c r="C130" i="28"/>
  <c r="R129" i="28"/>
  <c r="S129" i="28" s="1"/>
  <c r="Q129" i="28"/>
  <c r="J129" i="28"/>
  <c r="E129" i="28"/>
  <c r="C129" i="28"/>
  <c r="A129" i="28"/>
  <c r="R128" i="28"/>
  <c r="S128" i="28" s="1"/>
  <c r="Q128" i="28"/>
  <c r="J128" i="28"/>
  <c r="E128" i="28"/>
  <c r="C128" i="28"/>
  <c r="T128" i="28" s="1"/>
  <c r="A128" i="28"/>
  <c r="R127" i="28"/>
  <c r="S127" i="28" s="1"/>
  <c r="Q127" i="28"/>
  <c r="J127" i="28"/>
  <c r="E127" i="28"/>
  <c r="C127" i="28"/>
  <c r="T127" i="28" s="1"/>
  <c r="A127" i="28"/>
  <c r="R126" i="28"/>
  <c r="S126" i="28" s="1"/>
  <c r="Q126" i="28"/>
  <c r="J126" i="28"/>
  <c r="G126" i="28"/>
  <c r="A126" i="28" s="1"/>
  <c r="E126" i="28"/>
  <c r="C126" i="28"/>
  <c r="S125" i="28"/>
  <c r="R125" i="28"/>
  <c r="Q125" i="28"/>
  <c r="J125" i="28"/>
  <c r="G125" i="28"/>
  <c r="A125" i="28" s="1"/>
  <c r="E125" i="28"/>
  <c r="C125" i="28"/>
  <c r="R124" i="28"/>
  <c r="S124" i="28" s="1"/>
  <c r="Q124" i="28"/>
  <c r="J124" i="28"/>
  <c r="G124" i="28"/>
  <c r="A124" i="28" s="1"/>
  <c r="E124" i="28"/>
  <c r="C124" i="28"/>
  <c r="R123" i="28"/>
  <c r="S123" i="28" s="1"/>
  <c r="Q123" i="28"/>
  <c r="J123" i="28"/>
  <c r="G123" i="28"/>
  <c r="A123" i="28" s="1"/>
  <c r="E123" i="28"/>
  <c r="C123" i="28"/>
  <c r="R122" i="28"/>
  <c r="S122" i="28" s="1"/>
  <c r="Q122" i="28"/>
  <c r="J122" i="28"/>
  <c r="G122" i="28"/>
  <c r="A122" i="28" s="1"/>
  <c r="E122" i="28"/>
  <c r="C122" i="28"/>
  <c r="R121" i="28"/>
  <c r="S121" i="28" s="1"/>
  <c r="Q121" i="28"/>
  <c r="J121" i="28"/>
  <c r="E121" i="28"/>
  <c r="C121" i="28"/>
  <c r="A121" i="28"/>
  <c r="R120" i="28"/>
  <c r="S120" i="28" s="1"/>
  <c r="Q120" i="28"/>
  <c r="J120" i="28"/>
  <c r="E120" i="28"/>
  <c r="C120" i="28"/>
  <c r="A120" i="28"/>
  <c r="R119" i="28"/>
  <c r="S119" i="28" s="1"/>
  <c r="Q119" i="28"/>
  <c r="J119" i="28"/>
  <c r="E119" i="28"/>
  <c r="C119" i="28"/>
  <c r="A119" i="28"/>
  <c r="R118" i="28"/>
  <c r="S118" i="28" s="1"/>
  <c r="Q118" i="28"/>
  <c r="J118" i="28"/>
  <c r="E118" i="28"/>
  <c r="C118" i="28"/>
  <c r="A118" i="28"/>
  <c r="R117" i="28"/>
  <c r="S117" i="28" s="1"/>
  <c r="Q117" i="28"/>
  <c r="J117" i="28"/>
  <c r="E117" i="28"/>
  <c r="C117" i="28"/>
  <c r="A117" i="28"/>
  <c r="R116" i="28"/>
  <c r="S116" i="28" s="1"/>
  <c r="Q116" i="28"/>
  <c r="J116" i="28"/>
  <c r="G116" i="28"/>
  <c r="A116" i="28" s="1"/>
  <c r="E116" i="28"/>
  <c r="C116" i="28"/>
  <c r="R115" i="28"/>
  <c r="S115" i="28" s="1"/>
  <c r="Q115" i="28"/>
  <c r="J115" i="28"/>
  <c r="G115" i="28"/>
  <c r="A115" i="28" s="1"/>
  <c r="E115" i="28"/>
  <c r="C115" i="28"/>
  <c r="R114" i="28"/>
  <c r="S114" i="28" s="1"/>
  <c r="Q114" i="28"/>
  <c r="J114" i="28"/>
  <c r="G114" i="28"/>
  <c r="A114" i="28" s="1"/>
  <c r="E114" i="28"/>
  <c r="C114" i="28"/>
  <c r="R113" i="28"/>
  <c r="S113" i="28" s="1"/>
  <c r="Q113" i="28"/>
  <c r="J113" i="28"/>
  <c r="G113" i="28"/>
  <c r="A113" i="28" s="1"/>
  <c r="E113" i="28"/>
  <c r="C113" i="28"/>
  <c r="R112" i="28"/>
  <c r="S112" i="28" s="1"/>
  <c r="Q112" i="28"/>
  <c r="J112" i="28"/>
  <c r="E112" i="28"/>
  <c r="C112" i="28"/>
  <c r="A112" i="28"/>
  <c r="R111" i="28"/>
  <c r="S111" i="28" s="1"/>
  <c r="Q111" i="28"/>
  <c r="J111" i="28"/>
  <c r="E111" i="28"/>
  <c r="C111" i="28"/>
  <c r="A111" i="28"/>
  <c r="R110" i="28"/>
  <c r="S110" i="28" s="1"/>
  <c r="Q110" i="28"/>
  <c r="J110" i="28"/>
  <c r="E110" i="28"/>
  <c r="C110" i="28"/>
  <c r="T110" i="28" s="1"/>
  <c r="A110" i="28"/>
  <c r="R109" i="28"/>
  <c r="S109" i="28" s="1"/>
  <c r="Q109" i="28"/>
  <c r="J109" i="28"/>
  <c r="G109" i="28"/>
  <c r="A109" i="28" s="1"/>
  <c r="E109" i="28"/>
  <c r="C109" i="28"/>
  <c r="R108" i="28"/>
  <c r="S108" i="28" s="1"/>
  <c r="Q108" i="28"/>
  <c r="J108" i="28"/>
  <c r="G108" i="28"/>
  <c r="A108" i="28" s="1"/>
  <c r="E108" i="28"/>
  <c r="C108" i="28"/>
  <c r="R107" i="28"/>
  <c r="S107" i="28" s="1"/>
  <c r="Q107" i="28"/>
  <c r="J107" i="28"/>
  <c r="G107" i="28"/>
  <c r="A107" i="28" s="1"/>
  <c r="E107" i="28"/>
  <c r="C107" i="28"/>
  <c r="R106" i="28"/>
  <c r="S106" i="28" s="1"/>
  <c r="Q106" i="28"/>
  <c r="J106" i="28"/>
  <c r="G106" i="28"/>
  <c r="A106" i="28" s="1"/>
  <c r="E106" i="28"/>
  <c r="C106" i="28"/>
  <c r="R105" i="28"/>
  <c r="S105" i="28" s="1"/>
  <c r="Q105" i="28"/>
  <c r="J105" i="28"/>
  <c r="G105" i="28"/>
  <c r="A105" i="28" s="1"/>
  <c r="E105" i="28"/>
  <c r="C105" i="28"/>
  <c r="R104" i="28"/>
  <c r="S104" i="28" s="1"/>
  <c r="Q104" i="28"/>
  <c r="J104" i="28"/>
  <c r="E104" i="28"/>
  <c r="C104" i="28"/>
  <c r="A104" i="28"/>
  <c r="R103" i="28"/>
  <c r="S103" i="28" s="1"/>
  <c r="Q103" i="28"/>
  <c r="J103" i="28"/>
  <c r="E103" i="28"/>
  <c r="C103" i="28"/>
  <c r="A103" i="28"/>
  <c r="R102" i="28"/>
  <c r="S102" i="28" s="1"/>
  <c r="Q102" i="28"/>
  <c r="J102" i="28"/>
  <c r="G102" i="28"/>
  <c r="A102" i="28" s="1"/>
  <c r="E102" i="28"/>
  <c r="C102" i="28"/>
  <c r="R101" i="28"/>
  <c r="S101" i="28" s="1"/>
  <c r="Q101" i="28"/>
  <c r="J101" i="28"/>
  <c r="G101" i="28"/>
  <c r="A101" i="28" s="1"/>
  <c r="E101" i="28"/>
  <c r="C101" i="28"/>
  <c r="R100" i="28"/>
  <c r="S100" i="28" s="1"/>
  <c r="Q100" i="28"/>
  <c r="J100" i="28"/>
  <c r="G100" i="28"/>
  <c r="A100" i="28" s="1"/>
  <c r="E100" i="28"/>
  <c r="C100" i="28"/>
  <c r="R99" i="28"/>
  <c r="S99" i="28" s="1"/>
  <c r="Q99" i="28"/>
  <c r="J99" i="28"/>
  <c r="E99" i="28"/>
  <c r="C99" i="28"/>
  <c r="A99" i="28"/>
  <c r="R98" i="28"/>
  <c r="S98" i="28" s="1"/>
  <c r="Q98" i="28"/>
  <c r="J98" i="28"/>
  <c r="E98" i="28"/>
  <c r="C98" i="28"/>
  <c r="A98" i="28"/>
  <c r="R97" i="28"/>
  <c r="S97" i="28" s="1"/>
  <c r="Q97" i="28"/>
  <c r="J97" i="28"/>
  <c r="E97" i="28"/>
  <c r="C97" i="28"/>
  <c r="A97" i="28"/>
  <c r="R96" i="28"/>
  <c r="S96" i="28" s="1"/>
  <c r="Q96" i="28"/>
  <c r="J96" i="28"/>
  <c r="E96" i="28"/>
  <c r="C96" i="28"/>
  <c r="A96" i="28"/>
  <c r="R95" i="28"/>
  <c r="S95" i="28" s="1"/>
  <c r="Q95" i="28"/>
  <c r="J95" i="28"/>
  <c r="E95" i="28"/>
  <c r="C95" i="28"/>
  <c r="A95" i="28"/>
  <c r="R94" i="28"/>
  <c r="S94" i="28" s="1"/>
  <c r="Q94" i="28"/>
  <c r="J94" i="28"/>
  <c r="E94" i="28"/>
  <c r="C94" i="28"/>
  <c r="A94" i="28"/>
  <c r="R93" i="28"/>
  <c r="S93" i="28" s="1"/>
  <c r="Q93" i="28"/>
  <c r="J93" i="28"/>
  <c r="E93" i="28"/>
  <c r="C93" i="28"/>
  <c r="A93" i="28"/>
  <c r="R92" i="28"/>
  <c r="S92" i="28" s="1"/>
  <c r="Q92" i="28"/>
  <c r="J92" i="28"/>
  <c r="E92" i="28"/>
  <c r="C92" i="28"/>
  <c r="T92" i="28" s="1"/>
  <c r="A92" i="28"/>
  <c r="R91" i="28"/>
  <c r="S91" i="28" s="1"/>
  <c r="Q91" i="28"/>
  <c r="J91" i="28"/>
  <c r="E91" i="28"/>
  <c r="C91" i="28"/>
  <c r="T91" i="28" s="1"/>
  <c r="A91" i="28"/>
  <c r="R90" i="28"/>
  <c r="S90" i="28" s="1"/>
  <c r="Q90" i="28"/>
  <c r="J90" i="28"/>
  <c r="E90" i="28"/>
  <c r="C90" i="28"/>
  <c r="A90" i="28"/>
  <c r="R89" i="28"/>
  <c r="S89" i="28" s="1"/>
  <c r="Q89" i="28"/>
  <c r="J89" i="28"/>
  <c r="E89" i="28"/>
  <c r="C89" i="28"/>
  <c r="A89" i="28"/>
  <c r="R88" i="28"/>
  <c r="S88" i="28" s="1"/>
  <c r="Q88" i="28"/>
  <c r="J88" i="28"/>
  <c r="E88" i="28"/>
  <c r="C88" i="28"/>
  <c r="A88" i="28"/>
  <c r="R87" i="28"/>
  <c r="S87" i="28" s="1"/>
  <c r="Q87" i="28"/>
  <c r="J87" i="28"/>
  <c r="E87" i="28"/>
  <c r="C87" i="28"/>
  <c r="A87" i="28"/>
  <c r="R86" i="28"/>
  <c r="S86" i="28" s="1"/>
  <c r="Q86" i="28"/>
  <c r="J86" i="28"/>
  <c r="E86" i="28"/>
  <c r="C86" i="28"/>
  <c r="T86" i="28" s="1"/>
  <c r="A86" i="28"/>
  <c r="R85" i="28"/>
  <c r="S85" i="28" s="1"/>
  <c r="Q85" i="28"/>
  <c r="J85" i="28"/>
  <c r="E85" i="28"/>
  <c r="C85" i="28"/>
  <c r="A85" i="28"/>
  <c r="R84" i="28"/>
  <c r="S84" i="28" s="1"/>
  <c r="Q84" i="28"/>
  <c r="J84" i="28"/>
  <c r="E84" i="28"/>
  <c r="C84" i="28"/>
  <c r="T84" i="28" s="1"/>
  <c r="A84" i="28"/>
  <c r="R83" i="28"/>
  <c r="S83" i="28" s="1"/>
  <c r="Q83" i="28"/>
  <c r="J83" i="28"/>
  <c r="E83" i="28"/>
  <c r="C83" i="28"/>
  <c r="A83" i="28"/>
  <c r="R82" i="28"/>
  <c r="S82" i="28" s="1"/>
  <c r="Q82" i="28"/>
  <c r="J82" i="28"/>
  <c r="E82" i="28"/>
  <c r="C82" i="28"/>
  <c r="T82" i="28" s="1"/>
  <c r="A82" i="28"/>
  <c r="R81" i="28"/>
  <c r="S81" i="28" s="1"/>
  <c r="Q81" i="28"/>
  <c r="J81" i="28"/>
  <c r="E81" i="28"/>
  <c r="C81" i="28"/>
  <c r="T81" i="28" s="1"/>
  <c r="A81" i="28"/>
  <c r="R80" i="28"/>
  <c r="S80" i="28" s="1"/>
  <c r="Q80" i="28"/>
  <c r="J80" i="28"/>
  <c r="E80" i="28"/>
  <c r="C80" i="28"/>
  <c r="A80" i="28"/>
  <c r="R79" i="28"/>
  <c r="S79" i="28" s="1"/>
  <c r="Q79" i="28"/>
  <c r="J79" i="28"/>
  <c r="E79" i="28"/>
  <c r="C79" i="28"/>
  <c r="A79" i="28"/>
  <c r="R78" i="28"/>
  <c r="S78" i="28" s="1"/>
  <c r="Q78" i="28"/>
  <c r="J78" i="28"/>
  <c r="E78" i="28"/>
  <c r="C78" i="28"/>
  <c r="A78" i="28"/>
  <c r="R77" i="28"/>
  <c r="S77" i="28" s="1"/>
  <c r="Q77" i="28"/>
  <c r="J77" i="28"/>
  <c r="E77" i="28"/>
  <c r="C77" i="28"/>
  <c r="A77" i="28"/>
  <c r="R76" i="28"/>
  <c r="S76" i="28" s="1"/>
  <c r="Q76" i="28"/>
  <c r="J76" i="28"/>
  <c r="E76" i="28"/>
  <c r="C76" i="28"/>
  <c r="A76" i="28"/>
  <c r="R75" i="28"/>
  <c r="S75" i="28" s="1"/>
  <c r="Q75" i="28"/>
  <c r="J75" i="28"/>
  <c r="E75" i="28"/>
  <c r="C75" i="28"/>
  <c r="T75" i="28" s="1"/>
  <c r="A75" i="28"/>
  <c r="R74" i="28"/>
  <c r="S74" i="28" s="1"/>
  <c r="Q74" i="28"/>
  <c r="J74" i="28"/>
  <c r="E74" i="28"/>
  <c r="C74" i="28"/>
  <c r="A74" i="28"/>
  <c r="R73" i="28"/>
  <c r="S73" i="28" s="1"/>
  <c r="Q73" i="28"/>
  <c r="J73" i="28"/>
  <c r="E73" i="28"/>
  <c r="C73" i="28"/>
  <c r="A73" i="28"/>
  <c r="R72" i="28"/>
  <c r="S72" i="28" s="1"/>
  <c r="Q72" i="28"/>
  <c r="J72" i="28"/>
  <c r="E72" i="28"/>
  <c r="C72" i="28"/>
  <c r="A72" i="28"/>
  <c r="R71" i="28"/>
  <c r="S71" i="28" s="1"/>
  <c r="Q71" i="28"/>
  <c r="J71" i="28"/>
  <c r="E71" i="28"/>
  <c r="C71" i="28"/>
  <c r="A71" i="28"/>
  <c r="R70" i="28"/>
  <c r="S70" i="28" s="1"/>
  <c r="Q70" i="28"/>
  <c r="J70" i="28"/>
  <c r="E70" i="28"/>
  <c r="C70" i="28"/>
  <c r="A70" i="28"/>
  <c r="R69" i="28"/>
  <c r="S69" i="28" s="1"/>
  <c r="Q69" i="28"/>
  <c r="J69" i="28"/>
  <c r="E69" i="28"/>
  <c r="C69" i="28"/>
  <c r="A69" i="28"/>
  <c r="R68" i="28"/>
  <c r="S68" i="28" s="1"/>
  <c r="Q68" i="28"/>
  <c r="J68" i="28"/>
  <c r="E68" i="28"/>
  <c r="C68" i="28"/>
  <c r="A68" i="28"/>
  <c r="R67" i="28"/>
  <c r="S67" i="28" s="1"/>
  <c r="Q67" i="28"/>
  <c r="J67" i="28"/>
  <c r="E67" i="28"/>
  <c r="C67" i="28"/>
  <c r="A67" i="28"/>
  <c r="R66" i="28"/>
  <c r="S66" i="28" s="1"/>
  <c r="Q66" i="28"/>
  <c r="J66" i="28"/>
  <c r="E66" i="28"/>
  <c r="C66" i="28"/>
  <c r="A66" i="28"/>
  <c r="R65" i="28"/>
  <c r="S65" i="28" s="1"/>
  <c r="Q65" i="28"/>
  <c r="J65" i="28"/>
  <c r="E65" i="28"/>
  <c r="C65" i="28"/>
  <c r="A65" i="28"/>
  <c r="R64" i="28"/>
  <c r="S64" i="28" s="1"/>
  <c r="Q64" i="28"/>
  <c r="J64" i="28"/>
  <c r="E64" i="28"/>
  <c r="C64" i="28"/>
  <c r="A64" i="28"/>
  <c r="R63" i="28"/>
  <c r="S63" i="28" s="1"/>
  <c r="Q63" i="28"/>
  <c r="J63" i="28"/>
  <c r="E63" i="28"/>
  <c r="C63" i="28"/>
  <c r="A63" i="28"/>
  <c r="R62" i="28"/>
  <c r="S62" i="28" s="1"/>
  <c r="Q62" i="28"/>
  <c r="J62" i="28"/>
  <c r="E62" i="28"/>
  <c r="C62" i="28"/>
  <c r="A62" i="28"/>
  <c r="R61" i="28"/>
  <c r="S61" i="28" s="1"/>
  <c r="Q61" i="28"/>
  <c r="J61" i="28"/>
  <c r="E61" i="28"/>
  <c r="C61" i="28"/>
  <c r="A61" i="28"/>
  <c r="R60" i="28"/>
  <c r="S60" i="28" s="1"/>
  <c r="Q60" i="28"/>
  <c r="J60" i="28"/>
  <c r="E60" i="28"/>
  <c r="C60" i="28"/>
  <c r="A60" i="28"/>
  <c r="R59" i="28"/>
  <c r="S59" i="28" s="1"/>
  <c r="Q59" i="28"/>
  <c r="J59" i="28"/>
  <c r="E59" i="28"/>
  <c r="C59" i="28"/>
  <c r="A59" i="28"/>
  <c r="R58" i="28"/>
  <c r="S58" i="28" s="1"/>
  <c r="Q58" i="28"/>
  <c r="J58" i="28"/>
  <c r="E58" i="28"/>
  <c r="C58" i="28"/>
  <c r="A58" i="28"/>
  <c r="R57" i="28"/>
  <c r="S57" i="28" s="1"/>
  <c r="Q57" i="28"/>
  <c r="J57" i="28"/>
  <c r="E57" i="28"/>
  <c r="C57" i="28"/>
  <c r="A57" i="28"/>
  <c r="S56" i="28"/>
  <c r="R56" i="28"/>
  <c r="Q56" i="28"/>
  <c r="J56" i="28"/>
  <c r="E56" i="28"/>
  <c r="C56" i="28"/>
  <c r="T56" i="28" s="1"/>
  <c r="A56" i="28"/>
  <c r="R55" i="28"/>
  <c r="S55" i="28" s="1"/>
  <c r="Q55" i="28"/>
  <c r="J55" i="28"/>
  <c r="E55" i="28"/>
  <c r="C55" i="28"/>
  <c r="T55" i="28" s="1"/>
  <c r="A55" i="28"/>
  <c r="R54" i="28"/>
  <c r="S54" i="28" s="1"/>
  <c r="Q54" i="28"/>
  <c r="J54" i="28"/>
  <c r="E54" i="28"/>
  <c r="C54" i="28"/>
  <c r="T54" i="28" s="1"/>
  <c r="A54" i="28"/>
  <c r="R53" i="28"/>
  <c r="S53" i="28" s="1"/>
  <c r="Q53" i="28"/>
  <c r="J53" i="28"/>
  <c r="E53" i="28"/>
  <c r="C53" i="28"/>
  <c r="T53" i="28" s="1"/>
  <c r="A53" i="28"/>
  <c r="R52" i="28"/>
  <c r="S52" i="28" s="1"/>
  <c r="Q52" i="28"/>
  <c r="J52" i="28"/>
  <c r="E52" i="28"/>
  <c r="C52" i="28"/>
  <c r="A52" i="28"/>
  <c r="R51" i="28"/>
  <c r="S51" i="28" s="1"/>
  <c r="Q51" i="28"/>
  <c r="J51" i="28"/>
  <c r="E51" i="28"/>
  <c r="C51" i="28"/>
  <c r="A51" i="28"/>
  <c r="R50" i="28"/>
  <c r="S50" i="28" s="1"/>
  <c r="Q50" i="28"/>
  <c r="J50" i="28"/>
  <c r="E50" i="28"/>
  <c r="C50" i="28"/>
  <c r="A50" i="28"/>
  <c r="R49" i="28"/>
  <c r="S49" i="28" s="1"/>
  <c r="Q49" i="28"/>
  <c r="J49" i="28"/>
  <c r="E49" i="28"/>
  <c r="C49" i="28"/>
  <c r="A49" i="28"/>
  <c r="R48" i="28"/>
  <c r="S48" i="28" s="1"/>
  <c r="Q48" i="28"/>
  <c r="J48" i="28"/>
  <c r="E48" i="28"/>
  <c r="C48" i="28"/>
  <c r="A48" i="28"/>
  <c r="R47" i="28"/>
  <c r="S47" i="28" s="1"/>
  <c r="Q47" i="28"/>
  <c r="J47" i="28"/>
  <c r="E47" i="28"/>
  <c r="C47" i="28"/>
  <c r="A47" i="28"/>
  <c r="R46" i="28"/>
  <c r="S46" i="28" s="1"/>
  <c r="Q46" i="28"/>
  <c r="J46" i="28"/>
  <c r="E46" i="28"/>
  <c r="C46" i="28"/>
  <c r="A46" i="28"/>
  <c r="R45" i="28"/>
  <c r="S45" i="28" s="1"/>
  <c r="Q45" i="28"/>
  <c r="J45" i="28"/>
  <c r="E45" i="28"/>
  <c r="C45" i="28"/>
  <c r="A45" i="28"/>
  <c r="R44" i="28"/>
  <c r="S44" i="28" s="1"/>
  <c r="Q44" i="28"/>
  <c r="J44" i="28"/>
  <c r="E44" i="28"/>
  <c r="C44" i="28"/>
  <c r="A44" i="28"/>
  <c r="R43" i="28"/>
  <c r="S43" i="28" s="1"/>
  <c r="Q43" i="28"/>
  <c r="J43" i="28"/>
  <c r="E43" i="28"/>
  <c r="C43" i="28"/>
  <c r="A43" i="28"/>
  <c r="R42" i="28"/>
  <c r="S42" i="28" s="1"/>
  <c r="Q42" i="28"/>
  <c r="J42" i="28"/>
  <c r="E42" i="28"/>
  <c r="C42" i="28"/>
  <c r="A42" i="28"/>
  <c r="R41" i="28"/>
  <c r="S41" i="28" s="1"/>
  <c r="Q41" i="28"/>
  <c r="J41" i="28"/>
  <c r="E41" i="28"/>
  <c r="C41" i="28"/>
  <c r="A41" i="28"/>
  <c r="R40" i="28"/>
  <c r="S40" i="28" s="1"/>
  <c r="Q40" i="28"/>
  <c r="J40" i="28"/>
  <c r="E40" i="28"/>
  <c r="C40" i="28"/>
  <c r="A40" i="28"/>
  <c r="R39" i="28"/>
  <c r="S39" i="28" s="1"/>
  <c r="Q39" i="28"/>
  <c r="J39" i="28"/>
  <c r="E39" i="28"/>
  <c r="C39" i="28"/>
  <c r="A39" i="28"/>
  <c r="R38" i="28"/>
  <c r="S38" i="28" s="1"/>
  <c r="Q38" i="28"/>
  <c r="J38" i="28"/>
  <c r="E38" i="28"/>
  <c r="C38" i="28"/>
  <c r="T38" i="28" s="1"/>
  <c r="A38" i="28"/>
  <c r="R37" i="28"/>
  <c r="S37" i="28" s="1"/>
  <c r="Q37" i="28"/>
  <c r="J37" i="28"/>
  <c r="E37" i="28"/>
  <c r="C37" i="28"/>
  <c r="A37" i="28"/>
  <c r="R36" i="28"/>
  <c r="S36" i="28" s="1"/>
  <c r="Q36" i="28"/>
  <c r="J36" i="28"/>
  <c r="E36" i="28"/>
  <c r="C36" i="28"/>
  <c r="T36" i="28" s="1"/>
  <c r="A36" i="28"/>
  <c r="R35" i="28"/>
  <c r="S35" i="28" s="1"/>
  <c r="Q35" i="28"/>
  <c r="J35" i="28"/>
  <c r="E35" i="28"/>
  <c r="C35" i="28"/>
  <c r="A35" i="28"/>
  <c r="R34" i="28"/>
  <c r="S34" i="28" s="1"/>
  <c r="Q34" i="28"/>
  <c r="J34" i="28"/>
  <c r="E34" i="28"/>
  <c r="C34" i="28"/>
  <c r="A34" i="28"/>
  <c r="R33" i="28"/>
  <c r="S33" i="28" s="1"/>
  <c r="Q33" i="28"/>
  <c r="J33" i="28"/>
  <c r="E33" i="28"/>
  <c r="C33" i="28"/>
  <c r="A33" i="28"/>
  <c r="R32" i="28"/>
  <c r="S32" i="28" s="1"/>
  <c r="Q32" i="28"/>
  <c r="J32" i="28"/>
  <c r="E32" i="28"/>
  <c r="C32" i="28"/>
  <c r="A32" i="28"/>
  <c r="R31" i="28"/>
  <c r="S31" i="28" s="1"/>
  <c r="Q31" i="28"/>
  <c r="J31" i="28"/>
  <c r="E31" i="28"/>
  <c r="C31" i="28"/>
  <c r="A31" i="28"/>
  <c r="R30" i="28"/>
  <c r="S30" i="28" s="1"/>
  <c r="Q30" i="28"/>
  <c r="J30" i="28"/>
  <c r="E30" i="28"/>
  <c r="C30" i="28"/>
  <c r="T30" i="28" s="1"/>
  <c r="A30" i="28"/>
  <c r="R29" i="28"/>
  <c r="S29" i="28" s="1"/>
  <c r="Q29" i="28"/>
  <c r="J29" i="28"/>
  <c r="E29" i="28"/>
  <c r="C29" i="28"/>
  <c r="A29" i="28"/>
  <c r="R28" i="28"/>
  <c r="S28" i="28" s="1"/>
  <c r="Q28" i="28"/>
  <c r="J28" i="28"/>
  <c r="E28" i="28"/>
  <c r="C28" i="28"/>
  <c r="A28" i="28"/>
  <c r="R27" i="28"/>
  <c r="S27" i="28" s="1"/>
  <c r="Q27" i="28"/>
  <c r="J27" i="28"/>
  <c r="E27" i="28"/>
  <c r="C27" i="28"/>
  <c r="A27" i="28"/>
  <c r="R26" i="28"/>
  <c r="S26" i="28" s="1"/>
  <c r="Q26" i="28"/>
  <c r="J26" i="28"/>
  <c r="E26" i="28"/>
  <c r="C26" i="28"/>
  <c r="T26" i="28" s="1"/>
  <c r="A26" i="28"/>
  <c r="R25" i="28"/>
  <c r="S25" i="28" s="1"/>
  <c r="Q25" i="28"/>
  <c r="J25" i="28"/>
  <c r="E25" i="28"/>
  <c r="C25" i="28"/>
  <c r="A25" i="28"/>
  <c r="R24" i="28"/>
  <c r="S24" i="28" s="1"/>
  <c r="Q24" i="28"/>
  <c r="J24" i="28"/>
  <c r="E24" i="28"/>
  <c r="C24" i="28"/>
  <c r="T24" i="28" s="1"/>
  <c r="A24" i="28"/>
  <c r="R23" i="28"/>
  <c r="S23" i="28" s="1"/>
  <c r="Q23" i="28"/>
  <c r="J23" i="28"/>
  <c r="E23" i="28"/>
  <c r="C23" i="28"/>
  <c r="A23" i="28"/>
  <c r="R22" i="28"/>
  <c r="S22" i="28" s="1"/>
  <c r="Q22" i="28"/>
  <c r="J22" i="28"/>
  <c r="E22" i="28"/>
  <c r="C22" i="28"/>
  <c r="T22" i="28" s="1"/>
  <c r="A22" i="28"/>
  <c r="R21" i="28"/>
  <c r="S21" i="28" s="1"/>
  <c r="Q21" i="28"/>
  <c r="J21" i="28"/>
  <c r="E21" i="28"/>
  <c r="C21" i="28"/>
  <c r="A21" i="28"/>
  <c r="R20" i="28"/>
  <c r="S20" i="28" s="1"/>
  <c r="Q20" i="28"/>
  <c r="J20" i="28"/>
  <c r="E20" i="28"/>
  <c r="C20" i="28"/>
  <c r="A20" i="28"/>
  <c r="R19" i="28"/>
  <c r="S19" i="28" s="1"/>
  <c r="Q19" i="28"/>
  <c r="J19" i="28"/>
  <c r="E19" i="28"/>
  <c r="C19" i="28"/>
  <c r="A19" i="28"/>
  <c r="R18" i="28"/>
  <c r="S18" i="28" s="1"/>
  <c r="Q18" i="28"/>
  <c r="J18" i="28"/>
  <c r="E18" i="28"/>
  <c r="C18" i="28"/>
  <c r="A18" i="28"/>
  <c r="R17" i="28"/>
  <c r="S17" i="28" s="1"/>
  <c r="Q17" i="28"/>
  <c r="J17" i="28"/>
  <c r="E17" i="28"/>
  <c r="C17" i="28"/>
  <c r="A17" i="28"/>
  <c r="R16" i="28"/>
  <c r="S16" i="28" s="1"/>
  <c r="Q16" i="28"/>
  <c r="J16" i="28"/>
  <c r="E16" i="28"/>
  <c r="C16" i="28"/>
  <c r="A16" i="28"/>
  <c r="R15" i="28"/>
  <c r="S15" i="28" s="1"/>
  <c r="Q15" i="28"/>
  <c r="J15" i="28"/>
  <c r="E15" i="28"/>
  <c r="C15" i="28"/>
  <c r="A15" i="28"/>
  <c r="R14" i="28"/>
  <c r="S14" i="28" s="1"/>
  <c r="Q14" i="28"/>
  <c r="J14" i="28"/>
  <c r="E14" i="28"/>
  <c r="C14" i="28"/>
  <c r="A14" i="28"/>
  <c r="R13" i="28"/>
  <c r="S13" i="28" s="1"/>
  <c r="Q13" i="28"/>
  <c r="J13" i="28"/>
  <c r="E13" i="28"/>
  <c r="C13" i="28"/>
  <c r="A13" i="28"/>
  <c r="R12" i="28"/>
  <c r="S12" i="28" s="1"/>
  <c r="Q12" i="28"/>
  <c r="J12" i="28"/>
  <c r="E12" i="28"/>
  <c r="C12" i="28"/>
  <c r="A12" i="28"/>
  <c r="R11" i="28"/>
  <c r="S11" i="28" s="1"/>
  <c r="Q11" i="28"/>
  <c r="J11" i="28"/>
  <c r="E11" i="28"/>
  <c r="C11" i="28"/>
  <c r="A11" i="28"/>
  <c r="R10" i="28"/>
  <c r="S10" i="28" s="1"/>
  <c r="Q10" i="28"/>
  <c r="J10" i="28"/>
  <c r="E10" i="28"/>
  <c r="C10" i="28"/>
  <c r="A10" i="28"/>
  <c r="R9" i="28"/>
  <c r="S9" i="28" s="1"/>
  <c r="Q9" i="28"/>
  <c r="J9" i="28"/>
  <c r="E9" i="28"/>
  <c r="C9" i="28"/>
  <c r="A9" i="28"/>
  <c r="R8" i="28"/>
  <c r="S8" i="28" s="1"/>
  <c r="Q8" i="28"/>
  <c r="J8" i="28"/>
  <c r="E8" i="28"/>
  <c r="C8" i="28"/>
  <c r="A8" i="28"/>
  <c r="R7" i="28"/>
  <c r="S7" i="28" s="1"/>
  <c r="Q7" i="28"/>
  <c r="J7" i="28"/>
  <c r="E7" i="28"/>
  <c r="C7" i="28"/>
  <c r="A7" i="28"/>
  <c r="R6" i="28"/>
  <c r="S6" i="28" s="1"/>
  <c r="Q6" i="28"/>
  <c r="J6" i="28"/>
  <c r="E6" i="28"/>
  <c r="C6" i="28"/>
  <c r="A6" i="28"/>
  <c r="R5" i="28"/>
  <c r="S5" i="28" s="1"/>
  <c r="Q5" i="28"/>
  <c r="J5" i="28"/>
  <c r="E5" i="28"/>
  <c r="C5" i="28"/>
  <c r="A5" i="28"/>
  <c r="R4" i="28"/>
  <c r="S4" i="28" s="1"/>
  <c r="Q4" i="28"/>
  <c r="J4" i="28"/>
  <c r="E4" i="28"/>
  <c r="C4" i="28"/>
  <c r="A4" i="28"/>
  <c r="R3" i="28"/>
  <c r="S3" i="28" s="1"/>
  <c r="Q3" i="28"/>
  <c r="J3" i="28"/>
  <c r="E3" i="28"/>
  <c r="C3" i="28"/>
  <c r="A3" i="28"/>
  <c r="Q419" i="28" l="1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2" i="16"/>
  <c r="F3" i="16"/>
  <c r="F4" i="16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2" i="16"/>
  <c r="AD10" i="15" l="1"/>
  <c r="Y10" i="15"/>
  <c r="Z10" i="15" s="1"/>
  <c r="X10" i="15"/>
  <c r="R10" i="15"/>
  <c r="L10" i="15"/>
  <c r="F10" i="15"/>
  <c r="E10" i="15"/>
  <c r="C10" i="15"/>
  <c r="AB10" i="15" s="1"/>
  <c r="AD9" i="15"/>
  <c r="Y9" i="15"/>
  <c r="Z9" i="15" s="1"/>
  <c r="X9" i="15"/>
  <c r="R9" i="15"/>
  <c r="L9" i="15"/>
  <c r="F9" i="15"/>
  <c r="E9" i="15"/>
  <c r="C9" i="15"/>
  <c r="AB9" i="15" s="1"/>
  <c r="AD8" i="15"/>
  <c r="Y8" i="15"/>
  <c r="Z8" i="15" s="1"/>
  <c r="X8" i="15"/>
  <c r="R8" i="15"/>
  <c r="L8" i="15"/>
  <c r="F8" i="15"/>
  <c r="E8" i="15"/>
  <c r="C8" i="15"/>
  <c r="AB8" i="15" s="1"/>
  <c r="AD7" i="15"/>
  <c r="Y7" i="15"/>
  <c r="Z7" i="15" s="1"/>
  <c r="X7" i="15"/>
  <c r="R7" i="15"/>
  <c r="L7" i="15"/>
  <c r="F7" i="15"/>
  <c r="E7" i="15"/>
  <c r="C7" i="15"/>
  <c r="AB7" i="15" s="1"/>
  <c r="AD6" i="15"/>
  <c r="Y6" i="15"/>
  <c r="Z6" i="15" s="1"/>
  <c r="X6" i="15"/>
  <c r="R6" i="15"/>
  <c r="L6" i="15"/>
  <c r="F6" i="15"/>
  <c r="E6" i="15"/>
  <c r="C6" i="15"/>
  <c r="AB6" i="15" s="1"/>
  <c r="AD5" i="15"/>
  <c r="Y5" i="15"/>
  <c r="Z5" i="15" s="1"/>
  <c r="X5" i="15"/>
  <c r="R5" i="15"/>
  <c r="L5" i="15"/>
  <c r="F5" i="15"/>
  <c r="E5" i="15"/>
  <c r="C5" i="15"/>
  <c r="AB5" i="15" s="1"/>
  <c r="AD4" i="15"/>
  <c r="Y4" i="15"/>
  <c r="Z4" i="15" s="1"/>
  <c r="X4" i="15"/>
  <c r="R4" i="15"/>
  <c r="L4" i="15"/>
  <c r="F4" i="15"/>
  <c r="E4" i="15"/>
  <c r="C4" i="15"/>
  <c r="AB4" i="15" s="1"/>
  <c r="AD3" i="15"/>
  <c r="Y3" i="15"/>
  <c r="Z3" i="15" s="1"/>
  <c r="X3" i="15"/>
  <c r="R3" i="15"/>
  <c r="L3" i="15"/>
  <c r="F3" i="15"/>
  <c r="E3" i="15"/>
  <c r="C3" i="15"/>
  <c r="AB3" i="15" s="1"/>
  <c r="AD2" i="15"/>
  <c r="Y2" i="15"/>
  <c r="Z2" i="15" s="1"/>
  <c r="X2" i="15"/>
  <c r="R2" i="15"/>
  <c r="L2" i="15"/>
  <c r="F2" i="15"/>
  <c r="E2" i="15"/>
  <c r="C2" i="15"/>
  <c r="AB2" i="15" s="1"/>
  <c r="AD1" i="15"/>
  <c r="Y1" i="15"/>
  <c r="Z1" i="15" s="1"/>
  <c r="X1" i="15"/>
  <c r="R1" i="15"/>
  <c r="L1" i="15"/>
  <c r="F1" i="15"/>
  <c r="E1" i="15"/>
  <c r="C1" i="15"/>
  <c r="AB1" i="15" s="1"/>
  <c r="G2" i="15" l="1"/>
  <c r="G3" i="15"/>
  <c r="G8" i="15"/>
  <c r="G9" i="15"/>
  <c r="G10" i="15"/>
  <c r="G7" i="15"/>
  <c r="G6" i="15"/>
  <c r="G1" i="15"/>
  <c r="G4" i="15"/>
  <c r="G5" i="15"/>
  <c r="E11" i="7" l="1"/>
  <c r="E10" i="7"/>
  <c r="E9" i="7"/>
  <c r="I82" i="5" l="1"/>
  <c r="G82" i="5"/>
  <c r="I81" i="5"/>
  <c r="G81" i="5"/>
  <c r="I80" i="5"/>
  <c r="G80" i="5"/>
  <c r="I79" i="5"/>
  <c r="G79" i="5"/>
  <c r="I78" i="5"/>
  <c r="G78" i="5"/>
  <c r="I77" i="5"/>
  <c r="G77" i="5"/>
  <c r="I76" i="5"/>
  <c r="G76" i="5"/>
  <c r="I75" i="5"/>
  <c r="G75" i="5"/>
  <c r="I74" i="5"/>
  <c r="G74" i="5"/>
  <c r="I73" i="5"/>
  <c r="G73" i="5"/>
  <c r="I72" i="5"/>
  <c r="G72" i="5"/>
  <c r="I71" i="5"/>
  <c r="G71" i="5"/>
  <c r="I70" i="5"/>
  <c r="G70" i="5"/>
  <c r="I69" i="5"/>
  <c r="G69" i="5"/>
  <c r="I68" i="5"/>
  <c r="G68" i="5"/>
  <c r="I67" i="5"/>
  <c r="G67" i="5"/>
  <c r="I66" i="5"/>
  <c r="G66" i="5"/>
  <c r="I65" i="5"/>
  <c r="G65" i="5"/>
  <c r="I64" i="5"/>
  <c r="G64" i="5"/>
  <c r="I63" i="5"/>
  <c r="G63" i="5"/>
  <c r="I62" i="5"/>
  <c r="G62" i="5"/>
  <c r="I61" i="5"/>
  <c r="G61" i="5"/>
  <c r="I60" i="5"/>
  <c r="G60" i="5"/>
  <c r="I59" i="5"/>
  <c r="G59" i="5"/>
  <c r="I58" i="5"/>
  <c r="G58" i="5"/>
  <c r="I57" i="5"/>
  <c r="G57" i="5"/>
  <c r="I56" i="5"/>
  <c r="G56" i="5"/>
  <c r="I55" i="5"/>
  <c r="G55" i="5"/>
  <c r="I54" i="5"/>
  <c r="G54" i="5"/>
  <c r="I53" i="5"/>
  <c r="G53" i="5"/>
  <c r="I52" i="5"/>
  <c r="G52" i="5"/>
  <c r="I51" i="5"/>
  <c r="G51" i="5"/>
  <c r="I50" i="5"/>
  <c r="G50" i="5"/>
  <c r="I49" i="5"/>
  <c r="G49" i="5"/>
  <c r="I48" i="5"/>
  <c r="G48" i="5"/>
  <c r="I47" i="5"/>
  <c r="G47" i="5"/>
  <c r="I46" i="5"/>
  <c r="G46" i="5"/>
  <c r="I45" i="5"/>
  <c r="G45" i="5"/>
  <c r="I44" i="5"/>
  <c r="G44" i="5"/>
  <c r="I43" i="5"/>
  <c r="G43" i="5"/>
  <c r="I42" i="5"/>
  <c r="G42" i="5"/>
  <c r="I41" i="5"/>
  <c r="G41" i="5"/>
  <c r="I40" i="5"/>
  <c r="G40" i="5"/>
  <c r="I39" i="5"/>
  <c r="G39" i="5"/>
  <c r="I38" i="5"/>
  <c r="G38" i="5"/>
  <c r="I37" i="5"/>
  <c r="G37" i="5"/>
  <c r="I36" i="5"/>
  <c r="G36" i="5"/>
  <c r="I35" i="5"/>
  <c r="G35" i="5"/>
  <c r="I34" i="5"/>
  <c r="G34" i="5"/>
  <c r="I33" i="5"/>
  <c r="G33" i="5"/>
  <c r="I32" i="5"/>
  <c r="G32" i="5"/>
  <c r="I31" i="5"/>
  <c r="G31" i="5"/>
  <c r="I30" i="5"/>
  <c r="G30" i="5"/>
  <c r="I29" i="5"/>
  <c r="G29" i="5"/>
  <c r="I28" i="5"/>
  <c r="G28" i="5"/>
  <c r="I27" i="5"/>
  <c r="G27" i="5"/>
  <c r="I26" i="5"/>
  <c r="G26" i="5"/>
  <c r="I25" i="5"/>
  <c r="G25" i="5"/>
  <c r="I24" i="5"/>
  <c r="G24" i="5"/>
  <c r="I23" i="5"/>
  <c r="G23" i="5"/>
  <c r="I22" i="5"/>
  <c r="G22" i="5"/>
  <c r="I21" i="5"/>
  <c r="G21" i="5"/>
  <c r="I20" i="5"/>
  <c r="G20" i="5"/>
  <c r="I19" i="5"/>
  <c r="G19" i="5"/>
  <c r="I18" i="5"/>
  <c r="G18" i="5"/>
  <c r="I17" i="5"/>
  <c r="G17" i="5"/>
  <c r="I16" i="5"/>
  <c r="G16" i="5"/>
  <c r="I15" i="5"/>
  <c r="G15" i="5"/>
  <c r="I14" i="5"/>
  <c r="G14" i="5"/>
  <c r="I13" i="5"/>
  <c r="G13" i="5"/>
  <c r="I12" i="5"/>
  <c r="G12" i="5"/>
  <c r="I11" i="5"/>
  <c r="G11" i="5"/>
  <c r="I10" i="5"/>
  <c r="G10" i="5"/>
  <c r="I9" i="5"/>
  <c r="G9" i="5"/>
  <c r="I8" i="5"/>
  <c r="G8" i="5"/>
  <c r="I7" i="5"/>
  <c r="G7" i="5"/>
  <c r="I6" i="5"/>
  <c r="G6" i="5"/>
  <c r="I5" i="5"/>
  <c r="G5" i="5"/>
  <c r="Q4" i="5"/>
  <c r="I4" i="5"/>
  <c r="G4" i="5"/>
  <c r="I3" i="5"/>
  <c r="G3" i="5"/>
  <c r="I2" i="5"/>
  <c r="G2" i="5"/>
  <c r="F10" i="1" l="1"/>
  <c r="V1113" i="45" l="1"/>
  <c r="V1100" i="45"/>
  <c r="V1101" i="45"/>
  <c r="V1102" i="45"/>
  <c r="V1103" i="45"/>
  <c r="V1104" i="45"/>
  <c r="V1105" i="45"/>
  <c r="V1106" i="45"/>
  <c r="V1107" i="45"/>
  <c r="V1114" i="45"/>
  <c r="V1115" i="45"/>
  <c r="V1108" i="45"/>
  <c r="V1109" i="45"/>
  <c r="V1116" i="45"/>
  <c r="V1110" i="45"/>
  <c r="V1111" i="45"/>
  <c r="V27" i="46"/>
  <c r="V1112" i="45"/>
  <c r="V1123" i="45"/>
  <c r="V1117" i="45"/>
  <c r="V1118" i="45"/>
  <c r="V1119" i="45"/>
  <c r="V1120" i="45"/>
  <c r="V1124" i="45"/>
  <c r="V1129" i="45"/>
  <c r="V1135" i="45"/>
  <c r="V1136" i="45"/>
  <c r="V1125" i="45"/>
  <c r="V1130" i="45"/>
  <c r="V1131" i="45"/>
  <c r="V1132" i="45"/>
  <c r="V23" i="46"/>
  <c r="V1137" i="45"/>
  <c r="V1138" i="45"/>
  <c r="V1121" i="45"/>
  <c r="V1122" i="45"/>
  <c r="V1126" i="45"/>
  <c r="V1133" i="45"/>
  <c r="V1134" i="45"/>
  <c r="V1139" i="45"/>
  <c r="V1140" i="45"/>
  <c r="V1141" i="45"/>
  <c r="V1142" i="45"/>
  <c r="V1127" i="45"/>
  <c r="V1143" i="45"/>
  <c r="V1144" i="45"/>
  <c r="V1145" i="45"/>
  <c r="V1146" i="45"/>
  <c r="V1147" i="45"/>
  <c r="V1148" i="45"/>
  <c r="V1149" i="45"/>
  <c r="V1128" i="45"/>
  <c r="V1150" i="45"/>
  <c r="V1151" i="45"/>
  <c r="V24" i="46"/>
  <c r="V1152" i="45"/>
  <c r="V21" i="46"/>
  <c r="V1153" i="45"/>
  <c r="V1154" i="45"/>
  <c r="V1155" i="45"/>
  <c r="V1156" i="45"/>
  <c r="V1157" i="45"/>
  <c r="V1158" i="45"/>
  <c r="V1159" i="45"/>
  <c r="V1160" i="45"/>
  <c r="V1161" i="45"/>
  <c r="V1162" i="45"/>
  <c r="V1163" i="45"/>
  <c r="V1164" i="45"/>
  <c r="V1165" i="45"/>
  <c r="V28" i="46"/>
  <c r="V1166" i="45"/>
  <c r="V1167" i="45"/>
  <c r="V1168" i="45"/>
  <c r="V1169" i="45"/>
  <c r="V1170" i="45"/>
  <c r="V1171" i="45"/>
  <c r="V1172" i="45"/>
  <c r="V1173" i="45"/>
  <c r="V1174" i="45"/>
  <c r="V1175" i="45"/>
  <c r="V1176" i="45"/>
  <c r="V1177" i="45"/>
  <c r="V1178" i="45"/>
  <c r="V1179" i="45"/>
  <c r="V1180" i="45"/>
  <c r="V1181" i="45"/>
  <c r="V1182" i="45"/>
  <c r="V1183" i="45"/>
  <c r="V1184" i="45"/>
  <c r="V1185" i="45"/>
  <c r="V1186" i="45"/>
  <c r="V1187" i="45"/>
  <c r="V1188" i="45"/>
  <c r="V1189" i="45"/>
  <c r="V1190" i="45"/>
  <c r="V1191" i="45"/>
  <c r="V1192" i="45"/>
  <c r="V1193" i="45"/>
  <c r="V1194" i="45"/>
  <c r="V1195" i="45"/>
  <c r="V1196" i="45"/>
  <c r="V1197" i="45"/>
  <c r="V1198" i="45"/>
  <c r="V1199" i="45"/>
  <c r="V1200" i="45"/>
  <c r="V1201" i="45"/>
  <c r="V1202" i="45"/>
  <c r="V36" i="46"/>
  <c r="V1203" i="45"/>
  <c r="V1204" i="45"/>
  <c r="V1205" i="45"/>
  <c r="V1206" i="45"/>
  <c r="V37" i="46"/>
  <c r="V1207" i="45"/>
  <c r="V1208" i="45"/>
  <c r="V1209" i="45"/>
  <c r="V1210" i="45"/>
  <c r="V1211" i="45"/>
  <c r="V22" i="46"/>
  <c r="W1113" i="45"/>
  <c r="W1100" i="45"/>
  <c r="W1101" i="45"/>
  <c r="W1102" i="45"/>
  <c r="W1103" i="45"/>
  <c r="W1104" i="45"/>
  <c r="W1105" i="45"/>
  <c r="W1106" i="45"/>
  <c r="W1107" i="45"/>
  <c r="W1114" i="45"/>
  <c r="W1115" i="45"/>
  <c r="W1108" i="45"/>
  <c r="W1109" i="45"/>
  <c r="W1116" i="45"/>
  <c r="W1110" i="45"/>
  <c r="W1111" i="45"/>
  <c r="W27" i="46"/>
  <c r="W1112" i="45"/>
  <c r="W1123" i="45"/>
  <c r="W1117" i="45"/>
  <c r="W1118" i="45"/>
  <c r="W1119" i="45"/>
  <c r="W1120" i="45"/>
  <c r="W1124" i="45"/>
  <c r="W1129" i="45"/>
  <c r="W1135" i="45"/>
  <c r="W1136" i="45"/>
  <c r="W1125" i="45"/>
  <c r="W1130" i="45"/>
  <c r="W1131" i="45"/>
  <c r="W1132" i="45"/>
  <c r="W23" i="46"/>
  <c r="W1137" i="45"/>
  <c r="W1138" i="45"/>
  <c r="W1121" i="45"/>
  <c r="W1122" i="45"/>
  <c r="W1126" i="45"/>
  <c r="W1133" i="45"/>
  <c r="W1134" i="45"/>
  <c r="W1139" i="45"/>
  <c r="W1140" i="45"/>
  <c r="W1141" i="45"/>
  <c r="W1142" i="45"/>
  <c r="W1127" i="45"/>
  <c r="W1143" i="45"/>
  <c r="W1144" i="45"/>
  <c r="W1145" i="45"/>
  <c r="W1146" i="45"/>
  <c r="W1147" i="45"/>
  <c r="W1148" i="45"/>
  <c r="W1149" i="45"/>
  <c r="W1128" i="45"/>
  <c r="W1150" i="45"/>
  <c r="W1151" i="45"/>
  <c r="W24" i="46"/>
  <c r="W1152" i="45"/>
  <c r="W21" i="46"/>
  <c r="W1153" i="45"/>
  <c r="W1154" i="45"/>
  <c r="W1155" i="45"/>
  <c r="W1156" i="45"/>
  <c r="W1157" i="45"/>
  <c r="W1158" i="45"/>
  <c r="W1159" i="45"/>
  <c r="W1160" i="45"/>
  <c r="W1161" i="45"/>
  <c r="W1162" i="45"/>
  <c r="W1163" i="45"/>
  <c r="W1164" i="45"/>
  <c r="W1165" i="45"/>
  <c r="W28" i="46"/>
  <c r="W1166" i="45"/>
  <c r="W1167" i="45"/>
  <c r="W1168" i="45"/>
  <c r="W1169" i="45"/>
  <c r="W1170" i="45"/>
  <c r="W1171" i="45"/>
  <c r="W1172" i="45"/>
  <c r="W1173" i="45"/>
  <c r="W1174" i="45"/>
  <c r="W1175" i="45"/>
  <c r="W1176" i="45"/>
  <c r="W1177" i="45"/>
  <c r="W1178" i="45"/>
  <c r="W1179" i="45"/>
  <c r="W1180" i="45"/>
  <c r="W1181" i="45"/>
  <c r="W1182" i="45"/>
  <c r="W1183" i="45"/>
  <c r="W1184" i="45"/>
  <c r="W1185" i="45"/>
  <c r="W1186" i="45"/>
  <c r="W1187" i="45"/>
  <c r="W1188" i="45"/>
  <c r="W1189" i="45"/>
  <c r="W1190" i="45"/>
  <c r="W1191" i="45"/>
  <c r="W1192" i="45"/>
  <c r="W1193" i="45"/>
  <c r="W1194" i="45"/>
  <c r="W1195" i="45"/>
  <c r="W1196" i="45"/>
  <c r="W1197" i="45"/>
  <c r="W1198" i="45"/>
  <c r="W1199" i="45"/>
  <c r="W1200" i="45"/>
  <c r="W1201" i="45"/>
  <c r="W1202" i="45"/>
  <c r="W36" i="46"/>
  <c r="W1203" i="45"/>
  <c r="W1204" i="45"/>
  <c r="W1205" i="45"/>
  <c r="W1206" i="45"/>
  <c r="W37" i="46"/>
  <c r="W1207" i="45"/>
  <c r="W1208" i="45"/>
  <c r="W1209" i="45"/>
  <c r="W1210" i="45"/>
  <c r="W1211" i="45"/>
  <c r="W22" i="46"/>
</calcChain>
</file>

<file path=xl/sharedStrings.xml><?xml version="1.0" encoding="utf-8"?>
<sst xmlns="http://schemas.openxmlformats.org/spreadsheetml/2006/main" count="27273" uniqueCount="3288">
  <si>
    <t>QTY</t>
  </si>
  <si>
    <t>Modelo</t>
  </si>
  <si>
    <t>KRSL35-I-12-06-GR-MULT-120</t>
  </si>
  <si>
    <t>KRSL35-I-48-04-27-90-MULT-120</t>
  </si>
  <si>
    <t>KRSL35-I-48-06-GR-MULT-120</t>
  </si>
  <si>
    <t>KRSL35-I-12-08-30-80-MULT-120</t>
  </si>
  <si>
    <t>Assembly</t>
  </si>
  <si>
    <t>KRSAPG-000085-00</t>
  </si>
  <si>
    <t>KRSASY-000079-00</t>
  </si>
  <si>
    <t>KRSASY-000087-00</t>
  </si>
  <si>
    <t>KRSAPG-000086-00</t>
  </si>
  <si>
    <t>KRSASY-000080-00</t>
  </si>
  <si>
    <t>Row Labels</t>
  </si>
  <si>
    <t>Grand Total</t>
  </si>
  <si>
    <t>Sum of QTY</t>
  </si>
  <si>
    <t>Date</t>
  </si>
  <si>
    <t>WO</t>
  </si>
  <si>
    <t>Comentarios</t>
  </si>
  <si>
    <t>KRSL35-I-12-02-35-90-MULT-120</t>
  </si>
  <si>
    <t>KRSL35-I-48-02-27-90-MULT-120</t>
  </si>
  <si>
    <t>Solo lleva material MRO</t>
  </si>
  <si>
    <t>Material de MRO</t>
  </si>
  <si>
    <t>AL SKU</t>
  </si>
  <si>
    <t>L50-E-12-02-GR-MULT-ASYM</t>
  </si>
  <si>
    <t>L50-E-12-04-AM-MULT-9X59</t>
  </si>
  <si>
    <t>L50-E-12-08-RD-MULT-40X60</t>
  </si>
  <si>
    <t>L50-E-12-10-AM-MULT-9X29</t>
  </si>
  <si>
    <t>L50-E-12-12-GR-MULT-9X9</t>
  </si>
  <si>
    <t>L50-E-12-12-RD-MULT-LOL</t>
  </si>
  <si>
    <t>L50-E-48-02-BL-MULT-ASYM</t>
  </si>
  <si>
    <t>L50-E-12-06-GR-MULT-15X15</t>
  </si>
  <si>
    <t>L50-E-48-10-GR-MULT-15X35</t>
  </si>
  <si>
    <t>L50-E-12-04-RD-MULT-15X35</t>
  </si>
  <si>
    <t>L50-E-12-10-RD-MULT-9X17</t>
  </si>
  <si>
    <t>L50-E-12-10-GR-MULT-120</t>
  </si>
  <si>
    <t>KRS</t>
  </si>
  <si>
    <t>KRSL50-E-12-02-GR-MULT-ASYM</t>
  </si>
  <si>
    <t>KRSL50-E-12-04-AM-MULT-9X59</t>
  </si>
  <si>
    <t>KRSL50-E-12-08-RD-MULT-40X60</t>
  </si>
  <si>
    <t>KRSL50-E-12-10-AM-MULT-9X29</t>
  </si>
  <si>
    <t>KRSL50-E-12-12-GR-MULT-9X9</t>
  </si>
  <si>
    <t>KRSL50-E-12-12-RD-MULT-LOL</t>
  </si>
  <si>
    <t>KRSL50-E-48-02-BL-MULT-ASYM</t>
  </si>
  <si>
    <t>KRSL50-E-12-06-GR-MULT-15X15</t>
  </si>
  <si>
    <t>KRSL50-E-48-10-GR-MULT-15X35</t>
  </si>
  <si>
    <t>KRSL50-E-12-04-RD-MULT-15X35</t>
  </si>
  <si>
    <t>KRSL50-E-12-10-RD-MULT-9X17</t>
  </si>
  <si>
    <t>KRSL50-E-12-10-GR-MULT-120</t>
  </si>
  <si>
    <t>KRSAPG-000087-00</t>
  </si>
  <si>
    <t>KRSAPG-000088-00</t>
  </si>
  <si>
    <t>KRSAPG-000089-00</t>
  </si>
  <si>
    <t>KRSAPG-000090-00</t>
  </si>
  <si>
    <t>KRSASY-000029-00</t>
  </si>
  <si>
    <t>KRSASY-000030-00</t>
  </si>
  <si>
    <t>KRSASY-000031-00</t>
  </si>
  <si>
    <t>KRSASY-000032-00</t>
  </si>
  <si>
    <t>KRSASY-000033-00</t>
  </si>
  <si>
    <t>KRSASY-000034-00</t>
  </si>
  <si>
    <t>KRSASY-000036-00</t>
  </si>
  <si>
    <t>KRSASY-000038-00</t>
  </si>
  <si>
    <t>KRSASY-000048-00</t>
  </si>
  <si>
    <t>KRSASY-000053-00</t>
  </si>
  <si>
    <t>KRSASY-000061-00</t>
  </si>
  <si>
    <t>KRSASY-000074-00</t>
  </si>
  <si>
    <t>KRSASY-000083-00</t>
  </si>
  <si>
    <t>KRSASY-000084-00</t>
  </si>
  <si>
    <t>KRSASY-000089-00</t>
  </si>
  <si>
    <t>KRSL50-E-48-12-30-90-MULT-9X9</t>
  </si>
  <si>
    <t>KRSL50-E-48-12-30-90-MULT-LOL</t>
  </si>
  <si>
    <t>KRSL50-E-48-10-30-90-MULT-120</t>
  </si>
  <si>
    <t>KRSASY-000052-00</t>
  </si>
  <si>
    <t>KRSASY-000054-00</t>
  </si>
  <si>
    <t>KRSASY-000075-00</t>
  </si>
  <si>
    <t>KRSL50-E-48-10-RD-MULT-15X35</t>
  </si>
  <si>
    <t>La solicito Cecy</t>
  </si>
  <si>
    <t>KRSL50-E-48-12-27-90MULT-15X15</t>
  </si>
  <si>
    <t>KRSL50-E-12-06-27-90MULT-15X15</t>
  </si>
  <si>
    <t>KRSASY-000059-00</t>
  </si>
  <si>
    <t>Se cambio por WO 30850014 
L50-E-12-06-GR-MULT-15X15
Solicitar personal  para empaque</t>
  </si>
  <si>
    <t>L50-E-12-08-30-80MULT-70X70</t>
  </si>
  <si>
    <t>APG-000087-00</t>
  </si>
  <si>
    <t>ASY-000028-00</t>
  </si>
  <si>
    <t>ASY-000083-00</t>
  </si>
  <si>
    <t>ASY-000089-00</t>
  </si>
  <si>
    <r>
      <t xml:space="preserve">Desviacion DN10358
</t>
    </r>
    <r>
      <rPr>
        <sz val="9"/>
        <color theme="1"/>
        <rFont val="Calibri"/>
        <family val="2"/>
        <scheme val="minor"/>
      </rPr>
      <t>SE SOLICITO CAMBIAR LA PCB DE APC-000423-02  REMPLAZANDOSE POR APC-000147-02  EN CANTIDAD DE 10 PIEZAS</t>
    </r>
  </si>
  <si>
    <t>Agin
max</t>
  </si>
  <si>
    <t>Area</t>
  </si>
  <si>
    <t>BOX</t>
  </si>
  <si>
    <t>KIT/ENS</t>
  </si>
  <si>
    <t>Cancelar se tomo material para la Wo
30850027 10 PZAS</t>
  </si>
  <si>
    <t xml:space="preserve">Lanzadas </t>
  </si>
  <si>
    <t xml:space="preserve">Embarcadas </t>
  </si>
  <si>
    <t>Pendientes</t>
  </si>
  <si>
    <t>APG-000090-00</t>
  </si>
  <si>
    <t>ASY-000053-00</t>
  </si>
  <si>
    <t>ASY-000084-00</t>
  </si>
  <si>
    <t>L50-E-48-04-30-90-MULT-ASYM</t>
  </si>
  <si>
    <t>PO cliente</t>
  </si>
  <si>
    <t>SOUS128195</t>
  </si>
  <si>
    <t>WO
 QTY</t>
  </si>
  <si>
    <t>APG-000085-00</t>
  </si>
  <si>
    <t>APG-000086-00</t>
  </si>
  <si>
    <t>APG-000088-00</t>
  </si>
  <si>
    <t>ASY-000033-00</t>
  </si>
  <si>
    <t>ASY-000052-00</t>
  </si>
  <si>
    <t>ASY-000079-00</t>
  </si>
  <si>
    <t>ASY-000080-00</t>
  </si>
  <si>
    <t>ASY-000081-00</t>
  </si>
  <si>
    <t>ASY-000087-00</t>
  </si>
  <si>
    <t>ASY-000088-00</t>
  </si>
  <si>
    <t>L35-I-48-02-30-80-MULT-120</t>
  </si>
  <si>
    <t>L35-I-12-02-30-80-MULT-120</t>
  </si>
  <si>
    <t>L50-E-48-04-30-80-MULT-LOL</t>
  </si>
  <si>
    <t>L35-I-12-04-30-80-MULT-120</t>
  </si>
  <si>
    <t>L35-I-48-04-30-80-MULT-120</t>
  </si>
  <si>
    <t>L35-I-48-04-40-80-MULT-120</t>
  </si>
  <si>
    <t>L35-I-48-02-40-80-MULT-120</t>
  </si>
  <si>
    <t>L35-I-12-02-40-80-MULT-120</t>
  </si>
  <si>
    <t>L50-I-12-08-27-90-MULT-9x29</t>
  </si>
  <si>
    <t>L35-I-48-06-30-80-MULT-120</t>
  </si>
  <si>
    <t>L50-E-48-08-30-80-MULT-LOL</t>
  </si>
  <si>
    <t>POUS269969</t>
  </si>
  <si>
    <t>POUS269973</t>
  </si>
  <si>
    <t>POUS269981</t>
  </si>
  <si>
    <t>POUS269982</t>
  </si>
  <si>
    <t>POUS269991</t>
  </si>
  <si>
    <t>POUS270038</t>
  </si>
  <si>
    <t>POUS270049</t>
  </si>
  <si>
    <t>POUS270050</t>
  </si>
  <si>
    <t>NA</t>
  </si>
  <si>
    <t>L35-I-48-12-30-90-MULT-120</t>
  </si>
  <si>
    <t>POUS270033</t>
  </si>
  <si>
    <t>POUS270034</t>
  </si>
  <si>
    <t>L50-I-48-12-30-90-MULT-Asym</t>
  </si>
  <si>
    <t>Part Number</t>
  </si>
  <si>
    <t>Type</t>
  </si>
  <si>
    <t>Qty Per</t>
  </si>
  <si>
    <t>Work Order</t>
  </si>
  <si>
    <t>APC-000426-01</t>
  </si>
  <si>
    <t>B</t>
  </si>
  <si>
    <t>APD-005129-03</t>
  </si>
  <si>
    <t>A</t>
  </si>
  <si>
    <t>BOX-000051-00</t>
  </si>
  <si>
    <t>Y</t>
  </si>
  <si>
    <t>BOX-000052-00</t>
  </si>
  <si>
    <t>CTN-000048-00</t>
  </si>
  <si>
    <t>CTN-000049-00</t>
  </si>
  <si>
    <t>LBL-000044-00</t>
  </si>
  <si>
    <t>LBL-000051-00</t>
  </si>
  <si>
    <t>LBL-000104-00</t>
  </si>
  <si>
    <t>MNL-000055-00</t>
  </si>
  <si>
    <t>MNL-000058-00</t>
  </si>
  <si>
    <t>PBG-000018-00</t>
  </si>
  <si>
    <t>ACB-000106-01</t>
  </si>
  <si>
    <t>CVR-000021-50</t>
  </si>
  <si>
    <t>CVR-000018-02</t>
  </si>
  <si>
    <t>CVR-000021-51</t>
  </si>
  <si>
    <t>HLD-000041-00</t>
  </si>
  <si>
    <t>HLD-000035-00</t>
  </si>
  <si>
    <t>HSG-000056-10</t>
  </si>
  <si>
    <t>LBL-000055-00</t>
  </si>
  <si>
    <t>REF-000004-00</t>
  </si>
  <si>
    <t>LBL-000056-00</t>
  </si>
  <si>
    <t>TMP-000010-00</t>
  </si>
  <si>
    <t>OPC-000009-00</t>
  </si>
  <si>
    <t>GSK-000027-01</t>
  </si>
  <si>
    <t>ASY-000082-00</t>
  </si>
  <si>
    <t>HLD-000038-00</t>
  </si>
  <si>
    <t>CHM-000010-00</t>
  </si>
  <si>
    <t>HLD-000040-00</t>
  </si>
  <si>
    <t>CHM-000018-00</t>
  </si>
  <si>
    <t>HSG-000055-10</t>
  </si>
  <si>
    <t>HIN-000004-00</t>
  </si>
  <si>
    <t>HIN-000005-00</t>
  </si>
  <si>
    <t>HIN-000006-00</t>
  </si>
  <si>
    <t>LBL-000045-00</t>
  </si>
  <si>
    <t>LBL-000144-00</t>
  </si>
  <si>
    <t>MCP-000027-00</t>
  </si>
  <si>
    <t>SCW-000046-10</t>
  </si>
  <si>
    <t>SCW-000050-10</t>
  </si>
  <si>
    <t>SPG-000006-01</t>
  </si>
  <si>
    <t>MCP-000026-00</t>
  </si>
  <si>
    <t>Famlia</t>
  </si>
  <si>
    <t>FINISH DATE</t>
  </si>
  <si>
    <t>SHIP DATE</t>
  </si>
  <si>
    <t>START DATE</t>
  </si>
  <si>
    <t>L35-I-12-08-35-90-MULT-120</t>
  </si>
  <si>
    <t>L35-I-48-04-35-80-MULT-120</t>
  </si>
  <si>
    <t>L35-I-48-10-30-80-MULT-120</t>
  </si>
  <si>
    <t>L35-I-48-12-30-80-MULT-120</t>
  </si>
  <si>
    <t>POUS270144</t>
  </si>
  <si>
    <t>POUS270169</t>
  </si>
  <si>
    <t>POUS270044</t>
  </si>
  <si>
    <t>POUS270184</t>
  </si>
  <si>
    <t>ASY-000041-00</t>
  </si>
  <si>
    <t>ASY-000059-00</t>
  </si>
  <si>
    <t>ASY-000061-00</t>
  </si>
  <si>
    <t>ASY-000064-00</t>
  </si>
  <si>
    <t>ASY-000065-00</t>
  </si>
  <si>
    <t>ASY-000066-00</t>
  </si>
  <si>
    <t>ASY-000071-00</t>
  </si>
  <si>
    <t>ASY-000075-00</t>
  </si>
  <si>
    <t>L50-E-12-02-30-80MULT-25X25</t>
  </si>
  <si>
    <t>L50-E-48-02-30-80MULT-25X25</t>
  </si>
  <si>
    <t>L50-E-48-04-30-80-MULT-120</t>
  </si>
  <si>
    <t>L50-E-48-06-30-80MULT-40X60</t>
  </si>
  <si>
    <t>L50-E-48-12-30-80MULT-25X45</t>
  </si>
  <si>
    <t>L50-E-48-12-40-90MULT-25X25</t>
  </si>
  <si>
    <t>L50-I-48-06-27-80MULT-15X35</t>
  </si>
  <si>
    <t>L50-I-48-06-30-80MULT-15X35</t>
  </si>
  <si>
    <t>L50-I-48-08-22-80MULT-15X35</t>
  </si>
  <si>
    <t>L50-I-48-10-30-80MULT-15X15</t>
  </si>
  <si>
    <t>L50-I-48-10-30-80MULT-15X35</t>
  </si>
  <si>
    <t>L50-I-48-10-30-80MULT-25X33</t>
  </si>
  <si>
    <t>L50-I-48-10-40-90MULT-25X25</t>
  </si>
  <si>
    <t>POUS269977</t>
  </si>
  <si>
    <t>POUS270195</t>
  </si>
  <si>
    <t>POUS270127</t>
  </si>
  <si>
    <t>POUS270031</t>
  </si>
  <si>
    <t>POUS270163</t>
  </si>
  <si>
    <t>POUS269968</t>
  </si>
  <si>
    <t>POUS269980</t>
  </si>
  <si>
    <t>POUS270040</t>
  </si>
  <si>
    <t>POUS270047</t>
  </si>
  <si>
    <t>POUS270149</t>
  </si>
  <si>
    <t>POUS270170</t>
  </si>
  <si>
    <t>POUS270196</t>
  </si>
  <si>
    <t>POUS269970</t>
  </si>
  <si>
    <t>L50-I-48-12-35-90MULT-15x15</t>
  </si>
  <si>
    <t>BATCH</t>
  </si>
  <si>
    <t>BATCH091224</t>
  </si>
  <si>
    <t>ASY00</t>
  </si>
  <si>
    <t>L3512</t>
  </si>
  <si>
    <t>L3548</t>
  </si>
  <si>
    <t>50850055, se genero doble</t>
  </si>
  <si>
    <t>OK</t>
  </si>
  <si>
    <t>BOM</t>
  </si>
  <si>
    <t>L5048</t>
  </si>
  <si>
    <t>APG00</t>
  </si>
  <si>
    <t>L5012</t>
  </si>
  <si>
    <t>30850034,30850036 y 30850039</t>
  </si>
  <si>
    <t>KEY</t>
  </si>
  <si>
    <t>BATCH091224-B</t>
  </si>
  <si>
    <t>Urgente</t>
  </si>
  <si>
    <t>Proceso</t>
  </si>
  <si>
    <t>L35-I-12-04-BL-MULT-120</t>
  </si>
  <si>
    <t>POUS270097</t>
  </si>
  <si>
    <t>L35-I-12-10-30-80-MULT-120</t>
  </si>
  <si>
    <t>L50-I-12-08-27-90-MULT-ASYM</t>
  </si>
  <si>
    <t>L50-I-12-06-30-80-MULT-ASYM</t>
  </si>
  <si>
    <t>POUS270231</t>
  </si>
  <si>
    <t>Pzas pend</t>
  </si>
  <si>
    <t>WO status</t>
  </si>
  <si>
    <t>PROCESS</t>
  </si>
  <si>
    <t>FAIL</t>
  </si>
  <si>
    <t>KITEO</t>
  </si>
  <si>
    <t>DN APC-000424-00-- APC-000148-00</t>
  </si>
  <si>
    <t>DN APC-000423-02--APC-000147-02</t>
  </si>
  <si>
    <t>L50-I-48-04-27-80-MULT-15X15</t>
  </si>
  <si>
    <t>POUS270205</t>
  </si>
  <si>
    <t>DN APC-000425-01--APC-000149-01</t>
  </si>
  <si>
    <t>L50-I-48-06-27-80-MULT-15X35</t>
  </si>
  <si>
    <t>L50-I-48-08-27-90-MULT-9X17</t>
  </si>
  <si>
    <t>POUS270161</t>
  </si>
  <si>
    <t>L50-E-12-06-30-80-MULT-40X60</t>
  </si>
  <si>
    <t>L50-E-12-12-30-80-MULT-120</t>
  </si>
  <si>
    <t>POUS270046</t>
  </si>
  <si>
    <t>L50-E-12-04-30-80-MULT-120</t>
  </si>
  <si>
    <t>POUS270190</t>
  </si>
  <si>
    <t>L50-E-12-08-30-80-MULT-9X59</t>
  </si>
  <si>
    <t>POUS270037</t>
  </si>
  <si>
    <t>L50-E-12-02-30-80-MULT-25X25</t>
  </si>
  <si>
    <t>L50-E-48-06-27-80-MULT-9X17</t>
  </si>
  <si>
    <t>DN APC-000425-01--APC-000149-01
replace ASY-100010-00 with ASY-000094-00 CREAR NP</t>
  </si>
  <si>
    <t>L50-E-48-10-27-90-MULT-15X35</t>
  </si>
  <si>
    <t>POUS270194</t>
  </si>
  <si>
    <t>DN APC-000426-00--APC-000150-00</t>
  </si>
  <si>
    <t>L50-E-48-12-27-80-MULT-9X9</t>
  </si>
  <si>
    <t>POUS270207</t>
  </si>
  <si>
    <t>L50-I-12-08-30-80-MULT-9X59</t>
  </si>
  <si>
    <t>POUS270218</t>
  </si>
  <si>
    <t>L50-I-12-10-30-80-MULT-ASYM</t>
  </si>
  <si>
    <t>POUS270230</t>
  </si>
  <si>
    <t>L50-I-12-12-30-80-MULT-ASYM</t>
  </si>
  <si>
    <t>POUS270042</t>
  </si>
  <si>
    <t>L50-I-12-10-30-80-MULT-9X17</t>
  </si>
  <si>
    <t>POUS270251</t>
  </si>
  <si>
    <t>DN APC-000423-02--APC-000147-02
replace ASY-100010-00 with ASY-000094-00 CREAR NP</t>
  </si>
  <si>
    <t>L50-I-12-12-30-80-MULT-9X9</t>
  </si>
  <si>
    <t>POUS270249</t>
  </si>
  <si>
    <t>Fecha actual</t>
  </si>
  <si>
    <t>Completed
BE</t>
  </si>
  <si>
    <t>Proc.
BE</t>
  </si>
  <si>
    <t>Falla
BE</t>
  </si>
  <si>
    <t>Scrap
BE</t>
  </si>
  <si>
    <t>Balance</t>
  </si>
  <si>
    <t>Recibo</t>
  </si>
  <si>
    <t>Pend  rec</t>
  </si>
  <si>
    <t>Agin 
CIM</t>
  </si>
  <si>
    <t>POUS270120</t>
  </si>
  <si>
    <t>BATCH090924</t>
  </si>
  <si>
    <t>CL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</si>
  <si>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PENDIENTES ISSUES
Shipped</t>
    </r>
  </si>
  <si>
    <t>No</t>
  </si>
  <si>
    <t>Corto  OPC-000013-00 por 8 pzas, SOLO SE RECIBEN 22 PZAS</t>
  </si>
  <si>
    <t>SHIPPED</t>
  </si>
  <si>
    <t>Proceso/fallas</t>
  </si>
  <si>
    <t>Yes</t>
  </si>
  <si>
    <t>OK RECIBO</t>
  </si>
  <si>
    <t>BATCH091124</t>
  </si>
  <si>
    <r>
      <t xml:space="preserve">DN </t>
    </r>
    <r>
      <rPr>
        <b/>
        <sz val="9"/>
        <color theme="1"/>
        <rFont val="Calibri"/>
        <family val="2"/>
        <scheme val="minor"/>
      </rPr>
      <t xml:space="preserve"> APC-000426-01 (QTY PER 2) Desviacion  APC-000150-01, 
Varianza  SHIPPED</t>
    </r>
  </si>
  <si>
    <t>DN  APC-000426-01 (QTY PER 2) Desviacion  APC-000150-01, 
Varianza  SHIPPED</t>
  </si>
  <si>
    <t>PRODUCCION</t>
  </si>
  <si>
    <r>
      <t xml:space="preserve">DN APC-000425-02 - </t>
    </r>
    <r>
      <rPr>
        <b/>
        <sz val="9"/>
        <color theme="1"/>
        <rFont val="Calibri"/>
        <family val="2"/>
        <scheme val="minor"/>
      </rPr>
      <t>APC-000149-02
Se reciben 123 pzas para embarque</t>
    </r>
  </si>
  <si>
    <r>
      <t xml:space="preserve">DN APC-000425-02 - </t>
    </r>
    <r>
      <rPr>
        <b/>
        <sz val="9"/>
        <color theme="1"/>
        <rFont val="Calibri"/>
        <family val="2"/>
        <scheme val="minor"/>
      </rPr>
      <t xml:space="preserve">APC-000149-02
</t>
    </r>
    <r>
      <rPr>
        <b/>
        <sz val="9"/>
        <color rgb="FFC00000"/>
        <rFont val="Calibri"/>
        <family val="2"/>
        <scheme val="minor"/>
      </rPr>
      <t>Se ajusta WO de 130 a 132</t>
    </r>
  </si>
  <si>
    <t>BATCH091424</t>
  </si>
  <si>
    <t>Kiteo para cubir ajuste</t>
  </si>
  <si>
    <t>APC-000423-02</t>
  </si>
  <si>
    <t>APC-000147-02</t>
  </si>
  <si>
    <t>APC-000425-02</t>
  </si>
  <si>
    <t>APC-000149-02</t>
  </si>
  <si>
    <t>APC-000426-03</t>
  </si>
  <si>
    <t>APC-000150-03</t>
  </si>
  <si>
    <t>APC-000425-01</t>
  </si>
  <si>
    <t>APC-000149-01</t>
  </si>
  <si>
    <t>DN APC-000425-02--APC-000149-02
OK RECIBO</t>
  </si>
  <si>
    <t>APC-000425-00</t>
  </si>
  <si>
    <t>APC-000149-00</t>
  </si>
  <si>
    <r>
      <t xml:space="preserve">DN APC-000425-02--APC-000149-02, </t>
    </r>
    <r>
      <rPr>
        <sz val="9"/>
        <color rgb="FFFF0000"/>
        <rFont val="Calibri"/>
        <family val="2"/>
        <scheme val="minor"/>
      </rPr>
      <t>se ajusta WO de 3  a 2 Por PO</t>
    </r>
  </si>
  <si>
    <t>DN APC-000423-02--APC-000147-02
orto  HSG-000056-00 10 pzas discrepantes</t>
  </si>
  <si>
    <t>ASY-000030-00</t>
  </si>
  <si>
    <t>BATCHKIT1-092024</t>
  </si>
  <si>
    <t>APC-000424-00</t>
  </si>
  <si>
    <t>APC-000148-00</t>
  </si>
  <si>
    <t>ASY-000055-00</t>
  </si>
  <si>
    <t>BATCHKIT2-092024</t>
  </si>
  <si>
    <r>
      <t xml:space="preserve">APC 150-00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 CREAR NP </t>
    </r>
  </si>
  <si>
    <t>APC-000426-00</t>
  </si>
  <si>
    <t>APC-000150-00</t>
  </si>
  <si>
    <t>ASY-000034-00</t>
  </si>
  <si>
    <t>BATCHKIT3-092024</t>
  </si>
  <si>
    <t>ASY-000074-00</t>
  </si>
  <si>
    <t>ASY-000054-00</t>
  </si>
  <si>
    <t>BATCHKIT4-092024</t>
  </si>
  <si>
    <r>
      <t xml:space="preserve">APC 149-01 
replace ASY-100010-00 with ASY-000094-00 </t>
    </r>
    <r>
      <rPr>
        <b/>
        <sz val="9"/>
        <color theme="1"/>
        <rFont val="Calibri"/>
        <family val="2"/>
        <scheme val="minor"/>
      </rPr>
      <t>(4)</t>
    </r>
    <r>
      <rPr>
        <sz val="9"/>
        <color theme="1"/>
        <rFont val="Calibri"/>
        <family val="2"/>
        <scheme val="minor"/>
      </rPr>
      <t xml:space="preserve"> CREAR NP</t>
    </r>
  </si>
  <si>
    <t>BATCHKIT5-092024</t>
  </si>
  <si>
    <t>ASY-000031-00</t>
  </si>
  <si>
    <r>
      <t xml:space="preserve">APC-000147-02
replace ASY-100010-00 with ASY-000094-00 </t>
    </r>
    <r>
      <rPr>
        <b/>
        <sz val="9"/>
        <color theme="1"/>
        <rFont val="Calibri"/>
        <family val="2"/>
        <scheme val="minor"/>
      </rPr>
      <t>(1)</t>
    </r>
    <r>
      <rPr>
        <sz val="9"/>
        <color theme="1"/>
        <rFont val="Calibri"/>
        <family val="2"/>
        <scheme val="minor"/>
      </rPr>
      <t xml:space="preserve"> CREAR NP</t>
    </r>
  </si>
  <si>
    <t>ASY-000032-00</t>
  </si>
  <si>
    <t>ASY-000042-00</t>
  </si>
  <si>
    <t>L50-I-12-10-30-80-MULT-25X33</t>
  </si>
  <si>
    <t xml:space="preserve">Se baja WO por Corto  HSG-000056-00 10 pzas discrepantes
Retornar material </t>
  </si>
  <si>
    <t>EMPAQUE 092024</t>
  </si>
  <si>
    <t>APG-000089-00</t>
  </si>
  <si>
    <t>POUS270236</t>
  </si>
  <si>
    <t>HSG-000056-00</t>
  </si>
  <si>
    <t>Cortos
APC-000151-02 ETA 09/25 720 PZAS
HSG-000056-00 ETA 09/25 1500 PZAS</t>
  </si>
  <si>
    <t>Total</t>
  </si>
  <si>
    <t xml:space="preserve"> No.  Kiteo</t>
  </si>
  <si>
    <t>L50-I-12-10-30-80MULT-25X33</t>
  </si>
  <si>
    <t>L35-I-12</t>
  </si>
  <si>
    <t>L50-I-12</t>
  </si>
  <si>
    <t>L50-E-12</t>
  </si>
  <si>
    <t>L50-E-48</t>
  </si>
  <si>
    <t>L35-I-48</t>
  </si>
  <si>
    <t>L50-I-48</t>
  </si>
  <si>
    <t>L50-I-12-12-30-90-MULT-9X29</t>
  </si>
  <si>
    <t>POUS269993</t>
  </si>
  <si>
    <t xml:space="preserve">DN10472 APC-000424-01--APC-000148-01
Replace ASY-100010-00 with ASY-000094-00 </t>
  </si>
  <si>
    <t>L50-I-48-12-30-90-MULT-9X29</t>
  </si>
  <si>
    <t xml:space="preserve">DN10472 APC-000426-01--APC-000150-01
Replace ASY-100010-00 with ASY-000094-00 </t>
  </si>
  <si>
    <t>APC-000424-01</t>
  </si>
  <si>
    <t>APC-000148-01</t>
  </si>
  <si>
    <t xml:space="preserve"> DN10472 Replace ASY-100010-00 with ASY-000094-00 </t>
  </si>
  <si>
    <t>APC-000150-01</t>
  </si>
  <si>
    <t>ASY-000056-00</t>
  </si>
  <si>
    <t>L50-I-12-06-30-90-MULT-9X29</t>
  </si>
  <si>
    <t>L50-I-12-08-22-80-MULT-9X29</t>
  </si>
  <si>
    <t>L50-I-48-08-22-80-MULT-9X29</t>
  </si>
  <si>
    <t>ASY-000088-00POUS270016</t>
  </si>
  <si>
    <t>ASY-000088-00POUS270017</t>
  </si>
  <si>
    <t>ASY-000088-00POUS270018</t>
  </si>
  <si>
    <t>ASY-000088-00POUS270019</t>
  </si>
  <si>
    <t>ASY-000088-00POUS270020</t>
  </si>
  <si>
    <t>ASY-000088-00POUS270026</t>
  </si>
  <si>
    <t>ASY-000088-00POUS270027</t>
  </si>
  <si>
    <t>ASY-000088-00POUS270028</t>
  </si>
  <si>
    <t>ASY-000088-00POUS270029</t>
  </si>
  <si>
    <t>ASY-000088-00POUS270030</t>
  </si>
  <si>
    <t>POUS269988</t>
  </si>
  <si>
    <t>POUS269989</t>
  </si>
  <si>
    <t>POUS269999</t>
  </si>
  <si>
    <t>POUS270000</t>
  </si>
  <si>
    <t>POUS269976</t>
  </si>
  <si>
    <t>KIT</t>
  </si>
  <si>
    <t>Plano PCB</t>
  </si>
  <si>
    <t>CCT/CRI</t>
  </si>
  <si>
    <t>ALTERNO PCB</t>
  </si>
  <si>
    <t>APC-000423-00</t>
  </si>
  <si>
    <t>1FT 2200K 80CRI</t>
  </si>
  <si>
    <t>APC-000147-00</t>
  </si>
  <si>
    <t>APC-000423-01</t>
  </si>
  <si>
    <t>1FT 2700K 80CRI</t>
  </si>
  <si>
    <t>APC-000147-01</t>
  </si>
  <si>
    <t>1FT 3000K 80CRI</t>
  </si>
  <si>
    <t>APC-000423-03</t>
  </si>
  <si>
    <t>1FT 3500K 80CRI</t>
  </si>
  <si>
    <t>APC-000147-03</t>
  </si>
  <si>
    <t>APC-000423-04</t>
  </si>
  <si>
    <t>1FT 4000K 80CRI</t>
  </si>
  <si>
    <t>APC-000147-04</t>
  </si>
  <si>
    <t>APC-000423-05</t>
  </si>
  <si>
    <t>1FT 5000K 80CRI</t>
  </si>
  <si>
    <t>APC-000147-05</t>
  </si>
  <si>
    <t>1FT 2700K 90CRI</t>
  </si>
  <si>
    <t>1FT 3000K 90CRI</t>
  </si>
  <si>
    <t>APC-000424-02</t>
  </si>
  <si>
    <t>1FT 3500K 90CRI</t>
  </si>
  <si>
    <t>APC-000148-02</t>
  </si>
  <si>
    <t>APC-000424-03</t>
  </si>
  <si>
    <t>1FT 4000K 90CRI</t>
  </si>
  <si>
    <t>APC-000148-03</t>
  </si>
  <si>
    <t>2FT 2200K 80CRI</t>
  </si>
  <si>
    <t>2FT 2700K 80CRI</t>
  </si>
  <si>
    <t>2FT 3000K 80CRI</t>
  </si>
  <si>
    <t>APC-000425-03</t>
  </si>
  <si>
    <t>2FT 3500K 80CRI</t>
  </si>
  <si>
    <t>APC-000149-03</t>
  </si>
  <si>
    <t>APC-000425-04</t>
  </si>
  <si>
    <t>2FT 4000K 80CRI</t>
  </si>
  <si>
    <t>APC-000149-04</t>
  </si>
  <si>
    <t>APC-000425-05</t>
  </si>
  <si>
    <t>2FT 5000K 80CRI</t>
  </si>
  <si>
    <t>APC-000149-05</t>
  </si>
  <si>
    <t>2FT 2700K 90CRI</t>
  </si>
  <si>
    <t>2FT 3000K 90CRI</t>
  </si>
  <si>
    <t>APC-000426-02</t>
  </si>
  <si>
    <t>2FT 3500K 90CRI</t>
  </si>
  <si>
    <t>APC-000150-02</t>
  </si>
  <si>
    <t>2FT 4000K 90CRI</t>
  </si>
  <si>
    <t>L35-I-12-06-30-80-MULT-120</t>
  </si>
  <si>
    <t>L35-I-12-10-30-90-MULT-120</t>
  </si>
  <si>
    <t>POUS270051</t>
  </si>
  <si>
    <t>L35-I-48-06-50-80-MULT-120</t>
  </si>
  <si>
    <t>POUS270399</t>
  </si>
  <si>
    <t>L50-E-12-10-30-90-MULT-15X15</t>
  </si>
  <si>
    <t>POUS270203</t>
  </si>
  <si>
    <t>L50-E-48-12-35-80-MULT-9X17</t>
  </si>
  <si>
    <t>POUS270112</t>
  </si>
  <si>
    <t>L50-I-12-04-30-90-MULT-9X59</t>
  </si>
  <si>
    <t>POUS270192</t>
  </si>
  <si>
    <t>L50-I-12-06-22-80-MULT-9X29</t>
  </si>
  <si>
    <t>POUS269994</t>
  </si>
  <si>
    <t>L50-I-12-06-30-90-MULT-15X35</t>
  </si>
  <si>
    <t>POUS269986</t>
  </si>
  <si>
    <t>POUS269987</t>
  </si>
  <si>
    <t>L50-I-12-08-27-90-MULT-9X29</t>
  </si>
  <si>
    <t>POUS269996</t>
  </si>
  <si>
    <t>L50-I-12-08-35-80-MULT-15X65</t>
  </si>
  <si>
    <t>POUS270052</t>
  </si>
  <si>
    <t>L50-I-12-12-22-80-MULT-9X29</t>
  </si>
  <si>
    <t>POUS269990</t>
  </si>
  <si>
    <t>L50-I-48-04-30-90-MULT-9X59</t>
  </si>
  <si>
    <t>L50-I-48-06-30-90-MULT-15X35</t>
  </si>
  <si>
    <t>L50-I-48-06-30-90-MULT-9X29</t>
  </si>
  <si>
    <t>L50-I-48-08-27-90-MULT-9X29</t>
  </si>
  <si>
    <t>L50-I-48-08-35-80-MULT-15X65</t>
  </si>
  <si>
    <t>L50-I-48-10-35-90-MULT-15X65</t>
  </si>
  <si>
    <t>POUS269997</t>
  </si>
  <si>
    <t>(blank)</t>
  </si>
  <si>
    <t>key</t>
  </si>
  <si>
    <t>POUS270154</t>
  </si>
  <si>
    <t>DN 10472 APC-000424-01--APC-000148-01</t>
  </si>
  <si>
    <t>POUS270209</t>
  </si>
  <si>
    <t>L35-I-12-10-35-80-MULT-120</t>
  </si>
  <si>
    <t>DN 10472 APC-000423-03--APC-000147-03</t>
  </si>
  <si>
    <t>POUS270145</t>
  </si>
  <si>
    <t>POUS270378</t>
  </si>
  <si>
    <t>POUS270434</t>
  </si>
  <si>
    <t>L35-I-12-12-30-90-MULT-120</t>
  </si>
  <si>
    <t>POUS270096</t>
  </si>
  <si>
    <t>DN 10472 APC-000424-01-- APC-000148-01</t>
  </si>
  <si>
    <t>L35-I-12-12-35-80-MULT-120</t>
  </si>
  <si>
    <t>POUS270036</t>
  </si>
  <si>
    <t>DN10472 APC-000423-03--APC-000147-03</t>
  </si>
  <si>
    <t>L35-I-12-12-35-90-MULT-120</t>
  </si>
  <si>
    <t>POUS270374</t>
  </si>
  <si>
    <t>DN10472 APC-000424-02--APC-000148-02</t>
  </si>
  <si>
    <t>L35-I-12-12-27-90-MULT-120</t>
  </si>
  <si>
    <t>POUS270455</t>
  </si>
  <si>
    <t>L35-I-12-04-35-80-MULT-120</t>
  </si>
  <si>
    <t>POUS270407</t>
  </si>
  <si>
    <t>POUS270439</t>
  </si>
  <si>
    <t>L35-I-12-06-35-80-MULT-120</t>
  </si>
  <si>
    <t>POUS270263</t>
  </si>
  <si>
    <t>POUS270412</t>
  </si>
  <si>
    <t>POUS270187</t>
  </si>
  <si>
    <t>POUS270258</t>
  </si>
  <si>
    <t>DN10472 APC-000423-02-APC-000147-02</t>
  </si>
  <si>
    <t>POUS270471</t>
  </si>
  <si>
    <t>L35-I-48-08-30-80-MULT-120</t>
  </si>
  <si>
    <t>POUS270379</t>
  </si>
  <si>
    <t>L35-I-48-08-35-90-MULT-120</t>
  </si>
  <si>
    <t>L35-I-48-10-40-80-MULT-120</t>
  </si>
  <si>
    <t>POUS270472</t>
  </si>
  <si>
    <t>L35-I-48-06-27-90-MULT-120</t>
  </si>
  <si>
    <t>POUS270375</t>
  </si>
  <si>
    <t>L35-I-48-08-27-80-MULT-120</t>
  </si>
  <si>
    <t>POUS270360</t>
  </si>
  <si>
    <t>L35-I-48-06-40-80-MULT-120</t>
  </si>
  <si>
    <t>POUS270262</t>
  </si>
  <si>
    <t>L35-I-48-12-40-90-MULT-120</t>
  </si>
  <si>
    <t>POUS270448</t>
  </si>
  <si>
    <t>POUS270254</t>
  </si>
  <si>
    <t>L35-I-48-12-50-80-MULT-120</t>
  </si>
  <si>
    <t>POUS270353</t>
  </si>
  <si>
    <t>L35-I-48-10-35-90-MULT-120</t>
  </si>
  <si>
    <t>POUS270165</t>
  </si>
  <si>
    <t>L35-I-48-06-35-80-MULT-120</t>
  </si>
  <si>
    <t>L35-I-48-10-27-80-MULT-120</t>
  </si>
  <si>
    <t>POUS270256</t>
  </si>
  <si>
    <t>POUS270415</t>
  </si>
  <si>
    <t>POUS270475</t>
  </si>
  <si>
    <t>POUS270352</t>
  </si>
  <si>
    <t>POUS270437</t>
  </si>
  <si>
    <t>POUS270039</t>
  </si>
  <si>
    <t>L50-I-48-02-27-80-MULT-9X17</t>
  </si>
  <si>
    <t>POUS270085</t>
  </si>
  <si>
    <t>L50-I-48-04-35-80-MULT-9X59</t>
  </si>
  <si>
    <t>POUS270499</t>
  </si>
  <si>
    <t>L50-I-48-08-30-90-MULT-9X29</t>
  </si>
  <si>
    <t>POUS270479</t>
  </si>
  <si>
    <t>L50-I-48-08-30-90-MULT-ASYM</t>
  </si>
  <si>
    <t>POUS270428</t>
  </si>
  <si>
    <t>POUS270228</t>
  </si>
  <si>
    <t>POUS270177</t>
  </si>
  <si>
    <t>L50-I-48-10-35-90-MULT-40X60</t>
  </si>
  <si>
    <t>POUS270151</t>
  </si>
  <si>
    <t>L50-I-48-12-30-90-MULT-15X35</t>
  </si>
  <si>
    <t>POUS270443</t>
  </si>
  <si>
    <t>L50-I-48-12-35-90-MULT-9X29</t>
  </si>
  <si>
    <t>POUS270001</t>
  </si>
  <si>
    <t>Pza No Tocadas</t>
  </si>
  <si>
    <t>L35-I-12-10-40-90-MULT-120</t>
  </si>
  <si>
    <t>POUS270117</t>
  </si>
  <si>
    <t>L50-E-12-08-35-90-MULT-25X25</t>
  </si>
  <si>
    <t>POUS270124</t>
  </si>
  <si>
    <t>L50-I-48-12-27-80-MULT-25X45</t>
  </si>
  <si>
    <t>POUS270368</t>
  </si>
  <si>
    <t>L35-I-48-06-30-90-MULT-120</t>
  </si>
  <si>
    <t>POUS269985</t>
  </si>
  <si>
    <t>L50-E-48-08-30-80-MULT-LOLPOUS270050</t>
  </si>
  <si>
    <t>L50-E-48-12-35-80-MULT-9X17POUS270112</t>
  </si>
  <si>
    <t>L50-E-48-12-27-80-MULT-9X9POUS270207</t>
  </si>
  <si>
    <t>L50-E-48-10-27-90-MULT-15X35POUS270194</t>
  </si>
  <si>
    <t>L50-E-48-06-27-80-MULT-9X17POUS269980</t>
  </si>
  <si>
    <t>L50-E-48-02-30-80MULT-25X25POUS270195</t>
  </si>
  <si>
    <t>L50-E-48-04-30-80-MULT-LOLPOUS269973</t>
  </si>
  <si>
    <t>L50-E-48-12-30-80MULT-25X45POUS270163</t>
  </si>
  <si>
    <t>L50-E-48-04-30-80-MULT-120POUS270127</t>
  </si>
  <si>
    <t>COMPLETA</t>
  </si>
  <si>
    <t>SI</t>
  </si>
  <si>
    <t>ENTREGADO 
Almacen</t>
  </si>
  <si>
    <t>Status kit</t>
  </si>
  <si>
    <t>issues Pend</t>
  </si>
  <si>
    <t xml:space="preserve"> Over Issues</t>
  </si>
  <si>
    <t>Order Number</t>
  </si>
  <si>
    <t>Metrics Age</t>
  </si>
  <si>
    <t>Metrics Pending Issues</t>
  </si>
  <si>
    <t>Metrics Over Issues</t>
  </si>
  <si>
    <t>Completa</t>
  </si>
  <si>
    <t>EMPACADA</t>
  </si>
  <si>
    <t>Proceso Falta escanear 4</t>
  </si>
  <si>
    <t xml:space="preserve">COMPLETA </t>
  </si>
  <si>
    <t>*</t>
  </si>
  <si>
    <t>ok</t>
  </si>
  <si>
    <t>si</t>
  </si>
  <si>
    <t>CANCELADA SE LANZO DOBLE</t>
  </si>
  <si>
    <t>hacer reversa cancelada</t>
  </si>
  <si>
    <t>Se baja  WO de 74 a 45, por lanzamiwnto doble</t>
  </si>
  <si>
    <t>Se baja WO de 74 a 45 por lanzamiento doble</t>
  </si>
  <si>
    <t>Se cancelo WO , se suplico el requerimientto</t>
  </si>
  <si>
    <t>hacer reversa  cancelada</t>
  </si>
  <si>
    <t xml:space="preserve">DN APC-000426-00--APC-000150-00
replace ASY-100010-00 with ASY-000094-00 </t>
  </si>
  <si>
    <t xml:space="preserve">Completa    </t>
  </si>
  <si>
    <t>NO</t>
  </si>
  <si>
    <t>APC-000143-03 PENDIENTE DE RECIBO</t>
  </si>
  <si>
    <t>APC-000143-03 INTRACOI</t>
  </si>
  <si>
    <t>ASY-000036-00</t>
  </si>
  <si>
    <t>ASY-000038-00</t>
  </si>
  <si>
    <t>Revisar  con daniel archivo 65 , orden de 25</t>
  </si>
  <si>
    <t>ASY-000039-00</t>
  </si>
  <si>
    <t>ASY-000057-00</t>
  </si>
  <si>
    <t>ASY-000062-00</t>
  </si>
  <si>
    <t>DN 10472 APC-000424-01--APC-000148-01 se cancela</t>
  </si>
  <si>
    <t>CANCELADA</t>
  </si>
  <si>
    <t>Se cancela</t>
  </si>
  <si>
    <t xml:space="preserve">se cancela </t>
  </si>
  <si>
    <t>POUS270048</t>
  </si>
  <si>
    <t>DN 10472 APC-000423-03--APC-000147-03 CANCELADA</t>
  </si>
  <si>
    <t xml:space="preserve">APC-000145-04 CORTO </t>
  </si>
  <si>
    <t>INCOMPLETA ASY-000094-00</t>
  </si>
  <si>
    <t>IMPRESA</t>
  </si>
  <si>
    <t>Se cancela WO , la cantidad es en Cero</t>
  </si>
  <si>
    <t>EN PROCESO</t>
  </si>
  <si>
    <t>BATCH100424</t>
  </si>
  <si>
    <t>POUS270543</t>
  </si>
  <si>
    <t>L50-E-12-06-40-80-MULT-120</t>
  </si>
  <si>
    <t>PENDIENTE DE RECIBO APC-000423-04</t>
  </si>
  <si>
    <t>POUS270533</t>
  </si>
  <si>
    <t>L50-E-12-04-30-90-MULT-ASYM</t>
  </si>
  <si>
    <t>PENDIENTE DE RECIBO APC-000424-01</t>
  </si>
  <si>
    <t>POUS270423</t>
  </si>
  <si>
    <t>L50-E-12-12-30-90-MULT-9X9</t>
  </si>
  <si>
    <t>ASY-000048-00</t>
  </si>
  <si>
    <t>POUS270222</t>
  </si>
  <si>
    <t>L50-E-12-12-30-90-MULT-40X60</t>
  </si>
  <si>
    <t>DN10472 APC-000424-01--APC-000148-01</t>
  </si>
  <si>
    <t>ASY-000045-00</t>
  </si>
  <si>
    <t>POUS270213</t>
  </si>
  <si>
    <t>L50-E-12-04-35-80-MULT-55X25</t>
  </si>
  <si>
    <t>PENDIENTE DE RECIBO APC-000423-03</t>
  </si>
  <si>
    <t>ASY-000044-00</t>
  </si>
  <si>
    <t>POUS270113</t>
  </si>
  <si>
    <t>L50-E-12-08-40-80-MULT-25X75</t>
  </si>
  <si>
    <t>POUS270332</t>
  </si>
  <si>
    <t>L50-E-12-12-40-80-MULT-ASYM</t>
  </si>
  <si>
    <t>POUS270449</t>
  </si>
  <si>
    <t>POUS270418</t>
  </si>
  <si>
    <t>L50-E-12-04-30-80-MULT-40X60</t>
  </si>
  <si>
    <t>POUS270355</t>
  </si>
  <si>
    <t>L50-E-12-12-50-80-MULT-25X25</t>
  </si>
  <si>
    <t>DN10472 APC-000423-05-- APC-000147-05</t>
  </si>
  <si>
    <t>POUS270356</t>
  </si>
  <si>
    <t>L50-E-12-10-27-80-MULT-15X15</t>
  </si>
  <si>
    <t>POUS270540</t>
  </si>
  <si>
    <t>L50-E-12-12-40-80-MULT-9X9</t>
  </si>
  <si>
    <t>POUS270436</t>
  </si>
  <si>
    <t>L50-E-12-06-30-80-MULT-25X25</t>
  </si>
  <si>
    <t>ASY-000029-00</t>
  </si>
  <si>
    <t>POUS270341</t>
  </si>
  <si>
    <t>L50-E-12-08-30-80-MULT-LOL</t>
  </si>
  <si>
    <t>POUS269992</t>
  </si>
  <si>
    <t>L50-E-12-02-27-80-MULT-120</t>
  </si>
  <si>
    <t>POUS270538</t>
  </si>
  <si>
    <t>L50-E-12-08-27-80-MULT-120</t>
  </si>
  <si>
    <t>ASY-000037-00</t>
  </si>
  <si>
    <t>POUS270330</t>
  </si>
  <si>
    <t>L50-E-12-04-40-80-MULT-15X23</t>
  </si>
  <si>
    <t>L50-E-12-06-27-80-MULT-9X17</t>
  </si>
  <si>
    <t>POUS270164</t>
  </si>
  <si>
    <t>L50-E-12-06-40-80-MULT-25X75</t>
  </si>
  <si>
    <t>POUS270292</t>
  </si>
  <si>
    <t>L50-E-12-08-40-80-MULT-9X59</t>
  </si>
  <si>
    <t>POUS270157</t>
  </si>
  <si>
    <t>L50-E-12-10-35-80-MULT-40X60</t>
  </si>
  <si>
    <t>POUS270245</t>
  </si>
  <si>
    <t>L50-E-12-12-27-80-MULT-120</t>
  </si>
  <si>
    <t>POUS270500</t>
  </si>
  <si>
    <t>L50-E-12-04-35-90-MULT-9X29</t>
  </si>
  <si>
    <t>PENDIENTE DE RECIBO APC-000424-02</t>
  </si>
  <si>
    <t>POUS270444</t>
  </si>
  <si>
    <t>L50-E-12-06-30-80-MULT-9X59</t>
  </si>
  <si>
    <t>POUS270424</t>
  </si>
  <si>
    <t>L50-E-12-06-30-80-MULT-9X9</t>
  </si>
  <si>
    <t>POUS270380</t>
  </si>
  <si>
    <t>L50-E-12-06-30-90-MULT-120</t>
  </si>
  <si>
    <t>POUS270114</t>
  </si>
  <si>
    <t>L50-E-12-06-30-90-MULT-25X25</t>
  </si>
  <si>
    <t>POUS270372</t>
  </si>
  <si>
    <t>L50-E-12-10-35-90-MULT-120</t>
  </si>
  <si>
    <t>L50-E-12-10-35-90-MULT-9X29</t>
  </si>
  <si>
    <t>POUS270505</t>
  </si>
  <si>
    <t>L50-E-12-10-27-80-MULT-120</t>
  </si>
  <si>
    <t>POUS270295</t>
  </si>
  <si>
    <t>ASY-000043-00</t>
  </si>
  <si>
    <t>L50-E-12-12-30-80-MULT-25X45</t>
  </si>
  <si>
    <t>POUS270043</t>
  </si>
  <si>
    <t>L50-E-12-12-30-80-MULT-40X60</t>
  </si>
  <si>
    <t>POUS270343</t>
  </si>
  <si>
    <t>L50-E-12-04-30-80-MULT-25X25</t>
  </si>
  <si>
    <t>POUS270053</t>
  </si>
  <si>
    <t>L50-E-12-08-27-80-MULT-15X35</t>
  </si>
  <si>
    <t>POUS269998</t>
  </si>
  <si>
    <t>L50-E-12-10-27-80-MULT-9X29</t>
  </si>
  <si>
    <t>BATCH300424</t>
  </si>
  <si>
    <t>POUS270156</t>
  </si>
  <si>
    <t>L50-E-48-04-30-90-MULT-LOL</t>
  </si>
  <si>
    <t>Corto, REF-000005-01  500 pzas  KCT ETA 10/11</t>
  </si>
  <si>
    <t>L50-E-48-12-27-80-MULT-120</t>
  </si>
  <si>
    <t>PENDIENTE DE RECIBO APC-000425-01</t>
  </si>
  <si>
    <t>POUS270336</t>
  </si>
  <si>
    <t>L50-E-48-06-27-80-MULT-15X35</t>
  </si>
  <si>
    <t>POUS270239</t>
  </si>
  <si>
    <t>L50-E-48-08-30-90-MULT-LOL</t>
  </si>
  <si>
    <t>POUS270384</t>
  </si>
  <si>
    <t>L50-E-48-06-35-80-MULT-LOL</t>
  </si>
  <si>
    <t>POUS270365</t>
  </si>
  <si>
    <t>ASY-000051-00</t>
  </si>
  <si>
    <t>POUS270410</t>
  </si>
  <si>
    <t>L50-E-48-06-27-90-MULT-70X70</t>
  </si>
  <si>
    <t>POUS270550</t>
  </si>
  <si>
    <t>L50-E-48-08-40-80-MULT-9X59</t>
  </si>
  <si>
    <t>DN10472 APC-000425-04--APC-000149-04</t>
  </si>
  <si>
    <t>POUS270430</t>
  </si>
  <si>
    <t>L50-E-48-10-27-90-MULT-15X15</t>
  </si>
  <si>
    <t>POUS270351</t>
  </si>
  <si>
    <t>L50-E-48-12-27-80-MULT-15X65</t>
  </si>
  <si>
    <t>L50-E-48-10-27-80-MULT-15X15</t>
  </si>
  <si>
    <t>POUS270433</t>
  </si>
  <si>
    <t>L50-E-48-12-35-90-MULT-15X15</t>
  </si>
  <si>
    <t>DN10472 APC-000426-02-- APC-000150-02</t>
  </si>
  <si>
    <t>L50-E-48-12-35-90-MULT-9X9</t>
  </si>
  <si>
    <t>BATCH200424</t>
  </si>
  <si>
    <t>POUS270363</t>
  </si>
  <si>
    <t>L50-I-12-08-30-90-MULT-25X75</t>
  </si>
  <si>
    <t>APC-000424-01 Pendiente de recibo</t>
  </si>
  <si>
    <t>POUS270492</t>
  </si>
  <si>
    <t>POUS270358</t>
  </si>
  <si>
    <t>L50-I-12-12-30-90-MULT-15X65</t>
  </si>
  <si>
    <t>L50-I-12-08-30-90-MULT-9X29</t>
  </si>
  <si>
    <t>L50-I-12-12-30-90-MULT-15X35</t>
  </si>
  <si>
    <t>POUS270429</t>
  </si>
  <si>
    <t>L50-I-12-04-27-80-MULT-15X15</t>
  </si>
  <si>
    <t>POUS270229</t>
  </si>
  <si>
    <t>L50-I-12-10-30-80-MULT-25X45</t>
  </si>
  <si>
    <t>POUS270362</t>
  </si>
  <si>
    <t>L50-I-12-06-30-90-MULT-40X60</t>
  </si>
  <si>
    <t>POUS270220</t>
  </si>
  <si>
    <t>L50-I-12-08-35-80-MULT-25X25</t>
  </si>
  <si>
    <t>APC-000423-03 Pendiente de recibo</t>
  </si>
  <si>
    <t>POUS270030</t>
  </si>
  <si>
    <t>L50-I-12-12-35-80-MULT-15X23</t>
  </si>
  <si>
    <t>POUS269984</t>
  </si>
  <si>
    <t>L50-I-12-06-27-80-MULT-15X35</t>
  </si>
  <si>
    <t>POUS270416</t>
  </si>
  <si>
    <t>L50-I-12-06-35-90-MULT-9X29</t>
  </si>
  <si>
    <t>APC-000424-02 Pendiente de recibo</t>
  </si>
  <si>
    <t>POUS270237</t>
  </si>
  <si>
    <t>POUS270354</t>
  </si>
  <si>
    <t>L50-I-12-06-35-80-MULT-9X29</t>
  </si>
  <si>
    <t>POUS270244</t>
  </si>
  <si>
    <t>L50-I-12-08-35-90-MULT-ASYM</t>
  </si>
  <si>
    <t>POUS270535</t>
  </si>
  <si>
    <t>L50-I-12-06-35-80-MULT-ASYM</t>
  </si>
  <si>
    <t>L50-I-12-08-30-90-MULT-ASYM</t>
  </si>
  <si>
    <t>L50-I-12-08-35-80-MULT-25X45</t>
  </si>
  <si>
    <t>POUS270162</t>
  </si>
  <si>
    <t>L50-I-12-12-30-90-MULT-LOL</t>
  </si>
  <si>
    <t>POUS270337</t>
  </si>
  <si>
    <t>ASY-000035-00</t>
  </si>
  <si>
    <t>L50-I-12-08-35-80-MULT-39X9</t>
  </si>
  <si>
    <t>POUS270400</t>
  </si>
  <si>
    <t>POUS270369</t>
  </si>
  <si>
    <t>L50-I-12-10-30-80-MULT-15X15</t>
  </si>
  <si>
    <t>L50-I-12-10-30-80-MULT-15X35</t>
  </si>
  <si>
    <t>L50-I-12-12-27-80-MULT-25X45</t>
  </si>
  <si>
    <t>L50-I-12-04-35-80-MULT-9X9</t>
  </si>
  <si>
    <t>L50-I-12-10-35-90-MULT-40X60</t>
  </si>
  <si>
    <t>POUS270232</t>
  </si>
  <si>
    <t>L50-I-12-12-30-90-MULT-9X17</t>
  </si>
  <si>
    <t>POUS270268</t>
  </si>
  <si>
    <t>L50-I-12-12-35-80-MULT-70X70</t>
  </si>
  <si>
    <t>POUS270159</t>
  </si>
  <si>
    <t>L50-I-12-12-40-90-MULT-25X75</t>
  </si>
  <si>
    <t>Key</t>
  </si>
  <si>
    <t>POUS270425</t>
  </si>
  <si>
    <t>TOTAL</t>
  </si>
  <si>
    <t>INCOMPLETA APD-005129-03</t>
  </si>
  <si>
    <t>status Orden</t>
  </si>
  <si>
    <t>Completed Order Qty</t>
  </si>
  <si>
    <t>NET Standard Material WIP</t>
  </si>
  <si>
    <t>PROCESO</t>
  </si>
  <si>
    <t>Proceso/fallas
Urgente Cliente</t>
  </si>
  <si>
    <t>Unidades pendientes de procesar</t>
  </si>
  <si>
    <r>
      <t xml:space="preserve">DN APC-000150-02-Pendiente de recibo
</t>
    </r>
    <r>
      <rPr>
        <b/>
        <sz val="9"/>
        <color theme="1"/>
        <rFont val="Calibri"/>
        <family val="2"/>
        <scheme val="minor"/>
      </rPr>
      <t xml:space="preserve">Se recibe orden pero no genero  inventario en FG
Se reciben 2 pzas para embarque
Urgente cliente. </t>
    </r>
  </si>
  <si>
    <t>kit entregado</t>
  </si>
  <si>
    <t>Pendiente de reciboAPC-000145-04</t>
  </si>
  <si>
    <r>
      <t xml:space="preserve">Corto tablila </t>
    </r>
    <r>
      <rPr>
        <b/>
        <sz val="9"/>
        <color theme="1"/>
        <rFont val="Calibri"/>
        <family val="2"/>
        <scheme val="minor"/>
      </rPr>
      <t>APC-000149-03</t>
    </r>
    <r>
      <rPr>
        <sz val="9"/>
        <color theme="1"/>
        <rFont val="Calibri"/>
        <family val="2"/>
        <scheme val="minor"/>
      </rPr>
      <t xml:space="preserve">
Nos llega la principal</t>
    </r>
    <r>
      <rPr>
        <b/>
        <sz val="9"/>
        <color theme="1"/>
        <rFont val="Calibri"/>
        <family val="2"/>
        <scheme val="minor"/>
      </rPr>
      <t xml:space="preserve"> APC-000425-03</t>
    </r>
    <r>
      <rPr>
        <sz val="9"/>
        <color theme="1"/>
        <rFont val="Calibri"/>
        <family val="2"/>
        <scheme val="minor"/>
      </rPr>
      <t xml:space="preserve">
700pcs ETA 10/7 FDX  778906854089</t>
    </r>
  </si>
  <si>
    <t>Corta</t>
  </si>
  <si>
    <t>Pendiente Issueds</t>
  </si>
  <si>
    <t xml:space="preserve"> Pendiente de recibo
APC-000424-02</t>
  </si>
  <si>
    <t>KIT LISTO</t>
  </si>
  <si>
    <t>BATCHKIT1-100224</t>
  </si>
  <si>
    <t>BATCHKIT1-OCT-02-24</t>
  </si>
  <si>
    <t>APC-000146-01</t>
  </si>
  <si>
    <t>BATCHKIT1-OCT-04-24</t>
  </si>
  <si>
    <t>BATCHKIT2-OCT-04-24</t>
  </si>
  <si>
    <t>BATCHKIT3-OCT-04-24</t>
  </si>
  <si>
    <t>L35-I-12-02-22-80-MULT-120</t>
  </si>
  <si>
    <t>POUS270391</t>
  </si>
  <si>
    <t>POUS270235</t>
  </si>
  <si>
    <t>L35-I-12-06-22-80-MULT-120</t>
  </si>
  <si>
    <t>L35-I-12-08-30-80-MULT-120</t>
  </si>
  <si>
    <t>POUS269995</t>
  </si>
  <si>
    <t>POUS270489</t>
  </si>
  <si>
    <t>POUS270502</t>
  </si>
  <si>
    <t>L35-I-12-10-40-80-MULT-120</t>
  </si>
  <si>
    <t>POUS270404</t>
  </si>
  <si>
    <t>L35-I-12-12-40-80-MULT-120</t>
  </si>
  <si>
    <t>POUS270454</t>
  </si>
  <si>
    <t>POUS270551</t>
  </si>
  <si>
    <t>L35-I-12-12-40-90-MULT-120</t>
  </si>
  <si>
    <t>POUS270267</t>
  </si>
  <si>
    <t>L35-I-48-02-22-80-MULT-120</t>
  </si>
  <si>
    <t>POUS270539</t>
  </si>
  <si>
    <t>POUS270486</t>
  </si>
  <si>
    <t>POUS270438</t>
  </si>
  <si>
    <t>L35-I-48-06-27-80-MULT-120</t>
  </si>
  <si>
    <t>POUS270504</t>
  </si>
  <si>
    <t>POUS270549</t>
  </si>
  <si>
    <t>POUS270497</t>
  </si>
  <si>
    <t>L50-I-12-06-30-80-MULT-9X59</t>
  </si>
  <si>
    <t>POUS270221</t>
  </si>
  <si>
    <t>L50-I-12-06-35-80-MULT-25X25</t>
  </si>
  <si>
    <t>POUS270233</t>
  </si>
  <si>
    <t>POUS270456</t>
  </si>
  <si>
    <t>POUS270155</t>
  </si>
  <si>
    <t>L50-I-12-08-35-80-MULT-25X33</t>
  </si>
  <si>
    <t>POUS270206</t>
  </si>
  <si>
    <t>L50-I-12-08-35-80-MULT-9X59</t>
  </si>
  <si>
    <t>POUS270035</t>
  </si>
  <si>
    <t>L50-I-12-08-35-90-MULT-9X29</t>
  </si>
  <si>
    <t>POUS270501</t>
  </si>
  <si>
    <t>L50-I-12-08-40-90-MULT-15X65</t>
  </si>
  <si>
    <t>POUS270331</t>
  </si>
  <si>
    <t>L50-I-12-12-30-80-MULT-9X59</t>
  </si>
  <si>
    <t>POUS270451</t>
  </si>
  <si>
    <t>POUS270180</t>
  </si>
  <si>
    <t>L50-I-12-12-30-90-MULT-9X59</t>
  </si>
  <si>
    <t>POUS270474</t>
  </si>
  <si>
    <t>L50-I-12-12-35-80-MULT-25X75</t>
  </si>
  <si>
    <t>POUS270246</t>
  </si>
  <si>
    <t>L50-I-12-12-35-80-MULT-9X29</t>
  </si>
  <si>
    <t>POUS270537</t>
  </si>
  <si>
    <t>L50-I-12-12-35-80-MULT-9X59</t>
  </si>
  <si>
    <t>L50-I-12-12-35-90-MULT-15X15</t>
  </si>
  <si>
    <t>POUS270373</t>
  </si>
  <si>
    <t>L50-I-12-12-35-90-MULT-40X60</t>
  </si>
  <si>
    <t>POUS270185</t>
  </si>
  <si>
    <t>L50-I-12-12-35-90-MULT-9X29</t>
  </si>
  <si>
    <t>L50-I-12-12-40-90-MULT-9X9</t>
  </si>
  <si>
    <t>L50-I-48-06-22-80-MULT-9X29</t>
  </si>
  <si>
    <t>L50-I-48-12-22-80-MULT-15X23</t>
  </si>
  <si>
    <t>POUS270265</t>
  </si>
  <si>
    <t>L50-I-48-12-27-80-MULT-15X15</t>
  </si>
  <si>
    <t>POUS270506</t>
  </si>
  <si>
    <t>MODELO</t>
  </si>
  <si>
    <t>Status Kit</t>
  </si>
  <si>
    <t>ENTREGADA</t>
  </si>
  <si>
    <t>1ER</t>
  </si>
  <si>
    <t>2D0</t>
  </si>
  <si>
    <t>FAMILIA</t>
  </si>
  <si>
    <t>Viernes  11 de Oct</t>
  </si>
  <si>
    <t>L35-I-48-12-40-80-MULT-120</t>
  </si>
  <si>
    <t>L35-I-48-12-35-80-MULT-120</t>
  </si>
  <si>
    <t>POUS270447</t>
  </si>
  <si>
    <t>POUS270376</t>
  </si>
  <si>
    <t>POUS270032</t>
  </si>
  <si>
    <t>L35-I-48-10-35-80-MULT-120</t>
  </si>
  <si>
    <t>POUS270580</t>
  </si>
  <si>
    <t>L50-E-12-12-27-80-MULT-9X9</t>
  </si>
  <si>
    <t>POUS270589</t>
  </si>
  <si>
    <t>L50-E-12-06-40-80-MULT-25X25</t>
  </si>
  <si>
    <t>L50-E-12-04-40-80-MULT-15X15</t>
  </si>
  <si>
    <t>POUS270253</t>
  </si>
  <si>
    <t>L50-I-48-06-35-80-MULT-ASYM</t>
  </si>
  <si>
    <t>L50-I-48-10-35-80-MULT-ASYM</t>
  </si>
  <si>
    <t>POUS270366</t>
  </si>
  <si>
    <t>L50-I-48-08-35-80-MULT-15X35</t>
  </si>
  <si>
    <t>L50-I-48-08-35-90-MULT-ASYM</t>
  </si>
  <si>
    <t>L50-I-48-06-35-80-MULT-25X25</t>
  </si>
  <si>
    <t>L50-I-48-08-35-80-MULT-39X9</t>
  </si>
  <si>
    <t>L50-I-48-06-35-80-MULT-40X60</t>
  </si>
  <si>
    <t>POUS270389</t>
  </si>
  <si>
    <t>L50-I-48-06-35-80-MULT-9X17</t>
  </si>
  <si>
    <t>POUS270386</t>
  </si>
  <si>
    <t>L50-I-48-08-40-90-MULT-15X65</t>
  </si>
  <si>
    <t>L50-I-48-12-35-80-MULT-ASYM</t>
  </si>
  <si>
    <t>POUS270271</t>
  </si>
  <si>
    <t>L50-I-48-04-35-80-MULT-9X9</t>
  </si>
  <si>
    <t>L50-I-48-06-35-80-MULT-9X29</t>
  </si>
  <si>
    <t>L50-I-48-08-35-80-MULT-25X25</t>
  </si>
  <si>
    <t>POUS270450</t>
  </si>
  <si>
    <t>L50-I-48-12-40-90-MULT-9X9</t>
  </si>
  <si>
    <t>POUS270536</t>
  </si>
  <si>
    <t>L50-I-48-08-35-90-MULT-9X29</t>
  </si>
  <si>
    <t>POUS270252</t>
  </si>
  <si>
    <t>L50-I-48-04-35-80-MULT-40X60</t>
  </si>
  <si>
    <t>POUS270131</t>
  </si>
  <si>
    <t>L50-I-48-08-35-80-MULT-9X59</t>
  </si>
  <si>
    <t>L50-I-48-12-35-80-MULT-9X59</t>
  </si>
  <si>
    <t>POUS270442</t>
  </si>
  <si>
    <t>L50-I-48-08-40-80-MULT-40X60</t>
  </si>
  <si>
    <t>POUS270345</t>
  </si>
  <si>
    <t>POUS270250</t>
  </si>
  <si>
    <t>POUS270247</t>
  </si>
  <si>
    <t>L50-I-48-10-27-80-MULT-15X35</t>
  </si>
  <si>
    <t>POUS270264</t>
  </si>
  <si>
    <t>POUS270417</t>
  </si>
  <si>
    <t>POUS270403</t>
  </si>
  <si>
    <t>L50-I-48-12-35-90-MULT-40X60</t>
  </si>
  <si>
    <t>L50-I-48-12-35-90-MULT-ASYM</t>
  </si>
  <si>
    <t>POUS270445</t>
  </si>
  <si>
    <t>L50-I-48-04-35-80-MULT-15X15</t>
  </si>
  <si>
    <t>POUS270542</t>
  </si>
  <si>
    <t>L50-I-48-10-35-90-MULT-70X40</t>
  </si>
  <si>
    <t>POUS270333</t>
  </si>
  <si>
    <t>L50-I-48-12-35-90-MULT-15X15</t>
  </si>
  <si>
    <t>L50-I-48-12-35-90-MULT-70X70</t>
  </si>
  <si>
    <t>POUS270208</t>
  </si>
  <si>
    <t>L50-E-48-06-40-80-MULT-25X75</t>
  </si>
  <si>
    <t>L50-E-48-06-35-80-MULT-120</t>
  </si>
  <si>
    <t>POUS270179</t>
  </si>
  <si>
    <t>L50-E-48-12-35-90-MULT-9X29</t>
  </si>
  <si>
    <t>POUS270422</t>
  </si>
  <si>
    <t>L50-E-48-04-40-80-MULT-15X23</t>
  </si>
  <si>
    <t>L50-E-48-12-40-80-MULT-120</t>
  </si>
  <si>
    <t>L50-E-48-12-40-80-MULT-15X65</t>
  </si>
  <si>
    <t>POUS270240</t>
  </si>
  <si>
    <t>L50-E-48-08-35-90-MULT-25X25</t>
  </si>
  <si>
    <t>L50-E-48-04-40-80-MULT-15X15</t>
  </si>
  <si>
    <t>L50-E-48-06-40-80-MULT-ASYM</t>
  </si>
  <si>
    <t>POUS270370</t>
  </si>
  <si>
    <t>L50-E-48-04-35-80-MULT-55X25</t>
  </si>
  <si>
    <t>L50-E-48-06-40-80-MULT-25X25</t>
  </si>
  <si>
    <t>L50-E-48-04-35-90-MULT-9X29</t>
  </si>
  <si>
    <t>POUS270411</t>
  </si>
  <si>
    <t>POUS270359</t>
  </si>
  <si>
    <t>L50-E-48-10-35-90-MULT-15X35</t>
  </si>
  <si>
    <t>POUS270150</t>
  </si>
  <si>
    <t>L50-E-48-10-35-90-MULT-9X29</t>
  </si>
  <si>
    <t>L50-E-48-04-35-90-MULT-25X25</t>
  </si>
  <si>
    <t>L50-E-48-10-35-80-MULT-40X60</t>
  </si>
  <si>
    <t>L50-E-48-10-35-90-MULT-9X9</t>
  </si>
  <si>
    <t>L50-E-48-10-40-80-MULT-15X23</t>
  </si>
  <si>
    <t>POUS270431</t>
  </si>
  <si>
    <t>L50-E-48-10-40-80-MULT-9X17</t>
  </si>
  <si>
    <t>POUS270241</t>
  </si>
  <si>
    <t>L50-E-48-06-35-80-MULT-25X33</t>
  </si>
  <si>
    <t>POUS270270</t>
  </si>
  <si>
    <t>L50-E-48-08-35-80-MULT-ASYM</t>
  </si>
  <si>
    <t>POUS270147</t>
  </si>
  <si>
    <t>L50-E-48-12-40-80-MULT-25X25</t>
  </si>
  <si>
    <t>POUS270377</t>
  </si>
  <si>
    <t>L50-E-48-12-40-80-MULT-9X17</t>
  </si>
  <si>
    <t>POUS270189</t>
  </si>
  <si>
    <t>Column Labels</t>
  </si>
  <si>
    <t>LUNES 14 DE OCT</t>
  </si>
  <si>
    <t>Sum of Pzas pend</t>
  </si>
  <si>
    <t>L50-E-48-02-30-80-MULT-25X25</t>
  </si>
  <si>
    <t>L50-E-48-10-40-90-MULT-9X29</t>
  </si>
  <si>
    <t>POUS270711</t>
  </si>
  <si>
    <t>L50-E-48-04-40-90-MULT-15X65</t>
  </si>
  <si>
    <t>POUS270421</t>
  </si>
  <si>
    <t>L50-E-48-12-40-90-MULT-ASYM</t>
  </si>
  <si>
    <t>POUS270695</t>
  </si>
  <si>
    <t>POUS270720</t>
  </si>
  <si>
    <t>POUS270581</t>
  </si>
  <si>
    <t>L35-I-48-10-GR-MULT-120</t>
  </si>
  <si>
    <t>POUS270737</t>
  </si>
  <si>
    <t>L50-I-12-06-30-90-MULT-40X40</t>
  </si>
  <si>
    <t xml:space="preserve">Serial </t>
  </si>
  <si>
    <t xml:space="preserve">PLAN DE PRODUCCION </t>
  </si>
  <si>
    <t>WA</t>
  </si>
  <si>
    <t>Production planned vs Weekly target</t>
  </si>
  <si>
    <t>Week</t>
  </si>
  <si>
    <t>UPH</t>
  </si>
  <si>
    <t>Model</t>
  </si>
  <si>
    <t>Description</t>
  </si>
  <si>
    <t>Price</t>
  </si>
  <si>
    <t>Status</t>
  </si>
  <si>
    <t>Total P</t>
  </si>
  <si>
    <t>Total R</t>
  </si>
  <si>
    <t>Plan</t>
  </si>
  <si>
    <t>Results</t>
  </si>
  <si>
    <t>1st Shift</t>
  </si>
  <si>
    <t>2nd Shift</t>
  </si>
  <si>
    <t>3rd Shift</t>
  </si>
  <si>
    <t>$$</t>
  </si>
  <si>
    <t xml:space="preserve">   </t>
  </si>
  <si>
    <t>L35-I-48-10-30-90-MULT-120</t>
  </si>
  <si>
    <t>L50-E-48-12-30-90-MULT-LOL</t>
  </si>
  <si>
    <t>POUS270172</t>
  </si>
  <si>
    <t>L50-E-48-12-35-80-MULT-LOL</t>
  </si>
  <si>
    <t>POUS270694</t>
  </si>
  <si>
    <t>L50-I-48-06-30-90-MULT-40X60</t>
  </si>
  <si>
    <t>POUS270541</t>
  </si>
  <si>
    <t>L50-E-48-08-30-90-MULT-9X29</t>
  </si>
  <si>
    <t>POUS270361</t>
  </si>
  <si>
    <t>L50-E-48-12-30-90-MULT-9X9</t>
  </si>
  <si>
    <t>L50-E-48-06-30-90-MULT-25X25</t>
  </si>
  <si>
    <t>POUS270470</t>
  </si>
  <si>
    <t>POUS270227</t>
  </si>
  <si>
    <t>L50-E-48-12-30-90-MULT-40X60</t>
  </si>
  <si>
    <t>L50-E-48-10-30-90-MULT-15X15</t>
  </si>
  <si>
    <t>POUS270226</t>
  </si>
  <si>
    <t>L50-E-48-12-30-90-MULT-25X25</t>
  </si>
  <si>
    <t>POUS270259</t>
  </si>
  <si>
    <t>Count of WO</t>
  </si>
  <si>
    <t>L35-I-12-06-BL-MULT-120</t>
  </si>
  <si>
    <t>POUS270238</t>
  </si>
  <si>
    <t>Si</t>
  </si>
  <si>
    <t xml:space="preserve">SI </t>
  </si>
  <si>
    <t>INCOMPLETA</t>
  </si>
  <si>
    <t>L50-E-12-02-30-80-MULT-70X70</t>
  </si>
  <si>
    <t>L50-E-12-06-30-80-MULT-9X29</t>
  </si>
  <si>
    <t>L50-E-12-08-30-80-MULT-25X25</t>
  </si>
  <si>
    <t>L50-E-12-10-30-80-MULT-15X35</t>
  </si>
  <si>
    <t>POUS270798</t>
  </si>
  <si>
    <t>POUS270791</t>
  </si>
  <si>
    <t>POUS270793</t>
  </si>
  <si>
    <t>POUS270756</t>
  </si>
  <si>
    <t>POUS270808</t>
  </si>
  <si>
    <t>L35-I-12-04-35-90-MULT-120</t>
  </si>
  <si>
    <t>POUS270814</t>
  </si>
  <si>
    <t>POUS270819</t>
  </si>
  <si>
    <t>L35-I-12-06-27-80-MULT-120</t>
  </si>
  <si>
    <t>POUS270805</t>
  </si>
  <si>
    <t>UNIT PRICE</t>
  </si>
  <si>
    <t>TOTAL PRICE</t>
  </si>
  <si>
    <t>UNIDADES</t>
  </si>
  <si>
    <t>WO ELOY</t>
  </si>
  <si>
    <t>POUS270408</t>
  </si>
  <si>
    <t>POUS270402</t>
  </si>
  <si>
    <t>L35-I-12-06-30-90-MULT-120</t>
  </si>
  <si>
    <t>POUS269752</t>
  </si>
  <si>
    <t>L35-I-12-12-30-80-MULT-120</t>
  </si>
  <si>
    <t>POUS270823</t>
  </si>
  <si>
    <t>POUS270895</t>
  </si>
  <si>
    <t>L35-I-12-04-30-90-MULT-120</t>
  </si>
  <si>
    <t>POUS270347</t>
  </si>
  <si>
    <t>POUS270381</t>
  </si>
  <si>
    <t>L50-E-12-12-27-90-MULT-ASYM</t>
  </si>
  <si>
    <t>POUS270828</t>
  </si>
  <si>
    <t>L50-E-12-12-27-90-MULT-120</t>
  </si>
  <si>
    <t>POUS270214</t>
  </si>
  <si>
    <t>L50-E-12-08-27-90-MULT-120</t>
  </si>
  <si>
    <t>POUS270255</t>
  </si>
  <si>
    <t>L50-E-12-10-27-90-MULT-15X35</t>
  </si>
  <si>
    <t>POUS270414</t>
  </si>
  <si>
    <t>L50-E-12-04-27-90-MULT-ASYM</t>
  </si>
  <si>
    <t>POUS270435</t>
  </si>
  <si>
    <t>L50-E-12-12-27-90-MULT-9X29</t>
  </si>
  <si>
    <t>POUS270261</t>
  </si>
  <si>
    <t>L50-E-12-06-27-90-MULT-120</t>
  </si>
  <si>
    <t>L50-E-12-06-27-90-MULT-15X35</t>
  </si>
  <si>
    <t>POUS270820</t>
  </si>
  <si>
    <t>L50-E-12-06-27-90-MULT-15X65</t>
  </si>
  <si>
    <t>POUS270257</t>
  </si>
  <si>
    <t>L50-E-12-06-27-90-MULT-9X59</t>
  </si>
  <si>
    <t>POUS270387</t>
  </si>
  <si>
    <t>L50-E-12-10-27-90-MULT-120</t>
  </si>
  <si>
    <t>POUS270342</t>
  </si>
  <si>
    <t>L50-I-12-06-27-90-MULT-9X9</t>
  </si>
  <si>
    <t>POUS270405</t>
  </si>
  <si>
    <t>L50-I-12-12-27-90-MULT-9X17</t>
  </si>
  <si>
    <t>POUS270801</t>
  </si>
  <si>
    <t>L50-I-12-04-27-90-MULT-ASYM</t>
  </si>
  <si>
    <t>POUS270446</t>
  </si>
  <si>
    <t>L50-I-12-06-27-90-MULT-9X29</t>
  </si>
  <si>
    <t>POUS270790</t>
  </si>
  <si>
    <t>L50-I-12-10-27-90-MULT-9X59</t>
  </si>
  <si>
    <t>POUS270158</t>
  </si>
  <si>
    <t>L50-I-12-10-27-90-MULT-15X35</t>
  </si>
  <si>
    <t>L35-I-48-08-30-90-MULT-120</t>
  </si>
  <si>
    <t>POUS270234</t>
  </si>
  <si>
    <t>POUS270762</t>
  </si>
  <si>
    <t>POUS270809</t>
  </si>
  <si>
    <t>L35-I-48-04-30-90-MULT-120</t>
  </si>
  <si>
    <t>POUS270344</t>
  </si>
  <si>
    <t>POUS270348</t>
  </si>
  <si>
    <t>L35-I-48-08-27-90-MULT-120</t>
  </si>
  <si>
    <t>POUS270335</t>
  </si>
  <si>
    <t>POUS270178</t>
  </si>
  <si>
    <t>POUS270488</t>
  </si>
  <si>
    <t>POUS270894</t>
  </si>
  <si>
    <t>L50-E-12-10-27-80-MULT-9X59</t>
  </si>
  <si>
    <t>POUS270822</t>
  </si>
  <si>
    <t>POUS270721</t>
  </si>
  <si>
    <t>L50-E-12-10-40-80-MULT-55X25</t>
  </si>
  <si>
    <t>POUS270812</t>
  </si>
  <si>
    <t>L50-E-12-10-40-80-MULT-9X9</t>
  </si>
  <si>
    <t>L50-E-12-10-40-90-MULT-9X29</t>
  </si>
  <si>
    <t>POUS270902</t>
  </si>
  <si>
    <t>L50-E-12-08-RD-MULT-70X70</t>
  </si>
  <si>
    <t>POUS270783</t>
  </si>
  <si>
    <t>POUS270797</t>
  </si>
  <si>
    <t>POUS270754</t>
  </si>
  <si>
    <t>L50-E-12-08-35-80-MULT-40X60</t>
  </si>
  <si>
    <t>POUS270803</t>
  </si>
  <si>
    <t>L50-E-12-08-40-80-MULT-40X60</t>
  </si>
  <si>
    <t>POUS270698</t>
  </si>
  <si>
    <t>L50-E-12-04-27-80-MULT-120</t>
  </si>
  <si>
    <t>POUS270831</t>
  </si>
  <si>
    <t>L50-E-12-06-27-80-MULT-120</t>
  </si>
  <si>
    <t>L50-E-12-08-RD-MULT-9X17</t>
  </si>
  <si>
    <t>POUS270825</t>
  </si>
  <si>
    <t>POUS270722</t>
  </si>
  <si>
    <t>L50-E-48-08-35-80-MULT-55X25</t>
  </si>
  <si>
    <t>POUS270802</t>
  </si>
  <si>
    <t>L50-E-48-04-27-80-MULT-ASYM</t>
  </si>
  <si>
    <t>POUS270824</t>
  </si>
  <si>
    <t>L50-E-48-12-22-80-MULT-15X35</t>
  </si>
  <si>
    <t>POUS270782</t>
  </si>
  <si>
    <t>POUS270915</t>
  </si>
  <si>
    <t>L50-E-48-12-35-80-MULT-120</t>
  </si>
  <si>
    <t>POUS270788</t>
  </si>
  <si>
    <t>L50-E-48-10-BL-MULT-40X60</t>
  </si>
  <si>
    <t>POUS270219</t>
  </si>
  <si>
    <t>L50-I-12-12-35-90-MULT-39X9</t>
  </si>
  <si>
    <t>POUS270818</t>
  </si>
  <si>
    <t>POUS270883</t>
  </si>
  <si>
    <t>L50-I-12-12-40-80-MULT-ASYM</t>
  </si>
  <si>
    <t>POUS270786</t>
  </si>
  <si>
    <t>L50-I-48-06-BL-MULT-ASYM</t>
  </si>
  <si>
    <t>POUS270696</t>
  </si>
  <si>
    <t>L50-I-48-08-40-90-MULT-25X75</t>
  </si>
  <si>
    <t>POUS270886</t>
  </si>
  <si>
    <t>POUS270874</t>
  </si>
  <si>
    <t>wo problemas</t>
  </si>
  <si>
    <t>L50-E-48-08-27-80-MULT-9X59</t>
  </si>
  <si>
    <t>POUS270969</t>
  </si>
  <si>
    <t>L50-E-48-10-27-80-MULT-120</t>
  </si>
  <si>
    <t>L50-E-48-12-27-80-MULT-15X15</t>
  </si>
  <si>
    <t>POUS270784</t>
  </si>
  <si>
    <t>L50-E-48-12-27-80-MULT-70X70</t>
  </si>
  <si>
    <t>POUS270796</t>
  </si>
  <si>
    <t>POUS269751</t>
  </si>
  <si>
    <t>L35-I-12-08-30-90-MULT-120</t>
  </si>
  <si>
    <t>L35-I-12-08-27-80-MULT-120</t>
  </si>
  <si>
    <t>L35-I-48-10-40-90-MULT-120</t>
  </si>
  <si>
    <t>L50-E-12-06-40-80-MULT-25X45</t>
  </si>
  <si>
    <t>L50-E-12-04-27-80-MULT-15X35</t>
  </si>
  <si>
    <t>L50-E-12-12-27-80-MULT-9X59</t>
  </si>
  <si>
    <t>L50-E-12-04-40-80-MULT-39X9</t>
  </si>
  <si>
    <t>POUS270993</t>
  </si>
  <si>
    <t>POUS270929</t>
  </si>
  <si>
    <t>POUS270990</t>
  </si>
  <si>
    <t>POUS270934</t>
  </si>
  <si>
    <t>POUS270964</t>
  </si>
  <si>
    <t>POUS271017</t>
  </si>
  <si>
    <t>POUS271240</t>
  </si>
  <si>
    <t>POUS270996</t>
  </si>
  <si>
    <t>POUS270496</t>
  </si>
  <si>
    <t>L50-E-48-12-40-80-MULT-9X59</t>
  </si>
  <si>
    <t>POUS271018</t>
  </si>
  <si>
    <t>L50-E-48-08-30-90-MULT-ASYM</t>
  </si>
  <si>
    <t>POUS270166</t>
  </si>
  <si>
    <t>L50-E-48-12-30-90-MULT-9X59</t>
  </si>
  <si>
    <t>POUS270712</t>
  </si>
  <si>
    <t>L50-E-48-04-27-90-MULT-ASYM</t>
  </si>
  <si>
    <t>L50-E-48-10-40-80-MULT-9X9</t>
  </si>
  <si>
    <t>L50-E-48-04-30-90-MULT-120</t>
  </si>
  <si>
    <t>POUS270804</t>
  </si>
  <si>
    <t>L50-E-48-06-27-90-MULT-120</t>
  </si>
  <si>
    <t>L50-E-48-06-30-90-MULT-120</t>
  </si>
  <si>
    <t>L50-E-12-06-35-90-MULT-15X23</t>
  </si>
  <si>
    <t>POUS270998</t>
  </si>
  <si>
    <t>POUS270503</t>
  </si>
  <si>
    <t>L50-E-48-04-30-80-MULT-40X60</t>
  </si>
  <si>
    <t>POUS270816</t>
  </si>
  <si>
    <t>L50-E-48-12-27-90-MULT-ASYM</t>
  </si>
  <si>
    <t>POUS270201</t>
  </si>
  <si>
    <t>L50-E-48-08-30-90-MULT-120</t>
  </si>
  <si>
    <t>L50-E-48-10-30-80-MULT-70X40</t>
  </si>
  <si>
    <t>POUS270160</t>
  </si>
  <si>
    <t>L50-E-48-12-27-90-MULT-9X9</t>
  </si>
  <si>
    <t>POUS270350</t>
  </si>
  <si>
    <t>L50-E-48-10-40-80-MULT-55X25</t>
  </si>
  <si>
    <t>L50-E-48-12-40-80-MULT-15X15</t>
  </si>
  <si>
    <t>POUS270884</t>
  </si>
  <si>
    <t>L50-E-12-12-30-80-MULT-9X9</t>
  </si>
  <si>
    <t>POUS271247</t>
  </si>
  <si>
    <t>L50-E-48-06-30-80-MULT-9X59</t>
  </si>
  <si>
    <t>POUS269967</t>
  </si>
  <si>
    <t>L50-E-48-12-30-80-MULT-40X60</t>
  </si>
  <si>
    <t>POUS270260</t>
  </si>
  <si>
    <t>L50-E-48-06-27-90-MULT-9X9</t>
  </si>
  <si>
    <t>POUS270810</t>
  </si>
  <si>
    <t>L50-E-48-08-27-90-MULT-120</t>
  </si>
  <si>
    <t>L50-E-48-08-40-80-MULT-40X60</t>
  </si>
  <si>
    <t>POUS271057</t>
  </si>
  <si>
    <t>POUS270931</t>
  </si>
  <si>
    <t>L50-E-48-06-27-90-MULT-15X35</t>
  </si>
  <si>
    <t>POUS270916</t>
  </si>
  <si>
    <t>L50-E-12-10-22-80-MULT-15X15</t>
  </si>
  <si>
    <t>POUS270817</t>
  </si>
  <si>
    <t>L50-E-12-10-27-90-MULT-15X15</t>
  </si>
  <si>
    <t>L50-E-12-10-27-90-MULT-25X45</t>
  </si>
  <si>
    <t>POUS270991</t>
  </si>
  <si>
    <t>L50-E-12-12-40-90-MULT-9X29</t>
  </si>
  <si>
    <t>POUS270565</t>
  </si>
  <si>
    <t>POUS270566</t>
  </si>
  <si>
    <t>POUS270393</t>
  </si>
  <si>
    <t>L50-E-48-04-30-80-MULT-70X40</t>
  </si>
  <si>
    <t>POUS270045</t>
  </si>
  <si>
    <t>POUS270855</t>
  </si>
  <si>
    <t>L50-E-48-04-40-80-MULT-25X75</t>
  </si>
  <si>
    <t>POUS270682</t>
  </si>
  <si>
    <t>L50-E-48-06-40-80-MULT-70X70</t>
  </si>
  <si>
    <t>POUS270806</t>
  </si>
  <si>
    <t>L50-E-48-10-27-90-MULT-120</t>
  </si>
  <si>
    <t>L50-E-48-12-27-90-MULT-40X40</t>
  </si>
  <si>
    <t>POUS270843</t>
  </si>
  <si>
    <t>POUS270686</t>
  </si>
  <si>
    <t>L50-E-48-12-40-80-MULT-40X60</t>
  </si>
  <si>
    <t>POUS270718</t>
  </si>
  <si>
    <t>L50-I-48-10-30-80-MULT-25X33</t>
  </si>
  <si>
    <t>L50-I-48-10-40-90-MULT-25X25</t>
  </si>
  <si>
    <t>L50-E-48-12-30-80-MULT-25X45</t>
  </si>
  <si>
    <t>L50-E-12-06-35-80-MULT-LOL</t>
  </si>
  <si>
    <t>POUS270936</t>
  </si>
  <si>
    <t>L50-I-48-10-27-90-MULT-25X33</t>
  </si>
  <si>
    <t>L50-I-48-10-27-90-MULT-40X40</t>
  </si>
  <si>
    <t>L50-I-48-10-30-90-MULT-25X33</t>
  </si>
  <si>
    <t>L50-I-48-08-30-90-MULT-25X75</t>
  </si>
  <si>
    <t>POUS270853</t>
  </si>
  <si>
    <t>POUS270223</t>
  </si>
  <si>
    <t>L50-I-48-08-27-90-MULT-25X75</t>
  </si>
  <si>
    <t>POUS270367</t>
  </si>
  <si>
    <t>L50-E-48-12-30-80-MULT-9X17</t>
  </si>
  <si>
    <t>POUS270198</t>
  </si>
  <si>
    <t>L50-E-48-12-30-80-MULT-ASYM</t>
  </si>
  <si>
    <t>POUS270181</t>
  </si>
  <si>
    <t>POUS271318</t>
  </si>
  <si>
    <t>POUS271317</t>
  </si>
  <si>
    <t>POUS271392</t>
  </si>
  <si>
    <t>POUS271394</t>
  </si>
  <si>
    <t>POUS271373</t>
  </si>
  <si>
    <t>POUS271396</t>
  </si>
  <si>
    <t>POUS271295</t>
  </si>
  <si>
    <t>POUS271327</t>
  </si>
  <si>
    <t>POUS271330</t>
  </si>
  <si>
    <t>POUS271393</t>
  </si>
  <si>
    <t>POUS270390</t>
  </si>
  <si>
    <t>POUS271336</t>
  </si>
  <si>
    <t>POUS271325</t>
  </si>
  <si>
    <t>L35-I-48-04-35-90-MULT-120</t>
  </si>
  <si>
    <t>POUS270899</t>
  </si>
  <si>
    <t>POUS270723</t>
  </si>
  <si>
    <t>1 ero</t>
  </si>
  <si>
    <t>2do</t>
  </si>
  <si>
    <t>sabado</t>
  </si>
  <si>
    <t>CTB</t>
  </si>
  <si>
    <t>CORTO</t>
  </si>
  <si>
    <t>Sum of TOTAL PRICE</t>
  </si>
  <si>
    <t>L35-I-48-02-30-80-MULT-120POUS269969</t>
  </si>
  <si>
    <t>L35-I-48-04-30-80-MULT-120POUS269981</t>
  </si>
  <si>
    <t>L35-I-12-04-30-80-MULT-120POUS269981</t>
  </si>
  <si>
    <t>L50-I-12-08-27-90-MULT-9x29POUS270038</t>
  </si>
  <si>
    <t>L35-I-48-12-30-80-MULT-120POUS270184</t>
  </si>
  <si>
    <t>L35-I-48-04-35-80-MULT-120POUS270169</t>
  </si>
  <si>
    <t>L35-I-12-08-35-90-MULT-120POUS270184</t>
  </si>
  <si>
    <t>L50-E-48-02-30-80-MULT-25X25POUS270195</t>
  </si>
  <si>
    <t>L50-I-48-06-27-80-MULT-15X35POUS269980</t>
  </si>
  <si>
    <t>L50-I-48-10-30-80-MULT-25X33POUS270170</t>
  </si>
  <si>
    <t>L50-I-48-10-40-90-MULT-25X25POUS270196</t>
  </si>
  <si>
    <t>L50-E-48-12-30-80-MULT-25X45POUS270163</t>
  </si>
  <si>
    <t>L50-I-48-04-27-80-MULT-15X15POUS270205</t>
  </si>
  <si>
    <t>L50-I-12-10-30-80-MULT-ASYMPOUS270230</t>
  </si>
  <si>
    <t>L35-I-12-04-BL-MULT-120POUS270097</t>
  </si>
  <si>
    <t>L35-I-12-04-BL-MULT-120POUS270236</t>
  </si>
  <si>
    <t>L35-I-48-04-30-80-MULT-120POUS269989</t>
  </si>
  <si>
    <t>L50-I-12-08-35-80-MULT-15X65POUS270052</t>
  </si>
  <si>
    <t>L50-I-48-04-30-90-MULT-9X59POUS270192</t>
  </si>
  <si>
    <t>L50-I-12-06-22-80-MULT-9X29POUS269994</t>
  </si>
  <si>
    <t>L35-I-12-10-35-80-MULT-120POUS270145</t>
  </si>
  <si>
    <t>L35-I-12-10-35-80-MULT-120POUS270378</t>
  </si>
  <si>
    <t>L35-I-48-08-30-80-MULT-120POUS270375</t>
  </si>
  <si>
    <t>L35-I-48-06-27-90-MULT-120POUS270448</t>
  </si>
  <si>
    <t>L35-I-48-10-27-80-MULT-120POUS270475</t>
  </si>
  <si>
    <t>L35-I-48-02-30-80-MULT-120POUS270407</t>
  </si>
  <si>
    <t>L35-I-48-06-30-90-MULT-120POUS270472</t>
  </si>
  <si>
    <t>L35-I-48-08-27-80-MULT-120POUS270455</t>
  </si>
  <si>
    <t>L35-I-48-08-30-80-MULT-120POUS270044</t>
  </si>
  <si>
    <t>L35-I-48-12-50-80-MULT-120POUS270471</t>
  </si>
  <si>
    <t>L35-I-48-06-35-80-MULT-120POUS270412</t>
  </si>
  <si>
    <t>L50-I-48-02-27-80-MULT-9X17POUS270085</t>
  </si>
  <si>
    <t>L50-I-48-08-30-90-MULT-ASYMPOUS270428</t>
  </si>
  <si>
    <t>L50-I-48-08-30-90-MULT-ASYMPOUS270177</t>
  </si>
  <si>
    <t>L50-I-48-10-35-90-MULT-40X60POUS270151</t>
  </si>
  <si>
    <t>L35-I-12-10-30-80-MULT-120POUS270368</t>
  </si>
  <si>
    <t>L35-I-48-06-30-90-MULT-120POUS269985</t>
  </si>
  <si>
    <t>L35-I-48-06-30-90-MULT-120POUS270209</t>
  </si>
  <si>
    <t>L50-E-12-08-35-90-MULT-25X25POUS270124</t>
  </si>
  <si>
    <t>L50-I-12-12-30-90-MULT-15X65POUS270358</t>
  </si>
  <si>
    <t>L50-I-12-08-30-90-MULT-9X29POUS270479</t>
  </si>
  <si>
    <t>L50-I-12-06-30-90-MULT-40X60POUS270362</t>
  </si>
  <si>
    <t>L50-I-12-08-35-80-MULT-25X25POUS270220</t>
  </si>
  <si>
    <t>L50-I-12-12-35-80-MULT-15X23POUS270030</t>
  </si>
  <si>
    <t>L50-I-12-06-27-80-MULT-15X35POUS269980</t>
  </si>
  <si>
    <t>L50-I-12-08-30-90-MULT-ASYMPOUS270228</t>
  </si>
  <si>
    <t>L50-I-12-08-35-80-MULT-25X45POUS270412</t>
  </si>
  <si>
    <t>L50-I-12-08-35-80-MULT-39X9POUS270400</t>
  </si>
  <si>
    <t>L50-E-12-04-30-90-MULT-ASYMPOUS270533</t>
  </si>
  <si>
    <t>L50-E-12-12-30-90-MULT-9X9POUS270423</t>
  </si>
  <si>
    <t>L50-E-12-12-30-90-MULT-40X60POUS270222</t>
  </si>
  <si>
    <t>L50-E-12-08-40-80-MULT-25X75POUS270113</t>
  </si>
  <si>
    <t>L50-E-12-12-40-80-MULT-ASYMPOUS270332</t>
  </si>
  <si>
    <t>L50-E-12-04-30-80-MULT-40X60POUS270418</t>
  </si>
  <si>
    <t>L50-E-12-10-27-80-MULT-15X15POUS270356</t>
  </si>
  <si>
    <t>L50-E-12-02-27-80-MULT-120POUS269992</t>
  </si>
  <si>
    <t>L50-E-12-12-30-90-MULT-40X60POUS270500</t>
  </si>
  <si>
    <t>L50-E-12-06-30-80-MULT-9X59POUS270444</t>
  </si>
  <si>
    <t>L50-E-12-06-30-90-MULT-120POUS270380</t>
  </si>
  <si>
    <t>L50-E-12-06-30-90-MULT-25X25POUS270114</t>
  </si>
  <si>
    <t>L50-E-12-10-35-90-MULT-9X29POUS270372</t>
  </si>
  <si>
    <t>L50-E-12-10-27-80-MULT-120POUS270505</t>
  </si>
  <si>
    <t>L35-I-12-02-22-80-MULT-120POUS270365</t>
  </si>
  <si>
    <t>L35-I-12-02-30-80-MULT-120POUS270360</t>
  </si>
  <si>
    <t>L35-I-12-04-BL-MULT-120POUS270235</t>
  </si>
  <si>
    <t>L35-I-12-06-22-80-MULT-120POUS270429</t>
  </si>
  <si>
    <t>L35-I-12-08-30-80-MULT-120POUS269995</t>
  </si>
  <si>
    <t>L35-I-12-08-30-80-MULT-120POUS270379</t>
  </si>
  <si>
    <t>L35-I-12-10-30-80-MULT-120POUS270502</t>
  </si>
  <si>
    <t>L35-I-48-02-22-80-MULT-120POUS270360</t>
  </si>
  <si>
    <t>L35-I-48-02-30-80-MULT-120POUS270486</t>
  </si>
  <si>
    <t>L35-I-48-04-35-80-MULT-120POUS270391</t>
  </si>
  <si>
    <t>L35-I-48-06-35-80-MULT-120POUS270263</t>
  </si>
  <si>
    <t>L35-I-48-12-50-80-MULT-120POUS270497</t>
  </si>
  <si>
    <t>L50-I-12-08-30-90-MULT-ASYMPOUS270177</t>
  </si>
  <si>
    <t>L50-I-12-12-30-90-MULT-9X29POUS270180</t>
  </si>
  <si>
    <t>L50-I-12-12-30-90-MULT-9X59POUS270474</t>
  </si>
  <si>
    <t>L50-I-12-12-35-90-MULT-15X15POUS270373</t>
  </si>
  <si>
    <t>L50-I-12-12-35-90-MULT-9X29POUS270001</t>
  </si>
  <si>
    <t>L50-I-12-12-40-90-MULT-9X9POUS270425</t>
  </si>
  <si>
    <t>L50-I-48-06-27-80-MULT-15X35POUS269984</t>
  </si>
  <si>
    <t>L50-E-48-12-27-80-MULT-120POUS270295</t>
  </si>
  <si>
    <t>L50-E-48-06-35-80-MULT-LOLPOUS270384</t>
  </si>
  <si>
    <t>L50-E-48-06-27-80-MULT-15X35POUS270365</t>
  </si>
  <si>
    <t>L50-E-48-08-40-80-MULT-9X59POUS270550</t>
  </si>
  <si>
    <t>L50-E-12-12-27-80-MULT-9X9POUS270589</t>
  </si>
  <si>
    <t>L50-E-12-04-40-80-MULT-15X15POUS270253</t>
  </si>
  <si>
    <t>L50-I-48-06-35-80-MULT-ASYMPOUS270535</t>
  </si>
  <si>
    <t>L50-I-48-10-35-80-MULT-ASYMPOUS270366</t>
  </si>
  <si>
    <t>L50-I-48-08-35-80-MULT-15X35POUS270233</t>
  </si>
  <si>
    <t>L50-I-48-06-35-80-MULT-25X25POUS270233</t>
  </si>
  <si>
    <t>L50-I-48-08-35-80-MULT-39X9POUS270400</t>
  </si>
  <si>
    <t>L50-I-48-08-35-80-MULT-15X65POUS270052</t>
  </si>
  <si>
    <t>L50-I-48-06-35-80-MULT-9X17POUS270386</t>
  </si>
  <si>
    <t>L50-I-48-12-35-80-MULT-ASYMPOUS270271</t>
  </si>
  <si>
    <t>L50-I-48-06-35-80-MULT-9X29POUS270354</t>
  </si>
  <si>
    <t>L50-I-48-08-35-80-MULT-25X25POUS270247</t>
  </si>
  <si>
    <t>L50-E-48-06-40-80-MULT-25X75POUS270164</t>
  </si>
  <si>
    <t>L50-E-48-06-35-80-MULT-120POUS270179</t>
  </si>
  <si>
    <t>L50-E-48-12-35-90-MULT-9X29POUS270422</t>
  </si>
  <si>
    <t>L50-E-48-04-40-80-MULT-15X23POUS270330</t>
  </si>
  <si>
    <t>L50-E-48-12-40-80-MULT-15X65POUS270240</t>
  </si>
  <si>
    <t>L50-E-48-08-35-90-MULT-25X25POUS270124</t>
  </si>
  <si>
    <t>L50-E-48-06-40-80-MULT-25X25POUS270127</t>
  </si>
  <si>
    <t>L50-E-48-04-35-90-MULT-9X29POUS270411</t>
  </si>
  <si>
    <t>L50-E-48-10-35-90-MULT-15X35POUS270150</t>
  </si>
  <si>
    <t>L50-E-48-10-35-90-MULT-9X29POUS270372</t>
  </si>
  <si>
    <t>L50-E-48-12-40-80-MULT-9X17POUS270189</t>
  </si>
  <si>
    <t>L35-I-48-06-35-80-MULT-120POUS270581</t>
  </si>
  <si>
    <t>L50-I-12-06-30-90-MULT-40X40POUS270114</t>
  </si>
  <si>
    <t>L50-I-12-06-30-90-MULT-9X29POUS270114</t>
  </si>
  <si>
    <t>L35-I-48-10-30-90-MULT-120POUS270209</t>
  </si>
  <si>
    <t>L35-I-48-10-30-90-MULT-120POUS270154</t>
  </si>
  <si>
    <t>L50-E-48-12-30-90-MULT-LOLPOUS270172</t>
  </si>
  <si>
    <t>L50-I-48-06-30-90-MULT-40X60POUS270362</t>
  </si>
  <si>
    <t>L35-I-12-06-BL-MULT-120POUS270236</t>
  </si>
  <si>
    <t>L50-I-12-12-30-80-MULT-ASYMPOUS270808</t>
  </si>
  <si>
    <t>L35-I-12-08-35-90-MULT-120POUS270408</t>
  </si>
  <si>
    <t>L35-I-12-06-BL-MULT-120POUS270402</t>
  </si>
  <si>
    <t>L35-I-12-12-27-90-MULT-120POUS270455</t>
  </si>
  <si>
    <t>L35-I-12-06-30-90-MULT-120POUS269752</t>
  </si>
  <si>
    <t>L35-I-12-08-30-80-MULT-120POUS270895</t>
  </si>
  <si>
    <t>L35-I-12-04-30-90-MULT-120POUS270381</t>
  </si>
  <si>
    <t>L50-E-12-12-27-90-MULT-ASYMPOUS270828</t>
  </si>
  <si>
    <t>L50-E-12-12-27-90-MULT-120POUS270214</t>
  </si>
  <si>
    <t>L50-E-12-06-27-90-MULT-9X59POUS270387</t>
  </si>
  <si>
    <t>L50-I-12-08-27-90-MULT-9X29POUS269996</t>
  </si>
  <si>
    <t>L50-I-12-12-27-90-MULT-9X17POUS270801</t>
  </si>
  <si>
    <t>L50-I-12-04-27-90-MULT-ASYMPOUS270446</t>
  </si>
  <si>
    <t>L50-I-12-10-27-90-MULT-9X59POUS270158</t>
  </si>
  <si>
    <t>L35-I-48-08-30-90-MULT-120POUS270234</t>
  </si>
  <si>
    <t>L35-I-48-04-30-80-MULT-120POUS270809</t>
  </si>
  <si>
    <t>L35-I-48-04-30-90-MULT-120POUS270381</t>
  </si>
  <si>
    <t>L35-I-48-08-30-90-MULT-120POUS270488</t>
  </si>
  <si>
    <t>L50-E-12-10-27-80-MULT-9X59POUS270822</t>
  </si>
  <si>
    <t>L50-E-12-10-27-80-MULT-120POUS270721</t>
  </si>
  <si>
    <t>L50-E-12-10-40-80-MULT-55X25POUS270812</t>
  </si>
  <si>
    <t>L50-E-12-08-RD-MULT-70X70POUS270783</t>
  </si>
  <si>
    <t>L50-E-48-12-22-80-MULT-15X35POUS270782</t>
  </si>
  <si>
    <t>L50-E-48-12-35-80-MULT-120POUS270788</t>
  </si>
  <si>
    <t>L50-I-12-12-35-90-MULT-39X9POUS270818</t>
  </si>
  <si>
    <t>L50-I-48-06-BL-MULT-ASYMPOUS270696</t>
  </si>
  <si>
    <t>L50-I-48-08-40-90-MULT-25X75POUS270886</t>
  </si>
  <si>
    <t>L50-E-48-08-27-80-MULT-9X59POUS270969</t>
  </si>
  <si>
    <t>L50-E-48-10-27-80-MULT-120POUS270721</t>
  </si>
  <si>
    <t>L50-E-48-12-27-80-MULT-15X15POUS270784</t>
  </si>
  <si>
    <t>L50-E-12-06-35-80-MULT-LOLPOUS270936</t>
  </si>
  <si>
    <t>L35-I-12-10-30-80-MULT-120POUS270990</t>
  </si>
  <si>
    <t>L35-I-48-10-30-80-MULT-120POUS270471</t>
  </si>
  <si>
    <t>L35-I-48-10-40-90-MULT-120POUS270993</t>
  </si>
  <si>
    <t>L50-E-12-04-40-80-MULT-39X9POUS271240</t>
  </si>
  <si>
    <t>L50-I-12-12-30-80-MULT-ASYMPOUS270996</t>
  </si>
  <si>
    <t>L50-I-12-10-30-80-MULT-15X35POUS270496</t>
  </si>
  <si>
    <t>L50-E-48-12-40-80-MULT-9X59POUS271018</t>
  </si>
  <si>
    <t>L50-E-48-08-30-90-MULT-ASYMPOUS270166</t>
  </si>
  <si>
    <t>L50-E-48-12-30-90-MULT-9X59POUS270712</t>
  </si>
  <si>
    <t>L50-E-48-04-27-90-MULT-ASYMPOUS270435</t>
  </si>
  <si>
    <t>L50-E-48-10-40-80-MULT-9X9POUS270812</t>
  </si>
  <si>
    <t>L50-E-48-04-30-90-MULT-120POUS270804</t>
  </si>
  <si>
    <t>L50-E-48-06-27-90-MULT-120POUS270455</t>
  </si>
  <si>
    <t>L50-E-48-06-30-90-MULT-120POUS270380</t>
  </si>
  <si>
    <t>L50-E-12-06-35-90-MULT-15X23POUS270998</t>
  </si>
  <si>
    <t>L50-E-48-04-27-90-MULT-ASYMPOUS270503</t>
  </si>
  <si>
    <t>L50-E-48-04-30-80-MULT-40X60POUS270418</t>
  </si>
  <si>
    <t>L50-E-48-06-30-90-MULT-120POUS270816</t>
  </si>
  <si>
    <t>L50-E-48-12-27-90-MULT-ASYMPOUS270201</t>
  </si>
  <si>
    <t>L50-E-48-08-30-90-MULT-120POUS270337</t>
  </si>
  <si>
    <t>L50-E-48-10-30-80-MULT-70X40POUS270160</t>
  </si>
  <si>
    <t>L50-E-48-12-27-90-MULT-9X9POUS270350</t>
  </si>
  <si>
    <t>L50-E-48-10-40-80-MULT-55X25POUS270812</t>
  </si>
  <si>
    <t>L50-E-48-12-40-80-MULT-15X15POUS270884</t>
  </si>
  <si>
    <t>L50-E-12-12-30-80-MULT-9X9POUS271247</t>
  </si>
  <si>
    <t>L50-E-48-06-30-80-MULT-9X59POUS269967</t>
  </si>
  <si>
    <t>L50-E-48-12-30-80-MULT-40X60POUS270260</t>
  </si>
  <si>
    <t>L50-E-48-06-27-90-MULT-9X9POUS270810</t>
  </si>
  <si>
    <t>L50-E-48-08-27-90-MULT-120POUS270255</t>
  </si>
  <si>
    <t>L50-E-48-08-40-80-MULT-40X60POUS270698</t>
  </si>
  <si>
    <t>L50-E-12-06-30-80-MULT-25X25POUS271057</t>
  </si>
  <si>
    <t>L50-E-12-08-40-80-MULT-40X60POUS270931</t>
  </si>
  <si>
    <t>L50-E-48-06-27-90-MULT-15X35POUS270820</t>
  </si>
  <si>
    <t>L50-E-12-08-27-90-MULT-120POUS270916</t>
  </si>
  <si>
    <t>L50-E-12-10-22-80-MULT-15X15POUS270817</t>
  </si>
  <si>
    <t>L50-E-12-10-27-90-MULT-15X15POUS270430</t>
  </si>
  <si>
    <t>L50-E-12-10-27-90-MULT-25X45POUS270991</t>
  </si>
  <si>
    <t>L50-E-12-12-40-90-MULT-9X29POUS270565</t>
  </si>
  <si>
    <t>L50-E-12-12-40-90-MULT-9X29POUS270566</t>
  </si>
  <si>
    <t>L50-E-48-04-30-80-MULT-40X60POUS270393</t>
  </si>
  <si>
    <t>L50-E-48-04-30-80-MULT-70X40POUS270045</t>
  </si>
  <si>
    <t>L50-E-48-04-30-90-MULT-ASYMPOUS270855</t>
  </si>
  <si>
    <t>L50-E-48-04-40-80-MULT-25X75POUS270682</t>
  </si>
  <si>
    <t>L50-E-48-06-27-90-MULT-120POUS270410</t>
  </si>
  <si>
    <t>L50-E-48-06-40-80-MULT-70X70POUS270806</t>
  </si>
  <si>
    <t>L50-E-48-08-27-90-MULT-120POUS270916</t>
  </si>
  <si>
    <t>L50-E-48-08-40-80-MULT-40X60POUS270931</t>
  </si>
  <si>
    <t>L50-E-48-10-27-90-MULT-120POUS270342</t>
  </si>
  <si>
    <t>L50-E-48-12-27-90-MULT-40X40POUS270843</t>
  </si>
  <si>
    <t>L50-E-48-12-30-80-MULT-40X60POUS270686</t>
  </si>
  <si>
    <t>L50-E-48-12-40-80-MULT-40X60POUS270718</t>
  </si>
  <si>
    <t>L50-I-48-10-27-90-MULT-25X33POUS270344</t>
  </si>
  <si>
    <t>L50-I-48-10-27-90-MULT-40X40POUS270344</t>
  </si>
  <si>
    <t>L50-I-48-10-30-90-MULT-25X33POUS270344</t>
  </si>
  <si>
    <t>L50-I-48-08-30-90-MULT-25X75POUS270337</t>
  </si>
  <si>
    <t>L50-I-48-08-30-90-MULT-25X75POUS270853</t>
  </si>
  <si>
    <t>L50-I-48-08-30-90-MULT-25X75POUS270223</t>
  </si>
  <si>
    <t>L50-I-48-08-27-90-MULT-25X75POUS270367</t>
  </si>
  <si>
    <t>L50-I-48-08-27-90-MULT-25X75POUS270853</t>
  </si>
  <si>
    <t>L50-I-48-08-27-90-MULT-25X75POUS270337</t>
  </si>
  <si>
    <t>L50-E-48-12-30-80-MULT-9X17POUS270198</t>
  </si>
  <si>
    <t>L50-E-48-12-30-80-MULT-ASYMPOUS270181</t>
  </si>
  <si>
    <t>L50-E-48-12-30-80-MULT-40X60POUS270043</t>
  </si>
  <si>
    <t>L35-I-12-08-27-80-MULT-120POUS271318</t>
  </si>
  <si>
    <t>L35-I-12-12-35-90-MULT-120POUS271317</t>
  </si>
  <si>
    <t>L35-I-48-10-30-90-MULT-120POUS271392</t>
  </si>
  <si>
    <t>L35-I-48-02-30-80-MULT-120POUS271394</t>
  </si>
  <si>
    <t>L35-I-48-10-30-80-MULT-120POUS270990</t>
  </si>
  <si>
    <t>L35-I-48-10-30-90-MULT-120POUS271373</t>
  </si>
  <si>
    <t>L35-I-48-12-30-80-MULT-120POUS271396</t>
  </si>
  <si>
    <t>L50-E-48-06-30-80-MULT-9X59POUS270444</t>
  </si>
  <si>
    <t>L35-I-48-08-27-80-MULT-120POUS270929</t>
  </si>
  <si>
    <t>L35-I-12-06-30-80-MULT-120POUS271295</t>
  </si>
  <si>
    <t>L35-I-48-06-30-80-MULT-120POUS271295</t>
  </si>
  <si>
    <t>L35-I-48-12-30-90-MULT-120POUS271327</t>
  </si>
  <si>
    <t>L35-I-48-10-30-80-MULT-120POUS271330</t>
  </si>
  <si>
    <t>L35-I-48-12-30-80-MULT-120POUS271393</t>
  </si>
  <si>
    <t>L35-I-48-08-35-90-MULT-120POUS270390</t>
  </si>
  <si>
    <t>L35-I-48-08-35-90-MULT-120POUS270258</t>
  </si>
  <si>
    <t>L35-I-12-04-BL-MULT-120POUS271336</t>
  </si>
  <si>
    <t>L35-I-48-08-35-90-MULT-120POUS271325</t>
  </si>
  <si>
    <t>L35-I-48-04-35-90-MULT-120POUS270819</t>
  </si>
  <si>
    <t>L35-I-48-08-35-90-MULT-120POUS270899</t>
  </si>
  <si>
    <t>L35-I-48-08-35-90-MULT-120POUS270408</t>
  </si>
  <si>
    <t>L35-I-48-06-35-80-MULT-120POUS270723</t>
  </si>
  <si>
    <t/>
  </si>
  <si>
    <t>FALLAS Y CORTOS</t>
  </si>
  <si>
    <t>unid pend</t>
  </si>
  <si>
    <t>Sum of unid pend</t>
  </si>
  <si>
    <t>L50-E-48-08-30-80-MULT-ASYM</t>
  </si>
  <si>
    <t>POUS270346</t>
  </si>
  <si>
    <t>L50-I-48-06-30-80-MULT-9X29</t>
  </si>
  <si>
    <t>POUS270440</t>
  </si>
  <si>
    <t>L50-E-48-04-35-90-MULT-25X45</t>
  </si>
  <si>
    <t>POUS270779</t>
  </si>
  <si>
    <t>L50-I-48-10-30-90-MULT-9X9</t>
  </si>
  <si>
    <t>POUS270938</t>
  </si>
  <si>
    <t>POUS271290</t>
  </si>
  <si>
    <t>L35-I-12-12-50-80-MULT-120</t>
  </si>
  <si>
    <t>POUS271391</t>
  </si>
  <si>
    <t>POUS270392</t>
  </si>
  <si>
    <t>POUS270799</t>
  </si>
  <si>
    <t>POUS270800</t>
  </si>
  <si>
    <t>POUS271331</t>
  </si>
  <si>
    <t>POUS271332</t>
  </si>
  <si>
    <t>PO</t>
  </si>
  <si>
    <t>TROV</t>
  </si>
  <si>
    <t>POUS270148</t>
  </si>
  <si>
    <t>L50-I-48-12-30-90-MULT-9X17</t>
  </si>
  <si>
    <t>POUS270242</t>
  </si>
  <si>
    <t>L50-I-48-12-30-80-MULT-55X25</t>
  </si>
  <si>
    <t>POUS270248</t>
  </si>
  <si>
    <t>L50-I-48-12-30-80-MULT-9X9</t>
  </si>
  <si>
    <t>L50-I-48-10-30-80-MULT-9X17</t>
  </si>
  <si>
    <t>L50-I-48-04-27-90-MULT-9X9</t>
  </si>
  <si>
    <t>POUS270320</t>
  </si>
  <si>
    <t>L50-I-48-08-30-90-MULT-15X15</t>
  </si>
  <si>
    <t>POUS270357</t>
  </si>
  <si>
    <t>L50-I-48-10-27-90-MULT-15X35</t>
  </si>
  <si>
    <t>L50-I-48-10-30-80-MULT-15X15</t>
  </si>
  <si>
    <t>L50-I-48-12-30-80-MULT-40X40</t>
  </si>
  <si>
    <t>POUS270388</t>
  </si>
  <si>
    <t>L50-I-48-08-27-90-MULT-15X15</t>
  </si>
  <si>
    <t>POUS270401</t>
  </si>
  <si>
    <t>L50-I-48-06-27-90-MULT-9X9</t>
  </si>
  <si>
    <t>POUS270406</t>
  </si>
  <si>
    <t>L50-I-48-08-30-90-MULT-40X40</t>
  </si>
  <si>
    <t>POUS270420</t>
  </si>
  <si>
    <t>POUS270441</t>
  </si>
  <si>
    <t>L50-I-48-12-30-90-MULT-25X33</t>
  </si>
  <si>
    <t>POUS270493</t>
  </si>
  <si>
    <t>L50-I-48-10-40-80-MULT-40X60</t>
  </si>
  <si>
    <t>POUS270719</t>
  </si>
  <si>
    <t>L50-I-48-12-30-90-MULT-9X9</t>
  </si>
  <si>
    <t>POUS270738</t>
  </si>
  <si>
    <t>L50-I-48-06-27-90-MULT-9X29</t>
  </si>
  <si>
    <t>L50-I-48-12-27-90-MULT-9X17</t>
  </si>
  <si>
    <t>POUS270807</t>
  </si>
  <si>
    <t>POUS270832</t>
  </si>
  <si>
    <t>L50-I-48-10-30-80-MULT-15X35</t>
  </si>
  <si>
    <t>POUS270914</t>
  </si>
  <si>
    <t>L50-I-48-10-35-90-MULT-15X23</t>
  </si>
  <si>
    <t>POUS270937</t>
  </si>
  <si>
    <t>POUS271241</t>
  </si>
  <si>
    <t>POUS271449</t>
  </si>
  <si>
    <t>L50-E-48-06-30-80-MULT-25X25</t>
  </si>
  <si>
    <t>L50-E-48-06-30-80-MULT-9X17</t>
  </si>
  <si>
    <t>POUS270691</t>
  </si>
  <si>
    <t>L50-I-48-08-30-80-MULT-9X59</t>
  </si>
  <si>
    <t>POUS269971</t>
  </si>
  <si>
    <t>L50-E-48-04-30-80-MULT-25X25</t>
  </si>
  <si>
    <t>POUS270692</t>
  </si>
  <si>
    <t>L50-I-48-06-30-80-MULT-9X17</t>
  </si>
  <si>
    <t>POUS270371</t>
  </si>
  <si>
    <t>L50-I-48-08-30-80-MULT-9X29</t>
  </si>
  <si>
    <t>POUS270740</t>
  </si>
  <si>
    <t>POUS271442</t>
  </si>
  <si>
    <t>POUS270913</t>
  </si>
  <si>
    <t>2DO</t>
  </si>
  <si>
    <t>OT</t>
  </si>
  <si>
    <t>POUS270935</t>
  </si>
  <si>
    <t>POUS270885</t>
  </si>
  <si>
    <t>POUS271431</t>
  </si>
  <si>
    <t>POUS271437</t>
  </si>
  <si>
    <t>POUS271401</t>
  </si>
  <si>
    <t>L50-E-12-06-27-90-MULT-9X9</t>
  </si>
  <si>
    <t>POUS270811</t>
  </si>
  <si>
    <t>L50-E-12-12-27-90-MULT-25X45</t>
  </si>
  <si>
    <t>POUS271261</t>
  </si>
  <si>
    <t>L50-E-12-12-27-90-MULT-40X40</t>
  </si>
  <si>
    <t>L50-E-12-12-27-90-MULT-9X9</t>
  </si>
  <si>
    <t>POUS271258</t>
  </si>
  <si>
    <t>L50-E-12-08-27-90-MULT-9X9</t>
  </si>
  <si>
    <t>L50-E-12-06-27-90-MULT-25X25</t>
  </si>
  <si>
    <t>L50-E-12-06-27-90-MULT-39X9</t>
  </si>
  <si>
    <t>F170-1S-HO-40-8-90-W-X-C</t>
  </si>
  <si>
    <t>F170-1S-HO-40-8-40-W-X-C</t>
  </si>
  <si>
    <t>F080-1S-HO-30-8-20-K-H-C</t>
  </si>
  <si>
    <t>F080-1S-HO-30-8-10-K-F-C</t>
  </si>
  <si>
    <t>F080-1R-MO-30-8-40-K-X-C</t>
  </si>
  <si>
    <t>F080-1R-HO-30-8-60-K-X-C</t>
  </si>
  <si>
    <t>F080-1R</t>
  </si>
  <si>
    <t>F080-1S-HO-27-8-40-K-X-C</t>
  </si>
  <si>
    <t>F080-1S</t>
  </si>
  <si>
    <t>F080-1R-LO-30-8-40-K-F-C</t>
  </si>
  <si>
    <t>F080-1R-LO-27-9-20-K-H-C</t>
  </si>
  <si>
    <t>F080-1R-MO-30-9-20-S-H-A</t>
  </si>
  <si>
    <t>L50-E-12-08-30-90-MULT-120</t>
  </si>
  <si>
    <t>L50-I-12-08-27-90-MULT-25X75</t>
  </si>
  <si>
    <t>Sum of UNIDADES</t>
  </si>
  <si>
    <t>(All)</t>
  </si>
  <si>
    <t>CHI_KRS</t>
  </si>
  <si>
    <t>L50-E-12-12-30-90-MULT-9X59</t>
  </si>
  <si>
    <t>L50-E-12-12-40-80-MULT-9X59</t>
  </si>
  <si>
    <t>L50-E-12-04-40-90-MULT-9X9</t>
  </si>
  <si>
    <t>POUS271243</t>
  </si>
  <si>
    <t>L50-E-12-06-40-90-MULT-9X9</t>
  </si>
  <si>
    <t>L50-E-12-08-30-90-MULT-ASYM</t>
  </si>
  <si>
    <t>POUS270903</t>
  </si>
  <si>
    <t>L50-E-12-12-27-80-MULT-9X17</t>
  </si>
  <si>
    <t>POUS271229</t>
  </si>
  <si>
    <t>L50-E-12-12-30-90-MULT-LOL</t>
  </si>
  <si>
    <t>L50-E-12-10-50-80-MULT-ASYM</t>
  </si>
  <si>
    <t>POUS270753</t>
  </si>
  <si>
    <t>POUS271261-C Natatorium Finish</t>
  </si>
  <si>
    <t>L50-E-12-12-30-90-MULT-15X35</t>
  </si>
  <si>
    <t>POUS270490</t>
  </si>
  <si>
    <t>L50-E-12-12-30-90-MULT-25X75</t>
  </si>
  <si>
    <t>POUS270269</t>
  </si>
  <si>
    <t>POUS271375</t>
  </si>
  <si>
    <t>L50-E-12-08-30-90-MULT-9X29</t>
  </si>
  <si>
    <t>L50-E-12-10-50-80-MULT-25X45</t>
  </si>
  <si>
    <t>L50-E-12-12-30-90-MULT-40X40</t>
  </si>
  <si>
    <t>POUS270432</t>
  </si>
  <si>
    <t>POUS271263-C RAL 9011</t>
  </si>
  <si>
    <t>POUS270687</t>
  </si>
  <si>
    <t>POUS271322</t>
  </si>
  <si>
    <t>POUS270997</t>
  </si>
  <si>
    <t>L50-I-12-10-35-90-MULT-15X23</t>
  </si>
  <si>
    <t>L50-I-12-12-30-80-MULT-9X29</t>
  </si>
  <si>
    <t>L50-I-12-10-30-90-MULT-15X35</t>
  </si>
  <si>
    <t>POUS271338</t>
  </si>
  <si>
    <t>POUS270794</t>
  </si>
  <si>
    <t>L50-I-12-12-27-90-MULT-ASYM</t>
  </si>
  <si>
    <t>POUS271246</t>
  </si>
  <si>
    <t>POUS270795</t>
  </si>
  <si>
    <t>L50-I-12-08-30-90-MULT-25X45</t>
  </si>
  <si>
    <t>POUS270813</t>
  </si>
  <si>
    <t>POUS270582</t>
  </si>
  <si>
    <t>POUS270583</t>
  </si>
  <si>
    <t>POUS270697</t>
  </si>
  <si>
    <t>L50-I-12-12-27-90-MULT-15X65</t>
  </si>
  <si>
    <t>POUS270789</t>
  </si>
  <si>
    <t>L50-I-12-10-35-90-MULT-70X40</t>
  </si>
  <si>
    <t>POUS271239</t>
  </si>
  <si>
    <t>L50-I-12-08-27-90-MULT-15X15</t>
  </si>
  <si>
    <t>L50-I-12-12-30-90-MULT-40X40</t>
  </si>
  <si>
    <t>POUS270787</t>
  </si>
  <si>
    <t>L50-I-12-10-35-90-MULT-15X35</t>
  </si>
  <si>
    <t>POUS270769</t>
  </si>
  <si>
    <t>POUS270872</t>
  </si>
  <si>
    <t>POUS271293</t>
  </si>
  <si>
    <t>L50-I-12-04-27-90-MULT-9X9</t>
  </si>
  <si>
    <t>L50-I-12-08-27-90-MULT-9X17</t>
  </si>
  <si>
    <t>L50-I-12-12-27-90-MULT-25X25</t>
  </si>
  <si>
    <t>L50-I-12-12-30-90-MULT-15X15</t>
  </si>
  <si>
    <t>POUS270757</t>
  </si>
  <si>
    <t>L50-I-12-12-30-90-MULT-15X23</t>
  </si>
  <si>
    <t>L50-I-12-12-30-90-MULT-25X45</t>
  </si>
  <si>
    <t>L50-I-12-12-30-90-MULT-25X75</t>
  </si>
  <si>
    <t>L50-I-12-12-30-90-MULT-9X9</t>
  </si>
  <si>
    <t>L50-I-12-10-40-90-MULT-25X45</t>
  </si>
  <si>
    <t>F080-1S-</t>
  </si>
  <si>
    <t>Prioridad Cliente?</t>
  </si>
  <si>
    <t>L35-I-12-08-35-80-MULT-120</t>
  </si>
  <si>
    <t>L35-I-12-02-27-80-MULT-120</t>
  </si>
  <si>
    <t>L35-I-12-04-27-80-MULT-120</t>
  </si>
  <si>
    <t>L35-I-12-10-35-90-MULT-120</t>
  </si>
  <si>
    <t>L35-I-48-06-22-80-MULT-120</t>
  </si>
  <si>
    <t>L50-E-48-10-27-80-MULT-15X23</t>
  </si>
  <si>
    <t>L35-I-48-12-35-90-MULT-120</t>
  </si>
  <si>
    <t>POUS270426</t>
  </si>
  <si>
    <t>POUS271226</t>
  </si>
  <si>
    <t>POUS271480</t>
  </si>
  <si>
    <t>POUS271523</t>
  </si>
  <si>
    <t>POUS271337</t>
  </si>
  <si>
    <t>POUS270382</t>
  </si>
  <si>
    <t>POUS270827</t>
  </si>
  <si>
    <t>POUS270755</t>
  </si>
  <si>
    <t>POUS270548</t>
  </si>
  <si>
    <t>POUS271329</t>
  </si>
  <si>
    <t>POUS271535</t>
  </si>
  <si>
    <t>POUS271541</t>
  </si>
  <si>
    <t>POUS270364</t>
  </si>
  <si>
    <t>POUS270349</t>
  </si>
  <si>
    <t>F080-1S-HO-27-8-15-K-F-C</t>
  </si>
  <si>
    <t>F080-1S-HO-30-9-40-K-X-A</t>
  </si>
  <si>
    <t>F080-1S-MO-30-8-E2-K-H-A</t>
  </si>
  <si>
    <t>GSK-000028-01</t>
  </si>
  <si>
    <t>L50-I-48-04-27-90-MULT-ASYM</t>
  </si>
  <si>
    <t>POUS270785</t>
  </si>
  <si>
    <t>L50-I-48-06-27-90-MULT-15X23</t>
  </si>
  <si>
    <t>POUS270821</t>
  </si>
  <si>
    <t>L50-I-48-06-30-80-MULT-9X59</t>
  </si>
  <si>
    <t>L50-I-48-06-30-80-MULT-ASYM</t>
  </si>
  <si>
    <t>L50-I-48-06-30-90-MULT-40X40</t>
  </si>
  <si>
    <t>L50-I-48-08-30-90-MULT-25X45</t>
  </si>
  <si>
    <t>POUS270901</t>
  </si>
  <si>
    <t>L50-I-48-10-30-80-MULT-15X65</t>
  </si>
  <si>
    <t>POUS270413</t>
  </si>
  <si>
    <t>L50-I-48-10-30-80-MULT-25X45</t>
  </si>
  <si>
    <t>L50-I-48-10-30-80-MULT-9X59</t>
  </si>
  <si>
    <t>POUS270826</t>
  </si>
  <si>
    <t>L50-I-48-10-30-80-MULT-ASYM</t>
  </si>
  <si>
    <t>L50-I-48-12-27-90-MULT-15X65</t>
  </si>
  <si>
    <t>L50-I-48-12-27-90-MULT-ASYM</t>
  </si>
  <si>
    <t>POUS269972</t>
  </si>
  <si>
    <t>POUS270243</t>
  </si>
  <si>
    <t>L50-I-48-12-30-80-MULT-25X25</t>
  </si>
  <si>
    <t>POUS270780</t>
  </si>
  <si>
    <t>L50-I-48-12-30-80-MULT-ASYM</t>
  </si>
  <si>
    <t>L50-I-48-12-30-90-MULT-40X40</t>
  </si>
  <si>
    <t>L50-I-48-12-30-90-MULT-9X59</t>
  </si>
  <si>
    <t>POUS270869</t>
  </si>
  <si>
    <t>L50-I-48-12-30-90-MULT-ASYM</t>
  </si>
  <si>
    <t>POUS270340</t>
  </si>
  <si>
    <t>POUS270689</t>
  </si>
  <si>
    <t>L50-I-48-12-30-90-MULT-LOL</t>
  </si>
  <si>
    <t>POUS270171</t>
  </si>
  <si>
    <t>L50-I-48-04-27-80-MULT-9X9</t>
  </si>
  <si>
    <t>POUS270930</t>
  </si>
  <si>
    <t>L50-I-48-04-40-80-MULT-15X15</t>
  </si>
  <si>
    <t>L50-I-48-12-30-80-MULT-25X45</t>
  </si>
  <si>
    <t>POUS271286</t>
  </si>
  <si>
    <t>POUS271294</t>
  </si>
  <si>
    <t>L50-I-48-12-40-80-MULT-ASYM</t>
  </si>
  <si>
    <t>L50-I-48-04-30-90-MULT-ASYM</t>
  </si>
  <si>
    <t>POUS271047</t>
  </si>
  <si>
    <t>POUS270995</t>
  </si>
  <si>
    <t>L50-I-48-12-30-80-MULT-9X29</t>
  </si>
  <si>
    <t>L50-I-48-10-30-90-MULT-15X15</t>
  </si>
  <si>
    <t>POUS271224</t>
  </si>
  <si>
    <t>POUS271324</t>
  </si>
  <si>
    <t>L50-I-48-12-35-80-MULT-9X29</t>
  </si>
  <si>
    <t>POUS270994</t>
  </si>
  <si>
    <t>L50-I-48-12-30-90-MULT-25X45</t>
  </si>
  <si>
    <t>POUS271376</t>
  </si>
  <si>
    <t>POUS271379</t>
  </si>
  <si>
    <t>L50-I-48-10-30-90-MULT-9X29</t>
  </si>
  <si>
    <t>L50-I-48-06-27-90-MULT-9X59</t>
  </si>
  <si>
    <t>POUS271370</t>
  </si>
  <si>
    <t>L50-I-48-06-30-90-MULT-ASYM</t>
  </si>
  <si>
    <t>POUS271495</t>
  </si>
  <si>
    <t>L50-I-48-08-27-80-MULT-25X25</t>
  </si>
  <si>
    <t>POUS271504</t>
  </si>
  <si>
    <t>L50-I-48-10-27-80-MULT-25X25</t>
  </si>
  <si>
    <t>L50-I-48-12-40-90-MULT-ASYM</t>
  </si>
  <si>
    <t>POUS271498</t>
  </si>
  <si>
    <t>POUS271503</t>
  </si>
  <si>
    <t>L50-I-48-06-35-80-MULT-15X15</t>
  </si>
  <si>
    <t>POUS271408</t>
  </si>
  <si>
    <t>POUS271456</t>
  </si>
  <si>
    <t>POUS271443</t>
  </si>
  <si>
    <t>POUS271553</t>
  </si>
  <si>
    <t>POUS271548</t>
  </si>
  <si>
    <t>POUS271571</t>
  </si>
  <si>
    <t>POUS271580</t>
  </si>
  <si>
    <t>POUS271589</t>
  </si>
  <si>
    <t>POUS271630</t>
  </si>
  <si>
    <t>L50-E-48-06-27-80-MULT-15X15</t>
  </si>
  <si>
    <t>L50-E-48-06-30-80-MULT-9X29</t>
  </si>
  <si>
    <t>L50-E-48-06-30-80-MULT-9X9</t>
  </si>
  <si>
    <t>L50-E-48-08-30-80-MULT-25X25</t>
  </si>
  <si>
    <t>L50-E-48-10-30-80-MULT-15X15</t>
  </si>
  <si>
    <t>POUS270768</t>
  </si>
  <si>
    <t>L50-E-48-10-30-80-MULT-9X17</t>
  </si>
  <si>
    <t>L50-E-48-12-30-80-MULT-9X59</t>
  </si>
  <si>
    <t>POUS270856</t>
  </si>
  <si>
    <t>L50-E-48-12-30-80-MULT-9X9</t>
  </si>
  <si>
    <t>POUS270224</t>
  </si>
  <si>
    <t>L50-E-48-10-27-80-MULT-9X59</t>
  </si>
  <si>
    <t>L50-E-48-04-27-80-MULT-15X35</t>
  </si>
  <si>
    <t>L50-E-48-08-30-80-MULT-9X59</t>
  </si>
  <si>
    <t>POUS270534</t>
  </si>
  <si>
    <t>L50-E-48-12-27-80-MULT-9X59</t>
  </si>
  <si>
    <t>L50-E-48-04-40-90-MULT-ASYM</t>
  </si>
  <si>
    <t>POUS271291</t>
  </si>
  <si>
    <t>POUS271289</t>
  </si>
  <si>
    <t>POUS271242</t>
  </si>
  <si>
    <t>L50-E-48-04-40-80-MULT-39X9</t>
  </si>
  <si>
    <t>POUS271321</t>
  </si>
  <si>
    <t>POUS271334</t>
  </si>
  <si>
    <t>L50-E-48-02-30-80-MULT-25X75</t>
  </si>
  <si>
    <t>POUS271323</t>
  </si>
  <si>
    <t>L50-E-48-04-40-80-MULT-9X59</t>
  </si>
  <si>
    <t>POUS271390</t>
  </si>
  <si>
    <t>L50-E-48-08-30-80-MULT-15X23</t>
  </si>
  <si>
    <t>POUS271389</t>
  </si>
  <si>
    <t>L50-E-48-08-30-90-MULT-9X17</t>
  </si>
  <si>
    <t>POUS271386</t>
  </si>
  <si>
    <t>L50-E-48-10-40-80-MULT-25X75</t>
  </si>
  <si>
    <t>POUS271381</t>
  </si>
  <si>
    <t>L50-E-48-12-30-90-MULT-25X45</t>
  </si>
  <si>
    <t>POUS271388</t>
  </si>
  <si>
    <t>L50-E-48-04-40-80-MULT-45X15</t>
  </si>
  <si>
    <t>POUS271499</t>
  </si>
  <si>
    <t>L50-E-48-06-30-90-MULT-ASYM</t>
  </si>
  <si>
    <t>L50-E-48-12-40-80-MULT-ASYM</t>
  </si>
  <si>
    <t>POUS271505</t>
  </si>
  <si>
    <t>POUS271411</t>
  </si>
  <si>
    <t>POUS271438</t>
  </si>
  <si>
    <t>POUS271524</t>
  </si>
  <si>
    <t>POUS271555</t>
  </si>
  <si>
    <t>L50-E-12-08-35-80-MULT-55X25</t>
  </si>
  <si>
    <t>POUS270815</t>
  </si>
  <si>
    <t>L50-E-12-08-27-80-MULT-9X59</t>
  </si>
  <si>
    <t>L50-E-12-06-40-80-MULT-ASYM</t>
  </si>
  <si>
    <t>L50-I-12-10-30-90-MULT-9X29</t>
  </si>
  <si>
    <t>L50-E-12-08-35-90-MULT-9X9</t>
  </si>
  <si>
    <t>POUS271316</t>
  </si>
  <si>
    <t>L50-I-48-12-35-80-MULT-70X70</t>
  </si>
  <si>
    <t>POUS271387</t>
  </si>
  <si>
    <t>L50-E-12-06-30-90-MULT-ASYM</t>
  </si>
  <si>
    <t>POUS271496</t>
  </si>
  <si>
    <t>POUS271454</t>
  </si>
  <si>
    <t>L35-I-48-04-27-90-MULT-120</t>
  </si>
  <si>
    <t>POUS271418</t>
  </si>
  <si>
    <t>L50-E-12-06-30-90-MULT-9X59</t>
  </si>
  <si>
    <t>POUS271433</t>
  </si>
  <si>
    <t>L50-E-48-04-40-80-MULT-40X90</t>
  </si>
  <si>
    <t>POUS271519</t>
  </si>
  <si>
    <t>L50-E-48-12-27-90-MULT-9X29</t>
  </si>
  <si>
    <t>POUS271412</t>
  </si>
  <si>
    <t>L50-I-12-10-30-90-MULT-ASYM</t>
  </si>
  <si>
    <t>POUS271522</t>
  </si>
  <si>
    <t>POUS271409</t>
  </si>
  <si>
    <t>POUS271534</t>
  </si>
  <si>
    <t>L50-I-48-12-30-80-MULT-LOL</t>
  </si>
  <si>
    <t>POUS271542</t>
  </si>
  <si>
    <t>L50-I-48-10-30-80-MULT-40X40</t>
  </si>
  <si>
    <t>POUS271536</t>
  </si>
  <si>
    <t>POUS271569</t>
  </si>
  <si>
    <t>L50-E-48-06-30-90-MULT-45X15</t>
  </si>
  <si>
    <t>POUS271570</t>
  </si>
  <si>
    <t>L50-E-48-10-30-80-MULT-9X59</t>
  </si>
  <si>
    <t>POUS271567</t>
  </si>
  <si>
    <t>L35-I-48-08-35-80-MULT-120</t>
  </si>
  <si>
    <t>POUS271591</t>
  </si>
  <si>
    <t>POUS271587</t>
  </si>
  <si>
    <t>POUS271582</t>
  </si>
  <si>
    <t>POUS271583</t>
  </si>
  <si>
    <t>L50-E-48-08-40-80-MULT-40X90</t>
  </si>
  <si>
    <t>POUS271594</t>
  </si>
  <si>
    <t>L50-E-48-12-27-80-MULT-15X35</t>
  </si>
  <si>
    <t>POUS271584</t>
  </si>
  <si>
    <t>L50-I-48-10-30-80-MULT-9X29</t>
  </si>
  <si>
    <t>POUS271586</t>
  </si>
  <si>
    <t>L50-I-48-12-30-80-MULT-25X75</t>
  </si>
  <si>
    <t>POUS271590</t>
  </si>
  <si>
    <t>POUS271616</t>
  </si>
  <si>
    <t>POUS271611</t>
  </si>
  <si>
    <t>L35-I-48-06-25-80-MULT-120</t>
  </si>
  <si>
    <t>POUS271613</t>
  </si>
  <si>
    <t>L35-I-48-12-27-90-MULT-120</t>
  </si>
  <si>
    <t>POUS271629</t>
  </si>
  <si>
    <t>L50-E-48-06-30-80-MULT-40X40</t>
  </si>
  <si>
    <t>POUS271626</t>
  </si>
  <si>
    <t>L50-I-48-12-27-90-MULT-25X25</t>
  </si>
  <si>
    <t>POUS271635</t>
  </si>
  <si>
    <t>.</t>
  </si>
  <si>
    <t>Componet</t>
  </si>
  <si>
    <t>DATE</t>
  </si>
  <si>
    <t>L50-E-12-04-30-90-MULT-120</t>
  </si>
  <si>
    <t>L50-E-12-04-40-80-MULT-120</t>
  </si>
  <si>
    <t>POUS270962</t>
  </si>
  <si>
    <t>L50-E-48-06-40-80-MULT-120</t>
  </si>
  <si>
    <t>L50-E-48-04-35-80-MULT-120</t>
  </si>
  <si>
    <t>POUS271497</t>
  </si>
  <si>
    <t>POUS271492</t>
  </si>
  <si>
    <t>POUS271556</t>
  </si>
  <si>
    <t>L50-I-12-08-27-80-MULT-40X60</t>
  </si>
  <si>
    <t>L50-I-12-10-35-90-MULT-15X65</t>
  </si>
  <si>
    <t>POUS271380</t>
  </si>
  <si>
    <t>L50-I-12-06-27-80-MULT-9X9</t>
  </si>
  <si>
    <t>POUS271506</t>
  </si>
  <si>
    <t>L50-I-12-06-30-90-MULT-ASYM</t>
  </si>
  <si>
    <t>L50-I-12-06-BL-MULT-ASYM</t>
  </si>
  <si>
    <t>POUS271518</t>
  </si>
  <si>
    <t>POUS271478</t>
  </si>
  <si>
    <t>Orden en hold problemas con Cover</t>
  </si>
  <si>
    <t>F170-1S-MO-40-8-40-Z-F-A</t>
  </si>
  <si>
    <t>F080-2V-HO-50-8-60-Z-X-C</t>
  </si>
  <si>
    <t>F170-1S-HO-40-9-60-Z-X-B</t>
  </si>
  <si>
    <t>F080-1R-MO-30-8-60-K-H-A</t>
  </si>
  <si>
    <t>F080-1S-HO-30-8-40-K-F-C</t>
  </si>
  <si>
    <t>F080-1S-HO-30-8-90-K-X-D</t>
  </si>
  <si>
    <t>F080-2H-HO-27-9-40-Z-X-C</t>
  </si>
  <si>
    <t>F080-2H-HO-30-8-40-Z-F-C</t>
  </si>
  <si>
    <t>F080-1S-HO-30-8-15-K-H-A</t>
  </si>
  <si>
    <t>F080-1S-HO-30-8-20-K-H-A</t>
  </si>
  <si>
    <t>F080-1R-LO-27-8-60-K-X-A</t>
  </si>
  <si>
    <t>F080-1S-HO-35-8-60-S-X-A</t>
  </si>
  <si>
    <t>F080-1S-HO-40-8-05-W-X-A</t>
  </si>
  <si>
    <t>F080-1S-MO-30-8-40-Z-F-C</t>
  </si>
  <si>
    <t>POUS270970</t>
  </si>
  <si>
    <t>APC-0001</t>
  </si>
  <si>
    <t>F080-2H-HO-35-9-20-W-F-B</t>
  </si>
  <si>
    <t>F080-1R-HO-30-8-10-K-F-A</t>
  </si>
  <si>
    <t>F080-1R-HO-30-8-40-K-F-A</t>
  </si>
  <si>
    <t>F080-1R-LO-30-8-40-K-X-A</t>
  </si>
  <si>
    <t>F080-1S-HO-27-8-40-K-H-E</t>
  </si>
  <si>
    <t>F080-1S-HO-30-8-10-Z-X-C</t>
  </si>
  <si>
    <t>F080-1S-HO-30-8-40-K-H-E</t>
  </si>
  <si>
    <t>F080-1S-HO-30-8-40-Z-F-C</t>
  </si>
  <si>
    <t>F080-1S-HO-30-9-90-K-H-A</t>
  </si>
  <si>
    <t>F170-1S-HO-27-8-10-S-X-A</t>
  </si>
  <si>
    <t>F170-1S-HO-30-9-20-Z-X-C</t>
  </si>
  <si>
    <t>F080-1R-HO-30-8-60-K-X-A</t>
  </si>
  <si>
    <t>F080-1R-HO-40-8-40-K-X-A</t>
  </si>
  <si>
    <t>F080-1R-MO-30-9-40-K-X-C</t>
  </si>
  <si>
    <t>F080-1S-HO-27-8-60-K-X-D</t>
  </si>
  <si>
    <t>F080-1S-HO-30-8-05-K-X-D</t>
  </si>
  <si>
    <t>F080-1S-HO-30-8-40-K-X-C</t>
  </si>
  <si>
    <t>F080-1S-HO-30-8-40-W-X-A</t>
  </si>
  <si>
    <t>F080-1S-HO-30-8-E4-W-X-A</t>
  </si>
  <si>
    <t>F080-1S-HO-30-9-05-Z-F-C</t>
  </si>
  <si>
    <t>F080-1S-HO-35-9-40-K-F-A</t>
  </si>
  <si>
    <t>F080-1S-HO-40-8-40-K-H-C</t>
  </si>
  <si>
    <t>F080-1S-HO-40-8-E4-K-X-C</t>
  </si>
  <si>
    <t>F080-1S-HO-40-9-70-S-X-A</t>
  </si>
  <si>
    <t>F080-1S-HO-27-8-40-K-X-A</t>
  </si>
  <si>
    <t>F080-1S-HO-30-8-40-Z-H-C</t>
  </si>
  <si>
    <t>F080-1S-HO-40-8-60-K-H-C</t>
  </si>
  <si>
    <t>F080-1R-HO-30-9-90-W-X-A</t>
  </si>
  <si>
    <t>F080-1S-HO-30-8-20-K-X-A</t>
  </si>
  <si>
    <t>F080-1S-LO-30-9-70-K-X-C</t>
  </si>
  <si>
    <t>F080-1S-MO-30-8-20-K-X-A</t>
  </si>
  <si>
    <t>F080-1S-HO-27-8-40-K-H-C</t>
  </si>
  <si>
    <t>F080-1S-HO-30-9-15-Z-H-B</t>
  </si>
  <si>
    <t>F080-1S-MO-30-9-E2-K-X-C</t>
  </si>
  <si>
    <t>F080-1S-HO-27-9-E2-K-F-A</t>
  </si>
  <si>
    <t>F080-1S-HO-35-8-05-Z-X-B</t>
  </si>
  <si>
    <t>F080-1S-LO-27-9-40-K-H-C</t>
  </si>
  <si>
    <t>F080-1S-HO-30-9-E3-W-H-A</t>
  </si>
  <si>
    <t>F080-1R-HO-27-8-40-K-H-C</t>
  </si>
  <si>
    <t>F080-1S-HO-27-9-E4-W-X-A</t>
  </si>
  <si>
    <t>F080-1R-MO-30-9-60-K-H-A</t>
  </si>
  <si>
    <t>F170-1S-MO-30-8-05-S-F-A</t>
  </si>
  <si>
    <t>F080-1R-LO-27-8-15-K-X-C</t>
  </si>
  <si>
    <t>F170-1S</t>
  </si>
  <si>
    <t>F080-4M</t>
  </si>
  <si>
    <t>POUS270987</t>
  </si>
  <si>
    <t>POUS271270</t>
  </si>
  <si>
    <t>POUS271274</t>
  </si>
  <si>
    <t>POUS271279</t>
  </si>
  <si>
    <t>POUS271285</t>
  </si>
  <si>
    <t>POUS271245</t>
  </si>
  <si>
    <t>POUS271206</t>
  </si>
  <si>
    <t>POUS271372</t>
  </si>
  <si>
    <t>POUS271351</t>
  </si>
  <si>
    <t>POUS271362</t>
  </si>
  <si>
    <t>POUS271328</t>
  </si>
  <si>
    <t>POUS271333</t>
  </si>
  <si>
    <t>POUS271453</t>
  </si>
  <si>
    <t>POUS271459</t>
  </si>
  <si>
    <t>POUS271572</t>
  </si>
  <si>
    <t>POUS271585</t>
  </si>
  <si>
    <t>POUS271592</t>
  </si>
  <si>
    <t>POUS271579</t>
  </si>
  <si>
    <t>POUS271684</t>
  </si>
  <si>
    <t>QTY.</t>
  </si>
  <si>
    <t>TABLILLA</t>
  </si>
  <si>
    <t>Inicio Produccion</t>
  </si>
  <si>
    <t>P2WOK021   101 PCS</t>
  </si>
  <si>
    <t>COIMK021  15 PCS</t>
  </si>
  <si>
    <t>APC-000145-04</t>
  </si>
  <si>
    <t>P2WOK011   12 PCS</t>
  </si>
  <si>
    <t>APC-000144-02</t>
  </si>
  <si>
    <t>COIOK031 12 PCS</t>
  </si>
  <si>
    <t>COIOK021 15 PCS</t>
  </si>
  <si>
    <t>De la alterna APC-000423-00 se tienen 199 en intracoi</t>
  </si>
  <si>
    <t>P2WOK031   7 PCS</t>
  </si>
  <si>
    <t>P2WOK031   186  PCS</t>
  </si>
  <si>
    <t>P2WOK021   3 PCS</t>
  </si>
  <si>
    <t>COIN015 6 pcs</t>
  </si>
  <si>
    <t>APC-000143-00</t>
  </si>
  <si>
    <t>P2WOK011   20  PCS</t>
  </si>
  <si>
    <t>APC-000143-03</t>
  </si>
  <si>
    <t>IQC 596 pcs y P2WMK021 2 pcs</t>
  </si>
  <si>
    <t>P2WOK011   26  PCS</t>
  </si>
  <si>
    <t>IQC 990 PCS</t>
  </si>
  <si>
    <t>IQC 499 PCS Y P2WOK011 40 PCS</t>
  </si>
  <si>
    <t>F170-1S-</t>
  </si>
  <si>
    <t>RISE</t>
  </si>
  <si>
    <t>05 DIC</t>
  </si>
  <si>
    <t>06 DIC</t>
  </si>
  <si>
    <t>Ordenes</t>
  </si>
  <si>
    <t>09 DIC</t>
  </si>
  <si>
    <t>CORTA</t>
  </si>
  <si>
    <t>POUS271593</t>
  </si>
  <si>
    <t>L35-I-12-04-40-80-MULT-120</t>
  </si>
  <si>
    <t>POUS270188</t>
  </si>
  <si>
    <t>L50-E-48-06-40-90-MULT-120</t>
  </si>
  <si>
    <t>POUS270498</t>
  </si>
  <si>
    <t>L50-E-48-04-40-90-MULT-9X9</t>
  </si>
  <si>
    <t>L50-E-48-06-40-90-MULT-9X9</t>
  </si>
  <si>
    <t>POUS271662</t>
  </si>
  <si>
    <t>POUS271458</t>
  </si>
  <si>
    <t>POUS271550</t>
  </si>
  <si>
    <t>POUS271549</t>
  </si>
  <si>
    <t>POUS271615</t>
  </si>
  <si>
    <t>POUS271634</t>
  </si>
  <si>
    <t>L50-E-48-10-30-80-MULT-15X35</t>
  </si>
  <si>
    <t>POUS271667</t>
  </si>
  <si>
    <t>L50-E-48-04-30-80-MULT-9X29</t>
  </si>
  <si>
    <t>POUS271704</t>
  </si>
  <si>
    <t>L50-E-48-04-35-90-MULT-120</t>
  </si>
  <si>
    <t>POUS271703</t>
  </si>
  <si>
    <t>L50-E-48-06-35-80-MULT-ASYM</t>
  </si>
  <si>
    <t>POUS271702</t>
  </si>
  <si>
    <t>L50-I-48-12-35-90-MULT-39X9</t>
  </si>
  <si>
    <t>L50-I-48-10-35-90-MULT-15X35</t>
  </si>
  <si>
    <t>L50-I-48-10-40-90-MULT-25X45</t>
  </si>
  <si>
    <t>L50-I-48-08-40-90-MULT-25X25</t>
  </si>
  <si>
    <t>POUS271223</t>
  </si>
  <si>
    <t>L50-I-48-10-30-90-MULT-ASYM</t>
  </si>
  <si>
    <t>POUS271539</t>
  </si>
  <si>
    <t>L50-I-48-08-27-90-MULT-70X40</t>
  </si>
  <si>
    <t>POUS271617</t>
  </si>
  <si>
    <t>L50-I-48-04-30-80-MULT-ASYM</t>
  </si>
  <si>
    <t>POUS270896</t>
  </si>
  <si>
    <t>POUS271686</t>
  </si>
  <si>
    <t>POUS271668</t>
  </si>
  <si>
    <t>L50-I-48-10-30-90-MULT-15X35</t>
  </si>
  <si>
    <t>POUS271683</t>
  </si>
  <si>
    <t>L50-I-48-10-30-90-MULT-9X59</t>
  </si>
  <si>
    <t>POUS271664</t>
  </si>
  <si>
    <t>L50-I-48-04-30-80-MULT-15X15</t>
  </si>
  <si>
    <t>POUS271720</t>
  </si>
  <si>
    <t>10 DIC</t>
  </si>
  <si>
    <t>POUS270992</t>
  </si>
  <si>
    <t>L35-I-12-02-35-80-MULT-120</t>
  </si>
  <si>
    <t>POUS271377</t>
  </si>
  <si>
    <t>POUS271378</t>
  </si>
  <si>
    <t>L35-I-48-02-35-80-MULT-120</t>
  </si>
  <si>
    <t>L35-I-12-06-25-80-MULT-120</t>
  </si>
  <si>
    <t>POUS271631</t>
  </si>
  <si>
    <t>POUS271632</t>
  </si>
  <si>
    <t>POUS271681</t>
  </si>
  <si>
    <t>POUS271685</t>
  </si>
  <si>
    <t>POUS271678</t>
  </si>
  <si>
    <t>POUS271709</t>
  </si>
  <si>
    <t>POUS271710</t>
  </si>
  <si>
    <t>L35-I-48-06-35-90-MULT-120</t>
  </si>
  <si>
    <t>POUS271705</t>
  </si>
  <si>
    <t>F080-1R-</t>
  </si>
  <si>
    <t>11 DIC</t>
  </si>
  <si>
    <t>F080-1S-HO-30-8-90-W-F-A</t>
  </si>
  <si>
    <t>F170-1S-HO-27-8-10-S-F-D</t>
  </si>
  <si>
    <t>F170-1S-HO-27-8-70-S-F-D</t>
  </si>
  <si>
    <t>F080-1S-HO-40-8-90-W-H-C</t>
  </si>
  <si>
    <t>F080-1S-HO-30-8-05-W-F-B</t>
  </si>
  <si>
    <t>F080-1S-HO-30-8-60-K-F-A</t>
  </si>
  <si>
    <t>F170-1S-HO-30-8-40-S-X-B</t>
  </si>
  <si>
    <t>F080-1S-HO-30-8-05-K-X-A</t>
  </si>
  <si>
    <t>F080-1S-HO-40-8-20-K-H-A</t>
  </si>
  <si>
    <t>F080-1S-MO-30-8-05-S-X-A</t>
  </si>
  <si>
    <t>F080-1R-HO-30-8-70-K-X-A</t>
  </si>
  <si>
    <t>POUS270965</t>
  </si>
  <si>
    <t>POUS271365</t>
  </si>
  <si>
    <t>APC-000143-02</t>
  </si>
  <si>
    <t>APC-000143-04</t>
  </si>
  <si>
    <t>APC-000143-05</t>
  </si>
  <si>
    <t>APC-000144-00</t>
  </si>
  <si>
    <t>APC-000144-01</t>
  </si>
  <si>
    <t>APC-000144-03</t>
  </si>
  <si>
    <t>APC-000145-02</t>
  </si>
  <si>
    <t>APC-000145-03</t>
  </si>
  <si>
    <t>APC-000145-05</t>
  </si>
  <si>
    <t>APC-000146-00</t>
  </si>
  <si>
    <t>APC-000146-02</t>
  </si>
  <si>
    <t>APC-000146-03</t>
  </si>
  <si>
    <t>APC-000151-02</t>
  </si>
  <si>
    <t>APC-000152-02</t>
  </si>
  <si>
    <t>APC-000168-00</t>
  </si>
  <si>
    <t>APC-000170-00</t>
  </si>
  <si>
    <t>APD-005129-00</t>
  </si>
  <si>
    <t>APD-005129-01</t>
  </si>
  <si>
    <t>APD-005129-02</t>
  </si>
  <si>
    <t>APG-000065-00</t>
  </si>
  <si>
    <t>APG-000068-00</t>
  </si>
  <si>
    <t>APG-000069-00</t>
  </si>
  <si>
    <t>APG-000070-00</t>
  </si>
  <si>
    <t>APG-000071-00</t>
  </si>
  <si>
    <t>APG-000072-00</t>
  </si>
  <si>
    <t>APG-000073-00</t>
  </si>
  <si>
    <t>APG-000074-00</t>
  </si>
  <si>
    <t>APG-000078-00</t>
  </si>
  <si>
    <t>APG-000079-00</t>
  </si>
  <si>
    <t>APG-000092-00</t>
  </si>
  <si>
    <t>ASY-000040-00</t>
  </si>
  <si>
    <t>ASY-000046-00</t>
  </si>
  <si>
    <t>ASY-000049-00</t>
  </si>
  <si>
    <t>ASY-000050-00</t>
  </si>
  <si>
    <t>ASY-000058-00</t>
  </si>
  <si>
    <t>ASY-000060-00</t>
  </si>
  <si>
    <t>ASY-000063-00</t>
  </si>
  <si>
    <t>ASY-000067-00</t>
  </si>
  <si>
    <t>ASY-000068-00</t>
  </si>
  <si>
    <t>ASY-000069-00</t>
  </si>
  <si>
    <t>ASY-000070-00</t>
  </si>
  <si>
    <t>ASY-000072-00</t>
  </si>
  <si>
    <t>ASY-000073-00</t>
  </si>
  <si>
    <t>ASY-000090-00</t>
  </si>
  <si>
    <t>ASY-000091-00</t>
  </si>
  <si>
    <t>ASY-000093-00</t>
  </si>
  <si>
    <t>ASY-000093-01</t>
  </si>
  <si>
    <t>ASY-000093-02</t>
  </si>
  <si>
    <t>ASY-000093-03</t>
  </si>
  <si>
    <t>ASY-000093-04</t>
  </si>
  <si>
    <t>ASY-000097-00</t>
  </si>
  <si>
    <t>ASY-000097-01</t>
  </si>
  <si>
    <t>ASY-000097-02</t>
  </si>
  <si>
    <t>ASY-000097-03</t>
  </si>
  <si>
    <t>ASY-000097-04</t>
  </si>
  <si>
    <t>ASY-000098-00</t>
  </si>
  <si>
    <t>ASY-000099-00</t>
  </si>
  <si>
    <t>ASY-000099-01</t>
  </si>
  <si>
    <t>ASY-000099-02</t>
  </si>
  <si>
    <t>ASY-000099-03</t>
  </si>
  <si>
    <t>ASY-000099-04</t>
  </si>
  <si>
    <t>ASY-000104-00</t>
  </si>
  <si>
    <t>ASY-000104-01</t>
  </si>
  <si>
    <t>ASY-000104-02</t>
  </si>
  <si>
    <t>ASY-000104-03</t>
  </si>
  <si>
    <t>ASY-000104-04</t>
  </si>
  <si>
    <t>ASY-000107-00</t>
  </si>
  <si>
    <t>ASY-000107-01</t>
  </si>
  <si>
    <t>ASY-000107-02</t>
  </si>
  <si>
    <t>ASY-000107-03</t>
  </si>
  <si>
    <t>ASY-000107-04</t>
  </si>
  <si>
    <t>ASY-000109-00</t>
  </si>
  <si>
    <t>ASY-000109-02</t>
  </si>
  <si>
    <t>ASY-000109-03</t>
  </si>
  <si>
    <t>ASY-000109-04</t>
  </si>
  <si>
    <t>ASY-000130-01</t>
  </si>
  <si>
    <t>ASY-000130-02</t>
  </si>
  <si>
    <t>ASY-000130-03</t>
  </si>
  <si>
    <t>ASY-000130-04</t>
  </si>
  <si>
    <t>ASY-000131-00</t>
  </si>
  <si>
    <t>ASY-000131-01</t>
  </si>
  <si>
    <t>ASY-000131-02</t>
  </si>
  <si>
    <t>ASY-000131-04</t>
  </si>
  <si>
    <t>ASY-000132-00</t>
  </si>
  <si>
    <t>ASY-000132-01</t>
  </si>
  <si>
    <t>ASY-000132-02</t>
  </si>
  <si>
    <t>ASY-000132-03</t>
  </si>
  <si>
    <t>ASY-000132-04</t>
  </si>
  <si>
    <t>ASY-000134-02</t>
  </si>
  <si>
    <t>ASY-000150-00</t>
  </si>
  <si>
    <t>ASY-000150-01</t>
  </si>
  <si>
    <t>ASY-000150-02</t>
  </si>
  <si>
    <t>ASY-000150-03</t>
  </si>
  <si>
    <t>ASY-000150-04</t>
  </si>
  <si>
    <t>ASY-000151-00</t>
  </si>
  <si>
    <t>ASY-000151-01</t>
  </si>
  <si>
    <t>ASY-000151-02</t>
  </si>
  <si>
    <t>ASY-000151-03</t>
  </si>
  <si>
    <t>ASY-000151-04</t>
  </si>
  <si>
    <t>ASY-000152-00</t>
  </si>
  <si>
    <t>ASY-000152-01</t>
  </si>
  <si>
    <t>ASY-000152-02</t>
  </si>
  <si>
    <t>ASY-000152-03</t>
  </si>
  <si>
    <t>ASY-000152-04</t>
  </si>
  <si>
    <t>ASY-000154-00</t>
  </si>
  <si>
    <t>ASY-000154-01</t>
  </si>
  <si>
    <t>ASY-000154-02</t>
  </si>
  <si>
    <t>ASY-000154-03</t>
  </si>
  <si>
    <t>ASY-000154-04</t>
  </si>
  <si>
    <t>ASY-000155-00</t>
  </si>
  <si>
    <t>ASY-000155-01</t>
  </si>
  <si>
    <t>ASY-000155-02</t>
  </si>
  <si>
    <t>ASY-000155-03</t>
  </si>
  <si>
    <t>ASY-000155-04</t>
  </si>
  <si>
    <t>ASY-000156-00</t>
  </si>
  <si>
    <t>ASY-000156-01</t>
  </si>
  <si>
    <t>ASY-000156-02</t>
  </si>
  <si>
    <t>ASY-000156-03</t>
  </si>
  <si>
    <t>ASY-000156-04</t>
  </si>
  <si>
    <t>ASY-000160-00</t>
  </si>
  <si>
    <t>ASY-000160-01</t>
  </si>
  <si>
    <t>ASY-000160-02</t>
  </si>
  <si>
    <t>ASY-000160-03</t>
  </si>
  <si>
    <t>ASY-000160-04</t>
  </si>
  <si>
    <t>ASY-000160-05</t>
  </si>
  <si>
    <t>ASY-000161-00</t>
  </si>
  <si>
    <t>ASY-000161-01</t>
  </si>
  <si>
    <t>ASY-000161-02</t>
  </si>
  <si>
    <t>ASY-000161-03</t>
  </si>
  <si>
    <t>ASY-000171-00</t>
  </si>
  <si>
    <t>ASY-000171-01</t>
  </si>
  <si>
    <t>ASY-000171-02</t>
  </si>
  <si>
    <t>ASY-000171-03</t>
  </si>
  <si>
    <t>ASY-000171-04</t>
  </si>
  <si>
    <t>ASY-000180-00</t>
  </si>
  <si>
    <t>ASY-000180-02</t>
  </si>
  <si>
    <t>ASY-000180-03</t>
  </si>
  <si>
    <t>ASY-000180-04</t>
  </si>
  <si>
    <t>ASY-000180-06</t>
  </si>
  <si>
    <t>ASY-000181-00</t>
  </si>
  <si>
    <t>ASY-000181-01</t>
  </si>
  <si>
    <t>ASY-000181-02</t>
  </si>
  <si>
    <t>ASY-000181-03</t>
  </si>
  <si>
    <t>ASY-000200-00</t>
  </si>
  <si>
    <t>ASY-000200-01</t>
  </si>
  <si>
    <t>ASY-000200-02</t>
  </si>
  <si>
    <t>ASY-000200-03</t>
  </si>
  <si>
    <t>ASY-000200-04</t>
  </si>
  <si>
    <t>ASY-000201-00</t>
  </si>
  <si>
    <t>ASY-000201-01</t>
  </si>
  <si>
    <t>ASY-000201-02</t>
  </si>
  <si>
    <t>ASY-000201-03</t>
  </si>
  <si>
    <t>ASY-000201-04</t>
  </si>
  <si>
    <t>ASY-000202-00</t>
  </si>
  <si>
    <t>ASY-000202-01</t>
  </si>
  <si>
    <t>ASY-000202-02</t>
  </si>
  <si>
    <t>ASY-000202-03</t>
  </si>
  <si>
    <t>ASY-000202-04</t>
  </si>
  <si>
    <t>ASY-000203-01</t>
  </si>
  <si>
    <t>ASY-000203-02</t>
  </si>
  <si>
    <t>ASY-000203-03</t>
  </si>
  <si>
    <t>ASY-000203-04</t>
  </si>
  <si>
    <t>ASY-000210-00</t>
  </si>
  <si>
    <t>ASY-000211-00</t>
  </si>
  <si>
    <t>ASY-000300-00</t>
  </si>
  <si>
    <t>ASY-000302-00</t>
  </si>
  <si>
    <t>ASY-000303-00</t>
  </si>
  <si>
    <t>ASY-000305-00</t>
  </si>
  <si>
    <t>ASY-000306-00</t>
  </si>
  <si>
    <t>ASY-000307-00</t>
  </si>
  <si>
    <t>ASY-000308-00</t>
  </si>
  <si>
    <t>ASY-000309-00</t>
  </si>
  <si>
    <t>ASY-000310-00</t>
  </si>
  <si>
    <t>ASY-000311-00</t>
  </si>
  <si>
    <t>ASY-000313-00</t>
  </si>
  <si>
    <t>ASY-000314-00</t>
  </si>
  <si>
    <t>ASY-000316-00</t>
  </si>
  <si>
    <t>ASY-000317-00</t>
  </si>
  <si>
    <t>ASY-000318-00</t>
  </si>
  <si>
    <t>ASY-000319-00</t>
  </si>
  <si>
    <t>ASY-000320-00</t>
  </si>
  <si>
    <t>ASY-000321-00</t>
  </si>
  <si>
    <t>ASY-000372-00</t>
  </si>
  <si>
    <t>ASY-000374-00</t>
  </si>
  <si>
    <t>ASY-000376-00</t>
  </si>
  <si>
    <t>ASY-000378-00</t>
  </si>
  <si>
    <t>ASY-006223-00</t>
  </si>
  <si>
    <t>ASY-006223-01</t>
  </si>
  <si>
    <t>ASY-006223-02</t>
  </si>
  <si>
    <t>ASY-006223-03</t>
  </si>
  <si>
    <t>ASY-006223-04</t>
  </si>
  <si>
    <t>ASY-006225-00</t>
  </si>
  <si>
    <t>ASY-006225-01</t>
  </si>
  <si>
    <t>ASY-006225-02</t>
  </si>
  <si>
    <t>ASY-006225-03</t>
  </si>
  <si>
    <t>ASY-006225-04</t>
  </si>
  <si>
    <t>ASY-006227-00</t>
  </si>
  <si>
    <t>ASY-006227-01</t>
  </si>
  <si>
    <t>ASY-006227-02</t>
  </si>
  <si>
    <t>ASY-006227-03</t>
  </si>
  <si>
    <t>ASY-006227-04</t>
  </si>
  <si>
    <t>ASY-014003-00</t>
  </si>
  <si>
    <t>ASY-014003-02</t>
  </si>
  <si>
    <t>ASY-014003-03</t>
  </si>
  <si>
    <t>ASY-014003-04</t>
  </si>
  <si>
    <t>ASY-014003-05</t>
  </si>
  <si>
    <t>ASY-014004-00</t>
  </si>
  <si>
    <t>ASY-014004-01</t>
  </si>
  <si>
    <t>ASY-014004-02</t>
  </si>
  <si>
    <t>ASY-014004-03</t>
  </si>
  <si>
    <t>ASY-014005-00</t>
  </si>
  <si>
    <t>ASY-014005-02</t>
  </si>
  <si>
    <t>ASY-014005-03</t>
  </si>
  <si>
    <t>ASY-014005-04</t>
  </si>
  <si>
    <t>ASY-014005-05</t>
  </si>
  <si>
    <t>ASY-014006-01</t>
  </si>
  <si>
    <t>ASY-014006-02</t>
  </si>
  <si>
    <t>ASY-014006-03</t>
  </si>
  <si>
    <t>F080-1R-HO-25-8-60-W-H-B</t>
  </si>
  <si>
    <t>F080-1R-HO-27-8-40-K-X-C</t>
  </si>
  <si>
    <t>F080-1R-HO-27-8-40-Z-H-C</t>
  </si>
  <si>
    <t>F080-1R-HO-30-8-40-S-F-C</t>
  </si>
  <si>
    <t>F080-1R-HO-30-8-40-Z-H-B</t>
  </si>
  <si>
    <t>F080-1R-HO-30-8-40-Z-X-C</t>
  </si>
  <si>
    <t>F080-1R-HO-30-8-60-Z-F-A</t>
  </si>
  <si>
    <t>F080-1R-HO-30-8-60-Z-H-C</t>
  </si>
  <si>
    <t>F080-1R-HO-40-8-20-K-X-C</t>
  </si>
  <si>
    <t>F080-1R-LO-27-8-15-K-H-E</t>
  </si>
  <si>
    <t>F080-1R-LO-30-8-60-K-H-C</t>
  </si>
  <si>
    <t>F080-1R-LO-40-8-10-Z-X-A</t>
  </si>
  <si>
    <t>F080-1R-MO-27-8-40-W-X-A</t>
  </si>
  <si>
    <t>F080-1R-MO-30-8-15-K-F-A</t>
  </si>
  <si>
    <t>F080-1R-MO-30-8-40-Z-H-C</t>
  </si>
  <si>
    <t>F080-1S-HO-27-9-05-Z-H-C</t>
  </si>
  <si>
    <t>F080-1S-HO-30-8-05-S-X-B</t>
  </si>
  <si>
    <t>F080-1S-HO-30-8-05-Z-H-A</t>
  </si>
  <si>
    <t>F080-1S-HO-30-8-10-S-X-C</t>
  </si>
  <si>
    <t>F080-1S-HO-30-8-15-Z-X-C</t>
  </si>
  <si>
    <t>F080-1S-HO-30-8-60-K-X-C</t>
  </si>
  <si>
    <t>F080-1S-HO-30-8-60-Z-X-C</t>
  </si>
  <si>
    <t>F080-1S-HO-30-9-05-K-X-D</t>
  </si>
  <si>
    <t>F080-1S-HO-30-9-15-S-H-C</t>
  </si>
  <si>
    <t>F080-1S-HO-30-9-40-S-H-C</t>
  </si>
  <si>
    <t>F080-1S-HO-35-8-15-Z-X-A</t>
  </si>
  <si>
    <t>F080-1S-HO-35-9-20-S-F-C</t>
  </si>
  <si>
    <t>F080-1S-HO-35-9-E1-S-F-A</t>
  </si>
  <si>
    <t>F080-1S-HO-40-8-20-Z-H-A</t>
  </si>
  <si>
    <t>F080-1S-HO-40-8-40-K-X-A</t>
  </si>
  <si>
    <t>F080-1S-HO-40-8-40-S-X-C</t>
  </si>
  <si>
    <t>F080-1S-HO-40-8-40-Z-X-A</t>
  </si>
  <si>
    <t>F080-1S-HO-40-8-60-Z-X-A</t>
  </si>
  <si>
    <t>F080-1S-HO-40-8-70-Z-H-A</t>
  </si>
  <si>
    <t>F080-1S-HO-50-8-10-K-X-A</t>
  </si>
  <si>
    <t>F080-1S-LO-30-9-15-S-H-C</t>
  </si>
  <si>
    <t>F080-1S-LO-30-9-E1-K-H-C</t>
  </si>
  <si>
    <t>F080-1S-MO-30-8-10-C-H-B</t>
  </si>
  <si>
    <t>F080-1S-MO-30-8-40-K-X-C</t>
  </si>
  <si>
    <t>F080-1S-MO-30-8-60-K-H-C</t>
  </si>
  <si>
    <t>F080-1S-MO-30-8-60-K-H-E</t>
  </si>
  <si>
    <t>F080-1S-MO-30-8-70-Z-F-A</t>
  </si>
  <si>
    <t>F080-1S-MO-30-9-40-S-H-C</t>
  </si>
  <si>
    <t>F080-1S-MO-30-9-E2-K-X-B</t>
  </si>
  <si>
    <t>F080-1S-MO-35-8-E2-K-F-C</t>
  </si>
  <si>
    <t>F080-1S-MO-40-8-15-K-F-A</t>
  </si>
  <si>
    <t>F080-1S-MO-40-8-20-K-X-C</t>
  </si>
  <si>
    <t>F080-2H-HO-27-8-15-K-F-C</t>
  </si>
  <si>
    <t>F080-2H-HO-30-8-10-W-H-C</t>
  </si>
  <si>
    <t>F080-2H-HO-30-8-15-S-X-B</t>
  </si>
  <si>
    <t>F080-2H-HO-30-8-15-W-H-C</t>
  </si>
  <si>
    <t>F080-2H-HO-30-8-20-W-H-C</t>
  </si>
  <si>
    <t>F080-2H-HO-30-8-40-W-H-C</t>
  </si>
  <si>
    <t>F080-2H-HO-30-8-40-Z-H-C</t>
  </si>
  <si>
    <t>F080-2H-HO-30-8-70-S-X-B</t>
  </si>
  <si>
    <t>F080-2H-HO-35-8-40-K-X-C</t>
  </si>
  <si>
    <t>F080-2H-HO-40-8-10-K-X-D</t>
  </si>
  <si>
    <t>F080-2H-HO-40-8-15-K-X-C</t>
  </si>
  <si>
    <t>F080-2H-MO-30-8-60-K-F-E</t>
  </si>
  <si>
    <t>F080-2H-MO-35-9-40-K-X-C</t>
  </si>
  <si>
    <t>F080-2V-HO-30-8-40-S-X-C</t>
  </si>
  <si>
    <t>F080-2V-HO-35-8-40-K-X-C</t>
  </si>
  <si>
    <t>F080-2V-HO-40-9-E1-S-H-C</t>
  </si>
  <si>
    <t>F080-4M-HO-27-9-05-K-H-C</t>
  </si>
  <si>
    <t>F170-1S-HO-27-8-70-K-X-B</t>
  </si>
  <si>
    <t>F170-1S-HO-27-8-E1-K-X-A</t>
  </si>
  <si>
    <t>F170-1S-HO-27-8-E4-K-X-B</t>
  </si>
  <si>
    <t>F170-1S-HO-30-8-05-K-X-A</t>
  </si>
  <si>
    <t>F170-1S-HO-30-8-15-S-X-C</t>
  </si>
  <si>
    <t>F170-1S-HO-30-8-40-K-X-A</t>
  </si>
  <si>
    <t>F170-1S-HO-30-9-20-K-H-D</t>
  </si>
  <si>
    <t>F170-1S-HO-40-8-05-K-X-A</t>
  </si>
  <si>
    <t>F170-1S-HO-40-8-20-K-F-A</t>
  </si>
  <si>
    <t>F170-1S-HO-40-8-90-K-F-C</t>
  </si>
  <si>
    <t>F170-1S-HO-40-9-05-W-X-A</t>
  </si>
  <si>
    <t>F170-1S-HO-40-9-05-W-X-C</t>
  </si>
  <si>
    <t>F170-1S-HO-40-9-40-K-F-C</t>
  </si>
  <si>
    <t>F170-1S-LO-30-8-20-K-X-C</t>
  </si>
  <si>
    <t>F170-1S-MO-40-8-15-K-X-A</t>
  </si>
  <si>
    <t>F170-1S-MO-40-9-E2-K-X-C</t>
  </si>
  <si>
    <t>F170-2H-HO-35-8-10-Z-X-C</t>
  </si>
  <si>
    <t>F170-2H-HO-40-8-15-K-X-C</t>
  </si>
  <si>
    <t>F170-2H-HO-40-8-40-W-X-C</t>
  </si>
  <si>
    <t>F170-2H-HO-40-8-90-W-X-C</t>
  </si>
  <si>
    <t>F170-2H-MO-35-8-40-W-X-C</t>
  </si>
  <si>
    <t>F170-4F-HO-27-9-05-Z-X-C</t>
  </si>
  <si>
    <t>F170-4F-HO-40-8-05-W-X-C</t>
  </si>
  <si>
    <t>F170-4F-HO-40-8-05-Z-X-C</t>
  </si>
  <si>
    <t>F170-4F-HO-40-8-20-K-X-C</t>
  </si>
  <si>
    <t>F170-4F-HO-40-8-20-W-X-C</t>
  </si>
  <si>
    <t>F170-4F-HO-40-8-60-W-X-C</t>
  </si>
  <si>
    <t>F170-4F-HO-40-9-60-K-X-C</t>
  </si>
  <si>
    <t>L35-I-12-04-27-90-MULT-120</t>
  </si>
  <si>
    <t>L35-I-12-06-35-90-MULT-120</t>
  </si>
  <si>
    <t>L35-I-12-08-27-90-MULT-120</t>
  </si>
  <si>
    <t>L50-E-12-04-30-90-MULT-LOL</t>
  </si>
  <si>
    <t>L50-E-12-04-35-80-MULT-15X15</t>
  </si>
  <si>
    <t>L50-E-12-04-35-90-MULT-120</t>
  </si>
  <si>
    <t>L50-E-12-06-30-80-MULT-120</t>
  </si>
  <si>
    <t>L50-E-12-08-35-80-MULT-ASYM</t>
  </si>
  <si>
    <t>L50-E-12-08-40-80-MULT-9X9</t>
  </si>
  <si>
    <t>L50-E-12-10-30-80-MULT-40X60</t>
  </si>
  <si>
    <t>L50-E-12-12-27-80-MULT-15X35</t>
  </si>
  <si>
    <t>L50-E-12-12-30-90-MULT-70X70</t>
  </si>
  <si>
    <t>L50-E-12-12-50-80-MULT-40X60</t>
  </si>
  <si>
    <t>L50-E-12-12-50-80-MULT-9X29</t>
  </si>
  <si>
    <t>L50-E-48-02-30-80-MULT-70X70</t>
  </si>
  <si>
    <t>L50-E-48-04-30-80-MULT-70X70</t>
  </si>
  <si>
    <t>L50-E-48-04-35-80-MULT-25X25</t>
  </si>
  <si>
    <t>L50-E-48-06-40-90-MULT-9X29</t>
  </si>
  <si>
    <t>L50-E-48-12-27-80-MULT-15X23</t>
  </si>
  <si>
    <t>L50-E-48-12-27-90-MULT-25X45</t>
  </si>
  <si>
    <t>L50-I-12-04-27-90-MULT-25X45</t>
  </si>
  <si>
    <t>L50-I-12-04-30-80-MULT-15X15</t>
  </si>
  <si>
    <t>L50-I-12-06-35-80-MULT-15X15</t>
  </si>
  <si>
    <t>L50-I-12-08-27-80-MULT-25X25</t>
  </si>
  <si>
    <t>L50-I-12-08-27-90-MULT-70X40</t>
  </si>
  <si>
    <t>L50-I-12-08-35-80-MULT-9X29</t>
  </si>
  <si>
    <t>L50-I-12-10-27-80-MULT-25X25</t>
  </si>
  <si>
    <t>L50-I-12-10-30-90-MULT-9X59</t>
  </si>
  <si>
    <t>L50-I-12-12-35-80-MULT-ASYM</t>
  </si>
  <si>
    <t>L50-I-48-12-27-80-MULT-15X35</t>
  </si>
  <si>
    <t>L50-I-48-12-35-80-MULT-25X45</t>
  </si>
  <si>
    <t>POUS271748</t>
  </si>
  <si>
    <t>F170-2H</t>
  </si>
  <si>
    <t>F170-4F</t>
  </si>
  <si>
    <t>Component</t>
  </si>
  <si>
    <t>Prime Stock</t>
  </si>
  <si>
    <t>short</t>
  </si>
  <si>
    <t>Cobertura</t>
  </si>
  <si>
    <t>FIC-000017-02</t>
  </si>
  <si>
    <t>WAVEWIP</t>
  </si>
  <si>
    <t>No disponible</t>
  </si>
  <si>
    <t>BKT-000033-02</t>
  </si>
  <si>
    <t>BOXWIP</t>
  </si>
  <si>
    <t>LED-000293-00</t>
  </si>
  <si>
    <t>SMTWIP</t>
  </si>
  <si>
    <t>ASY-000122-02</t>
  </si>
  <si>
    <t>SNO-000034-02</t>
  </si>
  <si>
    <t>ASY-000122-00</t>
  </si>
  <si>
    <t>LED-000313-00</t>
  </si>
  <si>
    <t>LED-000250-00</t>
  </si>
  <si>
    <t>SNO-000032-03</t>
  </si>
  <si>
    <t>CVR-000036-00</t>
  </si>
  <si>
    <t>MCP-000030-02</t>
  </si>
  <si>
    <t>13 DIC</t>
  </si>
  <si>
    <t>F170-2H-</t>
  </si>
  <si>
    <t>F170-4F-</t>
  </si>
  <si>
    <t>16 DIC</t>
  </si>
  <si>
    <t>17 DIC</t>
  </si>
  <si>
    <t>PCB</t>
  </si>
  <si>
    <t>F080-2V</t>
  </si>
  <si>
    <t>F080-2H</t>
  </si>
  <si>
    <t>POUS271494</t>
  </si>
  <si>
    <t>POUS271439</t>
  </si>
  <si>
    <t>POUS271268</t>
  </si>
  <si>
    <t>POUS271425</t>
  </si>
  <si>
    <t>POUS270932</t>
  </si>
  <si>
    <t>POUS271026</t>
  </si>
  <si>
    <t>POUS270266</t>
  </si>
  <si>
    <t>POUS270871</t>
  </si>
  <si>
    <t>POUS270900</t>
  </si>
  <si>
    <t>L50-E-12-04-30-90-MULT-15X65</t>
  </si>
  <si>
    <t>POUS270849</t>
  </si>
  <si>
    <t>L50-E-12-06-30-80-MULT-70X70</t>
  </si>
  <si>
    <t>POUS270873</t>
  </si>
  <si>
    <t>L50-E-12-08-30-80-MULT-70X70</t>
  </si>
  <si>
    <t>POUS269983</t>
  </si>
  <si>
    <t>L50-E-12-10-30-90-MULT-45X15</t>
  </si>
  <si>
    <t>POUS270870</t>
  </si>
  <si>
    <t>L50-E-48-04-30-90-MULT-15X15</t>
  </si>
  <si>
    <t>POUS270857</t>
  </si>
  <si>
    <t>L50-E-48-06-30-80-MULT-70X70</t>
  </si>
  <si>
    <t>L50-E-48-06-GR-MULT-9X29</t>
  </si>
  <si>
    <t>POUS270851</t>
  </si>
  <si>
    <t>L50-E-48-08-30-90-MULT-39X9</t>
  </si>
  <si>
    <t>POUS270858</t>
  </si>
  <si>
    <t>L50-E-48-10-30-90-MULT-45X15</t>
  </si>
  <si>
    <t>L50-I-12-06-35-80-MULT-9X59</t>
  </si>
  <si>
    <t>POUS270904</t>
  </si>
  <si>
    <t>L50-I-48-10-27-90-MULT-9X17</t>
  </si>
  <si>
    <t>POUS270852</t>
  </si>
  <si>
    <t>L50-I-48-12-27-80-MULT-ASYM</t>
  </si>
  <si>
    <t>POUS270897</t>
  </si>
  <si>
    <t>POUS271410</t>
  </si>
  <si>
    <t>POUS271435</t>
  </si>
  <si>
    <t>POUS271552</t>
  </si>
  <si>
    <t>POUS271568</t>
  </si>
  <si>
    <t>POUS271557</t>
  </si>
  <si>
    <t>POUS271610</t>
  </si>
  <si>
    <t>POUS271627</t>
  </si>
  <si>
    <t>POUS271749</t>
  </si>
  <si>
    <t>POUS271754</t>
  </si>
  <si>
    <t>POUS271753</t>
  </si>
  <si>
    <t>POUS271765</t>
  </si>
  <si>
    <t>POUS271768</t>
  </si>
  <si>
    <t>POUS271803</t>
  </si>
  <si>
    <t>POUS271806</t>
  </si>
  <si>
    <t>POUS271819</t>
  </si>
  <si>
    <t>L35-I-12-04-25-80-MULT-120</t>
  </si>
  <si>
    <t>POUS271804</t>
  </si>
  <si>
    <t>L35-I-48-04-25-80-MULT-120</t>
  </si>
  <si>
    <t>L35-I-48-04-27-80-MULT-120</t>
  </si>
  <si>
    <t>L50-E-48-04-22-80-MULT-9X29</t>
  </si>
  <si>
    <t>L50-I-48-06-30-80-MULT-15X65</t>
  </si>
  <si>
    <t>POUS271823</t>
  </si>
  <si>
    <t>L50-I-48-10-27-90-MULT-ASYM</t>
  </si>
  <si>
    <t>POUS271813</t>
  </si>
  <si>
    <t>L50-I-48-12-30-80-MULT-9X59</t>
  </si>
  <si>
    <t>POUS271799</t>
  </si>
  <si>
    <t>L50-I-48-12-BL-MULT-9X29</t>
  </si>
  <si>
    <t>POUS271808</t>
  </si>
  <si>
    <t>F080-2H-</t>
  </si>
  <si>
    <t>F080-4M-</t>
  </si>
  <si>
    <t>18 DIC</t>
  </si>
  <si>
    <t>F080-1R-HO-40-9-20-S-X-D</t>
  </si>
  <si>
    <t>F080-1R-LO-40-8-70-W-X-E</t>
  </si>
  <si>
    <t>F080-1R-MO-30-8-70-Z-H-A</t>
  </si>
  <si>
    <t>F080-1S-HO-27-8-10-Z-H-A</t>
  </si>
  <si>
    <t>F080-1S-HO-27-8-15-Z-H-A</t>
  </si>
  <si>
    <t>F080-1S-HO-27-8-60-Z-H-A</t>
  </si>
  <si>
    <t>F080-1S-HO-35-8-10-W-X-A</t>
  </si>
  <si>
    <t>F080-1S-HO-35-8-20-K-F-A</t>
  </si>
  <si>
    <t>F080-1S-HO-40-8-10-S-X-C</t>
  </si>
  <si>
    <t>F080-1S-HO-40-8-20-Z-X-C</t>
  </si>
  <si>
    <t>F080-1S-HO-50-8-40-Z-X-E</t>
  </si>
  <si>
    <t>F080-1S-MO-30-9-05-Z-X-E</t>
  </si>
  <si>
    <t>F080-2H-HO-30-8-10-K-X-C</t>
  </si>
  <si>
    <t>F080-2H-HO-30-8-60-Z-X-B</t>
  </si>
  <si>
    <t>F080-2H-HO-30-8-E4-K-X-C</t>
  </si>
  <si>
    <t>F080-2H-LO-40-8-60-K-X-C</t>
  </si>
  <si>
    <t>F080-2V-HO-40-9-05-S-F-D</t>
  </si>
  <si>
    <t>F170-1S-HO-35-9-10-K-F-C</t>
  </si>
  <si>
    <t>F170-1S-HO-35-9-20-S-X-B</t>
  </si>
  <si>
    <t>F170-1S-HO-40-9-40-K-X-C</t>
  </si>
  <si>
    <t>F170-1S-MO-30-8-E4-K-X-A</t>
  </si>
  <si>
    <t>F170-2H-HO-30-8-60-Z-X-C</t>
  </si>
  <si>
    <t>F170-2H-HO-30-9-05-K-F-C</t>
  </si>
  <si>
    <t>F170-4F-MO-40-8-70-Z-X-C</t>
  </si>
  <si>
    <t>L50-E-12-04-22-80-MULT-9X29</t>
  </si>
  <si>
    <t>L50-E-12-06-30-80-MULT-ASYM</t>
  </si>
  <si>
    <t>L50-E-12-08-27-80-MULT-9X9</t>
  </si>
  <si>
    <t>L50-E-12-10-30-90-MULT-9X29</t>
  </si>
  <si>
    <t>L50-E-48-06-30-90-MULT-15X35</t>
  </si>
  <si>
    <t>L50-E-48-08-40-80-MULT-15X65</t>
  </si>
  <si>
    <t>L50-E-48-10-27-90-MULT-25X75</t>
  </si>
  <si>
    <t>L50-I-12-06-27-80-MULT-9X29</t>
  </si>
  <si>
    <t>L50-I-12-08-27-80-MULT-9X29</t>
  </si>
  <si>
    <t>L50-I-12-10-30-80-MULT-25X75</t>
  </si>
  <si>
    <t>L50-I-12-10-35-90-MULT-9X29</t>
  </si>
  <si>
    <t>L50-I-48-06-27-80-MULT-9X29</t>
  </si>
  <si>
    <t>L50-I-48-08-27-80-MULT-9X29</t>
  </si>
  <si>
    <t>L50-I-48-10-35-90-MULT-9X29</t>
  </si>
  <si>
    <t>POUS271283</t>
  </si>
  <si>
    <t>POUS271023</t>
  </si>
  <si>
    <t>POUS271275</t>
  </si>
  <si>
    <t>POUS271791</t>
  </si>
  <si>
    <t>POUS271554</t>
  </si>
  <si>
    <t>POUS271028</t>
  </si>
  <si>
    <t>POUS271625</t>
  </si>
  <si>
    <t>POUS270988</t>
  </si>
  <si>
    <t>POUS271049</t>
  </si>
  <si>
    <t>POUS271416</t>
  </si>
  <si>
    <t>POUS271665</t>
  </si>
  <si>
    <t>19 DIC</t>
  </si>
  <si>
    <t>F080-2V-</t>
  </si>
  <si>
    <t>APC-000167-00</t>
  </si>
  <si>
    <t>APC-000167-03</t>
  </si>
  <si>
    <t>APC-000239-00</t>
  </si>
  <si>
    <t>20 DIC</t>
  </si>
  <si>
    <t>POUS271660</t>
  </si>
  <si>
    <t>POUS271701</t>
  </si>
  <si>
    <t>POUS271794</t>
  </si>
  <si>
    <t>POUS271811</t>
  </si>
  <si>
    <t>POUS271820</t>
  </si>
  <si>
    <t>L50-E-12-02-40-80-MULT-9X9</t>
  </si>
  <si>
    <t>POUS271880</t>
  </si>
  <si>
    <t>POUS271912</t>
  </si>
  <si>
    <t>POUS271881</t>
  </si>
  <si>
    <t>L50-E-12-10-27-80-MULT-40X90</t>
  </si>
  <si>
    <t>POUS271877</t>
  </si>
  <si>
    <t>L50-E-48-02-40-80-MULT-9X59</t>
  </si>
  <si>
    <t>L50-E-48-12-40-90-MULT-25X25</t>
  </si>
  <si>
    <t>POUS271905</t>
  </si>
  <si>
    <t>L50-I-12-04-35-90-MULT-ASYM</t>
  </si>
  <si>
    <t>POUS271884</t>
  </si>
  <si>
    <t>L50-I-12-06-30-90-MULT-25X45</t>
  </si>
  <si>
    <t>POUS271882</t>
  </si>
  <si>
    <t>POUS271885</t>
  </si>
  <si>
    <t>POUS271280</t>
  </si>
  <si>
    <t>POUS271281</t>
  </si>
  <si>
    <t>POUS271500</t>
  </si>
  <si>
    <t>POUS271481</t>
  </si>
  <si>
    <t>POUS271551</t>
  </si>
  <si>
    <t>POUS271618</t>
  </si>
  <si>
    <t>POUS271669</t>
  </si>
  <si>
    <t>POUS271680</t>
  </si>
  <si>
    <t>POUS271751</t>
  </si>
  <si>
    <t>POUS271793</t>
  </si>
  <si>
    <t>POUS271801</t>
  </si>
  <si>
    <t>POUS271814</t>
  </si>
  <si>
    <t>POUS271817</t>
  </si>
  <si>
    <t>POUS271787</t>
  </si>
  <si>
    <t>POUS271802</t>
  </si>
  <si>
    <t>POUS271824</t>
  </si>
  <si>
    <t>POUS271790</t>
  </si>
  <si>
    <t>F080-4M-HO-30-8-05-Z-X-C</t>
  </si>
  <si>
    <t>26 DIC</t>
  </si>
  <si>
    <t>27 DIC</t>
  </si>
  <si>
    <t>30 DIC</t>
  </si>
  <si>
    <t>06 ENE</t>
  </si>
  <si>
    <t>1 FCT</t>
  </si>
  <si>
    <t>Se entregaron 07 de Enero</t>
  </si>
  <si>
    <t>L50-E-12-02-40-80-MULT-9X59</t>
  </si>
  <si>
    <t>POUS271910</t>
  </si>
  <si>
    <t>POUS271944</t>
  </si>
  <si>
    <t>POUS271852</t>
  </si>
  <si>
    <t>POUS271954</t>
  </si>
  <si>
    <t>POUS271866</t>
  </si>
  <si>
    <t>POUS271851</t>
  </si>
  <si>
    <t>POUS271859</t>
  </si>
  <si>
    <t>POUS271942</t>
  </si>
  <si>
    <t>POUS271937</t>
  </si>
  <si>
    <t>POUS271868</t>
  </si>
  <si>
    <t>L50-E-12-02-30-90-MULT-ASYM</t>
  </si>
  <si>
    <t>POUS271861</t>
  </si>
  <si>
    <t>L50-E-12-06-30-90-MULT-25X75</t>
  </si>
  <si>
    <t>POUS271950</t>
  </si>
  <si>
    <t>L50-E-12-08-27-90-MULT-25X45</t>
  </si>
  <si>
    <t>POUS271860</t>
  </si>
  <si>
    <t>L50-E-12-10-40-80-MULT-39X9</t>
  </si>
  <si>
    <t>POUS271958</t>
  </si>
  <si>
    <t>POUS271862</t>
  </si>
  <si>
    <t>L50-I-12-06-27-90-MULT-ASYM</t>
  </si>
  <si>
    <t>POUS271864</t>
  </si>
  <si>
    <t>POUS271857</t>
  </si>
  <si>
    <t>L50-I-12-08-40-90-MULT-70X70</t>
  </si>
  <si>
    <t>POUS271850</t>
  </si>
  <si>
    <t>POUS271869</t>
  </si>
  <si>
    <t>L50-I-12-12-27-80-MULT-9X29</t>
  </si>
  <si>
    <t>POUS271945</t>
  </si>
  <si>
    <t>REPROGRAMACION</t>
  </si>
  <si>
    <t>L50-I-12-12-35-80-MULT-9X17</t>
  </si>
  <si>
    <t>POUS271948</t>
  </si>
  <si>
    <t>L50-I-12-12-40-90-MULT-9X59</t>
  </si>
  <si>
    <t>L50-I-12-04-30-90-MULT-15X35</t>
  </si>
  <si>
    <t>POUS271964</t>
  </si>
  <si>
    <t>POUS271986</t>
  </si>
  <si>
    <t>POUS271985</t>
  </si>
  <si>
    <t>L50-E-12-06-27-90-MULT-9X29</t>
  </si>
  <si>
    <t>POUS271982</t>
  </si>
  <si>
    <t>L50-I-12-10-27-90-MULT-70X70</t>
  </si>
  <si>
    <t>L50-I-12-12-27-90-MULT-15X15</t>
  </si>
  <si>
    <t>POUS272017</t>
  </si>
  <si>
    <t>POUS272021</t>
  </si>
  <si>
    <t>L50-E-12-06-30-90-MULT-9X9</t>
  </si>
  <si>
    <t>POUS272018</t>
  </si>
  <si>
    <t>L50-E-12-12-30-80-MULT-15X15</t>
  </si>
  <si>
    <t>POUS272014</t>
  </si>
  <si>
    <t>L50-E-12-12-35-80-MULT-70X70</t>
  </si>
  <si>
    <t>POUS272022</t>
  </si>
  <si>
    <t>POUS272016</t>
  </si>
  <si>
    <t>07 enero</t>
  </si>
  <si>
    <t>F080-1R-HO-35-8-70-K-X-A</t>
  </si>
  <si>
    <t>F080-1S-HO-27-8-E2-S-H-A</t>
  </si>
  <si>
    <t>F080-1S-LO-40-8-10-K-X-A</t>
  </si>
  <si>
    <t>F170-1S-MO-40-8-15-S-X-A</t>
  </si>
  <si>
    <t>POUS271044</t>
  </si>
  <si>
    <t>POUS271484</t>
  </si>
  <si>
    <t>POUS271256</t>
  </si>
  <si>
    <t>POUS271706</t>
  </si>
  <si>
    <t>POUS271816</t>
  </si>
  <si>
    <t>POUS271795</t>
  </si>
  <si>
    <t>POUS271796</t>
  </si>
  <si>
    <t>POUS271849</t>
  </si>
  <si>
    <t>POUS271853</t>
  </si>
  <si>
    <t>POUS271855</t>
  </si>
  <si>
    <t>POUS271865</t>
  </si>
  <si>
    <t>08 ENE</t>
  </si>
  <si>
    <t>F080-1R-HO-30-8-60-K-X-B</t>
  </si>
  <si>
    <t>F170-1S-HO-30-9-05-Z-X-B</t>
  </si>
  <si>
    <t>F170-1S-MO-35-8-10-K-H-C</t>
  </si>
  <si>
    <t>F170-1S-LO-30-8-40-Z-X-A</t>
  </si>
  <si>
    <t>F080-1R-HO-30-9-20-S-H-A</t>
  </si>
  <si>
    <t>F080-1R-MO-30-9-E3-K-X-A</t>
  </si>
  <si>
    <t>F080-2H-MO-30-9-40-Z-H-C</t>
  </si>
  <si>
    <t>F080-4M-HO-30-9-20-Z-X-C</t>
  </si>
  <si>
    <t>F080-4M-HO-40-9-05-S-F-B</t>
  </si>
  <si>
    <t>F170-1S-HO-30-9-10-K-F-E</t>
  </si>
  <si>
    <t>POUS270933</t>
  </si>
  <si>
    <t>POUS271257</t>
  </si>
  <si>
    <t>POUS271227</t>
  </si>
  <si>
    <t>POUS271750</t>
  </si>
  <si>
    <t>POUS271956</t>
  </si>
  <si>
    <t>POUS272028</t>
  </si>
  <si>
    <t>POUS272053</t>
  </si>
  <si>
    <t>POUS272056</t>
  </si>
  <si>
    <t>POUS271735</t>
  </si>
  <si>
    <t>POUS272082</t>
  </si>
  <si>
    <t>POUS272080</t>
  </si>
  <si>
    <t>POUS272076</t>
  </si>
  <si>
    <t>POUS272073</t>
  </si>
  <si>
    <t>POUS272081</t>
  </si>
  <si>
    <t>L50-E-12-10-30-90-MULT-120</t>
  </si>
  <si>
    <t>L50-I-12-10-27-90-MULT-25X75</t>
  </si>
  <si>
    <t>L50-I-12-12-30-90-MULT-25X25</t>
  </si>
  <si>
    <t>L50-I-12-10-30-90-MULT-25X75</t>
  </si>
  <si>
    <t>L50-E-12-04-30-80-MULT-15X65</t>
  </si>
  <si>
    <t>L50-E-12-10-30-80-MULT-ASYM</t>
  </si>
  <si>
    <t>L50-E-12-12-35-90-MULT-9X59</t>
  </si>
  <si>
    <t>L50-I-12-10-30-90-MULT-9X9</t>
  </si>
  <si>
    <t>L50-I-12-10-35-80-MULT-25X45</t>
  </si>
  <si>
    <t>L50-E-12-10-30-90-MULT-9X9</t>
  </si>
  <si>
    <t>L50-I-12-08-40-90-MULT-9X29</t>
  </si>
  <si>
    <t>L50-I-12-10-35-90-MULT-ASYM</t>
  </si>
  <si>
    <t>POUS272029</t>
  </si>
  <si>
    <t>POUS272027</t>
  </si>
  <si>
    <t>POUS272036</t>
  </si>
  <si>
    <t>POUS272051</t>
  </si>
  <si>
    <t>POUS272065</t>
  </si>
  <si>
    <t>POUS272048</t>
  </si>
  <si>
    <t>POUS272066</t>
  </si>
  <si>
    <t>POUS272059</t>
  </si>
  <si>
    <t>POUS272064</t>
  </si>
  <si>
    <t>POUS272050</t>
  </si>
  <si>
    <t>POUS272054</t>
  </si>
  <si>
    <t>POUS272049</t>
  </si>
  <si>
    <t>POUS271726</t>
  </si>
  <si>
    <t>POUS272090</t>
  </si>
  <si>
    <t>POUS271725</t>
  </si>
  <si>
    <t>POUS271731</t>
  </si>
  <si>
    <t>POUS272086</t>
  </si>
  <si>
    <t>POUS272089</t>
  </si>
  <si>
    <t>POUS271727</t>
  </si>
  <si>
    <t>POUS271730</t>
  </si>
  <si>
    <t>POUS272088</t>
  </si>
  <si>
    <t>POUS271981</t>
  </si>
  <si>
    <t>09 ENE</t>
  </si>
  <si>
    <t>NEED</t>
  </si>
  <si>
    <t>L50-I-12-10-27-90-MULT-9x59</t>
  </si>
  <si>
    <t>L50-I-48-10-27-90-MULT-9x17</t>
  </si>
  <si>
    <t>L50-I-48-12-27-80-MULT-Asym</t>
  </si>
  <si>
    <t>FG</t>
  </si>
  <si>
    <t>modelos</t>
  </si>
  <si>
    <t>DELTA</t>
  </si>
  <si>
    <t>13 ENERO</t>
  </si>
  <si>
    <t xml:space="preserve">  </t>
  </si>
  <si>
    <t>1er</t>
  </si>
  <si>
    <t>14-enero</t>
  </si>
  <si>
    <t>POUS271547</t>
  </si>
  <si>
    <t>POUS271319</t>
  </si>
  <si>
    <t>POUS272058</t>
  </si>
  <si>
    <t>POUS272151</t>
  </si>
  <si>
    <t>POUS272140</t>
  </si>
  <si>
    <t>POUS272165</t>
  </si>
  <si>
    <t>POUS272137</t>
  </si>
  <si>
    <t>POUS272141</t>
  </si>
  <si>
    <t>POUS272146</t>
  </si>
  <si>
    <t>L50-E-12-12-27-90-MULT-9X17</t>
  </si>
  <si>
    <t>POUS272147</t>
  </si>
  <si>
    <t>POUS272153</t>
  </si>
  <si>
    <t>L50-I-12-04-35-80-MULT-15X35</t>
  </si>
  <si>
    <t>POUS272138</t>
  </si>
  <si>
    <t>POUS272158</t>
  </si>
  <si>
    <t>POUS272156</t>
  </si>
  <si>
    <t>L50-I-12-08-22-80-MULT-25X45</t>
  </si>
  <si>
    <t>POUS272166</t>
  </si>
  <si>
    <t>L50-I-12-10-22-80-MULT-25X25</t>
  </si>
  <si>
    <t>POUS272134</t>
  </si>
  <si>
    <t>POUS272149</t>
  </si>
  <si>
    <t>POUS271789</t>
  </si>
  <si>
    <t>F080-1R-MO-40-9-40-Z-H-C</t>
  </si>
  <si>
    <t>POUS271941</t>
  </si>
  <si>
    <t>F080-1S-MO-27-8-40-Z-H-C</t>
  </si>
  <si>
    <t>F080-1S-MO-27-9-40-K-F-B</t>
  </si>
  <si>
    <t>POUS272148</t>
  </si>
  <si>
    <t>F170-1S-HO-35-9-05-K-H-A</t>
  </si>
  <si>
    <t>POUS272159</t>
  </si>
  <si>
    <t>Part Name</t>
  </si>
  <si>
    <t>FCST / RR  Unit Price</t>
  </si>
  <si>
    <t>Ext Price</t>
  </si>
  <si>
    <t>CS-F170-1S-HO-30-9-05-S-H-C50</t>
  </si>
  <si>
    <t>F080-1R-HO-27-9-60-C-F-C</t>
  </si>
  <si>
    <t>F080-1R-HO-40-9-40-S-H-C</t>
  </si>
  <si>
    <t>F080-1R-MO-27-8-20-K-F-E</t>
  </si>
  <si>
    <t>F080-1R-MO-27-9-40-Z-H-A</t>
  </si>
  <si>
    <t>F080-1R-MO-30-9-05-K-H-C</t>
  </si>
  <si>
    <t>F080-1S-HO-27-8-60-Z-H-C</t>
  </si>
  <si>
    <t>F080-1S-HO-27-9-E2-C-F-E</t>
  </si>
  <si>
    <t>F080-1S-HO-30-9-E2-Z-X-C</t>
  </si>
  <si>
    <t>F080-1S-HO-35-9-60-S-H-D</t>
  </si>
  <si>
    <t>F080-1S-HO-35-9-E2-K-X-C</t>
  </si>
  <si>
    <t>F080-1S-LO-30-8-40-Z-H-A</t>
  </si>
  <si>
    <t>F080-1S-LO-30-8-40-Z-X-A</t>
  </si>
  <si>
    <t>F080-1S-LO-30-9-E3-K-X-C</t>
  </si>
  <si>
    <t>F080-1S-LO-35-9-40-K-X-C</t>
  </si>
  <si>
    <t>F080-1S-MO-27-8-E2-Z-H-A</t>
  </si>
  <si>
    <t>F080-1S-MO-27-9-40-K-X-C</t>
  </si>
  <si>
    <t>F080-1S-MO-40-9-40-K-X-A</t>
  </si>
  <si>
    <t>F080-2H-HO-30-9-40-W-F-C</t>
  </si>
  <si>
    <t>F080-2H-LO-30-8-40-Z-X-C</t>
  </si>
  <si>
    <t>F080-2H-MO-30-8-60-K-X-C</t>
  </si>
  <si>
    <t>F080-4M-HO-30-9-10-C-F-C</t>
  </si>
  <si>
    <t>F080-4M-MO-30-8-E2-S-F-C</t>
  </si>
  <si>
    <t>F080-4M-MO-40-8-40-K-X-C</t>
  </si>
  <si>
    <t>F170-1S-HO-27-9-05-K-H-D</t>
  </si>
  <si>
    <t>F170-1S-HO-30-9-40-K-F-C</t>
  </si>
  <si>
    <t>F170-1S-MO-40-8-90-S-H-A</t>
  </si>
  <si>
    <t>F170-2H-HO-40-8-70-K-X-C</t>
  </si>
  <si>
    <t>F170-4F-HO-30-9-05-K-H-C</t>
  </si>
  <si>
    <t>F170-4F-HO-35-9-05-W-X-C</t>
  </si>
  <si>
    <t>F170-4F-HO-40-9-E1-K-X-C</t>
  </si>
  <si>
    <t>L50-E-12-04-40-80-MULT-25X25</t>
  </si>
  <si>
    <t>L50-E-12-06-30-80-MULT-25X75</t>
  </si>
  <si>
    <t>L50-E-12-08-30-80-MULT-9X29</t>
  </si>
  <si>
    <t>L50-E-48-02-27-90-MULT-15X35</t>
  </si>
  <si>
    <t>L50-E-48-02-30-90-MULT-ASYM</t>
  </si>
  <si>
    <t>L50-E-48-02-35-80-MULT-40X40</t>
  </si>
  <si>
    <t>L50-E-48-04-30-80-MULT-9X59</t>
  </si>
  <si>
    <t>L50-E-48-04-35-80-MULT-9X17</t>
  </si>
  <si>
    <t>L50-E-48-04-40-80-MULT-70X70</t>
  </si>
  <si>
    <t>L50-E-48-06-30-90-MULT-9X9</t>
  </si>
  <si>
    <t>L50-E-48-08-22-80-MULT-120</t>
  </si>
  <si>
    <t>L50-E-48-08-27-90-MULT-25X45</t>
  </si>
  <si>
    <t>L50-E-48-08-27-90-MULT-9X9</t>
  </si>
  <si>
    <t>L50-E-48-08-40-80-MULT-40X40</t>
  </si>
  <si>
    <t>L50-E-48-10-30-80-MULT-120</t>
  </si>
  <si>
    <t>L50-E-48-10-30-80-MULT-ASYM</t>
  </si>
  <si>
    <t>L50-E-48-10-30-90-MULT-120</t>
  </si>
  <si>
    <t>L50-E-48-10-30-90-MULT-15X23</t>
  </si>
  <si>
    <t>L50-E-48-10-35-80-MULT-9X59</t>
  </si>
  <si>
    <t>L50-E-48-12-27-90-MULT-9X17</t>
  </si>
  <si>
    <t>L50-E-48-12-30-80-MULT-15X15</t>
  </si>
  <si>
    <t>L50-E-48-12-30-80-MULT-9X29</t>
  </si>
  <si>
    <t>L50-E-48-12-35-90-MULT-9X59</t>
  </si>
  <si>
    <t>L50-I-12-08-35-90-MULT-LOL</t>
  </si>
  <si>
    <t>L50-I-12-08-40-80-MULT-15X65</t>
  </si>
  <si>
    <t>L50-I-12-08-40-80-MULT-ASYM</t>
  </si>
  <si>
    <t>L50-I-48-04-30-90-MULT-55X25</t>
  </si>
  <si>
    <t>L50-I-48-04-35-80-MULT-15X35</t>
  </si>
  <si>
    <t>L50-I-48-04-35-90-MULT-ASYM</t>
  </si>
  <si>
    <t>L50-I-48-06-27-90-MULT-ASYM</t>
  </si>
  <si>
    <t>L50-I-48-08-22-80-MULT-25X45</t>
  </si>
  <si>
    <t>L50-I-48-08-30-90-MULT-9X59</t>
  </si>
  <si>
    <t>L50-I-48-08-35-80-MULT-9X29</t>
  </si>
  <si>
    <t>L50-I-48-08-35-80-MULT-ASYM</t>
  </si>
  <si>
    <t>L50-I-48-08-35-90-MULT-LOL</t>
  </si>
  <si>
    <t>L50-I-48-08-40-90-MULT-70X70</t>
  </si>
  <si>
    <t>L50-I-48-10-27-90-MULT-25X75</t>
  </si>
  <si>
    <t>L50-I-48-10-27-90-MULT-70X70</t>
  </si>
  <si>
    <t>L50-I-48-10-30-90-MULT-25X75</t>
  </si>
  <si>
    <t>L50-I-48-10-40-80-MULT-70X70</t>
  </si>
  <si>
    <t>L50-I-48-12-27-80-MULT-9X29</t>
  </si>
  <si>
    <t>L50-I-48-12-30-90-MULT-15X65</t>
  </si>
  <si>
    <t>L50-I-48-12-35-80-MULT-9X17</t>
  </si>
  <si>
    <t>L50-I-48-12-40-90-MULT-9X59</t>
  </si>
  <si>
    <t>15 ENERO</t>
  </si>
  <si>
    <t>Falta construir 1</t>
  </si>
  <si>
    <t>Se quedo 1 en liberacion de etiqueta</t>
  </si>
  <si>
    <t>Falta construir 2</t>
  </si>
  <si>
    <t>Falta construir 5</t>
  </si>
  <si>
    <t>Falta construir 4</t>
  </si>
  <si>
    <t>Falta construir 3</t>
  </si>
  <si>
    <t>Falta construir 29</t>
  </si>
  <si>
    <t>construidas en proceso</t>
  </si>
  <si>
    <t>16 ENERO</t>
  </si>
  <si>
    <t>SIN PO</t>
  </si>
  <si>
    <t>ASSYM</t>
  </si>
  <si>
    <t>UNID ASY</t>
  </si>
  <si>
    <t>3 angle dim</t>
  </si>
  <si>
    <t>POUS271663</t>
  </si>
  <si>
    <t>POUS271822</t>
  </si>
  <si>
    <t>POUS271906</t>
  </si>
  <si>
    <t>POUS272083</t>
  </si>
  <si>
    <t>POUS272143</t>
  </si>
  <si>
    <t>Se reasigna la Unidad a una nueva PO POUS269996</t>
  </si>
  <si>
    <t>17 ENERO</t>
  </si>
  <si>
    <t xml:space="preserve"> Total</t>
  </si>
  <si>
    <t>GRAND TOTAL</t>
  </si>
  <si>
    <t>POUS271320</t>
  </si>
  <si>
    <t>POUS271353</t>
  </si>
  <si>
    <t>POUS271361</t>
  </si>
  <si>
    <t>POUS271358</t>
  </si>
  <si>
    <t>POUS271479</t>
  </si>
  <si>
    <t>POUS271521</t>
  </si>
  <si>
    <t>POUS271682</t>
  </si>
  <si>
    <t>POUS271679</t>
  </si>
  <si>
    <t>POUS271661</t>
  </si>
  <si>
    <t>POUS271810</t>
  </si>
  <si>
    <t>POUS271788</t>
  </si>
  <si>
    <t>POUS271807</t>
  </si>
  <si>
    <t>POUS271988</t>
  </si>
  <si>
    <t>POUS271984</t>
  </si>
  <si>
    <t>POUS272142</t>
  </si>
  <si>
    <t>18 ENERO</t>
  </si>
  <si>
    <t>Se lanzo  demas</t>
  </si>
  <si>
    <t>se lanzo  demas</t>
  </si>
  <si>
    <t>FALTA DE CONSTRUIR 1 PIEZA SOLICITAR MATERIAL</t>
  </si>
  <si>
    <t>BUSCAR PIEZA SM245124001169MMMM</t>
  </si>
  <si>
    <t>FALTA DE CONSTRUIR 4 PIEZA SOLICITAR MATERIAL</t>
  </si>
  <si>
    <t>Work </t>
  </si>
  <si>
    <t>Order</t>
  </si>
  <si>
    <t>Falta tablilla checar</t>
  </si>
  <si>
    <t>Tablilla en almacen</t>
  </si>
  <si>
    <t>WO STATUS</t>
  </si>
  <si>
    <t>COMPLETE</t>
  </si>
  <si>
    <t>completa</t>
  </si>
  <si>
    <t>L50-I-12-04-35-90-MULT-15X15</t>
  </si>
  <si>
    <t>L50-I-12-12-40-80-MULT-15X35</t>
  </si>
  <si>
    <t>L50-E-12-04-30-90-MULT-55X25</t>
  </si>
  <si>
    <t>L50-E-12-10-BL-MULT-40X60</t>
  </si>
  <si>
    <t>POUS271792</t>
  </si>
  <si>
    <t>POUS271818</t>
  </si>
  <si>
    <t>POUS271809</t>
  </si>
  <si>
    <t>POUS271878</t>
  </si>
  <si>
    <t>POUS271883</t>
  </si>
  <si>
    <t>POUS271879</t>
  </si>
  <si>
    <t>POUS271907</t>
  </si>
  <si>
    <t>POUS271913</t>
  </si>
  <si>
    <t>POUS271904</t>
  </si>
  <si>
    <t>POUS271938</t>
  </si>
  <si>
    <t>POUS271952</t>
  </si>
  <si>
    <t>POUS271940</t>
  </si>
  <si>
    <t>POUS271939</t>
  </si>
  <si>
    <t>POUS271947</t>
  </si>
  <si>
    <t>POUS271987</t>
  </si>
  <si>
    <t>POUS271983</t>
  </si>
  <si>
    <t>POUS272095</t>
  </si>
  <si>
    <t>POUS272203</t>
  </si>
  <si>
    <t>POUS272217</t>
  </si>
  <si>
    <t>POUS272212</t>
  </si>
  <si>
    <t>POUS272221</t>
  </si>
  <si>
    <t>POUS272193</t>
  </si>
  <si>
    <t>POUS272215</t>
  </si>
  <si>
    <t>POUS272210</t>
  </si>
  <si>
    <t>POUS272219</t>
  </si>
  <si>
    <t>POUS272191</t>
  </si>
  <si>
    <t>POUS272192</t>
  </si>
  <si>
    <t>POUS272235</t>
  </si>
  <si>
    <t>POUS272238</t>
  </si>
  <si>
    <t>POUS272229</t>
  </si>
  <si>
    <t>POUS272275</t>
  </si>
  <si>
    <t>POUS272277</t>
  </si>
  <si>
    <t>POUS272274</t>
  </si>
  <si>
    <t>POUS272279</t>
  </si>
  <si>
    <t>POUS272269</t>
  </si>
  <si>
    <t>POUS272273</t>
  </si>
  <si>
    <t>L35-I-1</t>
  </si>
  <si>
    <t>L50-E-4</t>
  </si>
  <si>
    <t>L50-I-4</t>
  </si>
  <si>
    <t>L35-I-4</t>
  </si>
  <si>
    <t>L50-I-1</t>
  </si>
  <si>
    <t>L50-E-1</t>
  </si>
  <si>
    <t>POUS271525</t>
  </si>
  <si>
    <t>POUS271766</t>
  </si>
  <si>
    <t>POUS271821</t>
  </si>
  <si>
    <t>POUS271887</t>
  </si>
  <si>
    <t>19 ENERO</t>
  </si>
  <si>
    <t>POUS271027</t>
  </si>
  <si>
    <t>POUS271708</t>
  </si>
  <si>
    <t>POUS272030</t>
  </si>
  <si>
    <t>POUS272031</t>
  </si>
  <si>
    <t>POUS272032</t>
  </si>
  <si>
    <t>POUS272033</t>
  </si>
  <si>
    <t>22 ENERO</t>
  </si>
  <si>
    <t>ACB-000215-10</t>
  </si>
  <si>
    <t>MCP-000031-00 CORTO</t>
  </si>
  <si>
    <t>APC-000249-00 CORTA  VA CORRER POR SMD</t>
  </si>
  <si>
    <t>23 ENERO</t>
  </si>
  <si>
    <t>POUS272157</t>
  </si>
  <si>
    <t>L35-I-13</t>
  </si>
  <si>
    <t>POUS272013</t>
  </si>
  <si>
    <t>POUS272015</t>
  </si>
  <si>
    <t>POUS272063</t>
  </si>
  <si>
    <t>POUS272061</t>
  </si>
  <si>
    <t>POUS272055</t>
  </si>
  <si>
    <t>POUS272084</t>
  </si>
  <si>
    <t>POUS271732</t>
  </si>
  <si>
    <t>POUS271729</t>
  </si>
  <si>
    <t>POUS271733</t>
  </si>
  <si>
    <t>POUS272161</t>
  </si>
  <si>
    <t>POUS272155</t>
  </si>
  <si>
    <t>POUS272144</t>
  </si>
  <si>
    <t>POUS272133</t>
  </si>
  <si>
    <t>POUS272160</t>
  </si>
  <si>
    <t>POUS272131</t>
  </si>
  <si>
    <t>POUS272209</t>
  </si>
  <si>
    <t>POUS272195</t>
  </si>
  <si>
    <t>POUS272216</t>
  </si>
  <si>
    <t>L50-E-48-12-35-80-MULT-40X90</t>
  </si>
  <si>
    <t>POUS272218</t>
  </si>
  <si>
    <t>L50-E-48-12-35-80-MULT-9X29</t>
  </si>
  <si>
    <t>POUS272213</t>
  </si>
  <si>
    <t>POUS272189</t>
  </si>
  <si>
    <t>L50-I-48-02-30-80-MULT-9X9</t>
  </si>
  <si>
    <t>POUS272202</t>
  </si>
  <si>
    <t>L50-I-48-08-30-90-MULT-45X15</t>
  </si>
  <si>
    <t>POUS272214</t>
  </si>
  <si>
    <t>POUS272222</t>
  </si>
  <si>
    <t>POUS272190</t>
  </si>
  <si>
    <t>POUS272241</t>
  </si>
  <si>
    <t>POUS272236</t>
  </si>
  <si>
    <t>POUS272232</t>
  </si>
  <si>
    <t>POUS272280</t>
  </si>
  <si>
    <t>L50-E-48-10-30-90-MULT-9X9</t>
  </si>
  <si>
    <t>POUS272271</t>
  </si>
  <si>
    <t>L50-I-48-12-35-80-MULT-15X23</t>
  </si>
  <si>
    <t>POUS272267</t>
  </si>
  <si>
    <t>POUS272301</t>
  </si>
  <si>
    <t>POUS272307</t>
  </si>
  <si>
    <t>POUS272308</t>
  </si>
  <si>
    <t>POUS272297</t>
  </si>
  <si>
    <t>L50-E-12-04-27-90-MULT-9X29</t>
  </si>
  <si>
    <t>POUS272300</t>
  </si>
  <si>
    <t>L50-E-12-08-35-90-MULT-9X29</t>
  </si>
  <si>
    <t>L50-E-48-08-35-90-MULT-9X59</t>
  </si>
  <si>
    <t>L50-I-12-12-35-90-MULT-9X9</t>
  </si>
  <si>
    <t>POUS272303</t>
  </si>
  <si>
    <t>L50-I-48-08-30-90-MULT-40X60</t>
  </si>
  <si>
    <t>POUS272298</t>
  </si>
  <si>
    <t>POUS272304</t>
  </si>
  <si>
    <t>L50-I-48-12-35-90-MULT-9X9</t>
  </si>
  <si>
    <t>F170-1S-HO-27-8-40-W-X-A</t>
  </si>
  <si>
    <t>POUS272295</t>
  </si>
  <si>
    <t>trov</t>
  </si>
  <si>
    <t>SAB</t>
  </si>
  <si>
    <t>DOM</t>
  </si>
  <si>
    <t>POUS271266-C Tiger Medium Bronze</t>
  </si>
  <si>
    <t>POUS271278-C PPG DRIFTWOOD MICA</t>
  </si>
  <si>
    <t>COMPLETO</t>
  </si>
  <si>
    <t>F080-1R-HO-27-8-05-K-F-A</t>
  </si>
  <si>
    <t>F080-1R-HO-27-9-05-K-X-E</t>
  </si>
  <si>
    <t>F080-1R-MO-30-9-60-K-X-C</t>
  </si>
  <si>
    <t>F080-1S-HO-30-8-E3-K-X-C</t>
  </si>
  <si>
    <t>F080-1S-HO-30-9-E1-S-H-A</t>
  </si>
  <si>
    <t>POUS271903</t>
  </si>
  <si>
    <t>POUS272079</t>
  </si>
  <si>
    <t>POUS272075</t>
  </si>
  <si>
    <t>POUS272077</t>
  </si>
  <si>
    <t>POUS272162</t>
  </si>
  <si>
    <t>POUS272150</t>
  </si>
  <si>
    <t>POUS272211</t>
  </si>
  <si>
    <t>POUS272208</t>
  </si>
  <si>
    <t>POUS272223</t>
  </si>
  <si>
    <t>POUS272207</t>
  </si>
  <si>
    <t>POUS272281</t>
  </si>
  <si>
    <t>Tablilla LED entra SMD 01/28</t>
  </si>
  <si>
    <t>27 ENE</t>
  </si>
  <si>
    <t>POUS271357</t>
  </si>
  <si>
    <t>F080-1R-HO-50-8-60-S-X-C</t>
  </si>
  <si>
    <t>F080-1R-HO-27-9-40-K-H-A</t>
  </si>
  <si>
    <t>F080-2V-HO-35-8-40-S-X-B</t>
  </si>
  <si>
    <t>POUS271805</t>
  </si>
  <si>
    <t>POUS272087</t>
  </si>
  <si>
    <t>POUS272136</t>
  </si>
  <si>
    <t>POUS272135</t>
  </si>
  <si>
    <t>POUS272194</t>
  </si>
  <si>
    <t>POUS272302</t>
  </si>
  <si>
    <t>POUS272306</t>
  </si>
  <si>
    <t>Falta construuir 1 pcs</t>
  </si>
  <si>
    <t>28 Enero</t>
  </si>
  <si>
    <t>MCP-000030-03 CORTO</t>
  </si>
  <si>
    <t>2 pcs en ensamlbe de Visagras</t>
  </si>
  <si>
    <t>L50-E-12-10-30-80-MULT-9X9</t>
  </si>
  <si>
    <t>POUS272035</t>
  </si>
  <si>
    <t>POUS272145</t>
  </si>
  <si>
    <t>POUS272234</t>
  </si>
  <si>
    <t>F080-1S-MO-30-8-70-S-X-C</t>
  </si>
  <si>
    <t>POUS272239</t>
  </si>
  <si>
    <t>FALLA FCT</t>
  </si>
  <si>
    <t>DETENIDA POR PINTURA DIFERENTE</t>
  </si>
  <si>
    <t>1 PZA FRACTURADA SOLICITAR REQUI</t>
  </si>
  <si>
    <t>FALTA PO</t>
  </si>
  <si>
    <t>29 ENERO</t>
  </si>
  <si>
    <t>APC-000241-00</t>
  </si>
  <si>
    <t>ASY-000122-01 PZ MAL PINTADAS</t>
  </si>
  <si>
    <t>30 ENERO</t>
  </si>
  <si>
    <t>1ER  VIER</t>
  </si>
  <si>
    <t>2DO VIER</t>
  </si>
  <si>
    <t>Comment 2\</t>
  </si>
  <si>
    <t>Completed</t>
  </si>
  <si>
    <t>WIP</t>
  </si>
  <si>
    <t>Sin PO</t>
  </si>
  <si>
    <t>Sin PO, cancelled</t>
  </si>
  <si>
    <t>FAILURE</t>
  </si>
  <si>
    <t>POUS271798</t>
  </si>
  <si>
    <t>POUS272074</t>
  </si>
  <si>
    <t>L50-I-12-08-30-80-MULT-15X65</t>
  </si>
  <si>
    <t>POUS272224</t>
  </si>
  <si>
    <t>POUS272294</t>
  </si>
  <si>
    <t>L50-I-12-08-30-90-MULT-15X65</t>
  </si>
  <si>
    <t>Familia</t>
  </si>
  <si>
    <t>Rise</t>
  </si>
  <si>
    <t>F080-2V-LO-27-9-15-Z-X-E</t>
  </si>
  <si>
    <t>F170-1S-HO-40-8-10-Z-F-A</t>
  </si>
  <si>
    <t>F080-1S-HO-30-9-20-W-X-A</t>
  </si>
  <si>
    <t>POUS271269</t>
  </si>
  <si>
    <t>POUS271886</t>
  </si>
  <si>
    <t>POUS271957</t>
  </si>
  <si>
    <t>POUS271734</t>
  </si>
  <si>
    <t>POUS272220</t>
  </si>
  <si>
    <t>POUS272204</t>
  </si>
  <si>
    <t>falta po</t>
  </si>
  <si>
    <t>L35-I-12-04-BL-MULT-120POUS271332</t>
  </si>
  <si>
    <t>L50-I-48-08-35-90-MULT-LOLPOUS271906</t>
  </si>
  <si>
    <t>L35-I-12-04-BL-MULT-120POUS272095</t>
  </si>
  <si>
    <t>L50-E-12-12-27-90-MULT-25X45POUS271261-C Natatorium Finish</t>
  </si>
  <si>
    <t>L50-I-12-08-30-90-MULT-ASYMPOUS271571</t>
  </si>
  <si>
    <t>L50-I-12-04-35-90-MULT-15X15POUS272219</t>
  </si>
  <si>
    <t>POUS271260-C RAL 9005</t>
  </si>
  <si>
    <t>POUS271265-C RAL 8025</t>
  </si>
  <si>
    <t>POUS271803-C RAL 8019</t>
  </si>
  <si>
    <t>POUS271867-C RAL 8025</t>
  </si>
  <si>
    <t>F170-1S-HO-40-8-05-W-X-B</t>
  </si>
  <si>
    <t>F170-1S-HO-40-8-10-W-X-B</t>
  </si>
  <si>
    <t>POUS272352</t>
  </si>
  <si>
    <t>POUS271736</t>
  </si>
  <si>
    <t>06 FEBRERO</t>
  </si>
  <si>
    <t>urgentes</t>
  </si>
  <si>
    <t>07 FEBRERO</t>
  </si>
  <si>
    <t>POUS271904-C RAL 9001</t>
  </si>
  <si>
    <t>10 FEBRERO</t>
  </si>
  <si>
    <t>L50-E-12-04-27-90-MULT-9X9</t>
  </si>
  <si>
    <t>POUS272299-C RAL 8008</t>
  </si>
  <si>
    <t>POUS271946</t>
  </si>
  <si>
    <t>total</t>
  </si>
  <si>
    <t>11 FEBRERO</t>
  </si>
  <si>
    <t>F080-1R-HO-30-8-20-Z-H-A</t>
  </si>
  <si>
    <t>F080-1S-LO-30-9-40-Z-H-A</t>
  </si>
  <si>
    <t>F080-1S-MO-30-8-60-W-H-A</t>
  </si>
  <si>
    <t>F080-1S-MO-30-9-E2-Z-F-A</t>
  </si>
  <si>
    <t>F080-2H-HO-30-9-E4-W-X-C</t>
  </si>
  <si>
    <t>F080-1S-HO-35-8-20-S-X-A</t>
  </si>
  <si>
    <t>F080-4M-HO-30-9-05-W-X-E</t>
  </si>
  <si>
    <t>POUS272479</t>
  </si>
  <si>
    <t>POUS272460</t>
  </si>
  <si>
    <t>POUS272417</t>
  </si>
  <si>
    <t>POUS272378</t>
  </si>
  <si>
    <t>POUS272386</t>
  </si>
  <si>
    <t>POUS272536</t>
  </si>
  <si>
    <t>POUS272532</t>
  </si>
  <si>
    <t>POUS272533</t>
  </si>
  <si>
    <t>POUS272526</t>
  </si>
  <si>
    <t>POUS272535</t>
  </si>
  <si>
    <t>L35-I-48-04-40-90-MULT-120</t>
  </si>
  <si>
    <t>L35-I-48-08-40-80-MULT-120</t>
  </si>
  <si>
    <t>L35-I-48-10-27-90-MULT-120</t>
  </si>
  <si>
    <t>L35-I-48-12-27-80-MULT-120</t>
  </si>
  <si>
    <t>L50-E-12-04-27-80-MULT-9X29</t>
  </si>
  <si>
    <t>L50-E-12-04-40-80-MULT-70X70</t>
  </si>
  <si>
    <t>L50-E-12-06-27-80-MULT-15X35</t>
  </si>
  <si>
    <t>L50-E-12-08-27-80-MULT-9X29</t>
  </si>
  <si>
    <t>L50-E-12-10-27-90-MULT-9X9</t>
  </si>
  <si>
    <t>L50-E-12-12-30-90-MULT-9X17</t>
  </si>
  <si>
    <t>L50-E-48-04-27-80-MULT-9X29</t>
  </si>
  <si>
    <t>L50-E-48-04-30-80-MULT-9X9</t>
  </si>
  <si>
    <t>L50-E-48-06-27-80-MULT-15X65</t>
  </si>
  <si>
    <t>L50-E-48-08-27-80-MULT-15X35</t>
  </si>
  <si>
    <t>L50-E-48-08-27-80-MULT-9X29</t>
  </si>
  <si>
    <t>L50-E-48-10-27-80-MULT-9X29</t>
  </si>
  <si>
    <t>L50-E-48-10-27-90-MULT-9X9</t>
  </si>
  <si>
    <t>L50-E-48-10-35-80-MULT-25X75</t>
  </si>
  <si>
    <t>L50-E-48-12-30-80-MULT-120</t>
  </si>
  <si>
    <t>L50-E-48-12-30-90-MULT-9X17</t>
  </si>
  <si>
    <t>L50-E-48-12-35-80-MULT-15X23</t>
  </si>
  <si>
    <t>L50-I-12-08-27-90-MULT-25X25</t>
  </si>
  <si>
    <t>L50-I-12-12-30-80-MULT-25X45</t>
  </si>
  <si>
    <t>L50-I-48-08-27-90-MULT-25X25</t>
  </si>
  <si>
    <t>L50-I-48-12-30-80-MULT-15X15</t>
  </si>
  <si>
    <t>L50-E-48-06-30-80-MULT-15X65</t>
  </si>
  <si>
    <t>L50-E-48-10-BL-MULT-120</t>
  </si>
  <si>
    <t>L50-I-12-06-27-90-MULT-25X45</t>
  </si>
  <si>
    <t>L50-I-12-06-30-90-MULT-9X9</t>
  </si>
  <si>
    <t>L50-I-12-10-30-80-MULT-9X29</t>
  </si>
  <si>
    <t>L50-I-48-06-27-90-MULT-25X45</t>
  </si>
  <si>
    <t>L50-I-48-06-30-90-MULT-9X9</t>
  </si>
  <si>
    <t>L50-E-12-02-27-90-MULT-120</t>
  </si>
  <si>
    <t>L50-E-48-02-27-90-MULT-120</t>
  </si>
  <si>
    <t>POUS272373</t>
  </si>
  <si>
    <t>POUS272385</t>
  </si>
  <si>
    <t>POUS272462</t>
  </si>
  <si>
    <t>POUS272395</t>
  </si>
  <si>
    <t>POUS272469</t>
  </si>
  <si>
    <t>POUS272387</t>
  </si>
  <si>
    <t>POUS272363</t>
  </si>
  <si>
    <t>POUS272465</t>
  </si>
  <si>
    <t>POUS272468</t>
  </si>
  <si>
    <t>POUS272375</t>
  </si>
  <si>
    <t>POUS272384</t>
  </si>
  <si>
    <t>POUS272461</t>
  </si>
  <si>
    <t>POUS272369</t>
  </si>
  <si>
    <t>POUS272394</t>
  </si>
  <si>
    <t>POUS272474</t>
  </si>
  <si>
    <t>POUS272354</t>
  </si>
  <si>
    <t>POUS272463</t>
  </si>
  <si>
    <t>POUS272473</t>
  </si>
  <si>
    <t>POUS272418</t>
  </si>
  <si>
    <t>POUS272464</t>
  </si>
  <si>
    <t>POUS272459</t>
  </si>
  <si>
    <t>POUS272475</t>
  </si>
  <si>
    <t>POUS272396</t>
  </si>
  <si>
    <t>POUS272364</t>
  </si>
  <si>
    <t>POUS272471</t>
  </si>
  <si>
    <t>POUS272482</t>
  </si>
  <si>
    <t>POUS272457</t>
  </si>
  <si>
    <t>POUS272365</t>
  </si>
  <si>
    <t>POUS272358</t>
  </si>
  <si>
    <t>POUS272361</t>
  </si>
  <si>
    <t>POUS272357</t>
  </si>
  <si>
    <t>POUS272374</t>
  </si>
  <si>
    <t>POUS272360</t>
  </si>
  <si>
    <t>POUS272371</t>
  </si>
  <si>
    <t>POUS272423</t>
  </si>
  <si>
    <t>POUS272425</t>
  </si>
  <si>
    <t>POUS272472</t>
  </si>
  <si>
    <t>POUS272413</t>
  </si>
  <si>
    <t>POUS272466</t>
  </si>
  <si>
    <t>POUS272416</t>
  </si>
  <si>
    <t>POUS272356</t>
  </si>
  <si>
    <t>POUS272389</t>
  </si>
  <si>
    <t>POUS272370</t>
  </si>
  <si>
    <t>POUS272510</t>
  </si>
  <si>
    <t>POUS272527</t>
  </si>
  <si>
    <t>POUS272504</t>
  </si>
  <si>
    <t>POUS272524</t>
  </si>
  <si>
    <t>POUS272528</t>
  </si>
  <si>
    <t>POUS272516</t>
  </si>
  <si>
    <t>POUS272525</t>
  </si>
  <si>
    <t>POUS272514</t>
  </si>
  <si>
    <t>POUS272505</t>
  </si>
  <si>
    <t>POUS272511</t>
  </si>
  <si>
    <t>POUS272517</t>
  </si>
  <si>
    <t>POUS272513</t>
  </si>
  <si>
    <t>POUS272508</t>
  </si>
  <si>
    <t>POUS272523</t>
  </si>
  <si>
    <t>POUS272550</t>
  </si>
  <si>
    <t>POUS272562</t>
  </si>
  <si>
    <t>POUS272567</t>
  </si>
  <si>
    <t>Sum of WO
 QTY</t>
  </si>
  <si>
    <t>POUS271980</t>
  </si>
  <si>
    <t>12 DE FEBRERO</t>
  </si>
  <si>
    <t>ASY-000130-00</t>
  </si>
  <si>
    <t>ASY-000134-01</t>
  </si>
  <si>
    <t>CS-F080-1S-HO-40-9-20-S-X-B20</t>
  </si>
  <si>
    <t>F080-1R-HO-27-8-40-Z-X-C</t>
  </si>
  <si>
    <t>F080-1R-HO-27-9-05-Z-H-B</t>
  </si>
  <si>
    <t>F080-1R-HO-27-9-20-Z-H-B</t>
  </si>
  <si>
    <t>F080-1R-HO-30-9-05-W-X-A</t>
  </si>
  <si>
    <t>F080-1R-LO-27-8-40-K-F-C</t>
  </si>
  <si>
    <t>F080-1R-MO-27-9-40-K-H-A</t>
  </si>
  <si>
    <t>F080-1R-MO-30-8-40-K-F-C</t>
  </si>
  <si>
    <t>F080-1S-HO-27-8-10-S-F-B</t>
  </si>
  <si>
    <t>F080-1S-HO-27-9-20-Z-H-C</t>
  </si>
  <si>
    <t>F080-1S-HO-30-8-10-K-F-A</t>
  </si>
  <si>
    <t>F080-1S-HO-30-8-20-K-F-A</t>
  </si>
  <si>
    <t>F080-1S-HO-30-9-05-K-F-A</t>
  </si>
  <si>
    <t>F080-1S-HO-30-9-05-S-X-D</t>
  </si>
  <si>
    <t>F080-1S-HO-30-9-20-Z-H-E</t>
  </si>
  <si>
    <t>F080-1S-HO-30-9-60-W-X-B</t>
  </si>
  <si>
    <t>F080-1S-HO-30-9-90-K-X-C</t>
  </si>
  <si>
    <t>F080-1S-LO-65-8-60-W-F-C</t>
  </si>
  <si>
    <t>F080-1S-MO-30-8-70-Z-X-B</t>
  </si>
  <si>
    <t>F080-1S-MO-30-8-70-Z-X-C</t>
  </si>
  <si>
    <t>F080-1S-MO-30-8-90-Z-X-A</t>
  </si>
  <si>
    <t>F080-1S-MO-30-9-40-K-H-C</t>
  </si>
  <si>
    <t>F080-2H-HO-35-8-15-K-X-C</t>
  </si>
  <si>
    <t>F080-2H-LO-BL-X-40-K-F-C</t>
  </si>
  <si>
    <t>F080-2V-HO-27-9-E2-C-F-E</t>
  </si>
  <si>
    <t>F170-1S-HO-27-8-40-C-X-A</t>
  </si>
  <si>
    <t>F170-1S-HO-27-9-05-S-H-E</t>
  </si>
  <si>
    <t>F170-1S-LO-27-8-10-S-X-B</t>
  </si>
  <si>
    <t>F170-1S-LO-40-8-40-W-X-A</t>
  </si>
  <si>
    <t>F170-1S-MO-27-9-40-K-H-A</t>
  </si>
  <si>
    <t>F170-1S-MO-40-8-10-W-X-A</t>
  </si>
  <si>
    <t>F170-1S-MO-40-8-40-S-X-A</t>
  </si>
  <si>
    <t>F170-2H-HO-40-8-15-Z-F-C</t>
  </si>
  <si>
    <t>F170-2V-HO-30-9-B1-K-F-E</t>
  </si>
  <si>
    <t>F170-4F-HO-40-8-E1-Z-X-C</t>
  </si>
  <si>
    <t>L35-I-12-10-27-90-MULT-120</t>
  </si>
  <si>
    <t>L35-I-12-12-27-80-MULT-120</t>
  </si>
  <si>
    <t>L50-E-12-04-27-90-MULT-9X59</t>
  </si>
  <si>
    <t>L50-E-12-04-30-90-MULT-9X29</t>
  </si>
  <si>
    <t>L50-E-12-04-40-80-MULT-9X59</t>
  </si>
  <si>
    <t>L50-E-12-06-27-80-MULT-15X65</t>
  </si>
  <si>
    <t>L50-E-12-10-35-80-MULT-25X75</t>
  </si>
  <si>
    <t>L50-E-12-12-27-80-MULT-15X15</t>
  </si>
  <si>
    <t>L50-E-12-12-27-80-MULT-15X65</t>
  </si>
  <si>
    <t>L50-E-48-02-40-80-MULT-25X25</t>
  </si>
  <si>
    <t>L50-E-48-04-30-90-MULT-9X29</t>
  </si>
  <si>
    <t>L50-E-48-10-40-90-MULT-9X59</t>
  </si>
  <si>
    <t>L50-I-12-06-35-80-MULT-40X40</t>
  </si>
  <si>
    <t>L50-I-12-08-27-80-MULT-9X59</t>
  </si>
  <si>
    <t>L50-I-12-12-50-80-MULT-9X59</t>
  </si>
  <si>
    <t>L50-I-48-06-35-80-MULT-40X40</t>
  </si>
  <si>
    <t>L50-I-48-12-40-80-MULT-15X35</t>
  </si>
  <si>
    <t>L50-I-48-12-50-80-MULT-9X59</t>
  </si>
  <si>
    <t>urgente</t>
  </si>
  <si>
    <t xml:space="preserve">COMPLETA    </t>
  </si>
  <si>
    <t>POUS272353</t>
  </si>
  <si>
    <t>POUS272588</t>
  </si>
  <si>
    <t>POUS272582</t>
  </si>
  <si>
    <t>POUS272587</t>
  </si>
  <si>
    <t>POUS272583</t>
  </si>
  <si>
    <t>POUS272586</t>
  </si>
  <si>
    <t>POUS272560</t>
  </si>
  <si>
    <t>F170-2V-</t>
  </si>
  <si>
    <t>Fecha de entrega</t>
  </si>
  <si>
    <t>14 Febrero</t>
  </si>
  <si>
    <t>Fecha de Entrega</t>
  </si>
  <si>
    <t>COMPPLETA</t>
  </si>
  <si>
    <t>POUS272094</t>
  </si>
  <si>
    <t>POUS272393</t>
  </si>
  <si>
    <t>POUS272390</t>
  </si>
  <si>
    <t>POUS272515</t>
  </si>
  <si>
    <t>POUS272561</t>
  </si>
  <si>
    <t>F170-1S-MO-40-8-40-Z-X-A</t>
  </si>
  <si>
    <t>POUS272240</t>
  </si>
  <si>
    <t>POUS272282</t>
  </si>
  <si>
    <t>POUS272276</t>
  </si>
  <si>
    <t>POUS272296</t>
  </si>
  <si>
    <t>POUS272376</t>
  </si>
  <si>
    <t>POUS272421</t>
  </si>
  <si>
    <t>POUS272437</t>
  </si>
  <si>
    <t>POUS272424</t>
  </si>
  <si>
    <t>POUS272456</t>
  </si>
  <si>
    <t>POUS272648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</si>
</sst>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$&quot;#,##0.00_);[Red]\(&quot;$&quot;#,##0.00\)"/>
    <numFmt numFmtId="44" formatCode="_(&quot;$&quot;* #,##0.00_);_(&quot;$&quot;* \(#,##0.00\);_(&quot;$&quot;* &quot;-&quot;??_);_(@_)"/>
    <numFmt numFmtId="164" formatCode="[$-409]d\-mmm\-yy;@"/>
    <numFmt numFmtId="165" formatCode="&quot;$&quot;#,##0.00"/>
    <numFmt numFmtId="166" formatCode="0_);[Red]\(0\)"/>
    <numFmt numFmtId="167" formatCode="[$$]#,##0.00;\-[$$]#,##0.00"/>
    <numFmt numFmtId="168" formatCode="#,##0.0000;\-#,##0.0000"/>
    <numFmt numFmtId="169" formatCode="[$$]#,##0.0000;\-[$$]#,##0.0000"/>
    <numFmt numFmtId="170" formatCode="[$$-380A]\ #,##0.0000;\-[$$-380A]\ #,##0.0000"/>
    <numFmt numFmtId="171" formatCode="[$-409]d\-mmm;@"/>
  </numFmts>
  <fonts count="5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000000"/>
      <name val="Aptos Narrow"/>
      <family val="2"/>
    </font>
    <font>
      <b/>
      <sz val="10"/>
      <color rgb="FFC00000"/>
      <name val="Calibri"/>
      <family val="2"/>
      <scheme val="minor"/>
    </font>
    <font>
      <b/>
      <sz val="8"/>
      <color theme="0"/>
      <name val="Arial"/>
      <family val="2"/>
    </font>
    <font>
      <b/>
      <sz val="9"/>
      <color rgb="FFC00000"/>
      <name val="Calibri"/>
      <family val="2"/>
      <scheme val="minor"/>
    </font>
    <font>
      <b/>
      <sz val="9"/>
      <color rgb="FF002060"/>
      <name val="Calibri"/>
      <family val="2"/>
      <scheme val="minor"/>
    </font>
    <font>
      <b/>
      <sz val="8"/>
      <color rgb="FF002060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z val="10"/>
      <color rgb="FF002060"/>
      <name val="Calibri"/>
      <family val="2"/>
      <scheme val="minor"/>
    </font>
    <font>
      <sz val="8"/>
      <color theme="1"/>
      <name val="Arial"/>
      <family val="2"/>
    </font>
    <font>
      <b/>
      <sz val="8"/>
      <color rgb="FF002060"/>
      <name val="Arial"/>
      <family val="2"/>
    </font>
    <font>
      <b/>
      <sz val="8"/>
      <color rgb="FFC0000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C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0"/>
      <name val="Arial"/>
      <family val="2"/>
    </font>
    <font>
      <sz val="10"/>
      <color rgb="FF000000"/>
      <name val="Calibri"/>
      <family val="2"/>
    </font>
    <font>
      <b/>
      <sz val="10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6.5"/>
      <color rgb="FF000000"/>
      <name val="Tahoma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1"/>
      <color rgb="FF000000"/>
      <name val="Aptos Narrow"/>
      <family val="2"/>
    </font>
    <font>
      <b/>
      <sz val="11"/>
      <color rgb="FFFF0000"/>
      <name val="Aptos Narrow"/>
      <family val="2"/>
    </font>
    <font>
      <sz val="11"/>
      <color theme="1"/>
      <name val="Aptos"/>
      <family val="2"/>
    </font>
    <font>
      <sz val="11"/>
      <name val="Calibri"/>
      <family val="2"/>
    </font>
    <font>
      <sz val="11"/>
      <name val="Calibri"/>
      <family val="2"/>
    </font>
    <font>
      <sz val="11"/>
      <name val="Calibri"/>
      <family val="2"/>
    </font>
    <font>
      <sz val="11"/>
      <color rgb="FF242424"/>
      <name val="Aptos Narrow"/>
      <family val="2"/>
    </font>
    <font>
      <sz val="8"/>
      <name val="Calibri"/>
      <family val="2"/>
      <scheme val="minor"/>
    </font>
    <font>
      <sz val="9"/>
      <color rgb="FF000000"/>
      <name val="Aptos Narrow"/>
      <family val="2"/>
    </font>
  </fonts>
  <fills count="37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E6F5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34998626667073579"/>
        <bgColor theme="4" tint="0.79998168889431442"/>
      </patternFill>
    </fill>
    <fill>
      <patternFill patternType="solid">
        <fgColor rgb="FFC1F0C8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A9C4E9"/>
      </patternFill>
    </fill>
  </fills>
  <borders count="69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8" fillId="0" borderId="0"/>
    <xf numFmtId="4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4" fillId="0" borderId="0"/>
    <xf numFmtId="0" fontId="38" fillId="0" borderId="0"/>
  </cellStyleXfs>
  <cellXfs count="429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2" borderId="1" xfId="0" applyFont="1" applyFill="1" applyBorder="1"/>
    <xf numFmtId="0" fontId="4" fillId="0" borderId="0" xfId="0" applyFont="1"/>
    <xf numFmtId="0" fontId="4" fillId="3" borderId="0" xfId="0" applyFont="1" applyFill="1"/>
    <xf numFmtId="0" fontId="0" fillId="0" borderId="0" xfId="0" pivotButton="1"/>
    <xf numFmtId="0" fontId="0" fillId="0" borderId="0" xfId="0" applyAlignment="1">
      <alignment horizontal="left"/>
    </xf>
    <xf numFmtId="0" fontId="1" fillId="5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2" xfId="0" applyBorder="1"/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1" fillId="6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6" fillId="0" borderId="2" xfId="0" applyFont="1" applyBorder="1"/>
    <xf numFmtId="0" fontId="1" fillId="7" borderId="2" xfId="0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 wrapText="1"/>
    </xf>
    <xf numFmtId="0" fontId="7" fillId="8" borderId="2" xfId="0" applyFont="1" applyFill="1" applyBorder="1" applyAlignment="1">
      <alignment wrapText="1"/>
    </xf>
    <xf numFmtId="0" fontId="1" fillId="0" borderId="2" xfId="0" applyFont="1" applyBorder="1"/>
    <xf numFmtId="0" fontId="0" fillId="0" borderId="2" xfId="0" applyBorder="1" applyAlignment="1">
      <alignment wrapText="1"/>
    </xf>
    <xf numFmtId="0" fontId="9" fillId="0" borderId="2" xfId="2" applyFont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0" fontId="10" fillId="9" borderId="3" xfId="2" applyFont="1" applyFill="1" applyBorder="1" applyAlignment="1">
      <alignment horizontal="center" vertical="center" wrapText="1"/>
    </xf>
    <xf numFmtId="0" fontId="10" fillId="4" borderId="2" xfId="0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/>
    </xf>
    <xf numFmtId="164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11" fillId="0" borderId="0" xfId="0" applyFont="1"/>
    <xf numFmtId="0" fontId="11" fillId="0" borderId="2" xfId="0" applyFont="1" applyBorder="1" applyAlignment="1">
      <alignment horizontal="right"/>
    </xf>
    <xf numFmtId="0" fontId="11" fillId="0" borderId="2" xfId="0" applyFont="1" applyBorder="1"/>
    <xf numFmtId="0" fontId="11" fillId="0" borderId="2" xfId="0" applyFont="1" applyBorder="1" applyAlignment="1">
      <alignment horizontal="center"/>
    </xf>
    <xf numFmtId="0" fontId="11" fillId="3" borderId="2" xfId="0" applyFont="1" applyFill="1" applyBorder="1"/>
    <xf numFmtId="0" fontId="11" fillId="12" borderId="4" xfId="0" applyFont="1" applyFill="1" applyBorder="1"/>
    <xf numFmtId="0" fontId="11" fillId="0" borderId="5" xfId="0" applyFont="1" applyBorder="1" applyAlignment="1">
      <alignment horizontal="right"/>
    </xf>
    <xf numFmtId="0" fontId="11" fillId="0" borderId="5" xfId="0" applyFont="1" applyBorder="1"/>
    <xf numFmtId="0" fontId="11" fillId="0" borderId="5" xfId="0" applyFont="1" applyBorder="1" applyAlignment="1">
      <alignment horizontal="center"/>
    </xf>
    <xf numFmtId="0" fontId="11" fillId="0" borderId="6" xfId="0" applyFont="1" applyBorder="1"/>
    <xf numFmtId="0" fontId="11" fillId="0" borderId="7" xfId="0" applyFont="1" applyBorder="1"/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right"/>
    </xf>
    <xf numFmtId="0" fontId="11" fillId="0" borderId="10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 applyAlignment="1">
      <alignment horizontal="right"/>
    </xf>
    <xf numFmtId="0" fontId="11" fillId="0" borderId="12" xfId="0" applyFont="1" applyBorder="1"/>
    <xf numFmtId="0" fontId="11" fillId="0" borderId="12" xfId="0" applyFont="1" applyBorder="1" applyAlignment="1">
      <alignment horizontal="center"/>
    </xf>
    <xf numFmtId="0" fontId="11" fillId="12" borderId="7" xfId="0" applyFont="1" applyFill="1" applyBorder="1"/>
    <xf numFmtId="0" fontId="0" fillId="0" borderId="7" xfId="0" applyBorder="1"/>
    <xf numFmtId="0" fontId="0" fillId="0" borderId="9" xfId="0" applyBorder="1"/>
    <xf numFmtId="0" fontId="11" fillId="0" borderId="13" xfId="0" applyFont="1" applyBorder="1" applyAlignment="1">
      <alignment horizontal="right"/>
    </xf>
    <xf numFmtId="0" fontId="11" fillId="0" borderId="13" xfId="0" applyFont="1" applyBorder="1"/>
    <xf numFmtId="0" fontId="11" fillId="0" borderId="13" xfId="0" applyFont="1" applyBorder="1" applyAlignment="1">
      <alignment horizontal="center"/>
    </xf>
    <xf numFmtId="0" fontId="11" fillId="0" borderId="14" xfId="0" applyFont="1" applyBorder="1"/>
    <xf numFmtId="0" fontId="11" fillId="10" borderId="15" xfId="0" applyFont="1" applyFill="1" applyBorder="1"/>
    <xf numFmtId="0" fontId="11" fillId="10" borderId="16" xfId="0" applyFont="1" applyFill="1" applyBorder="1"/>
    <xf numFmtId="0" fontId="11" fillId="10" borderId="16" xfId="0" applyFont="1" applyFill="1" applyBorder="1" applyAlignment="1">
      <alignment horizontal="center"/>
    </xf>
    <xf numFmtId="0" fontId="11" fillId="10" borderId="17" xfId="0" applyFont="1" applyFill="1" applyBorder="1"/>
    <xf numFmtId="0" fontId="6" fillId="0" borderId="2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11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1" fillId="5" borderId="2" xfId="0" applyFont="1" applyFill="1" applyBorder="1" applyAlignment="1">
      <alignment horizontal="left" vertical="center"/>
    </xf>
    <xf numFmtId="0" fontId="12" fillId="0" borderId="2" xfId="0" applyFont="1" applyBorder="1" applyAlignment="1">
      <alignment horizontal="center" vertical="center"/>
    </xf>
    <xf numFmtId="0" fontId="1" fillId="7" borderId="2" xfId="0" applyFont="1" applyFill="1" applyBorder="1" applyAlignment="1">
      <alignment horizontal="left" vertical="center"/>
    </xf>
    <xf numFmtId="0" fontId="13" fillId="4" borderId="2" xfId="0" applyFont="1" applyFill="1" applyBorder="1"/>
    <xf numFmtId="0" fontId="4" fillId="7" borderId="2" xfId="0" applyFont="1" applyFill="1" applyBorder="1"/>
    <xf numFmtId="0" fontId="10" fillId="4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5" fontId="0" fillId="0" borderId="0" xfId="0" applyNumberFormat="1"/>
    <xf numFmtId="0" fontId="16" fillId="16" borderId="18" xfId="2" applyFont="1" applyFill="1" applyBorder="1" applyAlignment="1">
      <alignment horizontal="center" vertical="center" wrapText="1"/>
    </xf>
    <xf numFmtId="0" fontId="16" fillId="17" borderId="19" xfId="2" applyFont="1" applyFill="1" applyBorder="1" applyAlignment="1">
      <alignment horizontal="center" vertical="center" wrapText="1"/>
    </xf>
    <xf numFmtId="0" fontId="15" fillId="16" borderId="20" xfId="1" applyFont="1" applyFill="1" applyBorder="1" applyAlignment="1">
      <alignment horizontal="center" vertical="center" textRotation="90"/>
    </xf>
    <xf numFmtId="0" fontId="17" fillId="9" borderId="3" xfId="2" applyFont="1" applyFill="1" applyBorder="1" applyAlignment="1">
      <alignment horizontal="right" vertical="center" wrapText="1"/>
    </xf>
    <xf numFmtId="0" fontId="17" fillId="9" borderId="3" xfId="2" applyFont="1" applyFill="1" applyBorder="1" applyAlignment="1">
      <alignment horizontal="center" vertical="center" wrapText="1"/>
    </xf>
    <xf numFmtId="0" fontId="17" fillId="4" borderId="3" xfId="2" applyFont="1" applyFill="1" applyBorder="1" applyAlignment="1">
      <alignment horizontal="center" vertical="center" wrapText="1"/>
    </xf>
    <xf numFmtId="0" fontId="6" fillId="7" borderId="0" xfId="1" applyFont="1" applyFill="1" applyAlignment="1">
      <alignment horizontal="center" vertical="center"/>
    </xf>
    <xf numFmtId="0" fontId="6" fillId="7" borderId="0" xfId="1" applyFont="1" applyFill="1" applyAlignment="1">
      <alignment horizontal="center" vertical="center" wrapText="1"/>
    </xf>
    <xf numFmtId="164" fontId="9" fillId="0" borderId="2" xfId="2" applyNumberFormat="1" applyFont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6" fillId="11" borderId="2" xfId="2" applyFont="1" applyFill="1" applyBorder="1" applyAlignment="1">
      <alignment horizontal="center" vertical="center"/>
    </xf>
    <xf numFmtId="0" fontId="18" fillId="0" borderId="2" xfId="1" applyFont="1" applyBorder="1" applyAlignment="1">
      <alignment horizontal="center" vertical="center"/>
    </xf>
    <xf numFmtId="0" fontId="9" fillId="14" borderId="0" xfId="1" applyFont="1" applyFill="1"/>
    <xf numFmtId="0" fontId="9" fillId="3" borderId="13" xfId="1" applyFont="1" applyFill="1" applyBorder="1" applyAlignment="1">
      <alignment horizontal="right"/>
    </xf>
    <xf numFmtId="0" fontId="9" fillId="18" borderId="13" xfId="1" applyFont="1" applyFill="1" applyBorder="1"/>
    <xf numFmtId="0" fontId="9" fillId="0" borderId="2" xfId="1" applyFont="1" applyBorder="1" applyAlignment="1">
      <alignment vertical="center"/>
    </xf>
    <xf numFmtId="0" fontId="6" fillId="7" borderId="21" xfId="0" applyFont="1" applyFill="1" applyBorder="1" applyAlignment="1">
      <alignment wrapText="1"/>
    </xf>
    <xf numFmtId="165" fontId="6" fillId="0" borderId="2" xfId="0" applyNumberFormat="1" applyFont="1" applyBorder="1"/>
    <xf numFmtId="0" fontId="19" fillId="16" borderId="2" xfId="0" applyFont="1" applyFill="1" applyBorder="1" applyAlignment="1">
      <alignment horizontal="center" vertical="center"/>
    </xf>
    <xf numFmtId="0" fontId="9" fillId="0" borderId="2" xfId="1" applyFont="1" applyBorder="1" applyAlignment="1">
      <alignment horizontal="center" vertical="center"/>
    </xf>
    <xf numFmtId="0" fontId="7" fillId="0" borderId="21" xfId="0" applyFont="1" applyBorder="1"/>
    <xf numFmtId="0" fontId="7" fillId="7" borderId="21" xfId="0" applyFont="1" applyFill="1" applyBorder="1"/>
    <xf numFmtId="0" fontId="6" fillId="0" borderId="21" xfId="0" applyFont="1" applyBorder="1"/>
    <xf numFmtId="0" fontId="6" fillId="3" borderId="2" xfId="0" applyFont="1" applyFill="1" applyBorder="1" applyAlignment="1">
      <alignment horizontal="left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19" borderId="21" xfId="0" applyFont="1" applyFill="1" applyBorder="1" applyAlignment="1">
      <alignment wrapText="1"/>
    </xf>
    <xf numFmtId="0" fontId="6" fillId="3" borderId="21" xfId="0" applyFont="1" applyFill="1" applyBorder="1" applyAlignment="1">
      <alignment wrapText="1"/>
    </xf>
    <xf numFmtId="164" fontId="6" fillId="5" borderId="2" xfId="0" applyNumberFormat="1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vertical="center" wrapText="1"/>
    </xf>
    <xf numFmtId="0" fontId="1" fillId="3" borderId="2" xfId="0" applyFont="1" applyFill="1" applyBorder="1" applyAlignment="1">
      <alignment horizontal="center" vertical="center"/>
    </xf>
    <xf numFmtId="0" fontId="6" fillId="0" borderId="21" xfId="0" applyFont="1" applyBorder="1" applyAlignment="1">
      <alignment wrapText="1"/>
    </xf>
    <xf numFmtId="0" fontId="22" fillId="15" borderId="2" xfId="0" applyFont="1" applyFill="1" applyBorder="1" applyAlignment="1">
      <alignment horizontal="center" vertical="center"/>
    </xf>
    <xf numFmtId="0" fontId="4" fillId="0" borderId="12" xfId="0" applyFont="1" applyBorder="1"/>
    <xf numFmtId="0" fontId="1" fillId="14" borderId="2" xfId="0" applyFont="1" applyFill="1" applyBorder="1" applyAlignment="1">
      <alignment horizontal="left" vertical="center"/>
    </xf>
    <xf numFmtId="0" fontId="6" fillId="12" borderId="21" xfId="0" applyFont="1" applyFill="1" applyBorder="1" applyAlignment="1">
      <alignment wrapText="1"/>
    </xf>
    <xf numFmtId="0" fontId="23" fillId="0" borderId="2" xfId="0" applyFont="1" applyBorder="1" applyAlignment="1">
      <alignment horizontal="center" vertical="center"/>
    </xf>
    <xf numFmtId="0" fontId="23" fillId="14" borderId="2" xfId="0" applyFont="1" applyFill="1" applyBorder="1" applyAlignment="1">
      <alignment horizontal="left" vertical="center"/>
    </xf>
    <xf numFmtId="0" fontId="23" fillId="0" borderId="2" xfId="0" applyFont="1" applyBorder="1"/>
    <xf numFmtId="0" fontId="13" fillId="4" borderId="2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 wrapText="1"/>
    </xf>
    <xf numFmtId="0" fontId="24" fillId="3" borderId="2" xfId="0" applyFont="1" applyFill="1" applyBorder="1" applyAlignment="1">
      <alignment horizontal="center" vertical="center" wrapText="1"/>
    </xf>
    <xf numFmtId="0" fontId="13" fillId="13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23" fillId="14" borderId="2" xfId="0" applyFont="1" applyFill="1" applyBorder="1" applyAlignment="1">
      <alignment horizontal="center" vertical="center"/>
    </xf>
    <xf numFmtId="164" fontId="23" fillId="0" borderId="2" xfId="0" applyNumberFormat="1" applyFont="1" applyBorder="1" applyAlignment="1">
      <alignment vertical="center"/>
    </xf>
    <xf numFmtId="0" fontId="23" fillId="0" borderId="2" xfId="0" applyFont="1" applyBorder="1" applyAlignment="1">
      <alignment vertical="center" wrapText="1"/>
    </xf>
    <xf numFmtId="164" fontId="23" fillId="0" borderId="2" xfId="0" applyNumberFormat="1" applyFont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164" fontId="23" fillId="0" borderId="2" xfId="0" applyNumberFormat="1" applyFont="1" applyBorder="1" applyAlignment="1">
      <alignment horizontal="center"/>
    </xf>
    <xf numFmtId="164" fontId="25" fillId="0" borderId="2" xfId="0" applyNumberFormat="1" applyFont="1" applyBorder="1" applyAlignment="1">
      <alignment horizontal="center"/>
    </xf>
    <xf numFmtId="0" fontId="26" fillId="20" borderId="2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166" fontId="3" fillId="3" borderId="2" xfId="0" applyNumberFormat="1" applyFont="1" applyFill="1" applyBorder="1" applyAlignment="1">
      <alignment horizontal="center" vertical="center"/>
    </xf>
    <xf numFmtId="0" fontId="23" fillId="0" borderId="0" xfId="0" applyFont="1"/>
    <xf numFmtId="0" fontId="13" fillId="4" borderId="0" xfId="0" applyFont="1" applyFill="1"/>
    <xf numFmtId="0" fontId="23" fillId="0" borderId="0" xfId="0" applyFont="1" applyAlignment="1">
      <alignment horizontal="center"/>
    </xf>
    <xf numFmtId="0" fontId="13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/>
    </xf>
    <xf numFmtId="0" fontId="13" fillId="4" borderId="23" xfId="0" applyFont="1" applyFill="1" applyBorder="1" applyAlignment="1">
      <alignment horizontal="center" vertical="center"/>
    </xf>
    <xf numFmtId="0" fontId="0" fillId="0" borderId="0" xfId="0" pivotButton="1" applyAlignment="1">
      <alignment horizontal="center"/>
    </xf>
    <xf numFmtId="164" fontId="6" fillId="21" borderId="2" xfId="0" applyNumberFormat="1" applyFont="1" applyFill="1" applyBorder="1" applyAlignment="1">
      <alignment horizontal="center" vertical="center"/>
    </xf>
    <xf numFmtId="0" fontId="1" fillId="21" borderId="2" xfId="0" applyFont="1" applyFill="1" applyBorder="1" applyAlignment="1">
      <alignment horizontal="left" vertical="center"/>
    </xf>
    <xf numFmtId="0" fontId="1" fillId="21" borderId="2" xfId="0" applyFont="1" applyFill="1" applyBorder="1" applyAlignment="1">
      <alignment horizontal="center" vertical="center"/>
    </xf>
    <xf numFmtId="0" fontId="18" fillId="21" borderId="2" xfId="1" applyFont="1" applyFill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0" fontId="19" fillId="11" borderId="0" xfId="0" applyFont="1" applyFill="1"/>
    <xf numFmtId="0" fontId="15" fillId="22" borderId="0" xfId="0" applyFont="1" applyFill="1" applyAlignment="1">
      <alignment horizontal="center" vertical="center" wrapText="1"/>
    </xf>
    <xf numFmtId="165" fontId="6" fillId="7" borderId="0" xfId="1" applyNumberFormat="1" applyFont="1" applyFill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/>
    </xf>
    <xf numFmtId="0" fontId="6" fillId="14" borderId="2" xfId="0" applyFont="1" applyFill="1" applyBorder="1" applyAlignment="1">
      <alignment horizontal="center" vertical="center"/>
    </xf>
    <xf numFmtId="0" fontId="19" fillId="11" borderId="2" xfId="2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1" fillId="17" borderId="2" xfId="0" applyFont="1" applyFill="1" applyBorder="1" applyAlignment="1">
      <alignment horizontal="center" vertical="center"/>
    </xf>
    <xf numFmtId="0" fontId="19" fillId="11" borderId="2" xfId="0" applyFont="1" applyFill="1" applyBorder="1" applyAlignment="1">
      <alignment horizontal="center" vertical="center"/>
    </xf>
    <xf numFmtId="0" fontId="0" fillId="3" borderId="0" xfId="0" applyFill="1"/>
    <xf numFmtId="165" fontId="0" fillId="3" borderId="0" xfId="0" applyNumberFormat="1" applyFill="1"/>
    <xf numFmtId="0" fontId="2" fillId="14" borderId="2" xfId="0" applyFont="1" applyFill="1" applyBorder="1" applyAlignment="1">
      <alignment horizontal="center" vertical="center"/>
    </xf>
    <xf numFmtId="0" fontId="6" fillId="5" borderId="21" xfId="0" applyFont="1" applyFill="1" applyBorder="1"/>
    <xf numFmtId="0" fontId="7" fillId="23" borderId="21" xfId="0" applyFont="1" applyFill="1" applyBorder="1"/>
    <xf numFmtId="0" fontId="27" fillId="24" borderId="2" xfId="0" applyFont="1" applyFill="1" applyBorder="1" applyAlignment="1">
      <alignment horizontal="center" vertical="center"/>
    </xf>
    <xf numFmtId="0" fontId="6" fillId="21" borderId="21" xfId="0" applyFont="1" applyFill="1" applyBorder="1"/>
    <xf numFmtId="0" fontId="0" fillId="21" borderId="0" xfId="0" applyFill="1"/>
    <xf numFmtId="165" fontId="0" fillId="21" borderId="0" xfId="0" applyNumberFormat="1" applyFill="1"/>
    <xf numFmtId="0" fontId="28" fillId="21" borderId="21" xfId="0" applyFont="1" applyFill="1" applyBorder="1"/>
    <xf numFmtId="0" fontId="6" fillId="7" borderId="21" xfId="0" applyFont="1" applyFill="1" applyBorder="1"/>
    <xf numFmtId="0" fontId="29" fillId="25" borderId="2" xfId="0" applyFont="1" applyFill="1" applyBorder="1" applyAlignment="1">
      <alignment horizontal="center" vertical="center"/>
    </xf>
    <xf numFmtId="0" fontId="14" fillId="21" borderId="21" xfId="0" applyFont="1" applyFill="1" applyBorder="1"/>
    <xf numFmtId="0" fontId="0" fillId="14" borderId="0" xfId="0" applyFill="1" applyAlignment="1">
      <alignment horizontal="center"/>
    </xf>
    <xf numFmtId="0" fontId="23" fillId="0" borderId="2" xfId="0" applyFont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vertical="center"/>
    </xf>
    <xf numFmtId="164" fontId="3" fillId="0" borderId="2" xfId="0" applyNumberFormat="1" applyFont="1" applyBorder="1" applyAlignment="1">
      <alignment vertical="center"/>
    </xf>
    <xf numFmtId="0" fontId="30" fillId="4" borderId="0" xfId="0" applyFont="1" applyFill="1"/>
    <xf numFmtId="0" fontId="6" fillId="17" borderId="2" xfId="0" applyFont="1" applyFill="1" applyBorder="1" applyAlignment="1">
      <alignment horizontal="left" vertical="center"/>
    </xf>
    <xf numFmtId="0" fontId="6" fillId="21" borderId="21" xfId="0" applyFont="1" applyFill="1" applyBorder="1" applyAlignment="1">
      <alignment wrapText="1"/>
    </xf>
    <xf numFmtId="0" fontId="31" fillId="26" borderId="24" xfId="0" applyFont="1" applyFill="1" applyBorder="1" applyAlignment="1">
      <alignment horizontal="center" vertical="center"/>
    </xf>
    <xf numFmtId="0" fontId="27" fillId="27" borderId="2" xfId="0" applyFont="1" applyFill="1" applyBorder="1" applyAlignment="1">
      <alignment horizontal="center" vertical="center"/>
    </xf>
    <xf numFmtId="0" fontId="29" fillId="13" borderId="2" xfId="0" applyFont="1" applyFill="1" applyBorder="1" applyAlignment="1">
      <alignment horizontal="center" vertical="center"/>
    </xf>
    <xf numFmtId="0" fontId="32" fillId="2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left" vertical="center"/>
    </xf>
    <xf numFmtId="16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left"/>
    </xf>
    <xf numFmtId="0" fontId="0" fillId="28" borderId="2" xfId="0" applyFill="1" applyBorder="1" applyAlignment="1">
      <alignment horizontal="left"/>
    </xf>
    <xf numFmtId="0" fontId="0" fillId="28" borderId="2" xfId="0" applyFill="1" applyBorder="1" applyAlignment="1">
      <alignment horizontal="center"/>
    </xf>
    <xf numFmtId="0" fontId="0" fillId="28" borderId="0" xfId="0" applyFill="1" applyAlignment="1">
      <alignment horizontal="left"/>
    </xf>
    <xf numFmtId="166" fontId="0" fillId="28" borderId="0" xfId="0" applyNumberFormat="1" applyFill="1" applyAlignment="1">
      <alignment horizontal="center"/>
    </xf>
    <xf numFmtId="0" fontId="0" fillId="0" borderId="25" xfId="0" applyBorder="1"/>
    <xf numFmtId="0" fontId="0" fillId="0" borderId="25" xfId="0" applyBorder="1" applyAlignment="1">
      <alignment horizontal="center"/>
    </xf>
    <xf numFmtId="0" fontId="0" fillId="24" borderId="25" xfId="0" applyFill="1" applyBorder="1"/>
    <xf numFmtId="0" fontId="0" fillId="24" borderId="25" xfId="0" applyFill="1" applyBorder="1" applyAlignment="1">
      <alignment horizontal="center"/>
    </xf>
    <xf numFmtId="0" fontId="23" fillId="3" borderId="2" xfId="0" applyFont="1" applyFill="1" applyBorder="1" applyAlignment="1">
      <alignment horizontal="center" vertical="center"/>
    </xf>
    <xf numFmtId="0" fontId="33" fillId="0" borderId="0" xfId="0" applyFont="1"/>
    <xf numFmtId="0" fontId="0" fillId="0" borderId="19" xfId="0" applyBorder="1"/>
    <xf numFmtId="0" fontId="0" fillId="0" borderId="27" xfId="0" applyBorder="1"/>
    <xf numFmtId="9" fontId="7" fillId="0" borderId="28" xfId="4" applyFont="1" applyBorder="1" applyAlignment="1">
      <alignment horizontal="center"/>
    </xf>
    <xf numFmtId="0" fontId="7" fillId="0" borderId="29" xfId="0" applyFont="1" applyBorder="1" applyAlignment="1">
      <alignment horizontal="center"/>
    </xf>
    <xf numFmtId="0" fontId="18" fillId="0" borderId="26" xfId="0" applyFont="1" applyBorder="1"/>
    <xf numFmtId="44" fontId="9" fillId="0" borderId="0" xfId="3" applyFont="1"/>
    <xf numFmtId="0" fontId="34" fillId="0" borderId="0" xfId="0" applyFont="1"/>
    <xf numFmtId="0" fontId="1" fillId="0" borderId="0" xfId="0" applyFont="1"/>
    <xf numFmtId="1" fontId="1" fillId="0" borderId="31" xfId="0" applyNumberFormat="1" applyFont="1" applyBorder="1" applyAlignment="1">
      <alignment horizontal="center"/>
    </xf>
    <xf numFmtId="165" fontId="6" fillId="0" borderId="31" xfId="0" applyNumberFormat="1" applyFont="1" applyBorder="1"/>
    <xf numFmtId="165" fontId="6" fillId="0" borderId="32" xfId="0" applyNumberFormat="1" applyFont="1" applyBorder="1"/>
    <xf numFmtId="0" fontId="29" fillId="29" borderId="2" xfId="0" applyFont="1" applyFill="1" applyBorder="1" applyAlignment="1">
      <alignment horizontal="center" vertical="center"/>
    </xf>
    <xf numFmtId="0" fontId="7" fillId="16" borderId="36" xfId="0" applyFont="1" applyFill="1" applyBorder="1" applyAlignment="1">
      <alignment vertical="center"/>
    </xf>
    <xf numFmtId="0" fontId="7" fillId="16" borderId="5" xfId="0" applyFont="1" applyFill="1" applyBorder="1" applyAlignment="1">
      <alignment vertical="center"/>
    </xf>
    <xf numFmtId="0" fontId="7" fillId="16" borderId="6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29" fillId="29" borderId="2" xfId="0" applyFont="1" applyFill="1" applyBorder="1"/>
    <xf numFmtId="16" fontId="1" fillId="15" borderId="37" xfId="0" applyNumberFormat="1" applyFont="1" applyFill="1" applyBorder="1" applyAlignment="1">
      <alignment textRotation="90"/>
    </xf>
    <xf numFmtId="16" fontId="1" fillId="15" borderId="38" xfId="0" applyNumberFormat="1" applyFont="1" applyFill="1" applyBorder="1" applyAlignment="1">
      <alignment textRotation="90"/>
    </xf>
    <xf numFmtId="16" fontId="1" fillId="15" borderId="39" xfId="0" applyNumberFormat="1" applyFont="1" applyFill="1" applyBorder="1" applyAlignment="1">
      <alignment textRotation="90"/>
    </xf>
    <xf numFmtId="16" fontId="1" fillId="0" borderId="37" xfId="0" applyNumberFormat="1" applyFont="1" applyBorder="1" applyAlignment="1">
      <alignment textRotation="90"/>
    </xf>
    <xf numFmtId="16" fontId="1" fillId="0" borderId="38" xfId="0" applyNumberFormat="1" applyFont="1" applyBorder="1" applyAlignment="1">
      <alignment textRotation="90"/>
    </xf>
    <xf numFmtId="16" fontId="1" fillId="0" borderId="39" xfId="0" applyNumberFormat="1" applyFont="1" applyBorder="1" applyAlignment="1">
      <alignment textRotation="90"/>
    </xf>
    <xf numFmtId="16" fontId="1" fillId="15" borderId="23" xfId="0" applyNumberFormat="1" applyFont="1" applyFill="1" applyBorder="1" applyAlignment="1">
      <alignment textRotation="90"/>
    </xf>
    <xf numFmtId="16" fontId="1" fillId="15" borderId="19" xfId="0" applyNumberFormat="1" applyFont="1" applyFill="1" applyBorder="1" applyAlignment="1">
      <alignment textRotation="90"/>
    </xf>
    <xf numFmtId="0" fontId="7" fillId="16" borderId="37" xfId="0" applyFont="1" applyFill="1" applyBorder="1"/>
    <xf numFmtId="0" fontId="7" fillId="16" borderId="38" xfId="0" applyFont="1" applyFill="1" applyBorder="1"/>
    <xf numFmtId="0" fontId="7" fillId="16" borderId="39" xfId="0" applyFont="1" applyFill="1" applyBorder="1"/>
    <xf numFmtId="0" fontId="0" fillId="30" borderId="2" xfId="0" applyFill="1" applyBorder="1" applyAlignment="1">
      <alignment horizontal="center"/>
    </xf>
    <xf numFmtId="44" fontId="9" fillId="0" borderId="41" xfId="0" applyNumberFormat="1" applyFont="1" applyBorder="1" applyAlignment="1">
      <alignment horizontal="left" vertical="center" wrapText="1"/>
    </xf>
    <xf numFmtId="165" fontId="6" fillId="0" borderId="42" xfId="0" applyNumberFormat="1" applyFont="1" applyBorder="1"/>
    <xf numFmtId="0" fontId="6" fillId="0" borderId="43" xfId="0" applyFont="1" applyBorder="1"/>
    <xf numFmtId="1" fontId="1" fillId="21" borderId="42" xfId="0" applyNumberFormat="1" applyFont="1" applyFill="1" applyBorder="1" applyAlignment="1">
      <alignment horizontal="center" vertical="center"/>
    </xf>
    <xf numFmtId="1" fontId="1" fillId="21" borderId="44" xfId="0" applyNumberFormat="1" applyFont="1" applyFill="1" applyBorder="1" applyAlignment="1">
      <alignment horizontal="center" vertical="center"/>
    </xf>
    <xf numFmtId="1" fontId="1" fillId="15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center" vertical="center"/>
    </xf>
    <xf numFmtId="1" fontId="1" fillId="15" borderId="44" xfId="0" applyNumberFormat="1" applyFont="1" applyFill="1" applyBorder="1" applyAlignment="1">
      <alignment horizontal="center" vertical="center"/>
    </xf>
    <xf numFmtId="1" fontId="1" fillId="21" borderId="42" xfId="0" applyNumberFormat="1" applyFont="1" applyFill="1" applyBorder="1" applyAlignment="1">
      <alignment horizontal="right" vertical="center"/>
    </xf>
    <xf numFmtId="1" fontId="1" fillId="22" borderId="45" xfId="0" applyNumberFormat="1" applyFont="1" applyFill="1" applyBorder="1" applyAlignment="1">
      <alignment horizontal="center" vertical="center"/>
    </xf>
    <xf numFmtId="1" fontId="1" fillId="22" borderId="42" xfId="0" applyNumberFormat="1" applyFont="1" applyFill="1" applyBorder="1" applyAlignment="1">
      <alignment horizontal="center" vertical="center"/>
    </xf>
    <xf numFmtId="1" fontId="1" fillId="22" borderId="44" xfId="0" applyNumberFormat="1" applyFont="1" applyFill="1" applyBorder="1" applyAlignment="1">
      <alignment horizontal="center" vertical="center"/>
    </xf>
    <xf numFmtId="1" fontId="1" fillId="7" borderId="45" xfId="0" applyNumberFormat="1" applyFont="1" applyFill="1" applyBorder="1" applyAlignment="1">
      <alignment horizontal="center"/>
    </xf>
    <xf numFmtId="1" fontId="27" fillId="0" borderId="42" xfId="0" applyNumberFormat="1" applyFont="1" applyBorder="1" applyAlignment="1">
      <alignment horizontal="center"/>
    </xf>
    <xf numFmtId="165" fontId="6" fillId="0" borderId="44" xfId="0" applyNumberFormat="1" applyFont="1" applyBorder="1"/>
    <xf numFmtId="1" fontId="1" fillId="21" borderId="45" xfId="0" applyNumberFormat="1" applyFont="1" applyFill="1" applyBorder="1" applyAlignment="1">
      <alignment horizontal="center" vertical="center"/>
    </xf>
    <xf numFmtId="1" fontId="1" fillId="15" borderId="42" xfId="0" applyNumberFormat="1" applyFont="1" applyFill="1" applyBorder="1" applyAlignment="1">
      <alignment horizontal="right" vertical="center"/>
    </xf>
    <xf numFmtId="0" fontId="0" fillId="3" borderId="2" xfId="0" applyFill="1" applyBorder="1" applyAlignment="1">
      <alignment horizontal="center"/>
    </xf>
    <xf numFmtId="165" fontId="6" fillId="0" borderId="48" xfId="0" applyNumberFormat="1" applyFont="1" applyBorder="1"/>
    <xf numFmtId="0" fontId="6" fillId="0" borderId="49" xfId="0" applyFont="1" applyBorder="1"/>
    <xf numFmtId="1" fontId="1" fillId="21" borderId="50" xfId="0" applyNumberFormat="1" applyFont="1" applyFill="1" applyBorder="1" applyAlignment="1">
      <alignment horizontal="center" vertical="center"/>
    </xf>
    <xf numFmtId="1" fontId="1" fillId="21" borderId="48" xfId="0" applyNumberFormat="1" applyFont="1" applyFill="1" applyBorder="1" applyAlignment="1">
      <alignment horizontal="center" vertical="center"/>
    </xf>
    <xf numFmtId="1" fontId="1" fillId="21" borderId="51" xfId="0" applyNumberFormat="1" applyFont="1" applyFill="1" applyBorder="1" applyAlignment="1">
      <alignment horizontal="center" vertical="center"/>
    </xf>
    <xf numFmtId="1" fontId="1" fillId="15" borderId="50" xfId="0" applyNumberFormat="1" applyFont="1" applyFill="1" applyBorder="1" applyAlignment="1">
      <alignment horizontal="center" vertical="center"/>
    </xf>
    <xf numFmtId="1" fontId="1" fillId="15" borderId="48" xfId="0" applyNumberFormat="1" applyFont="1" applyFill="1" applyBorder="1" applyAlignment="1">
      <alignment horizontal="center" vertical="center"/>
    </xf>
    <xf numFmtId="1" fontId="1" fillId="15" borderId="51" xfId="0" applyNumberFormat="1" applyFont="1" applyFill="1" applyBorder="1" applyAlignment="1">
      <alignment horizontal="center" vertical="center"/>
    </xf>
    <xf numFmtId="1" fontId="1" fillId="21" borderId="52" xfId="0" applyNumberFormat="1" applyFont="1" applyFill="1" applyBorder="1" applyAlignment="1">
      <alignment horizontal="center" vertical="center"/>
    </xf>
    <xf numFmtId="1" fontId="1" fillId="21" borderId="49" xfId="0" applyNumberFormat="1" applyFont="1" applyFill="1" applyBorder="1" applyAlignment="1">
      <alignment horizontal="center" vertical="center"/>
    </xf>
    <xf numFmtId="1" fontId="1" fillId="22" borderId="50" xfId="0" applyNumberFormat="1" applyFont="1" applyFill="1" applyBorder="1" applyAlignment="1">
      <alignment horizontal="center" vertical="center"/>
    </xf>
    <xf numFmtId="1" fontId="1" fillId="22" borderId="48" xfId="0" applyNumberFormat="1" applyFont="1" applyFill="1" applyBorder="1" applyAlignment="1">
      <alignment horizontal="center" vertical="center"/>
    </xf>
    <xf numFmtId="1" fontId="1" fillId="22" borderId="51" xfId="0" applyNumberFormat="1" applyFont="1" applyFill="1" applyBorder="1" applyAlignment="1">
      <alignment horizontal="center" vertical="center"/>
    </xf>
    <xf numFmtId="1" fontId="1" fillId="22" borderId="52" xfId="0" applyNumberFormat="1" applyFont="1" applyFill="1" applyBorder="1" applyAlignment="1">
      <alignment horizontal="center" vertical="center"/>
    </xf>
    <xf numFmtId="1" fontId="1" fillId="0" borderId="50" xfId="0" applyNumberFormat="1" applyFont="1" applyBorder="1" applyAlignment="1">
      <alignment horizontal="center"/>
    </xf>
    <xf numFmtId="1" fontId="36" fillId="7" borderId="48" xfId="0" applyNumberFormat="1" applyFont="1" applyFill="1" applyBorder="1" applyAlignment="1">
      <alignment horizontal="center"/>
    </xf>
    <xf numFmtId="165" fontId="6" fillId="0" borderId="51" xfId="0" applyNumberFormat="1" applyFont="1" applyBorder="1"/>
    <xf numFmtId="1" fontId="1" fillId="15" borderId="52" xfId="0" applyNumberFormat="1" applyFont="1" applyFill="1" applyBorder="1" applyAlignment="1">
      <alignment horizontal="center" vertical="center"/>
    </xf>
    <xf numFmtId="1" fontId="1" fillId="15" borderId="49" xfId="0" applyNumberFormat="1" applyFont="1" applyFill="1" applyBorder="1" applyAlignment="1">
      <alignment horizontal="center" vertical="center"/>
    </xf>
    <xf numFmtId="44" fontId="9" fillId="0" borderId="47" xfId="0" applyNumberFormat="1" applyFont="1" applyBorder="1" applyAlignment="1">
      <alignment vertical="center" wrapText="1"/>
    </xf>
    <xf numFmtId="1" fontId="1" fillId="22" borderId="53" xfId="0" applyNumberFormat="1" applyFont="1" applyFill="1" applyBorder="1" applyAlignment="1">
      <alignment horizontal="center" vertical="center"/>
    </xf>
    <xf numFmtId="44" fontId="9" fillId="0" borderId="41" xfId="0" applyNumberFormat="1" applyFont="1" applyBorder="1" applyAlignment="1">
      <alignment vertical="center" wrapText="1"/>
    </xf>
    <xf numFmtId="0" fontId="6" fillId="0" borderId="54" xfId="0" applyFont="1" applyBorder="1"/>
    <xf numFmtId="0" fontId="37" fillId="0" borderId="0" xfId="0" applyFont="1"/>
    <xf numFmtId="0" fontId="6" fillId="0" borderId="55" xfId="0" applyFont="1" applyBorder="1"/>
    <xf numFmtId="165" fontId="6" fillId="0" borderId="55" xfId="0" applyNumberFormat="1" applyFont="1" applyBorder="1" applyAlignment="1">
      <alignment textRotation="90"/>
    </xf>
    <xf numFmtId="165" fontId="7" fillId="0" borderId="55" xfId="0" applyNumberFormat="1" applyFont="1" applyBorder="1" applyAlignment="1">
      <alignment textRotation="90"/>
    </xf>
    <xf numFmtId="165" fontId="6" fillId="0" borderId="0" xfId="0" applyNumberFormat="1" applyFont="1" applyAlignment="1">
      <alignment textRotation="90"/>
    </xf>
    <xf numFmtId="0" fontId="6" fillId="0" borderId="25" xfId="0" applyFont="1" applyBorder="1"/>
    <xf numFmtId="165" fontId="6" fillId="0" borderId="25" xfId="0" applyNumberFormat="1" applyFont="1" applyBorder="1" applyAlignment="1">
      <alignment textRotation="90"/>
    </xf>
    <xf numFmtId="165" fontId="7" fillId="0" borderId="25" xfId="0" applyNumberFormat="1" applyFont="1" applyBorder="1" applyAlignment="1">
      <alignment textRotation="90"/>
    </xf>
    <xf numFmtId="0" fontId="6" fillId="0" borderId="56" xfId="0" applyFont="1" applyBorder="1"/>
    <xf numFmtId="16" fontId="0" fillId="0" borderId="0" xfId="0" applyNumberFormat="1"/>
    <xf numFmtId="0" fontId="0" fillId="27" borderId="2" xfId="0" applyFill="1" applyBorder="1"/>
    <xf numFmtId="16" fontId="0" fillId="27" borderId="2" xfId="0" applyNumberForma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8" fontId="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center" vertical="center"/>
    </xf>
    <xf numFmtId="8" fontId="23" fillId="3" borderId="2" xfId="0" applyNumberFormat="1" applyFont="1" applyFill="1" applyBorder="1" applyAlignment="1">
      <alignment horizontal="left" vertical="center"/>
    </xf>
    <xf numFmtId="0" fontId="39" fillId="0" borderId="2" xfId="6" applyFont="1" applyBorder="1" applyAlignment="1">
      <alignment horizontal="center"/>
    </xf>
    <xf numFmtId="8" fontId="13" fillId="4" borderId="0" xfId="0" applyNumberFormat="1" applyFont="1" applyFill="1" applyAlignment="1">
      <alignment horizontal="center"/>
    </xf>
    <xf numFmtId="0" fontId="4" fillId="0" borderId="2" xfId="5" applyBorder="1"/>
    <xf numFmtId="0" fontId="23" fillId="32" borderId="2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3" fillId="0" borderId="38" xfId="0" applyFont="1" applyBorder="1" applyAlignment="1">
      <alignment horizontal="left" vertical="center"/>
    </xf>
    <xf numFmtId="164" fontId="23" fillId="0" borderId="38" xfId="0" applyNumberFormat="1" applyFont="1" applyBorder="1" applyAlignment="1">
      <alignment horizontal="center"/>
    </xf>
    <xf numFmtId="0" fontId="23" fillId="14" borderId="38" xfId="0" applyFont="1" applyFill="1" applyBorder="1" applyAlignment="1">
      <alignment horizontal="left" vertical="center"/>
    </xf>
    <xf numFmtId="0" fontId="23" fillId="0" borderId="38" xfId="0" applyFont="1" applyBorder="1" applyAlignment="1">
      <alignment horizontal="center" vertical="center"/>
    </xf>
    <xf numFmtId="0" fontId="3" fillId="12" borderId="38" xfId="0" applyFont="1" applyFill="1" applyBorder="1" applyAlignment="1">
      <alignment horizontal="center" vertical="center"/>
    </xf>
    <xf numFmtId="166" fontId="3" fillId="3" borderId="38" xfId="0" applyNumberFormat="1" applyFont="1" applyFill="1" applyBorder="1" applyAlignment="1">
      <alignment horizontal="center" vertical="center"/>
    </xf>
    <xf numFmtId="164" fontId="23" fillId="0" borderId="38" xfId="0" applyNumberFormat="1" applyFont="1" applyBorder="1" applyAlignment="1">
      <alignment vertical="center"/>
    </xf>
    <xf numFmtId="0" fontId="1" fillId="21" borderId="38" xfId="0" applyFont="1" applyFill="1" applyBorder="1" applyAlignment="1">
      <alignment horizontal="center" vertical="center"/>
    </xf>
    <xf numFmtId="0" fontId="23" fillId="0" borderId="13" xfId="0" applyFont="1" applyBorder="1" applyAlignment="1">
      <alignment horizontal="left" vertical="center"/>
    </xf>
    <xf numFmtId="0" fontId="23" fillId="14" borderId="13" xfId="0" applyFont="1" applyFill="1" applyBorder="1" applyAlignment="1">
      <alignment horizontal="left" vertical="center"/>
    </xf>
    <xf numFmtId="0" fontId="23" fillId="0" borderId="13" xfId="0" applyFont="1" applyBorder="1" applyAlignment="1">
      <alignment horizontal="center" vertical="center"/>
    </xf>
    <xf numFmtId="0" fontId="3" fillId="12" borderId="13" xfId="0" applyFont="1" applyFill="1" applyBorder="1" applyAlignment="1">
      <alignment horizontal="center" vertical="center"/>
    </xf>
    <xf numFmtId="0" fontId="13" fillId="4" borderId="13" xfId="0" applyFont="1" applyFill="1" applyBorder="1" applyAlignment="1">
      <alignment horizontal="center" vertical="center"/>
    </xf>
    <xf numFmtId="166" fontId="3" fillId="3" borderId="13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vertical="center"/>
    </xf>
    <xf numFmtId="0" fontId="23" fillId="0" borderId="13" xfId="0" applyFont="1" applyBorder="1" applyAlignment="1">
      <alignment vertical="center" wrapText="1"/>
    </xf>
    <xf numFmtId="164" fontId="23" fillId="0" borderId="13" xfId="0" applyNumberFormat="1" applyFont="1" applyBorder="1" applyAlignment="1">
      <alignment horizontal="center"/>
    </xf>
    <xf numFmtId="0" fontId="23" fillId="0" borderId="12" xfId="0" applyFont="1" applyBorder="1" applyAlignment="1">
      <alignment horizontal="left" vertical="center"/>
    </xf>
    <xf numFmtId="0" fontId="23" fillId="14" borderId="12" xfId="0" applyFont="1" applyFill="1" applyBorder="1" applyAlignment="1">
      <alignment horizontal="left" vertical="center"/>
    </xf>
    <xf numFmtId="0" fontId="23" fillId="0" borderId="12" xfId="0" applyFont="1" applyBorder="1" applyAlignment="1">
      <alignment horizontal="center" vertical="center"/>
    </xf>
    <xf numFmtId="0" fontId="3" fillId="12" borderId="12" xfId="0" applyFont="1" applyFill="1" applyBorder="1" applyAlignment="1">
      <alignment horizontal="center" vertical="center"/>
    </xf>
    <xf numFmtId="166" fontId="3" fillId="3" borderId="12" xfId="0" applyNumberFormat="1" applyFont="1" applyFill="1" applyBorder="1" applyAlignment="1">
      <alignment horizontal="center" vertical="center"/>
    </xf>
    <xf numFmtId="164" fontId="23" fillId="0" borderId="12" xfId="0" applyNumberFormat="1" applyFont="1" applyBorder="1" applyAlignment="1">
      <alignment vertical="center"/>
    </xf>
    <xf numFmtId="164" fontId="23" fillId="0" borderId="12" xfId="0" applyNumberFormat="1" applyFont="1" applyBorder="1" applyAlignment="1">
      <alignment horizontal="center"/>
    </xf>
    <xf numFmtId="0" fontId="1" fillId="21" borderId="12" xfId="0" applyFont="1" applyFill="1" applyBorder="1" applyAlignment="1">
      <alignment horizontal="center" vertical="center"/>
    </xf>
    <xf numFmtId="164" fontId="6" fillId="21" borderId="13" xfId="0" applyNumberFormat="1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center" vertical="center"/>
    </xf>
    <xf numFmtId="0" fontId="1" fillId="21" borderId="13" xfId="0" applyFont="1" applyFill="1" applyBorder="1" applyAlignment="1">
      <alignment horizontal="left" vertical="center"/>
    </xf>
    <xf numFmtId="8" fontId="0" fillId="0" borderId="0" xfId="0" applyNumberFormat="1"/>
    <xf numFmtId="0" fontId="4" fillId="0" borderId="2" xfId="5" applyBorder="1" applyAlignment="1">
      <alignment horizontal="center"/>
    </xf>
    <xf numFmtId="0" fontId="41" fillId="2" borderId="1" xfId="0" applyFont="1" applyFill="1" applyBorder="1" applyAlignment="1">
      <alignment horizontal="center"/>
    </xf>
    <xf numFmtId="0" fontId="40" fillId="2" borderId="59" xfId="0" applyFont="1" applyFill="1" applyBorder="1" applyAlignment="1">
      <alignment horizontal="center"/>
    </xf>
    <xf numFmtId="0" fontId="6" fillId="0" borderId="60" xfId="0" applyFont="1" applyBorder="1"/>
    <xf numFmtId="0" fontId="6" fillId="0" borderId="61" xfId="0" applyFont="1" applyBorder="1"/>
    <xf numFmtId="0" fontId="6" fillId="0" borderId="62" xfId="0" applyFont="1" applyBorder="1"/>
    <xf numFmtId="0" fontId="29" fillId="29" borderId="38" xfId="0" applyFont="1" applyFill="1" applyBorder="1"/>
    <xf numFmtId="165" fontId="6" fillId="0" borderId="3" xfId="0" applyNumberFormat="1" applyFont="1" applyBorder="1"/>
    <xf numFmtId="165" fontId="6" fillId="0" borderId="63" xfId="0" applyNumberFormat="1" applyFont="1" applyBorder="1"/>
    <xf numFmtId="0" fontId="0" fillId="3" borderId="0" xfId="0" applyFill="1" applyAlignment="1">
      <alignment horizontal="center"/>
    </xf>
    <xf numFmtId="0" fontId="35" fillId="31" borderId="0" xfId="0" applyFont="1" applyFill="1" applyAlignment="1" applyProtection="1">
      <alignment horizontal="center" vertical="center"/>
      <protection locked="0"/>
    </xf>
    <xf numFmtId="44" fontId="9" fillId="0" borderId="0" xfId="0" applyNumberFormat="1" applyFont="1" applyAlignment="1">
      <alignment horizontal="center" vertical="center" wrapText="1"/>
    </xf>
    <xf numFmtId="165" fontId="6" fillId="0" borderId="0" xfId="0" applyNumberFormat="1" applyFont="1"/>
    <xf numFmtId="0" fontId="6" fillId="0" borderId="64" xfId="0" applyFont="1" applyBorder="1"/>
    <xf numFmtId="1" fontId="1" fillId="21" borderId="65" xfId="0" applyNumberFormat="1" applyFont="1" applyFill="1" applyBorder="1" applyAlignment="1">
      <alignment horizontal="center" vertical="center"/>
    </xf>
    <xf numFmtId="1" fontId="1" fillId="21" borderId="66" xfId="0" applyNumberFormat="1" applyFont="1" applyFill="1" applyBorder="1" applyAlignment="1">
      <alignment horizontal="center" vertical="center"/>
    </xf>
    <xf numFmtId="1" fontId="1" fillId="21" borderId="64" xfId="0" applyNumberFormat="1" applyFont="1" applyFill="1" applyBorder="1" applyAlignment="1">
      <alignment horizontal="center" vertical="center"/>
    </xf>
    <xf numFmtId="1" fontId="1" fillId="22" borderId="65" xfId="0" applyNumberFormat="1" applyFont="1" applyFill="1" applyBorder="1" applyAlignment="1">
      <alignment horizontal="center" vertical="center"/>
    </xf>
    <xf numFmtId="1" fontId="1" fillId="22" borderId="66" xfId="0" applyNumberFormat="1" applyFont="1" applyFill="1" applyBorder="1" applyAlignment="1">
      <alignment horizontal="center" vertical="center"/>
    </xf>
    <xf numFmtId="1" fontId="1" fillId="22" borderId="64" xfId="0" applyNumberFormat="1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/>
    </xf>
    <xf numFmtId="1" fontId="36" fillId="7" borderId="66" xfId="0" applyNumberFormat="1" applyFont="1" applyFill="1" applyBorder="1" applyAlignment="1">
      <alignment horizontal="center"/>
    </xf>
    <xf numFmtId="165" fontId="6" fillId="0" borderId="66" xfId="0" applyNumberFormat="1" applyFont="1" applyBorder="1"/>
    <xf numFmtId="1" fontId="1" fillId="15" borderId="65" xfId="0" applyNumberFormat="1" applyFont="1" applyFill="1" applyBorder="1" applyAlignment="1">
      <alignment horizontal="center" vertical="center"/>
    </xf>
    <xf numFmtId="1" fontId="1" fillId="15" borderId="66" xfId="0" applyNumberFormat="1" applyFont="1" applyFill="1" applyBorder="1" applyAlignment="1">
      <alignment horizontal="center" vertical="center"/>
    </xf>
    <xf numFmtId="1" fontId="1" fillId="15" borderId="64" xfId="0" applyNumberFormat="1" applyFont="1" applyFill="1" applyBorder="1" applyAlignment="1">
      <alignment horizontal="center" vertical="center"/>
    </xf>
    <xf numFmtId="0" fontId="23" fillId="7" borderId="2" xfId="0" applyFont="1" applyFill="1" applyBorder="1" applyAlignment="1">
      <alignment horizontal="center" vertical="center"/>
    </xf>
    <xf numFmtId="0" fontId="13" fillId="33" borderId="2" xfId="0" applyFont="1" applyFill="1" applyBorder="1" applyAlignment="1">
      <alignment horizontal="center" vertical="center"/>
    </xf>
    <xf numFmtId="0" fontId="4" fillId="21" borderId="2" xfId="0" applyFont="1" applyFill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42" fillId="0" borderId="2" xfId="0" applyFont="1" applyBorder="1" applyAlignment="1">
      <alignment horizontal="left"/>
    </xf>
    <xf numFmtId="164" fontId="5" fillId="0" borderId="2" xfId="0" applyNumberFormat="1" applyFont="1" applyBorder="1" applyAlignment="1">
      <alignment horizontal="center"/>
    </xf>
    <xf numFmtId="0" fontId="23" fillId="0" borderId="2" xfId="0" applyFont="1" applyBorder="1" applyAlignment="1">
      <alignment horizontal="center"/>
    </xf>
    <xf numFmtId="0" fontId="42" fillId="0" borderId="2" xfId="0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3" fillId="34" borderId="3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horizontal="center" vertical="center"/>
    </xf>
    <xf numFmtId="0" fontId="43" fillId="34" borderId="67" xfId="0" applyFont="1" applyFill="1" applyBorder="1" applyAlignment="1">
      <alignment vertical="center"/>
    </xf>
    <xf numFmtId="0" fontId="11" fillId="0" borderId="68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44" fillId="35" borderId="24" xfId="0" applyFont="1" applyFill="1" applyBorder="1" applyAlignment="1">
      <alignment horizontal="center" vertical="center"/>
    </xf>
    <xf numFmtId="0" fontId="11" fillId="0" borderId="24" xfId="0" applyFont="1" applyBorder="1" applyAlignment="1">
      <alignment vertical="center"/>
    </xf>
    <xf numFmtId="16" fontId="11" fillId="0" borderId="24" xfId="0" applyNumberFormat="1" applyFont="1" applyBorder="1" applyAlignment="1">
      <alignment horizontal="right" vertical="center"/>
    </xf>
    <xf numFmtId="0" fontId="45" fillId="0" borderId="0" xfId="0" applyFont="1" applyAlignment="1">
      <alignment vertical="center"/>
    </xf>
    <xf numFmtId="0" fontId="39" fillId="0" borderId="0" xfId="0" applyFont="1" applyAlignment="1">
      <alignment horizontal="left"/>
    </xf>
    <xf numFmtId="0" fontId="39" fillId="0" borderId="2" xfId="0" applyFont="1" applyBorder="1" applyAlignment="1">
      <alignment horizontal="center"/>
    </xf>
    <xf numFmtId="0" fontId="46" fillId="0" borderId="2" xfId="0" applyFont="1" applyBorder="1" applyAlignment="1">
      <alignment horizontal="center"/>
    </xf>
    <xf numFmtId="0" fontId="4" fillId="36" borderId="0" xfId="0" applyFont="1" applyFill="1" applyAlignment="1">
      <alignment horizontal="center" vertical="center"/>
    </xf>
    <xf numFmtId="0" fontId="4" fillId="0" borderId="0" xfId="0" applyFont="1" applyAlignment="1">
      <alignment horizontal="center"/>
    </xf>
    <xf numFmtId="167" fontId="4" fillId="0" borderId="0" xfId="0" applyNumberFormat="1" applyFont="1"/>
    <xf numFmtId="168" fontId="4" fillId="0" borderId="0" xfId="0" applyNumberFormat="1" applyFont="1" applyAlignment="1">
      <alignment horizontal="center"/>
    </xf>
    <xf numFmtId="14" fontId="0" fillId="0" borderId="0" xfId="0" applyNumberFormat="1" applyAlignment="1">
      <alignment vertical="center" wrapText="1"/>
    </xf>
    <xf numFmtId="0" fontId="40" fillId="2" borderId="0" xfId="0" applyFont="1" applyFill="1" applyAlignment="1">
      <alignment horizontal="left"/>
    </xf>
    <xf numFmtId="0" fontId="40" fillId="2" borderId="0" xfId="0" applyFont="1" applyFill="1"/>
    <xf numFmtId="0" fontId="39" fillId="0" borderId="2" xfId="0" applyFont="1" applyBorder="1" applyAlignment="1">
      <alignment horizontal="center" indent="1"/>
    </xf>
    <xf numFmtId="0" fontId="39" fillId="0" borderId="2" xfId="0" applyFont="1" applyBorder="1" applyAlignment="1">
      <alignment horizontal="left"/>
    </xf>
    <xf numFmtId="169" fontId="4" fillId="0" borderId="0" xfId="0" applyNumberFormat="1" applyFont="1"/>
    <xf numFmtId="0" fontId="4" fillId="0" borderId="2" xfId="5" applyBorder="1" applyAlignment="1">
      <alignment vertical="center"/>
    </xf>
    <xf numFmtId="0" fontId="47" fillId="0" borderId="2" xfId="0" applyFont="1" applyBorder="1" applyAlignment="1">
      <alignment horizontal="center"/>
    </xf>
    <xf numFmtId="164" fontId="9" fillId="0" borderId="38" xfId="2" applyNumberFormat="1" applyFont="1" applyBorder="1" applyAlignment="1">
      <alignment horizontal="center" vertical="center"/>
    </xf>
    <xf numFmtId="164" fontId="9" fillId="0" borderId="13" xfId="2" applyNumberFormat="1" applyFont="1" applyBorder="1" applyAlignment="1">
      <alignment horizontal="center" vertical="center"/>
    </xf>
    <xf numFmtId="164" fontId="9" fillId="0" borderId="12" xfId="2" applyNumberFormat="1" applyFont="1" applyBorder="1" applyAlignment="1">
      <alignment horizontal="center" vertical="center"/>
    </xf>
    <xf numFmtId="0" fontId="4" fillId="0" borderId="13" xfId="5" applyBorder="1"/>
    <xf numFmtId="0" fontId="4" fillId="0" borderId="38" xfId="5" applyBorder="1"/>
    <xf numFmtId="0" fontId="4" fillId="0" borderId="13" xfId="5" applyBorder="1" applyAlignment="1">
      <alignment horizontal="center"/>
    </xf>
    <xf numFmtId="0" fontId="23" fillId="27" borderId="2" xfId="0" applyFont="1" applyFill="1" applyBorder="1" applyAlignment="1">
      <alignment horizontal="center" vertical="center"/>
    </xf>
    <xf numFmtId="0" fontId="4" fillId="0" borderId="12" xfId="5" applyBorder="1"/>
    <xf numFmtId="0" fontId="4" fillId="0" borderId="38" xfId="5" applyBorder="1" applyAlignment="1">
      <alignment horizontal="center"/>
    </xf>
    <xf numFmtId="0" fontId="4" fillId="0" borderId="12" xfId="5" applyBorder="1" applyAlignment="1">
      <alignment horizontal="center"/>
    </xf>
    <xf numFmtId="0" fontId="39" fillId="0" borderId="0" xfId="0" applyFont="1" applyAlignment="1">
      <alignment horizontal="center"/>
    </xf>
    <xf numFmtId="0" fontId="0" fillId="7" borderId="0" xfId="0" applyFill="1"/>
    <xf numFmtId="0" fontId="48" fillId="0" borderId="2" xfId="0" applyFont="1" applyBorder="1" applyAlignment="1">
      <alignment horizontal="center"/>
    </xf>
    <xf numFmtId="0" fontId="39" fillId="0" borderId="2" xfId="0" applyFont="1" applyBorder="1"/>
    <xf numFmtId="164" fontId="3" fillId="3" borderId="2" xfId="0" applyNumberFormat="1" applyFont="1" applyFill="1" applyBorder="1" applyAlignment="1">
      <alignment horizontal="center" vertical="center"/>
    </xf>
    <xf numFmtId="164" fontId="3" fillId="3" borderId="38" xfId="0" applyNumberFormat="1" applyFont="1" applyFill="1" applyBorder="1" applyAlignment="1">
      <alignment horizontal="center" vertical="center"/>
    </xf>
    <xf numFmtId="164" fontId="3" fillId="3" borderId="13" xfId="0" applyNumberFormat="1" applyFont="1" applyFill="1" applyBorder="1" applyAlignment="1">
      <alignment horizontal="center" vertical="center"/>
    </xf>
    <xf numFmtId="164" fontId="3" fillId="3" borderId="12" xfId="0" applyNumberFormat="1" applyFont="1" applyFill="1" applyBorder="1" applyAlignment="1">
      <alignment horizontal="center" vertical="center"/>
    </xf>
    <xf numFmtId="164" fontId="23" fillId="0" borderId="13" xfId="0" applyNumberFormat="1" applyFont="1" applyBorder="1" applyAlignment="1">
      <alignment horizontal="center" vertical="center"/>
    </xf>
    <xf numFmtId="164" fontId="23" fillId="0" borderId="38" xfId="0" applyNumberFormat="1" applyFont="1" applyBorder="1" applyAlignment="1">
      <alignment horizontal="center" vertical="center"/>
    </xf>
    <xf numFmtId="164" fontId="23" fillId="0" borderId="12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39" fillId="0" borderId="0" xfId="0" applyFont="1"/>
    <xf numFmtId="8" fontId="23" fillId="3" borderId="13" xfId="0" applyNumberFormat="1" applyFont="1" applyFill="1" applyBorder="1" applyAlignment="1">
      <alignment horizontal="center" vertical="center"/>
    </xf>
    <xf numFmtId="8" fontId="23" fillId="3" borderId="13" xfId="0" applyNumberFormat="1" applyFont="1" applyFill="1" applyBorder="1" applyAlignment="1">
      <alignment horizontal="left" vertical="center"/>
    </xf>
    <xf numFmtId="0" fontId="51" fillId="0" borderId="13" xfId="0" applyFont="1" applyBorder="1" applyAlignment="1">
      <alignment wrapText="1"/>
    </xf>
    <xf numFmtId="0" fontId="23" fillId="14" borderId="0" xfId="0" applyFont="1" applyFill="1" applyAlignment="1">
      <alignment horizontal="left" vertical="center"/>
    </xf>
    <xf numFmtId="0" fontId="23" fillId="14" borderId="13" xfId="0" applyFont="1" applyFill="1" applyBorder="1" applyAlignment="1">
      <alignment horizontal="center" vertical="center"/>
    </xf>
    <xf numFmtId="164" fontId="23" fillId="0" borderId="0" xfId="0" applyNumberFormat="1" applyFont="1" applyAlignment="1">
      <alignment horizontal="center" vertical="center"/>
    </xf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horizontal="left" vertical="center"/>
    </xf>
    <xf numFmtId="164" fontId="9" fillId="0" borderId="0" xfId="2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3" borderId="13" xfId="0" applyFont="1" applyFill="1" applyBorder="1" applyAlignment="1">
      <alignment horizontal="center" vertical="center"/>
    </xf>
    <xf numFmtId="0" fontId="51" fillId="0" borderId="2" xfId="0" applyFont="1" applyBorder="1" applyAlignment="1">
      <alignment wrapText="1"/>
    </xf>
    <xf numFmtId="0" fontId="23" fillId="0" borderId="0" xfId="0" applyFont="1" applyAlignment="1">
      <alignment vertical="center" wrapText="1"/>
    </xf>
    <xf numFmtId="0" fontId="1" fillId="0" borderId="13" xfId="0" applyFont="1" applyBorder="1" applyAlignment="1">
      <alignment vertical="center"/>
    </xf>
    <xf numFmtId="0" fontId="4" fillId="0" borderId="13" xfId="0" applyFont="1" applyBorder="1"/>
    <xf numFmtId="164" fontId="6" fillId="0" borderId="13" xfId="0" applyNumberFormat="1" applyFont="1" applyBorder="1" applyAlignment="1">
      <alignment horizontal="center" vertical="center"/>
    </xf>
    <xf numFmtId="0" fontId="30" fillId="4" borderId="2" xfId="0" applyFont="1" applyFill="1" applyBorder="1"/>
    <xf numFmtId="0" fontId="13" fillId="4" borderId="2" xfId="0" applyFont="1" applyFill="1" applyBorder="1" applyAlignment="1">
      <alignment horizontal="center"/>
    </xf>
    <xf numFmtId="0" fontId="49" fillId="0" borderId="13" xfId="0" applyFont="1" applyBorder="1"/>
    <xf numFmtId="0" fontId="49" fillId="0" borderId="0" xfId="0" applyFont="1"/>
    <xf numFmtId="0" fontId="1" fillId="0" borderId="2" xfId="0" applyFont="1" applyBorder="1" applyAlignment="1">
      <alignment vertical="center"/>
    </xf>
    <xf numFmtId="8" fontId="13" fillId="4" borderId="2" xfId="0" applyNumberFormat="1" applyFont="1" applyFill="1" applyBorder="1" applyAlignment="1">
      <alignment horizontal="center" vertical="center"/>
    </xf>
    <xf numFmtId="170" fontId="4" fillId="0" borderId="0" xfId="0" applyNumberFormat="1" applyFont="1"/>
    <xf numFmtId="171" fontId="13" fillId="13" borderId="2" xfId="0" applyNumberFormat="1" applyFont="1" applyFill="1" applyBorder="1" applyAlignment="1">
      <alignment horizontal="center" vertical="center"/>
    </xf>
    <xf numFmtId="171" fontId="23" fillId="0" borderId="2" xfId="0" applyNumberFormat="1" applyFont="1" applyBorder="1" applyAlignment="1">
      <alignment horizontal="center" vertical="center" wrapText="1"/>
    </xf>
    <xf numFmtId="165" fontId="7" fillId="0" borderId="56" xfId="0" applyNumberFormat="1" applyFont="1" applyBorder="1" applyAlignment="1">
      <alignment horizontal="center"/>
    </xf>
    <xf numFmtId="165" fontId="7" fillId="0" borderId="57" xfId="0" applyNumberFormat="1" applyFont="1" applyBorder="1" applyAlignment="1">
      <alignment horizontal="center"/>
    </xf>
    <xf numFmtId="165" fontId="7" fillId="0" borderId="58" xfId="0" applyNumberFormat="1" applyFon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0" fillId="0" borderId="58" xfId="0" applyBorder="1" applyAlignment="1">
      <alignment horizontal="center"/>
    </xf>
    <xf numFmtId="16" fontId="7" fillId="16" borderId="33" xfId="0" applyNumberFormat="1" applyFont="1" applyFill="1" applyBorder="1" applyAlignment="1">
      <alignment horizontal="center" vertical="center"/>
    </xf>
    <xf numFmtId="16" fontId="7" fillId="16" borderId="34" xfId="0" applyNumberFormat="1" applyFont="1" applyFill="1" applyBorder="1" applyAlignment="1">
      <alignment horizontal="center" vertical="center"/>
    </xf>
    <xf numFmtId="16" fontId="7" fillId="16" borderId="35" xfId="0" applyNumberFormat="1" applyFont="1" applyFill="1" applyBorder="1" applyAlignment="1">
      <alignment horizontal="center" vertical="center"/>
    </xf>
    <xf numFmtId="0" fontId="35" fillId="31" borderId="40" xfId="0" applyFont="1" applyFill="1" applyBorder="1" applyAlignment="1" applyProtection="1">
      <alignment horizontal="center" vertical="center"/>
      <protection locked="0"/>
    </xf>
    <xf numFmtId="0" fontId="35" fillId="31" borderId="46" xfId="0" applyFont="1" applyFill="1" applyBorder="1" applyAlignment="1" applyProtection="1">
      <alignment horizontal="center" vertical="center"/>
      <protection locked="0"/>
    </xf>
    <xf numFmtId="44" fontId="9" fillId="0" borderId="41" xfId="0" applyNumberFormat="1" applyFont="1" applyBorder="1" applyAlignment="1">
      <alignment horizontal="left" vertical="center" wrapText="1"/>
    </xf>
    <xf numFmtId="44" fontId="9" fillId="0" borderId="47" xfId="0" applyNumberFormat="1" applyFont="1" applyBorder="1" applyAlignment="1">
      <alignment horizontal="center" vertical="center" wrapText="1"/>
    </xf>
    <xf numFmtId="0" fontId="0" fillId="0" borderId="26" xfId="0" applyBorder="1" applyAlignment="1">
      <alignment horizontal="center"/>
    </xf>
    <xf numFmtId="9" fontId="1" fillId="0" borderId="28" xfId="4" applyFont="1" applyBorder="1" applyAlignment="1">
      <alignment horizontal="center"/>
    </xf>
    <xf numFmtId="0" fontId="34" fillId="0" borderId="30" xfId="0" applyFont="1" applyBorder="1" applyAlignment="1">
      <alignment horizontal="center"/>
    </xf>
    <xf numFmtId="0" fontId="34" fillId="0" borderId="22" xfId="0" applyFont="1" applyBorder="1" applyAlignment="1">
      <alignment horizontal="center"/>
    </xf>
  </cellXfs>
  <cellStyles count="7">
    <cellStyle name="Currency" xfId="3" builtinId="4"/>
    <cellStyle name="Normal" xfId="0" builtinId="0"/>
    <cellStyle name="Normal 2" xfId="5" xr:uid="{AB1BC26A-9B48-4ABD-9587-56F487B4F51D}"/>
    <cellStyle name="Normal 2 2 2" xfId="2" xr:uid="{00000000-0005-0000-0000-000001000000}"/>
    <cellStyle name="Normal 3" xfId="6" xr:uid="{86FF7E04-B4A4-4CDA-82A8-0792585549EC}"/>
    <cellStyle name="Normal 4 2" xfId="1" xr:uid="{00000000-0005-0000-0000-000002000000}"/>
    <cellStyle name="Percent" xfId="4" builtinId="5"/>
  </cellStyles>
  <dxfs count="185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m/d/yyyy"/>
    </dxf>
    <dxf>
      <numFmt numFmtId="19" formatCode="m/d/yyyy"/>
    </dxf>
    <dxf>
      <numFmt numFmtId="19" formatCode="m/d/yyyy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b/>
        <sz val="8"/>
        <color theme="0"/>
        <name val="Arial"/>
        <scheme val="none"/>
      </font>
      <fill>
        <patternFill patternType="solid">
          <fgColor indexed="64"/>
          <bgColor rgb="FF002060"/>
        </patternFill>
      </fill>
      <alignment horizontal="center" vertical="center"/>
    </dxf>
  </dxfs>
  <tableStyles count="0" defaultTableStyle="TableStyleMedium2" defaultPivotStyle="PivotStyleLight16"/>
  <colors>
    <mruColors>
      <color rgb="FF00FFFF"/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2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5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4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3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andaD\Documents\Entrena\KRS\Archivo%20gen%20para%20CTB%200926SEP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02-12-24.xlsx" TargetMode="External"/><Relationship Id="rId1" Type="http://schemas.openxmlformats.org/officeDocument/2006/relationships/externalLinkPath" Target="file:///T:\SMTC%20Planning%20Team\PLANT%202\13.-%20KORRUS\Wos\WOS%20KRS%2002-12-24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randaD\Documents\Entrena\KRS\On%20Hand%20Detail2.xlsx" TargetMode="External"/><Relationship Id="rId1" Type="http://schemas.openxmlformats.org/officeDocument/2006/relationships/externalLinkPath" Target="file:///C:\Users\ArandaD\Documents\Entrena\KRS\On%20Hand%20Detail2.xlsx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T:\SMTC%20Planning%20Team\PLANT%202\13.-%20KORRUS\Wos\WOS%20KRS%2011-29-24.xlsx" TargetMode="External"/><Relationship Id="rId1" Type="http://schemas.openxmlformats.org/officeDocument/2006/relationships/externalLinkPath" Target="file:///T:\SMTC%20Planning%20Team\PLANT%202\13.-%20KORRUS\Wos\WOS%20KRS%2011-29-24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gadoc\OneDrive%20-%20SMTC\Documents\CTB\WK342024\KRS\WOS%20KRS0823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4"/>
      <sheetName val="Sheet5"/>
      <sheetName val="Demanda Actual"/>
      <sheetName val="Sheet9"/>
      <sheetName val="Sheet7"/>
      <sheetName val="FILE DEMANDA"/>
      <sheetName val="RL"/>
      <sheetName val="On hand"/>
      <sheetName val="Sheet8"/>
    </sheetNames>
    <sheetDataSet>
      <sheetData sheetId="0">
        <row r="1">
          <cell r="D1" t="str">
            <v>PO' S</v>
          </cell>
        </row>
        <row r="2">
          <cell r="D2" t="str">
            <v>POUS269991</v>
          </cell>
        </row>
        <row r="3">
          <cell r="D3" t="str">
            <v>POUS269981</v>
          </cell>
        </row>
        <row r="4">
          <cell r="D4" t="str">
            <v>POUS269981</v>
          </cell>
        </row>
        <row r="5">
          <cell r="D5" t="str">
            <v>POUS269988</v>
          </cell>
        </row>
        <row r="6">
          <cell r="D6" t="str">
            <v>POUS270097</v>
          </cell>
        </row>
        <row r="7">
          <cell r="D7" t="str">
            <v>POUS270097</v>
          </cell>
        </row>
        <row r="8">
          <cell r="D8" t="str">
            <v>POUS270236</v>
          </cell>
        </row>
        <row r="9">
          <cell r="D9" t="str">
            <v>POUS270049</v>
          </cell>
        </row>
        <row r="10">
          <cell r="D10" t="str">
            <v>POUS270044</v>
          </cell>
        </row>
        <row r="11">
          <cell r="D11" t="str">
            <v>POUS270051</v>
          </cell>
        </row>
        <row r="12">
          <cell r="D12" t="str">
            <v>POUS269969</v>
          </cell>
        </row>
        <row r="13">
          <cell r="D13" t="str">
            <v>POUS269981</v>
          </cell>
        </row>
        <row r="14">
          <cell r="D14" t="str">
            <v>POUS269989</v>
          </cell>
        </row>
        <row r="15">
          <cell r="D15" t="str">
            <v>POUS270169</v>
          </cell>
        </row>
        <row r="16">
          <cell r="D16" t="str">
            <v>POUS269982</v>
          </cell>
        </row>
        <row r="17">
          <cell r="D17" t="str">
            <v>POUS270399</v>
          </cell>
        </row>
        <row r="18">
          <cell r="D18" t="str">
            <v>POUS270044</v>
          </cell>
        </row>
        <row r="19">
          <cell r="D19" t="str">
            <v>POUS270184</v>
          </cell>
        </row>
        <row r="20">
          <cell r="D20" t="str">
            <v>POUS269999</v>
          </cell>
        </row>
        <row r="21">
          <cell r="D21" t="str">
            <v>POUS270195</v>
          </cell>
        </row>
        <row r="22">
          <cell r="D22" t="str">
            <v>POUS270190</v>
          </cell>
        </row>
        <row r="23">
          <cell r="D23" t="str">
            <v>POUS270031</v>
          </cell>
        </row>
        <row r="24">
          <cell r="D24" t="str">
            <v>POUS270037</v>
          </cell>
        </row>
        <row r="25">
          <cell r="D25" t="str">
            <v>POUS270203</v>
          </cell>
        </row>
        <row r="26">
          <cell r="D26" t="str">
            <v>POUS270046</v>
          </cell>
        </row>
        <row r="27">
          <cell r="D27" t="str">
            <v>POUS270127</v>
          </cell>
        </row>
        <row r="28">
          <cell r="D28" t="str">
            <v>POUS269973</v>
          </cell>
        </row>
        <row r="29">
          <cell r="D29" t="str">
            <v>POUS269980</v>
          </cell>
        </row>
        <row r="30">
          <cell r="D30" t="str">
            <v>POUS270050</v>
          </cell>
        </row>
        <row r="31">
          <cell r="D31" t="str">
            <v>POUS270194</v>
          </cell>
        </row>
        <row r="32">
          <cell r="D32" t="str">
            <v>POUS270207</v>
          </cell>
        </row>
        <row r="33">
          <cell r="D33" t="str">
            <v>POUS270112</v>
          </cell>
        </row>
        <row r="34">
          <cell r="D34" t="str">
            <v>POUS270192</v>
          </cell>
        </row>
        <row r="35">
          <cell r="D35" t="str">
            <v>POUS269994</v>
          </cell>
        </row>
        <row r="36">
          <cell r="D36" t="str">
            <v>POUS270049</v>
          </cell>
        </row>
        <row r="37">
          <cell r="D37" t="str">
            <v>POUS270049</v>
          </cell>
        </row>
        <row r="38">
          <cell r="D38" t="str">
            <v>POUS269986</v>
          </cell>
        </row>
        <row r="39">
          <cell r="D39" t="str">
            <v>POUS269987</v>
          </cell>
        </row>
        <row r="40">
          <cell r="D40" t="str">
            <v>POUS270000</v>
          </cell>
        </row>
        <row r="41">
          <cell r="D41" t="str">
            <v>POUS269976</v>
          </cell>
        </row>
        <row r="42">
          <cell r="D42" t="str">
            <v>POUS269996</v>
          </cell>
        </row>
        <row r="43">
          <cell r="D43" t="str">
            <v>POUS270038</v>
          </cell>
        </row>
        <row r="44">
          <cell r="D44" t="str">
            <v>POUS270218</v>
          </cell>
        </row>
        <row r="45">
          <cell r="D45" t="str">
            <v>POUS270052</v>
          </cell>
        </row>
        <row r="46">
          <cell r="D46" t="str">
            <v>POUS270251</v>
          </cell>
        </row>
        <row r="47">
          <cell r="D47" t="str">
            <v>POUS270230</v>
          </cell>
        </row>
        <row r="48">
          <cell r="D48" t="str">
            <v>POUS269990</v>
          </cell>
        </row>
        <row r="49">
          <cell r="D49" t="str">
            <v>POUS270249</v>
          </cell>
        </row>
        <row r="50">
          <cell r="D50" t="str">
            <v>POUS270042</v>
          </cell>
        </row>
        <row r="51">
          <cell r="D51" t="str">
            <v>POUS270205</v>
          </cell>
        </row>
        <row r="52">
          <cell r="D52" t="str">
            <v>POUS270192</v>
          </cell>
        </row>
        <row r="53">
          <cell r="D53" t="str">
            <v>POUS269986</v>
          </cell>
        </row>
        <row r="54">
          <cell r="D54" t="str">
            <v>POUS269987</v>
          </cell>
        </row>
        <row r="55">
          <cell r="D55" t="str">
            <v>POUS269976</v>
          </cell>
        </row>
        <row r="56">
          <cell r="D56" t="str">
            <v>POUS270161</v>
          </cell>
        </row>
        <row r="57">
          <cell r="D57" t="str">
            <v>POUS269996</v>
          </cell>
        </row>
        <row r="58">
          <cell r="D58" t="str">
            <v>POUS270052</v>
          </cell>
        </row>
        <row r="59">
          <cell r="D59" t="str">
            <v>POUS269997</v>
          </cell>
        </row>
        <row r="60">
          <cell r="D60" t="str">
            <v>Rise PVT  POUS270318</v>
          </cell>
        </row>
        <row r="61">
          <cell r="D61" t="str">
            <v>Rise PVT  POUS270318</v>
          </cell>
        </row>
        <row r="62">
          <cell r="D62" t="str">
            <v>Rise PVT  POUS270318</v>
          </cell>
        </row>
        <row r="63">
          <cell r="D63" t="str">
            <v>Rise PVT  POUS270318</v>
          </cell>
        </row>
        <row r="64">
          <cell r="D64" t="str">
            <v>Rise PVT  POUS270318</v>
          </cell>
        </row>
        <row r="65">
          <cell r="D65" t="str">
            <v>Rise PVT  POUS270318</v>
          </cell>
        </row>
        <row r="66">
          <cell r="D66" t="str">
            <v>Rise PVT  POUS270318</v>
          </cell>
        </row>
        <row r="67">
          <cell r="D67" t="str">
            <v>Rise PVT  POUS270318</v>
          </cell>
        </row>
        <row r="68">
          <cell r="D68" t="str">
            <v>Rise PVT  POUS270318</v>
          </cell>
        </row>
        <row r="69">
          <cell r="D69" t="str">
            <v>Rise PVT  POUS270318</v>
          </cell>
        </row>
        <row r="70">
          <cell r="D70" t="str">
            <v>POUS270365</v>
          </cell>
        </row>
        <row r="71">
          <cell r="D71" t="str">
            <v>POUS270360</v>
          </cell>
        </row>
        <row r="72">
          <cell r="D72" t="str">
            <v>POUS270364</v>
          </cell>
        </row>
        <row r="73">
          <cell r="D73" t="str">
            <v>POUS270365</v>
          </cell>
        </row>
        <row r="74">
          <cell r="D74" t="str">
            <v>POUS270254</v>
          </cell>
        </row>
        <row r="75">
          <cell r="D75" t="str">
            <v>POUS270347</v>
          </cell>
        </row>
        <row r="76">
          <cell r="D76" t="str">
            <v>POUS270381</v>
          </cell>
        </row>
        <row r="77">
          <cell r="D77" t="str">
            <v>POUS270391</v>
          </cell>
        </row>
        <row r="78">
          <cell r="D78" t="str">
            <v>POUS270407</v>
          </cell>
        </row>
        <row r="79">
          <cell r="D79" t="str">
            <v>POUS270438</v>
          </cell>
        </row>
        <row r="80">
          <cell r="D80" t="str">
            <v>POUS270439</v>
          </cell>
        </row>
        <row r="81">
          <cell r="D81" t="str">
            <v>POUS270235</v>
          </cell>
        </row>
        <row r="82">
          <cell r="D82" t="str">
            <v>POUS270392</v>
          </cell>
        </row>
        <row r="83">
          <cell r="D83" t="str">
            <v>POUS270402</v>
          </cell>
        </row>
        <row r="84">
          <cell r="D84" t="str">
            <v>POUS270429</v>
          </cell>
        </row>
        <row r="85">
          <cell r="D85" t="str">
            <v>POUS269752</v>
          </cell>
        </row>
        <row r="86">
          <cell r="D86" t="str">
            <v>POUS269985</v>
          </cell>
        </row>
        <row r="87">
          <cell r="D87" t="str">
            <v>POUS270209</v>
          </cell>
        </row>
        <row r="88">
          <cell r="D88" t="str">
            <v>POUS270344</v>
          </cell>
        </row>
        <row r="89">
          <cell r="D89" t="str">
            <v>POUS270263</v>
          </cell>
        </row>
        <row r="90">
          <cell r="D90" t="str">
            <v>POUS270349</v>
          </cell>
        </row>
        <row r="91">
          <cell r="D91" t="str">
            <v>POUS270412</v>
          </cell>
        </row>
        <row r="92">
          <cell r="D92" t="str">
            <v>POUS270426</v>
          </cell>
        </row>
        <row r="93">
          <cell r="D93" t="str">
            <v>POUS270097</v>
          </cell>
        </row>
        <row r="94">
          <cell r="D94" t="str">
            <v>POUS270236</v>
          </cell>
        </row>
        <row r="95">
          <cell r="D95" t="str">
            <v>POUS270238</v>
          </cell>
        </row>
        <row r="96">
          <cell r="D96" t="str">
            <v>POUS270402</v>
          </cell>
        </row>
        <row r="97">
          <cell r="D97" t="str">
            <v>POUS270335</v>
          </cell>
        </row>
        <row r="98">
          <cell r="D98" t="str">
            <v>POUS269995</v>
          </cell>
        </row>
        <row r="99">
          <cell r="D99" t="str">
            <v>POUS270379</v>
          </cell>
        </row>
        <row r="100">
          <cell r="D100" t="str">
            <v>POUS270178</v>
          </cell>
        </row>
        <row r="101">
          <cell r="D101" t="str">
            <v>POUS270234</v>
          </cell>
        </row>
        <row r="102">
          <cell r="D102" t="str">
            <v>POUS270144</v>
          </cell>
        </row>
        <row r="103">
          <cell r="D103" t="str">
            <v>POUS270187</v>
          </cell>
        </row>
        <row r="104">
          <cell r="D104" t="str">
            <v>POUS270258</v>
          </cell>
        </row>
        <row r="105">
          <cell r="D105" t="str">
            <v>POUS270390</v>
          </cell>
        </row>
        <row r="106">
          <cell r="D106" t="str">
            <v>POUS270408</v>
          </cell>
        </row>
        <row r="107">
          <cell r="D107" t="str">
            <v>POUS270471</v>
          </cell>
        </row>
        <row r="108">
          <cell r="D108" t="str">
            <v>POUS270154</v>
          </cell>
        </row>
        <row r="109">
          <cell r="D109" t="str">
            <v>POUS270209</v>
          </cell>
        </row>
        <row r="110">
          <cell r="D110" t="str">
            <v>POUS270048</v>
          </cell>
        </row>
        <row r="111">
          <cell r="D111" t="str">
            <v>POUS270145</v>
          </cell>
        </row>
        <row r="112">
          <cell r="D112" t="str">
            <v>POUS270378</v>
          </cell>
        </row>
        <row r="113">
          <cell r="D113" t="str">
            <v>POUS270434</v>
          </cell>
        </row>
        <row r="114">
          <cell r="D114" t="str">
            <v>POUS270472</v>
          </cell>
        </row>
        <row r="115">
          <cell r="D115" t="str">
            <v>POUS270117</v>
          </cell>
        </row>
        <row r="116">
          <cell r="D116" t="str">
            <v>POUS270404</v>
          </cell>
        </row>
        <row r="117">
          <cell r="D117" t="str">
            <v>POUS270455</v>
          </cell>
        </row>
        <row r="118">
          <cell r="D118" t="str">
            <v>POUS270096</v>
          </cell>
        </row>
        <row r="119">
          <cell r="D119" t="str">
            <v>POUS270036</v>
          </cell>
        </row>
        <row r="120">
          <cell r="D120" t="str">
            <v>POUS270374</v>
          </cell>
        </row>
        <row r="121">
          <cell r="D121" t="str">
            <v>POUS270454</v>
          </cell>
        </row>
        <row r="122">
          <cell r="D122" t="str">
            <v>POUS270267</v>
          </cell>
        </row>
        <row r="123">
          <cell r="D123" t="str">
            <v>POUS270360</v>
          </cell>
        </row>
        <row r="124">
          <cell r="D124" t="str">
            <v>POUS270365</v>
          </cell>
        </row>
        <row r="125">
          <cell r="D125" t="str">
            <v>POUS270382</v>
          </cell>
        </row>
        <row r="126">
          <cell r="D126" t="str">
            <v>POUS270254</v>
          </cell>
        </row>
        <row r="127">
          <cell r="D127" t="str">
            <v>POUS270347</v>
          </cell>
        </row>
        <row r="128">
          <cell r="D128" t="str">
            <v>POUS270381</v>
          </cell>
        </row>
        <row r="129">
          <cell r="D129" t="str">
            <v>POUS270391</v>
          </cell>
        </row>
        <row r="130">
          <cell r="D130" t="str">
            <v>POUS270407</v>
          </cell>
        </row>
        <row r="131">
          <cell r="D131" t="str">
            <v>POUS270438</v>
          </cell>
        </row>
        <row r="132">
          <cell r="D132" t="str">
            <v>POUS270348</v>
          </cell>
        </row>
        <row r="133">
          <cell r="D133" t="str">
            <v>POUS270375</v>
          </cell>
        </row>
        <row r="134">
          <cell r="D134" t="str">
            <v>POUS269752</v>
          </cell>
        </row>
        <row r="135">
          <cell r="D135" t="str">
            <v>POUS269985</v>
          </cell>
        </row>
        <row r="136">
          <cell r="D136" t="str">
            <v>POUS270154</v>
          </cell>
        </row>
        <row r="137">
          <cell r="D137" t="str">
            <v>POUS270209</v>
          </cell>
        </row>
        <row r="138">
          <cell r="D138" t="str">
            <v>POUS270344</v>
          </cell>
        </row>
        <row r="139">
          <cell r="D139" t="str">
            <v>POUS270263</v>
          </cell>
        </row>
        <row r="140">
          <cell r="D140" t="str">
            <v>POUS270412</v>
          </cell>
        </row>
        <row r="141">
          <cell r="D141" t="str">
            <v>POUS270262</v>
          </cell>
        </row>
        <row r="142">
          <cell r="D142" t="str">
            <v>POUS270352</v>
          </cell>
        </row>
        <row r="143">
          <cell r="D143" t="str">
            <v>POUS270360</v>
          </cell>
        </row>
        <row r="144">
          <cell r="D144" t="str">
            <v>POUS270335</v>
          </cell>
        </row>
        <row r="145">
          <cell r="D145" t="str">
            <v>POUS270379</v>
          </cell>
        </row>
        <row r="146">
          <cell r="D146" t="str">
            <v>POUS270415</v>
          </cell>
        </row>
        <row r="147">
          <cell r="D147" t="str">
            <v>POUS270437</v>
          </cell>
        </row>
        <row r="148">
          <cell r="D148" t="str">
            <v>POUS270178</v>
          </cell>
        </row>
        <row r="149">
          <cell r="D149" t="str">
            <v>POUS270234</v>
          </cell>
        </row>
        <row r="150">
          <cell r="D150" t="str">
            <v>POUS270144</v>
          </cell>
        </row>
        <row r="151">
          <cell r="D151" t="str">
            <v>POUS270258</v>
          </cell>
        </row>
        <row r="152">
          <cell r="D152" t="str">
            <v>POUS270390</v>
          </cell>
        </row>
        <row r="153">
          <cell r="D153" t="str">
            <v>POUS270408</v>
          </cell>
        </row>
        <row r="154">
          <cell r="D154" t="str">
            <v>POUS270256</v>
          </cell>
        </row>
        <row r="155">
          <cell r="D155" t="str">
            <v>POUS270471</v>
          </cell>
        </row>
        <row r="156">
          <cell r="D156" t="str">
            <v>POUS270154</v>
          </cell>
        </row>
        <row r="157">
          <cell r="D157" t="str">
            <v>POUS270209</v>
          </cell>
        </row>
        <row r="158">
          <cell r="D158" t="str">
            <v>POUS270227</v>
          </cell>
        </row>
        <row r="159">
          <cell r="D159" t="str">
            <v>POUS270048</v>
          </cell>
        </row>
        <row r="160">
          <cell r="D160" t="str">
            <v>POUS270145</v>
          </cell>
        </row>
        <row r="161">
          <cell r="D161" t="str">
            <v>POUS270165</v>
          </cell>
        </row>
        <row r="162">
          <cell r="D162" t="str">
            <v>POUS270032</v>
          </cell>
        </row>
        <row r="163">
          <cell r="D163" t="str">
            <v>POUS270376</v>
          </cell>
        </row>
        <row r="164">
          <cell r="D164" t="str">
            <v>POUS270472</v>
          </cell>
        </row>
        <row r="165">
          <cell r="D165" t="str">
            <v>POUS269751</v>
          </cell>
        </row>
        <row r="166">
          <cell r="D166" t="str">
            <v>POUS270096</v>
          </cell>
        </row>
        <row r="167">
          <cell r="D167" t="str">
            <v>POUS270434</v>
          </cell>
        </row>
        <row r="168">
          <cell r="D168" t="str">
            <v>POUS270447</v>
          </cell>
        </row>
        <row r="169">
          <cell r="D169" t="str">
            <v>POUS270454</v>
          </cell>
        </row>
        <row r="170">
          <cell r="D170" t="str">
            <v>POUS270448</v>
          </cell>
        </row>
        <row r="171">
          <cell r="D171" t="str">
            <v>POUS270039</v>
          </cell>
        </row>
        <row r="172">
          <cell r="D172" t="str">
            <v>POUS270353</v>
          </cell>
        </row>
        <row r="173">
          <cell r="D173" t="str">
            <v>POUS270475</v>
          </cell>
        </row>
        <row r="174">
          <cell r="D174" t="str">
            <v>POUS269992</v>
          </cell>
        </row>
        <row r="175">
          <cell r="D175" t="str">
            <v>POUS269977</v>
          </cell>
        </row>
        <row r="176">
          <cell r="D176" t="str">
            <v>POUS270435</v>
          </cell>
        </row>
        <row r="177">
          <cell r="D177" t="str">
            <v>POUS270343</v>
          </cell>
        </row>
        <row r="178">
          <cell r="D178" t="str">
            <v>POUS270418</v>
          </cell>
        </row>
        <row r="179">
          <cell r="D179" t="str">
            <v>POUS270188</v>
          </cell>
        </row>
        <row r="180">
          <cell r="D180" t="str">
            <v>POUS270266</v>
          </cell>
        </row>
        <row r="181">
          <cell r="D181" t="str">
            <v>POUS270213</v>
          </cell>
        </row>
        <row r="182">
          <cell r="D182" t="str">
            <v>POUS270144</v>
          </cell>
        </row>
        <row r="183">
          <cell r="D183" t="str">
            <v>POUS270253</v>
          </cell>
        </row>
        <row r="184">
          <cell r="D184" t="str">
            <v>POUS270330</v>
          </cell>
        </row>
        <row r="185">
          <cell r="D185" t="str">
            <v>POUS269980</v>
          </cell>
        </row>
        <row r="186">
          <cell r="D186" t="str">
            <v>POUS270455</v>
          </cell>
        </row>
        <row r="187">
          <cell r="D187" t="str">
            <v>POUS270257</v>
          </cell>
        </row>
        <row r="188">
          <cell r="D188" t="str">
            <v>POUS270387</v>
          </cell>
        </row>
        <row r="189">
          <cell r="D189" t="str">
            <v>POUS270436</v>
          </cell>
        </row>
        <row r="190">
          <cell r="D190" t="str">
            <v>POUS270444</v>
          </cell>
        </row>
        <row r="191">
          <cell r="D191" t="str">
            <v>POUS270424</v>
          </cell>
        </row>
        <row r="192">
          <cell r="D192" t="str">
            <v>POUS270380</v>
          </cell>
        </row>
        <row r="193">
          <cell r="D193" t="str">
            <v>POUS270114</v>
          </cell>
        </row>
        <row r="194">
          <cell r="D194" t="str">
            <v>POUS270127</v>
          </cell>
        </row>
        <row r="195">
          <cell r="D195" t="str">
            <v>POUS270164</v>
          </cell>
        </row>
        <row r="196">
          <cell r="D196" t="str">
            <v>POUS270053</v>
          </cell>
        </row>
        <row r="197">
          <cell r="D197" t="str">
            <v>POUS270255</v>
          </cell>
        </row>
        <row r="198">
          <cell r="D198" t="str">
            <v>POUS270341</v>
          </cell>
        </row>
        <row r="199">
          <cell r="D199" t="str">
            <v>POUS270337</v>
          </cell>
        </row>
        <row r="200">
          <cell r="D200" t="str">
            <v>POUS270361</v>
          </cell>
        </row>
        <row r="201">
          <cell r="D201" t="str">
            <v>POUS270166</v>
          </cell>
        </row>
        <row r="202">
          <cell r="D202" t="str">
            <v>POUS270124</v>
          </cell>
        </row>
        <row r="203">
          <cell r="D203" t="str">
            <v>POUS270113</v>
          </cell>
        </row>
        <row r="204">
          <cell r="D204" t="str">
            <v>POUS270292</v>
          </cell>
        </row>
        <row r="205">
          <cell r="D205" t="str">
            <v>POUS270356</v>
          </cell>
        </row>
        <row r="206">
          <cell r="D206" t="str">
            <v>POUS269998</v>
          </cell>
        </row>
        <row r="207">
          <cell r="D207" t="str">
            <v>POUS270342</v>
          </cell>
        </row>
        <row r="208">
          <cell r="D208" t="str">
            <v>POUS270430</v>
          </cell>
        </row>
        <row r="209">
          <cell r="D209" t="str">
            <v>POUS270194</v>
          </cell>
        </row>
        <row r="210">
          <cell r="D210" t="str">
            <v>POUS270414</v>
          </cell>
        </row>
        <row r="211">
          <cell r="D211" t="str">
            <v>POUS270157</v>
          </cell>
        </row>
        <row r="212">
          <cell r="D212" t="str">
            <v>POUS270372</v>
          </cell>
        </row>
        <row r="213">
          <cell r="D213" t="str">
            <v>POUS270372</v>
          </cell>
        </row>
        <row r="214">
          <cell r="D214" t="str">
            <v>POUS270245</v>
          </cell>
        </row>
        <row r="215">
          <cell r="D215" t="str">
            <v>POUS270295</v>
          </cell>
        </row>
        <row r="216">
          <cell r="D216" t="str">
            <v>POUS270214</v>
          </cell>
        </row>
        <row r="217">
          <cell r="D217" t="str">
            <v>POUS270261</v>
          </cell>
        </row>
        <row r="218">
          <cell r="D218" t="str">
            <v>POUS270163</v>
          </cell>
        </row>
        <row r="219">
          <cell r="D219" t="str">
            <v>POUS270043</v>
          </cell>
        </row>
        <row r="220">
          <cell r="D220" t="str">
            <v>POUS270432</v>
          </cell>
        </row>
        <row r="221">
          <cell r="D221" t="str">
            <v>POUS270222</v>
          </cell>
        </row>
        <row r="222">
          <cell r="D222" t="str">
            <v>POUS270269</v>
          </cell>
        </row>
        <row r="223">
          <cell r="D223" t="str">
            <v>POUS270423</v>
          </cell>
        </row>
        <row r="224">
          <cell r="D224" t="str">
            <v>POUS270449</v>
          </cell>
        </row>
        <row r="225">
          <cell r="D225" t="str">
            <v>POUS270172</v>
          </cell>
        </row>
        <row r="226">
          <cell r="D226" t="str">
            <v>POUS270332</v>
          </cell>
        </row>
        <row r="227">
          <cell r="D227" t="str">
            <v>POUS270355</v>
          </cell>
        </row>
        <row r="228">
          <cell r="D228" t="str">
            <v>POUS270195</v>
          </cell>
        </row>
        <row r="229">
          <cell r="D229" t="str">
            <v>POUS270435</v>
          </cell>
        </row>
        <row r="230">
          <cell r="D230" t="str">
            <v>POUS270190</v>
          </cell>
        </row>
        <row r="231">
          <cell r="D231" t="str">
            <v>POUS270393</v>
          </cell>
        </row>
        <row r="232">
          <cell r="D232" t="str">
            <v>POUS270418</v>
          </cell>
        </row>
        <row r="233">
          <cell r="D233" t="str">
            <v>POUS270045</v>
          </cell>
        </row>
        <row r="234">
          <cell r="D234" t="str">
            <v>POUS270156</v>
          </cell>
        </row>
        <row r="235">
          <cell r="D235" t="str">
            <v>POUS270188</v>
          </cell>
        </row>
        <row r="236">
          <cell r="D236" t="str">
            <v>POUS270213</v>
          </cell>
        </row>
        <row r="237">
          <cell r="D237" t="str">
            <v>POUS270411</v>
          </cell>
        </row>
        <row r="238">
          <cell r="D238" t="str">
            <v>POUS270144</v>
          </cell>
        </row>
        <row r="239">
          <cell r="D239" t="str">
            <v>POUS270411</v>
          </cell>
        </row>
        <row r="240">
          <cell r="D240" t="str">
            <v>POUS270253</v>
          </cell>
        </row>
        <row r="241">
          <cell r="D241" t="str">
            <v>POUS270330</v>
          </cell>
        </row>
        <row r="242">
          <cell r="D242" t="str">
            <v>POUS270421</v>
          </cell>
        </row>
        <row r="243">
          <cell r="D243" t="str">
            <v>POUS270336</v>
          </cell>
        </row>
        <row r="244">
          <cell r="D244" t="str">
            <v>POUS270365</v>
          </cell>
        </row>
        <row r="245">
          <cell r="D245" t="str">
            <v>POUS270410</v>
          </cell>
        </row>
        <row r="246">
          <cell r="D246" t="str">
            <v>POUS270455</v>
          </cell>
        </row>
        <row r="247">
          <cell r="D247" t="str">
            <v>POUS270410</v>
          </cell>
        </row>
        <row r="248">
          <cell r="D248" t="str">
            <v>POUS270436</v>
          </cell>
        </row>
        <row r="249">
          <cell r="D249" t="str">
            <v>POUS270031</v>
          </cell>
        </row>
        <row r="250">
          <cell r="D250" t="str">
            <v>POUS269967</v>
          </cell>
        </row>
        <row r="251">
          <cell r="D251" t="str">
            <v>POUS270444</v>
          </cell>
        </row>
        <row r="252">
          <cell r="D252" t="str">
            <v>POUS270424</v>
          </cell>
        </row>
        <row r="253">
          <cell r="D253" t="str">
            <v>POUS270380</v>
          </cell>
        </row>
        <row r="254">
          <cell r="D254" t="str">
            <v>POUS270114</v>
          </cell>
        </row>
        <row r="255">
          <cell r="D255" t="str">
            <v>POUS270179</v>
          </cell>
        </row>
        <row r="256">
          <cell r="D256" t="str">
            <v>POUS270270</v>
          </cell>
        </row>
        <row r="257">
          <cell r="D257" t="str">
            <v>POUS270384</v>
          </cell>
        </row>
        <row r="258">
          <cell r="D258" t="str">
            <v>POUS270127</v>
          </cell>
        </row>
        <row r="259">
          <cell r="D259" t="str">
            <v>POUS270359</v>
          </cell>
        </row>
        <row r="260">
          <cell r="D260" t="str">
            <v>POUS270164</v>
          </cell>
        </row>
        <row r="261">
          <cell r="D261" t="str">
            <v>POUS270370</v>
          </cell>
        </row>
        <row r="262">
          <cell r="D262" t="str">
            <v>POUS270255</v>
          </cell>
        </row>
        <row r="263">
          <cell r="D263" t="str">
            <v>POUS270346</v>
          </cell>
        </row>
        <row r="264">
          <cell r="D264" t="str">
            <v>POUS270341</v>
          </cell>
        </row>
        <row r="265">
          <cell r="D265" t="str">
            <v>POUS270337</v>
          </cell>
        </row>
        <row r="266">
          <cell r="D266" t="str">
            <v>POUS270361</v>
          </cell>
        </row>
        <row r="267">
          <cell r="D267" t="str">
            <v>POUS270166</v>
          </cell>
        </row>
        <row r="268">
          <cell r="D268" t="str">
            <v>POUS270239</v>
          </cell>
        </row>
        <row r="269">
          <cell r="D269" t="str">
            <v>POUS270147</v>
          </cell>
        </row>
        <row r="270">
          <cell r="D270" t="str">
            <v>POUS270124</v>
          </cell>
        </row>
        <row r="271">
          <cell r="D271" t="str">
            <v>POUS270356</v>
          </cell>
        </row>
        <row r="272">
          <cell r="D272" t="str">
            <v>POUS270342</v>
          </cell>
        </row>
        <row r="273">
          <cell r="D273" t="str">
            <v>POUS270430</v>
          </cell>
        </row>
        <row r="274">
          <cell r="D274" t="str">
            <v>POUS270160</v>
          </cell>
        </row>
        <row r="275">
          <cell r="D275" t="str">
            <v>POUS270198</v>
          </cell>
        </row>
        <row r="276">
          <cell r="D276" t="str">
            <v>POUS270226</v>
          </cell>
        </row>
        <row r="277">
          <cell r="D277" t="str">
            <v>POUS270157</v>
          </cell>
        </row>
        <row r="278">
          <cell r="D278" t="str">
            <v>POUS270150</v>
          </cell>
        </row>
        <row r="279">
          <cell r="D279" t="str">
            <v>POUS270372</v>
          </cell>
        </row>
        <row r="280">
          <cell r="D280" t="str">
            <v>POUS270372</v>
          </cell>
        </row>
        <row r="281">
          <cell r="D281" t="str">
            <v>POUS270431</v>
          </cell>
        </row>
        <row r="282">
          <cell r="D282" t="str">
            <v>POUS270292</v>
          </cell>
        </row>
        <row r="283">
          <cell r="D283" t="str">
            <v>POUS270219</v>
          </cell>
        </row>
        <row r="284">
          <cell r="D284" t="str">
            <v>POUS270295</v>
          </cell>
        </row>
        <row r="285">
          <cell r="D285" t="str">
            <v>POUS270351</v>
          </cell>
        </row>
        <row r="286">
          <cell r="D286" t="str">
            <v>POUS270350</v>
          </cell>
        </row>
        <row r="287">
          <cell r="D287" t="str">
            <v>POUS270201</v>
          </cell>
        </row>
        <row r="288">
          <cell r="D288" t="str">
            <v>POUS270163</v>
          </cell>
        </row>
        <row r="289">
          <cell r="D289" t="str">
            <v>POUS270260</v>
          </cell>
        </row>
        <row r="290">
          <cell r="D290" t="str">
            <v>POUS270043</v>
          </cell>
        </row>
        <row r="291">
          <cell r="D291" t="str">
            <v>POUS270198</v>
          </cell>
        </row>
        <row r="292">
          <cell r="D292" t="str">
            <v>POUS270295</v>
          </cell>
        </row>
        <row r="293">
          <cell r="D293" t="str">
            <v>POUS270224</v>
          </cell>
        </row>
        <row r="294">
          <cell r="D294" t="str">
            <v>POUS270181</v>
          </cell>
        </row>
        <row r="295">
          <cell r="D295" t="str">
            <v>POUS270259</v>
          </cell>
        </row>
        <row r="296">
          <cell r="D296" t="str">
            <v>POUS270449</v>
          </cell>
        </row>
        <row r="297">
          <cell r="D297" t="str">
            <v>POUS270470</v>
          </cell>
        </row>
        <row r="298">
          <cell r="D298" t="str">
            <v>POUS270172</v>
          </cell>
        </row>
        <row r="299">
          <cell r="D299" t="str">
            <v>POUS270433</v>
          </cell>
        </row>
        <row r="300">
          <cell r="D300" t="str">
            <v>POUS270422</v>
          </cell>
        </row>
        <row r="301">
          <cell r="D301" t="str">
            <v>POUS270433</v>
          </cell>
        </row>
        <row r="302">
          <cell r="D302" t="str">
            <v>POUS270355</v>
          </cell>
        </row>
        <row r="303">
          <cell r="D303" t="str">
            <v>POUS270164</v>
          </cell>
        </row>
        <row r="304">
          <cell r="D304" t="str">
            <v>POUS270240</v>
          </cell>
        </row>
        <row r="305">
          <cell r="D305" t="str">
            <v>POUS270241</v>
          </cell>
        </row>
        <row r="306">
          <cell r="D306" t="str">
            <v>POUS270377</v>
          </cell>
        </row>
        <row r="307">
          <cell r="D307" t="str">
            <v>POUS270189</v>
          </cell>
        </row>
        <row r="308">
          <cell r="D308" t="str">
            <v>POUS269968</v>
          </cell>
        </row>
        <row r="309">
          <cell r="D309" t="str">
            <v>POUS270205</v>
          </cell>
        </row>
        <row r="310">
          <cell r="D310" t="str">
            <v>POUS270320</v>
          </cell>
        </row>
        <row r="311">
          <cell r="D311" t="str">
            <v>POUS270446</v>
          </cell>
        </row>
        <row r="312">
          <cell r="D312" t="str">
            <v>POUS269981</v>
          </cell>
        </row>
        <row r="313">
          <cell r="D313" t="str">
            <v>POUS270429</v>
          </cell>
        </row>
        <row r="314">
          <cell r="D314" t="str">
            <v>POUS269980</v>
          </cell>
        </row>
        <row r="315">
          <cell r="D315" t="str">
            <v>POUS269984</v>
          </cell>
        </row>
        <row r="316">
          <cell r="D316" t="str">
            <v>POUS270041</v>
          </cell>
        </row>
        <row r="317">
          <cell r="D317" t="str">
            <v>POUS270405</v>
          </cell>
        </row>
        <row r="318">
          <cell r="D318" t="str">
            <v>POUS270425</v>
          </cell>
        </row>
        <row r="319">
          <cell r="D319" t="str">
            <v>POUS270221</v>
          </cell>
        </row>
        <row r="320">
          <cell r="D320" t="str">
            <v>POUS270114</v>
          </cell>
        </row>
        <row r="321">
          <cell r="D321" t="str">
            <v>POUS270362</v>
          </cell>
        </row>
        <row r="322">
          <cell r="D322" t="str">
            <v>POUS270114</v>
          </cell>
        </row>
        <row r="323">
          <cell r="D323" t="str">
            <v>POUS270237</v>
          </cell>
        </row>
        <row r="324">
          <cell r="D324" t="str">
            <v>POUS270233</v>
          </cell>
        </row>
        <row r="325">
          <cell r="D325" t="str">
            <v>POUS270354</v>
          </cell>
        </row>
        <row r="326">
          <cell r="D326" t="str">
            <v>POUS270416</v>
          </cell>
        </row>
        <row r="327">
          <cell r="D327" t="str">
            <v>POUS270401</v>
          </cell>
        </row>
        <row r="328">
          <cell r="D328" t="str">
            <v>POUS270223</v>
          </cell>
        </row>
        <row r="329">
          <cell r="D329" t="str">
            <v>POUS270337</v>
          </cell>
        </row>
        <row r="330">
          <cell r="D330" t="str">
            <v>POUS270161</v>
          </cell>
        </row>
        <row r="331">
          <cell r="D331" t="str">
            <v>POUS270425</v>
          </cell>
        </row>
        <row r="332">
          <cell r="D332" t="str">
            <v>POUS270337</v>
          </cell>
        </row>
        <row r="333">
          <cell r="D333" t="str">
            <v>POUS270363</v>
          </cell>
        </row>
        <row r="334">
          <cell r="D334" t="str">
            <v>POUS270456</v>
          </cell>
        </row>
        <row r="335">
          <cell r="D335" t="str">
            <v>POUS270479</v>
          </cell>
        </row>
        <row r="336">
          <cell r="D336" t="str">
            <v>POUS270155</v>
          </cell>
        </row>
        <row r="337">
          <cell r="D337" t="str">
            <v>POUS270177</v>
          </cell>
        </row>
        <row r="338">
          <cell r="D338" t="str">
            <v>POUS270228</v>
          </cell>
        </row>
        <row r="339">
          <cell r="D339" t="str">
            <v>POUS270220</v>
          </cell>
        </row>
        <row r="340">
          <cell r="D340" t="str">
            <v>POUS270206</v>
          </cell>
        </row>
        <row r="341">
          <cell r="D341" t="str">
            <v>POUS270412</v>
          </cell>
        </row>
        <row r="342">
          <cell r="D342" t="str">
            <v>POUS270400</v>
          </cell>
        </row>
        <row r="343">
          <cell r="D343" t="str">
            <v>POUS270035</v>
          </cell>
        </row>
        <row r="344">
          <cell r="D344" t="str">
            <v>POUS270244</v>
          </cell>
        </row>
        <row r="345">
          <cell r="D345" t="str">
            <v>POUS270331</v>
          </cell>
        </row>
        <row r="346">
          <cell r="D346" t="str">
            <v>POUS270360</v>
          </cell>
        </row>
        <row r="347">
          <cell r="D347" t="str">
            <v>POUS270365</v>
          </cell>
        </row>
        <row r="348">
          <cell r="D348" t="str">
            <v>POUS270158</v>
          </cell>
        </row>
        <row r="349">
          <cell r="D349" t="str">
            <v>POUS270149</v>
          </cell>
        </row>
        <row r="350">
          <cell r="D350" t="str">
            <v>POUS270369</v>
          </cell>
        </row>
        <row r="351">
          <cell r="D351" t="str">
            <v>POUS270170</v>
          </cell>
        </row>
        <row r="352">
          <cell r="D352" t="str">
            <v>POUS270170</v>
          </cell>
        </row>
        <row r="353">
          <cell r="D353" t="str">
            <v>POUS270229</v>
          </cell>
        </row>
        <row r="354">
          <cell r="D354" t="str">
            <v>POUS270151</v>
          </cell>
        </row>
        <row r="355">
          <cell r="D355" t="str">
            <v>POUS270368</v>
          </cell>
        </row>
        <row r="356">
          <cell r="D356" t="str">
            <v>POUS270451</v>
          </cell>
        </row>
        <row r="357">
          <cell r="D357" t="str">
            <v>POUS270443</v>
          </cell>
        </row>
        <row r="358">
          <cell r="D358" t="str">
            <v>POUS270358</v>
          </cell>
        </row>
        <row r="359">
          <cell r="D359" t="str">
            <v>POUS270232</v>
          </cell>
        </row>
        <row r="360">
          <cell r="D360" t="str">
            <v>POUS269993</v>
          </cell>
        </row>
        <row r="361">
          <cell r="D361" t="str">
            <v>POUS270180</v>
          </cell>
        </row>
        <row r="362">
          <cell r="D362" t="str">
            <v>POUS270474</v>
          </cell>
        </row>
        <row r="363">
          <cell r="D363" t="str">
            <v>POUS270162</v>
          </cell>
        </row>
        <row r="364">
          <cell r="D364" t="str">
            <v>POUS270030</v>
          </cell>
        </row>
        <row r="365">
          <cell r="D365" t="str">
            <v>POUS270246</v>
          </cell>
        </row>
        <row r="366">
          <cell r="D366" t="str">
            <v>POUS270268</v>
          </cell>
        </row>
        <row r="367">
          <cell r="D367" t="str">
            <v>POUS270246</v>
          </cell>
        </row>
        <row r="368">
          <cell r="D368" t="str">
            <v>POUS270373</v>
          </cell>
        </row>
        <row r="369">
          <cell r="D369" t="str">
            <v>POUS270185</v>
          </cell>
        </row>
        <row r="370">
          <cell r="D370" t="str">
            <v>POUS270001</v>
          </cell>
        </row>
        <row r="371">
          <cell r="D371" t="str">
            <v>POUS270159</v>
          </cell>
        </row>
        <row r="372">
          <cell r="D372" t="str">
            <v>POUS270425</v>
          </cell>
        </row>
        <row r="373">
          <cell r="D373" t="str">
            <v>POUS270085</v>
          </cell>
        </row>
        <row r="374">
          <cell r="D374" t="str">
            <v>POUS270320</v>
          </cell>
        </row>
        <row r="375">
          <cell r="D375" t="str">
            <v>POUS270210</v>
          </cell>
        </row>
        <row r="376">
          <cell r="D376" t="str">
            <v>POUS270131</v>
          </cell>
        </row>
        <row r="377">
          <cell r="D377" t="str">
            <v>POUS269981</v>
          </cell>
        </row>
        <row r="378">
          <cell r="D378" t="str">
            <v>POUS269994</v>
          </cell>
        </row>
        <row r="379">
          <cell r="D379" t="str">
            <v>POUS269984</v>
          </cell>
        </row>
        <row r="380">
          <cell r="D380" t="str">
            <v>POUS269980</v>
          </cell>
        </row>
        <row r="381">
          <cell r="D381" t="str">
            <v>POUS270406</v>
          </cell>
        </row>
        <row r="382">
          <cell r="D382" t="str">
            <v>POUS270425</v>
          </cell>
        </row>
        <row r="383">
          <cell r="D383" t="str">
            <v>POUS270040</v>
          </cell>
        </row>
        <row r="384">
          <cell r="D384" t="str">
            <v>POUS270371</v>
          </cell>
        </row>
        <row r="385">
          <cell r="D385" t="str">
            <v>POUS270440</v>
          </cell>
        </row>
        <row r="386">
          <cell r="D386" t="str">
            <v>POUS270221</v>
          </cell>
        </row>
        <row r="387">
          <cell r="D387" t="str">
            <v>POUS270049</v>
          </cell>
        </row>
        <row r="388">
          <cell r="D388" t="str">
            <v>POUS270114</v>
          </cell>
        </row>
        <row r="389">
          <cell r="D389" t="str">
            <v>POUS270362</v>
          </cell>
        </row>
        <row r="390">
          <cell r="D390" t="str">
            <v>POUS270114</v>
          </cell>
        </row>
        <row r="391">
          <cell r="D391" t="str">
            <v>POUS270220</v>
          </cell>
        </row>
        <row r="392">
          <cell r="D392" t="str">
            <v>POUS270233</v>
          </cell>
        </row>
        <row r="393">
          <cell r="D393" t="str">
            <v>POUS270389</v>
          </cell>
        </row>
        <row r="394">
          <cell r="D394" t="str">
            <v>POUS270386</v>
          </cell>
        </row>
        <row r="395">
          <cell r="D395" t="str">
            <v>POUS270354</v>
          </cell>
        </row>
        <row r="396">
          <cell r="D396" t="str">
            <v>POUS270250</v>
          </cell>
        </row>
        <row r="397">
          <cell r="D397" t="str">
            <v>POUS270047</v>
          </cell>
        </row>
        <row r="398">
          <cell r="D398" t="str">
            <v>POUS270401</v>
          </cell>
        </row>
        <row r="399">
          <cell r="D399" t="str">
            <v>POUS270337</v>
          </cell>
        </row>
        <row r="400">
          <cell r="D400" t="str">
            <v>POUS270367</v>
          </cell>
        </row>
        <row r="401">
          <cell r="D401" t="str">
            <v>POUS269971</v>
          </cell>
        </row>
        <row r="402">
          <cell r="D402" t="str">
            <v>POUS270218</v>
          </cell>
        </row>
        <row r="403">
          <cell r="D403" t="str">
            <v>POUS270357</v>
          </cell>
        </row>
        <row r="404">
          <cell r="D404" t="str">
            <v>POUS270223</v>
          </cell>
        </row>
        <row r="405">
          <cell r="D405" t="str">
            <v>POUS270337</v>
          </cell>
        </row>
        <row r="406">
          <cell r="D406" t="str">
            <v>POUS270456</v>
          </cell>
        </row>
        <row r="407">
          <cell r="D407" t="str">
            <v>POUS270420</v>
          </cell>
        </row>
        <row r="408">
          <cell r="D408" t="str">
            <v>POUS270479</v>
          </cell>
        </row>
        <row r="409">
          <cell r="D409" t="str">
            <v>POUS270177</v>
          </cell>
        </row>
        <row r="410">
          <cell r="D410" t="str">
            <v>POUS270228</v>
          </cell>
        </row>
        <row r="411">
          <cell r="D411" t="str">
            <v>POUS270428</v>
          </cell>
        </row>
        <row r="412">
          <cell r="D412" t="str">
            <v>POUS270233</v>
          </cell>
        </row>
        <row r="413">
          <cell r="D413" t="str">
            <v>POUS270247</v>
          </cell>
        </row>
        <row r="414">
          <cell r="D414" t="str">
            <v>POUS270450</v>
          </cell>
        </row>
        <row r="415">
          <cell r="D415" t="str">
            <v>POUS270400</v>
          </cell>
        </row>
        <row r="416">
          <cell r="D416" t="str">
            <v>POUS270035</v>
          </cell>
        </row>
        <row r="417">
          <cell r="D417" t="str">
            <v>POUS270244</v>
          </cell>
        </row>
        <row r="418">
          <cell r="D418" t="str">
            <v>POUS270345</v>
          </cell>
        </row>
        <row r="419">
          <cell r="D419" t="str">
            <v>POUS270331</v>
          </cell>
        </row>
        <row r="420">
          <cell r="D420" t="str">
            <v>POUS270264</v>
          </cell>
        </row>
        <row r="421">
          <cell r="D421" t="str">
            <v>POUS270360</v>
          </cell>
        </row>
        <row r="422">
          <cell r="D422" t="str">
            <v>POUS270365</v>
          </cell>
        </row>
        <row r="423">
          <cell r="D423" t="str">
            <v>POUS270344</v>
          </cell>
        </row>
        <row r="424">
          <cell r="D424" t="str">
            <v>POUS270344</v>
          </cell>
        </row>
        <row r="425">
          <cell r="D425" t="str">
            <v>POUS270149</v>
          </cell>
        </row>
        <row r="426">
          <cell r="D426" t="str">
            <v>POUS270369</v>
          </cell>
        </row>
        <row r="427">
          <cell r="D427" t="str">
            <v>POUS270170</v>
          </cell>
        </row>
        <row r="428">
          <cell r="D428" t="str">
            <v>POUS270413</v>
          </cell>
        </row>
        <row r="429">
          <cell r="D429" t="str">
            <v>POUS270170</v>
          </cell>
        </row>
        <row r="430">
          <cell r="D430" t="str">
            <v>POUS270229</v>
          </cell>
        </row>
        <row r="431">
          <cell r="D431" t="str">
            <v>POUS270251</v>
          </cell>
        </row>
        <row r="432">
          <cell r="D432" t="str">
            <v>POUS270230</v>
          </cell>
        </row>
        <row r="433">
          <cell r="D433" t="str">
            <v>POUS270344</v>
          </cell>
        </row>
        <row r="434">
          <cell r="D434" t="str">
            <v>POUS270366</v>
          </cell>
        </row>
        <row r="435">
          <cell r="D435" t="str">
            <v>POUS270417</v>
          </cell>
        </row>
        <row r="436">
          <cell r="D436" t="str">
            <v>POUS270151</v>
          </cell>
        </row>
        <row r="437">
          <cell r="D437" t="str">
            <v>POUS270333</v>
          </cell>
        </row>
        <row r="438">
          <cell r="D438" t="str">
            <v>POUS270196</v>
          </cell>
        </row>
        <row r="439">
          <cell r="D439" t="str">
            <v>POUS270265</v>
          </cell>
        </row>
        <row r="440">
          <cell r="D440" t="str">
            <v>POUS270368</v>
          </cell>
        </row>
        <row r="441">
          <cell r="D441" t="str">
            <v>POUS269972</v>
          </cell>
        </row>
        <row r="442">
          <cell r="D442" t="str">
            <v>POUS270243</v>
          </cell>
        </row>
        <row r="443">
          <cell r="D443" t="str">
            <v>POUS270388</v>
          </cell>
        </row>
        <row r="444">
          <cell r="D444" t="str">
            <v>POUS270248</v>
          </cell>
        </row>
        <row r="445">
          <cell r="D445" t="str">
            <v>POUS270249</v>
          </cell>
        </row>
        <row r="446">
          <cell r="D446" t="str">
            <v>POUS270042</v>
          </cell>
        </row>
        <row r="447">
          <cell r="D447" t="str">
            <v>POUS270443</v>
          </cell>
        </row>
        <row r="448">
          <cell r="D448" t="str">
            <v>POUS270443</v>
          </cell>
        </row>
        <row r="449">
          <cell r="D449" t="str">
            <v>POUS270232</v>
          </cell>
        </row>
        <row r="450">
          <cell r="D450" t="str">
            <v>POUS270242</v>
          </cell>
        </row>
        <row r="451">
          <cell r="D451" t="str">
            <v>POUS269993</v>
          </cell>
        </row>
        <row r="452">
          <cell r="D452" t="str">
            <v>POUS270148</v>
          </cell>
        </row>
        <row r="453">
          <cell r="D453" t="str">
            <v>POUS270441</v>
          </cell>
        </row>
        <row r="454">
          <cell r="D454" t="str">
            <v>POUS270474</v>
          </cell>
        </row>
        <row r="455">
          <cell r="D455" t="str">
            <v>POUS270340</v>
          </cell>
        </row>
        <row r="456">
          <cell r="D456" t="str">
            <v>POUS270162</v>
          </cell>
        </row>
        <row r="457">
          <cell r="D457" t="str">
            <v>POUS270171</v>
          </cell>
        </row>
        <row r="458">
          <cell r="D458" t="str">
            <v>POUS270442</v>
          </cell>
        </row>
        <row r="459">
          <cell r="D459" t="str">
            <v>POUS270252</v>
          </cell>
        </row>
        <row r="460">
          <cell r="D460" t="str">
            <v>POUS270271</v>
          </cell>
        </row>
        <row r="461">
          <cell r="D461" t="str">
            <v>POUS270403</v>
          </cell>
        </row>
        <row r="462">
          <cell r="D462" t="str">
            <v>POUS269970</v>
          </cell>
        </row>
        <row r="463">
          <cell r="D463" t="str">
            <v>POUS270373</v>
          </cell>
        </row>
        <row r="464">
          <cell r="D464" t="str">
            <v>POUS270185</v>
          </cell>
        </row>
        <row r="465">
          <cell r="D465" t="str">
            <v>POUS270208</v>
          </cell>
        </row>
        <row r="466">
          <cell r="D466" t="str">
            <v>POUS270001</v>
          </cell>
        </row>
        <row r="467">
          <cell r="D467" t="str">
            <v>POUS270445</v>
          </cell>
        </row>
        <row r="468">
          <cell r="D468" t="str">
            <v>POUS270425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heet17"/>
      <sheetName val="Seguimiento WOS TROV"/>
      <sheetName val="Seguimiento WOS RISE F080"/>
      <sheetName val="Pendientes de recibir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Sheet3"/>
      <sheetName val="WOs pilotos"/>
      <sheetName val="0807"/>
      <sheetName val="0806"/>
    </sheetNames>
    <sheetDataSet>
      <sheetData sheetId="0"/>
      <sheetData sheetId="1"/>
      <sheetData sheetId="2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 t="str">
            <v>CL</v>
          </cell>
          <cell r="K21" t="str">
            <v>BATCH090924</v>
          </cell>
          <cell r="L21">
            <v>9</v>
          </cell>
          <cell r="M21">
            <v>1</v>
          </cell>
          <cell r="N21">
            <v>0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 t="str">
            <v>CL</v>
          </cell>
          <cell r="K25" t="str">
            <v>BATCH090924</v>
          </cell>
          <cell r="L25">
            <v>18</v>
          </cell>
          <cell r="M25">
            <v>0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 t="str">
            <v>CL</v>
          </cell>
          <cell r="K27" t="str">
            <v>BATCH090924</v>
          </cell>
          <cell r="L27">
            <v>45</v>
          </cell>
          <cell r="M27">
            <v>0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 t="str">
            <v>CL</v>
          </cell>
          <cell r="K28" t="str">
            <v>BATCH090924</v>
          </cell>
          <cell r="L28">
            <v>10</v>
          </cell>
          <cell r="M28">
            <v>0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 t="str">
            <v>CL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 t="str">
            <v>CL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 t="str">
            <v>CL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 t="str">
            <v>CL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 t="str">
            <v>CL</v>
          </cell>
          <cell r="K51" t="str">
            <v>BATCH091224</v>
          </cell>
          <cell r="L51">
            <v>14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 t="str">
            <v>CL</v>
          </cell>
          <cell r="K52" t="str">
            <v>BATCH091224</v>
          </cell>
          <cell r="L52">
            <v>18</v>
          </cell>
          <cell r="M52">
            <v>0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159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159</v>
          </cell>
          <cell r="K54" t="str">
            <v>BATCH091224</v>
          </cell>
          <cell r="L54">
            <v>132</v>
          </cell>
          <cell r="M54">
            <v>0</v>
          </cell>
          <cell r="N54">
            <v>0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 t="str">
            <v>CL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 t="str">
            <v>CL</v>
          </cell>
          <cell r="K75" t="str">
            <v>BATCH091224-B</v>
          </cell>
          <cell r="L75">
            <v>1</v>
          </cell>
          <cell r="M75">
            <v>0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158</v>
          </cell>
          <cell r="K76" t="str">
            <v>BATCH091224-B</v>
          </cell>
          <cell r="L76">
            <v>26</v>
          </cell>
          <cell r="M76">
            <v>0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 t="str">
            <v>CL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 t="str">
            <v>CL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 t="str">
            <v>CL</v>
          </cell>
          <cell r="K79" t="str">
            <v>BATCH091224-B</v>
          </cell>
          <cell r="L79">
            <v>24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 t="str">
            <v>CL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 t="str">
            <v>CL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 t="str">
            <v>CL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 t="str">
            <v>CL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 t="str">
            <v>CL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 t="str">
            <v>CL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 t="str">
            <v>CL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 t="str">
            <v>CL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 t="str">
            <v>CL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 t="str">
            <v>CL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 t="str">
            <v>CL</v>
          </cell>
          <cell r="K108" t="str">
            <v>BATCHKIT2-092024</v>
          </cell>
          <cell r="L108">
            <v>39</v>
          </cell>
          <cell r="M108">
            <v>0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 t="str">
            <v>CL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 t="str">
            <v>CL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 t="str">
            <v>CL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 t="str">
            <v>CL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 t="str">
            <v>CL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 t="str">
            <v>CL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 t="str">
            <v>CL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 t="str">
            <v>CL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 t="str">
            <v>CL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 t="str">
            <v>CL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 t="str">
            <v>CL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 t="str">
            <v>CL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 t="str">
            <v>CL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 t="str">
            <v>CL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 t="str">
            <v>CL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 t="str">
            <v>CL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 t="str">
            <v>CL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 t="str">
            <v>CL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 t="str">
            <v>CL</v>
          </cell>
          <cell r="K148" t="str">
            <v>POUS270097</v>
          </cell>
          <cell r="L148">
            <v>403</v>
          </cell>
          <cell r="M148">
            <v>0</v>
          </cell>
          <cell r="N148">
            <v>0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400</v>
          </cell>
          <cell r="M155">
            <v>0</v>
          </cell>
          <cell r="N155">
            <v>0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 t="str">
            <v>CL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 t="str">
            <v>CL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 t="str">
            <v>CL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 t="str">
            <v>CL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 t="str">
            <v>CL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 t="str">
            <v>CL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 t="str">
            <v>CL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 t="str">
            <v>CL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 t="str">
            <v>CL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 t="str">
            <v>CL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 t="str">
            <v>CL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 t="str">
            <v>CL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 t="str">
            <v>CL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 t="str">
            <v>CL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 t="str">
            <v>CL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 t="str">
            <v>CL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 t="str">
            <v>CL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 t="str">
            <v>CL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 t="str">
            <v>CL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 t="str">
            <v>CL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 t="str">
            <v>CL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 t="str">
            <v>CL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 t="str">
            <v>CL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 t="str">
            <v>CL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 t="str">
            <v>CL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 t="str">
            <v>CL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 t="str">
            <v>CL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 t="str">
            <v>CL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 t="str">
            <v>CL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 t="str">
            <v>CL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 t="str">
            <v>CL</v>
          </cell>
          <cell r="K313" t="str">
            <v>POUS270455</v>
          </cell>
          <cell r="L313">
            <v>52</v>
          </cell>
          <cell r="M313">
            <v>0</v>
          </cell>
          <cell r="N313">
            <v>0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 t="str">
            <v>CL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 t="str">
            <v>CL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 t="str">
            <v>CL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 t="str">
            <v>CL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 t="str">
            <v>CL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 t="str">
            <v>CL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 t="str">
            <v>CL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 t="str">
            <v>CL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 t="str">
            <v>CL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 t="str">
            <v>CL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 t="str">
            <v>CL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 t="str">
            <v>CL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 t="str">
            <v>CL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 t="str">
            <v>CL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 t="str">
            <v>CL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 t="str">
            <v>CL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 t="str">
            <v>CL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 t="str">
            <v>CL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 t="str">
            <v>CL</v>
          </cell>
          <cell r="K399" t="str">
            <v>POUS270499</v>
          </cell>
          <cell r="L399">
            <v>6</v>
          </cell>
          <cell r="M399">
            <v>0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 t="str">
            <v>CL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 t="str">
            <v>CL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 t="str">
            <v>CL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 t="str">
            <v>CL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 t="str">
            <v>CL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 t="str">
            <v>CL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 t="str">
            <v>CL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 t="str">
            <v>CL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 t="str">
            <v>CL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 t="str">
            <v>CL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 t="str">
            <v>CL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 t="str">
            <v>CL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 t="str">
            <v>CL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 t="str">
            <v>CL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 t="str">
            <v>CL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 t="str">
            <v>CL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 t="str">
            <v>CL</v>
          </cell>
          <cell r="K461" t="str">
            <v>BATCHKIT2-OCT-04-24</v>
          </cell>
          <cell r="L461">
            <v>32</v>
          </cell>
          <cell r="M461">
            <v>0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 t="str">
            <v>CL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 t="str">
            <v>CL</v>
          </cell>
          <cell r="K465" t="str">
            <v>BATCHKIT2-OCT-04-24</v>
          </cell>
          <cell r="L465">
            <v>24</v>
          </cell>
          <cell r="M465">
            <v>0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 t="str">
            <v>CL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 t="str">
            <v>CL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 t="str">
            <v>CL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 t="str">
            <v>CL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 t="str">
            <v>CL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 t="str">
            <v>CL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 t="str">
            <v>CL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 t="str">
            <v>CL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 t="str">
            <v>CL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 t="str">
            <v>CL</v>
          </cell>
          <cell r="K502" t="str">
            <v>BATCHKIT2-OCT-04-24</v>
          </cell>
          <cell r="L502">
            <v>3</v>
          </cell>
          <cell r="M502">
            <v>0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 t="str">
            <v>CL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 t="str">
            <v>CL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 t="str">
            <v>CL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 t="str">
            <v>CL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 t="str">
            <v>CL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 t="str">
            <v>CL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 t="str">
            <v>CL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 t="str">
            <v>CL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 t="str">
            <v>CL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 t="str">
            <v>CL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 t="str">
            <v>CL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 t="str">
            <v>CL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 t="str">
            <v>CL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 t="str">
            <v>CL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 t="str">
            <v>CL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 t="str">
            <v>CL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 t="str">
            <v>CL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 t="str">
            <v>CL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 t="str">
            <v>CL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 t="str">
            <v>CL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 t="str">
            <v>CL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 t="str">
            <v>CL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 t="str">
            <v>CL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 t="str">
            <v>CL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 t="str">
            <v>CL</v>
          </cell>
          <cell r="K600" t="str">
            <v>POUS270235</v>
          </cell>
          <cell r="L600">
            <v>110</v>
          </cell>
          <cell r="M600">
            <v>0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 t="str">
            <v>CL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 t="str">
            <v>CL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 t="str">
            <v>CL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 t="str">
            <v>CL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 t="str">
            <v>CL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 t="str">
            <v>CL</v>
          </cell>
          <cell r="K611" t="str">
            <v>POUS270360</v>
          </cell>
          <cell r="L611">
            <v>5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 t="str">
            <v>CL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 t="str">
            <v>CL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 t="str">
            <v>CL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 t="str">
            <v>CL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 t="str">
            <v>CL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 t="str">
            <v>CL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 t="str">
            <v>CL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 t="str">
            <v>CL</v>
          </cell>
          <cell r="K633" t="str">
            <v>POUS270373</v>
          </cell>
          <cell r="L633">
            <v>1</v>
          </cell>
          <cell r="M633">
            <v>0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 t="str">
            <v>CL</v>
          </cell>
          <cell r="K635" t="str">
            <v>POUS270001</v>
          </cell>
          <cell r="L635">
            <v>1</v>
          </cell>
          <cell r="M635">
            <v>0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 t="str">
            <v>CL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 t="str">
            <v>CL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 t="str">
            <v>CL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 t="str">
            <v>CL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 t="str">
            <v>CL</v>
          </cell>
          <cell r="K646" t="str">
            <v>POUS270365</v>
          </cell>
          <cell r="L646">
            <v>2</v>
          </cell>
          <cell r="M646">
            <v>0</v>
          </cell>
          <cell r="N646">
            <v>0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 t="str">
            <v>CL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 t="str">
            <v>CL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 t="str">
            <v>CL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 t="str">
            <v>CL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 t="str">
            <v>CL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 t="str">
            <v>CL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 t="str">
            <v>CL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 t="str">
            <v>CL</v>
          </cell>
          <cell r="K672" t="str">
            <v>POUS270535</v>
          </cell>
          <cell r="L672">
            <v>41</v>
          </cell>
          <cell r="M672">
            <v>0</v>
          </cell>
          <cell r="N672">
            <v>0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 t="str">
            <v>CL</v>
          </cell>
          <cell r="K673" t="str">
            <v>POUS270366</v>
          </cell>
          <cell r="L673">
            <v>41</v>
          </cell>
          <cell r="M673">
            <v>0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 t="str">
            <v>CL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 t="str">
            <v>CL</v>
          </cell>
          <cell r="K677" t="str">
            <v>POUS270233</v>
          </cell>
          <cell r="L677">
            <v>24</v>
          </cell>
          <cell r="M677">
            <v>0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 t="str">
            <v>CL</v>
          </cell>
          <cell r="K678" t="str">
            <v>POUS270400</v>
          </cell>
          <cell r="L678">
            <v>22</v>
          </cell>
          <cell r="M678">
            <v>0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 t="str">
            <v>CL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 t="str">
            <v>CL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 t="str">
            <v>CL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 t="str">
            <v>CL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 t="str">
            <v>CL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 t="str">
            <v>CL</v>
          </cell>
          <cell r="K704" t="str">
            <v>POUS270164</v>
          </cell>
          <cell r="L704">
            <v>28</v>
          </cell>
          <cell r="M704">
            <v>0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 t="str">
            <v>CL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 t="str">
            <v>CL</v>
          </cell>
          <cell r="K706" t="str">
            <v>POUS270422</v>
          </cell>
          <cell r="L706">
            <v>21</v>
          </cell>
          <cell r="M706">
            <v>0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 t="str">
            <v>CL</v>
          </cell>
          <cell r="K707" t="str">
            <v>POUS270330</v>
          </cell>
          <cell r="L707">
            <v>16</v>
          </cell>
          <cell r="M707">
            <v>0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 t="str">
            <v>CL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 t="str">
            <v>CL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 t="str">
            <v>CL</v>
          </cell>
          <cell r="K713" t="str">
            <v>POUS270127</v>
          </cell>
          <cell r="L713">
            <v>7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 t="str">
            <v>CL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 t="str">
            <v>CL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 t="str">
            <v>CL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4</v>
          </cell>
          <cell r="J731" t="str">
            <v>CL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 t="str">
            <v>CL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 t="str">
            <v>CL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 t="str">
            <v>CL</v>
          </cell>
          <cell r="K737" t="str">
            <v>POUS270154</v>
          </cell>
          <cell r="L737">
            <v>26</v>
          </cell>
          <cell r="M737">
            <v>0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 t="str">
            <v>CL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 t="str">
            <v>CL</v>
          </cell>
          <cell r="K750" t="str">
            <v>POUS270172</v>
          </cell>
          <cell r="L750">
            <v>8</v>
          </cell>
          <cell r="M750">
            <v>0</v>
          </cell>
          <cell r="N750">
            <v>0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 t="str">
            <v>CL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 t="str">
            <v>CL</v>
          </cell>
          <cell r="K755" t="str">
            <v>POUS270236</v>
          </cell>
          <cell r="L755">
            <v>190</v>
          </cell>
          <cell r="M755">
            <v>0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 t="str">
            <v>CL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0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0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 t="str">
            <v>CL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 t="str">
            <v>CL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 t="str">
            <v>CL</v>
          </cell>
          <cell r="K772" t="str">
            <v>POUS269752</v>
          </cell>
          <cell r="L772">
            <v>34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 t="str">
            <v>CL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 t="str">
            <v>CL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 t="str">
            <v>CL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 t="str">
            <v>CL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 t="str">
            <v>CL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 t="str">
            <v>CL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 t="str">
            <v>CL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 t="str">
            <v>CL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 t="str">
            <v>CL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 t="str">
            <v>CL</v>
          </cell>
          <cell r="K797" t="str">
            <v>POUS270234</v>
          </cell>
          <cell r="L797">
            <v>30</v>
          </cell>
          <cell r="M797">
            <v>0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 t="str">
            <v>CL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 t="str">
            <v>CL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 t="str">
            <v>CL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 t="str">
            <v>CL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 t="str">
            <v>CL</v>
          </cell>
          <cell r="K813" t="str">
            <v>POUS270812</v>
          </cell>
          <cell r="L813">
            <v>12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0</v>
          </cell>
          <cell r="J817" t="str">
            <v>CL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 t="str">
            <v>CL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0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 t="str">
            <v>CL</v>
          </cell>
          <cell r="K832" t="str">
            <v>POUS270788</v>
          </cell>
          <cell r="L832">
            <v>2</v>
          </cell>
          <cell r="M832">
            <v>0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0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 t="str">
            <v>CL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 t="str">
            <v>CL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 t="str">
            <v>CL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 t="str">
            <v>CL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 t="str">
            <v>CL</v>
          </cell>
          <cell r="K843" t="str">
            <v>POUS270969</v>
          </cell>
          <cell r="L843">
            <v>18</v>
          </cell>
          <cell r="M843">
            <v>0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 t="str">
            <v>CL</v>
          </cell>
          <cell r="K844" t="str">
            <v>POUS270721</v>
          </cell>
          <cell r="L844">
            <v>34</v>
          </cell>
          <cell r="M844">
            <v>0</v>
          </cell>
          <cell r="N844">
            <v>0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 t="str">
            <v>CL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 t="str">
            <v>CL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 t="str">
            <v>CL</v>
          </cell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 t="str">
            <v>CL</v>
          </cell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 t="str">
            <v>CL</v>
          </cell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 t="str">
            <v>CL</v>
          </cell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 t="str">
            <v>CL</v>
          </cell>
          <cell r="K853" t="str">
            <v>POUS270471</v>
          </cell>
          <cell r="L853">
            <v>386</v>
          </cell>
          <cell r="M853">
            <v>3</v>
          </cell>
          <cell r="N853">
            <v>0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J854" t="str">
            <v>CL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J855" t="str">
            <v>CL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J856" t="str">
            <v>CL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J857" t="str">
            <v>CL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0</v>
          </cell>
          <cell r="J858" t="str">
            <v>CL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J859" t="str">
            <v>CL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J860" t="str">
            <v>CL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J861" t="str">
            <v>CL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0</v>
          </cell>
          <cell r="J862" t="str">
            <v>CL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0</v>
          </cell>
          <cell r="J863" t="str">
            <v>CL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J864" t="str">
            <v>CL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J865" t="str">
            <v>CL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 t="str">
            <v>CL</v>
          </cell>
          <cell r="K866" t="str">
            <v>POUS271018</v>
          </cell>
          <cell r="L866">
            <v>107</v>
          </cell>
          <cell r="M866">
            <v>0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J867" t="str">
            <v>CL</v>
          </cell>
          <cell r="K867" t="str">
            <v>POUS270166</v>
          </cell>
          <cell r="L867">
            <v>70</v>
          </cell>
          <cell r="M867">
            <v>0</v>
          </cell>
          <cell r="N867">
            <v>0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 t="str">
            <v>CL</v>
          </cell>
          <cell r="K868" t="str">
            <v>POUS270712</v>
          </cell>
          <cell r="L868">
            <v>47</v>
          </cell>
          <cell r="M868">
            <v>0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J869" t="str">
            <v>CL</v>
          </cell>
          <cell r="K869" t="str">
            <v>POUS270435</v>
          </cell>
          <cell r="L869">
            <v>24</v>
          </cell>
          <cell r="M869">
            <v>0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 t="str">
            <v>CL</v>
          </cell>
          <cell r="K870" t="str">
            <v>POUS270812</v>
          </cell>
          <cell r="L870">
            <v>24</v>
          </cell>
          <cell r="M870">
            <v>0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 t="str">
            <v>CL</v>
          </cell>
          <cell r="K871" t="str">
            <v>POUS270804</v>
          </cell>
          <cell r="L871">
            <v>20</v>
          </cell>
          <cell r="M871">
            <v>0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 t="str">
            <v>CL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 t="str">
            <v>CL</v>
          </cell>
          <cell r="K873" t="str">
            <v>POUS270380</v>
          </cell>
          <cell r="L873">
            <v>11</v>
          </cell>
          <cell r="M873">
            <v>0</v>
          </cell>
          <cell r="N873">
            <v>0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J874" t="str">
            <v>CL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 t="str">
            <v>CL</v>
          </cell>
          <cell r="K875" t="str">
            <v>POUS270503</v>
          </cell>
          <cell r="L875">
            <v>10</v>
          </cell>
          <cell r="M875">
            <v>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 t="str">
            <v>CL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 t="str">
            <v>CL</v>
          </cell>
          <cell r="K877" t="str">
            <v>POUS270816</v>
          </cell>
          <cell r="L877">
            <v>10</v>
          </cell>
          <cell r="M877">
            <v>0</v>
          </cell>
          <cell r="N877">
            <v>0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 t="str">
            <v>CL</v>
          </cell>
          <cell r="K878" t="str">
            <v>POUS270201</v>
          </cell>
          <cell r="L878">
            <v>9</v>
          </cell>
          <cell r="M878">
            <v>0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 t="str">
            <v>CL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 t="str">
            <v>CL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 t="str">
            <v>CL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 t="str">
            <v>CL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 t="str">
            <v>CL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 t="str">
            <v>CL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 t="str">
            <v>CL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 t="str">
            <v>CL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 t="str">
            <v>CL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 t="str">
            <v>CL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 t="str">
            <v>CL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 t="str">
            <v>CL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 t="str">
            <v>CL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 t="str">
            <v>CL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 t="str">
            <v>CL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 t="str">
            <v>CL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 t="str">
            <v>CL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 t="str">
            <v>CL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 t="str">
            <v>CL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 t="str">
            <v>CL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 t="str">
            <v>CL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 t="str">
            <v>CL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 t="str">
            <v>CL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 t="str">
            <v>CL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 t="str">
            <v>CL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 t="str">
            <v>CL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 t="str">
            <v>CL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 t="str">
            <v>CL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 t="str">
            <v>CL</v>
          </cell>
          <cell r="K907" t="str">
            <v>POUS270342</v>
          </cell>
          <cell r="L907">
            <v>1</v>
          </cell>
          <cell r="M907">
            <v>0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 t="str">
            <v>CL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 t="str">
            <v>CL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 t="str">
            <v>CL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 t="str">
            <v>CL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 t="str">
            <v>CL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 t="str">
            <v>CL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 t="str">
            <v>CL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 t="str">
            <v>CL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 t="str">
            <v>CL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 t="str">
            <v>CL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 t="str">
            <v>CL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 t="str">
            <v>CL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 t="str">
            <v>CL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 t="str">
            <v>CL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 t="str">
            <v>CL</v>
          </cell>
          <cell r="K922" t="str">
            <v>POUS270181</v>
          </cell>
          <cell r="L922">
            <v>3</v>
          </cell>
          <cell r="M922">
            <v>0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 t="str">
            <v>CL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 t="str">
            <v>CL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 t="str">
            <v>CL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 t="str">
            <v>CL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 t="str">
            <v>CL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 t="str">
            <v>CL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 t="str">
            <v>CL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 t="str">
            <v>CL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 t="str">
            <v>CL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 t="str">
            <v>CL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 t="str">
            <v>CL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 t="str">
            <v>CL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 t="str">
            <v>CL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 t="str">
            <v>CL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 t="str">
            <v>CL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 t="str">
            <v>CL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 t="str">
            <v>CL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 t="str">
            <v>CL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 t="str">
            <v>CL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 t="str">
            <v>CL</v>
          </cell>
          <cell r="K942" t="str">
            <v>POUS271325</v>
          </cell>
          <cell r="L942">
            <v>147</v>
          </cell>
          <cell r="M942">
            <v>0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 t="str">
            <v>CL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 t="str">
            <v>CL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 t="str">
            <v>CL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 t="str">
            <v>CL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 t="str">
            <v>CL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 t="str">
            <v>CL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 t="str">
            <v>CL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 t="str">
            <v>CL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 t="str">
            <v>CL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 t="str">
            <v>CL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 t="str">
            <v>CL</v>
          </cell>
          <cell r="K953" t="str">
            <v>POUS271391</v>
          </cell>
          <cell r="L953">
            <v>4</v>
          </cell>
          <cell r="M953">
            <v>0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 t="str">
            <v>CL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 t="str">
            <v>CL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 t="str">
            <v>CL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 t="str">
            <v>CL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91</v>
          </cell>
          <cell r="K958" t="str">
            <v>POUS271331</v>
          </cell>
          <cell r="L958">
            <v>640</v>
          </cell>
          <cell r="M958">
            <v>0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 t="str">
            <v>CL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 t="str">
            <v>CL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 t="str">
            <v>CL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 t="str">
            <v>CL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 t="str">
            <v>CL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 t="str">
            <v>CL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 t="str">
            <v>CL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 t="str">
            <v>CL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 t="str">
            <v>CL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 t="str">
            <v>CL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 t="str">
            <v>CL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 t="str">
            <v>CL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 t="str">
            <v>CL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 t="str">
            <v>CL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 t="str">
            <v>CL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9</v>
          </cell>
          <cell r="M989">
            <v>0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1</v>
          </cell>
          <cell r="M993">
            <v>0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22</v>
          </cell>
          <cell r="M1000">
            <v>0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17</v>
          </cell>
          <cell r="M1017">
            <v>0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3</v>
          </cell>
          <cell r="N1022">
            <v>1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14</v>
          </cell>
          <cell r="M1040">
            <v>0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4</v>
          </cell>
          <cell r="M1052">
            <v>0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1</v>
          </cell>
          <cell r="M1061">
            <v>0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159</v>
          </cell>
          <cell r="M1071">
            <v>0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419</v>
          </cell>
          <cell r="M1079">
            <v>2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3</v>
          </cell>
          <cell r="M1087">
            <v>0</v>
          </cell>
          <cell r="N1087">
            <v>0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0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0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3</v>
          </cell>
          <cell r="M1106">
            <v>0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72</v>
          </cell>
          <cell r="M1110">
            <v>0</v>
          </cell>
          <cell r="N1110">
            <v>0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23</v>
          </cell>
          <cell r="M1117">
            <v>0</v>
          </cell>
          <cell r="N1117">
            <v>0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10</v>
          </cell>
          <cell r="M1118">
            <v>0</v>
          </cell>
          <cell r="N1118">
            <v>0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25</v>
          </cell>
          <cell r="M1119">
            <v>0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16</v>
          </cell>
          <cell r="M1120">
            <v>0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54</v>
          </cell>
          <cell r="M1124">
            <v>0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22</v>
          </cell>
          <cell r="M1127">
            <v>0</v>
          </cell>
          <cell r="N1127">
            <v>0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3</v>
          </cell>
          <cell r="M1129">
            <v>0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22</v>
          </cell>
          <cell r="M1131">
            <v>0</v>
          </cell>
          <cell r="N1131">
            <v>0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1</v>
          </cell>
          <cell r="M1141">
            <v>0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20</v>
          </cell>
          <cell r="M1144">
            <v>0</v>
          </cell>
          <cell r="N1144">
            <v>0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16</v>
          </cell>
          <cell r="M1146">
            <v>0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20</v>
          </cell>
          <cell r="M1154">
            <v>0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20</v>
          </cell>
          <cell r="M1155">
            <v>0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2</v>
          </cell>
          <cell r="M1161">
            <v>0</v>
          </cell>
          <cell r="N1161">
            <v>0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2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6</v>
          </cell>
          <cell r="M1170">
            <v>0</v>
          </cell>
          <cell r="N1170">
            <v>0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12</v>
          </cell>
          <cell r="M1173">
            <v>0</v>
          </cell>
          <cell r="N1173">
            <v>0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6</v>
          </cell>
          <cell r="M1176">
            <v>0</v>
          </cell>
          <cell r="N1176">
            <v>0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4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32</v>
          </cell>
          <cell r="M1179">
            <v>0</v>
          </cell>
          <cell r="N1179">
            <v>0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1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5</v>
          </cell>
          <cell r="M1188">
            <v>0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51</v>
          </cell>
          <cell r="M1190">
            <v>0</v>
          </cell>
          <cell r="N1190">
            <v>0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5</v>
          </cell>
          <cell r="M1191">
            <v>0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12</v>
          </cell>
          <cell r="M1193">
            <v>0</v>
          </cell>
          <cell r="N1193">
            <v>0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1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1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32</v>
          </cell>
          <cell r="M1203">
            <v>0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1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1</v>
          </cell>
          <cell r="M1209">
            <v>0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1</v>
          </cell>
          <cell r="M1211">
            <v>0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2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8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20</v>
          </cell>
          <cell r="M1220">
            <v>0</v>
          </cell>
          <cell r="N1220">
            <v>0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1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1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5</v>
          </cell>
          <cell r="M1223">
            <v>0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10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>
            <v>57</v>
          </cell>
          <cell r="K1228" t="str">
            <v>POUS271569</v>
          </cell>
          <cell r="L1228">
            <v>4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2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9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6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64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3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55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18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92</v>
          </cell>
          <cell r="M1252">
            <v>0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49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29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8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16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6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6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3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2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1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4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3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18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14</v>
          </cell>
          <cell r="M1266">
            <v>0</v>
          </cell>
          <cell r="N1266">
            <v>0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39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32</v>
          </cell>
          <cell r="M1268">
            <v>0</v>
          </cell>
          <cell r="N1268">
            <v>0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28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44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6</v>
          </cell>
          <cell r="M1272">
            <v>0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5</v>
          </cell>
          <cell r="M1273">
            <v>0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1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1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1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1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1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17</v>
          </cell>
          <cell r="M1281">
            <v>0</v>
          </cell>
          <cell r="N1281">
            <v>0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15</v>
          </cell>
          <cell r="M1282">
            <v>0</v>
          </cell>
          <cell r="N1282">
            <v>0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39</v>
          </cell>
          <cell r="M1283">
            <v>0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30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2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55</v>
          </cell>
          <cell r="M1288">
            <v>0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3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1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3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3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40</v>
          </cell>
          <cell r="M1295">
            <v>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11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48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71</v>
          </cell>
          <cell r="M1298">
            <v>1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31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243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243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34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34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65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10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18</v>
          </cell>
          <cell r="M1308">
            <v>0</v>
          </cell>
          <cell r="N1308">
            <v>0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24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1</v>
          </cell>
          <cell r="M1311">
            <v>0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2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30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400</v>
          </cell>
          <cell r="M1315">
            <v>0</v>
          </cell>
          <cell r="N1315">
            <v>0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40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1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27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114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38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46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43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15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18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>
            <v>63</v>
          </cell>
          <cell r="K1326" t="str">
            <v>POUS270502</v>
          </cell>
          <cell r="L1326">
            <v>0</v>
          </cell>
          <cell r="M1326">
            <v>12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8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4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>
            <v>63</v>
          </cell>
          <cell r="K1329" t="str">
            <v>POUS270809</v>
          </cell>
          <cell r="L1329">
            <v>1</v>
          </cell>
          <cell r="M1329">
            <v>3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6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2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20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15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1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>
            <v>63</v>
          </cell>
          <cell r="K1335" t="str">
            <v>POUS270401</v>
          </cell>
          <cell r="L1335">
            <v>0</v>
          </cell>
          <cell r="M1335">
            <v>12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8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8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6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>
            <v>30851159</v>
          </cell>
          <cell r="I1339">
            <v>20</v>
          </cell>
          <cell r="J1339" t="str">
            <v>CL</v>
          </cell>
          <cell r="K1339" t="str">
            <v>POUS270422</v>
          </cell>
          <cell r="L1339">
            <v>20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>
            <v>30851160</v>
          </cell>
          <cell r="I1340">
            <v>1</v>
          </cell>
          <cell r="J1340" t="str">
            <v>CL</v>
          </cell>
          <cell r="K1340" t="str">
            <v>POUS270969</v>
          </cell>
          <cell r="L1340">
            <v>1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>
            <v>30851161</v>
          </cell>
          <cell r="I1341">
            <v>237</v>
          </cell>
          <cell r="J1341" t="str">
            <v>CL</v>
          </cell>
          <cell r="K1341" t="str">
            <v>POUS271322</v>
          </cell>
          <cell r="L1341">
            <v>237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>
            <v>30851162</v>
          </cell>
          <cell r="I1342">
            <v>5</v>
          </cell>
          <cell r="J1342" t="str">
            <v>CL</v>
          </cell>
          <cell r="K1342" t="str">
            <v>POUS270335</v>
          </cell>
          <cell r="L1342">
            <v>5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>
            <v>30851163</v>
          </cell>
          <cell r="I1343">
            <v>12</v>
          </cell>
          <cell r="J1343" t="str">
            <v>CL</v>
          </cell>
          <cell r="K1343" t="str">
            <v>POUS270188</v>
          </cell>
          <cell r="L1343">
            <v>12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>
            <v>30851164</v>
          </cell>
          <cell r="I1344">
            <v>20</v>
          </cell>
          <cell r="J1344" t="str">
            <v>CL</v>
          </cell>
          <cell r="K1344" t="str">
            <v>POUS270266</v>
          </cell>
          <cell r="L1344">
            <v>20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>
            <v>30851165</v>
          </cell>
          <cell r="I1345">
            <v>7</v>
          </cell>
          <cell r="J1345" t="str">
            <v>CL</v>
          </cell>
          <cell r="K1345" t="str">
            <v>POUS270798</v>
          </cell>
          <cell r="L1345">
            <v>7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>
            <v>30851166</v>
          </cell>
          <cell r="I1346">
            <v>8</v>
          </cell>
          <cell r="J1346" t="str">
            <v>CL</v>
          </cell>
          <cell r="K1346" t="str">
            <v>POUS270190</v>
          </cell>
          <cell r="L1346">
            <v>8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>
            <v>30851167</v>
          </cell>
          <cell r="I1347">
            <v>27</v>
          </cell>
          <cell r="J1347" t="str">
            <v>CL</v>
          </cell>
          <cell r="K1347" t="str">
            <v>POUS270936</v>
          </cell>
          <cell r="L1347">
            <v>27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>
            <v>30851168</v>
          </cell>
          <cell r="I1348">
            <v>4</v>
          </cell>
          <cell r="J1348" t="str">
            <v>CL</v>
          </cell>
          <cell r="K1348" t="str">
            <v>POUS270871</v>
          </cell>
          <cell r="L1348">
            <v>4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>
            <v>30851169</v>
          </cell>
          <cell r="I1349">
            <v>1</v>
          </cell>
          <cell r="J1349" t="str">
            <v>CL</v>
          </cell>
          <cell r="K1349" t="str">
            <v>POUS270900</v>
          </cell>
          <cell r="L1349">
            <v>1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>
            <v>30851170</v>
          </cell>
          <cell r="I1350">
            <v>6</v>
          </cell>
          <cell r="J1350" t="str">
            <v>CL</v>
          </cell>
          <cell r="K1350" t="str">
            <v>POUS270849</v>
          </cell>
          <cell r="L1350">
            <v>6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>
            <v>30851171</v>
          </cell>
          <cell r="I1351">
            <v>2</v>
          </cell>
          <cell r="J1351" t="str">
            <v>CL</v>
          </cell>
          <cell r="K1351" t="str">
            <v>POUS270873</v>
          </cell>
          <cell r="L1351">
            <v>2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>
            <v>30851172</v>
          </cell>
          <cell r="I1352">
            <v>10</v>
          </cell>
          <cell r="J1352" t="str">
            <v>CL</v>
          </cell>
          <cell r="K1352" t="str">
            <v>POUS269983</v>
          </cell>
          <cell r="L1352">
            <v>10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>
            <v>30851173</v>
          </cell>
          <cell r="I1353">
            <v>1</v>
          </cell>
          <cell r="J1353" t="str">
            <v>CL</v>
          </cell>
          <cell r="K1353" t="str">
            <v>POUS270870</v>
          </cell>
          <cell r="L1353">
            <v>1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>
            <v>30851174</v>
          </cell>
          <cell r="I1354">
            <v>4</v>
          </cell>
          <cell r="J1354" t="str">
            <v>CL</v>
          </cell>
          <cell r="K1354" t="str">
            <v>POUS270857</v>
          </cell>
          <cell r="L1354">
            <v>4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>
            <v>30851175</v>
          </cell>
          <cell r="I1355">
            <v>22</v>
          </cell>
          <cell r="J1355" t="str">
            <v>CL</v>
          </cell>
          <cell r="K1355" t="str">
            <v>POUS270873</v>
          </cell>
          <cell r="L1355">
            <v>22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>
            <v>30851176</v>
          </cell>
          <cell r="I1356">
            <v>2</v>
          </cell>
          <cell r="J1356" t="str">
            <v>CL</v>
          </cell>
          <cell r="K1356" t="str">
            <v>POUS270851</v>
          </cell>
          <cell r="L1356">
            <v>2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>
            <v>30851177</v>
          </cell>
          <cell r="I1357">
            <v>5</v>
          </cell>
          <cell r="J1357" t="str">
            <v>CL</v>
          </cell>
          <cell r="K1357" t="str">
            <v>POUS270858</v>
          </cell>
          <cell r="L1357">
            <v>5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>
            <v>30851178</v>
          </cell>
          <cell r="I1358">
            <v>1</v>
          </cell>
          <cell r="J1358" t="str">
            <v>CL</v>
          </cell>
          <cell r="K1358" t="str">
            <v>POUS270870</v>
          </cell>
          <cell r="L1358">
            <v>1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>
            <v>30851179</v>
          </cell>
          <cell r="I1359">
            <v>6</v>
          </cell>
          <cell r="J1359" t="str">
            <v>CL</v>
          </cell>
          <cell r="K1359" t="str">
            <v>POUS270904</v>
          </cell>
          <cell r="L1359">
            <v>6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>
            <v>30851180</v>
          </cell>
          <cell r="I1360">
            <v>15</v>
          </cell>
          <cell r="J1360" t="str">
            <v>CL</v>
          </cell>
          <cell r="K1360" t="str">
            <v>POUS270852</v>
          </cell>
          <cell r="L1360">
            <v>15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>
            <v>30851181</v>
          </cell>
          <cell r="I1361">
            <v>8</v>
          </cell>
          <cell r="J1361" t="str">
            <v>CL</v>
          </cell>
          <cell r="K1361" t="str">
            <v>POUS270897</v>
          </cell>
          <cell r="L1361">
            <v>8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>
            <v>30851182</v>
          </cell>
          <cell r="I1362">
            <v>35</v>
          </cell>
          <cell r="J1362" t="str">
            <v>CL</v>
          </cell>
          <cell r="K1362" t="str">
            <v>POUS271504</v>
          </cell>
          <cell r="L1362">
            <v>35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>
            <v>30851183</v>
          </cell>
          <cell r="I1363">
            <v>33</v>
          </cell>
          <cell r="J1363" t="str">
            <v>CL</v>
          </cell>
          <cell r="K1363" t="str">
            <v>POUS271504</v>
          </cell>
          <cell r="L1363">
            <v>33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>
            <v>30851184</v>
          </cell>
          <cell r="I1364">
            <v>16</v>
          </cell>
          <cell r="J1364" t="str">
            <v>CL</v>
          </cell>
          <cell r="K1364" t="str">
            <v>POUS271503</v>
          </cell>
          <cell r="L1364">
            <v>16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>
            <v>30851185</v>
          </cell>
          <cell r="I1365">
            <v>18</v>
          </cell>
          <cell r="J1365" t="str">
            <v>CL</v>
          </cell>
          <cell r="K1365" t="str">
            <v>POUS271418</v>
          </cell>
          <cell r="L1365">
            <v>18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>
            <v>30851186</v>
          </cell>
          <cell r="I1366">
            <v>68</v>
          </cell>
          <cell r="J1366" t="str">
            <v>CL</v>
          </cell>
          <cell r="K1366" t="str">
            <v>POUS271478</v>
          </cell>
          <cell r="L1366">
            <v>68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>
            <v>30851187</v>
          </cell>
          <cell r="I1367">
            <v>6</v>
          </cell>
          <cell r="J1367" t="str">
            <v>CL</v>
          </cell>
          <cell r="K1367" t="str">
            <v>POUS271458</v>
          </cell>
          <cell r="L1367">
            <v>6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>
            <v>30851188</v>
          </cell>
          <cell r="I1368">
            <v>76</v>
          </cell>
          <cell r="J1368" t="str">
            <v>CL</v>
          </cell>
          <cell r="K1368" t="str">
            <v>POUS271410</v>
          </cell>
          <cell r="L1368">
            <v>76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>
            <v>30851189</v>
          </cell>
          <cell r="I1369">
            <v>4</v>
          </cell>
          <cell r="J1369" t="str">
            <v>CL</v>
          </cell>
          <cell r="K1369" t="str">
            <v>POUS271458</v>
          </cell>
          <cell r="L1369">
            <v>4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>
            <v>30851190</v>
          </cell>
          <cell r="I1370">
            <v>8</v>
          </cell>
          <cell r="J1370" t="str">
            <v>CL</v>
          </cell>
          <cell r="K1370" t="str">
            <v>POUS271435</v>
          </cell>
          <cell r="L1370">
            <v>8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>
            <v>30851191</v>
          </cell>
          <cell r="I1371">
            <v>3</v>
          </cell>
          <cell r="J1371" t="str">
            <v>CL</v>
          </cell>
          <cell r="K1371" t="str">
            <v>POUS271408</v>
          </cell>
          <cell r="L1371">
            <v>3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>
            <v>50850505</v>
          </cell>
          <cell r="I1372">
            <v>62</v>
          </cell>
          <cell r="J1372" t="str">
            <v>CL</v>
          </cell>
          <cell r="K1372" t="str">
            <v>POUS271478</v>
          </cell>
          <cell r="L1372">
            <v>62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>
            <v>30851192</v>
          </cell>
          <cell r="I1373">
            <v>5</v>
          </cell>
          <cell r="J1373" t="str">
            <v>CL</v>
          </cell>
          <cell r="K1373" t="str">
            <v>POUS271535</v>
          </cell>
          <cell r="L1373">
            <v>5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>
            <v>30851193</v>
          </cell>
          <cell r="I1374">
            <v>14</v>
          </cell>
          <cell r="J1374" t="str">
            <v>CL</v>
          </cell>
          <cell r="K1374" t="str">
            <v>POUS271552</v>
          </cell>
          <cell r="L1374">
            <v>14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>
            <v>30851194</v>
          </cell>
          <cell r="I1375">
            <v>3</v>
          </cell>
          <cell r="J1375" t="str">
            <v>CL</v>
          </cell>
          <cell r="K1375" t="str">
            <v>POUS271568</v>
          </cell>
          <cell r="L1375">
            <v>3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>
            <v>30851195</v>
          </cell>
          <cell r="I1376">
            <v>30</v>
          </cell>
          <cell r="J1376" t="str">
            <v>CL</v>
          </cell>
          <cell r="K1376" t="str">
            <v>POUS271571</v>
          </cell>
          <cell r="L1376">
            <v>29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>
            <v>30851196</v>
          </cell>
          <cell r="I1377">
            <v>2</v>
          </cell>
          <cell r="J1377" t="str">
            <v>CL</v>
          </cell>
          <cell r="K1377" t="str">
            <v>POUS271557</v>
          </cell>
          <cell r="L1377">
            <v>2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>
            <v>30851197</v>
          </cell>
          <cell r="I1378">
            <v>2</v>
          </cell>
          <cell r="J1378" t="str">
            <v>CL</v>
          </cell>
          <cell r="K1378" t="str">
            <v>POUS271584</v>
          </cell>
          <cell r="L1378">
            <v>2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>
            <v>30851198</v>
          </cell>
          <cell r="I1379">
            <v>3</v>
          </cell>
          <cell r="J1379" t="str">
            <v>CL</v>
          </cell>
          <cell r="K1379" t="str">
            <v>POUS271587</v>
          </cell>
          <cell r="L1379">
            <v>3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>
            <v>30851199</v>
          </cell>
          <cell r="I1380">
            <v>7</v>
          </cell>
          <cell r="J1380" t="str">
            <v>CL</v>
          </cell>
          <cell r="K1380" t="str">
            <v>POUS271589</v>
          </cell>
          <cell r="L1380">
            <v>7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>
            <v>30851200</v>
          </cell>
          <cell r="I1381">
            <v>505</v>
          </cell>
          <cell r="J1381" t="str">
            <v>CL</v>
          </cell>
          <cell r="K1381" t="str">
            <v>POUS271610</v>
          </cell>
          <cell r="L1381">
            <v>505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>
            <v>30851201</v>
          </cell>
          <cell r="I1382">
            <v>6</v>
          </cell>
          <cell r="J1382" t="str">
            <v>CL</v>
          </cell>
          <cell r="K1382" t="str">
            <v>POUS271635</v>
          </cell>
          <cell r="L1382">
            <v>6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>
            <v>30851202</v>
          </cell>
          <cell r="I1383">
            <v>2</v>
          </cell>
          <cell r="J1383" t="str">
            <v>CL</v>
          </cell>
          <cell r="K1383" t="str">
            <v>POUS271627</v>
          </cell>
          <cell r="L1383">
            <v>2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>
            <v>30851203</v>
          </cell>
          <cell r="I1384">
            <v>1</v>
          </cell>
          <cell r="J1384" t="str">
            <v>CL</v>
          </cell>
          <cell r="K1384" t="str">
            <v>POUS271668</v>
          </cell>
          <cell r="L1384">
            <v>1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>
            <v>30851204</v>
          </cell>
          <cell r="I1385">
            <v>3</v>
          </cell>
          <cell r="J1385" t="str">
            <v>CL</v>
          </cell>
          <cell r="K1385" t="str">
            <v>POUS271664</v>
          </cell>
          <cell r="L1385">
            <v>3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>
            <v>30851205</v>
          </cell>
          <cell r="I1386">
            <v>1</v>
          </cell>
          <cell r="J1386" t="str">
            <v>CL</v>
          </cell>
          <cell r="K1386" t="str">
            <v>POUS271749</v>
          </cell>
          <cell r="L1386">
            <v>1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>
            <v>30851206</v>
          </cell>
          <cell r="I1387">
            <v>6</v>
          </cell>
          <cell r="J1387" t="str">
            <v>CL</v>
          </cell>
          <cell r="K1387" t="str">
            <v>POUS271754</v>
          </cell>
          <cell r="L1387">
            <v>6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>
            <v>30851207</v>
          </cell>
          <cell r="I1388">
            <v>1</v>
          </cell>
          <cell r="J1388" t="str">
            <v>CL</v>
          </cell>
          <cell r="K1388" t="str">
            <v>POUS271753</v>
          </cell>
          <cell r="L1388">
            <v>1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>
            <v>30851208</v>
          </cell>
          <cell r="I1389">
            <v>6</v>
          </cell>
          <cell r="J1389" t="str">
            <v>CL</v>
          </cell>
          <cell r="K1389" t="str">
            <v>POUS271765</v>
          </cell>
          <cell r="L1389">
            <v>6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>
            <v>30851209</v>
          </cell>
          <cell r="I1390">
            <v>1</v>
          </cell>
          <cell r="J1390" t="str">
            <v>CL</v>
          </cell>
          <cell r="K1390" t="str">
            <v>POUS271768</v>
          </cell>
          <cell r="L1390">
            <v>1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>
            <v>30851210</v>
          </cell>
          <cell r="I1391">
            <v>3</v>
          </cell>
          <cell r="J1391" t="str">
            <v>CL</v>
          </cell>
          <cell r="K1391" t="str">
            <v>POUS271803</v>
          </cell>
          <cell r="L1391">
            <v>3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>
            <v>30851211</v>
          </cell>
          <cell r="I1392">
            <v>14</v>
          </cell>
          <cell r="J1392" t="str">
            <v>CL</v>
          </cell>
          <cell r="K1392" t="str">
            <v>POUS271806</v>
          </cell>
          <cell r="L1392">
            <v>14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>
            <v>30851212</v>
          </cell>
          <cell r="I1393">
            <v>20</v>
          </cell>
          <cell r="J1393" t="str">
            <v>CL</v>
          </cell>
          <cell r="K1393" t="str">
            <v>POUS271819</v>
          </cell>
          <cell r="L1393">
            <v>20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>
            <v>30851213</v>
          </cell>
          <cell r="I1394">
            <v>12</v>
          </cell>
          <cell r="J1394" t="str">
            <v>CL</v>
          </cell>
          <cell r="K1394" t="str">
            <v>POUS271819</v>
          </cell>
          <cell r="L1394">
            <v>12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>
            <v>30851214</v>
          </cell>
          <cell r="I1395">
            <v>24</v>
          </cell>
          <cell r="J1395" t="str">
            <v>CL</v>
          </cell>
          <cell r="K1395" t="str">
            <v>POUS271806</v>
          </cell>
          <cell r="L1395">
            <v>24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>
            <v>30851215</v>
          </cell>
          <cell r="I1396">
            <v>10</v>
          </cell>
          <cell r="J1396" t="str">
            <v>CL</v>
          </cell>
          <cell r="K1396" t="str">
            <v>POUS271804</v>
          </cell>
          <cell r="L1396">
            <v>10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>
            <v>30851216</v>
          </cell>
          <cell r="I1397">
            <v>18</v>
          </cell>
          <cell r="J1397" t="str">
            <v>CL</v>
          </cell>
          <cell r="K1397" t="str">
            <v>POUS271806</v>
          </cell>
          <cell r="L1397">
            <v>18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>
            <v>30851217</v>
          </cell>
          <cell r="I1398">
            <v>9</v>
          </cell>
          <cell r="J1398" t="str">
            <v>CL</v>
          </cell>
          <cell r="K1398" t="str">
            <v>POUS271806</v>
          </cell>
          <cell r="L1398">
            <v>9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>
            <v>30851218</v>
          </cell>
          <cell r="I1399">
            <v>5</v>
          </cell>
          <cell r="J1399" t="str">
            <v>CL</v>
          </cell>
          <cell r="K1399" t="str">
            <v>POUS271806</v>
          </cell>
          <cell r="L1399">
            <v>5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>
            <v>30851219</v>
          </cell>
          <cell r="I1400">
            <v>6</v>
          </cell>
          <cell r="J1400" t="str">
            <v>CL</v>
          </cell>
          <cell r="K1400" t="str">
            <v>POUS271823</v>
          </cell>
          <cell r="L1400">
            <v>6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>
            <v>30851220</v>
          </cell>
          <cell r="I1401">
            <v>1</v>
          </cell>
          <cell r="J1401" t="str">
            <v>CL</v>
          </cell>
          <cell r="K1401" t="str">
            <v>POUS271813</v>
          </cell>
          <cell r="L1401">
            <v>1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>
            <v>30851221</v>
          </cell>
          <cell r="I1402">
            <v>4</v>
          </cell>
          <cell r="J1402" t="str">
            <v>CL</v>
          </cell>
          <cell r="K1402" t="str">
            <v>POUS271799</v>
          </cell>
          <cell r="L1402">
            <v>4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>
            <v>30851222</v>
          </cell>
          <cell r="I1403">
            <v>1</v>
          </cell>
          <cell r="J1403" t="str">
            <v>CL</v>
          </cell>
          <cell r="K1403" t="str">
            <v>POUS271808</v>
          </cell>
          <cell r="L1403">
            <v>1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>
            <v>30851243</v>
          </cell>
          <cell r="I1404">
            <v>0</v>
          </cell>
          <cell r="J1404" t="str">
            <v>CL</v>
          </cell>
          <cell r="K1404" t="str">
            <v>POUS271260-C RAL 9005</v>
          </cell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>
            <v>30851244</v>
          </cell>
          <cell r="I1405">
            <v>2</v>
          </cell>
          <cell r="J1405" t="str">
            <v>CL</v>
          </cell>
          <cell r="L1405">
            <v>2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>
            <v>30851245</v>
          </cell>
          <cell r="I1406">
            <v>2</v>
          </cell>
          <cell r="J1406" t="str">
            <v>CL</v>
          </cell>
          <cell r="L1406">
            <v>2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>
            <v>30851273</v>
          </cell>
          <cell r="I1407">
            <v>56</v>
          </cell>
          <cell r="J1407">
            <v>54</v>
          </cell>
          <cell r="K1407" t="str">
            <v>POUS270992</v>
          </cell>
          <cell r="L1407">
            <v>55</v>
          </cell>
          <cell r="M1407">
            <v>0</v>
          </cell>
          <cell r="N1407">
            <v>1</v>
          </cell>
          <cell r="O1407">
            <v>0</v>
          </cell>
        </row>
        <row r="1408">
          <cell r="H1408">
            <v>30851274</v>
          </cell>
          <cell r="I1408">
            <v>17</v>
          </cell>
          <cell r="J1408" t="str">
            <v>CL</v>
          </cell>
          <cell r="K1408" t="str">
            <v>POUS271617</v>
          </cell>
          <cell r="L1408">
            <v>17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>
            <v>30851275</v>
          </cell>
          <cell r="I1409">
            <v>48</v>
          </cell>
          <cell r="J1409" t="str">
            <v>CL</v>
          </cell>
          <cell r="K1409" t="str">
            <v>POUS271662</v>
          </cell>
          <cell r="L1409">
            <v>48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>
            <v>30851276</v>
          </cell>
          <cell r="I1410">
            <v>10</v>
          </cell>
          <cell r="J1410" t="str">
            <v>CL</v>
          </cell>
          <cell r="K1410" t="str">
            <v>POUS271660</v>
          </cell>
          <cell r="L1410">
            <v>10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>
            <v>30851277</v>
          </cell>
          <cell r="I1411">
            <v>1</v>
          </cell>
          <cell r="J1411" t="str">
            <v>CL</v>
          </cell>
          <cell r="K1411" t="str">
            <v>POUS271701</v>
          </cell>
          <cell r="L1411">
            <v>1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>
            <v>30851278</v>
          </cell>
          <cell r="I1412">
            <v>2</v>
          </cell>
          <cell r="J1412" t="str">
            <v>CL</v>
          </cell>
          <cell r="K1412" t="str">
            <v>POUS271703</v>
          </cell>
          <cell r="L1412">
            <v>2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>
            <v>30851279</v>
          </cell>
          <cell r="I1413">
            <v>2</v>
          </cell>
          <cell r="J1413" t="str">
            <v>CL</v>
          </cell>
          <cell r="K1413" t="str">
            <v>POUS271720</v>
          </cell>
          <cell r="L1413">
            <v>2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>
            <v>30851280</v>
          </cell>
          <cell r="I1414">
            <v>2</v>
          </cell>
          <cell r="J1414" t="str">
            <v>CL</v>
          </cell>
          <cell r="K1414" t="str">
            <v>POUS271754</v>
          </cell>
          <cell r="L1414">
            <v>2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>
            <v>30851281</v>
          </cell>
          <cell r="I1415">
            <v>10</v>
          </cell>
          <cell r="J1415" t="str">
            <v>CL</v>
          </cell>
          <cell r="K1415" t="str">
            <v>POUS271806</v>
          </cell>
          <cell r="L1415">
            <v>10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>
            <v>30851282</v>
          </cell>
          <cell r="I1416">
            <v>9</v>
          </cell>
          <cell r="J1416" t="str">
            <v>CL</v>
          </cell>
          <cell r="K1416" t="str">
            <v>POUS271794</v>
          </cell>
          <cell r="L1416">
            <v>9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>
            <v>30851283</v>
          </cell>
          <cell r="I1417">
            <v>184</v>
          </cell>
          <cell r="J1417" t="str">
            <v>CL</v>
          </cell>
          <cell r="K1417" t="str">
            <v>POUS271806</v>
          </cell>
          <cell r="L1417">
            <v>184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>
            <v>30851284</v>
          </cell>
          <cell r="I1418">
            <v>1</v>
          </cell>
          <cell r="J1418" t="str">
            <v>CL</v>
          </cell>
          <cell r="K1418" t="str">
            <v>POUS271791</v>
          </cell>
          <cell r="L1418">
            <v>1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>
            <v>30851285</v>
          </cell>
          <cell r="I1419">
            <v>26</v>
          </cell>
          <cell r="J1419" t="str">
            <v>CL</v>
          </cell>
          <cell r="K1419" t="str">
            <v>POUS271806</v>
          </cell>
          <cell r="L1419">
            <v>26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>
            <v>30851286</v>
          </cell>
          <cell r="I1420">
            <v>20</v>
          </cell>
          <cell r="J1420" t="str">
            <v>CL</v>
          </cell>
          <cell r="K1420" t="str">
            <v>POUS271806</v>
          </cell>
          <cell r="L1420">
            <v>20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>
            <v>30851287</v>
          </cell>
          <cell r="I1421">
            <v>3</v>
          </cell>
          <cell r="J1421" t="str">
            <v>CL</v>
          </cell>
          <cell r="K1421" t="str">
            <v>POUS271811</v>
          </cell>
          <cell r="L1421">
            <v>3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>
            <v>30851288</v>
          </cell>
          <cell r="I1422">
            <v>10</v>
          </cell>
          <cell r="J1422" t="str">
            <v>CL</v>
          </cell>
          <cell r="K1422" t="str">
            <v>POUS271820</v>
          </cell>
          <cell r="L1422">
            <v>10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>
            <v>30851289</v>
          </cell>
          <cell r="I1423">
            <v>1</v>
          </cell>
          <cell r="J1423" t="str">
            <v>CL</v>
          </cell>
          <cell r="K1423" t="str">
            <v>POUS271880</v>
          </cell>
          <cell r="L1423">
            <v>1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>
            <v>30851290</v>
          </cell>
          <cell r="I1424">
            <v>14</v>
          </cell>
          <cell r="J1424" t="str">
            <v>CL</v>
          </cell>
          <cell r="K1424" t="str">
            <v>POUS271912</v>
          </cell>
          <cell r="L1424">
            <v>14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>
            <v>30851291</v>
          </cell>
          <cell r="I1425">
            <v>4</v>
          </cell>
          <cell r="J1425" t="str">
            <v>CL</v>
          </cell>
          <cell r="K1425" t="str">
            <v>POUS271881</v>
          </cell>
          <cell r="L1425">
            <v>4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>
            <v>30851292</v>
          </cell>
          <cell r="I1426">
            <v>10</v>
          </cell>
          <cell r="J1426" t="str">
            <v>CL</v>
          </cell>
          <cell r="K1426" t="str">
            <v>POUS271877</v>
          </cell>
          <cell r="L1426">
            <v>10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>
            <v>30851293</v>
          </cell>
          <cell r="I1427">
            <v>1</v>
          </cell>
          <cell r="J1427" t="str">
            <v>CL</v>
          </cell>
          <cell r="K1427" t="str">
            <v>POUS271880</v>
          </cell>
          <cell r="L1427">
            <v>1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>
            <v>30851294</v>
          </cell>
          <cell r="I1428">
            <v>1</v>
          </cell>
          <cell r="J1428" t="str">
            <v>CL</v>
          </cell>
          <cell r="K1428" t="str">
            <v>POUS271905</v>
          </cell>
          <cell r="L1428">
            <v>1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>
            <v>30851295</v>
          </cell>
          <cell r="I1429">
            <v>2</v>
          </cell>
          <cell r="J1429" t="str">
            <v>CL</v>
          </cell>
          <cell r="K1429" t="str">
            <v>POUS271884</v>
          </cell>
          <cell r="L1429">
            <v>2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>
            <v>30851296</v>
          </cell>
          <cell r="I1430">
            <v>22</v>
          </cell>
          <cell r="J1430" t="str">
            <v>CL</v>
          </cell>
          <cell r="K1430" t="str">
            <v>POUS271881</v>
          </cell>
          <cell r="L1430">
            <v>22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>
            <v>30851297</v>
          </cell>
          <cell r="I1431">
            <v>3</v>
          </cell>
          <cell r="J1431" t="str">
            <v>CL</v>
          </cell>
          <cell r="K1431" t="str">
            <v>POUS271882</v>
          </cell>
          <cell r="L1431">
            <v>3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>
            <v>30851298</v>
          </cell>
          <cell r="I1432">
            <v>15</v>
          </cell>
          <cell r="J1432" t="str">
            <v>CL</v>
          </cell>
          <cell r="K1432" t="str">
            <v>POUS271885</v>
          </cell>
          <cell r="L1432">
            <v>15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>
            <v>30851299</v>
          </cell>
          <cell r="I1433">
            <v>4</v>
          </cell>
          <cell r="J1433" t="str">
            <v>CL</v>
          </cell>
          <cell r="K1433" t="str">
            <v>POUS271882</v>
          </cell>
          <cell r="L1433">
            <v>4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>
            <v>30851302</v>
          </cell>
          <cell r="I1434">
            <v>18</v>
          </cell>
          <cell r="J1434" t="str">
            <v>CL</v>
          </cell>
          <cell r="K1434" t="str">
            <v>POUS271885</v>
          </cell>
          <cell r="L1434">
            <v>18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>
            <v>30851303</v>
          </cell>
          <cell r="I1435">
            <v>6</v>
          </cell>
          <cell r="J1435" t="str">
            <v>CL</v>
          </cell>
          <cell r="K1435" t="str">
            <v>POUS271910</v>
          </cell>
          <cell r="L1435">
            <v>6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>
            <v>30851304</v>
          </cell>
          <cell r="I1436">
            <v>38</v>
          </cell>
          <cell r="J1436" t="str">
            <v>CL</v>
          </cell>
          <cell r="K1436" t="str">
            <v>POUS271944</v>
          </cell>
          <cell r="L1436">
            <v>38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>
            <v>30851305</v>
          </cell>
          <cell r="I1437">
            <v>3</v>
          </cell>
          <cell r="J1437" t="str">
            <v>CL</v>
          </cell>
          <cell r="K1437" t="str">
            <v>POUS271852</v>
          </cell>
          <cell r="L1437">
            <v>3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>
            <v>30851306</v>
          </cell>
          <cell r="I1438">
            <v>10</v>
          </cell>
          <cell r="J1438" t="str">
            <v>CL</v>
          </cell>
          <cell r="K1438" t="str">
            <v>POUS271954</v>
          </cell>
          <cell r="L1438">
            <v>10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>
            <v>30851307</v>
          </cell>
          <cell r="I1439">
            <v>2</v>
          </cell>
          <cell r="J1439" t="str">
            <v>CL</v>
          </cell>
          <cell r="K1439" t="str">
            <v>POUS271866</v>
          </cell>
          <cell r="L1439">
            <v>2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>
            <v>30851308</v>
          </cell>
          <cell r="I1440">
            <v>31</v>
          </cell>
          <cell r="J1440" t="str">
            <v>CL</v>
          </cell>
          <cell r="K1440" t="str">
            <v>POUS271851</v>
          </cell>
          <cell r="L1440">
            <v>31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>
            <v>30851309</v>
          </cell>
          <cell r="I1441">
            <v>1</v>
          </cell>
          <cell r="J1441" t="str">
            <v>CL</v>
          </cell>
          <cell r="K1441" t="str">
            <v>POUS271859</v>
          </cell>
          <cell r="L1441">
            <v>1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>
            <v>30851310</v>
          </cell>
          <cell r="I1442">
            <v>25</v>
          </cell>
          <cell r="J1442" t="str">
            <v>CL</v>
          </cell>
          <cell r="K1442" t="str">
            <v>POUS271851</v>
          </cell>
          <cell r="L1442">
            <v>25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>
            <v>30851311</v>
          </cell>
          <cell r="I1443">
            <v>3</v>
          </cell>
          <cell r="J1443" t="str">
            <v>CL</v>
          </cell>
          <cell r="K1443" t="str">
            <v>POUS271942</v>
          </cell>
          <cell r="L1443">
            <v>3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>
            <v>30851312</v>
          </cell>
          <cell r="I1444">
            <v>4</v>
          </cell>
          <cell r="J1444" t="str">
            <v>CL</v>
          </cell>
          <cell r="K1444" t="str">
            <v>POUS271937</v>
          </cell>
          <cell r="L1444">
            <v>4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>
            <v>30851313</v>
          </cell>
          <cell r="I1445">
            <v>7</v>
          </cell>
          <cell r="J1445" t="str">
            <v>CL</v>
          </cell>
          <cell r="K1445" t="str">
            <v>POUS271868</v>
          </cell>
          <cell r="L1445">
            <v>7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>
            <v>30851314</v>
          </cell>
          <cell r="I1446">
            <v>2</v>
          </cell>
          <cell r="J1446" t="str">
            <v>CL</v>
          </cell>
          <cell r="K1446" t="str">
            <v>POUS271861</v>
          </cell>
          <cell r="L1446">
            <v>2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>
            <v>30851315</v>
          </cell>
          <cell r="I1447">
            <v>10</v>
          </cell>
          <cell r="J1447" t="str">
            <v>CL</v>
          </cell>
          <cell r="K1447" t="str">
            <v>POUS271950</v>
          </cell>
          <cell r="L1447">
            <v>10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>
            <v>30851316</v>
          </cell>
          <cell r="I1448">
            <v>2</v>
          </cell>
          <cell r="J1448" t="str">
            <v>CL</v>
          </cell>
          <cell r="K1448" t="str">
            <v>POUS271860</v>
          </cell>
          <cell r="L1448">
            <v>2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>
            <v>30851317</v>
          </cell>
          <cell r="I1449">
            <v>13</v>
          </cell>
          <cell r="J1449" t="str">
            <v>CL</v>
          </cell>
          <cell r="K1449" t="str">
            <v>POUS271958</v>
          </cell>
          <cell r="L1449">
            <v>13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>
            <v>30851318</v>
          </cell>
          <cell r="I1450">
            <v>1</v>
          </cell>
          <cell r="J1450" t="str">
            <v>CL</v>
          </cell>
          <cell r="K1450" t="str">
            <v>POUS271862</v>
          </cell>
          <cell r="L1450">
            <v>1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>
            <v>30851319</v>
          </cell>
          <cell r="I1451">
            <v>33</v>
          </cell>
          <cell r="J1451" t="str">
            <v>CL</v>
          </cell>
          <cell r="K1451" t="str">
            <v>POUS271864</v>
          </cell>
          <cell r="L1451">
            <v>33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>
            <v>30851320</v>
          </cell>
          <cell r="I1452">
            <v>1</v>
          </cell>
          <cell r="J1452" t="str">
            <v>CL</v>
          </cell>
          <cell r="K1452" t="str">
            <v>POUS271857</v>
          </cell>
          <cell r="L1452">
            <v>1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>
            <v>30851321</v>
          </cell>
          <cell r="I1453">
            <v>10</v>
          </cell>
          <cell r="J1453" t="str">
            <v>CL</v>
          </cell>
          <cell r="K1453" t="str">
            <v>POUS271850</v>
          </cell>
          <cell r="L1453">
            <v>10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>
            <v>30851322</v>
          </cell>
          <cell r="I1454">
            <v>1</v>
          </cell>
          <cell r="J1454" t="str">
            <v>CL</v>
          </cell>
          <cell r="K1454" t="str">
            <v>POUS271869</v>
          </cell>
          <cell r="L1454">
            <v>1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>
            <v>30851323</v>
          </cell>
          <cell r="I1455">
            <v>29</v>
          </cell>
          <cell r="J1455" t="str">
            <v>CL</v>
          </cell>
          <cell r="K1455" t="str">
            <v>POUS271945</v>
          </cell>
          <cell r="L1455">
            <v>29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>
            <v>30851324</v>
          </cell>
          <cell r="I1456">
            <v>28</v>
          </cell>
          <cell r="J1456" t="str">
            <v>CL</v>
          </cell>
          <cell r="K1456" t="str">
            <v>POUS271266-C Tiger Medium Bronze</v>
          </cell>
          <cell r="L1456">
            <v>28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>
            <v>30851325</v>
          </cell>
          <cell r="I1457">
            <v>1</v>
          </cell>
          <cell r="J1457" t="str">
            <v>CL</v>
          </cell>
          <cell r="K1457" t="str">
            <v>POUS271260-C RAL 9005</v>
          </cell>
          <cell r="L1457">
            <v>1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>
            <v>30851326</v>
          </cell>
          <cell r="I1458">
            <v>4</v>
          </cell>
          <cell r="J1458" t="str">
            <v>CL</v>
          </cell>
          <cell r="K1458" t="str">
            <v>POUS271948</v>
          </cell>
          <cell r="L1458">
            <v>4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>
            <v>30851327</v>
          </cell>
          <cell r="I1459">
            <v>6</v>
          </cell>
          <cell r="J1459" t="str">
            <v>CL</v>
          </cell>
          <cell r="K1459" t="str">
            <v>POUS271850</v>
          </cell>
          <cell r="L1459">
            <v>6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>
            <v>30851328</v>
          </cell>
          <cell r="I1460">
            <v>2</v>
          </cell>
          <cell r="J1460" t="str">
            <v>CL</v>
          </cell>
          <cell r="K1460" t="str">
            <v>POUS271964</v>
          </cell>
          <cell r="L1460">
            <v>2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>
            <v>30851329</v>
          </cell>
          <cell r="I1461">
            <v>1</v>
          </cell>
          <cell r="J1461" t="str">
            <v>CL</v>
          </cell>
          <cell r="K1461" t="str">
            <v>POUS271986</v>
          </cell>
          <cell r="L1461">
            <v>1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>
            <v>30851330</v>
          </cell>
          <cell r="I1462">
            <v>4</v>
          </cell>
          <cell r="J1462" t="str">
            <v>CL</v>
          </cell>
          <cell r="K1462" t="str">
            <v>POUS271986</v>
          </cell>
          <cell r="L1462">
            <v>4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>
            <v>30851331</v>
          </cell>
          <cell r="I1463">
            <v>3</v>
          </cell>
          <cell r="J1463" t="str">
            <v>CL</v>
          </cell>
          <cell r="K1463" t="str">
            <v>POUS271985</v>
          </cell>
          <cell r="L1463">
            <v>3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>
            <v>30851332</v>
          </cell>
          <cell r="I1464">
            <v>3</v>
          </cell>
          <cell r="J1464" t="str">
            <v>CL</v>
          </cell>
          <cell r="K1464" t="str">
            <v>POUS271982</v>
          </cell>
          <cell r="L1464">
            <v>3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>
            <v>30851333</v>
          </cell>
          <cell r="I1465">
            <v>8</v>
          </cell>
          <cell r="J1465" t="str">
            <v>CL</v>
          </cell>
          <cell r="K1465" t="str">
            <v>POUS271986</v>
          </cell>
          <cell r="L1465">
            <v>8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>
            <v>30851334</v>
          </cell>
          <cell r="I1466">
            <v>15</v>
          </cell>
          <cell r="J1466" t="str">
            <v>CL</v>
          </cell>
          <cell r="K1466" t="str">
            <v>POUS271986</v>
          </cell>
          <cell r="L1466">
            <v>15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>
            <v>30851335</v>
          </cell>
          <cell r="I1467">
            <v>20</v>
          </cell>
          <cell r="J1467" t="str">
            <v>CL</v>
          </cell>
          <cell r="K1467" t="str">
            <v>POUS272017</v>
          </cell>
          <cell r="L1467">
            <v>20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>
            <v>30851336</v>
          </cell>
          <cell r="I1468">
            <v>2</v>
          </cell>
          <cell r="J1468" t="str">
            <v>CL</v>
          </cell>
          <cell r="K1468" t="str">
            <v>POUS272021</v>
          </cell>
          <cell r="L1468">
            <v>2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>
            <v>30851337</v>
          </cell>
          <cell r="I1469">
            <v>2</v>
          </cell>
          <cell r="J1469" t="str">
            <v>CL</v>
          </cell>
          <cell r="K1469" t="str">
            <v>POUS272021</v>
          </cell>
          <cell r="L1469">
            <v>2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>
            <v>30851338</v>
          </cell>
          <cell r="I1470">
            <v>3</v>
          </cell>
          <cell r="J1470" t="str">
            <v>CL</v>
          </cell>
          <cell r="K1470" t="str">
            <v>POUS272018</v>
          </cell>
          <cell r="L1470">
            <v>3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>
            <v>30851339</v>
          </cell>
          <cell r="I1471">
            <v>8</v>
          </cell>
          <cell r="J1471" t="str">
            <v>CL</v>
          </cell>
          <cell r="K1471" t="str">
            <v>POUS272014</v>
          </cell>
          <cell r="L1471">
            <v>8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>
            <v>30851340</v>
          </cell>
          <cell r="I1472">
            <v>1</v>
          </cell>
          <cell r="J1472" t="str">
            <v>CL</v>
          </cell>
          <cell r="K1472" t="str">
            <v>POUS272022</v>
          </cell>
          <cell r="L1472">
            <v>1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>
            <v>30851341</v>
          </cell>
          <cell r="I1473">
            <v>4</v>
          </cell>
          <cell r="J1473" t="str">
            <v>CL</v>
          </cell>
          <cell r="K1473" t="str">
            <v>POUS272016</v>
          </cell>
          <cell r="L1473">
            <v>4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>
            <v>30851358</v>
          </cell>
          <cell r="I1474">
            <v>8</v>
          </cell>
          <cell r="J1474" t="str">
            <v>CL</v>
          </cell>
          <cell r="L1474">
            <v>8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>
            <v>30851359</v>
          </cell>
          <cell r="I1475">
            <v>5</v>
          </cell>
          <cell r="J1475" t="str">
            <v>CL</v>
          </cell>
          <cell r="L1475">
            <v>5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>
            <v>30851360</v>
          </cell>
          <cell r="I1476">
            <v>3</v>
          </cell>
          <cell r="J1476" t="str">
            <v>CL</v>
          </cell>
          <cell r="L1476">
            <v>3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>
            <v>30851361</v>
          </cell>
          <cell r="I1477">
            <v>3</v>
          </cell>
          <cell r="J1477" t="str">
            <v>CL</v>
          </cell>
          <cell r="L1477">
            <v>3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>
            <v>30851362</v>
          </cell>
          <cell r="I1478">
            <v>48</v>
          </cell>
          <cell r="J1478" t="str">
            <v>CL</v>
          </cell>
          <cell r="L1478">
            <v>48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>
            <v>30851363</v>
          </cell>
          <cell r="I1479">
            <v>10</v>
          </cell>
          <cell r="J1479" t="str">
            <v>CL</v>
          </cell>
          <cell r="L1479">
            <v>10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>
            <v>30851364</v>
          </cell>
          <cell r="I1480">
            <v>42</v>
          </cell>
          <cell r="J1480" t="str">
            <v>CL</v>
          </cell>
          <cell r="L1480">
            <v>42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>
            <v>30851365</v>
          </cell>
          <cell r="I1481">
            <v>10</v>
          </cell>
          <cell r="J1481" t="str">
            <v>CL</v>
          </cell>
          <cell r="L1481">
            <v>10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>
            <v>30851366</v>
          </cell>
          <cell r="I1482">
            <v>1</v>
          </cell>
          <cell r="J1482" t="str">
            <v>CL</v>
          </cell>
          <cell r="K1482" t="str">
            <v>POUS272048</v>
          </cell>
          <cell r="L1482">
            <v>1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>
            <v>30851367</v>
          </cell>
          <cell r="I1483">
            <v>3</v>
          </cell>
          <cell r="J1483" t="str">
            <v>CL</v>
          </cell>
          <cell r="K1483" t="str">
            <v>POUS272086</v>
          </cell>
          <cell r="L1483">
            <v>3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>
            <v>30851368</v>
          </cell>
          <cell r="I1484">
            <v>3</v>
          </cell>
          <cell r="J1484" t="str">
            <v>CL</v>
          </cell>
          <cell r="K1484" t="str">
            <v>POUS271730</v>
          </cell>
          <cell r="L1484">
            <v>3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>
            <v>30851369</v>
          </cell>
          <cell r="I1485">
            <v>24</v>
          </cell>
          <cell r="J1485" t="str">
            <v>CL</v>
          </cell>
          <cell r="K1485" t="str">
            <v>POUS271547</v>
          </cell>
          <cell r="L1485">
            <v>24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>
            <v>30851370</v>
          </cell>
          <cell r="I1486">
            <v>14</v>
          </cell>
          <cell r="J1486" t="str">
            <v>CL</v>
          </cell>
          <cell r="K1486" t="str">
            <v>POUS271954</v>
          </cell>
          <cell r="L1486">
            <v>14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>
            <v>30851371</v>
          </cell>
          <cell r="I1487">
            <v>8</v>
          </cell>
          <cell r="J1487" t="str">
            <v>CL</v>
          </cell>
          <cell r="K1487" t="str">
            <v>POUS272058</v>
          </cell>
          <cell r="L1487">
            <v>8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>
            <v>30851372</v>
          </cell>
          <cell r="I1488">
            <v>1</v>
          </cell>
          <cell r="J1488" t="str">
            <v>CL</v>
          </cell>
          <cell r="K1488" t="str">
            <v>POUS272151</v>
          </cell>
          <cell r="L1488">
            <v>1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>
            <v>30851373</v>
          </cell>
          <cell r="I1489">
            <v>2</v>
          </cell>
          <cell r="J1489" t="str">
            <v>CL</v>
          </cell>
          <cell r="K1489" t="str">
            <v>POUS272140</v>
          </cell>
          <cell r="L1489">
            <v>2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>
            <v>30851374</v>
          </cell>
          <cell r="I1490">
            <v>18</v>
          </cell>
          <cell r="J1490" t="str">
            <v>CL</v>
          </cell>
          <cell r="K1490" t="str">
            <v>POUS272140</v>
          </cell>
          <cell r="L1490">
            <v>18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>
            <v>30851375</v>
          </cell>
          <cell r="I1491">
            <v>7</v>
          </cell>
          <cell r="J1491" t="str">
            <v>CL</v>
          </cell>
          <cell r="K1491" t="str">
            <v>POUS272165</v>
          </cell>
          <cell r="L1491">
            <v>7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>
            <v>30851376</v>
          </cell>
          <cell r="I1492">
            <v>28</v>
          </cell>
          <cell r="J1492" t="str">
            <v>CL</v>
          </cell>
          <cell r="K1492" t="str">
            <v>POUS272137</v>
          </cell>
          <cell r="L1492">
            <v>28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>
            <v>30851377</v>
          </cell>
          <cell r="I1493">
            <v>8</v>
          </cell>
          <cell r="J1493" t="str">
            <v>CL</v>
          </cell>
          <cell r="K1493" t="str">
            <v>POUS272141</v>
          </cell>
          <cell r="L1493">
            <v>8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>
            <v>30851378</v>
          </cell>
          <cell r="I1494">
            <v>4</v>
          </cell>
          <cell r="J1494" t="str">
            <v>CL</v>
          </cell>
          <cell r="K1494" t="str">
            <v>POUS272146</v>
          </cell>
          <cell r="L1494">
            <v>4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>
            <v>30851379</v>
          </cell>
          <cell r="I1495">
            <v>9</v>
          </cell>
          <cell r="J1495" t="str">
            <v>CL</v>
          </cell>
          <cell r="K1495" t="str">
            <v>POUS272147</v>
          </cell>
          <cell r="L1495">
            <v>9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>
            <v>30851380</v>
          </cell>
          <cell r="I1496">
            <v>2</v>
          </cell>
          <cell r="J1496">
            <v>40</v>
          </cell>
          <cell r="K1496" t="str">
            <v>POUS272153</v>
          </cell>
          <cell r="L1496">
            <v>1</v>
          </cell>
          <cell r="M1496">
            <v>1</v>
          </cell>
          <cell r="N1496">
            <v>0</v>
          </cell>
          <cell r="O1496">
            <v>0</v>
          </cell>
        </row>
        <row r="1497">
          <cell r="H1497">
            <v>30851381</v>
          </cell>
          <cell r="I1497">
            <v>5</v>
          </cell>
          <cell r="J1497" t="str">
            <v>CL</v>
          </cell>
          <cell r="K1497" t="str">
            <v>POUS272138</v>
          </cell>
          <cell r="L1497">
            <v>5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>
            <v>30851382</v>
          </cell>
          <cell r="I1498">
            <v>12</v>
          </cell>
          <cell r="J1498" t="str">
            <v>CL</v>
          </cell>
          <cell r="K1498" t="str">
            <v>POUS272158</v>
          </cell>
          <cell r="L1498">
            <v>12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>
            <v>30851383</v>
          </cell>
          <cell r="I1499">
            <v>8</v>
          </cell>
          <cell r="J1499" t="str">
            <v>CL</v>
          </cell>
          <cell r="K1499" t="str">
            <v>POUS272156</v>
          </cell>
          <cell r="L1499">
            <v>8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>
            <v>30851384</v>
          </cell>
          <cell r="I1500">
            <v>1</v>
          </cell>
          <cell r="J1500" t="str">
            <v>CL</v>
          </cell>
          <cell r="K1500" t="str">
            <v>POUS272166</v>
          </cell>
          <cell r="L1500">
            <v>1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>
            <v>30851385</v>
          </cell>
          <cell r="I1501">
            <v>1</v>
          </cell>
          <cell r="J1501" t="str">
            <v>CL</v>
          </cell>
          <cell r="K1501" t="str">
            <v>POUS272134</v>
          </cell>
          <cell r="L1501">
            <v>1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>
            <v>30851386</v>
          </cell>
          <cell r="I1502">
            <v>1</v>
          </cell>
          <cell r="J1502" t="str">
            <v>CL</v>
          </cell>
          <cell r="K1502" t="str">
            <v>POUS272149</v>
          </cell>
          <cell r="L1502">
            <v>1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>
            <v>30851406</v>
          </cell>
          <cell r="I1503">
            <v>247</v>
          </cell>
          <cell r="J1503" t="str">
            <v>CL</v>
          </cell>
          <cell r="L1503">
            <v>247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>
            <v>30851430</v>
          </cell>
          <cell r="I1504">
            <v>157</v>
          </cell>
          <cell r="J1504" t="str">
            <v>CL</v>
          </cell>
          <cell r="L1504">
            <v>157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>
            <v>30851408</v>
          </cell>
          <cell r="I1505">
            <v>7</v>
          </cell>
          <cell r="J1505" t="str">
            <v>CL</v>
          </cell>
          <cell r="L1505">
            <v>7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>
            <v>30851409</v>
          </cell>
          <cell r="I1506">
            <v>9</v>
          </cell>
          <cell r="J1506" t="str">
            <v>CL</v>
          </cell>
          <cell r="L1506">
            <v>9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>
            <v>30851410</v>
          </cell>
          <cell r="I1507">
            <v>1</v>
          </cell>
          <cell r="J1507" t="str">
            <v>CL</v>
          </cell>
          <cell r="L1507">
            <v>1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>
            <v>30851411</v>
          </cell>
          <cell r="I1508">
            <v>3</v>
          </cell>
          <cell r="J1508" t="str">
            <v>CL</v>
          </cell>
          <cell r="L1508">
            <v>3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>
            <v>30851412</v>
          </cell>
          <cell r="I1509">
            <v>4</v>
          </cell>
          <cell r="J1509" t="str">
            <v>CL</v>
          </cell>
          <cell r="L1509">
            <v>4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>
            <v>30851413</v>
          </cell>
          <cell r="I1510">
            <v>6</v>
          </cell>
          <cell r="J1510" t="str">
            <v>CL</v>
          </cell>
          <cell r="L1510">
            <v>6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>
            <v>30851414</v>
          </cell>
          <cell r="I1511">
            <v>7</v>
          </cell>
          <cell r="J1511" t="str">
            <v>CL</v>
          </cell>
          <cell r="L1511">
            <v>7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>
            <v>30851415</v>
          </cell>
          <cell r="I1512">
            <v>5</v>
          </cell>
          <cell r="J1512" t="str">
            <v>CL</v>
          </cell>
          <cell r="L1512">
            <v>5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>
            <v>30851416</v>
          </cell>
          <cell r="I1513">
            <v>40</v>
          </cell>
          <cell r="J1513" t="str">
            <v>CL</v>
          </cell>
          <cell r="L1513">
            <v>40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>
            <v>30851417</v>
          </cell>
          <cell r="I1514">
            <v>18</v>
          </cell>
          <cell r="J1514" t="str">
            <v>CL</v>
          </cell>
          <cell r="L1514">
            <v>18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>
            <v>30851418</v>
          </cell>
          <cell r="I1515">
            <v>2</v>
          </cell>
          <cell r="J1515" t="str">
            <v>CL</v>
          </cell>
          <cell r="L1515">
            <v>2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>
            <v>30851419</v>
          </cell>
          <cell r="I1516">
            <v>4</v>
          </cell>
          <cell r="J1516" t="str">
            <v>CL</v>
          </cell>
          <cell r="L1516">
            <v>4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>
            <v>30851420</v>
          </cell>
          <cell r="I1517">
            <v>3</v>
          </cell>
          <cell r="J1517" t="str">
            <v>CL</v>
          </cell>
          <cell r="L1517">
            <v>3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>
            <v>30851421</v>
          </cell>
          <cell r="I1518">
            <v>2</v>
          </cell>
          <cell r="J1518" t="str">
            <v>CL</v>
          </cell>
          <cell r="L1518">
            <v>2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>
            <v>30851422</v>
          </cell>
          <cell r="I1519">
            <v>8</v>
          </cell>
          <cell r="J1519" t="str">
            <v>CL</v>
          </cell>
          <cell r="L1519">
            <v>8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>
            <v>30851423</v>
          </cell>
          <cell r="I1520">
            <v>6</v>
          </cell>
          <cell r="J1520" t="str">
            <v>CL</v>
          </cell>
          <cell r="L1520">
            <v>6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>
            <v>30851424</v>
          </cell>
          <cell r="I1521">
            <v>2</v>
          </cell>
          <cell r="J1521" t="str">
            <v>CL</v>
          </cell>
          <cell r="L1521">
            <v>2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>
            <v>30851431</v>
          </cell>
          <cell r="I1522">
            <v>9</v>
          </cell>
          <cell r="J1522" t="str">
            <v>CL</v>
          </cell>
          <cell r="L1522">
            <v>9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>
            <v>30851432</v>
          </cell>
          <cell r="I1523">
            <v>12</v>
          </cell>
          <cell r="J1523" t="str">
            <v>CL</v>
          </cell>
          <cell r="L1523">
            <v>12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>
            <v>30851433</v>
          </cell>
          <cell r="I1524">
            <v>258</v>
          </cell>
          <cell r="J1524" t="str">
            <v>CL</v>
          </cell>
          <cell r="L1524">
            <v>258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>
            <v>30851434</v>
          </cell>
          <cell r="I1525">
            <v>36</v>
          </cell>
          <cell r="J1525" t="str">
            <v>CL</v>
          </cell>
          <cell r="L1525">
            <v>36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>
            <v>30851435</v>
          </cell>
          <cell r="I1526">
            <v>0</v>
          </cell>
          <cell r="J1526" t="str">
            <v>CL</v>
          </cell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>
            <v>30851436</v>
          </cell>
          <cell r="I1527">
            <v>28</v>
          </cell>
          <cell r="J1527" t="str">
            <v>CL</v>
          </cell>
          <cell r="L1527">
            <v>28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>
            <v>30851437</v>
          </cell>
          <cell r="I1528">
            <v>12</v>
          </cell>
          <cell r="J1528" t="str">
            <v>CL</v>
          </cell>
          <cell r="L1528">
            <v>12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>
            <v>30851439</v>
          </cell>
          <cell r="I1529">
            <v>11</v>
          </cell>
          <cell r="J1529" t="str">
            <v>CL</v>
          </cell>
          <cell r="L1529">
            <v>11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>
            <v>30851440</v>
          </cell>
          <cell r="I1530">
            <v>5</v>
          </cell>
          <cell r="J1530" t="str">
            <v>CL</v>
          </cell>
          <cell r="L1530">
            <v>5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>
            <v>30851441</v>
          </cell>
          <cell r="I1531">
            <v>36</v>
          </cell>
          <cell r="J1531" t="str">
            <v>CL</v>
          </cell>
          <cell r="L1531">
            <v>36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>
            <v>30851444</v>
          </cell>
          <cell r="I1532">
            <v>13</v>
          </cell>
          <cell r="J1532" t="str">
            <v>CL</v>
          </cell>
          <cell r="K1532" t="str">
            <v>POUS271278-C PPG DRIFTWOOD MICA</v>
          </cell>
          <cell r="L1532">
            <v>13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>
            <v>30851445</v>
          </cell>
          <cell r="I1533">
            <v>1</v>
          </cell>
          <cell r="J1533" t="str">
            <v>CL</v>
          </cell>
          <cell r="K1533" t="str">
            <v>POUS271265-C RAL 8025</v>
          </cell>
          <cell r="L1533">
            <v>1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>
            <v>30851446</v>
          </cell>
          <cell r="I1534">
            <v>5</v>
          </cell>
          <cell r="J1534" t="str">
            <v>CL</v>
          </cell>
          <cell r="K1534" t="str">
            <v>POUS271263-C RAL 9011</v>
          </cell>
          <cell r="L1534">
            <v>5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>
            <v>30851447</v>
          </cell>
          <cell r="I1535">
            <v>3</v>
          </cell>
          <cell r="J1535" t="str">
            <v>CL</v>
          </cell>
          <cell r="K1535" t="str">
            <v>POUS271803-C RAL 8019</v>
          </cell>
          <cell r="L1535">
            <v>3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>
            <v>30851448</v>
          </cell>
          <cell r="I1536">
            <v>2</v>
          </cell>
          <cell r="J1536" t="str">
            <v>CL</v>
          </cell>
          <cell r="K1536" t="str">
            <v>POUS271867-C RAL 8025</v>
          </cell>
          <cell r="L1536">
            <v>2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>
            <v>30851449</v>
          </cell>
          <cell r="I1537">
            <v>2</v>
          </cell>
          <cell r="J1537" t="str">
            <v>CL</v>
          </cell>
          <cell r="K1537" t="str">
            <v>POUS270365</v>
          </cell>
          <cell r="L1537">
            <v>2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>
            <v>30851469</v>
          </cell>
          <cell r="I1538">
            <v>5</v>
          </cell>
          <cell r="J1538" t="str">
            <v>CL</v>
          </cell>
          <cell r="K1538" t="str">
            <v>POUS270209</v>
          </cell>
          <cell r="L1538">
            <v>5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>
            <v>30851470</v>
          </cell>
          <cell r="I1539">
            <v>14</v>
          </cell>
          <cell r="J1539" t="str">
            <v>CL</v>
          </cell>
          <cell r="K1539" t="str">
            <v>POUS270438</v>
          </cell>
          <cell r="L1539">
            <v>14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>
            <v>30851471</v>
          </cell>
          <cell r="I1540">
            <v>80</v>
          </cell>
          <cell r="J1540">
            <v>28</v>
          </cell>
          <cell r="K1540" t="str">
            <v>POUS271332</v>
          </cell>
          <cell r="L1540">
            <v>79</v>
          </cell>
          <cell r="M1540">
            <v>1</v>
          </cell>
          <cell r="N1540">
            <v>0</v>
          </cell>
          <cell r="O1540">
            <v>0</v>
          </cell>
        </row>
        <row r="1541">
          <cell r="H1541">
            <v>30851472</v>
          </cell>
          <cell r="I1541">
            <v>42</v>
          </cell>
          <cell r="J1541" t="str">
            <v>CL</v>
          </cell>
          <cell r="K1541" t="str">
            <v>POUS271319</v>
          </cell>
          <cell r="L1541">
            <v>42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>
            <v>30851473</v>
          </cell>
          <cell r="I1542">
            <v>51</v>
          </cell>
          <cell r="J1542" t="str">
            <v>CL</v>
          </cell>
          <cell r="K1542" t="str">
            <v>POUS271547</v>
          </cell>
          <cell r="L1542">
            <v>51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>
            <v>30851474</v>
          </cell>
          <cell r="I1543">
            <v>28</v>
          </cell>
          <cell r="J1543" t="str">
            <v>CL</v>
          </cell>
          <cell r="K1543" t="str">
            <v>POUS271705</v>
          </cell>
          <cell r="L1543">
            <v>28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>
            <v>30851475</v>
          </cell>
          <cell r="I1544">
            <v>86</v>
          </cell>
          <cell r="J1544" t="str">
            <v>CL</v>
          </cell>
          <cell r="K1544" t="str">
            <v>POUS271822</v>
          </cell>
          <cell r="L1544">
            <v>86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>
            <v>30851476</v>
          </cell>
          <cell r="I1545">
            <v>38</v>
          </cell>
          <cell r="J1545" t="str">
            <v>CL</v>
          </cell>
          <cell r="K1545" t="str">
            <v>POUS271792</v>
          </cell>
          <cell r="L1545">
            <v>38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>
            <v>30851477</v>
          </cell>
          <cell r="I1546">
            <v>9</v>
          </cell>
          <cell r="J1546" t="str">
            <v>CL</v>
          </cell>
          <cell r="K1546" t="str">
            <v>POUS271818</v>
          </cell>
          <cell r="L1546">
            <v>9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>
            <v>30851478</v>
          </cell>
          <cell r="I1547">
            <v>24</v>
          </cell>
          <cell r="J1547" t="str">
            <v>CL</v>
          </cell>
          <cell r="K1547" t="str">
            <v>POUS271809</v>
          </cell>
          <cell r="L1547">
            <v>24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>
            <v>30851479</v>
          </cell>
          <cell r="I1548">
            <v>27</v>
          </cell>
          <cell r="J1548" t="str">
            <v>CL</v>
          </cell>
          <cell r="K1548" t="str">
            <v>POUS271806</v>
          </cell>
          <cell r="L1548">
            <v>27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>
            <v>30851480</v>
          </cell>
          <cell r="I1549">
            <v>20</v>
          </cell>
          <cell r="J1549" t="str">
            <v>CL</v>
          </cell>
          <cell r="K1549" t="str">
            <v>POUS271806</v>
          </cell>
          <cell r="L1549">
            <v>20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>
            <v>30851481</v>
          </cell>
          <cell r="I1550">
            <v>16</v>
          </cell>
          <cell r="J1550" t="str">
            <v>CL</v>
          </cell>
          <cell r="K1550" t="str">
            <v>POUS271820</v>
          </cell>
          <cell r="L1550">
            <v>16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>
            <v>30851482</v>
          </cell>
          <cell r="I1551">
            <v>3</v>
          </cell>
          <cell r="J1551" t="str">
            <v>CL</v>
          </cell>
          <cell r="K1551" t="str">
            <v>POUS271878</v>
          </cell>
          <cell r="L1551">
            <v>3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>
            <v>30851483</v>
          </cell>
          <cell r="I1552">
            <v>14</v>
          </cell>
          <cell r="J1552" t="str">
            <v>CL</v>
          </cell>
          <cell r="K1552" t="str">
            <v>POUS271883</v>
          </cell>
          <cell r="L1552">
            <v>14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>
            <v>30851484</v>
          </cell>
          <cell r="I1553">
            <v>2</v>
          </cell>
          <cell r="J1553" t="str">
            <v>CL</v>
          </cell>
          <cell r="K1553" t="str">
            <v>POUS271881</v>
          </cell>
          <cell r="L1553">
            <v>2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>
            <v>30851485</v>
          </cell>
          <cell r="I1554">
            <v>2</v>
          </cell>
          <cell r="J1554" t="str">
            <v>CL</v>
          </cell>
          <cell r="K1554" t="str">
            <v>POUS271884</v>
          </cell>
          <cell r="L1554">
            <v>2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>
            <v>30851486</v>
          </cell>
          <cell r="I1555">
            <v>1</v>
          </cell>
          <cell r="J1555" t="str">
            <v>CL</v>
          </cell>
          <cell r="K1555" t="str">
            <v>POUS271879</v>
          </cell>
          <cell r="L1555">
            <v>1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>
            <v>30851487</v>
          </cell>
          <cell r="I1556">
            <v>2</v>
          </cell>
          <cell r="J1556" t="str">
            <v>CL</v>
          </cell>
          <cell r="K1556" t="str">
            <v>POUS271907</v>
          </cell>
          <cell r="L1556">
            <v>2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>
            <v>30851488</v>
          </cell>
          <cell r="I1557">
            <v>3</v>
          </cell>
          <cell r="J1557" t="str">
            <v>CL</v>
          </cell>
          <cell r="K1557" t="str">
            <v>POUS271882</v>
          </cell>
          <cell r="L1557">
            <v>3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>
            <v>30851489</v>
          </cell>
          <cell r="I1558">
            <v>45</v>
          </cell>
          <cell r="J1558" t="str">
            <v>CL</v>
          </cell>
          <cell r="K1558" t="str">
            <v>POUS271882</v>
          </cell>
          <cell r="L1558">
            <v>45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>
            <v>30851490</v>
          </cell>
          <cell r="I1559">
            <v>32</v>
          </cell>
          <cell r="J1559" t="str">
            <v>CL</v>
          </cell>
          <cell r="K1559" t="str">
            <v>POUS271910</v>
          </cell>
          <cell r="L1559">
            <v>32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>
            <v>30851491</v>
          </cell>
          <cell r="I1560">
            <v>1</v>
          </cell>
          <cell r="J1560" t="str">
            <v>CL</v>
          </cell>
          <cell r="K1560" t="str">
            <v>POUS271913</v>
          </cell>
          <cell r="L1560">
            <v>1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>
            <v>30851492</v>
          </cell>
          <cell r="I1561">
            <v>3</v>
          </cell>
          <cell r="J1561" t="str">
            <v>CL</v>
          </cell>
          <cell r="K1561" t="str">
            <v>POUS271904</v>
          </cell>
          <cell r="L1561">
            <v>3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>
            <v>30851493</v>
          </cell>
          <cell r="I1562">
            <v>56</v>
          </cell>
          <cell r="J1562" t="str">
            <v>CL</v>
          </cell>
          <cell r="K1562" t="str">
            <v>POUS271906</v>
          </cell>
          <cell r="L1562">
            <v>56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>
            <v>30851494</v>
          </cell>
          <cell r="I1563">
            <v>3</v>
          </cell>
          <cell r="J1563" t="str">
            <v>CL</v>
          </cell>
          <cell r="K1563" t="str">
            <v>POUS271857</v>
          </cell>
          <cell r="L1563">
            <v>3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>
            <v>30851495</v>
          </cell>
          <cell r="I1564">
            <v>2</v>
          </cell>
          <cell r="J1564" t="str">
            <v>CL</v>
          </cell>
          <cell r="K1564" t="str">
            <v>POUS271938</v>
          </cell>
          <cell r="L1564">
            <v>2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>
            <v>30851496</v>
          </cell>
          <cell r="I1565">
            <v>7</v>
          </cell>
          <cell r="J1565" t="str">
            <v>CL</v>
          </cell>
          <cell r="K1565" t="str">
            <v>POUS271861</v>
          </cell>
          <cell r="L1565">
            <v>7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>
            <v>30851497</v>
          </cell>
          <cell r="I1566">
            <v>8</v>
          </cell>
          <cell r="J1566" t="str">
            <v>CL</v>
          </cell>
          <cell r="K1566" t="str">
            <v>POUS271952</v>
          </cell>
          <cell r="L1566">
            <v>8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>
            <v>30851498</v>
          </cell>
          <cell r="I1567">
            <v>1</v>
          </cell>
          <cell r="J1567" t="str">
            <v>CL</v>
          </cell>
          <cell r="K1567" t="str">
            <v>POUS271860</v>
          </cell>
          <cell r="L1567">
            <v>1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>
            <v>30851499</v>
          </cell>
          <cell r="I1568">
            <v>1</v>
          </cell>
          <cell r="J1568" t="str">
            <v>CL</v>
          </cell>
          <cell r="K1568" t="str">
            <v>POUS271940</v>
          </cell>
          <cell r="L1568">
            <v>1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>
            <v>30851500</v>
          </cell>
          <cell r="I1569">
            <v>4</v>
          </cell>
          <cell r="J1569" t="str">
            <v>CL</v>
          </cell>
          <cell r="K1569" t="str">
            <v>POUS271939</v>
          </cell>
          <cell r="L1569">
            <v>4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>
            <v>30851501</v>
          </cell>
          <cell r="I1570">
            <v>1</v>
          </cell>
          <cell r="J1570" t="str">
            <v>CL</v>
          </cell>
          <cell r="K1570" t="str">
            <v>POUS271869</v>
          </cell>
          <cell r="L1570">
            <v>1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>
            <v>30851502</v>
          </cell>
          <cell r="I1571">
            <v>2</v>
          </cell>
          <cell r="J1571">
            <v>28</v>
          </cell>
          <cell r="K1571" t="str">
            <v>POUS271947</v>
          </cell>
          <cell r="L1571">
            <v>2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>
            <v>30851503</v>
          </cell>
          <cell r="I1572">
            <v>1</v>
          </cell>
          <cell r="J1572" t="str">
            <v>CL</v>
          </cell>
          <cell r="K1572" t="str">
            <v>POUS271987</v>
          </cell>
          <cell r="L1572">
            <v>1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>
            <v>30851504</v>
          </cell>
          <cell r="I1573">
            <v>2</v>
          </cell>
          <cell r="J1573" t="str">
            <v>CL</v>
          </cell>
          <cell r="K1573" t="str">
            <v>POUS271983</v>
          </cell>
          <cell r="L1573">
            <v>2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>
            <v>30851505</v>
          </cell>
          <cell r="I1574">
            <v>9</v>
          </cell>
          <cell r="J1574" t="str">
            <v>CL</v>
          </cell>
          <cell r="K1574" t="str">
            <v>POUS271986</v>
          </cell>
          <cell r="L1574">
            <v>9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>
            <v>30851506</v>
          </cell>
          <cell r="I1575">
            <v>1</v>
          </cell>
          <cell r="J1575" t="str">
            <v>CL</v>
          </cell>
          <cell r="K1575" t="str">
            <v>POUS272018</v>
          </cell>
          <cell r="L1575">
            <v>1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>
            <v>30851507</v>
          </cell>
          <cell r="I1576">
            <v>10</v>
          </cell>
          <cell r="J1576" t="str">
            <v>CL</v>
          </cell>
          <cell r="K1576" t="str">
            <v>POUS272058</v>
          </cell>
          <cell r="L1576">
            <v>10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>
            <v>30851508</v>
          </cell>
          <cell r="I1577">
            <v>320</v>
          </cell>
          <cell r="J1577">
            <v>28</v>
          </cell>
          <cell r="K1577" t="str">
            <v>POUS272095</v>
          </cell>
          <cell r="L1577">
            <v>319</v>
          </cell>
          <cell r="M1577">
            <v>1</v>
          </cell>
          <cell r="N1577">
            <v>0</v>
          </cell>
          <cell r="O1577">
            <v>0</v>
          </cell>
        </row>
        <row r="1578">
          <cell r="H1578">
            <v>30851509</v>
          </cell>
          <cell r="I1578">
            <v>5</v>
          </cell>
          <cell r="J1578" t="str">
            <v>CL</v>
          </cell>
          <cell r="K1578" t="str">
            <v>POUS272137</v>
          </cell>
          <cell r="L1578">
            <v>5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>
            <v>30851510</v>
          </cell>
          <cell r="I1579">
            <v>5</v>
          </cell>
          <cell r="J1579" t="str">
            <v>CL</v>
          </cell>
          <cell r="K1579" t="str">
            <v>POUS272141</v>
          </cell>
          <cell r="L1579">
            <v>5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>
            <v>30851511</v>
          </cell>
          <cell r="I1580">
            <v>40</v>
          </cell>
          <cell r="J1580" t="str">
            <v>CL</v>
          </cell>
          <cell r="K1580" t="str">
            <v>POUS272203</v>
          </cell>
          <cell r="L1580">
            <v>40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>
            <v>30851512</v>
          </cell>
          <cell r="I1581">
            <v>6</v>
          </cell>
          <cell r="J1581" t="str">
            <v>CL</v>
          </cell>
          <cell r="K1581" t="str">
            <v>POUS272217</v>
          </cell>
          <cell r="L1581">
            <v>6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>
            <v>30851513</v>
          </cell>
          <cell r="I1582">
            <v>32</v>
          </cell>
          <cell r="J1582" t="str">
            <v>CL</v>
          </cell>
          <cell r="K1582" t="str">
            <v>POUS272217</v>
          </cell>
          <cell r="L1582">
            <v>32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>
            <v>30851514</v>
          </cell>
          <cell r="I1583">
            <v>11</v>
          </cell>
          <cell r="J1583" t="str">
            <v>CL</v>
          </cell>
          <cell r="K1583" t="str">
            <v>POUS272212</v>
          </cell>
          <cell r="L1583">
            <v>11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>
            <v>30851515</v>
          </cell>
          <cell r="I1584">
            <v>3</v>
          </cell>
          <cell r="J1584" t="str">
            <v>CL</v>
          </cell>
          <cell r="K1584" t="str">
            <v>POUS272221</v>
          </cell>
          <cell r="L1584">
            <v>3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>
            <v>30851516</v>
          </cell>
          <cell r="I1585">
            <v>8</v>
          </cell>
          <cell r="J1585" t="str">
            <v>CL</v>
          </cell>
          <cell r="K1585" t="str">
            <v>POUS272193</v>
          </cell>
          <cell r="L1585">
            <v>8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>
            <v>30851517</v>
          </cell>
          <cell r="I1586">
            <v>3</v>
          </cell>
          <cell r="J1586" t="str">
            <v>CL</v>
          </cell>
          <cell r="K1586" t="str">
            <v>POUS272215</v>
          </cell>
          <cell r="L1586">
            <v>3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>
            <v>30851518</v>
          </cell>
          <cell r="I1587">
            <v>24</v>
          </cell>
          <cell r="J1587" t="str">
            <v>CL</v>
          </cell>
          <cell r="K1587" t="str">
            <v>POUS272210</v>
          </cell>
          <cell r="L1587">
            <v>24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>
            <v>30851519</v>
          </cell>
          <cell r="I1588">
            <v>3</v>
          </cell>
          <cell r="J1588" t="str">
            <v>CL</v>
          </cell>
          <cell r="K1588" t="str">
            <v>POUS272221</v>
          </cell>
          <cell r="L1588">
            <v>3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>
            <v>30851520</v>
          </cell>
          <cell r="I1589">
            <v>8</v>
          </cell>
          <cell r="J1589" t="str">
            <v>CL</v>
          </cell>
          <cell r="K1589" t="str">
            <v>POUS272215</v>
          </cell>
          <cell r="L1589">
            <v>8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>
            <v>30851521</v>
          </cell>
          <cell r="I1590">
            <v>25</v>
          </cell>
          <cell r="J1590" t="str">
            <v>CL</v>
          </cell>
          <cell r="K1590" t="str">
            <v>POUS272210</v>
          </cell>
          <cell r="L1590">
            <v>25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>
            <v>30851522</v>
          </cell>
          <cell r="I1591">
            <v>4</v>
          </cell>
          <cell r="J1591">
            <v>28</v>
          </cell>
          <cell r="K1591" t="str">
            <v>POUS272219</v>
          </cell>
          <cell r="L1591">
            <v>3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>
            <v>30851523</v>
          </cell>
          <cell r="I1592">
            <v>3</v>
          </cell>
          <cell r="J1592" t="str">
            <v>CL</v>
          </cell>
          <cell r="K1592" t="str">
            <v>POUS272191</v>
          </cell>
          <cell r="L1592">
            <v>3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>
            <v>30851524</v>
          </cell>
          <cell r="I1593">
            <v>1</v>
          </cell>
          <cell r="J1593" t="str">
            <v>CL</v>
          </cell>
          <cell r="K1593" t="str">
            <v>POUS272192</v>
          </cell>
          <cell r="L1593">
            <v>1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>
            <v>30851525</v>
          </cell>
          <cell r="I1594">
            <v>4</v>
          </cell>
          <cell r="J1594">
            <v>7</v>
          </cell>
          <cell r="K1594" t="str">
            <v>POUS272235</v>
          </cell>
          <cell r="L1594">
            <v>4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>
            <v>30851526</v>
          </cell>
          <cell r="I1595">
            <v>10</v>
          </cell>
          <cell r="J1595" t="str">
            <v>CL</v>
          </cell>
          <cell r="K1595" t="str">
            <v>POUS272238</v>
          </cell>
          <cell r="L1595">
            <v>10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>
            <v>30851527</v>
          </cell>
          <cell r="I1596">
            <v>11</v>
          </cell>
          <cell r="J1596" t="str">
            <v>CL</v>
          </cell>
          <cell r="K1596" t="str">
            <v>POUS272229</v>
          </cell>
          <cell r="L1596">
            <v>11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>
            <v>30851528</v>
          </cell>
          <cell r="I1597">
            <v>0</v>
          </cell>
          <cell r="J1597" t="str">
            <v>CL</v>
          </cell>
          <cell r="K1597" t="str">
            <v>POUS272280</v>
          </cell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>
            <v>30851529</v>
          </cell>
          <cell r="I1598">
            <v>14</v>
          </cell>
          <cell r="J1598" t="str">
            <v>CL</v>
          </cell>
          <cell r="K1598" t="str">
            <v>POUS272275</v>
          </cell>
          <cell r="L1598">
            <v>14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>
            <v>30851530</v>
          </cell>
          <cell r="I1599">
            <v>4</v>
          </cell>
          <cell r="J1599">
            <v>7</v>
          </cell>
          <cell r="K1599" t="str">
            <v>POUS272277</v>
          </cell>
          <cell r="L1599">
            <v>4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>
            <v>30851531</v>
          </cell>
          <cell r="I1600">
            <v>1</v>
          </cell>
          <cell r="J1600" t="str">
            <v>CL</v>
          </cell>
          <cell r="K1600" t="str">
            <v>POUS272274</v>
          </cell>
          <cell r="L1600">
            <v>1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>
            <v>30851532</v>
          </cell>
          <cell r="I1601">
            <v>36</v>
          </cell>
          <cell r="J1601" t="str">
            <v>CL</v>
          </cell>
          <cell r="K1601" t="str">
            <v>POUS272279</v>
          </cell>
          <cell r="L1601">
            <v>36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>
            <v>30851533</v>
          </cell>
          <cell r="I1602">
            <v>7</v>
          </cell>
          <cell r="J1602" t="str">
            <v>CL</v>
          </cell>
          <cell r="K1602" t="str">
            <v>POUS272274</v>
          </cell>
          <cell r="L1602">
            <v>7</v>
          </cell>
          <cell r="M1602">
            <v>0</v>
          </cell>
          <cell r="N1602">
            <v>0</v>
          </cell>
          <cell r="O1602">
            <v>0</v>
          </cell>
        </row>
        <row r="1603">
          <cell r="H1603">
            <v>30851534</v>
          </cell>
          <cell r="I1603">
            <v>1</v>
          </cell>
          <cell r="J1603" t="str">
            <v>CL</v>
          </cell>
          <cell r="K1603" t="str">
            <v>POUS272269</v>
          </cell>
          <cell r="L1603">
            <v>1</v>
          </cell>
          <cell r="M1603">
            <v>0</v>
          </cell>
          <cell r="N1603">
            <v>0</v>
          </cell>
          <cell r="O1603">
            <v>0</v>
          </cell>
        </row>
        <row r="1604">
          <cell r="H1604">
            <v>30851535</v>
          </cell>
          <cell r="I1604">
            <v>2</v>
          </cell>
          <cell r="J1604">
            <v>7</v>
          </cell>
          <cell r="K1604" t="str">
            <v>POUS272273</v>
          </cell>
          <cell r="L1604">
            <v>2</v>
          </cell>
          <cell r="M1604">
            <v>0</v>
          </cell>
          <cell r="N1604">
            <v>0</v>
          </cell>
          <cell r="O1604">
            <v>0</v>
          </cell>
        </row>
        <row r="1605">
          <cell r="H1605">
            <v>30851553</v>
          </cell>
          <cell r="I1605">
            <v>16</v>
          </cell>
          <cell r="J1605" t="str">
            <v>CL</v>
          </cell>
          <cell r="K1605" t="str">
            <v>POUS271850</v>
          </cell>
          <cell r="L1605">
            <v>16</v>
          </cell>
          <cell r="M1605">
            <v>0</v>
          </cell>
          <cell r="N1605">
            <v>0</v>
          </cell>
          <cell r="O1605">
            <v>0</v>
          </cell>
        </row>
        <row r="1606">
          <cell r="H1606">
            <v>30851554</v>
          </cell>
          <cell r="I1606">
            <v>30</v>
          </cell>
          <cell r="J1606" t="str">
            <v>CL</v>
          </cell>
          <cell r="K1606" t="str">
            <v>POUS271937</v>
          </cell>
          <cell r="L1606">
            <v>30</v>
          </cell>
          <cell r="M1606">
            <v>0</v>
          </cell>
          <cell r="N1606">
            <v>0</v>
          </cell>
          <cell r="O1606">
            <v>0</v>
          </cell>
        </row>
        <row r="1607">
          <cell r="H1607">
            <v>30851555</v>
          </cell>
          <cell r="I1607">
            <v>19</v>
          </cell>
          <cell r="J1607" t="str">
            <v>CL</v>
          </cell>
          <cell r="K1607" t="str">
            <v>POUS271948</v>
          </cell>
          <cell r="L1607">
            <v>19</v>
          </cell>
          <cell r="M1607">
            <v>0</v>
          </cell>
          <cell r="N1607">
            <v>0</v>
          </cell>
          <cell r="O1607">
            <v>0</v>
          </cell>
        </row>
        <row r="1608">
          <cell r="H1608">
            <v>30851556</v>
          </cell>
          <cell r="I1608">
            <v>32</v>
          </cell>
          <cell r="J1608" t="str">
            <v>CL</v>
          </cell>
          <cell r="K1608" t="str">
            <v>POUS272013</v>
          </cell>
          <cell r="L1608">
            <v>32</v>
          </cell>
          <cell r="M1608">
            <v>0</v>
          </cell>
          <cell r="N1608">
            <v>0</v>
          </cell>
          <cell r="O1608">
            <v>0</v>
          </cell>
        </row>
        <row r="1609">
          <cell r="H1609">
            <v>30851557</v>
          </cell>
          <cell r="I1609">
            <v>11</v>
          </cell>
          <cell r="J1609" t="str">
            <v>CL</v>
          </cell>
          <cell r="K1609" t="str">
            <v>POUS272016</v>
          </cell>
          <cell r="L1609">
            <v>11</v>
          </cell>
          <cell r="M1609">
            <v>0</v>
          </cell>
          <cell r="N1609">
            <v>0</v>
          </cell>
          <cell r="O1609">
            <v>0</v>
          </cell>
        </row>
        <row r="1610">
          <cell r="H1610">
            <v>30851558</v>
          </cell>
          <cell r="I1610">
            <v>2</v>
          </cell>
          <cell r="J1610" t="str">
            <v>CL</v>
          </cell>
          <cell r="K1610" t="str">
            <v>POUS272015</v>
          </cell>
          <cell r="L1610">
            <v>2</v>
          </cell>
          <cell r="M1610">
            <v>0</v>
          </cell>
          <cell r="N1610">
            <v>0</v>
          </cell>
          <cell r="O1610">
            <v>0</v>
          </cell>
        </row>
        <row r="1611">
          <cell r="H1611">
            <v>30851559</v>
          </cell>
          <cell r="I1611">
            <v>8</v>
          </cell>
          <cell r="J1611" t="str">
            <v>CL</v>
          </cell>
          <cell r="K1611" t="str">
            <v>POUS272027</v>
          </cell>
          <cell r="L1611">
            <v>8</v>
          </cell>
          <cell r="M1611">
            <v>0</v>
          </cell>
          <cell r="N1611">
            <v>0</v>
          </cell>
          <cell r="O1611">
            <v>0</v>
          </cell>
        </row>
        <row r="1612">
          <cell r="H1612">
            <v>30851560</v>
          </cell>
          <cell r="I1612">
            <v>1</v>
          </cell>
          <cell r="J1612" t="str">
            <v>CL</v>
          </cell>
          <cell r="K1612" t="str">
            <v>POUS272027</v>
          </cell>
          <cell r="L1612">
            <v>1</v>
          </cell>
          <cell r="M1612">
            <v>0</v>
          </cell>
          <cell r="N1612">
            <v>0</v>
          </cell>
          <cell r="O1612">
            <v>0</v>
          </cell>
        </row>
        <row r="1613">
          <cell r="H1613">
            <v>30851561</v>
          </cell>
          <cell r="I1613">
            <v>42</v>
          </cell>
          <cell r="J1613" t="str">
            <v>CL</v>
          </cell>
          <cell r="K1613" t="str">
            <v>POUS272027</v>
          </cell>
          <cell r="L1613">
            <v>42</v>
          </cell>
          <cell r="M1613">
            <v>0</v>
          </cell>
          <cell r="N1613">
            <v>0</v>
          </cell>
          <cell r="O1613">
            <v>0</v>
          </cell>
        </row>
        <row r="1614">
          <cell r="H1614">
            <v>30851562</v>
          </cell>
          <cell r="I1614">
            <v>1</v>
          </cell>
          <cell r="J1614" t="str">
            <v>CL</v>
          </cell>
          <cell r="K1614" t="str">
            <v>POUS272059</v>
          </cell>
          <cell r="L1614">
            <v>1</v>
          </cell>
          <cell r="M1614">
            <v>0</v>
          </cell>
          <cell r="N1614">
            <v>0</v>
          </cell>
          <cell r="O1614">
            <v>0</v>
          </cell>
        </row>
        <row r="1615">
          <cell r="H1615">
            <v>30851563</v>
          </cell>
          <cell r="I1615">
            <v>2</v>
          </cell>
          <cell r="J1615" t="str">
            <v>CL</v>
          </cell>
          <cell r="K1615" t="str">
            <v>POUS272063</v>
          </cell>
          <cell r="L1615">
            <v>2</v>
          </cell>
          <cell r="M1615">
            <v>0</v>
          </cell>
          <cell r="N1615">
            <v>0</v>
          </cell>
          <cell r="O1615">
            <v>0</v>
          </cell>
        </row>
        <row r="1616">
          <cell r="H1616">
            <v>30851564</v>
          </cell>
          <cell r="I1616">
            <v>1</v>
          </cell>
          <cell r="J1616" t="str">
            <v>CL</v>
          </cell>
          <cell r="K1616" t="str">
            <v>POUS272061</v>
          </cell>
          <cell r="L1616">
            <v>1</v>
          </cell>
          <cell r="M1616">
            <v>0</v>
          </cell>
          <cell r="N1616">
            <v>0</v>
          </cell>
          <cell r="O1616">
            <v>0</v>
          </cell>
        </row>
        <row r="1617">
          <cell r="H1617">
            <v>30851565</v>
          </cell>
          <cell r="I1617">
            <v>1</v>
          </cell>
          <cell r="J1617" t="str">
            <v>CL</v>
          </cell>
          <cell r="K1617" t="str">
            <v>POUS272055</v>
          </cell>
          <cell r="L1617">
            <v>1</v>
          </cell>
          <cell r="M1617">
            <v>0</v>
          </cell>
          <cell r="N1617">
            <v>0</v>
          </cell>
          <cell r="O1617">
            <v>0</v>
          </cell>
        </row>
        <row r="1618">
          <cell r="H1618">
            <v>30851566</v>
          </cell>
          <cell r="I1618">
            <v>28</v>
          </cell>
          <cell r="J1618" t="str">
            <v>CL</v>
          </cell>
          <cell r="K1618" t="str">
            <v>POUS272064</v>
          </cell>
          <cell r="L1618">
            <v>28</v>
          </cell>
          <cell r="M1618">
            <v>0</v>
          </cell>
          <cell r="N1618">
            <v>0</v>
          </cell>
          <cell r="O1618">
            <v>0</v>
          </cell>
        </row>
        <row r="1619">
          <cell r="H1619">
            <v>30851567</v>
          </cell>
          <cell r="I1619">
            <v>5</v>
          </cell>
          <cell r="J1619" t="str">
            <v>CL</v>
          </cell>
          <cell r="K1619" t="str">
            <v>POUS272084</v>
          </cell>
          <cell r="L1619">
            <v>5</v>
          </cell>
          <cell r="M1619">
            <v>0</v>
          </cell>
          <cell r="N1619">
            <v>0</v>
          </cell>
          <cell r="O1619">
            <v>0</v>
          </cell>
        </row>
        <row r="1620">
          <cell r="H1620">
            <v>30851568</v>
          </cell>
          <cell r="I1620">
            <v>1</v>
          </cell>
          <cell r="J1620" t="str">
            <v>CL</v>
          </cell>
          <cell r="K1620" t="str">
            <v>POUS271732</v>
          </cell>
          <cell r="L1620">
            <v>1</v>
          </cell>
          <cell r="M1620">
            <v>0</v>
          </cell>
          <cell r="N1620">
            <v>0</v>
          </cell>
          <cell r="O1620">
            <v>0</v>
          </cell>
        </row>
        <row r="1621">
          <cell r="H1621">
            <v>30851569</v>
          </cell>
          <cell r="I1621">
            <v>1</v>
          </cell>
          <cell r="J1621" t="str">
            <v>CL</v>
          </cell>
          <cell r="K1621" t="str">
            <v>POUS271729</v>
          </cell>
          <cell r="L1621">
            <v>1</v>
          </cell>
          <cell r="M1621">
            <v>0</v>
          </cell>
          <cell r="N1621">
            <v>0</v>
          </cell>
          <cell r="O1621">
            <v>0</v>
          </cell>
        </row>
        <row r="1622">
          <cell r="H1622">
            <v>30851570</v>
          </cell>
          <cell r="I1622">
            <v>4</v>
          </cell>
          <cell r="J1622" t="str">
            <v>CL</v>
          </cell>
          <cell r="K1622" t="str">
            <v>POUS271733</v>
          </cell>
          <cell r="L1622">
            <v>4</v>
          </cell>
          <cell r="M1622">
            <v>0</v>
          </cell>
          <cell r="N1622">
            <v>0</v>
          </cell>
          <cell r="O1622">
            <v>0</v>
          </cell>
        </row>
        <row r="1623">
          <cell r="H1623">
            <v>30851571</v>
          </cell>
          <cell r="I1623">
            <v>7</v>
          </cell>
          <cell r="J1623" t="str">
            <v>CL</v>
          </cell>
          <cell r="K1623" t="str">
            <v>POUS272161</v>
          </cell>
          <cell r="L1623">
            <v>7</v>
          </cell>
          <cell r="M1623">
            <v>0</v>
          </cell>
          <cell r="N1623">
            <v>0</v>
          </cell>
          <cell r="O1623">
            <v>0</v>
          </cell>
        </row>
        <row r="1624">
          <cell r="H1624">
            <v>30851572</v>
          </cell>
          <cell r="I1624">
            <v>4</v>
          </cell>
          <cell r="J1624" t="str">
            <v>CL</v>
          </cell>
          <cell r="K1624" t="str">
            <v>POUS272153</v>
          </cell>
          <cell r="L1624">
            <v>4</v>
          </cell>
          <cell r="M1624">
            <v>0</v>
          </cell>
          <cell r="N1624">
            <v>0</v>
          </cell>
          <cell r="O1624">
            <v>0</v>
          </cell>
        </row>
        <row r="1625">
          <cell r="H1625">
            <v>30851573</v>
          </cell>
          <cell r="I1625">
            <v>1</v>
          </cell>
          <cell r="J1625" t="str">
            <v>CL</v>
          </cell>
          <cell r="K1625" t="str">
            <v>POUS272155</v>
          </cell>
          <cell r="L1625">
            <v>1</v>
          </cell>
          <cell r="M1625">
            <v>0</v>
          </cell>
          <cell r="N1625">
            <v>0</v>
          </cell>
          <cell r="O1625">
            <v>0</v>
          </cell>
        </row>
        <row r="1626">
          <cell r="H1626">
            <v>30851574</v>
          </cell>
          <cell r="I1626">
            <v>1</v>
          </cell>
          <cell r="J1626" t="str">
            <v>CL</v>
          </cell>
          <cell r="K1626" t="str">
            <v>POUS272144</v>
          </cell>
          <cell r="L1626">
            <v>1</v>
          </cell>
          <cell r="M1626">
            <v>0</v>
          </cell>
          <cell r="N1626">
            <v>0</v>
          </cell>
          <cell r="O1626">
            <v>0</v>
          </cell>
        </row>
        <row r="1627">
          <cell r="H1627">
            <v>30851575</v>
          </cell>
          <cell r="I1627">
            <v>22</v>
          </cell>
          <cell r="J1627" t="str">
            <v>CL</v>
          </cell>
          <cell r="K1627" t="str">
            <v>POUS272146</v>
          </cell>
          <cell r="L1627">
            <v>22</v>
          </cell>
          <cell r="M1627">
            <v>0</v>
          </cell>
          <cell r="N1627">
            <v>0</v>
          </cell>
          <cell r="O1627">
            <v>0</v>
          </cell>
        </row>
        <row r="1628">
          <cell r="H1628">
            <v>30851576</v>
          </cell>
          <cell r="I1628">
            <v>1</v>
          </cell>
          <cell r="J1628" t="str">
            <v>CL</v>
          </cell>
          <cell r="K1628" t="str">
            <v>POUS272133</v>
          </cell>
          <cell r="L1628">
            <v>1</v>
          </cell>
          <cell r="M1628">
            <v>0</v>
          </cell>
          <cell r="N1628">
            <v>0</v>
          </cell>
          <cell r="O1628">
            <v>0</v>
          </cell>
        </row>
        <row r="1629">
          <cell r="H1629">
            <v>30851577</v>
          </cell>
          <cell r="I1629">
            <v>11</v>
          </cell>
          <cell r="J1629" t="str">
            <v>CL</v>
          </cell>
          <cell r="K1629" t="str">
            <v>POUS272147</v>
          </cell>
          <cell r="L1629">
            <v>11</v>
          </cell>
          <cell r="M1629">
            <v>0</v>
          </cell>
          <cell r="N1629">
            <v>0</v>
          </cell>
          <cell r="O1629">
            <v>0</v>
          </cell>
        </row>
        <row r="1630">
          <cell r="H1630">
            <v>30851578</v>
          </cell>
          <cell r="I1630">
            <v>3</v>
          </cell>
          <cell r="J1630" t="str">
            <v>CL</v>
          </cell>
          <cell r="K1630" t="str">
            <v>POUS272160</v>
          </cell>
          <cell r="L1630">
            <v>3</v>
          </cell>
          <cell r="M1630">
            <v>0</v>
          </cell>
          <cell r="N1630">
            <v>0</v>
          </cell>
          <cell r="O1630">
            <v>0</v>
          </cell>
        </row>
        <row r="1631">
          <cell r="H1631">
            <v>30851579</v>
          </cell>
          <cell r="I1631">
            <v>1</v>
          </cell>
          <cell r="J1631" t="str">
            <v>CL</v>
          </cell>
          <cell r="K1631" t="str">
            <v>POUS272131</v>
          </cell>
          <cell r="L1631">
            <v>1</v>
          </cell>
          <cell r="M1631">
            <v>0</v>
          </cell>
          <cell r="N1631">
            <v>0</v>
          </cell>
          <cell r="O1631">
            <v>0</v>
          </cell>
        </row>
        <row r="1632">
          <cell r="H1632">
            <v>30851580</v>
          </cell>
          <cell r="I1632">
            <v>8</v>
          </cell>
          <cell r="J1632" t="str">
            <v>CL</v>
          </cell>
          <cell r="K1632" t="str">
            <v>POUS272138</v>
          </cell>
          <cell r="L1632">
            <v>8</v>
          </cell>
          <cell r="M1632">
            <v>0</v>
          </cell>
          <cell r="N1632">
            <v>0</v>
          </cell>
          <cell r="O1632">
            <v>0</v>
          </cell>
        </row>
        <row r="1633">
          <cell r="H1633">
            <v>30851581</v>
          </cell>
          <cell r="I1633">
            <v>1</v>
          </cell>
          <cell r="J1633" t="str">
            <v>CL</v>
          </cell>
          <cell r="K1633" t="str">
            <v>POUS272158</v>
          </cell>
          <cell r="L1633">
            <v>1</v>
          </cell>
          <cell r="M1633">
            <v>0</v>
          </cell>
          <cell r="N1633">
            <v>0</v>
          </cell>
          <cell r="O1633">
            <v>0</v>
          </cell>
        </row>
        <row r="1634">
          <cell r="H1634">
            <v>30851582</v>
          </cell>
          <cell r="I1634">
            <v>8</v>
          </cell>
          <cell r="J1634" t="str">
            <v>CL</v>
          </cell>
          <cell r="K1634" t="str">
            <v>POUS272166</v>
          </cell>
          <cell r="L1634">
            <v>8</v>
          </cell>
          <cell r="M1634">
            <v>0</v>
          </cell>
          <cell r="N1634">
            <v>0</v>
          </cell>
          <cell r="O1634">
            <v>0</v>
          </cell>
        </row>
        <row r="1635">
          <cell r="H1635">
            <v>30851583</v>
          </cell>
          <cell r="I1635">
            <v>0</v>
          </cell>
          <cell r="J1635" t="str">
            <v>CL</v>
          </cell>
          <cell r="K1635" t="str">
            <v>POUS272149</v>
          </cell>
          <cell r="L1635">
            <v>0</v>
          </cell>
          <cell r="M1635">
            <v>0</v>
          </cell>
          <cell r="N1635">
            <v>0</v>
          </cell>
          <cell r="O1635">
            <v>0</v>
          </cell>
        </row>
        <row r="1636">
          <cell r="H1636">
            <v>30851584</v>
          </cell>
          <cell r="I1636">
            <v>6</v>
          </cell>
          <cell r="J1636" t="str">
            <v>CL</v>
          </cell>
          <cell r="K1636" t="str">
            <v>POUS272209</v>
          </cell>
          <cell r="L1636">
            <v>6</v>
          </cell>
          <cell r="M1636">
            <v>0</v>
          </cell>
          <cell r="N1636">
            <v>0</v>
          </cell>
          <cell r="O1636">
            <v>0</v>
          </cell>
        </row>
        <row r="1637">
          <cell r="H1637">
            <v>30851585</v>
          </cell>
          <cell r="I1637">
            <v>56</v>
          </cell>
          <cell r="J1637" t="str">
            <v>CL</v>
          </cell>
          <cell r="K1637" t="str">
            <v>POUS272195</v>
          </cell>
          <cell r="L1637">
            <v>56</v>
          </cell>
          <cell r="M1637">
            <v>0</v>
          </cell>
          <cell r="N1637">
            <v>0</v>
          </cell>
          <cell r="O1637">
            <v>0</v>
          </cell>
        </row>
        <row r="1638">
          <cell r="H1638">
            <v>30851586</v>
          </cell>
          <cell r="I1638">
            <v>16</v>
          </cell>
          <cell r="J1638" t="str">
            <v>CL</v>
          </cell>
          <cell r="K1638" t="str">
            <v>POUS272216</v>
          </cell>
          <cell r="L1638">
            <v>16</v>
          </cell>
          <cell r="M1638">
            <v>0</v>
          </cell>
          <cell r="N1638">
            <v>0</v>
          </cell>
          <cell r="O1638">
            <v>0</v>
          </cell>
        </row>
        <row r="1639">
          <cell r="H1639">
            <v>30851587</v>
          </cell>
          <cell r="I1639">
            <v>14</v>
          </cell>
          <cell r="J1639" t="str">
            <v>CL</v>
          </cell>
          <cell r="K1639" t="str">
            <v>POUS272218</v>
          </cell>
          <cell r="L1639">
            <v>14</v>
          </cell>
          <cell r="M1639">
            <v>0</v>
          </cell>
          <cell r="N1639">
            <v>0</v>
          </cell>
          <cell r="O1639">
            <v>0</v>
          </cell>
        </row>
        <row r="1640">
          <cell r="H1640">
            <v>30851588</v>
          </cell>
          <cell r="I1640">
            <v>9</v>
          </cell>
          <cell r="J1640" t="str">
            <v>CL</v>
          </cell>
          <cell r="K1640" t="str">
            <v>POUS272213</v>
          </cell>
          <cell r="L1640">
            <v>9</v>
          </cell>
          <cell r="M1640">
            <v>0</v>
          </cell>
          <cell r="N1640">
            <v>0</v>
          </cell>
          <cell r="O1640">
            <v>0</v>
          </cell>
        </row>
        <row r="1641">
          <cell r="H1641">
            <v>30851589</v>
          </cell>
          <cell r="I1641">
            <v>1</v>
          </cell>
          <cell r="J1641" t="str">
            <v>CL</v>
          </cell>
          <cell r="K1641" t="str">
            <v>POUS272189</v>
          </cell>
          <cell r="L1641">
            <v>1</v>
          </cell>
          <cell r="M1641">
            <v>0</v>
          </cell>
          <cell r="N1641">
            <v>0</v>
          </cell>
          <cell r="O1641">
            <v>0</v>
          </cell>
        </row>
        <row r="1642">
          <cell r="H1642">
            <v>30851590</v>
          </cell>
          <cell r="I1642">
            <v>3</v>
          </cell>
          <cell r="J1642" t="str">
            <v>CL</v>
          </cell>
          <cell r="K1642" t="str">
            <v>POUS272202</v>
          </cell>
          <cell r="L1642">
            <v>3</v>
          </cell>
          <cell r="M1642">
            <v>0</v>
          </cell>
          <cell r="N1642">
            <v>0</v>
          </cell>
          <cell r="O1642">
            <v>0</v>
          </cell>
        </row>
        <row r="1643">
          <cell r="H1643">
            <v>30851591</v>
          </cell>
          <cell r="I1643">
            <v>1</v>
          </cell>
          <cell r="J1643" t="str">
            <v>CL</v>
          </cell>
          <cell r="K1643" t="str">
            <v>POUS272214</v>
          </cell>
          <cell r="L1643">
            <v>1</v>
          </cell>
          <cell r="M1643">
            <v>0</v>
          </cell>
          <cell r="N1643">
            <v>0</v>
          </cell>
          <cell r="O1643">
            <v>0</v>
          </cell>
        </row>
        <row r="1644">
          <cell r="H1644">
            <v>30851592</v>
          </cell>
          <cell r="I1644">
            <v>1</v>
          </cell>
          <cell r="J1644" t="str">
            <v>CL</v>
          </cell>
          <cell r="K1644" t="str">
            <v>POUS272191</v>
          </cell>
          <cell r="L1644">
            <v>1</v>
          </cell>
          <cell r="M1644">
            <v>0</v>
          </cell>
          <cell r="N1644">
            <v>0</v>
          </cell>
          <cell r="O1644">
            <v>0</v>
          </cell>
        </row>
        <row r="1645">
          <cell r="H1645">
            <v>30851593</v>
          </cell>
          <cell r="I1645">
            <v>2</v>
          </cell>
          <cell r="J1645">
            <v>4</v>
          </cell>
          <cell r="K1645" t="str">
            <v>POUS272222</v>
          </cell>
          <cell r="L1645">
            <v>2</v>
          </cell>
          <cell r="M1645">
            <v>0</v>
          </cell>
          <cell r="N1645">
            <v>0</v>
          </cell>
          <cell r="O1645">
            <v>0</v>
          </cell>
        </row>
        <row r="1646">
          <cell r="H1646">
            <v>30851594</v>
          </cell>
          <cell r="I1646">
            <v>1</v>
          </cell>
          <cell r="J1646">
            <v>4</v>
          </cell>
          <cell r="K1646" t="str">
            <v>POUS272190</v>
          </cell>
          <cell r="L1646">
            <v>1</v>
          </cell>
          <cell r="M1646">
            <v>0</v>
          </cell>
          <cell r="N1646">
            <v>0</v>
          </cell>
          <cell r="O1646">
            <v>0</v>
          </cell>
        </row>
        <row r="1647">
          <cell r="H1647">
            <v>30851595</v>
          </cell>
          <cell r="I1647">
            <v>1</v>
          </cell>
          <cell r="J1647">
            <v>4</v>
          </cell>
          <cell r="K1647" t="str">
            <v>POUS272241</v>
          </cell>
          <cell r="L1647">
            <v>1</v>
          </cell>
          <cell r="M1647">
            <v>0</v>
          </cell>
          <cell r="N1647">
            <v>0</v>
          </cell>
          <cell r="O1647">
            <v>0</v>
          </cell>
        </row>
        <row r="1648">
          <cell r="H1648">
            <v>30851596</v>
          </cell>
          <cell r="I1648">
            <v>1</v>
          </cell>
          <cell r="J1648">
            <v>4</v>
          </cell>
          <cell r="K1648" t="str">
            <v>POUS272236</v>
          </cell>
          <cell r="L1648">
            <v>1</v>
          </cell>
          <cell r="M1648">
            <v>0</v>
          </cell>
          <cell r="N1648">
            <v>0</v>
          </cell>
          <cell r="O1648">
            <v>0</v>
          </cell>
        </row>
        <row r="1649">
          <cell r="H1649">
            <v>30851597</v>
          </cell>
          <cell r="I1649">
            <v>15</v>
          </cell>
          <cell r="J1649">
            <v>4</v>
          </cell>
          <cell r="K1649" t="str">
            <v>POUS272232</v>
          </cell>
          <cell r="L1649">
            <v>15</v>
          </cell>
          <cell r="M1649">
            <v>0</v>
          </cell>
          <cell r="N1649">
            <v>0</v>
          </cell>
          <cell r="O1649">
            <v>0</v>
          </cell>
        </row>
        <row r="1650">
          <cell r="H1650">
            <v>30851598</v>
          </cell>
          <cell r="I1650">
            <v>1</v>
          </cell>
          <cell r="J1650">
            <v>4</v>
          </cell>
          <cell r="K1650" t="str">
            <v>POUS272280</v>
          </cell>
          <cell r="L1650">
            <v>1</v>
          </cell>
          <cell r="M1650">
            <v>0</v>
          </cell>
          <cell r="N1650">
            <v>0</v>
          </cell>
          <cell r="O1650">
            <v>0</v>
          </cell>
        </row>
        <row r="1651">
          <cell r="H1651">
            <v>30851599</v>
          </cell>
          <cell r="I1651">
            <v>8</v>
          </cell>
          <cell r="J1651">
            <v>4</v>
          </cell>
          <cell r="K1651" t="str">
            <v>POUS272273</v>
          </cell>
          <cell r="L1651">
            <v>8</v>
          </cell>
          <cell r="M1651">
            <v>0</v>
          </cell>
          <cell r="N1651">
            <v>0</v>
          </cell>
          <cell r="O1651">
            <v>0</v>
          </cell>
        </row>
        <row r="1652">
          <cell r="H1652">
            <v>30851600</v>
          </cell>
          <cell r="I1652">
            <v>5</v>
          </cell>
          <cell r="J1652">
            <v>4</v>
          </cell>
          <cell r="K1652" t="str">
            <v>POUS272277</v>
          </cell>
          <cell r="L1652">
            <v>5</v>
          </cell>
          <cell r="M1652">
            <v>0</v>
          </cell>
          <cell r="N1652">
            <v>0</v>
          </cell>
          <cell r="O1652">
            <v>0</v>
          </cell>
        </row>
        <row r="1653">
          <cell r="H1653">
            <v>30851601</v>
          </cell>
          <cell r="I1653">
            <v>1</v>
          </cell>
          <cell r="J1653">
            <v>4</v>
          </cell>
          <cell r="K1653" t="str">
            <v>POUS272271</v>
          </cell>
          <cell r="L1653">
            <v>1</v>
          </cell>
          <cell r="M1653">
            <v>0</v>
          </cell>
          <cell r="N1653">
            <v>0</v>
          </cell>
          <cell r="O1653">
            <v>0</v>
          </cell>
        </row>
        <row r="1654">
          <cell r="H1654">
            <v>30851602</v>
          </cell>
          <cell r="I1654">
            <v>6</v>
          </cell>
          <cell r="J1654">
            <v>4</v>
          </cell>
          <cell r="K1654" t="str">
            <v>POUS272267</v>
          </cell>
          <cell r="L1654">
            <v>6</v>
          </cell>
          <cell r="M1654">
            <v>0</v>
          </cell>
          <cell r="N1654">
            <v>0</v>
          </cell>
          <cell r="O1654">
            <v>0</v>
          </cell>
        </row>
        <row r="1655">
          <cell r="H1655">
            <v>30851603</v>
          </cell>
          <cell r="I1655">
            <v>1</v>
          </cell>
          <cell r="J1655">
            <v>4</v>
          </cell>
          <cell r="K1655" t="str">
            <v>POUS272301</v>
          </cell>
          <cell r="L1655">
            <v>1</v>
          </cell>
          <cell r="M1655">
            <v>0</v>
          </cell>
          <cell r="N1655">
            <v>0</v>
          </cell>
          <cell r="O1655">
            <v>0</v>
          </cell>
        </row>
        <row r="1656">
          <cell r="H1656">
            <v>30851604</v>
          </cell>
          <cell r="I1656">
            <v>1</v>
          </cell>
          <cell r="J1656">
            <v>4</v>
          </cell>
          <cell r="K1656" t="str">
            <v>POUS272307</v>
          </cell>
          <cell r="L1656">
            <v>1</v>
          </cell>
          <cell r="M1656">
            <v>0</v>
          </cell>
          <cell r="N1656">
            <v>0</v>
          </cell>
          <cell r="O1656">
            <v>0</v>
          </cell>
        </row>
        <row r="1657">
          <cell r="H1657">
            <v>30851605</v>
          </cell>
          <cell r="I1657">
            <v>24</v>
          </cell>
          <cell r="J1657">
            <v>4</v>
          </cell>
          <cell r="K1657" t="str">
            <v>POUS272308</v>
          </cell>
          <cell r="L1657">
            <v>24</v>
          </cell>
          <cell r="M1657">
            <v>0</v>
          </cell>
          <cell r="N1657">
            <v>0</v>
          </cell>
          <cell r="O1657">
            <v>0</v>
          </cell>
        </row>
        <row r="1658">
          <cell r="H1658">
            <v>30851606</v>
          </cell>
          <cell r="I1658">
            <v>8</v>
          </cell>
          <cell r="J1658">
            <v>4</v>
          </cell>
          <cell r="K1658" t="str">
            <v>POUS272297</v>
          </cell>
          <cell r="L1658">
            <v>8</v>
          </cell>
          <cell r="M1658">
            <v>0</v>
          </cell>
          <cell r="N1658">
            <v>0</v>
          </cell>
          <cell r="O1658">
            <v>0</v>
          </cell>
        </row>
        <row r="1659">
          <cell r="H1659">
            <v>30851607</v>
          </cell>
          <cell r="I1659">
            <v>39</v>
          </cell>
          <cell r="J1659">
            <v>4</v>
          </cell>
          <cell r="K1659" t="str">
            <v>POUS272300</v>
          </cell>
          <cell r="L1659">
            <v>39</v>
          </cell>
          <cell r="M1659">
            <v>0</v>
          </cell>
          <cell r="N1659">
            <v>0</v>
          </cell>
          <cell r="O1659">
            <v>0</v>
          </cell>
        </row>
        <row r="1660">
          <cell r="H1660">
            <v>30851608</v>
          </cell>
          <cell r="I1660">
            <v>35</v>
          </cell>
          <cell r="J1660">
            <v>4</v>
          </cell>
          <cell r="K1660" t="str">
            <v>POUS272299-C RAL 8008</v>
          </cell>
          <cell r="L1660">
            <v>35</v>
          </cell>
          <cell r="M1660">
            <v>0</v>
          </cell>
          <cell r="N1660">
            <v>0</v>
          </cell>
          <cell r="O1660">
            <v>0</v>
          </cell>
        </row>
        <row r="1661">
          <cell r="H1661">
            <v>30851609</v>
          </cell>
          <cell r="I1661">
            <v>2</v>
          </cell>
          <cell r="J1661">
            <v>4</v>
          </cell>
          <cell r="K1661" t="str">
            <v>POUS272308</v>
          </cell>
          <cell r="L1661">
            <v>2</v>
          </cell>
          <cell r="M1661">
            <v>0</v>
          </cell>
          <cell r="N1661">
            <v>0</v>
          </cell>
          <cell r="O1661">
            <v>0</v>
          </cell>
        </row>
        <row r="1662">
          <cell r="H1662">
            <v>30851610</v>
          </cell>
          <cell r="I1662">
            <v>12</v>
          </cell>
          <cell r="J1662">
            <v>4</v>
          </cell>
          <cell r="K1662" t="str">
            <v>POUS272308</v>
          </cell>
          <cell r="L1662">
            <v>12</v>
          </cell>
          <cell r="M1662">
            <v>0</v>
          </cell>
          <cell r="N1662">
            <v>0</v>
          </cell>
          <cell r="O1662">
            <v>0</v>
          </cell>
        </row>
        <row r="1663">
          <cell r="H1663">
            <v>30851611</v>
          </cell>
          <cell r="I1663">
            <v>17</v>
          </cell>
          <cell r="J1663">
            <v>4</v>
          </cell>
          <cell r="K1663" t="str">
            <v>POUS272308</v>
          </cell>
          <cell r="L1663">
            <v>17</v>
          </cell>
          <cell r="M1663">
            <v>0</v>
          </cell>
          <cell r="N1663">
            <v>0</v>
          </cell>
          <cell r="O1663">
            <v>0</v>
          </cell>
        </row>
        <row r="1664">
          <cell r="H1664">
            <v>30851612</v>
          </cell>
          <cell r="I1664">
            <v>4</v>
          </cell>
          <cell r="J1664">
            <v>4</v>
          </cell>
          <cell r="K1664" t="str">
            <v>POUS272303</v>
          </cell>
          <cell r="L1664">
            <v>4</v>
          </cell>
          <cell r="M1664">
            <v>0</v>
          </cell>
          <cell r="N1664">
            <v>0</v>
          </cell>
          <cell r="O1664">
            <v>0</v>
          </cell>
        </row>
        <row r="1665">
          <cell r="H1665">
            <v>30851613</v>
          </cell>
          <cell r="I1665">
            <v>2</v>
          </cell>
          <cell r="J1665">
            <v>4</v>
          </cell>
          <cell r="K1665" t="str">
            <v>POUS272298</v>
          </cell>
          <cell r="L1665">
            <v>2</v>
          </cell>
          <cell r="M1665">
            <v>0</v>
          </cell>
          <cell r="N1665">
            <v>0</v>
          </cell>
          <cell r="O1665">
            <v>0</v>
          </cell>
        </row>
        <row r="1666">
          <cell r="H1666">
            <v>30851614</v>
          </cell>
          <cell r="I1666">
            <v>4</v>
          </cell>
          <cell r="J1666">
            <v>4</v>
          </cell>
          <cell r="K1666" t="str">
            <v>POUS272304</v>
          </cell>
          <cell r="L1666">
            <v>4</v>
          </cell>
          <cell r="M1666">
            <v>0</v>
          </cell>
          <cell r="N1666">
            <v>0</v>
          </cell>
          <cell r="O1666">
            <v>0</v>
          </cell>
        </row>
        <row r="1667">
          <cell r="H1667">
            <v>30851615</v>
          </cell>
          <cell r="I1667">
            <v>22</v>
          </cell>
          <cell r="J1667">
            <v>4</v>
          </cell>
          <cell r="K1667" t="str">
            <v>POUS272303</v>
          </cell>
          <cell r="L1667">
            <v>22</v>
          </cell>
          <cell r="M1667">
            <v>0</v>
          </cell>
          <cell r="N1667">
            <v>0</v>
          </cell>
          <cell r="O1667">
            <v>0</v>
          </cell>
        </row>
        <row r="1668">
          <cell r="H1668">
            <v>30851645</v>
          </cell>
          <cell r="I1668">
            <v>733</v>
          </cell>
          <cell r="J1668" t="str">
            <v>CL</v>
          </cell>
          <cell r="K1668" t="str">
            <v>POUS271478</v>
          </cell>
          <cell r="L1668">
            <v>733</v>
          </cell>
          <cell r="M1668">
            <v>0</v>
          </cell>
          <cell r="N1668">
            <v>0</v>
          </cell>
          <cell r="O1668">
            <v>0</v>
          </cell>
        </row>
        <row r="1669">
          <cell r="H1669">
            <v>30851646</v>
          </cell>
          <cell r="I1669">
            <v>36</v>
          </cell>
          <cell r="J1669" t="str">
            <v>CL</v>
          </cell>
          <cell r="K1669" t="str">
            <v>POUS272035</v>
          </cell>
          <cell r="L1669">
            <v>36</v>
          </cell>
          <cell r="M1669">
            <v>0</v>
          </cell>
          <cell r="N1669">
            <v>0</v>
          </cell>
          <cell r="O1669">
            <v>0</v>
          </cell>
        </row>
        <row r="1670">
          <cell r="H1670">
            <v>30851647</v>
          </cell>
          <cell r="I1670">
            <v>17</v>
          </cell>
          <cell r="J1670" t="str">
            <v>CL</v>
          </cell>
          <cell r="K1670" t="str">
            <v>POUS272145</v>
          </cell>
          <cell r="L1670">
            <v>17</v>
          </cell>
          <cell r="M1670">
            <v>0</v>
          </cell>
          <cell r="N1670">
            <v>0</v>
          </cell>
          <cell r="O1670">
            <v>0</v>
          </cell>
        </row>
        <row r="1671">
          <cell r="H1671">
            <v>30851648</v>
          </cell>
          <cell r="I1671">
            <v>4</v>
          </cell>
          <cell r="J1671" t="str">
            <v>CL</v>
          </cell>
          <cell r="K1671" t="str">
            <v>POUS272234</v>
          </cell>
          <cell r="L1671">
            <v>4</v>
          </cell>
          <cell r="M1671">
            <v>0</v>
          </cell>
          <cell r="N1671">
            <v>0</v>
          </cell>
          <cell r="O1671">
            <v>0</v>
          </cell>
        </row>
        <row r="1672">
          <cell r="H1672">
            <v>30851651</v>
          </cell>
          <cell r="I1672">
            <v>2</v>
          </cell>
          <cell r="J1672" t="str">
            <v>CL</v>
          </cell>
          <cell r="K1672" t="str">
            <v>POUS272224</v>
          </cell>
          <cell r="L1672">
            <v>2</v>
          </cell>
          <cell r="M1672">
            <v>0</v>
          </cell>
          <cell r="N1672">
            <v>0</v>
          </cell>
          <cell r="O1672">
            <v>0</v>
          </cell>
        </row>
        <row r="1673">
          <cell r="H1673">
            <v>30851652</v>
          </cell>
          <cell r="I1673">
            <v>2</v>
          </cell>
          <cell r="J1673" t="str">
            <v>CL</v>
          </cell>
          <cell r="K1673" t="str">
            <v>POUS272294</v>
          </cell>
          <cell r="L1673">
            <v>2</v>
          </cell>
          <cell r="M1673">
            <v>0</v>
          </cell>
          <cell r="N1673">
            <v>0</v>
          </cell>
          <cell r="O1673">
            <v>0</v>
          </cell>
        </row>
        <row r="1674">
          <cell r="H1674">
            <v>30851653</v>
          </cell>
          <cell r="I1674">
            <v>1</v>
          </cell>
          <cell r="J1674" t="str">
            <v>CL</v>
          </cell>
          <cell r="K1674" t="str">
            <v>POUS272298</v>
          </cell>
          <cell r="L1674">
            <v>1</v>
          </cell>
          <cell r="M1674">
            <v>0</v>
          </cell>
          <cell r="N1674">
            <v>0</v>
          </cell>
          <cell r="O1674">
            <v>0</v>
          </cell>
        </row>
        <row r="1675">
          <cell r="H1675">
            <v>30851670</v>
          </cell>
          <cell r="I1675">
            <v>4</v>
          </cell>
          <cell r="J1675" t="str">
            <v>CL</v>
          </cell>
          <cell r="L1675">
            <v>4</v>
          </cell>
          <cell r="M1675">
            <v>0</v>
          </cell>
          <cell r="N1675">
            <v>0</v>
          </cell>
          <cell r="O1675">
            <v>0</v>
          </cell>
        </row>
        <row r="1676">
          <cell r="H1676">
            <v>30851671</v>
          </cell>
          <cell r="I1676">
            <v>33</v>
          </cell>
          <cell r="J1676" t="str">
            <v>CL</v>
          </cell>
          <cell r="L1676">
            <v>33</v>
          </cell>
          <cell r="M1676">
            <v>0</v>
          </cell>
          <cell r="N1676">
            <v>0</v>
          </cell>
          <cell r="O1676">
            <v>0</v>
          </cell>
        </row>
        <row r="1677">
          <cell r="H1677">
            <v>30851672</v>
          </cell>
          <cell r="I1677">
            <v>32</v>
          </cell>
          <cell r="J1677" t="str">
            <v>CL</v>
          </cell>
          <cell r="L1677">
            <v>32</v>
          </cell>
          <cell r="M1677">
            <v>0</v>
          </cell>
          <cell r="N1677">
            <v>0</v>
          </cell>
          <cell r="O1677">
            <v>0</v>
          </cell>
        </row>
        <row r="1678">
          <cell r="H1678">
            <v>30851673</v>
          </cell>
          <cell r="I1678">
            <v>45</v>
          </cell>
          <cell r="J1678" t="str">
            <v>CL</v>
          </cell>
          <cell r="L1678">
            <v>45</v>
          </cell>
          <cell r="M1678">
            <v>0</v>
          </cell>
          <cell r="N1678">
            <v>0</v>
          </cell>
          <cell r="O1678">
            <v>0</v>
          </cell>
        </row>
        <row r="1679">
          <cell r="H1679">
            <v>30851674</v>
          </cell>
          <cell r="I1679">
            <v>10</v>
          </cell>
          <cell r="J1679" t="str">
            <v>CL</v>
          </cell>
          <cell r="L1679">
            <v>10</v>
          </cell>
          <cell r="M1679">
            <v>0</v>
          </cell>
          <cell r="N1679">
            <v>0</v>
          </cell>
          <cell r="O1679">
            <v>0</v>
          </cell>
        </row>
        <row r="1680">
          <cell r="H1680">
            <v>30851675</v>
          </cell>
          <cell r="I1680">
            <v>1</v>
          </cell>
          <cell r="J1680" t="str">
            <v>CL</v>
          </cell>
          <cell r="L1680">
            <v>1</v>
          </cell>
          <cell r="M1680">
            <v>0</v>
          </cell>
          <cell r="N1680">
            <v>0</v>
          </cell>
          <cell r="O1680">
            <v>0</v>
          </cell>
        </row>
        <row r="1681">
          <cell r="H1681">
            <v>30851676</v>
          </cell>
          <cell r="I1681">
            <v>9</v>
          </cell>
          <cell r="J1681" t="str">
            <v>CL</v>
          </cell>
          <cell r="L1681">
            <v>9</v>
          </cell>
          <cell r="M1681">
            <v>0</v>
          </cell>
          <cell r="N1681">
            <v>0</v>
          </cell>
          <cell r="O1681">
            <v>0</v>
          </cell>
        </row>
        <row r="1682">
          <cell r="H1682">
            <v>30851677</v>
          </cell>
          <cell r="I1682">
            <v>1</v>
          </cell>
          <cell r="J1682" t="str">
            <v>CL</v>
          </cell>
          <cell r="L1682">
            <v>1</v>
          </cell>
          <cell r="M1682">
            <v>0</v>
          </cell>
          <cell r="N1682">
            <v>0</v>
          </cell>
          <cell r="O1682">
            <v>0</v>
          </cell>
        </row>
        <row r="1683">
          <cell r="H1683">
            <v>30851678</v>
          </cell>
          <cell r="I1683">
            <v>1</v>
          </cell>
          <cell r="J1683" t="str">
            <v>CL</v>
          </cell>
          <cell r="L1683">
            <v>1</v>
          </cell>
          <cell r="M1683">
            <v>0</v>
          </cell>
          <cell r="N1683">
            <v>0</v>
          </cell>
          <cell r="O1683">
            <v>0</v>
          </cell>
        </row>
        <row r="1684">
          <cell r="H1684">
            <v>30851679</v>
          </cell>
          <cell r="I1684">
            <v>2</v>
          </cell>
          <cell r="J1684" t="str">
            <v>CL</v>
          </cell>
          <cell r="L1684">
            <v>2</v>
          </cell>
          <cell r="M1684">
            <v>0</v>
          </cell>
          <cell r="N1684">
            <v>0</v>
          </cell>
          <cell r="O1684">
            <v>0</v>
          </cell>
        </row>
        <row r="1685">
          <cell r="H1685">
            <v>30851680</v>
          </cell>
          <cell r="I1685">
            <v>1</v>
          </cell>
          <cell r="J1685">
            <v>7</v>
          </cell>
          <cell r="L1685">
            <v>1</v>
          </cell>
          <cell r="M1685">
            <v>0</v>
          </cell>
          <cell r="N1685">
            <v>0</v>
          </cell>
          <cell r="O1685">
            <v>0</v>
          </cell>
        </row>
        <row r="1686">
          <cell r="H1686">
            <v>30851681</v>
          </cell>
          <cell r="I1686">
            <v>8</v>
          </cell>
          <cell r="J1686" t="str">
            <v>CL</v>
          </cell>
          <cell r="L1686">
            <v>8</v>
          </cell>
          <cell r="M1686">
            <v>0</v>
          </cell>
          <cell r="N1686">
            <v>0</v>
          </cell>
          <cell r="O1686">
            <v>0</v>
          </cell>
        </row>
        <row r="1687">
          <cell r="H1687">
            <v>30851682</v>
          </cell>
          <cell r="I1687">
            <v>4</v>
          </cell>
          <cell r="J1687" t="str">
            <v>CL</v>
          </cell>
          <cell r="L1687">
            <v>4</v>
          </cell>
          <cell r="M1687">
            <v>0</v>
          </cell>
          <cell r="N1687">
            <v>0</v>
          </cell>
          <cell r="O1687">
            <v>0</v>
          </cell>
        </row>
        <row r="1688">
          <cell r="H1688">
            <v>30851683</v>
          </cell>
          <cell r="I1688">
            <v>17</v>
          </cell>
          <cell r="J1688" t="str">
            <v>CL</v>
          </cell>
          <cell r="L1688">
            <v>17</v>
          </cell>
          <cell r="M1688">
            <v>0</v>
          </cell>
          <cell r="N1688">
            <v>0</v>
          </cell>
          <cell r="O1688">
            <v>0</v>
          </cell>
        </row>
        <row r="1689">
          <cell r="H1689">
            <v>30851684</v>
          </cell>
          <cell r="I1689">
            <v>8</v>
          </cell>
          <cell r="J1689" t="str">
            <v>CL</v>
          </cell>
          <cell r="L1689">
            <v>8</v>
          </cell>
          <cell r="M1689">
            <v>0</v>
          </cell>
          <cell r="N1689">
            <v>0</v>
          </cell>
          <cell r="O1689">
            <v>0</v>
          </cell>
        </row>
        <row r="1690">
          <cell r="H1690">
            <v>30851685</v>
          </cell>
          <cell r="I1690">
            <v>6</v>
          </cell>
          <cell r="J1690" t="str">
            <v>CL</v>
          </cell>
          <cell r="L1690">
            <v>6</v>
          </cell>
          <cell r="M1690">
            <v>0</v>
          </cell>
          <cell r="N1690">
            <v>0</v>
          </cell>
          <cell r="O1690">
            <v>0</v>
          </cell>
        </row>
        <row r="1691">
          <cell r="H1691">
            <v>30851686</v>
          </cell>
          <cell r="I1691">
            <v>4</v>
          </cell>
          <cell r="J1691" t="str">
            <v>CL</v>
          </cell>
          <cell r="L1691">
            <v>4</v>
          </cell>
          <cell r="M1691">
            <v>0</v>
          </cell>
          <cell r="N1691">
            <v>0</v>
          </cell>
          <cell r="O1691">
            <v>0</v>
          </cell>
        </row>
        <row r="1692">
          <cell r="H1692">
            <v>30851687</v>
          </cell>
          <cell r="I1692">
            <v>0</v>
          </cell>
          <cell r="J1692" t="str">
            <v>CL</v>
          </cell>
          <cell r="L1692">
            <v>0</v>
          </cell>
          <cell r="M1692">
            <v>0</v>
          </cell>
          <cell r="N1692">
            <v>0</v>
          </cell>
          <cell r="O1692">
            <v>0</v>
          </cell>
        </row>
        <row r="1693">
          <cell r="H1693">
            <v>30851688</v>
          </cell>
          <cell r="I1693">
            <v>6</v>
          </cell>
          <cell r="J1693" t="str">
            <v>CL</v>
          </cell>
          <cell r="L1693">
            <v>6</v>
          </cell>
          <cell r="M1693">
            <v>0</v>
          </cell>
          <cell r="N1693">
            <v>0</v>
          </cell>
          <cell r="O1693">
            <v>0</v>
          </cell>
        </row>
        <row r="1694">
          <cell r="H1694">
            <v>30851689</v>
          </cell>
          <cell r="I1694">
            <v>1</v>
          </cell>
          <cell r="J1694" t="str">
            <v>CL</v>
          </cell>
          <cell r="L1694">
            <v>1</v>
          </cell>
          <cell r="M1694">
            <v>0</v>
          </cell>
          <cell r="N1694">
            <v>0</v>
          </cell>
          <cell r="O1694">
            <v>0</v>
          </cell>
        </row>
        <row r="1695">
          <cell r="H1695">
            <v>30851690</v>
          </cell>
          <cell r="I1695">
            <v>4</v>
          </cell>
          <cell r="J1695" t="str">
            <v>CL</v>
          </cell>
          <cell r="L1695">
            <v>4</v>
          </cell>
          <cell r="M1695">
            <v>0</v>
          </cell>
          <cell r="N1695">
            <v>0</v>
          </cell>
          <cell r="O1695">
            <v>0</v>
          </cell>
        </row>
        <row r="1696">
          <cell r="H1696">
            <v>30851691</v>
          </cell>
          <cell r="I1696">
            <v>4</v>
          </cell>
          <cell r="J1696" t="str">
            <v>CL</v>
          </cell>
          <cell r="L1696">
            <v>4</v>
          </cell>
          <cell r="M1696">
            <v>0</v>
          </cell>
          <cell r="N1696">
            <v>0</v>
          </cell>
          <cell r="O1696">
            <v>0</v>
          </cell>
        </row>
        <row r="1697">
          <cell r="H1697">
            <v>30851692</v>
          </cell>
          <cell r="I1697">
            <v>1</v>
          </cell>
          <cell r="J1697" t="str">
            <v>CL</v>
          </cell>
          <cell r="L1697">
            <v>1</v>
          </cell>
          <cell r="M1697">
            <v>0</v>
          </cell>
          <cell r="N1697">
            <v>0</v>
          </cell>
          <cell r="O1697">
            <v>0</v>
          </cell>
        </row>
        <row r="1698">
          <cell r="H1698">
            <v>30851693</v>
          </cell>
          <cell r="I1698">
            <v>48</v>
          </cell>
          <cell r="J1698" t="str">
            <v>CL</v>
          </cell>
          <cell r="L1698">
            <v>48</v>
          </cell>
          <cell r="M1698">
            <v>0</v>
          </cell>
          <cell r="N1698">
            <v>0</v>
          </cell>
          <cell r="O1698">
            <v>0</v>
          </cell>
        </row>
        <row r="1699">
          <cell r="H1699">
            <v>30851694</v>
          </cell>
          <cell r="I1699">
            <v>1</v>
          </cell>
          <cell r="J1699" t="str">
            <v>CL</v>
          </cell>
          <cell r="L1699">
            <v>1</v>
          </cell>
          <cell r="M1699">
            <v>0</v>
          </cell>
          <cell r="N1699">
            <v>0</v>
          </cell>
          <cell r="O1699">
            <v>0</v>
          </cell>
        </row>
        <row r="1700">
          <cell r="H1700">
            <v>30851695</v>
          </cell>
          <cell r="I1700">
            <v>2</v>
          </cell>
          <cell r="J1700" t="str">
            <v>CL</v>
          </cell>
          <cell r="L1700">
            <v>2</v>
          </cell>
          <cell r="M1700">
            <v>0</v>
          </cell>
          <cell r="N1700">
            <v>0</v>
          </cell>
          <cell r="O1700">
            <v>0</v>
          </cell>
        </row>
        <row r="1701">
          <cell r="H1701">
            <v>30851696</v>
          </cell>
          <cell r="I1701">
            <v>2</v>
          </cell>
          <cell r="J1701" t="str">
            <v>CL</v>
          </cell>
          <cell r="L1701">
            <v>2</v>
          </cell>
          <cell r="M1701">
            <v>0</v>
          </cell>
          <cell r="N1701">
            <v>0</v>
          </cell>
          <cell r="O1701">
            <v>0</v>
          </cell>
        </row>
        <row r="1702">
          <cell r="H1702">
            <v>30851697</v>
          </cell>
          <cell r="I1702">
            <v>3</v>
          </cell>
          <cell r="J1702" t="str">
            <v>CL</v>
          </cell>
          <cell r="L1702">
            <v>3</v>
          </cell>
          <cell r="M1702">
            <v>0</v>
          </cell>
          <cell r="N1702">
            <v>0</v>
          </cell>
          <cell r="O1702">
            <v>0</v>
          </cell>
        </row>
        <row r="1703">
          <cell r="H1703">
            <v>30851698</v>
          </cell>
          <cell r="I1703">
            <v>2</v>
          </cell>
          <cell r="J1703" t="str">
            <v>CL</v>
          </cell>
          <cell r="L1703">
            <v>2</v>
          </cell>
          <cell r="M1703">
            <v>0</v>
          </cell>
          <cell r="N1703">
            <v>0</v>
          </cell>
          <cell r="O1703">
            <v>0</v>
          </cell>
        </row>
        <row r="1704">
          <cell r="H1704">
            <v>30851699</v>
          </cell>
          <cell r="I1704">
            <v>4</v>
          </cell>
          <cell r="J1704" t="str">
            <v>CL</v>
          </cell>
          <cell r="L1704">
            <v>4</v>
          </cell>
          <cell r="M1704">
            <v>0</v>
          </cell>
          <cell r="N1704">
            <v>0</v>
          </cell>
          <cell r="O1704">
            <v>0</v>
          </cell>
        </row>
        <row r="1705">
          <cell r="H1705">
            <v>30851700</v>
          </cell>
          <cell r="I1705">
            <v>1</v>
          </cell>
          <cell r="J1705" t="str">
            <v>CL</v>
          </cell>
          <cell r="L1705">
            <v>1</v>
          </cell>
          <cell r="M1705">
            <v>0</v>
          </cell>
          <cell r="N1705">
            <v>0</v>
          </cell>
          <cell r="O1705">
            <v>0</v>
          </cell>
        </row>
        <row r="1706">
          <cell r="H1706">
            <v>30851701</v>
          </cell>
          <cell r="I1706">
            <v>4</v>
          </cell>
          <cell r="J1706" t="str">
            <v>CL</v>
          </cell>
          <cell r="L1706">
            <v>4</v>
          </cell>
          <cell r="M1706">
            <v>0</v>
          </cell>
          <cell r="N1706">
            <v>0</v>
          </cell>
          <cell r="O1706">
            <v>0</v>
          </cell>
        </row>
        <row r="1707">
          <cell r="H1707">
            <v>30851702</v>
          </cell>
          <cell r="I1707">
            <v>9</v>
          </cell>
          <cell r="J1707" t="str">
            <v>CL</v>
          </cell>
          <cell r="L1707">
            <v>9</v>
          </cell>
          <cell r="M1707">
            <v>0</v>
          </cell>
          <cell r="N1707">
            <v>0</v>
          </cell>
          <cell r="O1707">
            <v>0</v>
          </cell>
        </row>
        <row r="1708">
          <cell r="H1708">
            <v>30851703</v>
          </cell>
          <cell r="I1708">
            <v>20</v>
          </cell>
          <cell r="J1708" t="str">
            <v>CL</v>
          </cell>
          <cell r="L1708">
            <v>20</v>
          </cell>
          <cell r="M1708">
            <v>0</v>
          </cell>
          <cell r="N1708">
            <v>0</v>
          </cell>
          <cell r="O1708">
            <v>0</v>
          </cell>
        </row>
        <row r="1709">
          <cell r="H1709">
            <v>30851704</v>
          </cell>
          <cell r="I1709">
            <v>2</v>
          </cell>
          <cell r="J1709" t="str">
            <v>CL</v>
          </cell>
          <cell r="L1709">
            <v>2</v>
          </cell>
          <cell r="M1709">
            <v>0</v>
          </cell>
          <cell r="N1709">
            <v>0</v>
          </cell>
          <cell r="O1709">
            <v>0</v>
          </cell>
        </row>
        <row r="1710">
          <cell r="H1710">
            <v>30851705</v>
          </cell>
          <cell r="I1710">
            <v>1</v>
          </cell>
          <cell r="J1710" t="str">
            <v>CL</v>
          </cell>
          <cell r="L1710">
            <v>1</v>
          </cell>
          <cell r="M1710">
            <v>0</v>
          </cell>
          <cell r="N1710">
            <v>0</v>
          </cell>
          <cell r="O1710">
            <v>0</v>
          </cell>
        </row>
        <row r="1711">
          <cell r="H1711">
            <v>30851706</v>
          </cell>
          <cell r="I1711">
            <v>14</v>
          </cell>
          <cell r="J1711" t="str">
            <v>CL</v>
          </cell>
          <cell r="L1711">
            <v>14</v>
          </cell>
          <cell r="M1711">
            <v>0</v>
          </cell>
          <cell r="N1711">
            <v>0</v>
          </cell>
          <cell r="O1711">
            <v>0</v>
          </cell>
        </row>
        <row r="1712">
          <cell r="H1712">
            <v>30851707</v>
          </cell>
          <cell r="I1712">
            <v>2</v>
          </cell>
          <cell r="J1712" t="str">
            <v>CL</v>
          </cell>
          <cell r="L1712">
            <v>2</v>
          </cell>
          <cell r="M1712">
            <v>0</v>
          </cell>
          <cell r="N1712">
            <v>0</v>
          </cell>
          <cell r="O1712">
            <v>0</v>
          </cell>
        </row>
        <row r="1713">
          <cell r="H1713">
            <v>30851708</v>
          </cell>
          <cell r="I1713">
            <v>4</v>
          </cell>
          <cell r="J1713" t="str">
            <v>CL</v>
          </cell>
          <cell r="L1713">
            <v>4</v>
          </cell>
          <cell r="M1713">
            <v>0</v>
          </cell>
          <cell r="N1713">
            <v>0</v>
          </cell>
          <cell r="O1713">
            <v>0</v>
          </cell>
        </row>
        <row r="1714">
          <cell r="H1714">
            <v>30851709</v>
          </cell>
          <cell r="I1714">
            <v>2</v>
          </cell>
          <cell r="J1714" t="str">
            <v>CL</v>
          </cell>
          <cell r="L1714">
            <v>2</v>
          </cell>
          <cell r="M1714">
            <v>0</v>
          </cell>
          <cell r="N1714">
            <v>0</v>
          </cell>
          <cell r="O1714">
            <v>0</v>
          </cell>
        </row>
        <row r="1715">
          <cell r="H1715">
            <v>30851710</v>
          </cell>
          <cell r="I1715">
            <v>2</v>
          </cell>
          <cell r="J1715" t="str">
            <v>CL</v>
          </cell>
          <cell r="L1715">
            <v>2</v>
          </cell>
          <cell r="M1715">
            <v>0</v>
          </cell>
          <cell r="N1715">
            <v>0</v>
          </cell>
          <cell r="O1715">
            <v>0</v>
          </cell>
        </row>
        <row r="1716">
          <cell r="H1716">
            <v>30851711</v>
          </cell>
          <cell r="I1716">
            <v>2</v>
          </cell>
          <cell r="J1716">
            <v>7</v>
          </cell>
          <cell r="L1716">
            <v>2</v>
          </cell>
          <cell r="M1716">
            <v>0</v>
          </cell>
          <cell r="N1716">
            <v>0</v>
          </cell>
          <cell r="O1716">
            <v>0</v>
          </cell>
        </row>
        <row r="1717">
          <cell r="H1717">
            <v>30851712</v>
          </cell>
          <cell r="I1717">
            <v>1</v>
          </cell>
          <cell r="J1717" t="str">
            <v>CL</v>
          </cell>
          <cell r="L1717">
            <v>1</v>
          </cell>
          <cell r="M1717">
            <v>0</v>
          </cell>
          <cell r="N1717">
            <v>0</v>
          </cell>
          <cell r="O1717">
            <v>0</v>
          </cell>
        </row>
        <row r="1718">
          <cell r="H1718">
            <v>30851713</v>
          </cell>
          <cell r="I1718">
            <v>1</v>
          </cell>
          <cell r="J1718" t="str">
            <v>CL</v>
          </cell>
          <cell r="L1718">
            <v>1</v>
          </cell>
          <cell r="M1718">
            <v>0</v>
          </cell>
          <cell r="N1718">
            <v>0</v>
          </cell>
          <cell r="O1718">
            <v>0</v>
          </cell>
        </row>
        <row r="1719">
          <cell r="H1719">
            <v>30851714</v>
          </cell>
          <cell r="I1719">
            <v>7</v>
          </cell>
          <cell r="J1719" t="str">
            <v>CL</v>
          </cell>
          <cell r="L1719">
            <v>7</v>
          </cell>
          <cell r="M1719">
            <v>0</v>
          </cell>
          <cell r="N1719">
            <v>0</v>
          </cell>
          <cell r="O1719">
            <v>0</v>
          </cell>
        </row>
        <row r="1720">
          <cell r="H1720">
            <v>30851715</v>
          </cell>
          <cell r="I1720">
            <v>4</v>
          </cell>
          <cell r="J1720" t="str">
            <v>CL</v>
          </cell>
          <cell r="L1720">
            <v>4</v>
          </cell>
          <cell r="M1720">
            <v>0</v>
          </cell>
          <cell r="N1720">
            <v>0</v>
          </cell>
          <cell r="O1720">
            <v>0</v>
          </cell>
        </row>
        <row r="1721">
          <cell r="H1721">
            <v>30851716</v>
          </cell>
          <cell r="I1721">
            <v>40</v>
          </cell>
          <cell r="J1721">
            <v>7</v>
          </cell>
          <cell r="L1721">
            <v>35</v>
          </cell>
          <cell r="M1721">
            <v>4</v>
          </cell>
          <cell r="N1721">
            <v>1</v>
          </cell>
          <cell r="O1721">
            <v>0</v>
          </cell>
        </row>
        <row r="1722">
          <cell r="H1722">
            <v>30851717</v>
          </cell>
          <cell r="I1722">
            <v>24</v>
          </cell>
          <cell r="J1722">
            <v>7</v>
          </cell>
          <cell r="L1722">
            <v>23</v>
          </cell>
          <cell r="M1722">
            <v>1</v>
          </cell>
          <cell r="N1722">
            <v>0</v>
          </cell>
          <cell r="O1722">
            <v>0</v>
          </cell>
        </row>
        <row r="1723">
          <cell r="H1723">
            <v>30851718</v>
          </cell>
          <cell r="I1723">
            <v>1</v>
          </cell>
          <cell r="J1723" t="str">
            <v>CL</v>
          </cell>
          <cell r="L1723">
            <v>1</v>
          </cell>
          <cell r="M1723">
            <v>0</v>
          </cell>
          <cell r="N1723">
            <v>0</v>
          </cell>
          <cell r="O1723">
            <v>0</v>
          </cell>
        </row>
        <row r="1724">
          <cell r="H1724">
            <v>30851719</v>
          </cell>
          <cell r="I1724">
            <v>1</v>
          </cell>
          <cell r="J1724" t="str">
            <v>CL</v>
          </cell>
          <cell r="L1724">
            <v>1</v>
          </cell>
          <cell r="M1724">
            <v>0</v>
          </cell>
          <cell r="N1724">
            <v>0</v>
          </cell>
          <cell r="O1724">
            <v>0</v>
          </cell>
        </row>
        <row r="1725">
          <cell r="H1725">
            <v>30851720</v>
          </cell>
          <cell r="I1725">
            <v>1</v>
          </cell>
          <cell r="J1725" t="str">
            <v>CL</v>
          </cell>
          <cell r="L1725">
            <v>1</v>
          </cell>
          <cell r="M1725">
            <v>0</v>
          </cell>
          <cell r="N1725">
            <v>0</v>
          </cell>
          <cell r="O1725">
            <v>0</v>
          </cell>
        </row>
        <row r="1726">
          <cell r="H1726">
            <v>30851721</v>
          </cell>
          <cell r="I1726">
            <v>30</v>
          </cell>
          <cell r="J1726">
            <v>7</v>
          </cell>
          <cell r="L1726">
            <v>30</v>
          </cell>
          <cell r="M1726">
            <v>0</v>
          </cell>
          <cell r="N1726">
            <v>0</v>
          </cell>
          <cell r="O1726">
            <v>0</v>
          </cell>
        </row>
        <row r="1727">
          <cell r="H1727">
            <v>30851722</v>
          </cell>
          <cell r="I1727">
            <v>2</v>
          </cell>
          <cell r="J1727" t="str">
            <v>CL</v>
          </cell>
          <cell r="L1727">
            <v>2</v>
          </cell>
          <cell r="M1727">
            <v>0</v>
          </cell>
          <cell r="N1727">
            <v>0</v>
          </cell>
          <cell r="O1727">
            <v>0</v>
          </cell>
        </row>
        <row r="1728">
          <cell r="H1728">
            <v>30851723</v>
          </cell>
          <cell r="I1728">
            <v>4</v>
          </cell>
          <cell r="J1728" t="str">
            <v>CL</v>
          </cell>
          <cell r="L1728">
            <v>4</v>
          </cell>
          <cell r="M1728">
            <v>0</v>
          </cell>
          <cell r="N1728">
            <v>0</v>
          </cell>
          <cell r="O1728">
            <v>0</v>
          </cell>
        </row>
        <row r="1729">
          <cell r="H1729">
            <v>30851724</v>
          </cell>
          <cell r="I1729">
            <v>1</v>
          </cell>
          <cell r="J1729">
            <v>7</v>
          </cell>
          <cell r="L1729">
            <v>1</v>
          </cell>
          <cell r="M1729">
            <v>0</v>
          </cell>
          <cell r="N1729">
            <v>0</v>
          </cell>
          <cell r="O1729">
            <v>0</v>
          </cell>
        </row>
        <row r="1730">
          <cell r="H1730">
            <v>30851725</v>
          </cell>
          <cell r="I1730">
            <v>1</v>
          </cell>
          <cell r="J1730">
            <v>7</v>
          </cell>
          <cell r="L1730">
            <v>1</v>
          </cell>
          <cell r="M1730">
            <v>0</v>
          </cell>
          <cell r="N1730">
            <v>0</v>
          </cell>
          <cell r="O1730">
            <v>0</v>
          </cell>
        </row>
        <row r="1731">
          <cell r="H1731">
            <v>30851726</v>
          </cell>
          <cell r="I1731">
            <v>3</v>
          </cell>
          <cell r="J1731">
            <v>7</v>
          </cell>
          <cell r="L1731">
            <v>3</v>
          </cell>
          <cell r="M1731">
            <v>0</v>
          </cell>
          <cell r="N1731">
            <v>0</v>
          </cell>
          <cell r="O1731">
            <v>0</v>
          </cell>
        </row>
        <row r="1732">
          <cell r="H1732">
            <v>30851727</v>
          </cell>
          <cell r="I1732">
            <v>1</v>
          </cell>
          <cell r="J1732">
            <v>7</v>
          </cell>
          <cell r="L1732">
            <v>1</v>
          </cell>
          <cell r="M1732">
            <v>0</v>
          </cell>
          <cell r="N1732">
            <v>0</v>
          </cell>
          <cell r="O1732">
            <v>0</v>
          </cell>
        </row>
        <row r="1733">
          <cell r="H1733">
            <v>30851728</v>
          </cell>
          <cell r="I1733">
            <v>2</v>
          </cell>
          <cell r="J1733">
            <v>7</v>
          </cell>
          <cell r="L1733">
            <v>2</v>
          </cell>
          <cell r="M1733">
            <v>0</v>
          </cell>
          <cell r="N1733">
            <v>0</v>
          </cell>
          <cell r="O1733">
            <v>0</v>
          </cell>
        </row>
        <row r="1734">
          <cell r="H1734">
            <v>30851729</v>
          </cell>
          <cell r="I1734">
            <v>1</v>
          </cell>
          <cell r="J1734">
            <v>7</v>
          </cell>
          <cell r="L1734">
            <v>1</v>
          </cell>
          <cell r="M1734">
            <v>0</v>
          </cell>
          <cell r="N1734">
            <v>0</v>
          </cell>
          <cell r="O1734">
            <v>0</v>
          </cell>
        </row>
        <row r="1735">
          <cell r="H1735">
            <v>30851730</v>
          </cell>
          <cell r="I1735">
            <v>1</v>
          </cell>
          <cell r="J1735">
            <v>7</v>
          </cell>
          <cell r="L1735">
            <v>1</v>
          </cell>
          <cell r="M1735">
            <v>0</v>
          </cell>
          <cell r="N1735">
            <v>0</v>
          </cell>
          <cell r="O1735">
            <v>0</v>
          </cell>
        </row>
        <row r="1736">
          <cell r="H1736">
            <v>30851731</v>
          </cell>
          <cell r="I1736">
            <v>3</v>
          </cell>
          <cell r="J1736">
            <v>7</v>
          </cell>
          <cell r="L1736">
            <v>3</v>
          </cell>
          <cell r="M1736">
            <v>0</v>
          </cell>
          <cell r="N1736">
            <v>0</v>
          </cell>
          <cell r="O1736">
            <v>0</v>
          </cell>
        </row>
        <row r="1737">
          <cell r="H1737">
            <v>30851732</v>
          </cell>
          <cell r="I1737">
            <v>1</v>
          </cell>
          <cell r="J1737">
            <v>7</v>
          </cell>
          <cell r="L1737">
            <v>1</v>
          </cell>
          <cell r="M1737">
            <v>0</v>
          </cell>
          <cell r="N1737">
            <v>0</v>
          </cell>
          <cell r="O1737">
            <v>0</v>
          </cell>
        </row>
        <row r="1738">
          <cell r="H1738">
            <v>30851733</v>
          </cell>
          <cell r="I1738">
            <v>10</v>
          </cell>
          <cell r="J1738">
            <v>7</v>
          </cell>
          <cell r="L1738">
            <v>10</v>
          </cell>
          <cell r="M1738">
            <v>0</v>
          </cell>
          <cell r="N1738">
            <v>0</v>
          </cell>
          <cell r="O1738">
            <v>0</v>
          </cell>
        </row>
        <row r="1739">
          <cell r="H1739">
            <v>30851734</v>
          </cell>
          <cell r="I1739">
            <v>7</v>
          </cell>
          <cell r="J1739">
            <v>7</v>
          </cell>
          <cell r="L1739">
            <v>7</v>
          </cell>
          <cell r="M1739">
            <v>0</v>
          </cell>
          <cell r="N1739">
            <v>0</v>
          </cell>
          <cell r="O1739">
            <v>0</v>
          </cell>
        </row>
        <row r="1740">
          <cell r="H1740">
            <v>30851735</v>
          </cell>
          <cell r="I1740">
            <v>5</v>
          </cell>
          <cell r="J1740">
            <v>7</v>
          </cell>
          <cell r="L1740">
            <v>5</v>
          </cell>
          <cell r="M1740">
            <v>0</v>
          </cell>
          <cell r="N1740">
            <v>0</v>
          </cell>
          <cell r="O1740">
            <v>0</v>
          </cell>
        </row>
        <row r="1741">
          <cell r="H1741">
            <v>30851736</v>
          </cell>
          <cell r="I1741">
            <v>10</v>
          </cell>
          <cell r="J1741">
            <v>7</v>
          </cell>
          <cell r="L1741">
            <v>10</v>
          </cell>
          <cell r="M1741">
            <v>0</v>
          </cell>
          <cell r="N1741">
            <v>0</v>
          </cell>
          <cell r="O1741">
            <v>0</v>
          </cell>
        </row>
        <row r="1742">
          <cell r="H1742">
            <v>30851737</v>
          </cell>
          <cell r="I1742">
            <v>1</v>
          </cell>
          <cell r="J1742">
            <v>7</v>
          </cell>
          <cell r="L1742">
            <v>1</v>
          </cell>
          <cell r="M1742">
            <v>0</v>
          </cell>
          <cell r="N1742">
            <v>0</v>
          </cell>
          <cell r="O1742">
            <v>0</v>
          </cell>
        </row>
        <row r="1743">
          <cell r="H1743">
            <v>30851738</v>
          </cell>
          <cell r="I1743">
            <v>56</v>
          </cell>
          <cell r="J1743">
            <v>7</v>
          </cell>
          <cell r="L1743">
            <v>54</v>
          </cell>
          <cell r="M1743">
            <v>2</v>
          </cell>
          <cell r="N1743">
            <v>0</v>
          </cell>
          <cell r="O1743">
            <v>0</v>
          </cell>
        </row>
        <row r="1744">
          <cell r="H1744">
            <v>30851739</v>
          </cell>
          <cell r="I1744">
            <v>1</v>
          </cell>
          <cell r="J1744">
            <v>7</v>
          </cell>
          <cell r="L1744">
            <v>1</v>
          </cell>
          <cell r="M1744">
            <v>0</v>
          </cell>
          <cell r="N1744">
            <v>0</v>
          </cell>
          <cell r="O1744">
            <v>0</v>
          </cell>
        </row>
        <row r="1745">
          <cell r="H1745">
            <v>30851740</v>
          </cell>
          <cell r="I1745">
            <v>1</v>
          </cell>
          <cell r="J1745">
            <v>7</v>
          </cell>
          <cell r="L1745">
            <v>1</v>
          </cell>
          <cell r="M1745">
            <v>0</v>
          </cell>
          <cell r="N1745">
            <v>0</v>
          </cell>
          <cell r="O1745">
            <v>0</v>
          </cell>
        </row>
        <row r="1746">
          <cell r="H1746">
            <v>30851741</v>
          </cell>
          <cell r="I1746">
            <v>2</v>
          </cell>
          <cell r="J1746">
            <v>7</v>
          </cell>
          <cell r="L1746">
            <v>2</v>
          </cell>
          <cell r="M1746">
            <v>0</v>
          </cell>
          <cell r="N1746">
            <v>0</v>
          </cell>
          <cell r="O1746">
            <v>0</v>
          </cell>
        </row>
        <row r="1747">
          <cell r="H1747">
            <v>30851742</v>
          </cell>
          <cell r="I1747">
            <v>16</v>
          </cell>
          <cell r="J1747">
            <v>7</v>
          </cell>
          <cell r="L1747">
            <v>9</v>
          </cell>
          <cell r="M1747">
            <v>7</v>
          </cell>
          <cell r="N1747">
            <v>0</v>
          </cell>
          <cell r="O1747">
            <v>0</v>
          </cell>
        </row>
        <row r="1748">
          <cell r="H1748">
            <v>30851743</v>
          </cell>
          <cell r="I1748">
            <v>11</v>
          </cell>
          <cell r="J1748">
            <v>7</v>
          </cell>
          <cell r="L1748">
            <v>11</v>
          </cell>
          <cell r="M1748">
            <v>0</v>
          </cell>
          <cell r="N1748">
            <v>0</v>
          </cell>
          <cell r="O1748">
            <v>0</v>
          </cell>
        </row>
        <row r="1749">
          <cell r="H1749">
            <v>30851744</v>
          </cell>
          <cell r="I1749">
            <v>4</v>
          </cell>
          <cell r="J1749">
            <v>7</v>
          </cell>
          <cell r="L1749">
            <v>4</v>
          </cell>
          <cell r="M1749">
            <v>0</v>
          </cell>
          <cell r="N1749">
            <v>0</v>
          </cell>
          <cell r="O1749">
            <v>0</v>
          </cell>
        </row>
        <row r="1750">
          <cell r="H1750">
            <v>30851745</v>
          </cell>
          <cell r="I1750">
            <v>3</v>
          </cell>
          <cell r="J1750">
            <v>7</v>
          </cell>
          <cell r="L1750">
            <v>3</v>
          </cell>
          <cell r="M1750">
            <v>0</v>
          </cell>
          <cell r="N1750">
            <v>0</v>
          </cell>
          <cell r="O1750">
            <v>0</v>
          </cell>
        </row>
        <row r="1751">
          <cell r="H1751">
            <v>30851746</v>
          </cell>
          <cell r="I1751">
            <v>10</v>
          </cell>
          <cell r="J1751">
            <v>7</v>
          </cell>
          <cell r="L1751">
            <v>9</v>
          </cell>
          <cell r="M1751">
            <v>1</v>
          </cell>
          <cell r="N1751">
            <v>0</v>
          </cell>
          <cell r="O1751">
            <v>0</v>
          </cell>
        </row>
        <row r="1752">
          <cell r="H1752">
            <v>30851747</v>
          </cell>
          <cell r="I1752">
            <v>5</v>
          </cell>
          <cell r="J1752">
            <v>7</v>
          </cell>
          <cell r="L1752">
            <v>4</v>
          </cell>
          <cell r="M1752">
            <v>0</v>
          </cell>
          <cell r="N1752">
            <v>1</v>
          </cell>
          <cell r="O1752">
            <v>0</v>
          </cell>
        </row>
        <row r="1753">
          <cell r="H1753">
            <v>30851748</v>
          </cell>
          <cell r="I1753">
            <v>8</v>
          </cell>
          <cell r="J1753">
            <v>7</v>
          </cell>
          <cell r="L1753">
            <v>0</v>
          </cell>
          <cell r="M1753">
            <v>0</v>
          </cell>
          <cell r="N1753">
            <v>0</v>
          </cell>
          <cell r="O1753">
            <v>0</v>
          </cell>
        </row>
        <row r="1754">
          <cell r="H1754">
            <v>30851749</v>
          </cell>
          <cell r="I1754">
            <v>1</v>
          </cell>
          <cell r="J1754">
            <v>7</v>
          </cell>
          <cell r="L1754">
            <v>0</v>
          </cell>
          <cell r="M1754">
            <v>0</v>
          </cell>
          <cell r="N1754">
            <v>0</v>
          </cell>
          <cell r="O1754">
            <v>0</v>
          </cell>
        </row>
        <row r="1755">
          <cell r="H1755">
            <v>30851750</v>
          </cell>
          <cell r="I1755">
            <v>4</v>
          </cell>
          <cell r="J1755">
            <v>7</v>
          </cell>
          <cell r="L1755">
            <v>0</v>
          </cell>
          <cell r="M1755">
            <v>0</v>
          </cell>
          <cell r="N1755">
            <v>0</v>
          </cell>
          <cell r="O1755">
            <v>0</v>
          </cell>
        </row>
        <row r="1756">
          <cell r="H1756">
            <v>30851751</v>
          </cell>
          <cell r="I1756">
            <v>4</v>
          </cell>
          <cell r="J1756" t="str">
            <v>CL</v>
          </cell>
          <cell r="L1756">
            <v>4</v>
          </cell>
          <cell r="M1756">
            <v>0</v>
          </cell>
          <cell r="N1756">
            <v>0</v>
          </cell>
          <cell r="O1756">
            <v>0</v>
          </cell>
        </row>
        <row r="1757">
          <cell r="H1757">
            <v>30851752</v>
          </cell>
          <cell r="I1757">
            <v>18</v>
          </cell>
          <cell r="J1757">
            <v>7</v>
          </cell>
          <cell r="L1757">
            <v>0</v>
          </cell>
          <cell r="M1757">
            <v>0</v>
          </cell>
          <cell r="N1757">
            <v>0</v>
          </cell>
          <cell r="O1757">
            <v>0</v>
          </cell>
        </row>
        <row r="1758">
          <cell r="H1758">
            <v>30851753</v>
          </cell>
          <cell r="I1758">
            <v>2</v>
          </cell>
          <cell r="J1758">
            <v>7</v>
          </cell>
          <cell r="L1758">
            <v>0</v>
          </cell>
          <cell r="M1758">
            <v>0</v>
          </cell>
          <cell r="N1758">
            <v>0</v>
          </cell>
          <cell r="O1758">
            <v>0</v>
          </cell>
        </row>
        <row r="1759">
          <cell r="H1759">
            <v>30851754</v>
          </cell>
          <cell r="I1759">
            <v>3</v>
          </cell>
          <cell r="J1759">
            <v>7</v>
          </cell>
          <cell r="L1759">
            <v>0</v>
          </cell>
          <cell r="M1759">
            <v>0</v>
          </cell>
          <cell r="N1759">
            <v>0</v>
          </cell>
          <cell r="O1759">
            <v>0</v>
          </cell>
        </row>
        <row r="1760">
          <cell r="H1760">
            <v>30851755</v>
          </cell>
          <cell r="I1760">
            <v>2</v>
          </cell>
          <cell r="J1760">
            <v>7</v>
          </cell>
          <cell r="L1760">
            <v>0</v>
          </cell>
          <cell r="M1760">
            <v>0</v>
          </cell>
          <cell r="N1760">
            <v>0</v>
          </cell>
          <cell r="O1760">
            <v>0</v>
          </cell>
        </row>
        <row r="1761">
          <cell r="H1761">
            <v>30851756</v>
          </cell>
          <cell r="I1761">
            <v>26</v>
          </cell>
          <cell r="J1761">
            <v>7</v>
          </cell>
          <cell r="L1761">
            <v>0</v>
          </cell>
          <cell r="M1761">
            <v>0</v>
          </cell>
          <cell r="N1761">
            <v>0</v>
          </cell>
          <cell r="O1761">
            <v>0</v>
          </cell>
        </row>
        <row r="1762">
          <cell r="H1762">
            <v>30851757</v>
          </cell>
          <cell r="I1762">
            <v>4</v>
          </cell>
          <cell r="J1762">
            <v>7</v>
          </cell>
          <cell r="L1762">
            <v>0</v>
          </cell>
          <cell r="M1762">
            <v>0</v>
          </cell>
          <cell r="N1762">
            <v>0</v>
          </cell>
          <cell r="O1762">
            <v>0</v>
          </cell>
        </row>
        <row r="1763">
          <cell r="H1763">
            <v>30851758</v>
          </cell>
          <cell r="I1763">
            <v>2</v>
          </cell>
          <cell r="J1763">
            <v>7</v>
          </cell>
          <cell r="L1763">
            <v>0</v>
          </cell>
          <cell r="M1763">
            <v>0</v>
          </cell>
          <cell r="N1763">
            <v>0</v>
          </cell>
          <cell r="O1763">
            <v>0</v>
          </cell>
        </row>
        <row r="1764">
          <cell r="H1764">
            <v>30851759</v>
          </cell>
          <cell r="I1764">
            <v>18</v>
          </cell>
          <cell r="J1764">
            <v>7</v>
          </cell>
          <cell r="L1764">
            <v>0</v>
          </cell>
          <cell r="M1764">
            <v>0</v>
          </cell>
          <cell r="N1764">
            <v>0</v>
          </cell>
          <cell r="O1764">
            <v>0</v>
          </cell>
        </row>
        <row r="1765">
          <cell r="H1765">
            <v>30851760</v>
          </cell>
          <cell r="I1765">
            <v>1</v>
          </cell>
          <cell r="J1765">
            <v>7</v>
          </cell>
          <cell r="L1765">
            <v>0</v>
          </cell>
          <cell r="M1765">
            <v>0</v>
          </cell>
          <cell r="N1765">
            <v>0</v>
          </cell>
          <cell r="O1765">
            <v>0</v>
          </cell>
        </row>
        <row r="1766">
          <cell r="H1766">
            <v>30851761</v>
          </cell>
          <cell r="I1766">
            <v>3</v>
          </cell>
          <cell r="J1766">
            <v>7</v>
          </cell>
          <cell r="L1766">
            <v>0</v>
          </cell>
          <cell r="M1766">
            <v>0</v>
          </cell>
          <cell r="N1766">
            <v>0</v>
          </cell>
          <cell r="O1766">
            <v>0</v>
          </cell>
        </row>
        <row r="1767">
          <cell r="H1767">
            <v>30851762</v>
          </cell>
          <cell r="I1767">
            <v>36</v>
          </cell>
          <cell r="J1767">
            <v>7</v>
          </cell>
          <cell r="L1767">
            <v>0</v>
          </cell>
          <cell r="M1767">
            <v>0</v>
          </cell>
          <cell r="N1767">
            <v>0</v>
          </cell>
          <cell r="O1767">
            <v>0</v>
          </cell>
        </row>
        <row r="1768">
          <cell r="H1768">
            <v>30851775</v>
          </cell>
          <cell r="I1768">
            <v>1</v>
          </cell>
          <cell r="J1768">
            <v>5</v>
          </cell>
          <cell r="L1768">
            <v>0</v>
          </cell>
          <cell r="M1768">
            <v>0</v>
          </cell>
          <cell r="N1768">
            <v>0</v>
          </cell>
          <cell r="O1768">
            <v>0</v>
          </cell>
        </row>
        <row r="1769">
          <cell r="H1769">
            <v>30851776</v>
          </cell>
          <cell r="I1769">
            <v>17</v>
          </cell>
          <cell r="J1769">
            <v>5</v>
          </cell>
          <cell r="L1769">
            <v>0</v>
          </cell>
          <cell r="M1769">
            <v>0</v>
          </cell>
          <cell r="N1769">
            <v>0</v>
          </cell>
          <cell r="O1769">
            <v>0</v>
          </cell>
        </row>
        <row r="1770">
          <cell r="H1770">
            <v>30851777</v>
          </cell>
          <cell r="I1770">
            <v>1</v>
          </cell>
          <cell r="J1770">
            <v>5</v>
          </cell>
          <cell r="L1770">
            <v>0</v>
          </cell>
          <cell r="M1770">
            <v>0</v>
          </cell>
          <cell r="N1770">
            <v>0</v>
          </cell>
          <cell r="O1770">
            <v>0</v>
          </cell>
        </row>
        <row r="1771">
          <cell r="H1771">
            <v>30851778</v>
          </cell>
          <cell r="I1771">
            <v>3</v>
          </cell>
          <cell r="J1771">
            <v>5</v>
          </cell>
          <cell r="L1771">
            <v>0</v>
          </cell>
          <cell r="M1771">
            <v>0</v>
          </cell>
          <cell r="N1771">
            <v>0</v>
          </cell>
          <cell r="O1771">
            <v>0</v>
          </cell>
        </row>
        <row r="1772">
          <cell r="H1772">
            <v>30851779</v>
          </cell>
          <cell r="I1772">
            <v>2</v>
          </cell>
          <cell r="J1772">
            <v>5</v>
          </cell>
          <cell r="L1772">
            <v>0</v>
          </cell>
          <cell r="M1772">
            <v>0</v>
          </cell>
          <cell r="N1772">
            <v>0</v>
          </cell>
          <cell r="O1772">
            <v>0</v>
          </cell>
        </row>
        <row r="1773">
          <cell r="H1773">
            <v>30851780</v>
          </cell>
          <cell r="I1773">
            <v>3</v>
          </cell>
          <cell r="J1773">
            <v>5</v>
          </cell>
          <cell r="L1773">
            <v>0</v>
          </cell>
          <cell r="M1773">
            <v>0</v>
          </cell>
          <cell r="N1773">
            <v>0</v>
          </cell>
          <cell r="O1773">
            <v>0</v>
          </cell>
        </row>
        <row r="1774">
          <cell r="H1774">
            <v>30851781</v>
          </cell>
          <cell r="I1774">
            <v>4</v>
          </cell>
          <cell r="J1774">
            <v>5</v>
          </cell>
          <cell r="L1774">
            <v>0</v>
          </cell>
          <cell r="M1774">
            <v>0</v>
          </cell>
          <cell r="N1774">
            <v>0</v>
          </cell>
          <cell r="O1774">
            <v>0</v>
          </cell>
        </row>
        <row r="1775">
          <cell r="H1775">
            <v>30851782</v>
          </cell>
          <cell r="I1775">
            <v>7</v>
          </cell>
          <cell r="J1775">
            <v>5</v>
          </cell>
          <cell r="L1775">
            <v>0</v>
          </cell>
          <cell r="M1775">
            <v>0</v>
          </cell>
          <cell r="N1775">
            <v>0</v>
          </cell>
          <cell r="O1775">
            <v>0</v>
          </cell>
        </row>
        <row r="1776">
          <cell r="H1776">
            <v>30851783</v>
          </cell>
          <cell r="I1776">
            <v>8</v>
          </cell>
          <cell r="J1776">
            <v>5</v>
          </cell>
          <cell r="L1776">
            <v>0</v>
          </cell>
          <cell r="M1776">
            <v>0</v>
          </cell>
          <cell r="N1776">
            <v>0</v>
          </cell>
          <cell r="O1776">
            <v>0</v>
          </cell>
        </row>
        <row r="1777">
          <cell r="H1777">
            <v>30851784</v>
          </cell>
          <cell r="I1777">
            <v>20</v>
          </cell>
          <cell r="J1777">
            <v>5</v>
          </cell>
          <cell r="L1777">
            <v>0</v>
          </cell>
          <cell r="M1777">
            <v>0</v>
          </cell>
          <cell r="N1777">
            <v>0</v>
          </cell>
          <cell r="O1777">
            <v>0</v>
          </cell>
        </row>
        <row r="1778">
          <cell r="H1778">
            <v>30851785</v>
          </cell>
          <cell r="I1778">
            <v>350</v>
          </cell>
          <cell r="J1778">
            <v>1</v>
          </cell>
          <cell r="L1778">
            <v>0</v>
          </cell>
          <cell r="M1778">
            <v>0</v>
          </cell>
          <cell r="N1778">
            <v>0</v>
          </cell>
          <cell r="O1778">
            <v>0</v>
          </cell>
        </row>
        <row r="1779">
          <cell r="H1779">
            <v>30851786</v>
          </cell>
          <cell r="I1779">
            <v>8</v>
          </cell>
          <cell r="J1779">
            <v>1</v>
          </cell>
          <cell r="L1779">
            <v>0</v>
          </cell>
          <cell r="M1779">
            <v>0</v>
          </cell>
          <cell r="N1779">
            <v>0</v>
          </cell>
          <cell r="O1779">
            <v>0</v>
          </cell>
        </row>
        <row r="1780">
          <cell r="H1780">
            <v>30851787</v>
          </cell>
          <cell r="I1780">
            <v>3</v>
          </cell>
          <cell r="J1780">
            <v>1</v>
          </cell>
          <cell r="L1780">
            <v>0</v>
          </cell>
          <cell r="M1780">
            <v>0</v>
          </cell>
          <cell r="N1780">
            <v>0</v>
          </cell>
          <cell r="O1780">
            <v>0</v>
          </cell>
        </row>
        <row r="1781">
          <cell r="H1781">
            <v>30851788</v>
          </cell>
          <cell r="I1781">
            <v>6</v>
          </cell>
          <cell r="J1781">
            <v>1</v>
          </cell>
          <cell r="L1781">
            <v>0</v>
          </cell>
          <cell r="M1781">
            <v>0</v>
          </cell>
          <cell r="N1781">
            <v>0</v>
          </cell>
          <cell r="O1781">
            <v>0</v>
          </cell>
        </row>
        <row r="1782">
          <cell r="H1782">
            <v>30851789</v>
          </cell>
          <cell r="I1782">
            <v>6</v>
          </cell>
          <cell r="J1782">
            <v>1</v>
          </cell>
          <cell r="L1782">
            <v>0</v>
          </cell>
          <cell r="M1782">
            <v>0</v>
          </cell>
          <cell r="N1782">
            <v>0</v>
          </cell>
          <cell r="O1782">
            <v>0</v>
          </cell>
        </row>
        <row r="1783">
          <cell r="H1783">
            <v>30851790</v>
          </cell>
          <cell r="I1783">
            <v>5</v>
          </cell>
          <cell r="J1783">
            <v>1</v>
          </cell>
          <cell r="L1783">
            <v>0</v>
          </cell>
          <cell r="M1783">
            <v>0</v>
          </cell>
          <cell r="N1783">
            <v>0</v>
          </cell>
          <cell r="O1783">
            <v>0</v>
          </cell>
        </row>
        <row r="1784">
          <cell r="H1784">
            <v>30851791</v>
          </cell>
          <cell r="I1784">
            <v>3</v>
          </cell>
          <cell r="J1784">
            <v>1</v>
          </cell>
          <cell r="L1784">
            <v>0</v>
          </cell>
          <cell r="M1784">
            <v>0</v>
          </cell>
          <cell r="N1784">
            <v>0</v>
          </cell>
          <cell r="O1784">
            <v>0</v>
          </cell>
        </row>
        <row r="1785">
          <cell r="H1785">
            <v>30851792</v>
          </cell>
          <cell r="I1785">
            <v>56</v>
          </cell>
          <cell r="J1785">
            <v>1</v>
          </cell>
          <cell r="L1785">
            <v>0</v>
          </cell>
          <cell r="M1785">
            <v>0</v>
          </cell>
          <cell r="N1785">
            <v>0</v>
          </cell>
          <cell r="O1785">
            <v>0</v>
          </cell>
        </row>
        <row r="1786">
          <cell r="H1786">
            <v>30851793</v>
          </cell>
          <cell r="I1786">
            <v>16</v>
          </cell>
          <cell r="J1786">
            <v>1</v>
          </cell>
          <cell r="L1786">
            <v>0</v>
          </cell>
          <cell r="M1786">
            <v>0</v>
          </cell>
          <cell r="N1786">
            <v>0</v>
          </cell>
          <cell r="O1786">
            <v>0</v>
          </cell>
        </row>
        <row r="1787">
          <cell r="H1787">
            <v>30851794</v>
          </cell>
          <cell r="I1787">
            <v>16</v>
          </cell>
          <cell r="J1787">
            <v>1</v>
          </cell>
          <cell r="L1787">
            <v>0</v>
          </cell>
          <cell r="M1787">
            <v>0</v>
          </cell>
          <cell r="N1787">
            <v>0</v>
          </cell>
          <cell r="O1787">
            <v>0</v>
          </cell>
        </row>
        <row r="1788">
          <cell r="H1788">
            <v>30851795</v>
          </cell>
          <cell r="I1788">
            <v>1</v>
          </cell>
          <cell r="J1788">
            <v>1</v>
          </cell>
          <cell r="L1788">
            <v>0</v>
          </cell>
          <cell r="M1788">
            <v>0</v>
          </cell>
          <cell r="N1788">
            <v>0</v>
          </cell>
          <cell r="O1788">
            <v>0</v>
          </cell>
        </row>
        <row r="1789">
          <cell r="H1789">
            <v>30851796</v>
          </cell>
          <cell r="I1789">
            <v>8</v>
          </cell>
          <cell r="J1789">
            <v>1</v>
          </cell>
          <cell r="L1789">
            <v>0</v>
          </cell>
          <cell r="M1789">
            <v>0</v>
          </cell>
          <cell r="N1789">
            <v>0</v>
          </cell>
          <cell r="O1789">
            <v>0</v>
          </cell>
        </row>
        <row r="1790">
          <cell r="H1790">
            <v>30851797</v>
          </cell>
          <cell r="I1790">
            <v>1</v>
          </cell>
          <cell r="J1790">
            <v>1</v>
          </cell>
          <cell r="L1790">
            <v>0</v>
          </cell>
          <cell r="M1790">
            <v>0</v>
          </cell>
          <cell r="N1790">
            <v>0</v>
          </cell>
          <cell r="O1790">
            <v>0</v>
          </cell>
        </row>
        <row r="1791">
          <cell r="H1791">
            <v>30851798</v>
          </cell>
          <cell r="I1791">
            <v>12</v>
          </cell>
          <cell r="J1791">
            <v>1</v>
          </cell>
          <cell r="L1791">
            <v>0</v>
          </cell>
          <cell r="M1791">
            <v>0</v>
          </cell>
          <cell r="N1791">
            <v>0</v>
          </cell>
          <cell r="O1791">
            <v>0</v>
          </cell>
        </row>
        <row r="1792">
          <cell r="H1792">
            <v>30851799</v>
          </cell>
          <cell r="I1792">
            <v>600</v>
          </cell>
          <cell r="J1792">
            <v>1</v>
          </cell>
          <cell r="L1792">
            <v>0</v>
          </cell>
          <cell r="M1792">
            <v>0</v>
          </cell>
          <cell r="N1792">
            <v>0</v>
          </cell>
          <cell r="O1792">
            <v>0</v>
          </cell>
        </row>
        <row r="1793">
          <cell r="H1793">
            <v>30851800</v>
          </cell>
          <cell r="I1793">
            <v>3</v>
          </cell>
          <cell r="J1793">
            <v>1</v>
          </cell>
          <cell r="L1793">
            <v>0</v>
          </cell>
          <cell r="M1793">
            <v>0</v>
          </cell>
          <cell r="N1793">
            <v>0</v>
          </cell>
          <cell r="O1793">
            <v>0</v>
          </cell>
        </row>
        <row r="1794">
          <cell r="H1794">
            <v>30851813</v>
          </cell>
          <cell r="I1794">
            <v>1</v>
          </cell>
          <cell r="J1794">
            <v>1</v>
          </cell>
          <cell r="L1794">
            <v>0</v>
          </cell>
          <cell r="M1794">
            <v>0</v>
          </cell>
          <cell r="N1794">
            <v>0</v>
          </cell>
          <cell r="O1794">
            <v>0</v>
          </cell>
        </row>
      </sheetData>
      <sheetData sheetId="3"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  <cell r="P2" t="str">
            <v>BOX</v>
          </cell>
          <cell r="Q2" t="str">
            <v>Balance</v>
          </cell>
          <cell r="R2" t="str">
            <v>Recibo</v>
          </cell>
          <cell r="S2" t="str">
            <v>Pend  rec</v>
          </cell>
          <cell r="T2" t="str">
            <v>Agin 
CIM</v>
          </cell>
          <cell r="U2" t="str">
            <v>Comentarios</v>
          </cell>
          <cell r="V2" t="str">
            <v>ENTREGADO 
Almacen</v>
          </cell>
          <cell r="W2" t="str">
            <v>Status kit</v>
          </cell>
        </row>
        <row r="3">
          <cell r="H3">
            <v>50850477</v>
          </cell>
          <cell r="I3">
            <v>18</v>
          </cell>
          <cell r="J3" t="str">
            <v>CL</v>
          </cell>
          <cell r="L3">
            <v>18</v>
          </cell>
          <cell r="M3">
            <v>0</v>
          </cell>
          <cell r="N3">
            <v>0</v>
          </cell>
          <cell r="O3">
            <v>0</v>
          </cell>
          <cell r="P3" t="e">
            <v>#N/A</v>
          </cell>
          <cell r="Q3">
            <v>0</v>
          </cell>
          <cell r="R3">
            <v>0</v>
          </cell>
          <cell r="S3">
            <v>-18</v>
          </cell>
          <cell r="T3">
            <v>118</v>
          </cell>
          <cell r="U3" t="str">
            <v>Se baja Wo de 24 a 18 por tablilla, que tomo ingeniria
Ok Recibido</v>
          </cell>
          <cell r="V3" t="e">
            <v>#N/A</v>
          </cell>
          <cell r="W3" t="e">
            <v>#N/A</v>
          </cell>
        </row>
        <row r="4">
          <cell r="H4">
            <v>50850478</v>
          </cell>
          <cell r="I4">
            <v>24</v>
          </cell>
          <cell r="J4" t="str">
            <v>CL</v>
          </cell>
          <cell r="L4">
            <v>24</v>
          </cell>
          <cell r="M4">
            <v>0</v>
          </cell>
          <cell r="N4">
            <v>0</v>
          </cell>
          <cell r="O4">
            <v>0</v>
          </cell>
          <cell r="P4" t="e">
            <v>#N/A</v>
          </cell>
          <cell r="Q4">
            <v>0</v>
          </cell>
          <cell r="R4">
            <v>0</v>
          </cell>
          <cell r="S4">
            <v>-24</v>
          </cell>
          <cell r="T4">
            <v>118</v>
          </cell>
          <cell r="U4" t="str">
            <v>Ok Recibido</v>
          </cell>
          <cell r="V4" t="e">
            <v>#N/A</v>
          </cell>
          <cell r="W4" t="e">
            <v>#N/A</v>
          </cell>
        </row>
        <row r="5">
          <cell r="H5">
            <v>30850405</v>
          </cell>
          <cell r="I5">
            <v>5</v>
          </cell>
          <cell r="J5" t="str">
            <v>CL</v>
          </cell>
          <cell r="K5" t="str">
            <v>POUS269236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 t="e">
            <v>#N/A</v>
          </cell>
          <cell r="Q5">
            <v>-5</v>
          </cell>
          <cell r="R5">
            <v>0</v>
          </cell>
          <cell r="S5">
            <v>0</v>
          </cell>
          <cell r="T5">
            <v>130</v>
          </cell>
          <cell r="U5" t="str">
            <v>Se cambio WO  30850265 por BOM incorrecto
No Se proceso por CIM</v>
          </cell>
          <cell r="V5" t="e">
            <v>#N/A</v>
          </cell>
          <cell r="W5" t="e">
            <v>#N/A</v>
          </cell>
        </row>
        <row r="6">
          <cell r="H6">
            <v>30850406</v>
          </cell>
          <cell r="I6">
            <v>2</v>
          </cell>
          <cell r="J6">
            <v>105</v>
          </cell>
          <cell r="K6" t="str">
            <v>POUS269236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 t="e">
            <v>#N/A</v>
          </cell>
          <cell r="Q6">
            <v>-2</v>
          </cell>
          <cell r="R6">
            <v>2</v>
          </cell>
          <cell r="S6">
            <v>2</v>
          </cell>
          <cell r="T6">
            <v>130</v>
          </cell>
          <cell r="U6" t="str">
            <v>Se cambio WO  30850264 por BOM incorrecto
No Se proceso por CIM
Cortos:
ACB-000215-10-UL
ASY-000125-02-usar el ASY-000125-00
BKT-000030-02 usar el BKT-000030-03
MGS-000004-02 usar el  MGS-000004-03
MGS-000005-02 usar el MGS-000005-03
MGS-000006-02 usar el MGS-000006-03
MGS-000013-02 usar el MGS-000013-03</v>
          </cell>
          <cell r="V6" t="e">
            <v>#N/A</v>
          </cell>
          <cell r="W6" t="e">
            <v>#N/A</v>
          </cell>
        </row>
        <row r="7">
          <cell r="H7">
            <v>30850408</v>
          </cell>
          <cell r="I7">
            <v>5</v>
          </cell>
          <cell r="J7" t="str">
            <v>CL</v>
          </cell>
          <cell r="K7" t="str">
            <v>POUS269236</v>
          </cell>
          <cell r="L7">
            <v>0</v>
          </cell>
          <cell r="M7">
            <v>0</v>
          </cell>
          <cell r="N7">
            <v>0</v>
          </cell>
          <cell r="O7">
            <v>0</v>
          </cell>
          <cell r="P7" t="e">
            <v>#N/A</v>
          </cell>
          <cell r="Q7">
            <v>-5</v>
          </cell>
          <cell r="R7">
            <v>0</v>
          </cell>
          <cell r="S7">
            <v>0</v>
          </cell>
          <cell r="T7">
            <v>130</v>
          </cell>
          <cell r="U7" t="str">
            <v>Se cambio WO  30850262 por BOM incorrecto
No Se proceso por CIM</v>
          </cell>
          <cell r="V7" t="e">
            <v>#N/A</v>
          </cell>
          <cell r="W7" t="e">
            <v>#N/A</v>
          </cell>
        </row>
        <row r="8">
          <cell r="H8">
            <v>30850407</v>
          </cell>
          <cell r="I8">
            <v>2</v>
          </cell>
          <cell r="J8">
            <v>105</v>
          </cell>
          <cell r="K8" t="str">
            <v>POUS269236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 t="e">
            <v>#N/A</v>
          </cell>
          <cell r="Q8">
            <v>-2</v>
          </cell>
          <cell r="R8">
            <v>0</v>
          </cell>
          <cell r="S8">
            <v>0</v>
          </cell>
          <cell r="T8">
            <v>130</v>
          </cell>
          <cell r="U8" t="str">
            <v xml:space="preserve">Se cambio WO  30850263 por BOM incorrecto
Cortos:
ACB-000215-10-UL
ASY-000125-02-usar el ASY-000125-00
CVR-000036-02 usar el CVR-000036-03
</v>
          </cell>
          <cell r="V8" t="e">
            <v>#N/A</v>
          </cell>
          <cell r="W8" t="e">
            <v>#N/A</v>
          </cell>
        </row>
        <row r="9">
          <cell r="H9">
            <v>30850409</v>
          </cell>
          <cell r="I9">
            <v>4</v>
          </cell>
          <cell r="J9">
            <v>105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 t="e">
            <v>#N/A</v>
          </cell>
          <cell r="Q9">
            <v>-4</v>
          </cell>
          <cell r="R9">
            <v>3</v>
          </cell>
          <cell r="S9">
            <v>3</v>
          </cell>
          <cell r="T9">
            <v>124</v>
          </cell>
          <cell r="U9" t="str">
            <v>Corto:
MCP-000030-02 CTB 4 pzas
Pendioente de recibo  APC-000250-00</v>
          </cell>
          <cell r="V9" t="e">
            <v>#N/A</v>
          </cell>
          <cell r="W9" t="e">
            <v>#N/A</v>
          </cell>
        </row>
        <row r="10">
          <cell r="H10">
            <v>30850410</v>
          </cell>
          <cell r="I10">
            <v>5</v>
          </cell>
          <cell r="J10" t="str">
            <v>CL</v>
          </cell>
          <cell r="L10">
            <v>5</v>
          </cell>
          <cell r="M10">
            <v>0</v>
          </cell>
          <cell r="N10">
            <v>0</v>
          </cell>
          <cell r="O10">
            <v>0</v>
          </cell>
          <cell r="P10" t="e">
            <v>#N/A</v>
          </cell>
          <cell r="Q10">
            <v>0</v>
          </cell>
          <cell r="R10">
            <v>0</v>
          </cell>
          <cell r="S10">
            <v>-5</v>
          </cell>
          <cell r="T10">
            <v>124</v>
          </cell>
          <cell r="U10" t="str">
            <v>Pendioente de recibo  APC-000250-00</v>
          </cell>
          <cell r="V10" t="e">
            <v>#N/A</v>
          </cell>
          <cell r="W10" t="e">
            <v>#N/A</v>
          </cell>
        </row>
        <row r="11">
          <cell r="H11">
            <v>30850438</v>
          </cell>
          <cell r="I11">
            <v>5</v>
          </cell>
          <cell r="J11" t="str">
            <v>CL</v>
          </cell>
          <cell r="L11">
            <v>4</v>
          </cell>
          <cell r="M11">
            <v>0</v>
          </cell>
          <cell r="N11">
            <v>0</v>
          </cell>
          <cell r="O11">
            <v>0</v>
          </cell>
          <cell r="P11" t="e">
            <v>#N/A</v>
          </cell>
          <cell r="Q11">
            <v>-1</v>
          </cell>
          <cell r="R11">
            <v>0</v>
          </cell>
          <cell r="S11">
            <v>-4</v>
          </cell>
          <cell r="T11">
            <v>118</v>
          </cell>
          <cell r="U11" t="str">
            <v>Pendioente de recibo   APC-000171-04
Corto:
BKT-000030-02 usar  el BKT-000030-03</v>
          </cell>
          <cell r="V11" t="str">
            <v>SI</v>
          </cell>
          <cell r="W11" t="str">
            <v>COMPLETA</v>
          </cell>
        </row>
        <row r="12">
          <cell r="H12">
            <v>30850439</v>
          </cell>
          <cell r="I12">
            <v>5</v>
          </cell>
          <cell r="J12">
            <v>99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 t="e">
            <v>#N/A</v>
          </cell>
          <cell r="Q12">
            <v>-5</v>
          </cell>
          <cell r="R12">
            <v>1</v>
          </cell>
          <cell r="S12">
            <v>1</v>
          </cell>
          <cell r="T12">
            <v>118</v>
          </cell>
          <cell r="U12" t="str">
            <v>Corto:
MCP-000030-02  usar el MCP-000030-00
Pendioente de recibo  APC-000250-00
pendiente HSG-000065-02 1 pza</v>
          </cell>
          <cell r="V12" t="str">
            <v>SI</v>
          </cell>
          <cell r="W12" t="str">
            <v>COMPLETA</v>
          </cell>
        </row>
        <row r="13">
          <cell r="H13">
            <v>50850473</v>
          </cell>
          <cell r="I13">
            <v>18</v>
          </cell>
          <cell r="J13" t="str">
            <v>CL</v>
          </cell>
          <cell r="L13">
            <v>15</v>
          </cell>
          <cell r="M13">
            <v>1</v>
          </cell>
          <cell r="N13">
            <v>2</v>
          </cell>
          <cell r="O13">
            <v>0</v>
          </cell>
          <cell r="P13" t="e">
            <v>#N/A</v>
          </cell>
          <cell r="Q13">
            <v>0</v>
          </cell>
          <cell r="R13">
            <v>0</v>
          </cell>
          <cell r="S13">
            <v>-15</v>
          </cell>
          <cell r="T13">
            <v>124</v>
          </cell>
          <cell r="U13" t="str">
            <v>Corto DIO-000141-00</v>
          </cell>
          <cell r="V13" t="e">
            <v>#N/A</v>
          </cell>
          <cell r="W13" t="e">
            <v>#N/A</v>
          </cell>
        </row>
        <row r="14">
          <cell r="H14">
            <v>50850474</v>
          </cell>
          <cell r="I14">
            <v>24</v>
          </cell>
          <cell r="J14">
            <v>73</v>
          </cell>
          <cell r="L14">
            <v>24</v>
          </cell>
          <cell r="M14">
            <v>0</v>
          </cell>
          <cell r="N14">
            <v>0</v>
          </cell>
          <cell r="O14">
            <v>0</v>
          </cell>
          <cell r="P14" t="e">
            <v>#N/A</v>
          </cell>
          <cell r="Q14">
            <v>0</v>
          </cell>
          <cell r="R14">
            <v>24</v>
          </cell>
          <cell r="S14">
            <v>0</v>
          </cell>
          <cell r="T14">
            <v>124</v>
          </cell>
          <cell r="U14" t="str">
            <v>Entra a SMD 10/30 a  las 12</v>
          </cell>
          <cell r="V14" t="e">
            <v>#N/A</v>
          </cell>
          <cell r="W14" t="e">
            <v>#N/A</v>
          </cell>
        </row>
        <row r="15">
          <cell r="H15">
            <v>50850485</v>
          </cell>
          <cell r="I15">
            <v>24</v>
          </cell>
          <cell r="J15" t="str">
            <v>CL</v>
          </cell>
          <cell r="L15">
            <v>24</v>
          </cell>
          <cell r="M15">
            <v>0</v>
          </cell>
          <cell r="N15">
            <v>0</v>
          </cell>
          <cell r="O15">
            <v>0</v>
          </cell>
          <cell r="P15" t="e">
            <v>#N/A</v>
          </cell>
          <cell r="Q15">
            <v>0</v>
          </cell>
          <cell r="R15">
            <v>0</v>
          </cell>
          <cell r="S15">
            <v>-24</v>
          </cell>
          <cell r="T15">
            <v>94</v>
          </cell>
          <cell r="U15">
            <v>50850481</v>
          </cell>
          <cell r="V15" t="e">
            <v>#N/A</v>
          </cell>
          <cell r="W15" t="e">
            <v>#N/A</v>
          </cell>
        </row>
        <row r="16">
          <cell r="H16">
            <v>50850488</v>
          </cell>
          <cell r="I16">
            <v>24</v>
          </cell>
          <cell r="J16">
            <v>23</v>
          </cell>
          <cell r="L16">
            <v>24</v>
          </cell>
          <cell r="M16">
            <v>0</v>
          </cell>
          <cell r="N16">
            <v>0</v>
          </cell>
          <cell r="O16">
            <v>0</v>
          </cell>
          <cell r="P16" t="e">
            <v>#N/A</v>
          </cell>
          <cell r="Q16">
            <v>0</v>
          </cell>
          <cell r="R16">
            <v>5</v>
          </cell>
          <cell r="S16">
            <v>-19</v>
          </cell>
          <cell r="T16">
            <v>76</v>
          </cell>
          <cell r="V16" t="e">
            <v>#N/A</v>
          </cell>
          <cell r="W16" t="e">
            <v>#N/A</v>
          </cell>
        </row>
        <row r="17">
          <cell r="H17">
            <v>50850482</v>
          </cell>
          <cell r="I17">
            <v>24</v>
          </cell>
          <cell r="J17" t="str">
            <v>CL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  <cell r="P17" t="e">
            <v>#N/A</v>
          </cell>
          <cell r="Q17">
            <v>0</v>
          </cell>
          <cell r="R17">
            <v>0</v>
          </cell>
          <cell r="S17">
            <v>-24</v>
          </cell>
          <cell r="T17">
            <v>101</v>
          </cell>
          <cell r="V17" t="e">
            <v>#N/A</v>
          </cell>
          <cell r="W17" t="e">
            <v>#N/A</v>
          </cell>
        </row>
        <row r="18">
          <cell r="H18">
            <v>50850483</v>
          </cell>
          <cell r="I18">
            <v>24</v>
          </cell>
          <cell r="J18">
            <v>49</v>
          </cell>
          <cell r="L18">
            <v>24</v>
          </cell>
          <cell r="M18">
            <v>0</v>
          </cell>
          <cell r="N18">
            <v>1</v>
          </cell>
          <cell r="O18">
            <v>0</v>
          </cell>
          <cell r="P18" t="e">
            <v>#N/A</v>
          </cell>
          <cell r="Q18">
            <v>1</v>
          </cell>
          <cell r="R18">
            <v>5</v>
          </cell>
          <cell r="S18">
            <v>-19</v>
          </cell>
          <cell r="T18">
            <v>101</v>
          </cell>
          <cell r="V18" t="e">
            <v>#N/A</v>
          </cell>
          <cell r="W18" t="e">
            <v>#N/A</v>
          </cell>
        </row>
        <row r="19">
          <cell r="H19">
            <v>30850458</v>
          </cell>
          <cell r="I19">
            <v>0</v>
          </cell>
          <cell r="J19" t="str">
            <v>CL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 t="e">
            <v>#N/A</v>
          </cell>
          <cell r="Q19">
            <v>0</v>
          </cell>
          <cell r="R19">
            <v>0</v>
          </cell>
          <cell r="S19">
            <v>0</v>
          </cell>
          <cell r="T19">
            <v>109</v>
          </cell>
          <cell r="U19" t="str">
            <v>Se cancelo WO</v>
          </cell>
          <cell r="V19" t="e">
            <v>#N/A</v>
          </cell>
          <cell r="W19" t="e">
            <v>#N/A</v>
          </cell>
        </row>
        <row r="20">
          <cell r="H20">
            <v>30850651</v>
          </cell>
          <cell r="I20">
            <v>1</v>
          </cell>
          <cell r="J20" t="str">
            <v>CL</v>
          </cell>
          <cell r="L20">
            <v>1</v>
          </cell>
          <cell r="M20">
            <v>0</v>
          </cell>
          <cell r="N20">
            <v>0</v>
          </cell>
          <cell r="O20">
            <v>0</v>
          </cell>
          <cell r="P20" t="e">
            <v>#N/A</v>
          </cell>
          <cell r="Q20">
            <v>0</v>
          </cell>
          <cell r="R20">
            <v>0</v>
          </cell>
          <cell r="S20">
            <v>-1</v>
          </cell>
          <cell r="T20">
            <v>-44960</v>
          </cell>
          <cell r="U20" t="str">
            <v>ya empacadas</v>
          </cell>
          <cell r="V20" t="str">
            <v>SI</v>
          </cell>
          <cell r="W20" t="str">
            <v>COMPLETA</v>
          </cell>
        </row>
        <row r="21">
          <cell r="H21">
            <v>30850652</v>
          </cell>
          <cell r="I21">
            <v>1</v>
          </cell>
          <cell r="J21" t="str">
            <v>CL</v>
          </cell>
          <cell r="L21">
            <v>1</v>
          </cell>
          <cell r="M21">
            <v>0</v>
          </cell>
          <cell r="N21">
            <v>0</v>
          </cell>
          <cell r="O21">
            <v>0</v>
          </cell>
          <cell r="P21" t="e">
            <v>#N/A</v>
          </cell>
          <cell r="Q21">
            <v>0</v>
          </cell>
          <cell r="R21">
            <v>0</v>
          </cell>
          <cell r="S21">
            <v>-1</v>
          </cell>
          <cell r="T21">
            <v>-44960</v>
          </cell>
          <cell r="U21" t="str">
            <v>ya empacadas</v>
          </cell>
          <cell r="V21" t="str">
            <v>SI</v>
          </cell>
          <cell r="W21" t="str">
            <v>COMPLETA</v>
          </cell>
        </row>
        <row r="22">
          <cell r="H22">
            <v>30850653</v>
          </cell>
          <cell r="I22">
            <v>2</v>
          </cell>
          <cell r="J22" t="str">
            <v>CL</v>
          </cell>
          <cell r="L22">
            <v>2</v>
          </cell>
          <cell r="M22">
            <v>0</v>
          </cell>
          <cell r="N22">
            <v>0</v>
          </cell>
          <cell r="O22">
            <v>0</v>
          </cell>
          <cell r="P22" t="e">
            <v>#N/A</v>
          </cell>
          <cell r="Q22">
            <v>0</v>
          </cell>
          <cell r="R22">
            <v>0</v>
          </cell>
          <cell r="S22">
            <v>-2</v>
          </cell>
          <cell r="T22">
            <v>-44960</v>
          </cell>
          <cell r="V22" t="str">
            <v>SI</v>
          </cell>
          <cell r="W22" t="str">
            <v>COMPLETA</v>
          </cell>
        </row>
        <row r="23">
          <cell r="H23">
            <v>30850654</v>
          </cell>
          <cell r="I23">
            <v>5</v>
          </cell>
          <cell r="J23" t="str">
            <v>CL</v>
          </cell>
          <cell r="L23">
            <v>5</v>
          </cell>
          <cell r="M23">
            <v>0</v>
          </cell>
          <cell r="N23">
            <v>0</v>
          </cell>
          <cell r="O23">
            <v>0</v>
          </cell>
          <cell r="P23" t="e">
            <v>#N/A</v>
          </cell>
          <cell r="Q23">
            <v>0</v>
          </cell>
          <cell r="R23">
            <v>0</v>
          </cell>
          <cell r="S23">
            <v>-5</v>
          </cell>
          <cell r="T23">
            <v>-44960</v>
          </cell>
          <cell r="V23" t="str">
            <v>SI</v>
          </cell>
          <cell r="W23" t="str">
            <v>COMPLETA</v>
          </cell>
        </row>
        <row r="24">
          <cell r="H24">
            <v>30850655</v>
          </cell>
          <cell r="I24">
            <v>11</v>
          </cell>
          <cell r="J24" t="str">
            <v>CL</v>
          </cell>
          <cell r="L24">
            <v>11</v>
          </cell>
          <cell r="M24">
            <v>0</v>
          </cell>
          <cell r="N24">
            <v>0</v>
          </cell>
          <cell r="O24">
            <v>0</v>
          </cell>
          <cell r="P24" t="e">
            <v>#N/A</v>
          </cell>
          <cell r="Q24">
            <v>0</v>
          </cell>
          <cell r="R24">
            <v>0</v>
          </cell>
          <cell r="S24">
            <v>-11</v>
          </cell>
          <cell r="T24">
            <v>-44960</v>
          </cell>
          <cell r="V24" t="str">
            <v>SI</v>
          </cell>
          <cell r="W24" t="str">
            <v>COMPLETA</v>
          </cell>
        </row>
        <row r="25">
          <cell r="H25">
            <v>30850656</v>
          </cell>
          <cell r="I25">
            <v>2</v>
          </cell>
          <cell r="J25" t="str">
            <v>CL</v>
          </cell>
          <cell r="L25">
            <v>2</v>
          </cell>
          <cell r="M25">
            <v>0</v>
          </cell>
          <cell r="N25">
            <v>0</v>
          </cell>
          <cell r="O25">
            <v>0</v>
          </cell>
          <cell r="P25" t="e">
            <v>#N/A</v>
          </cell>
          <cell r="Q25">
            <v>0</v>
          </cell>
          <cell r="R25">
            <v>0</v>
          </cell>
          <cell r="S25">
            <v>-2</v>
          </cell>
          <cell r="T25">
            <v>-44960</v>
          </cell>
          <cell r="V25" t="str">
            <v>SI</v>
          </cell>
          <cell r="W25" t="str">
            <v>COMPLETA</v>
          </cell>
        </row>
        <row r="26">
          <cell r="H26">
            <v>30850657</v>
          </cell>
          <cell r="I26">
            <v>8</v>
          </cell>
          <cell r="J26" t="str">
            <v>CL</v>
          </cell>
          <cell r="L26">
            <v>8</v>
          </cell>
          <cell r="M26">
            <v>0</v>
          </cell>
          <cell r="N26">
            <v>0</v>
          </cell>
          <cell r="O26">
            <v>0</v>
          </cell>
          <cell r="P26" t="e">
            <v>#N/A</v>
          </cell>
          <cell r="Q26">
            <v>0</v>
          </cell>
          <cell r="R26">
            <v>0</v>
          </cell>
          <cell r="S26">
            <v>-8</v>
          </cell>
          <cell r="T26">
            <v>-44960</v>
          </cell>
          <cell r="V26" t="str">
            <v>SI</v>
          </cell>
          <cell r="W26" t="str">
            <v>COMPLETA</v>
          </cell>
        </row>
        <row r="27">
          <cell r="H27">
            <v>30850673</v>
          </cell>
          <cell r="I27">
            <v>2</v>
          </cell>
          <cell r="J27" t="str">
            <v>CL</v>
          </cell>
          <cell r="L27">
            <v>2</v>
          </cell>
          <cell r="M27">
            <v>0</v>
          </cell>
          <cell r="N27">
            <v>0</v>
          </cell>
          <cell r="O27">
            <v>0</v>
          </cell>
          <cell r="P27" t="e">
            <v>#N/A</v>
          </cell>
          <cell r="Q27">
            <v>0</v>
          </cell>
          <cell r="R27">
            <v>0</v>
          </cell>
          <cell r="S27">
            <v>-2</v>
          </cell>
          <cell r="T27">
            <v>-44961</v>
          </cell>
          <cell r="V27" t="str">
            <v>SI</v>
          </cell>
          <cell r="W27" t="str">
            <v>COMPLETA</v>
          </cell>
        </row>
        <row r="28">
          <cell r="H28">
            <v>30850711</v>
          </cell>
          <cell r="I28">
            <v>14</v>
          </cell>
          <cell r="J28" t="str">
            <v>CL</v>
          </cell>
          <cell r="L28">
            <v>14</v>
          </cell>
          <cell r="M28">
            <v>0</v>
          </cell>
          <cell r="N28">
            <v>0</v>
          </cell>
          <cell r="O28">
            <v>0</v>
          </cell>
          <cell r="P28" t="e">
            <v>#N/A</v>
          </cell>
          <cell r="Q28">
            <v>0</v>
          </cell>
          <cell r="R28">
            <v>0</v>
          </cell>
          <cell r="S28">
            <v>-14</v>
          </cell>
          <cell r="T28">
            <v>-44962</v>
          </cell>
          <cell r="V28" t="str">
            <v>SI</v>
          </cell>
          <cell r="W28" t="str">
            <v>COMPLETA</v>
          </cell>
        </row>
        <row r="29">
          <cell r="H29">
            <v>30850712</v>
          </cell>
          <cell r="I29">
            <v>1</v>
          </cell>
          <cell r="J29" t="str">
            <v>CL</v>
          </cell>
          <cell r="L29">
            <v>1</v>
          </cell>
          <cell r="M29">
            <v>0</v>
          </cell>
          <cell r="N29">
            <v>0</v>
          </cell>
          <cell r="O29">
            <v>0</v>
          </cell>
          <cell r="P29" t="e">
            <v>#N/A</v>
          </cell>
          <cell r="Q29">
            <v>0</v>
          </cell>
          <cell r="R29">
            <v>0</v>
          </cell>
          <cell r="S29">
            <v>-1</v>
          </cell>
          <cell r="T29">
            <v>-44962</v>
          </cell>
          <cell r="V29" t="str">
            <v>SI</v>
          </cell>
          <cell r="W29" t="str">
            <v>COMPLETA</v>
          </cell>
        </row>
        <row r="30">
          <cell r="H30">
            <v>30850713</v>
          </cell>
          <cell r="I30">
            <v>7</v>
          </cell>
          <cell r="J30" t="str">
            <v>CL</v>
          </cell>
          <cell r="L30">
            <v>7</v>
          </cell>
          <cell r="M30">
            <v>0</v>
          </cell>
          <cell r="N30">
            <v>0</v>
          </cell>
          <cell r="O30">
            <v>0</v>
          </cell>
          <cell r="P30" t="e">
            <v>#N/A</v>
          </cell>
          <cell r="Q30">
            <v>0</v>
          </cell>
          <cell r="R30">
            <v>0</v>
          </cell>
          <cell r="S30">
            <v>-7</v>
          </cell>
          <cell r="T30">
            <v>-44962</v>
          </cell>
          <cell r="V30" t="str">
            <v>SI</v>
          </cell>
          <cell r="W30" t="str">
            <v>COMPLETA</v>
          </cell>
        </row>
        <row r="31">
          <cell r="H31">
            <v>30850714</v>
          </cell>
          <cell r="I31">
            <v>2</v>
          </cell>
          <cell r="J31" t="str">
            <v>CL</v>
          </cell>
          <cell r="L31">
            <v>2</v>
          </cell>
          <cell r="M31">
            <v>0</v>
          </cell>
          <cell r="N31">
            <v>0</v>
          </cell>
          <cell r="O31">
            <v>0</v>
          </cell>
          <cell r="P31" t="e">
            <v>#N/A</v>
          </cell>
          <cell r="Q31">
            <v>0</v>
          </cell>
          <cell r="R31">
            <v>0</v>
          </cell>
          <cell r="S31">
            <v>-2</v>
          </cell>
          <cell r="T31">
            <v>-44962</v>
          </cell>
          <cell r="V31" t="str">
            <v>SI</v>
          </cell>
          <cell r="W31" t="str">
            <v>COMPLETA</v>
          </cell>
        </row>
        <row r="32">
          <cell r="H32">
            <v>30850719</v>
          </cell>
          <cell r="I32">
            <v>2</v>
          </cell>
          <cell r="J32" t="str">
            <v>CL</v>
          </cell>
          <cell r="L32">
            <v>2</v>
          </cell>
          <cell r="M32">
            <v>0</v>
          </cell>
          <cell r="N32">
            <v>0</v>
          </cell>
          <cell r="O32">
            <v>0</v>
          </cell>
          <cell r="P32" t="e">
            <v>#N/A</v>
          </cell>
          <cell r="Q32">
            <v>0</v>
          </cell>
          <cell r="R32">
            <v>0</v>
          </cell>
          <cell r="S32">
            <v>-2</v>
          </cell>
          <cell r="T32">
            <v>-44962</v>
          </cell>
          <cell r="V32" t="str">
            <v>SI</v>
          </cell>
          <cell r="W32" t="str">
            <v>COMPLETA</v>
          </cell>
        </row>
        <row r="33">
          <cell r="H33">
            <v>30850798</v>
          </cell>
          <cell r="I33">
            <v>2</v>
          </cell>
          <cell r="J33" t="str">
            <v>CL</v>
          </cell>
          <cell r="L33">
            <v>2</v>
          </cell>
          <cell r="M33">
            <v>0</v>
          </cell>
          <cell r="N33">
            <v>0</v>
          </cell>
          <cell r="O33">
            <v>0</v>
          </cell>
          <cell r="P33" t="e">
            <v>#N/A</v>
          </cell>
          <cell r="Q33">
            <v>0</v>
          </cell>
          <cell r="R33">
            <v>0</v>
          </cell>
          <cell r="S33">
            <v>-2</v>
          </cell>
          <cell r="T33">
            <v>-44967</v>
          </cell>
          <cell r="V33" t="str">
            <v>SI</v>
          </cell>
          <cell r="W33" t="str">
            <v>COMPLETA</v>
          </cell>
        </row>
        <row r="34">
          <cell r="H34">
            <v>30850799</v>
          </cell>
          <cell r="I34">
            <v>36</v>
          </cell>
          <cell r="J34" t="str">
            <v>CL</v>
          </cell>
          <cell r="L34">
            <v>36</v>
          </cell>
          <cell r="M34">
            <v>0</v>
          </cell>
          <cell r="N34">
            <v>0</v>
          </cell>
          <cell r="O34">
            <v>0</v>
          </cell>
          <cell r="P34" t="e">
            <v>#N/A</v>
          </cell>
          <cell r="Q34">
            <v>0</v>
          </cell>
          <cell r="R34">
            <v>0</v>
          </cell>
          <cell r="S34">
            <v>-36</v>
          </cell>
          <cell r="T34">
            <v>82</v>
          </cell>
          <cell r="V34" t="str">
            <v>SI</v>
          </cell>
          <cell r="W34" t="str">
            <v>COMPLETA</v>
          </cell>
        </row>
        <row r="35">
          <cell r="H35">
            <v>30850800</v>
          </cell>
          <cell r="I35">
            <v>3</v>
          </cell>
          <cell r="J35" t="str">
            <v>CL</v>
          </cell>
          <cell r="L35">
            <v>3</v>
          </cell>
          <cell r="M35">
            <v>0</v>
          </cell>
          <cell r="N35">
            <v>0</v>
          </cell>
          <cell r="O35">
            <v>0</v>
          </cell>
          <cell r="P35" t="e">
            <v>#N/A</v>
          </cell>
          <cell r="Q35">
            <v>0</v>
          </cell>
          <cell r="R35">
            <v>0</v>
          </cell>
          <cell r="S35">
            <v>-3</v>
          </cell>
          <cell r="T35">
            <v>82</v>
          </cell>
          <cell r="V35" t="str">
            <v>SI</v>
          </cell>
          <cell r="W35" t="str">
            <v>COMPLETA</v>
          </cell>
        </row>
        <row r="36">
          <cell r="H36">
            <v>30850812</v>
          </cell>
          <cell r="I36">
            <v>1</v>
          </cell>
          <cell r="J36" t="str">
            <v>CL</v>
          </cell>
          <cell r="L36">
            <v>1</v>
          </cell>
          <cell r="M36">
            <v>0</v>
          </cell>
          <cell r="N36">
            <v>0</v>
          </cell>
          <cell r="O36">
            <v>0</v>
          </cell>
          <cell r="P36" t="e">
            <v>#N/A</v>
          </cell>
          <cell r="Q36">
            <v>0</v>
          </cell>
          <cell r="R36">
            <v>0</v>
          </cell>
          <cell r="S36">
            <v>-1</v>
          </cell>
          <cell r="T36">
            <v>82</v>
          </cell>
          <cell r="V36" t="str">
            <v>SI</v>
          </cell>
          <cell r="W36" t="str">
            <v>COMPLETA</v>
          </cell>
        </row>
        <row r="37">
          <cell r="H37">
            <v>30850813</v>
          </cell>
          <cell r="I37">
            <v>16</v>
          </cell>
          <cell r="J37" t="str">
            <v>CL</v>
          </cell>
          <cell r="L37">
            <v>16</v>
          </cell>
          <cell r="M37">
            <v>0</v>
          </cell>
          <cell r="N37">
            <v>0</v>
          </cell>
          <cell r="O37">
            <v>0</v>
          </cell>
          <cell r="P37" t="e">
            <v>#N/A</v>
          </cell>
          <cell r="Q37">
            <v>0</v>
          </cell>
          <cell r="R37">
            <v>0</v>
          </cell>
          <cell r="S37">
            <v>-16</v>
          </cell>
          <cell r="T37">
            <v>82</v>
          </cell>
          <cell r="V37" t="str">
            <v>SI</v>
          </cell>
          <cell r="W37" t="str">
            <v>COMPLETA</v>
          </cell>
        </row>
        <row r="38">
          <cell r="H38">
            <v>50850486</v>
          </cell>
          <cell r="I38">
            <v>24</v>
          </cell>
          <cell r="J38">
            <v>28</v>
          </cell>
          <cell r="L38">
            <v>6</v>
          </cell>
          <cell r="M38">
            <v>18</v>
          </cell>
          <cell r="N38">
            <v>0</v>
          </cell>
          <cell r="O38">
            <v>0</v>
          </cell>
          <cell r="P38" t="e">
            <v>#N/A</v>
          </cell>
          <cell r="Q38">
            <v>0</v>
          </cell>
          <cell r="R38">
            <v>6</v>
          </cell>
          <cell r="S38">
            <v>0</v>
          </cell>
          <cell r="T38">
            <v>80</v>
          </cell>
          <cell r="U38" t="str">
            <v xml:space="preserve">DEV-000068 LED-000219-00  sustituye LED-000311-00 </v>
          </cell>
          <cell r="V38" t="e">
            <v>#N/A</v>
          </cell>
          <cell r="W38" t="e">
            <v>#N/A</v>
          </cell>
        </row>
        <row r="39">
          <cell r="H39">
            <v>50850489</v>
          </cell>
          <cell r="I39">
            <v>60</v>
          </cell>
          <cell r="J39">
            <v>23</v>
          </cell>
          <cell r="L39">
            <v>0</v>
          </cell>
          <cell r="M39">
            <v>60</v>
          </cell>
          <cell r="N39">
            <v>0</v>
          </cell>
          <cell r="O39">
            <v>0</v>
          </cell>
          <cell r="P39" t="e">
            <v>#N/A</v>
          </cell>
          <cell r="Q39">
            <v>0</v>
          </cell>
          <cell r="R39">
            <v>0</v>
          </cell>
          <cell r="S39">
            <v>0</v>
          </cell>
          <cell r="T39">
            <v>75</v>
          </cell>
          <cell r="U39" t="str">
            <v>Corto 
CON-000161-00  3K ETA 12/05</v>
          </cell>
          <cell r="V39" t="e">
            <v>#N/A</v>
          </cell>
          <cell r="W39" t="e">
            <v>#N/A</v>
          </cell>
        </row>
        <row r="40">
          <cell r="H40">
            <v>30850973</v>
          </cell>
          <cell r="I40">
            <v>6</v>
          </cell>
          <cell r="J40">
            <v>55</v>
          </cell>
          <cell r="L40">
            <v>6</v>
          </cell>
          <cell r="M40">
            <v>0</v>
          </cell>
          <cell r="N40">
            <v>0</v>
          </cell>
          <cell r="O40">
            <v>0</v>
          </cell>
          <cell r="P40" t="e">
            <v>#N/A</v>
          </cell>
          <cell r="Q40">
            <v>0</v>
          </cell>
          <cell r="R40">
            <v>6</v>
          </cell>
          <cell r="S40">
            <v>0</v>
          </cell>
          <cell r="T40">
            <v>75</v>
          </cell>
          <cell r="V40" t="str">
            <v>SI</v>
          </cell>
          <cell r="W40" t="str">
            <v>COMPLETA</v>
          </cell>
        </row>
        <row r="41">
          <cell r="H41">
            <v>30850974</v>
          </cell>
          <cell r="I41">
            <v>1</v>
          </cell>
          <cell r="J41" t="str">
            <v>CL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  <cell r="P41" t="e">
            <v>#N/A</v>
          </cell>
          <cell r="Q41">
            <v>0</v>
          </cell>
          <cell r="R41">
            <v>0</v>
          </cell>
          <cell r="S41">
            <v>-1</v>
          </cell>
          <cell r="T41">
            <v>75</v>
          </cell>
          <cell r="V41" t="str">
            <v>SI</v>
          </cell>
          <cell r="W41" t="str">
            <v>COMPLETA</v>
          </cell>
        </row>
        <row r="42">
          <cell r="H42">
            <v>30850975</v>
          </cell>
          <cell r="I42">
            <v>2</v>
          </cell>
          <cell r="J42" t="str">
            <v>CL</v>
          </cell>
          <cell r="L42">
            <v>2</v>
          </cell>
          <cell r="M42">
            <v>0</v>
          </cell>
          <cell r="N42">
            <v>0</v>
          </cell>
          <cell r="O42">
            <v>0</v>
          </cell>
          <cell r="P42" t="e">
            <v>#N/A</v>
          </cell>
          <cell r="Q42">
            <v>0</v>
          </cell>
          <cell r="R42">
            <v>0</v>
          </cell>
          <cell r="S42">
            <v>-2</v>
          </cell>
          <cell r="T42">
            <v>75</v>
          </cell>
          <cell r="V42" t="str">
            <v>SI</v>
          </cell>
          <cell r="W42" t="str">
            <v>COMPLETA</v>
          </cell>
        </row>
        <row r="43">
          <cell r="H43">
            <v>30850976</v>
          </cell>
          <cell r="I43">
            <v>16</v>
          </cell>
          <cell r="J43" t="str">
            <v>CL</v>
          </cell>
          <cell r="L43">
            <v>16</v>
          </cell>
          <cell r="M43">
            <v>0</v>
          </cell>
          <cell r="N43">
            <v>0</v>
          </cell>
          <cell r="O43">
            <v>0</v>
          </cell>
          <cell r="P43" t="e">
            <v>#N/A</v>
          </cell>
          <cell r="Q43">
            <v>0</v>
          </cell>
          <cell r="R43">
            <v>0</v>
          </cell>
          <cell r="S43">
            <v>-16</v>
          </cell>
          <cell r="T43">
            <v>75</v>
          </cell>
          <cell r="V43" t="str">
            <v>SI</v>
          </cell>
          <cell r="W43" t="str">
            <v>COMPLETA</v>
          </cell>
        </row>
        <row r="44">
          <cell r="H44">
            <v>30850977</v>
          </cell>
          <cell r="I44">
            <v>3</v>
          </cell>
          <cell r="J44" t="str">
            <v>CL</v>
          </cell>
          <cell r="L44">
            <v>3</v>
          </cell>
          <cell r="M44">
            <v>0</v>
          </cell>
          <cell r="N44">
            <v>0</v>
          </cell>
          <cell r="O44">
            <v>0</v>
          </cell>
          <cell r="P44" t="e">
            <v>#N/A</v>
          </cell>
          <cell r="Q44">
            <v>0</v>
          </cell>
          <cell r="R44">
            <v>0</v>
          </cell>
          <cell r="S44">
            <v>-3</v>
          </cell>
          <cell r="T44">
            <v>75</v>
          </cell>
          <cell r="V44" t="str">
            <v>SI</v>
          </cell>
          <cell r="W44" t="str">
            <v>COMPLETA</v>
          </cell>
        </row>
        <row r="45">
          <cell r="H45">
            <v>30850978</v>
          </cell>
          <cell r="I45">
            <v>3</v>
          </cell>
          <cell r="J45" t="str">
            <v>CL</v>
          </cell>
          <cell r="L45">
            <v>3</v>
          </cell>
          <cell r="M45">
            <v>0</v>
          </cell>
          <cell r="N45">
            <v>0</v>
          </cell>
          <cell r="O45">
            <v>0</v>
          </cell>
          <cell r="P45" t="e">
            <v>#N/A</v>
          </cell>
          <cell r="Q45">
            <v>0</v>
          </cell>
          <cell r="R45">
            <v>0</v>
          </cell>
          <cell r="S45">
            <v>-3</v>
          </cell>
          <cell r="T45">
            <v>75</v>
          </cell>
          <cell r="V45" t="str">
            <v>SI</v>
          </cell>
          <cell r="W45" t="str">
            <v>COMPLETA</v>
          </cell>
        </row>
        <row r="46">
          <cell r="H46">
            <v>30850979</v>
          </cell>
          <cell r="I46">
            <v>11</v>
          </cell>
          <cell r="J46" t="str">
            <v>CL</v>
          </cell>
          <cell r="L46">
            <v>11</v>
          </cell>
          <cell r="M46">
            <v>0</v>
          </cell>
          <cell r="N46">
            <v>0</v>
          </cell>
          <cell r="O46">
            <v>0</v>
          </cell>
          <cell r="P46" t="e">
            <v>#N/A</v>
          </cell>
          <cell r="Q46">
            <v>0</v>
          </cell>
          <cell r="R46">
            <v>0</v>
          </cell>
          <cell r="S46">
            <v>-11</v>
          </cell>
          <cell r="T46">
            <v>75</v>
          </cell>
          <cell r="U46" t="str">
            <v>Ya se recibieron por cambio de ing</v>
          </cell>
          <cell r="V46" t="str">
            <v>SI</v>
          </cell>
          <cell r="W46" t="str">
            <v>COMPLETA</v>
          </cell>
        </row>
        <row r="47">
          <cell r="H47">
            <v>30850980</v>
          </cell>
          <cell r="I47">
            <v>3</v>
          </cell>
          <cell r="J47" t="str">
            <v>CL</v>
          </cell>
          <cell r="L47">
            <v>3</v>
          </cell>
          <cell r="M47">
            <v>0</v>
          </cell>
          <cell r="N47">
            <v>0</v>
          </cell>
          <cell r="O47">
            <v>0</v>
          </cell>
          <cell r="P47" t="e">
            <v>#N/A</v>
          </cell>
          <cell r="Q47">
            <v>0</v>
          </cell>
          <cell r="R47">
            <v>0</v>
          </cell>
          <cell r="S47">
            <v>-3</v>
          </cell>
          <cell r="T47">
            <v>75</v>
          </cell>
          <cell r="U47" t="str">
            <v>Ya se recibieron por cambio de ing</v>
          </cell>
          <cell r="V47" t="str">
            <v>SI</v>
          </cell>
          <cell r="W47" t="str">
            <v>COMPLETA</v>
          </cell>
        </row>
        <row r="48">
          <cell r="H48">
            <v>30850981</v>
          </cell>
          <cell r="I48">
            <v>10</v>
          </cell>
          <cell r="J48" t="str">
            <v>CL</v>
          </cell>
          <cell r="L48">
            <v>10</v>
          </cell>
          <cell r="M48">
            <v>0</v>
          </cell>
          <cell r="N48">
            <v>0</v>
          </cell>
          <cell r="O48">
            <v>0</v>
          </cell>
          <cell r="P48" t="e">
            <v>#N/A</v>
          </cell>
          <cell r="Q48">
            <v>0</v>
          </cell>
          <cell r="R48">
            <v>0</v>
          </cell>
          <cell r="S48">
            <v>-10</v>
          </cell>
          <cell r="T48">
            <v>75</v>
          </cell>
          <cell r="V48" t="str">
            <v>SI</v>
          </cell>
          <cell r="W48" t="str">
            <v>COMPLETA</v>
          </cell>
        </row>
        <row r="49">
          <cell r="H49">
            <v>30850982</v>
          </cell>
          <cell r="I49">
            <v>5</v>
          </cell>
          <cell r="J49" t="str">
            <v>CL</v>
          </cell>
          <cell r="L49">
            <v>5</v>
          </cell>
          <cell r="M49">
            <v>0</v>
          </cell>
          <cell r="N49">
            <v>0</v>
          </cell>
          <cell r="O49">
            <v>0</v>
          </cell>
          <cell r="P49" t="e">
            <v>#N/A</v>
          </cell>
          <cell r="Q49">
            <v>0</v>
          </cell>
          <cell r="R49">
            <v>0</v>
          </cell>
          <cell r="S49">
            <v>-5</v>
          </cell>
          <cell r="T49">
            <v>75</v>
          </cell>
          <cell r="V49" t="str">
            <v>SI</v>
          </cell>
          <cell r="W49" t="str">
            <v>COMPLETA</v>
          </cell>
        </row>
        <row r="50">
          <cell r="H50">
            <v>30850983</v>
          </cell>
          <cell r="I50">
            <v>56</v>
          </cell>
          <cell r="J50" t="str">
            <v>CL</v>
          </cell>
          <cell r="L50">
            <v>56</v>
          </cell>
          <cell r="M50">
            <v>0</v>
          </cell>
          <cell r="N50">
            <v>0</v>
          </cell>
          <cell r="O50">
            <v>0</v>
          </cell>
          <cell r="P50" t="e">
            <v>#N/A</v>
          </cell>
          <cell r="Q50">
            <v>0</v>
          </cell>
          <cell r="R50">
            <v>0</v>
          </cell>
          <cell r="S50">
            <v>-56</v>
          </cell>
          <cell r="T50">
            <v>75</v>
          </cell>
          <cell r="V50" t="str">
            <v>SI</v>
          </cell>
          <cell r="W50" t="str">
            <v>COMPLETA</v>
          </cell>
        </row>
        <row r="51">
          <cell r="H51">
            <v>30850984</v>
          </cell>
          <cell r="I51">
            <v>34</v>
          </cell>
          <cell r="J51" t="str">
            <v>CL</v>
          </cell>
          <cell r="L51">
            <v>34</v>
          </cell>
          <cell r="M51">
            <v>0</v>
          </cell>
          <cell r="N51">
            <v>0</v>
          </cell>
          <cell r="O51">
            <v>0</v>
          </cell>
          <cell r="P51" t="e">
            <v>#N/A</v>
          </cell>
          <cell r="Q51">
            <v>0</v>
          </cell>
          <cell r="R51">
            <v>0</v>
          </cell>
          <cell r="S51">
            <v>-34</v>
          </cell>
          <cell r="T51">
            <v>75</v>
          </cell>
          <cell r="V51" t="str">
            <v>SI</v>
          </cell>
          <cell r="W51" t="str">
            <v>COMPLETA</v>
          </cell>
        </row>
        <row r="52">
          <cell r="H52">
            <v>30850985</v>
          </cell>
          <cell r="I52">
            <v>8</v>
          </cell>
          <cell r="J52" t="str">
            <v>CL</v>
          </cell>
          <cell r="L52">
            <v>8</v>
          </cell>
          <cell r="M52">
            <v>0</v>
          </cell>
          <cell r="N52">
            <v>0</v>
          </cell>
          <cell r="O52">
            <v>0</v>
          </cell>
          <cell r="P52" t="e">
            <v>#N/A</v>
          </cell>
          <cell r="Q52">
            <v>0</v>
          </cell>
          <cell r="R52">
            <v>0</v>
          </cell>
          <cell r="S52">
            <v>-8</v>
          </cell>
          <cell r="T52">
            <v>75</v>
          </cell>
          <cell r="V52" t="str">
            <v>SI</v>
          </cell>
          <cell r="W52" t="str">
            <v>COMPLETA</v>
          </cell>
        </row>
        <row r="53">
          <cell r="H53">
            <v>30850986</v>
          </cell>
          <cell r="I53">
            <v>2</v>
          </cell>
          <cell r="J53" t="str">
            <v>CL</v>
          </cell>
          <cell r="L53">
            <v>2</v>
          </cell>
          <cell r="M53">
            <v>0</v>
          </cell>
          <cell r="N53">
            <v>0</v>
          </cell>
          <cell r="O53">
            <v>0</v>
          </cell>
          <cell r="P53" t="e">
            <v>#N/A</v>
          </cell>
          <cell r="Q53">
            <v>0</v>
          </cell>
          <cell r="R53">
            <v>0</v>
          </cell>
          <cell r="S53">
            <v>-2</v>
          </cell>
          <cell r="T53">
            <v>75</v>
          </cell>
          <cell r="V53" t="str">
            <v>SI</v>
          </cell>
          <cell r="W53" t="str">
            <v>COMPLETA</v>
          </cell>
        </row>
        <row r="54">
          <cell r="H54">
            <v>30850987</v>
          </cell>
          <cell r="I54">
            <v>4</v>
          </cell>
          <cell r="J54" t="str">
            <v>CL</v>
          </cell>
          <cell r="L54">
            <v>4</v>
          </cell>
          <cell r="M54">
            <v>0</v>
          </cell>
          <cell r="N54">
            <v>0</v>
          </cell>
          <cell r="O54">
            <v>0</v>
          </cell>
          <cell r="P54" t="e">
            <v>#N/A</v>
          </cell>
          <cell r="Q54">
            <v>0</v>
          </cell>
          <cell r="R54">
            <v>0</v>
          </cell>
          <cell r="S54">
            <v>-4</v>
          </cell>
          <cell r="T54">
            <v>75</v>
          </cell>
          <cell r="V54" t="str">
            <v>SI</v>
          </cell>
          <cell r="W54" t="str">
            <v>COMPLETA</v>
          </cell>
        </row>
        <row r="55">
          <cell r="H55">
            <v>30850988</v>
          </cell>
          <cell r="I55">
            <v>1</v>
          </cell>
          <cell r="J55" t="str">
            <v>CL</v>
          </cell>
          <cell r="L55">
            <v>1</v>
          </cell>
          <cell r="M55">
            <v>0</v>
          </cell>
          <cell r="N55">
            <v>0</v>
          </cell>
          <cell r="O55">
            <v>0</v>
          </cell>
          <cell r="P55" t="e">
            <v>#N/A</v>
          </cell>
          <cell r="Q55">
            <v>0</v>
          </cell>
          <cell r="R55">
            <v>0</v>
          </cell>
          <cell r="S55">
            <v>-1</v>
          </cell>
          <cell r="T55">
            <v>75</v>
          </cell>
          <cell r="V55" t="str">
            <v>SI</v>
          </cell>
          <cell r="W55" t="str">
            <v>COMPLETA</v>
          </cell>
        </row>
        <row r="56">
          <cell r="H56">
            <v>30850989</v>
          </cell>
          <cell r="I56">
            <v>1</v>
          </cell>
          <cell r="J56" t="str">
            <v>CL</v>
          </cell>
          <cell r="L56">
            <v>1</v>
          </cell>
          <cell r="M56">
            <v>0</v>
          </cell>
          <cell r="N56">
            <v>0</v>
          </cell>
          <cell r="O56">
            <v>0</v>
          </cell>
          <cell r="P56" t="e">
            <v>#N/A</v>
          </cell>
          <cell r="Q56">
            <v>0</v>
          </cell>
          <cell r="R56">
            <v>0</v>
          </cell>
          <cell r="S56">
            <v>-1</v>
          </cell>
          <cell r="T56">
            <v>75</v>
          </cell>
          <cell r="V56" t="str">
            <v>SI</v>
          </cell>
          <cell r="W56" t="str">
            <v>COMPLETA</v>
          </cell>
        </row>
        <row r="57">
          <cell r="H57">
            <v>30850990</v>
          </cell>
          <cell r="I57">
            <v>0</v>
          </cell>
          <cell r="J57" t="str">
            <v>CL</v>
          </cell>
          <cell r="K57" t="str">
            <v>c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 t="e">
            <v>#N/A</v>
          </cell>
          <cell r="Q57">
            <v>0</v>
          </cell>
          <cell r="R57">
            <v>0</v>
          </cell>
          <cell r="S57">
            <v>0</v>
          </cell>
          <cell r="T57">
            <v>74</v>
          </cell>
          <cell r="U57" t="str">
            <v>se cancelo por cambio de ing</v>
          </cell>
          <cell r="V57" t="str">
            <v>SI</v>
          </cell>
          <cell r="W57" t="str">
            <v>COMPLETA</v>
          </cell>
        </row>
        <row r="58">
          <cell r="H58">
            <v>30850991</v>
          </cell>
          <cell r="I58">
            <v>2</v>
          </cell>
          <cell r="J58" t="str">
            <v>CL</v>
          </cell>
          <cell r="L58">
            <v>2</v>
          </cell>
          <cell r="M58">
            <v>0</v>
          </cell>
          <cell r="N58">
            <v>0</v>
          </cell>
          <cell r="O58">
            <v>0</v>
          </cell>
          <cell r="P58" t="e">
            <v>#N/A</v>
          </cell>
          <cell r="Q58">
            <v>0</v>
          </cell>
          <cell r="R58">
            <v>0</v>
          </cell>
          <cell r="S58">
            <v>-2</v>
          </cell>
          <cell r="T58">
            <v>74</v>
          </cell>
          <cell r="V58" t="str">
            <v>SI</v>
          </cell>
          <cell r="W58" t="str">
            <v>COMPLETA</v>
          </cell>
        </row>
        <row r="59">
          <cell r="H59">
            <v>30850992</v>
          </cell>
          <cell r="I59">
            <v>2</v>
          </cell>
          <cell r="J59" t="str">
            <v>CL</v>
          </cell>
          <cell r="L59">
            <v>2</v>
          </cell>
          <cell r="M59">
            <v>0</v>
          </cell>
          <cell r="N59">
            <v>0</v>
          </cell>
          <cell r="O59">
            <v>0</v>
          </cell>
          <cell r="P59" t="e">
            <v>#N/A</v>
          </cell>
          <cell r="Q59">
            <v>0</v>
          </cell>
          <cell r="R59">
            <v>0</v>
          </cell>
          <cell r="S59">
            <v>-2</v>
          </cell>
          <cell r="T59">
            <v>74</v>
          </cell>
          <cell r="V59" t="str">
            <v>SI</v>
          </cell>
          <cell r="W59" t="str">
            <v>COMPLETA</v>
          </cell>
        </row>
        <row r="60">
          <cell r="H60">
            <v>30850993</v>
          </cell>
          <cell r="I60">
            <v>1</v>
          </cell>
          <cell r="J60" t="str">
            <v>CL</v>
          </cell>
          <cell r="L60">
            <v>1</v>
          </cell>
          <cell r="M60">
            <v>0</v>
          </cell>
          <cell r="N60">
            <v>0</v>
          </cell>
          <cell r="O60">
            <v>0</v>
          </cell>
          <cell r="P60" t="e">
            <v>#N/A</v>
          </cell>
          <cell r="Q60">
            <v>0</v>
          </cell>
          <cell r="R60">
            <v>0</v>
          </cell>
          <cell r="S60">
            <v>-1</v>
          </cell>
          <cell r="T60">
            <v>74</v>
          </cell>
          <cell r="V60" t="str">
            <v>SI</v>
          </cell>
          <cell r="W60" t="str">
            <v>COMPLETA</v>
          </cell>
        </row>
        <row r="61">
          <cell r="H61">
            <v>30850994</v>
          </cell>
          <cell r="I61">
            <v>2</v>
          </cell>
          <cell r="J61">
            <v>54</v>
          </cell>
          <cell r="L61">
            <v>2</v>
          </cell>
          <cell r="M61">
            <v>0</v>
          </cell>
          <cell r="N61">
            <v>0</v>
          </cell>
          <cell r="O61">
            <v>0</v>
          </cell>
          <cell r="P61" t="e">
            <v>#N/A</v>
          </cell>
          <cell r="Q61">
            <v>0</v>
          </cell>
          <cell r="R61">
            <v>1</v>
          </cell>
          <cell r="S61">
            <v>-1</v>
          </cell>
          <cell r="T61">
            <v>74</v>
          </cell>
          <cell r="U61" t="str">
            <v>Ok recibido</v>
          </cell>
          <cell r="V61" t="str">
            <v>SI</v>
          </cell>
          <cell r="W61" t="str">
            <v>COMPLETA</v>
          </cell>
        </row>
        <row r="62">
          <cell r="H62">
            <v>30850995</v>
          </cell>
          <cell r="I62">
            <v>3</v>
          </cell>
          <cell r="J62" t="str">
            <v>CL</v>
          </cell>
          <cell r="L62">
            <v>3</v>
          </cell>
          <cell r="M62">
            <v>0</v>
          </cell>
          <cell r="N62">
            <v>0</v>
          </cell>
          <cell r="O62">
            <v>0</v>
          </cell>
          <cell r="P62" t="e">
            <v>#N/A</v>
          </cell>
          <cell r="Q62">
            <v>0</v>
          </cell>
          <cell r="R62">
            <v>0</v>
          </cell>
          <cell r="S62">
            <v>-3</v>
          </cell>
          <cell r="T62">
            <v>74</v>
          </cell>
          <cell r="V62" t="str">
            <v>SI</v>
          </cell>
          <cell r="W62" t="str">
            <v>COMPLETA</v>
          </cell>
        </row>
        <row r="63">
          <cell r="H63">
            <v>30850996</v>
          </cell>
          <cell r="I63">
            <v>1</v>
          </cell>
          <cell r="J63" t="str">
            <v>CL</v>
          </cell>
          <cell r="L63">
            <v>1</v>
          </cell>
          <cell r="M63">
            <v>0</v>
          </cell>
          <cell r="N63">
            <v>0</v>
          </cell>
          <cell r="O63">
            <v>0</v>
          </cell>
          <cell r="P63" t="e">
            <v>#N/A</v>
          </cell>
          <cell r="Q63">
            <v>0</v>
          </cell>
          <cell r="R63">
            <v>0</v>
          </cell>
          <cell r="S63">
            <v>-1</v>
          </cell>
          <cell r="T63">
            <v>74</v>
          </cell>
          <cell r="V63" t="str">
            <v>SI</v>
          </cell>
          <cell r="W63" t="str">
            <v>COMPLETA</v>
          </cell>
        </row>
        <row r="64">
          <cell r="H64">
            <v>30850997</v>
          </cell>
          <cell r="I64">
            <v>1</v>
          </cell>
          <cell r="J64" t="str">
            <v>CL</v>
          </cell>
          <cell r="L64">
            <v>1</v>
          </cell>
          <cell r="M64">
            <v>0</v>
          </cell>
          <cell r="N64">
            <v>0</v>
          </cell>
          <cell r="O64">
            <v>0</v>
          </cell>
          <cell r="P64" t="e">
            <v>#N/A</v>
          </cell>
          <cell r="Q64">
            <v>0</v>
          </cell>
          <cell r="R64">
            <v>0</v>
          </cell>
          <cell r="S64">
            <v>-1</v>
          </cell>
          <cell r="T64">
            <v>74</v>
          </cell>
          <cell r="V64" t="str">
            <v>SI</v>
          </cell>
          <cell r="W64" t="str">
            <v>COMPLETA</v>
          </cell>
        </row>
        <row r="65">
          <cell r="H65">
            <v>30850998</v>
          </cell>
          <cell r="I65">
            <v>3</v>
          </cell>
          <cell r="J65">
            <v>22</v>
          </cell>
          <cell r="L65">
            <v>3</v>
          </cell>
          <cell r="M65">
            <v>0</v>
          </cell>
          <cell r="N65">
            <v>0</v>
          </cell>
          <cell r="O65">
            <v>0</v>
          </cell>
          <cell r="P65" t="e">
            <v>#N/A</v>
          </cell>
          <cell r="Q65">
            <v>0</v>
          </cell>
          <cell r="R65">
            <v>3</v>
          </cell>
          <cell r="S65">
            <v>0</v>
          </cell>
          <cell r="T65">
            <v>74</v>
          </cell>
          <cell r="V65" t="str">
            <v>SI</v>
          </cell>
          <cell r="W65" t="str">
            <v>COMPLETA</v>
          </cell>
        </row>
        <row r="66">
          <cell r="H66">
            <v>30850999</v>
          </cell>
          <cell r="I66">
            <v>2</v>
          </cell>
          <cell r="J66" t="str">
            <v>CL</v>
          </cell>
          <cell r="L66">
            <v>2</v>
          </cell>
          <cell r="M66">
            <v>0</v>
          </cell>
          <cell r="N66">
            <v>0</v>
          </cell>
          <cell r="O66">
            <v>0</v>
          </cell>
          <cell r="P66" t="e">
            <v>#N/A</v>
          </cell>
          <cell r="Q66">
            <v>0</v>
          </cell>
          <cell r="R66">
            <v>0</v>
          </cell>
          <cell r="S66">
            <v>-2</v>
          </cell>
          <cell r="T66">
            <v>74</v>
          </cell>
          <cell r="V66" t="str">
            <v>SI</v>
          </cell>
          <cell r="W66" t="str">
            <v xml:space="preserve">COMPLETA    </v>
          </cell>
        </row>
        <row r="67">
          <cell r="H67">
            <v>30851000</v>
          </cell>
          <cell r="I67">
            <v>2</v>
          </cell>
          <cell r="J67" t="str">
            <v>CL</v>
          </cell>
          <cell r="L67">
            <v>2</v>
          </cell>
          <cell r="M67">
            <v>0</v>
          </cell>
          <cell r="N67">
            <v>0</v>
          </cell>
          <cell r="O67">
            <v>0</v>
          </cell>
          <cell r="P67" t="e">
            <v>#N/A</v>
          </cell>
          <cell r="Q67">
            <v>0</v>
          </cell>
          <cell r="R67">
            <v>0</v>
          </cell>
          <cell r="S67">
            <v>-2</v>
          </cell>
          <cell r="T67">
            <v>74</v>
          </cell>
          <cell r="V67" t="str">
            <v>SI</v>
          </cell>
          <cell r="W67" t="str">
            <v>COMPLETA</v>
          </cell>
        </row>
        <row r="68">
          <cell r="H68">
            <v>30851001</v>
          </cell>
          <cell r="I68">
            <v>8</v>
          </cell>
          <cell r="J68" t="str">
            <v>CL</v>
          </cell>
          <cell r="L68">
            <v>8</v>
          </cell>
          <cell r="M68">
            <v>0</v>
          </cell>
          <cell r="N68">
            <v>0</v>
          </cell>
          <cell r="O68">
            <v>0</v>
          </cell>
          <cell r="P68" t="e">
            <v>#N/A</v>
          </cell>
          <cell r="Q68">
            <v>0</v>
          </cell>
          <cell r="R68">
            <v>0</v>
          </cell>
          <cell r="S68">
            <v>-8</v>
          </cell>
          <cell r="T68">
            <v>74</v>
          </cell>
          <cell r="V68" t="str">
            <v>SI</v>
          </cell>
          <cell r="W68" t="str">
            <v>COMPLETA</v>
          </cell>
        </row>
        <row r="69">
          <cell r="H69">
            <v>30851002</v>
          </cell>
          <cell r="I69">
            <v>9</v>
          </cell>
          <cell r="J69" t="str">
            <v>CL</v>
          </cell>
          <cell r="L69">
            <v>9</v>
          </cell>
          <cell r="M69">
            <v>0</v>
          </cell>
          <cell r="N69">
            <v>0</v>
          </cell>
          <cell r="O69">
            <v>0</v>
          </cell>
          <cell r="P69" t="e">
            <v>#N/A</v>
          </cell>
          <cell r="Q69">
            <v>0</v>
          </cell>
          <cell r="R69">
            <v>0</v>
          </cell>
          <cell r="S69">
            <v>-9</v>
          </cell>
          <cell r="T69">
            <v>74</v>
          </cell>
          <cell r="V69" t="str">
            <v>SI</v>
          </cell>
          <cell r="W69" t="str">
            <v>COMPLETA</v>
          </cell>
        </row>
        <row r="70">
          <cell r="H70">
            <v>30851003</v>
          </cell>
          <cell r="I70">
            <v>1</v>
          </cell>
          <cell r="J70" t="str">
            <v>CL</v>
          </cell>
          <cell r="L70">
            <v>1</v>
          </cell>
          <cell r="M70">
            <v>0</v>
          </cell>
          <cell r="N70">
            <v>0</v>
          </cell>
          <cell r="O70">
            <v>0</v>
          </cell>
          <cell r="P70" t="e">
            <v>#N/A</v>
          </cell>
          <cell r="Q70">
            <v>0</v>
          </cell>
          <cell r="R70">
            <v>0</v>
          </cell>
          <cell r="S70">
            <v>-1</v>
          </cell>
          <cell r="T70">
            <v>74</v>
          </cell>
          <cell r="V70" t="str">
            <v>SI</v>
          </cell>
          <cell r="W70" t="str">
            <v>COMPLETA</v>
          </cell>
        </row>
        <row r="71">
          <cell r="H71">
            <v>30851004</v>
          </cell>
          <cell r="I71">
            <v>1</v>
          </cell>
          <cell r="J71" t="str">
            <v>CL</v>
          </cell>
          <cell r="L71">
            <v>1</v>
          </cell>
          <cell r="M71">
            <v>0</v>
          </cell>
          <cell r="N71">
            <v>0</v>
          </cell>
          <cell r="O71">
            <v>0</v>
          </cell>
          <cell r="P71" t="e">
            <v>#N/A</v>
          </cell>
          <cell r="Q71">
            <v>0</v>
          </cell>
          <cell r="R71">
            <v>0</v>
          </cell>
          <cell r="S71">
            <v>-1</v>
          </cell>
          <cell r="T71">
            <v>74</v>
          </cell>
          <cell r="V71" t="str">
            <v>SI</v>
          </cell>
          <cell r="W71" t="str">
            <v>COMPLETA</v>
          </cell>
        </row>
        <row r="72">
          <cell r="H72">
            <v>30851005</v>
          </cell>
          <cell r="I72">
            <v>1</v>
          </cell>
          <cell r="J72" t="str">
            <v>CL</v>
          </cell>
          <cell r="L72">
            <v>1</v>
          </cell>
          <cell r="M72">
            <v>0</v>
          </cell>
          <cell r="N72">
            <v>0</v>
          </cell>
          <cell r="O72">
            <v>0</v>
          </cell>
          <cell r="P72" t="e">
            <v>#N/A</v>
          </cell>
          <cell r="Q72">
            <v>0</v>
          </cell>
          <cell r="R72">
            <v>0</v>
          </cell>
          <cell r="S72">
            <v>-1</v>
          </cell>
          <cell r="T72">
            <v>74</v>
          </cell>
          <cell r="V72" t="str">
            <v>SI</v>
          </cell>
          <cell r="W72" t="str">
            <v>COMPLETA</v>
          </cell>
        </row>
        <row r="73">
          <cell r="H73">
            <v>30851006</v>
          </cell>
          <cell r="I73">
            <v>5</v>
          </cell>
          <cell r="J73" t="str">
            <v>CL</v>
          </cell>
          <cell r="L73">
            <v>5</v>
          </cell>
          <cell r="M73">
            <v>0</v>
          </cell>
          <cell r="N73">
            <v>0</v>
          </cell>
          <cell r="O73">
            <v>0</v>
          </cell>
          <cell r="P73" t="e">
            <v>#N/A</v>
          </cell>
          <cell r="Q73">
            <v>0</v>
          </cell>
          <cell r="R73">
            <v>0</v>
          </cell>
          <cell r="S73">
            <v>-5</v>
          </cell>
          <cell r="T73">
            <v>74</v>
          </cell>
          <cell r="V73" t="str">
            <v>SI</v>
          </cell>
          <cell r="W73" t="str">
            <v>COMPLETA</v>
          </cell>
        </row>
        <row r="74">
          <cell r="H74">
            <v>30851007</v>
          </cell>
          <cell r="I74">
            <v>1</v>
          </cell>
          <cell r="J74" t="str">
            <v>CL</v>
          </cell>
          <cell r="L74">
            <v>1</v>
          </cell>
          <cell r="M74">
            <v>0</v>
          </cell>
          <cell r="N74">
            <v>0</v>
          </cell>
          <cell r="O74">
            <v>0</v>
          </cell>
          <cell r="P74" t="e">
            <v>#N/A</v>
          </cell>
          <cell r="Q74">
            <v>0</v>
          </cell>
          <cell r="R74">
            <v>0</v>
          </cell>
          <cell r="S74">
            <v>-1</v>
          </cell>
          <cell r="T74">
            <v>74</v>
          </cell>
          <cell r="V74" t="str">
            <v>SI</v>
          </cell>
          <cell r="W74" t="str">
            <v>COMPLETA</v>
          </cell>
        </row>
        <row r="75">
          <cell r="H75">
            <v>30851008</v>
          </cell>
          <cell r="I75">
            <v>2</v>
          </cell>
          <cell r="J75" t="str">
            <v>CL</v>
          </cell>
          <cell r="L75">
            <v>2</v>
          </cell>
          <cell r="M75">
            <v>0</v>
          </cell>
          <cell r="N75">
            <v>0</v>
          </cell>
          <cell r="O75">
            <v>0</v>
          </cell>
          <cell r="P75" t="e">
            <v>#N/A</v>
          </cell>
          <cell r="Q75">
            <v>0</v>
          </cell>
          <cell r="R75">
            <v>0</v>
          </cell>
          <cell r="S75">
            <v>-2</v>
          </cell>
          <cell r="T75">
            <v>74</v>
          </cell>
          <cell r="V75" t="str">
            <v>SI</v>
          </cell>
          <cell r="W75" t="str">
            <v>COMPLETA</v>
          </cell>
        </row>
        <row r="76">
          <cell r="H76">
            <v>30851009</v>
          </cell>
          <cell r="I76">
            <v>5</v>
          </cell>
          <cell r="J76" t="str">
            <v>CL</v>
          </cell>
          <cell r="L76">
            <v>5</v>
          </cell>
          <cell r="M76">
            <v>0</v>
          </cell>
          <cell r="N76">
            <v>0</v>
          </cell>
          <cell r="O76">
            <v>0</v>
          </cell>
          <cell r="P76" t="e">
            <v>#N/A</v>
          </cell>
          <cell r="Q76">
            <v>0</v>
          </cell>
          <cell r="R76">
            <v>0</v>
          </cell>
          <cell r="S76">
            <v>-5</v>
          </cell>
          <cell r="T76">
            <v>74</v>
          </cell>
          <cell r="V76" t="str">
            <v>SI</v>
          </cell>
          <cell r="W76" t="str">
            <v>COMPLETA</v>
          </cell>
        </row>
        <row r="77">
          <cell r="H77">
            <v>30851010</v>
          </cell>
          <cell r="I77">
            <v>5</v>
          </cell>
          <cell r="J77" t="str">
            <v>CL</v>
          </cell>
          <cell r="L77">
            <v>5</v>
          </cell>
          <cell r="M77">
            <v>0</v>
          </cell>
          <cell r="N77">
            <v>0</v>
          </cell>
          <cell r="O77">
            <v>0</v>
          </cell>
          <cell r="P77" t="e">
            <v>#N/A</v>
          </cell>
          <cell r="Q77">
            <v>0</v>
          </cell>
          <cell r="R77">
            <v>0</v>
          </cell>
          <cell r="S77">
            <v>-5</v>
          </cell>
          <cell r="T77">
            <v>74</v>
          </cell>
          <cell r="V77" t="str">
            <v>SI</v>
          </cell>
          <cell r="W77" t="str">
            <v>COMPLETA</v>
          </cell>
        </row>
        <row r="78">
          <cell r="H78">
            <v>30851011</v>
          </cell>
          <cell r="I78">
            <v>2</v>
          </cell>
          <cell r="J78" t="str">
            <v>CL</v>
          </cell>
          <cell r="L78">
            <v>2</v>
          </cell>
          <cell r="M78">
            <v>0</v>
          </cell>
          <cell r="N78">
            <v>0</v>
          </cell>
          <cell r="O78">
            <v>0</v>
          </cell>
          <cell r="P78" t="e">
            <v>#N/A</v>
          </cell>
          <cell r="Q78">
            <v>0</v>
          </cell>
          <cell r="R78">
            <v>0</v>
          </cell>
          <cell r="S78">
            <v>-2</v>
          </cell>
          <cell r="T78">
            <v>74</v>
          </cell>
          <cell r="V78" t="str">
            <v>SI</v>
          </cell>
          <cell r="W78" t="str">
            <v>COMPLETA</v>
          </cell>
        </row>
        <row r="79">
          <cell r="H79">
            <v>30851012</v>
          </cell>
          <cell r="I79">
            <v>2</v>
          </cell>
          <cell r="J79" t="str">
            <v>CL</v>
          </cell>
          <cell r="L79">
            <v>2</v>
          </cell>
          <cell r="M79">
            <v>0</v>
          </cell>
          <cell r="N79">
            <v>0</v>
          </cell>
          <cell r="O79">
            <v>0</v>
          </cell>
          <cell r="P79" t="e">
            <v>#N/A</v>
          </cell>
          <cell r="Q79">
            <v>0</v>
          </cell>
          <cell r="R79">
            <v>0</v>
          </cell>
          <cell r="S79">
            <v>-2</v>
          </cell>
          <cell r="T79">
            <v>74</v>
          </cell>
          <cell r="V79" t="str">
            <v>SI</v>
          </cell>
          <cell r="W79" t="str">
            <v>COMPLETA</v>
          </cell>
        </row>
        <row r="80">
          <cell r="H80">
            <v>30851013</v>
          </cell>
          <cell r="I80">
            <v>1</v>
          </cell>
          <cell r="J80" t="str">
            <v>CL</v>
          </cell>
          <cell r="L80">
            <v>1</v>
          </cell>
          <cell r="M80">
            <v>0</v>
          </cell>
          <cell r="N80">
            <v>0</v>
          </cell>
          <cell r="O80">
            <v>0</v>
          </cell>
          <cell r="P80" t="e">
            <v>#N/A</v>
          </cell>
          <cell r="Q80">
            <v>0</v>
          </cell>
          <cell r="R80">
            <v>0</v>
          </cell>
          <cell r="S80">
            <v>-1</v>
          </cell>
          <cell r="T80">
            <v>74</v>
          </cell>
          <cell r="V80" t="str">
            <v>SI</v>
          </cell>
          <cell r="W80" t="str">
            <v>COMPLETA</v>
          </cell>
        </row>
        <row r="81">
          <cell r="H81">
            <v>30851014</v>
          </cell>
          <cell r="I81">
            <v>2</v>
          </cell>
          <cell r="J81" t="str">
            <v>CL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  <cell r="P81" t="e">
            <v>#N/A</v>
          </cell>
          <cell r="Q81">
            <v>0</v>
          </cell>
          <cell r="R81">
            <v>0</v>
          </cell>
          <cell r="S81">
            <v>-2</v>
          </cell>
          <cell r="T81">
            <v>74</v>
          </cell>
          <cell r="V81" t="str">
            <v>SI</v>
          </cell>
          <cell r="W81" t="str">
            <v>COMPLETA</v>
          </cell>
        </row>
        <row r="82">
          <cell r="H82">
            <v>30851015</v>
          </cell>
          <cell r="I82">
            <v>1</v>
          </cell>
          <cell r="J82" t="str">
            <v>CL</v>
          </cell>
          <cell r="L82">
            <v>1</v>
          </cell>
          <cell r="M82">
            <v>0</v>
          </cell>
          <cell r="N82">
            <v>0</v>
          </cell>
          <cell r="O82">
            <v>0</v>
          </cell>
          <cell r="P82" t="e">
            <v>#N/A</v>
          </cell>
          <cell r="Q82">
            <v>0</v>
          </cell>
          <cell r="R82">
            <v>0</v>
          </cell>
          <cell r="S82">
            <v>-1</v>
          </cell>
          <cell r="T82">
            <v>74</v>
          </cell>
          <cell r="V82" t="str">
            <v>SI</v>
          </cell>
          <cell r="W82" t="str">
            <v>COMPLETA</v>
          </cell>
        </row>
        <row r="83">
          <cell r="H83">
            <v>30851016</v>
          </cell>
          <cell r="I83">
            <v>5</v>
          </cell>
          <cell r="J83" t="str">
            <v>CL</v>
          </cell>
          <cell r="L83">
            <v>5</v>
          </cell>
          <cell r="M83">
            <v>0</v>
          </cell>
          <cell r="N83">
            <v>0</v>
          </cell>
          <cell r="O83">
            <v>0</v>
          </cell>
          <cell r="P83" t="e">
            <v>#N/A</v>
          </cell>
          <cell r="Q83">
            <v>0</v>
          </cell>
          <cell r="R83">
            <v>0</v>
          </cell>
          <cell r="S83">
            <v>-5</v>
          </cell>
          <cell r="T83">
            <v>74</v>
          </cell>
          <cell r="V83" t="str">
            <v>SI</v>
          </cell>
          <cell r="W83" t="str">
            <v>COMPLETA</v>
          </cell>
        </row>
        <row r="84">
          <cell r="H84">
            <v>30851017</v>
          </cell>
          <cell r="I84">
            <v>10</v>
          </cell>
          <cell r="J84" t="str">
            <v>CL</v>
          </cell>
          <cell r="L84">
            <v>10</v>
          </cell>
          <cell r="M84">
            <v>0</v>
          </cell>
          <cell r="N84">
            <v>0</v>
          </cell>
          <cell r="O84">
            <v>0</v>
          </cell>
          <cell r="P84" t="e">
            <v>#N/A</v>
          </cell>
          <cell r="Q84">
            <v>0</v>
          </cell>
          <cell r="R84">
            <v>0</v>
          </cell>
          <cell r="S84">
            <v>-10</v>
          </cell>
          <cell r="T84">
            <v>74</v>
          </cell>
          <cell r="V84" t="str">
            <v>SI</v>
          </cell>
          <cell r="W84" t="str">
            <v>COMPLETA</v>
          </cell>
        </row>
        <row r="85">
          <cell r="H85">
            <v>30851018</v>
          </cell>
          <cell r="I85">
            <v>1</v>
          </cell>
          <cell r="J85" t="str">
            <v>CL</v>
          </cell>
          <cell r="L85">
            <v>1</v>
          </cell>
          <cell r="M85">
            <v>0</v>
          </cell>
          <cell r="N85">
            <v>0</v>
          </cell>
          <cell r="O85">
            <v>0</v>
          </cell>
          <cell r="P85" t="e">
            <v>#N/A</v>
          </cell>
          <cell r="Q85">
            <v>0</v>
          </cell>
          <cell r="R85">
            <v>0</v>
          </cell>
          <cell r="S85">
            <v>-1</v>
          </cell>
          <cell r="T85">
            <v>74</v>
          </cell>
          <cell r="V85" t="str">
            <v>SI</v>
          </cell>
          <cell r="W85" t="str">
            <v>COMPLETA</v>
          </cell>
        </row>
        <row r="86">
          <cell r="H86">
            <v>30851019</v>
          </cell>
          <cell r="I86">
            <v>6</v>
          </cell>
          <cell r="J86" t="str">
            <v>CL</v>
          </cell>
          <cell r="L86">
            <v>6</v>
          </cell>
          <cell r="M86">
            <v>0</v>
          </cell>
          <cell r="N86">
            <v>0</v>
          </cell>
          <cell r="O86">
            <v>0</v>
          </cell>
          <cell r="P86" t="e">
            <v>#N/A</v>
          </cell>
          <cell r="Q86">
            <v>0</v>
          </cell>
          <cell r="R86">
            <v>0</v>
          </cell>
          <cell r="S86">
            <v>-6</v>
          </cell>
          <cell r="T86">
            <v>74</v>
          </cell>
          <cell r="V86" t="str">
            <v>SI</v>
          </cell>
          <cell r="W86" t="str">
            <v>COMPLETA</v>
          </cell>
        </row>
        <row r="87">
          <cell r="H87">
            <v>30851020</v>
          </cell>
          <cell r="I87">
            <v>1</v>
          </cell>
          <cell r="J87" t="str">
            <v>CL</v>
          </cell>
          <cell r="L87">
            <v>1</v>
          </cell>
          <cell r="M87">
            <v>0</v>
          </cell>
          <cell r="N87">
            <v>0</v>
          </cell>
          <cell r="O87">
            <v>0</v>
          </cell>
          <cell r="P87" t="e">
            <v>#N/A</v>
          </cell>
          <cell r="Q87">
            <v>0</v>
          </cell>
          <cell r="R87">
            <v>0</v>
          </cell>
          <cell r="S87">
            <v>-1</v>
          </cell>
          <cell r="T87">
            <v>74</v>
          </cell>
          <cell r="V87" t="str">
            <v>SI</v>
          </cell>
          <cell r="W87" t="str">
            <v>COMPLETA</v>
          </cell>
        </row>
        <row r="88">
          <cell r="H88">
            <v>30851021</v>
          </cell>
          <cell r="I88">
            <v>3</v>
          </cell>
          <cell r="J88" t="str">
            <v>CL</v>
          </cell>
          <cell r="L88">
            <v>3</v>
          </cell>
          <cell r="M88">
            <v>0</v>
          </cell>
          <cell r="N88">
            <v>0</v>
          </cell>
          <cell r="O88">
            <v>0</v>
          </cell>
          <cell r="P88" t="e">
            <v>#N/A</v>
          </cell>
          <cell r="Q88">
            <v>0</v>
          </cell>
          <cell r="R88">
            <v>0</v>
          </cell>
          <cell r="S88">
            <v>-3</v>
          </cell>
          <cell r="T88">
            <v>74</v>
          </cell>
          <cell r="V88" t="str">
            <v>SI</v>
          </cell>
          <cell r="W88" t="str">
            <v>COMPLETA</v>
          </cell>
        </row>
        <row r="89">
          <cell r="H89">
            <v>30851022</v>
          </cell>
          <cell r="I89">
            <v>2</v>
          </cell>
          <cell r="J89" t="str">
            <v>CL</v>
          </cell>
          <cell r="L89">
            <v>2</v>
          </cell>
          <cell r="M89">
            <v>0</v>
          </cell>
          <cell r="N89">
            <v>0</v>
          </cell>
          <cell r="O89">
            <v>0</v>
          </cell>
          <cell r="P89" t="e">
            <v>#N/A</v>
          </cell>
          <cell r="Q89">
            <v>0</v>
          </cell>
          <cell r="R89">
            <v>0</v>
          </cell>
          <cell r="S89">
            <v>-2</v>
          </cell>
          <cell r="T89">
            <v>74</v>
          </cell>
          <cell r="V89" t="str">
            <v>SI</v>
          </cell>
          <cell r="W89" t="str">
            <v>COMPLETA</v>
          </cell>
        </row>
        <row r="90">
          <cell r="H90">
            <v>30851023</v>
          </cell>
          <cell r="I90">
            <v>1</v>
          </cell>
          <cell r="J90" t="str">
            <v>CL</v>
          </cell>
          <cell r="L90">
            <v>1</v>
          </cell>
          <cell r="M90">
            <v>0</v>
          </cell>
          <cell r="N90">
            <v>0</v>
          </cell>
          <cell r="O90">
            <v>0</v>
          </cell>
          <cell r="P90" t="e">
            <v>#N/A</v>
          </cell>
          <cell r="Q90">
            <v>0</v>
          </cell>
          <cell r="R90">
            <v>0</v>
          </cell>
          <cell r="S90">
            <v>-1</v>
          </cell>
          <cell r="T90">
            <v>74</v>
          </cell>
          <cell r="V90" t="str">
            <v>SI</v>
          </cell>
          <cell r="W90" t="str">
            <v xml:space="preserve">COMPLETA    </v>
          </cell>
        </row>
        <row r="91">
          <cell r="H91">
            <v>30851024</v>
          </cell>
          <cell r="I91">
            <v>10</v>
          </cell>
          <cell r="J91">
            <v>54</v>
          </cell>
          <cell r="L91">
            <v>10</v>
          </cell>
          <cell r="M91">
            <v>0</v>
          </cell>
          <cell r="N91">
            <v>0</v>
          </cell>
          <cell r="O91">
            <v>0</v>
          </cell>
          <cell r="P91" t="e">
            <v>#N/A</v>
          </cell>
          <cell r="Q91">
            <v>0</v>
          </cell>
          <cell r="R91">
            <v>9</v>
          </cell>
          <cell r="S91">
            <v>-1</v>
          </cell>
          <cell r="T91">
            <v>74</v>
          </cell>
          <cell r="U91" t="str">
            <v>Ok recibido</v>
          </cell>
          <cell r="V91" t="str">
            <v>SI</v>
          </cell>
          <cell r="W91" t="str">
            <v>COMPLETA</v>
          </cell>
        </row>
        <row r="92">
          <cell r="H92">
            <v>30851025</v>
          </cell>
          <cell r="I92">
            <v>18</v>
          </cell>
          <cell r="J92">
            <v>54</v>
          </cell>
          <cell r="L92">
            <v>18</v>
          </cell>
          <cell r="M92">
            <v>0</v>
          </cell>
          <cell r="N92">
            <v>0</v>
          </cell>
          <cell r="O92">
            <v>0</v>
          </cell>
          <cell r="P92" t="e">
            <v>#N/A</v>
          </cell>
          <cell r="Q92">
            <v>0</v>
          </cell>
          <cell r="R92">
            <v>18</v>
          </cell>
          <cell r="S92">
            <v>0</v>
          </cell>
          <cell r="T92">
            <v>74</v>
          </cell>
          <cell r="V92" t="str">
            <v>SI</v>
          </cell>
          <cell r="W92" t="str">
            <v>COMPLETA</v>
          </cell>
        </row>
        <row r="93">
          <cell r="H93">
            <v>30851026</v>
          </cell>
          <cell r="I93">
            <v>8</v>
          </cell>
          <cell r="J93" t="str">
            <v>CL</v>
          </cell>
          <cell r="L93">
            <v>8</v>
          </cell>
          <cell r="M93">
            <v>0</v>
          </cell>
          <cell r="N93">
            <v>0</v>
          </cell>
          <cell r="O93">
            <v>0</v>
          </cell>
          <cell r="P93" t="e">
            <v>#N/A</v>
          </cell>
          <cell r="Q93">
            <v>0</v>
          </cell>
          <cell r="R93">
            <v>0</v>
          </cell>
          <cell r="S93">
            <v>-8</v>
          </cell>
          <cell r="T93">
            <v>74</v>
          </cell>
          <cell r="V93" t="str">
            <v>SI</v>
          </cell>
          <cell r="W93" t="str">
            <v>COMPLETA</v>
          </cell>
        </row>
        <row r="94">
          <cell r="H94">
            <v>30851027</v>
          </cell>
          <cell r="I94">
            <v>1</v>
          </cell>
          <cell r="J94" t="str">
            <v>CL</v>
          </cell>
          <cell r="L94">
            <v>1</v>
          </cell>
          <cell r="M94">
            <v>0</v>
          </cell>
          <cell r="N94">
            <v>0</v>
          </cell>
          <cell r="O94">
            <v>0</v>
          </cell>
          <cell r="P94" t="e">
            <v>#N/A</v>
          </cell>
          <cell r="Q94">
            <v>0</v>
          </cell>
          <cell r="R94">
            <v>0</v>
          </cell>
          <cell r="S94">
            <v>-1</v>
          </cell>
          <cell r="T94">
            <v>74</v>
          </cell>
          <cell r="V94" t="str">
            <v>SI</v>
          </cell>
          <cell r="W94" t="str">
            <v>COMPLETA</v>
          </cell>
        </row>
        <row r="95">
          <cell r="H95">
            <v>30851028</v>
          </cell>
          <cell r="I95">
            <v>4</v>
          </cell>
          <cell r="J95" t="str">
            <v>CL</v>
          </cell>
          <cell r="L95">
            <v>4</v>
          </cell>
          <cell r="M95">
            <v>0</v>
          </cell>
          <cell r="N95">
            <v>0</v>
          </cell>
          <cell r="O95">
            <v>0</v>
          </cell>
          <cell r="P95" t="e">
            <v>#N/A</v>
          </cell>
          <cell r="Q95">
            <v>0</v>
          </cell>
          <cell r="R95">
            <v>0</v>
          </cell>
          <cell r="S95">
            <v>-4</v>
          </cell>
          <cell r="T95">
            <v>74</v>
          </cell>
          <cell r="V95" t="str">
            <v>SI</v>
          </cell>
          <cell r="W95" t="str">
            <v>COMPLETA</v>
          </cell>
        </row>
        <row r="96">
          <cell r="H96">
            <v>30851029</v>
          </cell>
          <cell r="I96">
            <v>1</v>
          </cell>
          <cell r="J96" t="str">
            <v>CL</v>
          </cell>
          <cell r="L96">
            <v>1</v>
          </cell>
          <cell r="M96">
            <v>0</v>
          </cell>
          <cell r="N96">
            <v>0</v>
          </cell>
          <cell r="O96">
            <v>0</v>
          </cell>
          <cell r="P96" t="e">
            <v>#N/A</v>
          </cell>
          <cell r="Q96">
            <v>0</v>
          </cell>
          <cell r="R96">
            <v>0</v>
          </cell>
          <cell r="S96">
            <v>-1</v>
          </cell>
          <cell r="T96">
            <v>74</v>
          </cell>
          <cell r="V96" t="str">
            <v>SI</v>
          </cell>
          <cell r="W96" t="str">
            <v>COMPLETA</v>
          </cell>
        </row>
        <row r="97">
          <cell r="H97">
            <v>30851030</v>
          </cell>
          <cell r="I97">
            <v>5</v>
          </cell>
          <cell r="J97" t="str">
            <v>CL</v>
          </cell>
          <cell r="L97">
            <v>5</v>
          </cell>
          <cell r="M97">
            <v>0</v>
          </cell>
          <cell r="N97">
            <v>0</v>
          </cell>
          <cell r="O97">
            <v>0</v>
          </cell>
          <cell r="P97" t="e">
            <v>#N/A</v>
          </cell>
          <cell r="Q97">
            <v>0</v>
          </cell>
          <cell r="R97">
            <v>0</v>
          </cell>
          <cell r="S97">
            <v>-5</v>
          </cell>
          <cell r="T97">
            <v>74</v>
          </cell>
          <cell r="V97" t="str">
            <v>SI</v>
          </cell>
          <cell r="W97" t="str">
            <v>COMPLETA</v>
          </cell>
        </row>
        <row r="98">
          <cell r="H98">
            <v>30851031</v>
          </cell>
          <cell r="I98">
            <v>0</v>
          </cell>
          <cell r="J98" t="str">
            <v>CL</v>
          </cell>
          <cell r="K98" t="str">
            <v>c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 t="e">
            <v>#N/A</v>
          </cell>
          <cell r="Q98">
            <v>0</v>
          </cell>
          <cell r="R98">
            <v>0</v>
          </cell>
          <cell r="S98">
            <v>0</v>
          </cell>
          <cell r="T98">
            <v>74</v>
          </cell>
          <cell r="U98" t="str">
            <v>se cancelo por cambio de ing</v>
          </cell>
          <cell r="V98" t="e">
            <v>#N/A</v>
          </cell>
          <cell r="W98" t="e">
            <v>#N/A</v>
          </cell>
        </row>
        <row r="99">
          <cell r="H99">
            <v>30851032</v>
          </cell>
          <cell r="I99">
            <v>1</v>
          </cell>
          <cell r="J99" t="str">
            <v>CL</v>
          </cell>
          <cell r="L99">
            <v>1</v>
          </cell>
          <cell r="M99">
            <v>0</v>
          </cell>
          <cell r="N99">
            <v>0</v>
          </cell>
          <cell r="O99">
            <v>0</v>
          </cell>
          <cell r="P99" t="e">
            <v>#N/A</v>
          </cell>
          <cell r="Q99">
            <v>0</v>
          </cell>
          <cell r="R99">
            <v>0</v>
          </cell>
          <cell r="S99">
            <v>-1</v>
          </cell>
          <cell r="T99">
            <v>74</v>
          </cell>
          <cell r="V99" t="str">
            <v>SI</v>
          </cell>
          <cell r="W99" t="str">
            <v>COMPLETA</v>
          </cell>
        </row>
        <row r="100">
          <cell r="H100">
            <v>30851033</v>
          </cell>
          <cell r="I100">
            <v>26</v>
          </cell>
          <cell r="J100">
            <v>54</v>
          </cell>
          <cell r="L100">
            <v>26</v>
          </cell>
          <cell r="M100">
            <v>0</v>
          </cell>
          <cell r="N100">
            <v>0</v>
          </cell>
          <cell r="O100">
            <v>0</v>
          </cell>
          <cell r="P100" t="e">
            <v>#N/A</v>
          </cell>
          <cell r="Q100">
            <v>0</v>
          </cell>
          <cell r="R100">
            <v>26</v>
          </cell>
          <cell r="S100">
            <v>0</v>
          </cell>
          <cell r="T100">
            <v>74</v>
          </cell>
          <cell r="V100" t="str">
            <v>si</v>
          </cell>
          <cell r="W100" t="str">
            <v>completa</v>
          </cell>
        </row>
        <row r="101">
          <cell r="H101">
            <v>30851034</v>
          </cell>
          <cell r="I101">
            <v>9</v>
          </cell>
          <cell r="J101" t="str">
            <v>CL</v>
          </cell>
          <cell r="L101">
            <v>9</v>
          </cell>
          <cell r="M101">
            <v>0</v>
          </cell>
          <cell r="N101">
            <v>0</v>
          </cell>
          <cell r="O101">
            <v>0</v>
          </cell>
          <cell r="P101" t="e">
            <v>#N/A</v>
          </cell>
          <cell r="Q101">
            <v>0</v>
          </cell>
          <cell r="R101">
            <v>0</v>
          </cell>
          <cell r="S101">
            <v>-9</v>
          </cell>
          <cell r="T101">
            <v>74</v>
          </cell>
          <cell r="V101" t="str">
            <v>SI</v>
          </cell>
          <cell r="W101" t="str">
            <v>COMPLETA</v>
          </cell>
        </row>
        <row r="102">
          <cell r="H102">
            <v>30851035</v>
          </cell>
          <cell r="I102">
            <v>2</v>
          </cell>
          <cell r="J102" t="str">
            <v>CL</v>
          </cell>
          <cell r="L102">
            <v>2</v>
          </cell>
          <cell r="M102">
            <v>0</v>
          </cell>
          <cell r="N102">
            <v>0</v>
          </cell>
          <cell r="O102">
            <v>0</v>
          </cell>
          <cell r="P102" t="e">
            <v>#N/A</v>
          </cell>
          <cell r="Q102">
            <v>0</v>
          </cell>
          <cell r="R102">
            <v>0</v>
          </cell>
          <cell r="S102">
            <v>-2</v>
          </cell>
          <cell r="T102">
            <v>74</v>
          </cell>
          <cell r="V102" t="str">
            <v>SI</v>
          </cell>
          <cell r="W102" t="str">
            <v>COMPLETA</v>
          </cell>
        </row>
        <row r="103">
          <cell r="H103">
            <v>30851036</v>
          </cell>
          <cell r="I103">
            <v>6</v>
          </cell>
          <cell r="J103">
            <v>54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  <cell r="P103" t="e">
            <v>#N/A</v>
          </cell>
          <cell r="Q103">
            <v>0</v>
          </cell>
          <cell r="R103">
            <v>5</v>
          </cell>
          <cell r="S103">
            <v>-1</v>
          </cell>
          <cell r="T103">
            <v>74</v>
          </cell>
          <cell r="V103" t="str">
            <v>SI</v>
          </cell>
          <cell r="W103" t="str">
            <v>COMPLETA</v>
          </cell>
        </row>
        <row r="104">
          <cell r="H104">
            <v>30851037</v>
          </cell>
          <cell r="I104">
            <v>2</v>
          </cell>
          <cell r="J104">
            <v>22</v>
          </cell>
          <cell r="L104">
            <v>2</v>
          </cell>
          <cell r="M104">
            <v>0</v>
          </cell>
          <cell r="N104">
            <v>0</v>
          </cell>
          <cell r="O104">
            <v>0</v>
          </cell>
          <cell r="P104" t="e">
            <v>#N/A</v>
          </cell>
          <cell r="Q104">
            <v>0</v>
          </cell>
          <cell r="R104">
            <v>2</v>
          </cell>
          <cell r="S104">
            <v>0</v>
          </cell>
          <cell r="T104">
            <v>74</v>
          </cell>
          <cell r="V104" t="str">
            <v>SI</v>
          </cell>
          <cell r="W104" t="str">
            <v>COMPLETA</v>
          </cell>
        </row>
        <row r="105">
          <cell r="H105">
            <v>30851038</v>
          </cell>
          <cell r="I105">
            <v>1</v>
          </cell>
          <cell r="J105" t="str">
            <v>CL</v>
          </cell>
          <cell r="L105">
            <v>1</v>
          </cell>
          <cell r="M105">
            <v>0</v>
          </cell>
          <cell r="N105">
            <v>0</v>
          </cell>
          <cell r="O105">
            <v>0</v>
          </cell>
          <cell r="P105" t="e">
            <v>#N/A</v>
          </cell>
          <cell r="Q105">
            <v>0</v>
          </cell>
          <cell r="R105">
            <v>0</v>
          </cell>
          <cell r="S105">
            <v>-1</v>
          </cell>
          <cell r="T105">
            <v>74</v>
          </cell>
          <cell r="V105" t="str">
            <v>SI</v>
          </cell>
          <cell r="W105" t="str">
            <v>COMPLETA</v>
          </cell>
        </row>
        <row r="106">
          <cell r="H106">
            <v>30851039</v>
          </cell>
          <cell r="I106">
            <v>4</v>
          </cell>
          <cell r="J106" t="str">
            <v>CL</v>
          </cell>
          <cell r="L106">
            <v>4</v>
          </cell>
          <cell r="M106">
            <v>0</v>
          </cell>
          <cell r="N106">
            <v>0</v>
          </cell>
          <cell r="O106">
            <v>0</v>
          </cell>
          <cell r="P106" t="e">
            <v>#N/A</v>
          </cell>
          <cell r="Q106">
            <v>0</v>
          </cell>
          <cell r="R106">
            <v>0</v>
          </cell>
          <cell r="S106">
            <v>-4</v>
          </cell>
          <cell r="T106">
            <v>74</v>
          </cell>
          <cell r="V106" t="str">
            <v>SI</v>
          </cell>
          <cell r="W106" t="str">
            <v>COMPLETA</v>
          </cell>
        </row>
        <row r="107">
          <cell r="H107">
            <v>50850494</v>
          </cell>
          <cell r="I107">
            <v>600</v>
          </cell>
          <cell r="J107">
            <v>18</v>
          </cell>
          <cell r="L107">
            <v>573</v>
          </cell>
          <cell r="M107">
            <v>10</v>
          </cell>
          <cell r="N107">
            <v>17</v>
          </cell>
          <cell r="O107">
            <v>0</v>
          </cell>
          <cell r="P107" t="e">
            <v>#N/A</v>
          </cell>
          <cell r="Q107">
            <v>0</v>
          </cell>
          <cell r="R107">
            <v>243</v>
          </cell>
          <cell r="S107">
            <v>-330</v>
          </cell>
          <cell r="T107">
            <v>70</v>
          </cell>
          <cell r="U107" t="str">
            <v>Pendiente de recibo 
DIO-000141-00</v>
          </cell>
          <cell r="V107" t="e">
            <v>#N/A</v>
          </cell>
          <cell r="W107" t="e">
            <v>#N/A</v>
          </cell>
        </row>
        <row r="108">
          <cell r="H108">
            <v>50850495</v>
          </cell>
          <cell r="I108">
            <v>126</v>
          </cell>
          <cell r="J108">
            <v>18</v>
          </cell>
          <cell r="L108">
            <v>95</v>
          </cell>
          <cell r="M108">
            <v>30</v>
          </cell>
          <cell r="N108">
            <v>1</v>
          </cell>
          <cell r="O108">
            <v>0</v>
          </cell>
          <cell r="P108" t="e">
            <v>#N/A</v>
          </cell>
          <cell r="Q108">
            <v>0</v>
          </cell>
          <cell r="R108">
            <v>0</v>
          </cell>
          <cell r="S108">
            <v>-95</v>
          </cell>
          <cell r="T108">
            <v>70</v>
          </cell>
          <cell r="U108" t="str">
            <v>Material en NR
LED-000248-00</v>
          </cell>
          <cell r="V108" t="e">
            <v>#N/A</v>
          </cell>
          <cell r="W108" t="e">
            <v>#N/A</v>
          </cell>
        </row>
        <row r="109">
          <cell r="H109">
            <v>50850496</v>
          </cell>
          <cell r="I109">
            <v>360</v>
          </cell>
          <cell r="J109">
            <v>18</v>
          </cell>
          <cell r="L109">
            <v>349</v>
          </cell>
          <cell r="M109">
            <v>6</v>
          </cell>
          <cell r="N109">
            <v>5</v>
          </cell>
          <cell r="O109">
            <v>0</v>
          </cell>
          <cell r="P109" t="e">
            <v>#N/A</v>
          </cell>
          <cell r="Q109">
            <v>0</v>
          </cell>
          <cell r="R109">
            <v>31</v>
          </cell>
          <cell r="S109">
            <v>-318</v>
          </cell>
          <cell r="T109">
            <v>70</v>
          </cell>
          <cell r="U109" t="str">
            <v>Pendiente de recibo 
DIO-000141-00</v>
          </cell>
          <cell r="V109" t="e">
            <v>#N/A</v>
          </cell>
          <cell r="W109" t="e">
            <v>#N/A</v>
          </cell>
        </row>
        <row r="110">
          <cell r="H110">
            <v>50850497</v>
          </cell>
          <cell r="I110">
            <v>180</v>
          </cell>
          <cell r="J110">
            <v>18</v>
          </cell>
          <cell r="L110">
            <v>167</v>
          </cell>
          <cell r="M110">
            <v>5</v>
          </cell>
          <cell r="N110">
            <v>8</v>
          </cell>
          <cell r="O110">
            <v>0</v>
          </cell>
          <cell r="P110" t="e">
            <v>#N/A</v>
          </cell>
          <cell r="Q110">
            <v>0</v>
          </cell>
          <cell r="R110">
            <v>33</v>
          </cell>
          <cell r="S110">
            <v>-134</v>
          </cell>
          <cell r="T110">
            <v>70</v>
          </cell>
          <cell r="U110" t="str">
            <v>Pendiente de recibo 
DIO-000141-00</v>
          </cell>
          <cell r="V110" t="e">
            <v>#N/A</v>
          </cell>
          <cell r="W110" t="e">
            <v>#N/A</v>
          </cell>
        </row>
        <row r="111">
          <cell r="H111">
            <v>50850498</v>
          </cell>
          <cell r="I111">
            <v>204</v>
          </cell>
          <cell r="J111">
            <v>18</v>
          </cell>
          <cell r="L111">
            <v>197</v>
          </cell>
          <cell r="M111">
            <v>3</v>
          </cell>
          <cell r="N111">
            <v>4</v>
          </cell>
          <cell r="O111">
            <v>0</v>
          </cell>
          <cell r="P111" t="e">
            <v>#N/A</v>
          </cell>
          <cell r="Q111">
            <v>0</v>
          </cell>
          <cell r="R111">
            <v>0</v>
          </cell>
          <cell r="S111">
            <v>-197</v>
          </cell>
          <cell r="T111">
            <v>70</v>
          </cell>
          <cell r="U111" t="str">
            <v>Pendiente de recibo 
DIO-000141-00</v>
          </cell>
          <cell r="V111" t="e">
            <v>#N/A</v>
          </cell>
          <cell r="W111" t="e">
            <v>#N/A</v>
          </cell>
        </row>
        <row r="112">
          <cell r="H112">
            <v>50850499</v>
          </cell>
          <cell r="I112">
            <v>132</v>
          </cell>
          <cell r="J112">
            <v>18</v>
          </cell>
          <cell r="L112">
            <v>120</v>
          </cell>
          <cell r="M112">
            <v>3</v>
          </cell>
          <cell r="N112">
            <v>7</v>
          </cell>
          <cell r="O112">
            <v>2</v>
          </cell>
          <cell r="P112" t="e">
            <v>#N/A</v>
          </cell>
          <cell r="Q112">
            <v>0</v>
          </cell>
          <cell r="R112">
            <v>0</v>
          </cell>
          <cell r="S112">
            <v>-120</v>
          </cell>
          <cell r="T112">
            <v>70</v>
          </cell>
          <cell r="U112" t="str">
            <v>Material en NR
LED-000293-00</v>
          </cell>
          <cell r="V112" t="e">
            <v>#N/A</v>
          </cell>
          <cell r="W112" t="e">
            <v>#N/A</v>
          </cell>
        </row>
        <row r="113">
          <cell r="H113">
            <v>50850500</v>
          </cell>
          <cell r="I113">
            <v>144</v>
          </cell>
          <cell r="J113">
            <v>18</v>
          </cell>
          <cell r="L113">
            <v>0</v>
          </cell>
          <cell r="M113">
            <v>144</v>
          </cell>
          <cell r="N113">
            <v>0</v>
          </cell>
          <cell r="O113">
            <v>0</v>
          </cell>
          <cell r="P113" t="e">
            <v>#N/A</v>
          </cell>
          <cell r="Q113">
            <v>0</v>
          </cell>
          <cell r="R113">
            <v>0</v>
          </cell>
          <cell r="S113">
            <v>0</v>
          </cell>
          <cell r="T113">
            <v>70</v>
          </cell>
          <cell r="U113" t="str">
            <v>CTB OK</v>
          </cell>
          <cell r="V113" t="e">
            <v>#N/A</v>
          </cell>
          <cell r="W113" t="e">
            <v>#N/A</v>
          </cell>
        </row>
        <row r="114">
          <cell r="H114">
            <v>50850501</v>
          </cell>
          <cell r="I114">
            <v>66</v>
          </cell>
          <cell r="J114">
            <v>18</v>
          </cell>
          <cell r="L114">
            <v>0</v>
          </cell>
          <cell r="M114">
            <v>66</v>
          </cell>
          <cell r="N114">
            <v>0</v>
          </cell>
          <cell r="O114">
            <v>0</v>
          </cell>
          <cell r="P114" t="e">
            <v>#N/A</v>
          </cell>
          <cell r="Q114">
            <v>0</v>
          </cell>
          <cell r="R114">
            <v>0</v>
          </cell>
          <cell r="S114">
            <v>0</v>
          </cell>
          <cell r="T114">
            <v>70</v>
          </cell>
          <cell r="U114" t="str">
            <v>CTB OK</v>
          </cell>
          <cell r="V114" t="e">
            <v>#N/A</v>
          </cell>
          <cell r="W114" t="e">
            <v>#N/A</v>
          </cell>
        </row>
        <row r="115">
          <cell r="H115">
            <v>50850502</v>
          </cell>
          <cell r="I115">
            <v>150</v>
          </cell>
          <cell r="J115">
            <v>18</v>
          </cell>
          <cell r="L115">
            <v>0</v>
          </cell>
          <cell r="M115">
            <v>150</v>
          </cell>
          <cell r="N115">
            <v>0</v>
          </cell>
          <cell r="O115">
            <v>0</v>
          </cell>
          <cell r="P115" t="e">
            <v>#N/A</v>
          </cell>
          <cell r="Q115">
            <v>0</v>
          </cell>
          <cell r="R115">
            <v>0</v>
          </cell>
          <cell r="S115">
            <v>0</v>
          </cell>
          <cell r="T115">
            <v>70</v>
          </cell>
          <cell r="U115" t="str">
            <v>Material en NR
LED-000293-00</v>
          </cell>
          <cell r="V115" t="e">
            <v>#N/A</v>
          </cell>
          <cell r="W115" t="e">
            <v>#N/A</v>
          </cell>
        </row>
        <row r="116">
          <cell r="H116">
            <v>50850503</v>
          </cell>
          <cell r="I116">
            <v>12</v>
          </cell>
          <cell r="J116">
            <v>18</v>
          </cell>
          <cell r="L116">
            <v>0</v>
          </cell>
          <cell r="M116">
            <v>12</v>
          </cell>
          <cell r="N116">
            <v>0</v>
          </cell>
          <cell r="O116">
            <v>0</v>
          </cell>
          <cell r="P116" t="e">
            <v>#N/A</v>
          </cell>
          <cell r="Q116">
            <v>0</v>
          </cell>
          <cell r="R116">
            <v>0</v>
          </cell>
          <cell r="S116">
            <v>0</v>
          </cell>
          <cell r="T116">
            <v>70</v>
          </cell>
          <cell r="U116" t="str">
            <v>Material en NR
LED-000248-00</v>
          </cell>
          <cell r="V116" t="e">
            <v>#N/A</v>
          </cell>
          <cell r="W116" t="e">
            <v>#N/A</v>
          </cell>
        </row>
        <row r="117">
          <cell r="H117">
            <v>30851095</v>
          </cell>
          <cell r="I117">
            <v>1</v>
          </cell>
          <cell r="J117" t="str">
            <v>CL</v>
          </cell>
          <cell r="L117">
            <v>1</v>
          </cell>
          <cell r="M117">
            <v>0</v>
          </cell>
          <cell r="N117">
            <v>0</v>
          </cell>
          <cell r="O117">
            <v>0</v>
          </cell>
          <cell r="P117" t="e">
            <v>#N/A</v>
          </cell>
          <cell r="Q117">
            <v>0</v>
          </cell>
          <cell r="R117">
            <v>0</v>
          </cell>
          <cell r="S117">
            <v>-1</v>
          </cell>
          <cell r="T117">
            <v>68</v>
          </cell>
          <cell r="U117" t="str">
            <v>Ok CTB</v>
          </cell>
          <cell r="V117" t="str">
            <v>SI</v>
          </cell>
          <cell r="W117" t="str">
            <v>COMPLETA</v>
          </cell>
        </row>
        <row r="118">
          <cell r="H118">
            <v>30851096</v>
          </cell>
          <cell r="I118">
            <v>10</v>
          </cell>
          <cell r="J118" t="str">
            <v>CL</v>
          </cell>
          <cell r="L118">
            <v>10</v>
          </cell>
          <cell r="M118">
            <v>0</v>
          </cell>
          <cell r="N118">
            <v>0</v>
          </cell>
          <cell r="O118">
            <v>0</v>
          </cell>
          <cell r="P118" t="e">
            <v>#N/A</v>
          </cell>
          <cell r="Q118">
            <v>0</v>
          </cell>
          <cell r="R118">
            <v>0</v>
          </cell>
          <cell r="S118">
            <v>-10</v>
          </cell>
          <cell r="T118">
            <v>68</v>
          </cell>
          <cell r="V118" t="str">
            <v>SI</v>
          </cell>
          <cell r="W118" t="str">
            <v xml:space="preserve">COMPLETA    </v>
          </cell>
        </row>
        <row r="119">
          <cell r="H119">
            <v>30851097</v>
          </cell>
          <cell r="I119">
            <v>9</v>
          </cell>
          <cell r="J119" t="str">
            <v>CL</v>
          </cell>
          <cell r="L119">
            <v>9</v>
          </cell>
          <cell r="M119">
            <v>0</v>
          </cell>
          <cell r="N119">
            <v>0</v>
          </cell>
          <cell r="O119">
            <v>0</v>
          </cell>
          <cell r="P119" t="e">
            <v>#N/A</v>
          </cell>
          <cell r="Q119">
            <v>0</v>
          </cell>
          <cell r="R119">
            <v>0</v>
          </cell>
          <cell r="S119">
            <v>-9</v>
          </cell>
          <cell r="T119">
            <v>68</v>
          </cell>
          <cell r="U119" t="str">
            <v>PENDIENTES DE ISUES</v>
          </cell>
          <cell r="V119" t="str">
            <v>SI</v>
          </cell>
          <cell r="W119" t="str">
            <v>COMPLETA</v>
          </cell>
        </row>
        <row r="120">
          <cell r="H120">
            <v>30851098</v>
          </cell>
          <cell r="I120">
            <v>1</v>
          </cell>
          <cell r="J120" t="str">
            <v>CL</v>
          </cell>
          <cell r="L120">
            <v>1</v>
          </cell>
          <cell r="M120">
            <v>0</v>
          </cell>
          <cell r="N120">
            <v>0</v>
          </cell>
          <cell r="O120">
            <v>0</v>
          </cell>
          <cell r="P120" t="e">
            <v>#N/A</v>
          </cell>
          <cell r="Q120">
            <v>0</v>
          </cell>
          <cell r="R120">
            <v>0</v>
          </cell>
          <cell r="S120">
            <v>-1</v>
          </cell>
          <cell r="T120">
            <v>68</v>
          </cell>
          <cell r="U120" t="str">
            <v>Entra a SMD 12/17</v>
          </cell>
          <cell r="V120" t="str">
            <v>SI</v>
          </cell>
          <cell r="W120" t="str">
            <v xml:space="preserve">COMPLETA    </v>
          </cell>
        </row>
        <row r="121">
          <cell r="H121">
            <v>30851099</v>
          </cell>
          <cell r="I121">
            <v>2</v>
          </cell>
          <cell r="J121" t="str">
            <v>CL</v>
          </cell>
          <cell r="L121">
            <v>2</v>
          </cell>
          <cell r="M121">
            <v>0</v>
          </cell>
          <cell r="N121">
            <v>0</v>
          </cell>
          <cell r="O121">
            <v>0</v>
          </cell>
          <cell r="P121" t="e">
            <v>#N/A</v>
          </cell>
          <cell r="Q121">
            <v>0</v>
          </cell>
          <cell r="R121">
            <v>0</v>
          </cell>
          <cell r="S121">
            <v>-2</v>
          </cell>
          <cell r="T121">
            <v>68</v>
          </cell>
          <cell r="U121" t="str">
            <v>CHECAR ESTE MODELO SE LEVANTARON 2 PCS EN WIP</v>
          </cell>
          <cell r="V121" t="str">
            <v>SI</v>
          </cell>
          <cell r="W121" t="str">
            <v xml:space="preserve">COMPLETA    </v>
          </cell>
        </row>
        <row r="122">
          <cell r="H122">
            <v>30851100</v>
          </cell>
          <cell r="I122">
            <v>0</v>
          </cell>
          <cell r="J122" t="str">
            <v>CL</v>
          </cell>
          <cell r="K122" t="str">
            <v>c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 t="e">
            <v>#N/A</v>
          </cell>
          <cell r="Q122">
            <v>0</v>
          </cell>
          <cell r="R122">
            <v>0</v>
          </cell>
          <cell r="S122">
            <v>0</v>
          </cell>
          <cell r="T122">
            <v>68</v>
          </cell>
          <cell r="U122" t="str">
            <v>se cancelo por cambio de ing</v>
          </cell>
          <cell r="V122" t="e">
            <v>#N/A</v>
          </cell>
          <cell r="W122" t="e">
            <v>#N/A</v>
          </cell>
        </row>
        <row r="123">
          <cell r="H123">
            <v>30851101</v>
          </cell>
          <cell r="I123">
            <v>5</v>
          </cell>
          <cell r="J123" t="str">
            <v>CL</v>
          </cell>
          <cell r="L123">
            <v>5</v>
          </cell>
          <cell r="M123">
            <v>0</v>
          </cell>
          <cell r="N123">
            <v>0</v>
          </cell>
          <cell r="O123">
            <v>0</v>
          </cell>
          <cell r="P123" t="e">
            <v>#N/A</v>
          </cell>
          <cell r="Q123">
            <v>0</v>
          </cell>
          <cell r="R123">
            <v>0</v>
          </cell>
          <cell r="S123">
            <v>-5</v>
          </cell>
          <cell r="T123">
            <v>68</v>
          </cell>
          <cell r="V123" t="str">
            <v>SI</v>
          </cell>
          <cell r="W123" t="str">
            <v>COMPLETA</v>
          </cell>
        </row>
        <row r="124">
          <cell r="H124">
            <v>30851102</v>
          </cell>
          <cell r="I124">
            <v>0</v>
          </cell>
          <cell r="J124" t="str">
            <v>CL</v>
          </cell>
          <cell r="K124" t="str">
            <v>c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 t="e">
            <v>#N/A</v>
          </cell>
          <cell r="Q124">
            <v>0</v>
          </cell>
          <cell r="R124">
            <v>0</v>
          </cell>
          <cell r="S124">
            <v>0</v>
          </cell>
          <cell r="T124">
            <v>68</v>
          </cell>
          <cell r="U124" t="str">
            <v>se cancelo por cambio de ing</v>
          </cell>
          <cell r="V124" t="e">
            <v>#N/A</v>
          </cell>
          <cell r="W124" t="e">
            <v>#N/A</v>
          </cell>
        </row>
        <row r="125">
          <cell r="H125">
            <v>30851103</v>
          </cell>
          <cell r="I125">
            <v>4</v>
          </cell>
          <cell r="J125" t="str">
            <v>CL</v>
          </cell>
          <cell r="L125">
            <v>4</v>
          </cell>
          <cell r="M125">
            <v>0</v>
          </cell>
          <cell r="N125">
            <v>0</v>
          </cell>
          <cell r="O125">
            <v>0</v>
          </cell>
          <cell r="P125" t="e">
            <v>#N/A</v>
          </cell>
          <cell r="Q125">
            <v>0</v>
          </cell>
          <cell r="R125">
            <v>0</v>
          </cell>
          <cell r="S125">
            <v>-4</v>
          </cell>
          <cell r="T125">
            <v>68</v>
          </cell>
          <cell r="U125" t="str">
            <v>Falta  recibir en max por inv 30 dic 2 pcs</v>
          </cell>
          <cell r="V125" t="str">
            <v>SI</v>
          </cell>
          <cell r="W125" t="str">
            <v xml:space="preserve">COMPLETA    </v>
          </cell>
        </row>
        <row r="126">
          <cell r="H126">
            <v>30851104</v>
          </cell>
          <cell r="I126">
            <v>2</v>
          </cell>
          <cell r="J126" t="str">
            <v>CL</v>
          </cell>
          <cell r="L126">
            <v>2</v>
          </cell>
          <cell r="M126">
            <v>0</v>
          </cell>
          <cell r="N126">
            <v>0</v>
          </cell>
          <cell r="O126">
            <v>0</v>
          </cell>
          <cell r="P126" t="e">
            <v>#N/A</v>
          </cell>
          <cell r="Q126">
            <v>0</v>
          </cell>
          <cell r="R126">
            <v>0</v>
          </cell>
          <cell r="S126">
            <v>-2</v>
          </cell>
          <cell r="T126">
            <v>68</v>
          </cell>
          <cell r="V126" t="str">
            <v>SI</v>
          </cell>
          <cell r="W126" t="str">
            <v xml:space="preserve">COMPLETA    </v>
          </cell>
        </row>
        <row r="127">
          <cell r="H127">
            <v>30851105</v>
          </cell>
          <cell r="I127">
            <v>0</v>
          </cell>
          <cell r="J127" t="str">
            <v>CL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 t="e">
            <v>#N/A</v>
          </cell>
          <cell r="Q127">
            <v>0</v>
          </cell>
          <cell r="R127">
            <v>0</v>
          </cell>
          <cell r="S127">
            <v>0</v>
          </cell>
          <cell r="T127">
            <v>68</v>
          </cell>
          <cell r="U127" t="str">
            <v>cancelada</v>
          </cell>
          <cell r="V127" t="str">
            <v>CANCEL</v>
          </cell>
          <cell r="W127" t="str">
            <v>CANCELADA</v>
          </cell>
        </row>
        <row r="128">
          <cell r="H128">
            <v>30851106</v>
          </cell>
          <cell r="I128">
            <v>1</v>
          </cell>
          <cell r="J128" t="str">
            <v>CL</v>
          </cell>
          <cell r="K128" t="str">
            <v>issues p</v>
          </cell>
          <cell r="L128">
            <v>1</v>
          </cell>
          <cell r="M128">
            <v>0</v>
          </cell>
          <cell r="N128">
            <v>0</v>
          </cell>
          <cell r="O128">
            <v>0</v>
          </cell>
          <cell r="P128" t="e">
            <v>#N/A</v>
          </cell>
          <cell r="Q128">
            <v>0</v>
          </cell>
          <cell r="R128">
            <v>0</v>
          </cell>
          <cell r="S128">
            <v>-1</v>
          </cell>
          <cell r="T128">
            <v>68</v>
          </cell>
          <cell r="U128" t="str">
            <v>Entra a SMD 12/16</v>
          </cell>
          <cell r="V128" t="str">
            <v>SI</v>
          </cell>
          <cell r="W128" t="str">
            <v xml:space="preserve">COMPLETA    </v>
          </cell>
        </row>
        <row r="129">
          <cell r="H129">
            <v>30851107</v>
          </cell>
          <cell r="I129">
            <v>5</v>
          </cell>
          <cell r="J129" t="str">
            <v>CL</v>
          </cell>
          <cell r="L129">
            <v>5</v>
          </cell>
          <cell r="M129">
            <v>0</v>
          </cell>
          <cell r="N129">
            <v>0</v>
          </cell>
          <cell r="O129">
            <v>0</v>
          </cell>
          <cell r="P129" t="e">
            <v>#N/A</v>
          </cell>
          <cell r="Q129">
            <v>0</v>
          </cell>
          <cell r="R129">
            <v>0</v>
          </cell>
          <cell r="S129">
            <v>-5</v>
          </cell>
          <cell r="T129">
            <v>68</v>
          </cell>
          <cell r="V129" t="str">
            <v>SI</v>
          </cell>
          <cell r="W129" t="str">
            <v xml:space="preserve">COMPLETA    </v>
          </cell>
        </row>
        <row r="130">
          <cell r="H130">
            <v>30851108</v>
          </cell>
          <cell r="I130">
            <v>1</v>
          </cell>
          <cell r="J130">
            <v>16</v>
          </cell>
          <cell r="L130">
            <v>1</v>
          </cell>
          <cell r="M130">
            <v>0</v>
          </cell>
          <cell r="N130">
            <v>0</v>
          </cell>
          <cell r="O130">
            <v>0</v>
          </cell>
          <cell r="P130" t="e">
            <v>#N/A</v>
          </cell>
          <cell r="Q130">
            <v>0</v>
          </cell>
          <cell r="R130">
            <v>1</v>
          </cell>
          <cell r="S130">
            <v>0</v>
          </cell>
          <cell r="T130">
            <v>68</v>
          </cell>
          <cell r="U130" t="str">
            <v>Entra a SMD 12/12</v>
          </cell>
          <cell r="V130" t="str">
            <v>SI</v>
          </cell>
          <cell r="W130" t="str">
            <v>COMPLETA</v>
          </cell>
        </row>
        <row r="131">
          <cell r="H131">
            <v>30851109</v>
          </cell>
          <cell r="I131">
            <v>1</v>
          </cell>
          <cell r="J131" t="str">
            <v>CL</v>
          </cell>
          <cell r="L131">
            <v>1</v>
          </cell>
          <cell r="M131">
            <v>0</v>
          </cell>
          <cell r="N131">
            <v>0</v>
          </cell>
          <cell r="O131">
            <v>0</v>
          </cell>
          <cell r="P131" t="e">
            <v>#N/A</v>
          </cell>
          <cell r="Q131">
            <v>0</v>
          </cell>
          <cell r="R131">
            <v>0</v>
          </cell>
          <cell r="S131">
            <v>-1</v>
          </cell>
          <cell r="T131">
            <v>68</v>
          </cell>
          <cell r="U131" t="str">
            <v>Entra a SMD 12/16</v>
          </cell>
          <cell r="V131" t="str">
            <v>SI</v>
          </cell>
          <cell r="W131" t="str">
            <v xml:space="preserve">COMPLETA    </v>
          </cell>
        </row>
        <row r="132">
          <cell r="H132">
            <v>30851110</v>
          </cell>
          <cell r="I132">
            <v>4</v>
          </cell>
          <cell r="J132" t="str">
            <v>CL</v>
          </cell>
          <cell r="L132">
            <v>4</v>
          </cell>
          <cell r="M132">
            <v>0</v>
          </cell>
          <cell r="N132">
            <v>0</v>
          </cell>
          <cell r="O132">
            <v>0</v>
          </cell>
          <cell r="P132" t="e">
            <v>#N/A</v>
          </cell>
          <cell r="Q132">
            <v>0</v>
          </cell>
          <cell r="R132">
            <v>0</v>
          </cell>
          <cell r="S132">
            <v>-4</v>
          </cell>
          <cell r="T132">
            <v>68</v>
          </cell>
          <cell r="V132" t="str">
            <v>SI</v>
          </cell>
          <cell r="W132" t="str">
            <v xml:space="preserve">COMPLETA    </v>
          </cell>
        </row>
        <row r="133">
          <cell r="H133">
            <v>30851112</v>
          </cell>
          <cell r="I133">
            <v>1</v>
          </cell>
          <cell r="J133" t="str">
            <v>CL</v>
          </cell>
          <cell r="L133">
            <v>1</v>
          </cell>
          <cell r="M133">
            <v>0</v>
          </cell>
          <cell r="N133">
            <v>0</v>
          </cell>
          <cell r="O133">
            <v>0</v>
          </cell>
          <cell r="P133" t="e">
            <v>#N/A</v>
          </cell>
          <cell r="Q133">
            <v>0</v>
          </cell>
          <cell r="R133">
            <v>0</v>
          </cell>
          <cell r="S133">
            <v>-1</v>
          </cell>
          <cell r="T133">
            <v>66</v>
          </cell>
          <cell r="V133" t="str">
            <v>SI</v>
          </cell>
          <cell r="W133" t="str">
            <v>COMPLETA</v>
          </cell>
        </row>
        <row r="134">
          <cell r="H134">
            <v>30851113</v>
          </cell>
          <cell r="I134">
            <v>1</v>
          </cell>
          <cell r="J134" t="str">
            <v>CL</v>
          </cell>
          <cell r="L134">
            <v>1</v>
          </cell>
          <cell r="M134">
            <v>0</v>
          </cell>
          <cell r="N134">
            <v>0</v>
          </cell>
          <cell r="O134">
            <v>0</v>
          </cell>
          <cell r="P134" t="e">
            <v>#N/A</v>
          </cell>
          <cell r="Q134">
            <v>0</v>
          </cell>
          <cell r="R134">
            <v>0</v>
          </cell>
          <cell r="S134">
            <v>-1</v>
          </cell>
          <cell r="T134">
            <v>66</v>
          </cell>
          <cell r="V134" t="str">
            <v>SI</v>
          </cell>
          <cell r="W134" t="str">
            <v>COMPLETA</v>
          </cell>
        </row>
        <row r="135">
          <cell r="H135">
            <v>30851114</v>
          </cell>
          <cell r="I135">
            <v>1</v>
          </cell>
          <cell r="J135" t="str">
            <v>CL</v>
          </cell>
          <cell r="L135">
            <v>1</v>
          </cell>
          <cell r="M135">
            <v>0</v>
          </cell>
          <cell r="N135">
            <v>0</v>
          </cell>
          <cell r="O135">
            <v>0</v>
          </cell>
          <cell r="P135" t="e">
            <v>#N/A</v>
          </cell>
          <cell r="Q135">
            <v>0</v>
          </cell>
          <cell r="R135">
            <v>0</v>
          </cell>
          <cell r="S135">
            <v>-1</v>
          </cell>
          <cell r="T135">
            <v>66</v>
          </cell>
          <cell r="V135" t="str">
            <v>SI</v>
          </cell>
          <cell r="W135" t="str">
            <v>COMPLETA</v>
          </cell>
        </row>
        <row r="136">
          <cell r="H136">
            <v>30851115</v>
          </cell>
          <cell r="I136">
            <v>1</v>
          </cell>
          <cell r="J136" t="str">
            <v>CL</v>
          </cell>
          <cell r="L136">
            <v>1</v>
          </cell>
          <cell r="M136">
            <v>0</v>
          </cell>
          <cell r="N136">
            <v>0</v>
          </cell>
          <cell r="O136">
            <v>0</v>
          </cell>
          <cell r="P136" t="e">
            <v>#N/A</v>
          </cell>
          <cell r="Q136">
            <v>0</v>
          </cell>
          <cell r="R136">
            <v>0</v>
          </cell>
          <cell r="S136">
            <v>-1</v>
          </cell>
          <cell r="T136">
            <v>66</v>
          </cell>
          <cell r="V136" t="str">
            <v>SI</v>
          </cell>
          <cell r="W136" t="str">
            <v>COMPLETA</v>
          </cell>
        </row>
        <row r="137">
          <cell r="H137">
            <v>30851116</v>
          </cell>
          <cell r="I137">
            <v>1</v>
          </cell>
          <cell r="J137" t="str">
            <v>CL</v>
          </cell>
          <cell r="L137">
            <v>1</v>
          </cell>
          <cell r="M137">
            <v>0</v>
          </cell>
          <cell r="N137">
            <v>0</v>
          </cell>
          <cell r="O137">
            <v>0</v>
          </cell>
          <cell r="P137" t="e">
            <v>#N/A</v>
          </cell>
          <cell r="Q137">
            <v>0</v>
          </cell>
          <cell r="R137">
            <v>0</v>
          </cell>
          <cell r="S137">
            <v>-1</v>
          </cell>
          <cell r="T137">
            <v>66</v>
          </cell>
          <cell r="V137" t="str">
            <v>SI</v>
          </cell>
          <cell r="W137" t="str">
            <v>COMPLETA</v>
          </cell>
        </row>
        <row r="138">
          <cell r="H138">
            <v>30851142</v>
          </cell>
          <cell r="I138">
            <v>2</v>
          </cell>
          <cell r="J138" t="str">
            <v>CL</v>
          </cell>
          <cell r="L138">
            <v>2</v>
          </cell>
          <cell r="M138">
            <v>0</v>
          </cell>
          <cell r="N138">
            <v>0</v>
          </cell>
          <cell r="O138">
            <v>0</v>
          </cell>
          <cell r="P138" t="e">
            <v>#N/A</v>
          </cell>
          <cell r="Q138">
            <v>0</v>
          </cell>
          <cell r="R138">
            <v>0</v>
          </cell>
          <cell r="S138">
            <v>-2</v>
          </cell>
          <cell r="T138">
            <v>61</v>
          </cell>
          <cell r="U138" t="e">
            <v>#N/A</v>
          </cell>
          <cell r="V138" t="str">
            <v>SI</v>
          </cell>
          <cell r="W138" t="str">
            <v xml:space="preserve">COMPLETA    </v>
          </cell>
        </row>
        <row r="139">
          <cell r="H139">
            <v>30851144</v>
          </cell>
          <cell r="I139">
            <v>1</v>
          </cell>
          <cell r="J139">
            <v>9</v>
          </cell>
          <cell r="L139">
            <v>1</v>
          </cell>
          <cell r="M139">
            <v>0</v>
          </cell>
          <cell r="N139">
            <v>0</v>
          </cell>
          <cell r="O139">
            <v>0</v>
          </cell>
          <cell r="P139" t="e">
            <v>#N/A</v>
          </cell>
          <cell r="Q139">
            <v>0</v>
          </cell>
          <cell r="R139">
            <v>1</v>
          </cell>
          <cell r="S139">
            <v>0</v>
          </cell>
          <cell r="T139">
            <v>61</v>
          </cell>
          <cell r="U139" t="e">
            <v>#N/A</v>
          </cell>
          <cell r="V139" t="str">
            <v>SI</v>
          </cell>
          <cell r="W139" t="str">
            <v>COMPLETA</v>
          </cell>
        </row>
        <row r="140">
          <cell r="H140">
            <v>30851146</v>
          </cell>
          <cell r="I140">
            <v>1</v>
          </cell>
          <cell r="J140">
            <v>9</v>
          </cell>
          <cell r="L140">
            <v>1</v>
          </cell>
          <cell r="M140">
            <v>0</v>
          </cell>
          <cell r="N140">
            <v>0</v>
          </cell>
          <cell r="O140">
            <v>0</v>
          </cell>
          <cell r="P140" t="e">
            <v>#N/A</v>
          </cell>
          <cell r="Q140">
            <v>0</v>
          </cell>
          <cell r="R140">
            <v>1</v>
          </cell>
          <cell r="S140">
            <v>0</v>
          </cell>
          <cell r="T140">
            <v>61</v>
          </cell>
          <cell r="U140" t="e">
            <v>#N/A</v>
          </cell>
          <cell r="V140" t="str">
            <v>SI</v>
          </cell>
          <cell r="W140" t="str">
            <v>COMPLETA</v>
          </cell>
        </row>
        <row r="141">
          <cell r="H141">
            <v>30851148</v>
          </cell>
          <cell r="I141">
            <v>14</v>
          </cell>
          <cell r="J141" t="str">
            <v>CL</v>
          </cell>
          <cell r="L141">
            <v>14</v>
          </cell>
          <cell r="M141">
            <v>0</v>
          </cell>
          <cell r="N141">
            <v>0</v>
          </cell>
          <cell r="O141">
            <v>0</v>
          </cell>
          <cell r="P141" t="e">
            <v>#N/A</v>
          </cell>
          <cell r="Q141">
            <v>0</v>
          </cell>
          <cell r="R141">
            <v>0</v>
          </cell>
          <cell r="S141">
            <v>-14</v>
          </cell>
          <cell r="T141">
            <v>61</v>
          </cell>
          <cell r="U141" t="e">
            <v>#N/A</v>
          </cell>
          <cell r="V141" t="str">
            <v>SI</v>
          </cell>
          <cell r="W141" t="str">
            <v>COMPLETA</v>
          </cell>
        </row>
        <row r="142">
          <cell r="H142">
            <v>30851153</v>
          </cell>
          <cell r="I142">
            <v>6</v>
          </cell>
          <cell r="J142" t="str">
            <v>CL</v>
          </cell>
          <cell r="L142">
            <v>6</v>
          </cell>
          <cell r="M142">
            <v>0</v>
          </cell>
          <cell r="N142">
            <v>0</v>
          </cell>
          <cell r="O142">
            <v>0</v>
          </cell>
          <cell r="P142" t="e">
            <v>#N/A</v>
          </cell>
          <cell r="Q142">
            <v>0</v>
          </cell>
          <cell r="R142">
            <v>0</v>
          </cell>
          <cell r="S142">
            <v>-6</v>
          </cell>
          <cell r="T142">
            <v>61</v>
          </cell>
          <cell r="U142" t="e">
            <v>#N/A</v>
          </cell>
          <cell r="V142" t="str">
            <v>SI</v>
          </cell>
          <cell r="W142" t="str">
            <v>COMPLETA</v>
          </cell>
        </row>
        <row r="143">
          <cell r="H143">
            <v>30851155</v>
          </cell>
          <cell r="I143">
            <v>2</v>
          </cell>
          <cell r="J143" t="str">
            <v>CL</v>
          </cell>
          <cell r="L143">
            <v>2</v>
          </cell>
          <cell r="M143">
            <v>0</v>
          </cell>
          <cell r="N143">
            <v>0</v>
          </cell>
          <cell r="O143">
            <v>0</v>
          </cell>
          <cell r="P143" t="e">
            <v>#N/A</v>
          </cell>
          <cell r="Q143">
            <v>0</v>
          </cell>
          <cell r="R143">
            <v>0</v>
          </cell>
          <cell r="S143">
            <v>-2</v>
          </cell>
          <cell r="T143">
            <v>61</v>
          </cell>
          <cell r="U143" t="e">
            <v>#N/A</v>
          </cell>
          <cell r="V143" t="str">
            <v>SI</v>
          </cell>
          <cell r="W143" t="str">
            <v>COMPLETA</v>
          </cell>
        </row>
        <row r="144">
          <cell r="H144">
            <v>30851156</v>
          </cell>
          <cell r="I144">
            <v>3</v>
          </cell>
          <cell r="J144" t="str">
            <v>CL</v>
          </cell>
          <cell r="L144">
            <v>3</v>
          </cell>
          <cell r="M144">
            <v>0</v>
          </cell>
          <cell r="N144">
            <v>0</v>
          </cell>
          <cell r="O144">
            <v>0</v>
          </cell>
          <cell r="P144" t="e">
            <v>#N/A</v>
          </cell>
          <cell r="Q144">
            <v>0</v>
          </cell>
          <cell r="R144">
            <v>0</v>
          </cell>
          <cell r="S144">
            <v>-3</v>
          </cell>
          <cell r="T144">
            <v>61</v>
          </cell>
          <cell r="U144" t="e">
            <v>#N/A</v>
          </cell>
          <cell r="V144" t="str">
            <v>SI</v>
          </cell>
          <cell r="W144" t="str">
            <v>COMPLETA</v>
          </cell>
        </row>
        <row r="145">
          <cell r="H145">
            <v>30851139</v>
          </cell>
          <cell r="I145">
            <v>1</v>
          </cell>
          <cell r="J145" t="str">
            <v>CL</v>
          </cell>
          <cell r="L145">
            <v>1</v>
          </cell>
          <cell r="M145">
            <v>0</v>
          </cell>
          <cell r="N145">
            <v>0</v>
          </cell>
          <cell r="O145">
            <v>0</v>
          </cell>
          <cell r="P145" t="e">
            <v>#N/A</v>
          </cell>
          <cell r="Q145">
            <v>0</v>
          </cell>
          <cell r="R145">
            <v>0</v>
          </cell>
          <cell r="S145">
            <v>-1</v>
          </cell>
          <cell r="T145">
            <v>61</v>
          </cell>
          <cell r="V145" t="str">
            <v>SI</v>
          </cell>
          <cell r="W145" t="str">
            <v>COMPLETA</v>
          </cell>
        </row>
        <row r="146">
          <cell r="H146">
            <v>30851140</v>
          </cell>
          <cell r="I146">
            <v>2</v>
          </cell>
          <cell r="J146" t="str">
            <v>CL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  <cell r="P146" t="e">
            <v>#N/A</v>
          </cell>
          <cell r="Q146">
            <v>0</v>
          </cell>
          <cell r="R146">
            <v>0</v>
          </cell>
          <cell r="S146">
            <v>-2</v>
          </cell>
          <cell r="T146">
            <v>61</v>
          </cell>
          <cell r="V146" t="str">
            <v>SI</v>
          </cell>
          <cell r="W146" t="str">
            <v xml:space="preserve">COMPLETA    </v>
          </cell>
        </row>
        <row r="147">
          <cell r="H147">
            <v>30851141</v>
          </cell>
          <cell r="I147">
            <v>2</v>
          </cell>
          <cell r="J147" t="str">
            <v>CL</v>
          </cell>
          <cell r="L147">
            <v>2</v>
          </cell>
          <cell r="M147">
            <v>0</v>
          </cell>
          <cell r="N147">
            <v>0</v>
          </cell>
          <cell r="O147">
            <v>0</v>
          </cell>
          <cell r="P147" t="e">
            <v>#N/A</v>
          </cell>
          <cell r="Q147">
            <v>0</v>
          </cell>
          <cell r="R147">
            <v>0</v>
          </cell>
          <cell r="S147">
            <v>-2</v>
          </cell>
          <cell r="T147">
            <v>61</v>
          </cell>
          <cell r="U147" t="e">
            <v>#N/A</v>
          </cell>
          <cell r="V147" t="str">
            <v>SI</v>
          </cell>
          <cell r="W147" t="str">
            <v xml:space="preserve">COMPLETA    </v>
          </cell>
        </row>
        <row r="148">
          <cell r="H148">
            <v>30851143</v>
          </cell>
          <cell r="I148">
            <v>3</v>
          </cell>
          <cell r="J148" t="str">
            <v>CL</v>
          </cell>
          <cell r="L148">
            <v>3</v>
          </cell>
          <cell r="M148">
            <v>0</v>
          </cell>
          <cell r="N148">
            <v>0</v>
          </cell>
          <cell r="O148">
            <v>0</v>
          </cell>
          <cell r="P148" t="e">
            <v>#N/A</v>
          </cell>
          <cell r="Q148">
            <v>0</v>
          </cell>
          <cell r="R148">
            <v>0</v>
          </cell>
          <cell r="S148">
            <v>-3</v>
          </cell>
          <cell r="T148">
            <v>61</v>
          </cell>
          <cell r="U148" t="str">
            <v>Falta recibir en max 3 psc por inv</v>
          </cell>
          <cell r="V148" t="str">
            <v>SI</v>
          </cell>
          <cell r="W148" t="str">
            <v xml:space="preserve">COMPLETA    </v>
          </cell>
        </row>
        <row r="149">
          <cell r="H149">
            <v>30851145</v>
          </cell>
          <cell r="I149">
            <v>1</v>
          </cell>
          <cell r="J149" t="str">
            <v>CL</v>
          </cell>
          <cell r="L149">
            <v>1</v>
          </cell>
          <cell r="M149">
            <v>0</v>
          </cell>
          <cell r="N149">
            <v>0</v>
          </cell>
          <cell r="O149">
            <v>0</v>
          </cell>
          <cell r="P149" t="e">
            <v>#N/A</v>
          </cell>
          <cell r="Q149">
            <v>0</v>
          </cell>
          <cell r="R149">
            <v>0</v>
          </cell>
          <cell r="S149">
            <v>-1</v>
          </cell>
          <cell r="T149">
            <v>61</v>
          </cell>
          <cell r="U149" t="e">
            <v>#N/A</v>
          </cell>
          <cell r="V149" t="str">
            <v>SI</v>
          </cell>
          <cell r="W149" t="str">
            <v xml:space="preserve">COMPLETA    </v>
          </cell>
        </row>
        <row r="150">
          <cell r="H150">
            <v>30851147</v>
          </cell>
          <cell r="I150">
            <v>6</v>
          </cell>
          <cell r="J150">
            <v>41</v>
          </cell>
          <cell r="L150">
            <v>6</v>
          </cell>
          <cell r="M150">
            <v>8</v>
          </cell>
          <cell r="N150">
            <v>0</v>
          </cell>
          <cell r="O150">
            <v>0</v>
          </cell>
          <cell r="P150" t="e">
            <v>#N/A</v>
          </cell>
          <cell r="Q150">
            <v>8</v>
          </cell>
          <cell r="R150">
            <v>6</v>
          </cell>
          <cell r="S150">
            <v>0</v>
          </cell>
          <cell r="T150">
            <v>61</v>
          </cell>
          <cell r="V150" t="str">
            <v>SI</v>
          </cell>
          <cell r="W150" t="str">
            <v>COMPLETA</v>
          </cell>
        </row>
        <row r="151">
          <cell r="H151">
            <v>30851149</v>
          </cell>
          <cell r="I151">
            <v>1</v>
          </cell>
          <cell r="J151" t="str">
            <v>CL</v>
          </cell>
          <cell r="L151">
            <v>1</v>
          </cell>
          <cell r="M151">
            <v>0</v>
          </cell>
          <cell r="N151">
            <v>0</v>
          </cell>
          <cell r="O151">
            <v>0</v>
          </cell>
          <cell r="P151" t="e">
            <v>#N/A</v>
          </cell>
          <cell r="Q151">
            <v>0</v>
          </cell>
          <cell r="R151">
            <v>0</v>
          </cell>
          <cell r="S151">
            <v>-1</v>
          </cell>
          <cell r="T151">
            <v>61</v>
          </cell>
          <cell r="U151" t="e">
            <v>#N/A</v>
          </cell>
          <cell r="V151" t="str">
            <v>SI</v>
          </cell>
          <cell r="W151" t="str">
            <v>COMPLETA</v>
          </cell>
        </row>
        <row r="152">
          <cell r="H152">
            <v>30851151</v>
          </cell>
          <cell r="I152">
            <v>1</v>
          </cell>
          <cell r="J152" t="str">
            <v>CL</v>
          </cell>
          <cell r="L152">
            <v>1</v>
          </cell>
          <cell r="M152">
            <v>0</v>
          </cell>
          <cell r="N152">
            <v>0</v>
          </cell>
          <cell r="O152">
            <v>0</v>
          </cell>
          <cell r="P152" t="e">
            <v>#N/A</v>
          </cell>
          <cell r="Q152">
            <v>0</v>
          </cell>
          <cell r="R152">
            <v>0</v>
          </cell>
          <cell r="S152">
            <v>-1</v>
          </cell>
          <cell r="T152">
            <v>61</v>
          </cell>
          <cell r="V152" t="str">
            <v>SI</v>
          </cell>
          <cell r="W152" t="str">
            <v xml:space="preserve">COMPLETA    </v>
          </cell>
        </row>
        <row r="153">
          <cell r="H153">
            <v>30851152</v>
          </cell>
          <cell r="I153">
            <v>1</v>
          </cell>
          <cell r="J153" t="str">
            <v>CL</v>
          </cell>
          <cell r="L153">
            <v>1</v>
          </cell>
          <cell r="M153">
            <v>0</v>
          </cell>
          <cell r="N153">
            <v>0</v>
          </cell>
          <cell r="O153">
            <v>0</v>
          </cell>
          <cell r="P153" t="e">
            <v>#N/A</v>
          </cell>
          <cell r="Q153">
            <v>0</v>
          </cell>
          <cell r="R153">
            <v>0</v>
          </cell>
          <cell r="S153">
            <v>-1</v>
          </cell>
          <cell r="T153">
            <v>61</v>
          </cell>
          <cell r="U153" t="e">
            <v>#N/A</v>
          </cell>
          <cell r="V153" t="str">
            <v>SI</v>
          </cell>
          <cell r="W153" t="str">
            <v xml:space="preserve">COMPLETA    </v>
          </cell>
        </row>
        <row r="154">
          <cell r="H154">
            <v>30851154</v>
          </cell>
          <cell r="I154">
            <v>2</v>
          </cell>
          <cell r="J154" t="str">
            <v>CL</v>
          </cell>
          <cell r="L154">
            <v>2</v>
          </cell>
          <cell r="M154">
            <v>0</v>
          </cell>
          <cell r="N154">
            <v>0</v>
          </cell>
          <cell r="O154">
            <v>0</v>
          </cell>
          <cell r="P154" t="e">
            <v>#N/A</v>
          </cell>
          <cell r="Q154">
            <v>0</v>
          </cell>
          <cell r="R154">
            <v>0</v>
          </cell>
          <cell r="S154">
            <v>-2</v>
          </cell>
          <cell r="T154">
            <v>61</v>
          </cell>
          <cell r="V154" t="str">
            <v>SI</v>
          </cell>
          <cell r="W154" t="str">
            <v xml:space="preserve">COMPLETA    </v>
          </cell>
        </row>
        <row r="155">
          <cell r="H155">
            <v>30851158</v>
          </cell>
          <cell r="I155">
            <v>6</v>
          </cell>
          <cell r="J155" t="str">
            <v>CL</v>
          </cell>
          <cell r="L155">
            <v>6</v>
          </cell>
          <cell r="M155">
            <v>0</v>
          </cell>
          <cell r="N155">
            <v>0</v>
          </cell>
          <cell r="O155">
            <v>0</v>
          </cell>
          <cell r="P155" t="e">
            <v>#N/A</v>
          </cell>
          <cell r="Q155">
            <v>0</v>
          </cell>
          <cell r="R155">
            <v>0</v>
          </cell>
          <cell r="S155">
            <v>-6</v>
          </cell>
          <cell r="T155">
            <v>61</v>
          </cell>
          <cell r="U155" t="e">
            <v>#N/A</v>
          </cell>
          <cell r="V155" t="str">
            <v>SI</v>
          </cell>
          <cell r="W155" t="str">
            <v xml:space="preserve">COMPLETA    </v>
          </cell>
        </row>
        <row r="156">
          <cell r="H156">
            <v>30851138</v>
          </cell>
          <cell r="I156">
            <v>13</v>
          </cell>
          <cell r="J156">
            <v>41</v>
          </cell>
          <cell r="L156">
            <v>13</v>
          </cell>
          <cell r="M156">
            <v>0</v>
          </cell>
          <cell r="N156">
            <v>0</v>
          </cell>
          <cell r="O156">
            <v>0</v>
          </cell>
          <cell r="P156" t="e">
            <v>#N/A</v>
          </cell>
          <cell r="Q156">
            <v>0</v>
          </cell>
          <cell r="R156">
            <v>12</v>
          </cell>
          <cell r="S156">
            <v>-1</v>
          </cell>
          <cell r="T156">
            <v>61</v>
          </cell>
          <cell r="U156" t="e">
            <v>#N/A</v>
          </cell>
          <cell r="V156" t="str">
            <v>SI</v>
          </cell>
          <cell r="W156" t="str">
            <v>COMPLETA</v>
          </cell>
        </row>
        <row r="157">
          <cell r="H157">
            <v>30851150</v>
          </cell>
          <cell r="I157">
            <v>3</v>
          </cell>
          <cell r="J157" t="str">
            <v>CL</v>
          </cell>
          <cell r="L157">
            <v>3</v>
          </cell>
          <cell r="M157">
            <v>0</v>
          </cell>
          <cell r="N157">
            <v>0</v>
          </cell>
          <cell r="O157">
            <v>0</v>
          </cell>
          <cell r="P157" t="e">
            <v>#N/A</v>
          </cell>
          <cell r="Q157">
            <v>0</v>
          </cell>
          <cell r="R157">
            <v>0</v>
          </cell>
          <cell r="S157">
            <v>-3</v>
          </cell>
          <cell r="T157">
            <v>61</v>
          </cell>
          <cell r="U157" t="e">
            <v>#N/A</v>
          </cell>
          <cell r="V157" t="str">
            <v>SI</v>
          </cell>
          <cell r="W157" t="str">
            <v>COMPLETA</v>
          </cell>
        </row>
        <row r="158">
          <cell r="H158">
            <v>30851157</v>
          </cell>
          <cell r="I158">
            <v>3</v>
          </cell>
          <cell r="J158" t="str">
            <v>CL</v>
          </cell>
          <cell r="L158">
            <v>3</v>
          </cell>
          <cell r="M158">
            <v>0</v>
          </cell>
          <cell r="N158">
            <v>0</v>
          </cell>
          <cell r="O158">
            <v>0</v>
          </cell>
          <cell r="P158" t="e">
            <v>#N/A</v>
          </cell>
          <cell r="Q158">
            <v>0</v>
          </cell>
          <cell r="R158">
            <v>0</v>
          </cell>
          <cell r="S158">
            <v>-3</v>
          </cell>
          <cell r="T158">
            <v>61</v>
          </cell>
          <cell r="U158" t="str">
            <v>esta en HOLD POR CORTO</v>
          </cell>
          <cell r="V158" t="str">
            <v>SI</v>
          </cell>
          <cell r="W158" t="str">
            <v>COMPLETA</v>
          </cell>
        </row>
        <row r="159">
          <cell r="H159">
            <v>30851235</v>
          </cell>
          <cell r="I159">
            <v>28</v>
          </cell>
          <cell r="J159" t="str">
            <v>CL</v>
          </cell>
          <cell r="L159">
            <v>28</v>
          </cell>
          <cell r="M159">
            <v>0</v>
          </cell>
          <cell r="N159">
            <v>0</v>
          </cell>
          <cell r="O159">
            <v>0</v>
          </cell>
          <cell r="P159" t="e">
            <v>#N/A</v>
          </cell>
          <cell r="Q159">
            <v>0</v>
          </cell>
          <cell r="R159">
            <v>0</v>
          </cell>
          <cell r="S159">
            <v>-28</v>
          </cell>
          <cell r="U159" t="str">
            <v>Pendiente de recibo por Inv</v>
          </cell>
          <cell r="V159" t="str">
            <v>SI</v>
          </cell>
          <cell r="W159" t="str">
            <v xml:space="preserve">COMPLETA    </v>
          </cell>
        </row>
        <row r="160">
          <cell r="H160">
            <v>30851240</v>
          </cell>
          <cell r="I160">
            <v>2</v>
          </cell>
          <cell r="J160" t="str">
            <v>CL</v>
          </cell>
          <cell r="L160">
            <v>2</v>
          </cell>
          <cell r="M160">
            <v>0</v>
          </cell>
          <cell r="N160">
            <v>0</v>
          </cell>
          <cell r="O160">
            <v>0</v>
          </cell>
          <cell r="P160" t="e">
            <v>#N/A</v>
          </cell>
          <cell r="Q160">
            <v>0</v>
          </cell>
          <cell r="R160">
            <v>0</v>
          </cell>
          <cell r="S160">
            <v>-2</v>
          </cell>
          <cell r="U160" t="str">
            <v>APC-000167-03 en proceso de BK</v>
          </cell>
          <cell r="V160" t="str">
            <v>SI</v>
          </cell>
          <cell r="W160" t="str">
            <v xml:space="preserve">COMPLETA    </v>
          </cell>
        </row>
        <row r="161">
          <cell r="H161">
            <v>30851229</v>
          </cell>
          <cell r="I161">
            <v>3</v>
          </cell>
          <cell r="J161" t="str">
            <v>CL</v>
          </cell>
          <cell r="L161">
            <v>3</v>
          </cell>
          <cell r="M161">
            <v>0</v>
          </cell>
          <cell r="N161">
            <v>0</v>
          </cell>
          <cell r="O161">
            <v>0</v>
          </cell>
          <cell r="P161" t="e">
            <v>#N/A</v>
          </cell>
          <cell r="Q161">
            <v>0</v>
          </cell>
          <cell r="R161">
            <v>0</v>
          </cell>
          <cell r="S161">
            <v>-3</v>
          </cell>
          <cell r="U161" t="str">
            <v>APC-000171-02 en proceso de BK</v>
          </cell>
          <cell r="V161" t="str">
            <v>SI</v>
          </cell>
          <cell r="W161" t="str">
            <v>COMPLETA</v>
          </cell>
        </row>
        <row r="162">
          <cell r="H162">
            <v>30851232</v>
          </cell>
          <cell r="I162">
            <v>7</v>
          </cell>
          <cell r="J162" t="str">
            <v>CL</v>
          </cell>
          <cell r="L162">
            <v>7</v>
          </cell>
          <cell r="M162">
            <v>0</v>
          </cell>
          <cell r="N162">
            <v>0</v>
          </cell>
          <cell r="O162">
            <v>0</v>
          </cell>
          <cell r="P162" t="e">
            <v>#N/A</v>
          </cell>
          <cell r="Q162">
            <v>0</v>
          </cell>
          <cell r="R162">
            <v>0</v>
          </cell>
          <cell r="S162">
            <v>-7</v>
          </cell>
          <cell r="U162" t="str">
            <v>APC-000171-02 en proceso de BK</v>
          </cell>
          <cell r="V162" t="str">
            <v>SI</v>
          </cell>
          <cell r="W162" t="str">
            <v>COMPLETA</v>
          </cell>
        </row>
        <row r="163">
          <cell r="H163">
            <v>30851226</v>
          </cell>
          <cell r="I163">
            <v>2</v>
          </cell>
          <cell r="J163" t="str">
            <v>CL</v>
          </cell>
          <cell r="L163">
            <v>2</v>
          </cell>
          <cell r="M163">
            <v>0</v>
          </cell>
          <cell r="N163">
            <v>0</v>
          </cell>
          <cell r="O163">
            <v>0</v>
          </cell>
          <cell r="P163" t="e">
            <v>#N/A</v>
          </cell>
          <cell r="Q163">
            <v>0</v>
          </cell>
          <cell r="R163">
            <v>0</v>
          </cell>
          <cell r="S163">
            <v>-2</v>
          </cell>
          <cell r="U163" t="str">
            <v>APC-000171-03 CTB</v>
          </cell>
          <cell r="V163" t="str">
            <v>SI</v>
          </cell>
          <cell r="W163" t="str">
            <v>COMPLETA</v>
          </cell>
        </row>
        <row r="164">
          <cell r="H164">
            <v>30851231</v>
          </cell>
          <cell r="I164">
            <v>4</v>
          </cell>
          <cell r="J164" t="str">
            <v>CL</v>
          </cell>
          <cell r="L164">
            <v>4</v>
          </cell>
          <cell r="M164">
            <v>0</v>
          </cell>
          <cell r="N164">
            <v>0</v>
          </cell>
          <cell r="O164">
            <v>0</v>
          </cell>
          <cell r="P164" t="e">
            <v>#N/A</v>
          </cell>
          <cell r="Q164">
            <v>0</v>
          </cell>
          <cell r="R164">
            <v>0</v>
          </cell>
          <cell r="S164">
            <v>-4</v>
          </cell>
          <cell r="U164" t="str">
            <v>APC-000171-03 CTB</v>
          </cell>
          <cell r="V164" t="str">
            <v>SI</v>
          </cell>
          <cell r="W164" t="str">
            <v xml:space="preserve">COMPLETA   </v>
          </cell>
        </row>
        <row r="165">
          <cell r="H165">
            <v>30851228</v>
          </cell>
          <cell r="I165">
            <v>2</v>
          </cell>
          <cell r="J165">
            <v>40</v>
          </cell>
          <cell r="L165">
            <v>2</v>
          </cell>
          <cell r="M165">
            <v>0</v>
          </cell>
          <cell r="N165">
            <v>0</v>
          </cell>
          <cell r="O165">
            <v>0</v>
          </cell>
          <cell r="P165" t="e">
            <v>#N/A</v>
          </cell>
          <cell r="Q165">
            <v>0</v>
          </cell>
          <cell r="R165">
            <v>0</v>
          </cell>
          <cell r="S165">
            <v>-2</v>
          </cell>
          <cell r="U165" t="str">
            <v>Ok recibido</v>
          </cell>
          <cell r="V165" t="str">
            <v>SI</v>
          </cell>
          <cell r="W165" t="str">
            <v xml:space="preserve">COMPLETA   </v>
          </cell>
        </row>
        <row r="166">
          <cell r="H166">
            <v>30851225</v>
          </cell>
          <cell r="I166">
            <v>1</v>
          </cell>
          <cell r="J166" t="str">
            <v>CL</v>
          </cell>
          <cell r="L166">
            <v>1</v>
          </cell>
          <cell r="M166">
            <v>0</v>
          </cell>
          <cell r="N166">
            <v>0</v>
          </cell>
          <cell r="O166">
            <v>0</v>
          </cell>
          <cell r="P166" t="e">
            <v>#N/A</v>
          </cell>
          <cell r="Q166">
            <v>0</v>
          </cell>
          <cell r="R166">
            <v>0</v>
          </cell>
          <cell r="S166">
            <v>-1</v>
          </cell>
          <cell r="U166" t="str">
            <v>APC-000172-03 CTB</v>
          </cell>
          <cell r="V166" t="str">
            <v>SI</v>
          </cell>
          <cell r="W166" t="str">
            <v>COMPLETA</v>
          </cell>
        </row>
        <row r="167">
          <cell r="H167">
            <v>30851242</v>
          </cell>
          <cell r="I167">
            <v>1</v>
          </cell>
          <cell r="J167">
            <v>40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 t="e">
            <v>#N/A</v>
          </cell>
          <cell r="Q167">
            <v>-1</v>
          </cell>
          <cell r="R167">
            <v>0</v>
          </cell>
          <cell r="S167">
            <v>0</v>
          </cell>
          <cell r="U167" t="str">
            <v>APC-000180-03 CTB</v>
          </cell>
          <cell r="V167">
            <v>0</v>
          </cell>
          <cell r="W167" t="str">
            <v>CORTO</v>
          </cell>
        </row>
        <row r="168">
          <cell r="H168">
            <v>30851223</v>
          </cell>
          <cell r="I168">
            <v>5</v>
          </cell>
          <cell r="J168" t="str">
            <v>CL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  <cell r="P168" t="e">
            <v>#N/A</v>
          </cell>
          <cell r="Q168">
            <v>0</v>
          </cell>
          <cell r="R168">
            <v>0</v>
          </cell>
          <cell r="S168">
            <v>-5</v>
          </cell>
          <cell r="U168" t="str">
            <v>APC-000239-00 en Proceso de BK</v>
          </cell>
          <cell r="V168" t="str">
            <v>SI</v>
          </cell>
          <cell r="W168" t="str">
            <v>COMPLETA</v>
          </cell>
        </row>
        <row r="169">
          <cell r="H169">
            <v>30851230</v>
          </cell>
          <cell r="I169">
            <v>4</v>
          </cell>
          <cell r="J169" t="str">
            <v>CL</v>
          </cell>
          <cell r="L169">
            <v>4</v>
          </cell>
          <cell r="M169">
            <v>0</v>
          </cell>
          <cell r="N169">
            <v>0</v>
          </cell>
          <cell r="O169">
            <v>0</v>
          </cell>
          <cell r="P169" t="e">
            <v>#N/A</v>
          </cell>
          <cell r="Q169">
            <v>0</v>
          </cell>
          <cell r="R169">
            <v>0</v>
          </cell>
          <cell r="S169">
            <v>-4</v>
          </cell>
          <cell r="U169" t="str">
            <v>APC-000239-00 en Proceso de BK</v>
          </cell>
          <cell r="V169" t="str">
            <v>SI</v>
          </cell>
          <cell r="W169" t="str">
            <v>COMPLETA</v>
          </cell>
        </row>
        <row r="170">
          <cell r="H170">
            <v>30851236</v>
          </cell>
          <cell r="I170">
            <v>20</v>
          </cell>
          <cell r="J170" t="str">
            <v>CL</v>
          </cell>
          <cell r="L170">
            <v>20</v>
          </cell>
          <cell r="M170">
            <v>0</v>
          </cell>
          <cell r="N170">
            <v>0</v>
          </cell>
          <cell r="O170">
            <v>0</v>
          </cell>
          <cell r="P170" t="e">
            <v>#N/A</v>
          </cell>
          <cell r="Q170">
            <v>0</v>
          </cell>
          <cell r="R170">
            <v>0</v>
          </cell>
          <cell r="S170">
            <v>-20</v>
          </cell>
          <cell r="V170" t="str">
            <v>SI</v>
          </cell>
          <cell r="W170" t="str">
            <v>COMPLETA</v>
          </cell>
        </row>
        <row r="171">
          <cell r="H171">
            <v>30851237</v>
          </cell>
          <cell r="I171">
            <v>45</v>
          </cell>
          <cell r="J171">
            <v>40</v>
          </cell>
          <cell r="L171">
            <v>45</v>
          </cell>
          <cell r="M171">
            <v>0</v>
          </cell>
          <cell r="N171">
            <v>0</v>
          </cell>
          <cell r="O171">
            <v>0</v>
          </cell>
          <cell r="P171" t="e">
            <v>#N/A</v>
          </cell>
          <cell r="Q171">
            <v>0</v>
          </cell>
          <cell r="R171">
            <v>44</v>
          </cell>
          <cell r="S171">
            <v>-1</v>
          </cell>
          <cell r="U171" t="str">
            <v>Pendiente de Recibo en max por Inv</v>
          </cell>
          <cell r="V171" t="str">
            <v>SI</v>
          </cell>
          <cell r="W171" t="str">
            <v xml:space="preserve">COMPLETA    </v>
          </cell>
        </row>
        <row r="172">
          <cell r="H172">
            <v>30851238</v>
          </cell>
          <cell r="I172">
            <v>50</v>
          </cell>
          <cell r="J172">
            <v>40</v>
          </cell>
          <cell r="L172">
            <v>50</v>
          </cell>
          <cell r="M172">
            <v>0</v>
          </cell>
          <cell r="N172">
            <v>0</v>
          </cell>
          <cell r="O172">
            <v>0</v>
          </cell>
          <cell r="P172" t="e">
            <v>#N/A</v>
          </cell>
          <cell r="Q172">
            <v>0</v>
          </cell>
          <cell r="R172">
            <v>49</v>
          </cell>
          <cell r="S172">
            <v>-1</v>
          </cell>
          <cell r="U172" t="str">
            <v>Ok recibido</v>
          </cell>
          <cell r="V172" t="str">
            <v>SI</v>
          </cell>
          <cell r="W172" t="str">
            <v>COMPLETA</v>
          </cell>
        </row>
        <row r="173">
          <cell r="H173">
            <v>30851241</v>
          </cell>
          <cell r="I173">
            <v>16</v>
          </cell>
          <cell r="J173" t="str">
            <v>CL</v>
          </cell>
          <cell r="L173">
            <v>16</v>
          </cell>
          <cell r="M173">
            <v>0</v>
          </cell>
          <cell r="N173">
            <v>0</v>
          </cell>
          <cell r="O173">
            <v>0</v>
          </cell>
          <cell r="P173" t="e">
            <v>#N/A</v>
          </cell>
          <cell r="Q173">
            <v>0</v>
          </cell>
          <cell r="R173">
            <v>0</v>
          </cell>
          <cell r="S173">
            <v>-16</v>
          </cell>
          <cell r="U173" t="str">
            <v>esta en HOLD POR CORTO</v>
          </cell>
          <cell r="V173" t="str">
            <v>SI</v>
          </cell>
          <cell r="W173" t="str">
            <v>COMPLETA</v>
          </cell>
        </row>
        <row r="174">
          <cell r="H174">
            <v>30851239</v>
          </cell>
          <cell r="I174">
            <v>1</v>
          </cell>
          <cell r="J174" t="str">
            <v>CL</v>
          </cell>
          <cell r="L174">
            <v>1</v>
          </cell>
          <cell r="M174">
            <v>0</v>
          </cell>
          <cell r="N174">
            <v>0</v>
          </cell>
          <cell r="O174">
            <v>0</v>
          </cell>
          <cell r="P174" t="e">
            <v>#N/A</v>
          </cell>
          <cell r="Q174">
            <v>0</v>
          </cell>
          <cell r="R174">
            <v>0</v>
          </cell>
          <cell r="S174">
            <v>-1</v>
          </cell>
          <cell r="U174" t="str">
            <v>APC-000240-00 CTB</v>
          </cell>
          <cell r="V174" t="str">
            <v>SI</v>
          </cell>
          <cell r="W174" t="str">
            <v>COMPLETA</v>
          </cell>
        </row>
        <row r="175">
          <cell r="H175">
            <v>30851224</v>
          </cell>
          <cell r="I175">
            <v>5</v>
          </cell>
          <cell r="J175" t="str">
            <v>CL</v>
          </cell>
          <cell r="L175">
            <v>5</v>
          </cell>
          <cell r="M175">
            <v>0</v>
          </cell>
          <cell r="N175">
            <v>0</v>
          </cell>
          <cell r="O175">
            <v>0</v>
          </cell>
          <cell r="P175" t="e">
            <v>#N/A</v>
          </cell>
          <cell r="Q175">
            <v>0</v>
          </cell>
          <cell r="R175">
            <v>0</v>
          </cell>
          <cell r="S175">
            <v>-5</v>
          </cell>
          <cell r="U175" t="str">
            <v>APC-000247-00 CTB</v>
          </cell>
          <cell r="V175" t="str">
            <v>SI</v>
          </cell>
          <cell r="W175" t="str">
            <v>COMPLETA</v>
          </cell>
        </row>
        <row r="176">
          <cell r="H176">
            <v>30851233</v>
          </cell>
          <cell r="I176">
            <v>9</v>
          </cell>
          <cell r="J176" t="str">
            <v>CL</v>
          </cell>
          <cell r="L176">
            <v>9</v>
          </cell>
          <cell r="M176">
            <v>0</v>
          </cell>
          <cell r="N176">
            <v>0</v>
          </cell>
          <cell r="O176">
            <v>0</v>
          </cell>
          <cell r="P176" t="e">
            <v>#N/A</v>
          </cell>
          <cell r="Q176">
            <v>0</v>
          </cell>
          <cell r="R176">
            <v>0</v>
          </cell>
          <cell r="S176">
            <v>-9</v>
          </cell>
          <cell r="U176" t="str">
            <v>APC-000249-00 CTB</v>
          </cell>
          <cell r="V176" t="str">
            <v>SI</v>
          </cell>
          <cell r="W176" t="str">
            <v>completa</v>
          </cell>
        </row>
        <row r="177">
          <cell r="H177">
            <v>30851227</v>
          </cell>
          <cell r="I177">
            <v>1</v>
          </cell>
          <cell r="J177">
            <v>40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  <cell r="P177" t="e">
            <v>#N/A</v>
          </cell>
          <cell r="Q177">
            <v>0</v>
          </cell>
          <cell r="R177">
            <v>0</v>
          </cell>
          <cell r="S177">
            <v>-1</v>
          </cell>
          <cell r="U177" t="str">
            <v>APC-000256-00 CTB</v>
          </cell>
          <cell r="V177" t="str">
            <v>SI</v>
          </cell>
          <cell r="W177" t="str">
            <v xml:space="preserve">COMPLETA    </v>
          </cell>
        </row>
        <row r="178">
          <cell r="H178">
            <v>30851234</v>
          </cell>
          <cell r="I178">
            <v>2</v>
          </cell>
          <cell r="J178" t="str">
            <v>CL</v>
          </cell>
          <cell r="L178">
            <v>2</v>
          </cell>
          <cell r="M178">
            <v>0</v>
          </cell>
          <cell r="N178">
            <v>0</v>
          </cell>
          <cell r="O178">
            <v>0</v>
          </cell>
          <cell r="P178" t="e">
            <v>#N/A</v>
          </cell>
          <cell r="Q178">
            <v>0</v>
          </cell>
          <cell r="R178">
            <v>0</v>
          </cell>
          <cell r="S178">
            <v>-2</v>
          </cell>
          <cell r="U178" t="str">
            <v>APC-000256-00 CTB</v>
          </cell>
          <cell r="V178" t="str">
            <v>SI</v>
          </cell>
          <cell r="W178" t="str">
            <v xml:space="preserve">COMPLETA    </v>
          </cell>
        </row>
        <row r="179">
          <cell r="H179">
            <v>50850506</v>
          </cell>
          <cell r="I179">
            <v>60</v>
          </cell>
          <cell r="J179">
            <v>7</v>
          </cell>
          <cell r="L179">
            <v>0</v>
          </cell>
          <cell r="M179">
            <v>60</v>
          </cell>
          <cell r="N179">
            <v>0</v>
          </cell>
          <cell r="O179">
            <v>0</v>
          </cell>
          <cell r="P179" t="e">
            <v>#N/A</v>
          </cell>
          <cell r="Q179">
            <v>0</v>
          </cell>
          <cell r="R179">
            <v>0</v>
          </cell>
          <cell r="S179">
            <v>0</v>
          </cell>
          <cell r="V179" t="e">
            <v>#N/A</v>
          </cell>
          <cell r="W179" t="e">
            <v>#N/A</v>
          </cell>
        </row>
        <row r="180">
          <cell r="H180">
            <v>50850507</v>
          </cell>
          <cell r="I180">
            <v>12</v>
          </cell>
          <cell r="J180">
            <v>7</v>
          </cell>
          <cell r="L180">
            <v>0</v>
          </cell>
          <cell r="M180">
            <v>12</v>
          </cell>
          <cell r="N180">
            <v>0</v>
          </cell>
          <cell r="O180">
            <v>0</v>
          </cell>
          <cell r="P180" t="e">
            <v>#N/A</v>
          </cell>
          <cell r="Q180">
            <v>0</v>
          </cell>
          <cell r="R180">
            <v>0</v>
          </cell>
          <cell r="S180">
            <v>0</v>
          </cell>
          <cell r="V180" t="e">
            <v>#N/A</v>
          </cell>
          <cell r="W180" t="e">
            <v>#N/A</v>
          </cell>
        </row>
        <row r="181">
          <cell r="H181">
            <v>50850508</v>
          </cell>
          <cell r="I181">
            <v>186</v>
          </cell>
          <cell r="J181" t="str">
            <v>CL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 t="e">
            <v>#N/A</v>
          </cell>
          <cell r="V181" t="e">
            <v>#N/A</v>
          </cell>
          <cell r="W181" t="e">
            <v>#N/A</v>
          </cell>
        </row>
        <row r="182">
          <cell r="H182">
            <v>30851246</v>
          </cell>
          <cell r="I182">
            <v>2</v>
          </cell>
          <cell r="J182">
            <v>1</v>
          </cell>
          <cell r="L182">
            <v>2</v>
          </cell>
          <cell r="M182">
            <v>0</v>
          </cell>
          <cell r="N182">
            <v>0</v>
          </cell>
          <cell r="O182">
            <v>0</v>
          </cell>
          <cell r="P182" t="e">
            <v>#N/A</v>
          </cell>
          <cell r="Q182">
            <v>0</v>
          </cell>
          <cell r="R182">
            <v>0</v>
          </cell>
          <cell r="S182">
            <v>-2</v>
          </cell>
          <cell r="V182" t="str">
            <v>SI</v>
          </cell>
          <cell r="W182" t="str">
            <v>COMPLETA</v>
          </cell>
        </row>
        <row r="183">
          <cell r="H183">
            <v>30851247</v>
          </cell>
          <cell r="I183">
            <v>4</v>
          </cell>
          <cell r="J183">
            <v>1</v>
          </cell>
          <cell r="L183">
            <v>4</v>
          </cell>
          <cell r="M183">
            <v>0</v>
          </cell>
          <cell r="N183">
            <v>0</v>
          </cell>
          <cell r="O183">
            <v>0</v>
          </cell>
          <cell r="P183" t="e">
            <v>#N/A</v>
          </cell>
          <cell r="Q183">
            <v>0</v>
          </cell>
          <cell r="R183">
            <v>0</v>
          </cell>
          <cell r="S183">
            <v>-4</v>
          </cell>
          <cell r="V183" t="str">
            <v>SI</v>
          </cell>
          <cell r="W183" t="str">
            <v>COMPLETA</v>
          </cell>
        </row>
        <row r="184">
          <cell r="H184">
            <v>30851248</v>
          </cell>
          <cell r="I184">
            <v>5</v>
          </cell>
          <cell r="J184">
            <v>1</v>
          </cell>
          <cell r="L184">
            <v>5</v>
          </cell>
          <cell r="M184">
            <v>0</v>
          </cell>
          <cell r="N184">
            <v>0</v>
          </cell>
          <cell r="O184">
            <v>0</v>
          </cell>
          <cell r="P184" t="e">
            <v>#N/A</v>
          </cell>
          <cell r="Q184">
            <v>0</v>
          </cell>
          <cell r="R184">
            <v>0</v>
          </cell>
          <cell r="S184">
            <v>-5</v>
          </cell>
          <cell r="V184" t="str">
            <v>SI</v>
          </cell>
          <cell r="W184" t="str">
            <v>COMPLETA</v>
          </cell>
        </row>
        <row r="185">
          <cell r="H185">
            <v>30851249</v>
          </cell>
          <cell r="I185">
            <v>12</v>
          </cell>
          <cell r="J185">
            <v>1</v>
          </cell>
          <cell r="L185">
            <v>12</v>
          </cell>
          <cell r="M185">
            <v>0</v>
          </cell>
          <cell r="N185">
            <v>0</v>
          </cell>
          <cell r="O185">
            <v>0</v>
          </cell>
          <cell r="P185" t="e">
            <v>#N/A</v>
          </cell>
          <cell r="Q185">
            <v>0</v>
          </cell>
          <cell r="R185">
            <v>0</v>
          </cell>
          <cell r="S185">
            <v>-12</v>
          </cell>
          <cell r="V185" t="str">
            <v>SI</v>
          </cell>
          <cell r="W185" t="str">
            <v>COMPLETA</v>
          </cell>
        </row>
        <row r="186">
          <cell r="H186">
            <v>30851250</v>
          </cell>
          <cell r="I186">
            <v>1</v>
          </cell>
          <cell r="J186">
            <v>33</v>
          </cell>
          <cell r="L186">
            <v>1</v>
          </cell>
          <cell r="M186">
            <v>0</v>
          </cell>
          <cell r="N186">
            <v>0</v>
          </cell>
          <cell r="O186">
            <v>0</v>
          </cell>
          <cell r="P186" t="e">
            <v>#N/A</v>
          </cell>
          <cell r="Q186">
            <v>0</v>
          </cell>
          <cell r="R186">
            <v>0</v>
          </cell>
          <cell r="S186">
            <v>-1</v>
          </cell>
          <cell r="V186" t="str">
            <v>SI</v>
          </cell>
          <cell r="W186" t="str">
            <v>COMPLETA</v>
          </cell>
        </row>
        <row r="187">
          <cell r="H187">
            <v>30851251</v>
          </cell>
          <cell r="I187">
            <v>8</v>
          </cell>
          <cell r="J187">
            <v>1</v>
          </cell>
          <cell r="L187">
            <v>8</v>
          </cell>
          <cell r="M187">
            <v>0</v>
          </cell>
          <cell r="N187">
            <v>0</v>
          </cell>
          <cell r="O187">
            <v>0</v>
          </cell>
          <cell r="P187" t="e">
            <v>#N/A</v>
          </cell>
          <cell r="Q187">
            <v>0</v>
          </cell>
          <cell r="R187">
            <v>0</v>
          </cell>
          <cell r="S187">
            <v>-8</v>
          </cell>
          <cell r="V187" t="str">
            <v>SI</v>
          </cell>
          <cell r="W187" t="str">
            <v>COMPLETA</v>
          </cell>
        </row>
        <row r="188">
          <cell r="H188">
            <v>30851252</v>
          </cell>
          <cell r="I188">
            <v>1</v>
          </cell>
          <cell r="J188">
            <v>1</v>
          </cell>
          <cell r="L188">
            <v>1</v>
          </cell>
          <cell r="M188">
            <v>0</v>
          </cell>
          <cell r="N188">
            <v>0</v>
          </cell>
          <cell r="O188">
            <v>0</v>
          </cell>
          <cell r="P188" t="e">
            <v>#N/A</v>
          </cell>
          <cell r="Q188">
            <v>0</v>
          </cell>
          <cell r="R188">
            <v>0</v>
          </cell>
          <cell r="S188">
            <v>-1</v>
          </cell>
          <cell r="V188" t="str">
            <v>SI</v>
          </cell>
          <cell r="W188" t="str">
            <v>COMPLETA</v>
          </cell>
        </row>
        <row r="189">
          <cell r="H189">
            <v>30851253</v>
          </cell>
          <cell r="I189">
            <v>9</v>
          </cell>
          <cell r="J189">
            <v>1</v>
          </cell>
          <cell r="L189">
            <v>9</v>
          </cell>
          <cell r="M189">
            <v>0</v>
          </cell>
          <cell r="N189">
            <v>0</v>
          </cell>
          <cell r="O189">
            <v>0</v>
          </cell>
          <cell r="P189" t="e">
            <v>#N/A</v>
          </cell>
          <cell r="Q189">
            <v>0</v>
          </cell>
          <cell r="R189">
            <v>0</v>
          </cell>
          <cell r="S189">
            <v>-9</v>
          </cell>
          <cell r="V189" t="str">
            <v>SI</v>
          </cell>
          <cell r="W189" t="str">
            <v>COMPLETA</v>
          </cell>
        </row>
        <row r="190">
          <cell r="H190">
            <v>30851254</v>
          </cell>
          <cell r="I190">
            <v>4</v>
          </cell>
          <cell r="J190">
            <v>1</v>
          </cell>
          <cell r="L190">
            <v>4</v>
          </cell>
          <cell r="M190">
            <v>0</v>
          </cell>
          <cell r="N190">
            <v>0</v>
          </cell>
          <cell r="O190">
            <v>0</v>
          </cell>
          <cell r="P190" t="e">
            <v>#N/A</v>
          </cell>
          <cell r="Q190">
            <v>0</v>
          </cell>
          <cell r="R190">
            <v>0</v>
          </cell>
          <cell r="S190">
            <v>-4</v>
          </cell>
          <cell r="V190" t="str">
            <v>SI</v>
          </cell>
          <cell r="W190" t="str">
            <v>COMPLETA</v>
          </cell>
        </row>
        <row r="191">
          <cell r="H191">
            <v>30851255</v>
          </cell>
          <cell r="I191">
            <v>8</v>
          </cell>
          <cell r="J191">
            <v>1</v>
          </cell>
          <cell r="L191">
            <v>8</v>
          </cell>
          <cell r="M191">
            <v>0</v>
          </cell>
          <cell r="N191">
            <v>0</v>
          </cell>
          <cell r="O191">
            <v>0</v>
          </cell>
          <cell r="P191" t="e">
            <v>#N/A</v>
          </cell>
          <cell r="Q191">
            <v>0</v>
          </cell>
          <cell r="R191">
            <v>0</v>
          </cell>
          <cell r="S191">
            <v>-8</v>
          </cell>
          <cell r="V191" t="str">
            <v>SI</v>
          </cell>
          <cell r="W191" t="str">
            <v xml:space="preserve">COMPLETA    </v>
          </cell>
        </row>
        <row r="192">
          <cell r="H192">
            <v>30851256</v>
          </cell>
          <cell r="I192">
            <v>3</v>
          </cell>
          <cell r="J192">
            <v>1</v>
          </cell>
          <cell r="L192">
            <v>3</v>
          </cell>
          <cell r="M192">
            <v>0</v>
          </cell>
          <cell r="N192">
            <v>0</v>
          </cell>
          <cell r="O192">
            <v>0</v>
          </cell>
          <cell r="P192" t="e">
            <v>#N/A</v>
          </cell>
          <cell r="Q192">
            <v>0</v>
          </cell>
          <cell r="R192">
            <v>0</v>
          </cell>
          <cell r="S192">
            <v>-3</v>
          </cell>
          <cell r="V192" t="str">
            <v>SI</v>
          </cell>
          <cell r="W192" t="str">
            <v>COMPLETA</v>
          </cell>
        </row>
        <row r="193">
          <cell r="H193">
            <v>30851257</v>
          </cell>
          <cell r="I193">
            <v>4</v>
          </cell>
          <cell r="J193">
            <v>1</v>
          </cell>
          <cell r="L193">
            <v>4</v>
          </cell>
          <cell r="M193">
            <v>0</v>
          </cell>
          <cell r="N193">
            <v>0</v>
          </cell>
          <cell r="O193">
            <v>0</v>
          </cell>
          <cell r="P193" t="e">
            <v>#N/A</v>
          </cell>
          <cell r="Q193">
            <v>0</v>
          </cell>
          <cell r="R193">
            <v>0</v>
          </cell>
          <cell r="S193">
            <v>-4</v>
          </cell>
          <cell r="V193" t="str">
            <v>SI</v>
          </cell>
          <cell r="W193" t="str">
            <v>COMPLETA</v>
          </cell>
        </row>
        <row r="194">
          <cell r="H194">
            <v>30851258</v>
          </cell>
          <cell r="I194">
            <v>1</v>
          </cell>
          <cell r="J194">
            <v>1</v>
          </cell>
          <cell r="L194">
            <v>1</v>
          </cell>
          <cell r="M194">
            <v>0</v>
          </cell>
          <cell r="N194">
            <v>0</v>
          </cell>
          <cell r="O194">
            <v>0</v>
          </cell>
          <cell r="P194" t="e">
            <v>#N/A</v>
          </cell>
          <cell r="Q194">
            <v>0</v>
          </cell>
          <cell r="R194">
            <v>0</v>
          </cell>
          <cell r="S194">
            <v>-1</v>
          </cell>
          <cell r="V194" t="str">
            <v>SI</v>
          </cell>
          <cell r="W194" t="str">
            <v>COMPLETA</v>
          </cell>
        </row>
        <row r="195">
          <cell r="H195">
            <v>30851259</v>
          </cell>
          <cell r="I195">
            <v>3</v>
          </cell>
          <cell r="J195">
            <v>1</v>
          </cell>
          <cell r="L195">
            <v>3</v>
          </cell>
          <cell r="M195">
            <v>0</v>
          </cell>
          <cell r="N195">
            <v>0</v>
          </cell>
          <cell r="O195">
            <v>0</v>
          </cell>
          <cell r="P195" t="e">
            <v>#N/A</v>
          </cell>
          <cell r="Q195">
            <v>0</v>
          </cell>
          <cell r="R195">
            <v>0</v>
          </cell>
          <cell r="S195">
            <v>-3</v>
          </cell>
          <cell r="V195" t="str">
            <v>SI</v>
          </cell>
          <cell r="W195" t="str">
            <v>COMPLETA</v>
          </cell>
        </row>
        <row r="196">
          <cell r="H196">
            <v>30851260</v>
          </cell>
          <cell r="I196">
            <v>12</v>
          </cell>
          <cell r="J196">
            <v>1</v>
          </cell>
          <cell r="L196">
            <v>12</v>
          </cell>
          <cell r="M196">
            <v>0</v>
          </cell>
          <cell r="N196">
            <v>0</v>
          </cell>
          <cell r="O196">
            <v>0</v>
          </cell>
          <cell r="P196" t="e">
            <v>#N/A</v>
          </cell>
          <cell r="Q196">
            <v>0</v>
          </cell>
          <cell r="R196">
            <v>0</v>
          </cell>
          <cell r="S196">
            <v>-12</v>
          </cell>
          <cell r="V196" t="str">
            <v>SI</v>
          </cell>
          <cell r="W196" t="str">
            <v xml:space="preserve">COMPLETA    </v>
          </cell>
        </row>
        <row r="197">
          <cell r="H197">
            <v>30851261</v>
          </cell>
          <cell r="I197">
            <v>7</v>
          </cell>
          <cell r="J197">
            <v>1</v>
          </cell>
          <cell r="L197">
            <v>7</v>
          </cell>
          <cell r="M197">
            <v>0</v>
          </cell>
          <cell r="N197">
            <v>0</v>
          </cell>
          <cell r="O197">
            <v>0</v>
          </cell>
          <cell r="P197" t="e">
            <v>#N/A</v>
          </cell>
          <cell r="Q197">
            <v>0</v>
          </cell>
          <cell r="R197">
            <v>0</v>
          </cell>
          <cell r="S197">
            <v>-7</v>
          </cell>
          <cell r="V197" t="str">
            <v>SI</v>
          </cell>
          <cell r="W197" t="str">
            <v xml:space="preserve">COMPLETA    </v>
          </cell>
        </row>
        <row r="198">
          <cell r="H198">
            <v>30851262</v>
          </cell>
          <cell r="I198">
            <v>2</v>
          </cell>
          <cell r="J198">
            <v>1</v>
          </cell>
          <cell r="L198">
            <v>2</v>
          </cell>
          <cell r="M198">
            <v>0</v>
          </cell>
          <cell r="N198">
            <v>0</v>
          </cell>
          <cell r="O198">
            <v>0</v>
          </cell>
          <cell r="P198" t="e">
            <v>#N/A</v>
          </cell>
          <cell r="Q198">
            <v>0</v>
          </cell>
          <cell r="R198">
            <v>0</v>
          </cell>
          <cell r="S198">
            <v>-2</v>
          </cell>
          <cell r="V198" t="str">
            <v>SI</v>
          </cell>
          <cell r="W198" t="str">
            <v>COMPLETA</v>
          </cell>
        </row>
        <row r="199">
          <cell r="H199">
            <v>30851263</v>
          </cell>
          <cell r="I199">
            <v>2</v>
          </cell>
          <cell r="J199">
            <v>1</v>
          </cell>
          <cell r="L199">
            <v>2</v>
          </cell>
          <cell r="M199">
            <v>0</v>
          </cell>
          <cell r="N199">
            <v>0</v>
          </cell>
          <cell r="O199">
            <v>0</v>
          </cell>
          <cell r="P199" t="e">
            <v>#N/A</v>
          </cell>
          <cell r="Q199">
            <v>0</v>
          </cell>
          <cell r="R199">
            <v>0</v>
          </cell>
          <cell r="S199">
            <v>-2</v>
          </cell>
          <cell r="V199" t="str">
            <v>SI</v>
          </cell>
          <cell r="W199" t="str">
            <v>COMPLETA</v>
          </cell>
        </row>
        <row r="200">
          <cell r="H200">
            <v>30851264</v>
          </cell>
          <cell r="I200">
            <v>48</v>
          </cell>
          <cell r="J200">
            <v>1</v>
          </cell>
          <cell r="L200">
            <v>48</v>
          </cell>
          <cell r="M200">
            <v>0</v>
          </cell>
          <cell r="N200">
            <v>0</v>
          </cell>
          <cell r="O200">
            <v>0</v>
          </cell>
          <cell r="P200" t="e">
            <v>#N/A</v>
          </cell>
          <cell r="Q200">
            <v>0</v>
          </cell>
          <cell r="R200">
            <v>0</v>
          </cell>
          <cell r="S200">
            <v>-48</v>
          </cell>
          <cell r="V200" t="str">
            <v>SI</v>
          </cell>
          <cell r="W200" t="str">
            <v xml:space="preserve">COMPLETA    </v>
          </cell>
        </row>
        <row r="201">
          <cell r="H201">
            <v>30851265</v>
          </cell>
          <cell r="I201">
            <v>2</v>
          </cell>
          <cell r="J201">
            <v>1</v>
          </cell>
          <cell r="L201">
            <v>2</v>
          </cell>
          <cell r="M201">
            <v>0</v>
          </cell>
          <cell r="N201">
            <v>0</v>
          </cell>
          <cell r="O201">
            <v>0</v>
          </cell>
          <cell r="P201" t="e">
            <v>#N/A</v>
          </cell>
          <cell r="Q201">
            <v>0</v>
          </cell>
          <cell r="R201">
            <v>0</v>
          </cell>
          <cell r="S201">
            <v>-2</v>
          </cell>
          <cell r="V201" t="str">
            <v>SI</v>
          </cell>
          <cell r="W201" t="str">
            <v>COMPLETA</v>
          </cell>
        </row>
        <row r="202">
          <cell r="H202">
            <v>30851266</v>
          </cell>
          <cell r="I202">
            <v>3</v>
          </cell>
          <cell r="J202">
            <v>1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  <cell r="P202" t="e">
            <v>#N/A</v>
          </cell>
          <cell r="Q202">
            <v>0</v>
          </cell>
          <cell r="R202">
            <v>0</v>
          </cell>
          <cell r="S202">
            <v>-3</v>
          </cell>
          <cell r="V202" t="str">
            <v>SI</v>
          </cell>
          <cell r="W202" t="str">
            <v>COMPLETA</v>
          </cell>
        </row>
        <row r="203">
          <cell r="H203">
            <v>30851267</v>
          </cell>
          <cell r="I203">
            <v>1</v>
          </cell>
          <cell r="J203">
            <v>33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 t="e">
            <v>#N/A</v>
          </cell>
          <cell r="Q203">
            <v>-1</v>
          </cell>
          <cell r="R203">
            <v>0</v>
          </cell>
          <cell r="S203">
            <v>0</v>
          </cell>
          <cell r="V203">
            <v>0</v>
          </cell>
          <cell r="W203" t="str">
            <v>CORTO</v>
          </cell>
        </row>
        <row r="204">
          <cell r="H204">
            <v>30851268</v>
          </cell>
          <cell r="I204">
            <v>1</v>
          </cell>
          <cell r="J204">
            <v>1</v>
          </cell>
          <cell r="L204">
            <v>1</v>
          </cell>
          <cell r="M204">
            <v>0</v>
          </cell>
          <cell r="N204">
            <v>0</v>
          </cell>
          <cell r="O204">
            <v>0</v>
          </cell>
          <cell r="P204" t="e">
            <v>#N/A</v>
          </cell>
          <cell r="Q204">
            <v>0</v>
          </cell>
          <cell r="R204">
            <v>0</v>
          </cell>
          <cell r="S204">
            <v>-1</v>
          </cell>
          <cell r="V204" t="str">
            <v>SI</v>
          </cell>
          <cell r="W204" t="str">
            <v>COMPLETA</v>
          </cell>
        </row>
        <row r="205">
          <cell r="H205">
            <v>30851269</v>
          </cell>
          <cell r="I205">
            <v>2</v>
          </cell>
          <cell r="J205">
            <v>33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  <cell r="P205" t="e">
            <v>#N/A</v>
          </cell>
          <cell r="Q205">
            <v>0</v>
          </cell>
          <cell r="R205">
            <v>0</v>
          </cell>
          <cell r="S205">
            <v>-2</v>
          </cell>
          <cell r="V205" t="str">
            <v>SI</v>
          </cell>
          <cell r="W205" t="str">
            <v>COMPLETA</v>
          </cell>
        </row>
        <row r="206">
          <cell r="H206">
            <v>30851270</v>
          </cell>
          <cell r="I206">
            <v>3</v>
          </cell>
          <cell r="J206">
            <v>1</v>
          </cell>
          <cell r="L206">
            <v>3</v>
          </cell>
          <cell r="M206">
            <v>0</v>
          </cell>
          <cell r="N206">
            <v>0</v>
          </cell>
          <cell r="O206">
            <v>0</v>
          </cell>
          <cell r="P206" t="e">
            <v>#N/A</v>
          </cell>
          <cell r="Q206">
            <v>0</v>
          </cell>
          <cell r="R206">
            <v>0</v>
          </cell>
          <cell r="S206">
            <v>-3</v>
          </cell>
          <cell r="V206" t="str">
            <v>SI</v>
          </cell>
          <cell r="W206" t="str">
            <v>COMPLETA</v>
          </cell>
        </row>
        <row r="207">
          <cell r="H207">
            <v>30851271</v>
          </cell>
          <cell r="I207">
            <v>5</v>
          </cell>
          <cell r="J207">
            <v>1</v>
          </cell>
          <cell r="L207">
            <v>5</v>
          </cell>
          <cell r="M207">
            <v>0</v>
          </cell>
          <cell r="N207">
            <v>0</v>
          </cell>
          <cell r="O207">
            <v>0</v>
          </cell>
          <cell r="P207" t="e">
            <v>#N/A</v>
          </cell>
          <cell r="Q207">
            <v>0</v>
          </cell>
          <cell r="R207">
            <v>0</v>
          </cell>
          <cell r="S207">
            <v>-5</v>
          </cell>
          <cell r="V207" t="str">
            <v>SI</v>
          </cell>
          <cell r="W207" t="str">
            <v>COMPLETA</v>
          </cell>
        </row>
        <row r="208">
          <cell r="H208">
            <v>30851272</v>
          </cell>
          <cell r="I208">
            <v>1</v>
          </cell>
          <cell r="J208">
            <v>1</v>
          </cell>
          <cell r="L208">
            <v>1</v>
          </cell>
          <cell r="M208">
            <v>0</v>
          </cell>
          <cell r="N208">
            <v>0</v>
          </cell>
          <cell r="O208">
            <v>0</v>
          </cell>
          <cell r="P208" t="e">
            <v>#N/A</v>
          </cell>
          <cell r="Q208">
            <v>0</v>
          </cell>
          <cell r="R208">
            <v>0</v>
          </cell>
          <cell r="S208">
            <v>-1</v>
          </cell>
          <cell r="V208" t="str">
            <v>SI</v>
          </cell>
          <cell r="W208" t="str">
            <v>COMPLETA</v>
          </cell>
        </row>
        <row r="209">
          <cell r="H209">
            <v>30851300</v>
          </cell>
          <cell r="I209">
            <v>42</v>
          </cell>
          <cell r="J209">
            <v>1</v>
          </cell>
          <cell r="L209">
            <v>42</v>
          </cell>
          <cell r="M209">
            <v>0</v>
          </cell>
          <cell r="N209">
            <v>0</v>
          </cell>
          <cell r="O209">
            <v>0</v>
          </cell>
          <cell r="P209" t="e">
            <v>#N/A</v>
          </cell>
          <cell r="Q209">
            <v>0</v>
          </cell>
          <cell r="R209">
            <v>0</v>
          </cell>
          <cell r="S209">
            <v>-42</v>
          </cell>
          <cell r="V209" t="str">
            <v>SI</v>
          </cell>
          <cell r="W209" t="str">
            <v xml:space="preserve">COMPLETA    </v>
          </cell>
        </row>
        <row r="210">
          <cell r="H210">
            <v>30851301</v>
          </cell>
          <cell r="I210">
            <v>190</v>
          </cell>
          <cell r="J210" t="str">
            <v>CL</v>
          </cell>
          <cell r="L210">
            <v>190</v>
          </cell>
          <cell r="M210">
            <v>0</v>
          </cell>
          <cell r="N210">
            <v>0</v>
          </cell>
          <cell r="O210">
            <v>0</v>
          </cell>
          <cell r="P210" t="e">
            <v>#N/A</v>
          </cell>
          <cell r="Q210">
            <v>0</v>
          </cell>
          <cell r="R210">
            <v>0</v>
          </cell>
          <cell r="S210">
            <v>-190</v>
          </cell>
          <cell r="V210" t="str">
            <v>SI</v>
          </cell>
          <cell r="W210" t="str">
            <v xml:space="preserve">COMPLETA    </v>
          </cell>
        </row>
        <row r="211">
          <cell r="H211">
            <v>30851342</v>
          </cell>
          <cell r="I211">
            <v>0</v>
          </cell>
          <cell r="J211" t="str">
            <v>CL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 t="e">
            <v>#N/A</v>
          </cell>
          <cell r="Q211">
            <v>0</v>
          </cell>
          <cell r="R211">
            <v>0</v>
          </cell>
          <cell r="S211">
            <v>0</v>
          </cell>
          <cell r="U211" t="str">
            <v>Cancelada</v>
          </cell>
          <cell r="V211" t="e">
            <v>#N/A</v>
          </cell>
          <cell r="W211" t="e">
            <v>#N/A</v>
          </cell>
        </row>
        <row r="212">
          <cell r="H212">
            <v>30851343</v>
          </cell>
          <cell r="I212">
            <v>1</v>
          </cell>
          <cell r="J212">
            <v>21</v>
          </cell>
          <cell r="L212">
            <v>1</v>
          </cell>
          <cell r="M212">
            <v>0</v>
          </cell>
          <cell r="N212">
            <v>0</v>
          </cell>
          <cell r="O212">
            <v>0</v>
          </cell>
          <cell r="P212" t="e">
            <v>#N/A</v>
          </cell>
          <cell r="Q212">
            <v>0</v>
          </cell>
          <cell r="R212">
            <v>0</v>
          </cell>
          <cell r="S212">
            <v>-1</v>
          </cell>
          <cell r="U212" t="str">
            <v>Ok recibido</v>
          </cell>
          <cell r="V212" t="str">
            <v>SI</v>
          </cell>
          <cell r="W212" t="str">
            <v xml:space="preserve">COMPLETA    </v>
          </cell>
        </row>
        <row r="213">
          <cell r="H213">
            <v>30851344</v>
          </cell>
          <cell r="I213">
            <v>30</v>
          </cell>
          <cell r="J213" t="str">
            <v>CL</v>
          </cell>
          <cell r="L213">
            <v>30</v>
          </cell>
          <cell r="M213">
            <v>0</v>
          </cell>
          <cell r="N213">
            <v>0</v>
          </cell>
          <cell r="O213">
            <v>0</v>
          </cell>
          <cell r="P213" t="e">
            <v>#N/A</v>
          </cell>
          <cell r="Q213">
            <v>0</v>
          </cell>
          <cell r="R213">
            <v>0</v>
          </cell>
          <cell r="S213">
            <v>-30</v>
          </cell>
          <cell r="V213" t="str">
            <v>SI</v>
          </cell>
          <cell r="W213" t="str">
            <v>COMPLETA</v>
          </cell>
        </row>
        <row r="214">
          <cell r="H214">
            <v>30851345</v>
          </cell>
          <cell r="I214">
            <v>24</v>
          </cell>
          <cell r="J214">
            <v>21</v>
          </cell>
          <cell r="L214">
            <v>24</v>
          </cell>
          <cell r="M214">
            <v>0</v>
          </cell>
          <cell r="N214">
            <v>0</v>
          </cell>
          <cell r="O214">
            <v>0</v>
          </cell>
          <cell r="P214" t="e">
            <v>#N/A</v>
          </cell>
          <cell r="Q214">
            <v>0</v>
          </cell>
          <cell r="R214">
            <v>12</v>
          </cell>
          <cell r="S214">
            <v>-12</v>
          </cell>
          <cell r="U214" t="str">
            <v>Ok recibido</v>
          </cell>
          <cell r="V214" t="str">
            <v>SI</v>
          </cell>
          <cell r="W214" t="str">
            <v>COMPLETA</v>
          </cell>
        </row>
        <row r="215">
          <cell r="H215">
            <v>30851346</v>
          </cell>
          <cell r="I215">
            <v>16</v>
          </cell>
          <cell r="J215" t="str">
            <v>CL</v>
          </cell>
          <cell r="L215">
            <v>16</v>
          </cell>
          <cell r="M215">
            <v>0</v>
          </cell>
          <cell r="N215">
            <v>0</v>
          </cell>
          <cell r="O215">
            <v>0</v>
          </cell>
          <cell r="P215" t="e">
            <v>#N/A</v>
          </cell>
          <cell r="Q215">
            <v>0</v>
          </cell>
          <cell r="R215">
            <v>0</v>
          </cell>
          <cell r="S215">
            <v>-16</v>
          </cell>
          <cell r="V215" t="str">
            <v>SI</v>
          </cell>
          <cell r="W215" t="str">
            <v>COMPLETA</v>
          </cell>
        </row>
        <row r="216">
          <cell r="H216">
            <v>30851347</v>
          </cell>
          <cell r="I216">
            <v>6</v>
          </cell>
          <cell r="J216" t="str">
            <v>CL</v>
          </cell>
          <cell r="L216">
            <v>6</v>
          </cell>
          <cell r="M216">
            <v>0</v>
          </cell>
          <cell r="N216">
            <v>0</v>
          </cell>
          <cell r="O216">
            <v>0</v>
          </cell>
          <cell r="P216" t="e">
            <v>#N/A</v>
          </cell>
          <cell r="Q216">
            <v>0</v>
          </cell>
          <cell r="R216">
            <v>0</v>
          </cell>
          <cell r="S216">
            <v>-6</v>
          </cell>
          <cell r="V216" t="str">
            <v>SI</v>
          </cell>
          <cell r="W216" t="str">
            <v xml:space="preserve">COMPLETA    </v>
          </cell>
        </row>
        <row r="217">
          <cell r="H217">
            <v>30851348</v>
          </cell>
          <cell r="I217">
            <v>6</v>
          </cell>
          <cell r="J217" t="str">
            <v>CL</v>
          </cell>
          <cell r="L217">
            <v>6</v>
          </cell>
          <cell r="M217">
            <v>0</v>
          </cell>
          <cell r="N217">
            <v>0</v>
          </cell>
          <cell r="O217">
            <v>0</v>
          </cell>
          <cell r="P217" t="e">
            <v>#N/A</v>
          </cell>
          <cell r="Q217">
            <v>0</v>
          </cell>
          <cell r="R217">
            <v>0</v>
          </cell>
          <cell r="S217">
            <v>-6</v>
          </cell>
          <cell r="V217" t="str">
            <v>SI</v>
          </cell>
          <cell r="W217" t="str">
            <v>COMPLETA</v>
          </cell>
        </row>
        <row r="218">
          <cell r="H218">
            <v>30851349</v>
          </cell>
          <cell r="I218">
            <v>2</v>
          </cell>
          <cell r="J218">
            <v>21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  <cell r="P218" t="e">
            <v>#N/A</v>
          </cell>
          <cell r="Q218">
            <v>0</v>
          </cell>
          <cell r="R218">
            <v>0</v>
          </cell>
          <cell r="S218">
            <v>-2</v>
          </cell>
          <cell r="V218" t="str">
            <v>SI</v>
          </cell>
          <cell r="W218" t="str">
            <v>COMPLETA</v>
          </cell>
        </row>
        <row r="219">
          <cell r="H219">
            <v>30851350</v>
          </cell>
          <cell r="I219">
            <v>2</v>
          </cell>
          <cell r="J219">
            <v>21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  <cell r="P219" t="e">
            <v>#N/A</v>
          </cell>
          <cell r="Q219">
            <v>0</v>
          </cell>
          <cell r="R219">
            <v>0</v>
          </cell>
          <cell r="S219">
            <v>-2</v>
          </cell>
          <cell r="V219" t="str">
            <v>SI</v>
          </cell>
          <cell r="W219" t="str">
            <v>COMPLETA</v>
          </cell>
        </row>
        <row r="220">
          <cell r="H220">
            <v>30851351</v>
          </cell>
          <cell r="I220">
            <v>2</v>
          </cell>
          <cell r="J220">
            <v>21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  <cell r="P220" t="e">
            <v>#N/A</v>
          </cell>
          <cell r="Q220">
            <v>0</v>
          </cell>
          <cell r="R220">
            <v>0</v>
          </cell>
          <cell r="S220">
            <v>-2</v>
          </cell>
          <cell r="V220" t="str">
            <v>SI</v>
          </cell>
          <cell r="W220" t="str">
            <v>COMPLETA</v>
          </cell>
        </row>
        <row r="221">
          <cell r="H221">
            <v>30851352</v>
          </cell>
          <cell r="I221">
            <v>3</v>
          </cell>
          <cell r="J221" t="str">
            <v>CL</v>
          </cell>
          <cell r="L221">
            <v>3</v>
          </cell>
          <cell r="M221">
            <v>0</v>
          </cell>
          <cell r="N221">
            <v>0</v>
          </cell>
          <cell r="O221">
            <v>0</v>
          </cell>
          <cell r="P221" t="e">
            <v>#N/A</v>
          </cell>
          <cell r="Q221">
            <v>0</v>
          </cell>
          <cell r="R221">
            <v>0</v>
          </cell>
          <cell r="S221">
            <v>-3</v>
          </cell>
          <cell r="V221" t="str">
            <v>SI</v>
          </cell>
          <cell r="W221" t="str">
            <v>COMPLETA</v>
          </cell>
        </row>
        <row r="222">
          <cell r="H222">
            <v>30851353</v>
          </cell>
          <cell r="I222">
            <v>5</v>
          </cell>
          <cell r="J222" t="str">
            <v>CL</v>
          </cell>
          <cell r="L222">
            <v>5</v>
          </cell>
          <cell r="M222">
            <v>0</v>
          </cell>
          <cell r="N222">
            <v>0</v>
          </cell>
          <cell r="O222">
            <v>0</v>
          </cell>
          <cell r="P222" t="e">
            <v>#N/A</v>
          </cell>
          <cell r="Q222">
            <v>0</v>
          </cell>
          <cell r="R222">
            <v>0</v>
          </cell>
          <cell r="S222">
            <v>-5</v>
          </cell>
          <cell r="V222" t="str">
            <v>SI</v>
          </cell>
          <cell r="W222" t="str">
            <v xml:space="preserve">COMPLETA    </v>
          </cell>
        </row>
        <row r="223">
          <cell r="H223">
            <v>30851354</v>
          </cell>
          <cell r="I223">
            <v>3</v>
          </cell>
          <cell r="J223" t="str">
            <v>CL</v>
          </cell>
          <cell r="L223">
            <v>3</v>
          </cell>
          <cell r="M223">
            <v>0</v>
          </cell>
          <cell r="N223">
            <v>0</v>
          </cell>
          <cell r="O223">
            <v>0</v>
          </cell>
          <cell r="P223" t="e">
            <v>#N/A</v>
          </cell>
          <cell r="Q223">
            <v>0</v>
          </cell>
          <cell r="R223">
            <v>0</v>
          </cell>
          <cell r="S223">
            <v>-3</v>
          </cell>
          <cell r="V223" t="str">
            <v>SI</v>
          </cell>
          <cell r="W223" t="str">
            <v>COMPLETA</v>
          </cell>
        </row>
        <row r="224">
          <cell r="H224">
            <v>30851355</v>
          </cell>
          <cell r="I224">
            <v>2</v>
          </cell>
          <cell r="J224">
            <v>21</v>
          </cell>
          <cell r="L224">
            <v>2</v>
          </cell>
          <cell r="M224">
            <v>0</v>
          </cell>
          <cell r="N224">
            <v>0</v>
          </cell>
          <cell r="O224">
            <v>0</v>
          </cell>
          <cell r="P224" t="e">
            <v>#N/A</v>
          </cell>
          <cell r="Q224">
            <v>0</v>
          </cell>
          <cell r="R224">
            <v>0</v>
          </cell>
          <cell r="S224">
            <v>-2</v>
          </cell>
          <cell r="V224" t="str">
            <v>SI</v>
          </cell>
          <cell r="W224" t="str">
            <v>COMPLETA</v>
          </cell>
        </row>
        <row r="225">
          <cell r="H225">
            <v>30851356</v>
          </cell>
          <cell r="I225">
            <v>0</v>
          </cell>
          <cell r="J225" t="str">
            <v>CL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 t="e">
            <v>#N/A</v>
          </cell>
          <cell r="Q225">
            <v>0</v>
          </cell>
          <cell r="R225">
            <v>0</v>
          </cell>
          <cell r="S225">
            <v>0</v>
          </cell>
          <cell r="U225" t="str">
            <v>Cancelada</v>
          </cell>
          <cell r="V225" t="e">
            <v>#N/A</v>
          </cell>
          <cell r="W225" t="e">
            <v>#N/A</v>
          </cell>
        </row>
        <row r="226">
          <cell r="H226">
            <v>30851387</v>
          </cell>
          <cell r="I226">
            <v>2</v>
          </cell>
          <cell r="J226" t="str">
            <v>CL</v>
          </cell>
          <cell r="L226">
            <v>2</v>
          </cell>
          <cell r="M226">
            <v>0</v>
          </cell>
          <cell r="N226">
            <v>0</v>
          </cell>
          <cell r="O226">
            <v>0</v>
          </cell>
          <cell r="P226" t="e">
            <v>#N/A</v>
          </cell>
          <cell r="Q226">
            <v>0</v>
          </cell>
          <cell r="R226">
            <v>0</v>
          </cell>
          <cell r="S226">
            <v>-2</v>
          </cell>
          <cell r="V226" t="str">
            <v>SI</v>
          </cell>
          <cell r="W226" t="str">
            <v>COMPLETA</v>
          </cell>
        </row>
        <row r="227">
          <cell r="H227">
            <v>30851388</v>
          </cell>
          <cell r="I227">
            <v>10</v>
          </cell>
          <cell r="J227">
            <v>19</v>
          </cell>
          <cell r="L227">
            <v>10</v>
          </cell>
          <cell r="M227">
            <v>0</v>
          </cell>
          <cell r="N227">
            <v>0</v>
          </cell>
          <cell r="O227">
            <v>0</v>
          </cell>
          <cell r="P227" t="e">
            <v>#N/A</v>
          </cell>
          <cell r="Q227">
            <v>0</v>
          </cell>
          <cell r="R227">
            <v>9</v>
          </cell>
          <cell r="S227">
            <v>-1</v>
          </cell>
          <cell r="U227" t="str">
            <v>Ok recibido</v>
          </cell>
          <cell r="V227" t="str">
            <v>SI</v>
          </cell>
          <cell r="W227" t="str">
            <v xml:space="preserve">COMPLETA    </v>
          </cell>
        </row>
        <row r="228">
          <cell r="H228">
            <v>30851389</v>
          </cell>
          <cell r="I228">
            <v>10</v>
          </cell>
          <cell r="J228">
            <v>19</v>
          </cell>
          <cell r="L228">
            <v>7</v>
          </cell>
          <cell r="M228">
            <v>3</v>
          </cell>
          <cell r="N228">
            <v>0</v>
          </cell>
          <cell r="O228">
            <v>0</v>
          </cell>
          <cell r="P228" t="e">
            <v>#N/A</v>
          </cell>
          <cell r="Q228">
            <v>0</v>
          </cell>
          <cell r="R228">
            <v>7</v>
          </cell>
          <cell r="S228">
            <v>0</v>
          </cell>
          <cell r="V228" t="str">
            <v>SI</v>
          </cell>
          <cell r="W228" t="str">
            <v xml:space="preserve">COMPLETA    </v>
          </cell>
        </row>
        <row r="229">
          <cell r="H229">
            <v>30851390</v>
          </cell>
          <cell r="I229">
            <v>3</v>
          </cell>
          <cell r="J229" t="str">
            <v>CL</v>
          </cell>
          <cell r="L229">
            <v>3</v>
          </cell>
          <cell r="M229">
            <v>0</v>
          </cell>
          <cell r="N229">
            <v>0</v>
          </cell>
          <cell r="O229">
            <v>0</v>
          </cell>
          <cell r="P229" t="e">
            <v>#N/A</v>
          </cell>
          <cell r="Q229">
            <v>0</v>
          </cell>
          <cell r="R229">
            <v>0</v>
          </cell>
          <cell r="S229">
            <v>-3</v>
          </cell>
          <cell r="V229" t="str">
            <v>SI</v>
          </cell>
          <cell r="W229" t="str">
            <v xml:space="preserve">COMPLETA    </v>
          </cell>
        </row>
        <row r="230">
          <cell r="H230">
            <v>30851391</v>
          </cell>
          <cell r="I230">
            <v>20</v>
          </cell>
          <cell r="J230" t="str">
            <v>CL</v>
          </cell>
          <cell r="L230">
            <v>20</v>
          </cell>
          <cell r="M230">
            <v>0</v>
          </cell>
          <cell r="N230">
            <v>0</v>
          </cell>
          <cell r="O230">
            <v>0</v>
          </cell>
          <cell r="P230" t="e">
            <v>#N/A</v>
          </cell>
          <cell r="Q230">
            <v>0</v>
          </cell>
          <cell r="R230">
            <v>0</v>
          </cell>
          <cell r="S230">
            <v>-20</v>
          </cell>
          <cell r="V230" t="str">
            <v>SI</v>
          </cell>
          <cell r="W230" t="str">
            <v xml:space="preserve">COMPLETA    </v>
          </cell>
        </row>
        <row r="231">
          <cell r="H231">
            <v>30851392</v>
          </cell>
          <cell r="I231">
            <v>29</v>
          </cell>
          <cell r="J231" t="str">
            <v>CL</v>
          </cell>
          <cell r="L231">
            <v>29</v>
          </cell>
          <cell r="M231">
            <v>0</v>
          </cell>
          <cell r="N231">
            <v>0</v>
          </cell>
          <cell r="O231">
            <v>0</v>
          </cell>
          <cell r="P231" t="e">
            <v>#N/A</v>
          </cell>
          <cell r="Q231">
            <v>0</v>
          </cell>
          <cell r="R231">
            <v>0</v>
          </cell>
          <cell r="S231">
            <v>-29</v>
          </cell>
          <cell r="V231" t="str">
            <v>SI</v>
          </cell>
          <cell r="W231" t="str">
            <v xml:space="preserve">COMPLETA    </v>
          </cell>
        </row>
        <row r="232">
          <cell r="H232">
            <v>30851393</v>
          </cell>
          <cell r="I232">
            <v>2</v>
          </cell>
          <cell r="J232" t="str">
            <v>CL</v>
          </cell>
          <cell r="L232">
            <v>2</v>
          </cell>
          <cell r="M232">
            <v>0</v>
          </cell>
          <cell r="N232">
            <v>0</v>
          </cell>
          <cell r="O232">
            <v>0</v>
          </cell>
          <cell r="P232" t="e">
            <v>#N/A</v>
          </cell>
          <cell r="Q232">
            <v>0</v>
          </cell>
          <cell r="R232">
            <v>0</v>
          </cell>
          <cell r="S232">
            <v>-2</v>
          </cell>
          <cell r="V232" t="str">
            <v>SI</v>
          </cell>
          <cell r="W232" t="str">
            <v xml:space="preserve">COMPLETA    </v>
          </cell>
        </row>
        <row r="233">
          <cell r="H233">
            <v>30851394</v>
          </cell>
          <cell r="I233">
            <v>1</v>
          </cell>
          <cell r="J233" t="str">
            <v>CL</v>
          </cell>
          <cell r="L233">
            <v>1</v>
          </cell>
          <cell r="M233">
            <v>0</v>
          </cell>
          <cell r="N233">
            <v>0</v>
          </cell>
          <cell r="O233">
            <v>0</v>
          </cell>
          <cell r="P233" t="e">
            <v>#N/A</v>
          </cell>
          <cell r="Q233">
            <v>0</v>
          </cell>
          <cell r="R233">
            <v>0</v>
          </cell>
          <cell r="S233">
            <v>-1</v>
          </cell>
          <cell r="V233" t="str">
            <v>SI</v>
          </cell>
          <cell r="W233" t="str">
            <v xml:space="preserve">COMPLETA    </v>
          </cell>
        </row>
        <row r="234">
          <cell r="H234">
            <v>30851395</v>
          </cell>
          <cell r="I234">
            <v>4</v>
          </cell>
          <cell r="J234" t="str">
            <v>CL</v>
          </cell>
          <cell r="L234">
            <v>4</v>
          </cell>
          <cell r="M234">
            <v>0</v>
          </cell>
          <cell r="N234">
            <v>0</v>
          </cell>
          <cell r="O234">
            <v>0</v>
          </cell>
          <cell r="P234" t="e">
            <v>#N/A</v>
          </cell>
          <cell r="Q234">
            <v>0</v>
          </cell>
          <cell r="R234">
            <v>0</v>
          </cell>
          <cell r="S234">
            <v>-4</v>
          </cell>
          <cell r="V234" t="str">
            <v>SI</v>
          </cell>
          <cell r="W234" t="str">
            <v xml:space="preserve">COMPLETA    </v>
          </cell>
        </row>
        <row r="235">
          <cell r="H235">
            <v>30851396</v>
          </cell>
          <cell r="I235">
            <v>4</v>
          </cell>
          <cell r="J235" t="str">
            <v>CL</v>
          </cell>
          <cell r="L235">
            <v>4</v>
          </cell>
          <cell r="M235">
            <v>0</v>
          </cell>
          <cell r="N235">
            <v>0</v>
          </cell>
          <cell r="O235">
            <v>0</v>
          </cell>
          <cell r="P235" t="e">
            <v>#N/A</v>
          </cell>
          <cell r="Q235">
            <v>0</v>
          </cell>
          <cell r="R235">
            <v>0</v>
          </cell>
          <cell r="S235">
            <v>-4</v>
          </cell>
          <cell r="V235" t="str">
            <v>SI</v>
          </cell>
          <cell r="W235" t="str">
            <v xml:space="preserve">COMPLETA    </v>
          </cell>
        </row>
        <row r="236">
          <cell r="H236">
            <v>30851397</v>
          </cell>
          <cell r="I236">
            <v>3</v>
          </cell>
          <cell r="J236" t="str">
            <v>CL</v>
          </cell>
          <cell r="L236">
            <v>3</v>
          </cell>
          <cell r="M236">
            <v>0</v>
          </cell>
          <cell r="N236">
            <v>0</v>
          </cell>
          <cell r="O236">
            <v>0</v>
          </cell>
          <cell r="P236" t="e">
            <v>#N/A</v>
          </cell>
          <cell r="Q236">
            <v>0</v>
          </cell>
          <cell r="R236">
            <v>0</v>
          </cell>
          <cell r="S236">
            <v>-3</v>
          </cell>
          <cell r="V236" t="str">
            <v>SI</v>
          </cell>
          <cell r="W236" t="str">
            <v>COMPLETA</v>
          </cell>
        </row>
        <row r="237">
          <cell r="H237">
            <v>30851398</v>
          </cell>
          <cell r="I237">
            <v>2</v>
          </cell>
          <cell r="J237" t="str">
            <v>CL</v>
          </cell>
          <cell r="L237">
            <v>2</v>
          </cell>
          <cell r="M237">
            <v>0</v>
          </cell>
          <cell r="N237">
            <v>0</v>
          </cell>
          <cell r="O237">
            <v>0</v>
          </cell>
          <cell r="P237" t="e">
            <v>#N/A</v>
          </cell>
          <cell r="Q237">
            <v>0</v>
          </cell>
          <cell r="R237">
            <v>0</v>
          </cell>
          <cell r="S237">
            <v>-2</v>
          </cell>
          <cell r="V237" t="str">
            <v>SI</v>
          </cell>
          <cell r="W237" t="str">
            <v xml:space="preserve">COMPLETA    </v>
          </cell>
        </row>
        <row r="238">
          <cell r="H238">
            <v>30851399</v>
          </cell>
          <cell r="I238">
            <v>4</v>
          </cell>
          <cell r="J238">
            <v>19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  <cell r="P238" t="e">
            <v>#N/A</v>
          </cell>
          <cell r="Q238">
            <v>0</v>
          </cell>
          <cell r="R238">
            <v>0</v>
          </cell>
          <cell r="S238">
            <v>-4</v>
          </cell>
          <cell r="V238" t="str">
            <v>SI</v>
          </cell>
          <cell r="W238" t="str">
            <v>COMPLETA</v>
          </cell>
        </row>
        <row r="239">
          <cell r="H239">
            <v>30851400</v>
          </cell>
          <cell r="I239">
            <v>2</v>
          </cell>
          <cell r="J239" t="str">
            <v>CL</v>
          </cell>
          <cell r="L239">
            <v>2</v>
          </cell>
          <cell r="M239">
            <v>0</v>
          </cell>
          <cell r="N239">
            <v>0</v>
          </cell>
          <cell r="O239">
            <v>0</v>
          </cell>
          <cell r="P239" t="e">
            <v>#N/A</v>
          </cell>
          <cell r="Q239">
            <v>0</v>
          </cell>
          <cell r="R239">
            <v>0</v>
          </cell>
          <cell r="S239">
            <v>-2</v>
          </cell>
          <cell r="V239" t="str">
            <v>SI</v>
          </cell>
          <cell r="W239" t="str">
            <v xml:space="preserve">COMPLETA    </v>
          </cell>
        </row>
        <row r="240">
          <cell r="H240">
            <v>30851401</v>
          </cell>
          <cell r="I240">
            <v>2</v>
          </cell>
          <cell r="J240" t="str">
            <v>CL</v>
          </cell>
          <cell r="L240">
            <v>2</v>
          </cell>
          <cell r="M240">
            <v>0</v>
          </cell>
          <cell r="N240">
            <v>0</v>
          </cell>
          <cell r="O240">
            <v>0</v>
          </cell>
          <cell r="P240" t="e">
            <v>#N/A</v>
          </cell>
          <cell r="Q240">
            <v>0</v>
          </cell>
          <cell r="R240">
            <v>0</v>
          </cell>
          <cell r="S240">
            <v>-2</v>
          </cell>
          <cell r="V240" t="str">
            <v>SI</v>
          </cell>
          <cell r="W240" t="str">
            <v xml:space="preserve">COMPLETA    </v>
          </cell>
        </row>
        <row r="241">
          <cell r="H241">
            <v>30851402</v>
          </cell>
          <cell r="I241">
            <v>1</v>
          </cell>
          <cell r="J241" t="str">
            <v>CL</v>
          </cell>
          <cell r="L241">
            <v>1</v>
          </cell>
          <cell r="M241">
            <v>0</v>
          </cell>
          <cell r="N241">
            <v>0</v>
          </cell>
          <cell r="O241">
            <v>0</v>
          </cell>
          <cell r="P241" t="e">
            <v>#N/A</v>
          </cell>
          <cell r="Q241">
            <v>0</v>
          </cell>
          <cell r="R241">
            <v>0</v>
          </cell>
          <cell r="S241">
            <v>-1</v>
          </cell>
          <cell r="V241" t="str">
            <v>SI</v>
          </cell>
          <cell r="W241" t="str">
            <v xml:space="preserve">COMPLETA    </v>
          </cell>
        </row>
        <row r="242">
          <cell r="H242">
            <v>30851403</v>
          </cell>
          <cell r="I242">
            <v>2</v>
          </cell>
          <cell r="J242" t="str">
            <v>CL</v>
          </cell>
          <cell r="L242">
            <v>2</v>
          </cell>
          <cell r="M242">
            <v>0</v>
          </cell>
          <cell r="N242">
            <v>0</v>
          </cell>
          <cell r="O242">
            <v>0</v>
          </cell>
          <cell r="P242" t="e">
            <v>#N/A</v>
          </cell>
          <cell r="Q242">
            <v>0</v>
          </cell>
          <cell r="R242">
            <v>0</v>
          </cell>
          <cell r="S242">
            <v>-2</v>
          </cell>
          <cell r="V242" t="str">
            <v>SI</v>
          </cell>
          <cell r="W242" t="str">
            <v xml:space="preserve">COMPLETA    </v>
          </cell>
        </row>
        <row r="243">
          <cell r="H243">
            <v>30851404</v>
          </cell>
          <cell r="I243">
            <v>2</v>
          </cell>
          <cell r="J243" t="str">
            <v>CL</v>
          </cell>
          <cell r="L243">
            <v>2</v>
          </cell>
          <cell r="M243">
            <v>0</v>
          </cell>
          <cell r="N243">
            <v>0</v>
          </cell>
          <cell r="O243">
            <v>0</v>
          </cell>
          <cell r="P243" t="e">
            <v>#N/A</v>
          </cell>
          <cell r="Q243">
            <v>0</v>
          </cell>
          <cell r="R243">
            <v>0</v>
          </cell>
          <cell r="S243">
            <v>-2</v>
          </cell>
          <cell r="V243" t="str">
            <v>SI</v>
          </cell>
          <cell r="W243" t="str">
            <v>COMPLETA</v>
          </cell>
        </row>
        <row r="244">
          <cell r="H244">
            <v>30851405</v>
          </cell>
          <cell r="I244">
            <v>2</v>
          </cell>
          <cell r="J244" t="str">
            <v>CL</v>
          </cell>
          <cell r="L244">
            <v>2</v>
          </cell>
          <cell r="M244">
            <v>0</v>
          </cell>
          <cell r="N244">
            <v>0</v>
          </cell>
          <cell r="O244">
            <v>0</v>
          </cell>
          <cell r="P244" t="e">
            <v>#N/A</v>
          </cell>
          <cell r="Q244">
            <v>0</v>
          </cell>
          <cell r="R244">
            <v>0</v>
          </cell>
          <cell r="S244">
            <v>-2</v>
          </cell>
          <cell r="V244" t="str">
            <v>SI</v>
          </cell>
          <cell r="W244" t="str">
            <v xml:space="preserve">COMPLETA    </v>
          </cell>
        </row>
        <row r="245">
          <cell r="H245">
            <v>30851425</v>
          </cell>
          <cell r="I245">
            <v>1</v>
          </cell>
          <cell r="J245" t="str">
            <v>CL</v>
          </cell>
          <cell r="L245">
            <v>1</v>
          </cell>
          <cell r="M245">
            <v>0</v>
          </cell>
          <cell r="N245">
            <v>0</v>
          </cell>
          <cell r="O245">
            <v>0</v>
          </cell>
          <cell r="P245" t="e">
            <v>#N/A</v>
          </cell>
          <cell r="Q245">
            <v>0</v>
          </cell>
          <cell r="R245">
            <v>0</v>
          </cell>
          <cell r="S245">
            <v>-1</v>
          </cell>
          <cell r="V245" t="str">
            <v>SI</v>
          </cell>
          <cell r="W245" t="str">
            <v>COMPLETA</v>
          </cell>
        </row>
        <row r="246">
          <cell r="H246">
            <v>30851426</v>
          </cell>
          <cell r="I246">
            <v>30</v>
          </cell>
          <cell r="J246" t="str">
            <v>CL</v>
          </cell>
          <cell r="L246">
            <v>30</v>
          </cell>
          <cell r="M246">
            <v>0</v>
          </cell>
          <cell r="N246">
            <v>0</v>
          </cell>
          <cell r="O246">
            <v>0</v>
          </cell>
          <cell r="P246" t="e">
            <v>#N/A</v>
          </cell>
          <cell r="Q246">
            <v>0</v>
          </cell>
          <cell r="R246">
            <v>0</v>
          </cell>
          <cell r="S246">
            <v>-30</v>
          </cell>
          <cell r="V246" t="str">
            <v>SI</v>
          </cell>
          <cell r="W246" t="str">
            <v xml:space="preserve">COMPLETA    </v>
          </cell>
        </row>
        <row r="247">
          <cell r="H247">
            <v>30851427</v>
          </cell>
          <cell r="I247">
            <v>0</v>
          </cell>
          <cell r="J247" t="str">
            <v>CL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 t="e">
            <v>#N/A</v>
          </cell>
          <cell r="Q247">
            <v>0</v>
          </cell>
          <cell r="R247">
            <v>0</v>
          </cell>
          <cell r="S247">
            <v>0</v>
          </cell>
          <cell r="U247" t="str">
            <v>Cancelada</v>
          </cell>
          <cell r="V247" t="str">
            <v>CANCEL</v>
          </cell>
          <cell r="W247" t="str">
            <v>CANCELADA</v>
          </cell>
        </row>
        <row r="248">
          <cell r="H248">
            <v>30851428</v>
          </cell>
          <cell r="I248">
            <v>9</v>
          </cell>
          <cell r="J248" t="str">
            <v>CL</v>
          </cell>
          <cell r="L248">
            <v>9</v>
          </cell>
          <cell r="M248">
            <v>0</v>
          </cell>
          <cell r="N248">
            <v>0</v>
          </cell>
          <cell r="O248">
            <v>0</v>
          </cell>
          <cell r="P248" t="e">
            <v>#N/A</v>
          </cell>
          <cell r="Q248">
            <v>0</v>
          </cell>
          <cell r="R248">
            <v>0</v>
          </cell>
          <cell r="S248">
            <v>-9</v>
          </cell>
          <cell r="V248" t="str">
            <v>SI</v>
          </cell>
          <cell r="W248" t="str">
            <v>COMPLETA</v>
          </cell>
        </row>
        <row r="249">
          <cell r="H249">
            <v>30851429</v>
          </cell>
          <cell r="I249">
            <v>4</v>
          </cell>
          <cell r="J249" t="str">
            <v>CL</v>
          </cell>
          <cell r="L249">
            <v>4</v>
          </cell>
          <cell r="M249">
            <v>0</v>
          </cell>
          <cell r="N249">
            <v>0</v>
          </cell>
          <cell r="O249">
            <v>0</v>
          </cell>
          <cell r="P249" t="e">
            <v>#N/A</v>
          </cell>
          <cell r="Q249">
            <v>0</v>
          </cell>
          <cell r="R249">
            <v>0</v>
          </cell>
          <cell r="S249">
            <v>-4</v>
          </cell>
          <cell r="V249" t="str">
            <v>SI</v>
          </cell>
          <cell r="W249" t="str">
            <v xml:space="preserve">COMPLETA    </v>
          </cell>
        </row>
        <row r="250">
          <cell r="H250">
            <v>30851438</v>
          </cell>
          <cell r="I250">
            <v>8</v>
          </cell>
          <cell r="J250">
            <v>11</v>
          </cell>
          <cell r="L250">
            <v>8</v>
          </cell>
          <cell r="M250">
            <v>0</v>
          </cell>
          <cell r="N250">
            <v>0</v>
          </cell>
          <cell r="O250">
            <v>0</v>
          </cell>
          <cell r="P250" t="e">
            <v>#N/A</v>
          </cell>
          <cell r="Q250">
            <v>0</v>
          </cell>
          <cell r="R250">
            <v>0</v>
          </cell>
          <cell r="S250">
            <v>-8</v>
          </cell>
          <cell r="V250" t="str">
            <v>SI</v>
          </cell>
          <cell r="W250" t="str">
            <v xml:space="preserve">COMPLETA    </v>
          </cell>
        </row>
        <row r="251">
          <cell r="H251">
            <v>30851442</v>
          </cell>
          <cell r="I251">
            <v>1</v>
          </cell>
          <cell r="J251">
            <v>11</v>
          </cell>
          <cell r="L251">
            <v>1</v>
          </cell>
          <cell r="M251">
            <v>0</v>
          </cell>
          <cell r="N251">
            <v>0</v>
          </cell>
          <cell r="O251">
            <v>0</v>
          </cell>
          <cell r="P251" t="e">
            <v>#N/A</v>
          </cell>
          <cell r="Q251">
            <v>0</v>
          </cell>
          <cell r="R251">
            <v>0</v>
          </cell>
          <cell r="S251">
            <v>-1</v>
          </cell>
          <cell r="U251" t="str">
            <v>pedir a Karina</v>
          </cell>
          <cell r="V251" t="str">
            <v>SI</v>
          </cell>
          <cell r="W251" t="str">
            <v xml:space="preserve">COMPLETA    </v>
          </cell>
        </row>
        <row r="252">
          <cell r="H252">
            <v>30851443</v>
          </cell>
          <cell r="I252">
            <v>1</v>
          </cell>
          <cell r="J252">
            <v>11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 t="e">
            <v>#N/A</v>
          </cell>
          <cell r="Q252">
            <v>-1</v>
          </cell>
          <cell r="R252">
            <v>0</v>
          </cell>
          <cell r="S252">
            <v>0</v>
          </cell>
          <cell r="U252" t="str">
            <v>Se lanza con corto
Corto:
ACB-000110-01 6K  ETA 01-31</v>
          </cell>
          <cell r="V252">
            <v>0</v>
          </cell>
          <cell r="W252" t="str">
            <v>CORTO</v>
          </cell>
        </row>
        <row r="253">
          <cell r="H253">
            <v>30851450</v>
          </cell>
          <cell r="I253">
            <v>7</v>
          </cell>
          <cell r="J253">
            <v>8</v>
          </cell>
          <cell r="L253">
            <v>7</v>
          </cell>
          <cell r="M253">
            <v>0</v>
          </cell>
          <cell r="N253">
            <v>0</v>
          </cell>
          <cell r="O253">
            <v>0</v>
          </cell>
          <cell r="P253" t="e">
            <v>#N/A</v>
          </cell>
          <cell r="Q253">
            <v>0</v>
          </cell>
          <cell r="R253">
            <v>6</v>
          </cell>
          <cell r="S253">
            <v>-1</v>
          </cell>
          <cell r="V253" t="str">
            <v>SI</v>
          </cell>
          <cell r="W253" t="str">
            <v>COMPLETA</v>
          </cell>
        </row>
        <row r="254">
          <cell r="H254">
            <v>30851451</v>
          </cell>
          <cell r="I254">
            <v>9</v>
          </cell>
          <cell r="J254" t="str">
            <v>CL</v>
          </cell>
          <cell r="L254">
            <v>9</v>
          </cell>
          <cell r="M254">
            <v>0</v>
          </cell>
          <cell r="N254">
            <v>0</v>
          </cell>
          <cell r="O254">
            <v>0</v>
          </cell>
          <cell r="P254" t="e">
            <v>#N/A</v>
          </cell>
          <cell r="Q254">
            <v>0</v>
          </cell>
          <cell r="R254">
            <v>0</v>
          </cell>
          <cell r="S254">
            <v>-9</v>
          </cell>
          <cell r="V254" t="str">
            <v>SI</v>
          </cell>
          <cell r="W254" t="str">
            <v>COMPLETA</v>
          </cell>
        </row>
        <row r="255">
          <cell r="H255">
            <v>30851452</v>
          </cell>
          <cell r="I255">
            <v>2</v>
          </cell>
          <cell r="J255" t="str">
            <v>CL</v>
          </cell>
          <cell r="L255">
            <v>2</v>
          </cell>
          <cell r="M255">
            <v>0</v>
          </cell>
          <cell r="N255">
            <v>0</v>
          </cell>
          <cell r="O255">
            <v>0</v>
          </cell>
          <cell r="P255" t="e">
            <v>#N/A</v>
          </cell>
          <cell r="Q255">
            <v>0</v>
          </cell>
          <cell r="R255">
            <v>0</v>
          </cell>
          <cell r="S255">
            <v>-2</v>
          </cell>
          <cell r="V255" t="str">
            <v>SI</v>
          </cell>
          <cell r="W255" t="str">
            <v>COMPLETA</v>
          </cell>
        </row>
        <row r="256">
          <cell r="H256">
            <v>30851453</v>
          </cell>
          <cell r="I256">
            <v>4</v>
          </cell>
          <cell r="J256" t="str">
            <v>CL</v>
          </cell>
          <cell r="L256">
            <v>4</v>
          </cell>
          <cell r="M256">
            <v>0</v>
          </cell>
          <cell r="N256">
            <v>0</v>
          </cell>
          <cell r="O256">
            <v>0</v>
          </cell>
          <cell r="P256" t="e">
            <v>#N/A</v>
          </cell>
          <cell r="Q256">
            <v>0</v>
          </cell>
          <cell r="R256">
            <v>0</v>
          </cell>
          <cell r="S256">
            <v>-4</v>
          </cell>
          <cell r="V256" t="str">
            <v>SI</v>
          </cell>
          <cell r="W256" t="str">
            <v>COMPLETA</v>
          </cell>
        </row>
        <row r="257">
          <cell r="H257">
            <v>30851454</v>
          </cell>
          <cell r="I257">
            <v>4</v>
          </cell>
          <cell r="J257" t="str">
            <v>CL</v>
          </cell>
          <cell r="L257">
            <v>4</v>
          </cell>
          <cell r="M257">
            <v>0</v>
          </cell>
          <cell r="N257">
            <v>0</v>
          </cell>
          <cell r="O257">
            <v>0</v>
          </cell>
          <cell r="P257" t="e">
            <v>#N/A</v>
          </cell>
          <cell r="Q257">
            <v>0</v>
          </cell>
          <cell r="R257">
            <v>0</v>
          </cell>
          <cell r="S257">
            <v>-4</v>
          </cell>
          <cell r="V257" t="str">
            <v>SI</v>
          </cell>
          <cell r="W257" t="str">
            <v>COMPLETA</v>
          </cell>
        </row>
        <row r="258">
          <cell r="H258">
            <v>30851455</v>
          </cell>
          <cell r="I258">
            <v>14</v>
          </cell>
          <cell r="J258" t="str">
            <v>CL</v>
          </cell>
          <cell r="L258">
            <v>14</v>
          </cell>
          <cell r="M258">
            <v>0</v>
          </cell>
          <cell r="N258">
            <v>0</v>
          </cell>
          <cell r="O258">
            <v>0</v>
          </cell>
          <cell r="P258" t="e">
            <v>#N/A</v>
          </cell>
          <cell r="Q258">
            <v>0</v>
          </cell>
          <cell r="R258">
            <v>0</v>
          </cell>
          <cell r="S258">
            <v>-14</v>
          </cell>
          <cell r="V258" t="str">
            <v>SI</v>
          </cell>
          <cell r="W258" t="str">
            <v>COMPLETA</v>
          </cell>
        </row>
        <row r="259">
          <cell r="H259">
            <v>30851456</v>
          </cell>
          <cell r="I259">
            <v>13</v>
          </cell>
          <cell r="J259" t="str">
            <v>CL</v>
          </cell>
          <cell r="L259">
            <v>13</v>
          </cell>
          <cell r="M259">
            <v>0</v>
          </cell>
          <cell r="N259">
            <v>0</v>
          </cell>
          <cell r="O259">
            <v>0</v>
          </cell>
          <cell r="P259" t="e">
            <v>#N/A</v>
          </cell>
          <cell r="Q259">
            <v>0</v>
          </cell>
          <cell r="R259">
            <v>0</v>
          </cell>
          <cell r="S259">
            <v>-13</v>
          </cell>
          <cell r="U259" t="str">
            <v>checar para detenr</v>
          </cell>
          <cell r="V259" t="str">
            <v>SI</v>
          </cell>
          <cell r="W259" t="str">
            <v>COMPLETA</v>
          </cell>
        </row>
        <row r="260">
          <cell r="H260">
            <v>30851457</v>
          </cell>
          <cell r="I260">
            <v>24</v>
          </cell>
          <cell r="J260">
            <v>8</v>
          </cell>
          <cell r="L260">
            <v>24</v>
          </cell>
          <cell r="M260">
            <v>0</v>
          </cell>
          <cell r="N260">
            <v>0</v>
          </cell>
          <cell r="O260">
            <v>0</v>
          </cell>
          <cell r="P260" t="e">
            <v>#N/A</v>
          </cell>
          <cell r="Q260">
            <v>0</v>
          </cell>
          <cell r="R260">
            <v>10</v>
          </cell>
          <cell r="S260">
            <v>-14</v>
          </cell>
          <cell r="V260" t="str">
            <v>si</v>
          </cell>
          <cell r="W260" t="str">
            <v>EN PROCESO</v>
          </cell>
        </row>
        <row r="261">
          <cell r="H261">
            <v>30851458</v>
          </cell>
          <cell r="I261">
            <v>2</v>
          </cell>
          <cell r="J261" t="str">
            <v>CL</v>
          </cell>
          <cell r="L261">
            <v>2</v>
          </cell>
          <cell r="M261">
            <v>0</v>
          </cell>
          <cell r="N261">
            <v>0</v>
          </cell>
          <cell r="O261">
            <v>0</v>
          </cell>
          <cell r="P261" t="e">
            <v>#N/A</v>
          </cell>
          <cell r="Q261">
            <v>0</v>
          </cell>
          <cell r="R261">
            <v>0</v>
          </cell>
          <cell r="S261">
            <v>-2</v>
          </cell>
          <cell r="V261" t="str">
            <v>SI</v>
          </cell>
          <cell r="W261" t="str">
            <v>COMPLETA</v>
          </cell>
        </row>
        <row r="262">
          <cell r="H262">
            <v>30851459</v>
          </cell>
          <cell r="I262">
            <v>4</v>
          </cell>
          <cell r="J262" t="str">
            <v>CL</v>
          </cell>
          <cell r="L262">
            <v>4</v>
          </cell>
          <cell r="M262">
            <v>0</v>
          </cell>
          <cell r="N262">
            <v>0</v>
          </cell>
          <cell r="O262">
            <v>0</v>
          </cell>
          <cell r="P262" t="e">
            <v>#N/A</v>
          </cell>
          <cell r="Q262">
            <v>0</v>
          </cell>
          <cell r="R262">
            <v>0</v>
          </cell>
          <cell r="S262">
            <v>-4</v>
          </cell>
          <cell r="V262" t="str">
            <v>SI</v>
          </cell>
          <cell r="W262" t="str">
            <v>COMPLETA</v>
          </cell>
        </row>
        <row r="263">
          <cell r="H263">
            <v>30851460</v>
          </cell>
          <cell r="I263">
            <v>36</v>
          </cell>
          <cell r="J263" t="str">
            <v>CL</v>
          </cell>
          <cell r="L263">
            <v>36</v>
          </cell>
          <cell r="M263">
            <v>0</v>
          </cell>
          <cell r="N263">
            <v>0</v>
          </cell>
          <cell r="O263">
            <v>0</v>
          </cell>
          <cell r="P263" t="e">
            <v>#N/A</v>
          </cell>
          <cell r="Q263">
            <v>0</v>
          </cell>
          <cell r="R263">
            <v>0</v>
          </cell>
          <cell r="S263">
            <v>-36</v>
          </cell>
          <cell r="V263" t="str">
            <v>SI</v>
          </cell>
          <cell r="W263" t="str">
            <v>COMPLETA</v>
          </cell>
        </row>
        <row r="264">
          <cell r="H264">
            <v>30851461</v>
          </cell>
          <cell r="I264">
            <v>1</v>
          </cell>
          <cell r="J264" t="str">
            <v>CL</v>
          </cell>
          <cell r="L264">
            <v>1</v>
          </cell>
          <cell r="M264">
            <v>0</v>
          </cell>
          <cell r="N264">
            <v>0</v>
          </cell>
          <cell r="O264">
            <v>0</v>
          </cell>
          <cell r="P264" t="e">
            <v>#N/A</v>
          </cell>
          <cell r="Q264">
            <v>0</v>
          </cell>
          <cell r="R264">
            <v>0</v>
          </cell>
          <cell r="S264">
            <v>-1</v>
          </cell>
          <cell r="V264" t="str">
            <v>SI</v>
          </cell>
          <cell r="W264" t="str">
            <v>COMPLETA</v>
          </cell>
        </row>
        <row r="265">
          <cell r="H265">
            <v>30851462</v>
          </cell>
          <cell r="I265">
            <v>1</v>
          </cell>
          <cell r="J265" t="str">
            <v>CL</v>
          </cell>
          <cell r="L265">
            <v>1</v>
          </cell>
          <cell r="M265">
            <v>0</v>
          </cell>
          <cell r="N265">
            <v>0</v>
          </cell>
          <cell r="O265">
            <v>0</v>
          </cell>
          <cell r="P265" t="e">
            <v>#N/A</v>
          </cell>
          <cell r="Q265">
            <v>0</v>
          </cell>
          <cell r="R265">
            <v>0</v>
          </cell>
          <cell r="S265">
            <v>-1</v>
          </cell>
          <cell r="V265" t="str">
            <v>SI</v>
          </cell>
          <cell r="W265" t="str">
            <v>COMPLETA</v>
          </cell>
        </row>
        <row r="266">
          <cell r="H266">
            <v>30851463</v>
          </cell>
          <cell r="I266">
            <v>1</v>
          </cell>
          <cell r="J266" t="str">
            <v>CL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  <cell r="P266" t="e">
            <v>#N/A</v>
          </cell>
          <cell r="Q266">
            <v>0</v>
          </cell>
          <cell r="R266">
            <v>0</v>
          </cell>
          <cell r="S266">
            <v>-1</v>
          </cell>
          <cell r="V266" t="str">
            <v>SI</v>
          </cell>
          <cell r="W266" t="str">
            <v>COMPLETA</v>
          </cell>
        </row>
        <row r="267">
          <cell r="H267">
            <v>30851464</v>
          </cell>
          <cell r="I267">
            <v>2</v>
          </cell>
          <cell r="J267" t="str">
            <v>CL</v>
          </cell>
          <cell r="L267">
            <v>2</v>
          </cell>
          <cell r="M267">
            <v>0</v>
          </cell>
          <cell r="N267">
            <v>0</v>
          </cell>
          <cell r="O267">
            <v>0</v>
          </cell>
          <cell r="P267" t="e">
            <v>#N/A</v>
          </cell>
          <cell r="Q267">
            <v>0</v>
          </cell>
          <cell r="R267">
            <v>0</v>
          </cell>
          <cell r="S267">
            <v>-2</v>
          </cell>
          <cell r="V267" t="str">
            <v>SI</v>
          </cell>
          <cell r="W267" t="str">
            <v>COMPLETA</v>
          </cell>
        </row>
        <row r="268">
          <cell r="H268">
            <v>30851465</v>
          </cell>
          <cell r="I268">
            <v>1</v>
          </cell>
          <cell r="J268" t="str">
            <v>CL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  <cell r="P268" t="e">
            <v>#N/A</v>
          </cell>
          <cell r="Q268">
            <v>0</v>
          </cell>
          <cell r="R268">
            <v>0</v>
          </cell>
          <cell r="S268">
            <v>-1</v>
          </cell>
          <cell r="V268" t="str">
            <v>SI</v>
          </cell>
          <cell r="W268" t="str">
            <v>COMPLETA</v>
          </cell>
        </row>
        <row r="269">
          <cell r="H269">
            <v>30851466</v>
          </cell>
          <cell r="I269">
            <v>1</v>
          </cell>
          <cell r="J269">
            <v>8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  <cell r="P269" t="e">
            <v>#N/A</v>
          </cell>
          <cell r="Q269">
            <v>0</v>
          </cell>
          <cell r="R269">
            <v>0</v>
          </cell>
          <cell r="S269">
            <v>-1</v>
          </cell>
          <cell r="V269" t="str">
            <v>SI</v>
          </cell>
          <cell r="W269" t="str">
            <v>COMPLETA</v>
          </cell>
        </row>
        <row r="270">
          <cell r="H270">
            <v>30851467</v>
          </cell>
          <cell r="I270">
            <v>0</v>
          </cell>
          <cell r="J270">
            <v>8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 t="e">
            <v>#N/A</v>
          </cell>
          <cell r="Q270">
            <v>0</v>
          </cell>
          <cell r="R270">
            <v>0</v>
          </cell>
          <cell r="S270">
            <v>0</v>
          </cell>
          <cell r="V270" t="str">
            <v>CANCELADA</v>
          </cell>
          <cell r="W270" t="str">
            <v>CANCELADA</v>
          </cell>
        </row>
        <row r="271">
          <cell r="H271">
            <v>30851468</v>
          </cell>
          <cell r="I271">
            <v>9</v>
          </cell>
          <cell r="J271">
            <v>8</v>
          </cell>
          <cell r="L271">
            <v>9</v>
          </cell>
          <cell r="M271">
            <v>0</v>
          </cell>
          <cell r="N271">
            <v>0</v>
          </cell>
          <cell r="O271">
            <v>0</v>
          </cell>
          <cell r="P271" t="e">
            <v>#N/A</v>
          </cell>
          <cell r="Q271">
            <v>0</v>
          </cell>
          <cell r="R271">
            <v>0</v>
          </cell>
          <cell r="S271">
            <v>-9</v>
          </cell>
          <cell r="V271" t="str">
            <v>SI</v>
          </cell>
          <cell r="W271" t="str">
            <v>COMPLETA</v>
          </cell>
        </row>
        <row r="272">
          <cell r="H272">
            <v>30851536</v>
          </cell>
          <cell r="I272">
            <v>14</v>
          </cell>
          <cell r="J272">
            <v>7</v>
          </cell>
          <cell r="L272">
            <v>14</v>
          </cell>
          <cell r="M272">
            <v>0</v>
          </cell>
          <cell r="N272">
            <v>0</v>
          </cell>
          <cell r="O272">
            <v>0</v>
          </cell>
          <cell r="P272" t="e">
            <v>#N/A</v>
          </cell>
          <cell r="Q272">
            <v>0</v>
          </cell>
          <cell r="R272">
            <v>7</v>
          </cell>
          <cell r="S272">
            <v>-7</v>
          </cell>
          <cell r="V272" t="str">
            <v>SI</v>
          </cell>
          <cell r="W272" t="str">
            <v>COMPLETA</v>
          </cell>
        </row>
        <row r="273">
          <cell r="H273">
            <v>30851537</v>
          </cell>
          <cell r="I273">
            <v>15</v>
          </cell>
          <cell r="J273">
            <v>7</v>
          </cell>
          <cell r="L273">
            <v>12</v>
          </cell>
          <cell r="M273">
            <v>3</v>
          </cell>
          <cell r="N273">
            <v>0</v>
          </cell>
          <cell r="O273">
            <v>0</v>
          </cell>
          <cell r="P273" t="e">
            <v>#N/A</v>
          </cell>
          <cell r="Q273">
            <v>0</v>
          </cell>
          <cell r="R273">
            <v>12</v>
          </cell>
          <cell r="S273">
            <v>0</v>
          </cell>
          <cell r="U273" t="str">
            <v>checar para detenr</v>
          </cell>
          <cell r="V273" t="str">
            <v>SI</v>
          </cell>
          <cell r="W273" t="str">
            <v>COMPLETA</v>
          </cell>
        </row>
        <row r="274">
          <cell r="H274">
            <v>30851538</v>
          </cell>
          <cell r="I274">
            <v>4</v>
          </cell>
          <cell r="J274" t="str">
            <v>CL</v>
          </cell>
          <cell r="L274">
            <v>4</v>
          </cell>
          <cell r="M274">
            <v>0</v>
          </cell>
          <cell r="N274">
            <v>0</v>
          </cell>
          <cell r="O274">
            <v>0</v>
          </cell>
          <cell r="P274" t="e">
            <v>#N/A</v>
          </cell>
          <cell r="Q274">
            <v>0</v>
          </cell>
          <cell r="R274">
            <v>0</v>
          </cell>
          <cell r="S274">
            <v>-4</v>
          </cell>
          <cell r="V274" t="str">
            <v>SI</v>
          </cell>
          <cell r="W274" t="str">
            <v>COMPLETA</v>
          </cell>
        </row>
        <row r="275">
          <cell r="H275">
            <v>30851539</v>
          </cell>
          <cell r="I275">
            <v>3</v>
          </cell>
          <cell r="J275">
            <v>7</v>
          </cell>
          <cell r="L275">
            <v>3</v>
          </cell>
          <cell r="M275">
            <v>0</v>
          </cell>
          <cell r="N275">
            <v>0</v>
          </cell>
          <cell r="O275">
            <v>0</v>
          </cell>
          <cell r="P275" t="e">
            <v>#N/A</v>
          </cell>
          <cell r="Q275">
            <v>0</v>
          </cell>
          <cell r="R275">
            <v>0</v>
          </cell>
          <cell r="S275">
            <v>-3</v>
          </cell>
          <cell r="V275" t="str">
            <v>SI</v>
          </cell>
          <cell r="W275" t="str">
            <v>COMPLETA</v>
          </cell>
        </row>
        <row r="276">
          <cell r="H276">
            <v>30851540</v>
          </cell>
          <cell r="I276">
            <v>10</v>
          </cell>
          <cell r="J276" t="str">
            <v>CL</v>
          </cell>
          <cell r="L276">
            <v>10</v>
          </cell>
          <cell r="M276">
            <v>0</v>
          </cell>
          <cell r="N276">
            <v>0</v>
          </cell>
          <cell r="O276">
            <v>0</v>
          </cell>
          <cell r="P276" t="e">
            <v>#N/A</v>
          </cell>
          <cell r="Q276">
            <v>0</v>
          </cell>
          <cell r="R276">
            <v>0</v>
          </cell>
          <cell r="S276">
            <v>-10</v>
          </cell>
          <cell r="V276" t="str">
            <v>SI</v>
          </cell>
          <cell r="W276" t="str">
            <v>COMPLETA</v>
          </cell>
        </row>
        <row r="277">
          <cell r="H277">
            <v>30851541</v>
          </cell>
          <cell r="I277">
            <v>0</v>
          </cell>
          <cell r="J277" t="str">
            <v>CL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 t="e">
            <v>#N/A</v>
          </cell>
          <cell r="Q277">
            <v>0</v>
          </cell>
          <cell r="R277">
            <v>0</v>
          </cell>
          <cell r="S277">
            <v>0</v>
          </cell>
          <cell r="U277" t="str">
            <v>Cancelada</v>
          </cell>
          <cell r="V277" t="str">
            <v>CANCEL</v>
          </cell>
          <cell r="W277" t="str">
            <v>CANCELADA</v>
          </cell>
        </row>
        <row r="278">
          <cell r="H278">
            <v>30851542</v>
          </cell>
          <cell r="I278">
            <v>4</v>
          </cell>
          <cell r="J278">
            <v>6</v>
          </cell>
          <cell r="L278">
            <v>4</v>
          </cell>
          <cell r="M278">
            <v>0</v>
          </cell>
          <cell r="N278">
            <v>0</v>
          </cell>
          <cell r="O278">
            <v>0</v>
          </cell>
          <cell r="P278" t="e">
            <v>#N/A</v>
          </cell>
          <cell r="Q278">
            <v>0</v>
          </cell>
          <cell r="R278">
            <v>0</v>
          </cell>
          <cell r="S278">
            <v>-4</v>
          </cell>
          <cell r="V278" t="str">
            <v>SI</v>
          </cell>
          <cell r="W278" t="str">
            <v>COMPLETA</v>
          </cell>
        </row>
        <row r="279">
          <cell r="H279">
            <v>30851543</v>
          </cell>
          <cell r="I279">
            <v>14</v>
          </cell>
          <cell r="J279">
            <v>6</v>
          </cell>
          <cell r="L279">
            <v>12</v>
          </cell>
          <cell r="M279">
            <v>2</v>
          </cell>
          <cell r="N279">
            <v>0</v>
          </cell>
          <cell r="O279">
            <v>0</v>
          </cell>
          <cell r="P279" t="e">
            <v>#N/A</v>
          </cell>
          <cell r="Q279">
            <v>0</v>
          </cell>
          <cell r="R279">
            <v>12</v>
          </cell>
          <cell r="S279">
            <v>0</v>
          </cell>
          <cell r="U279" t="str">
            <v>checar para detenr</v>
          </cell>
          <cell r="V279" t="str">
            <v>SI</v>
          </cell>
          <cell r="W279" t="str">
            <v>COMPLETA</v>
          </cell>
        </row>
        <row r="280">
          <cell r="H280">
            <v>30851544</v>
          </cell>
          <cell r="I280">
            <v>4</v>
          </cell>
          <cell r="J280" t="str">
            <v>CL</v>
          </cell>
          <cell r="L280">
            <v>4</v>
          </cell>
          <cell r="M280">
            <v>0</v>
          </cell>
          <cell r="N280">
            <v>0</v>
          </cell>
          <cell r="O280">
            <v>0</v>
          </cell>
          <cell r="P280" t="e">
            <v>#N/A</v>
          </cell>
          <cell r="Q280">
            <v>0</v>
          </cell>
          <cell r="R280">
            <v>0</v>
          </cell>
          <cell r="S280">
            <v>-4</v>
          </cell>
          <cell r="V280" t="str">
            <v>SI</v>
          </cell>
          <cell r="W280" t="str">
            <v>COMPLETA</v>
          </cell>
        </row>
        <row r="281">
          <cell r="H281">
            <v>30851545</v>
          </cell>
          <cell r="I281">
            <v>6</v>
          </cell>
          <cell r="J281">
            <v>6</v>
          </cell>
          <cell r="L281">
            <v>6</v>
          </cell>
          <cell r="M281">
            <v>0</v>
          </cell>
          <cell r="N281">
            <v>0</v>
          </cell>
          <cell r="O281">
            <v>0</v>
          </cell>
          <cell r="P281" t="e">
            <v>#N/A</v>
          </cell>
          <cell r="Q281">
            <v>0</v>
          </cell>
          <cell r="R281">
            <v>0</v>
          </cell>
          <cell r="S281">
            <v>-6</v>
          </cell>
          <cell r="V281" t="str">
            <v>SI</v>
          </cell>
          <cell r="W281" t="str">
            <v>COMPLETA</v>
          </cell>
        </row>
        <row r="282">
          <cell r="H282">
            <v>30851546</v>
          </cell>
          <cell r="I282">
            <v>3</v>
          </cell>
          <cell r="J282" t="str">
            <v>CL</v>
          </cell>
          <cell r="L282">
            <v>3</v>
          </cell>
          <cell r="M282">
            <v>0</v>
          </cell>
          <cell r="N282">
            <v>0</v>
          </cell>
          <cell r="O282">
            <v>0</v>
          </cell>
          <cell r="P282" t="e">
            <v>#N/A</v>
          </cell>
          <cell r="Q282">
            <v>0</v>
          </cell>
          <cell r="R282">
            <v>0</v>
          </cell>
          <cell r="S282">
            <v>-3</v>
          </cell>
          <cell r="V282" t="str">
            <v>SI</v>
          </cell>
          <cell r="W282" t="str">
            <v>COMPLETA</v>
          </cell>
        </row>
        <row r="283">
          <cell r="H283">
            <v>30851547</v>
          </cell>
          <cell r="I283">
            <v>2</v>
          </cell>
          <cell r="J283" t="str">
            <v>CL</v>
          </cell>
          <cell r="L283">
            <v>2</v>
          </cell>
          <cell r="M283">
            <v>0</v>
          </cell>
          <cell r="N283">
            <v>0</v>
          </cell>
          <cell r="O283">
            <v>0</v>
          </cell>
          <cell r="P283" t="e">
            <v>#N/A</v>
          </cell>
          <cell r="Q283">
            <v>0</v>
          </cell>
          <cell r="R283">
            <v>0</v>
          </cell>
          <cell r="S283">
            <v>-2</v>
          </cell>
          <cell r="V283" t="str">
            <v>SI</v>
          </cell>
          <cell r="W283" t="str">
            <v>COMPLETA</v>
          </cell>
        </row>
        <row r="284">
          <cell r="H284">
            <v>30851548</v>
          </cell>
          <cell r="I284">
            <v>1</v>
          </cell>
          <cell r="J284">
            <v>6</v>
          </cell>
          <cell r="L284">
            <v>1</v>
          </cell>
          <cell r="M284">
            <v>0</v>
          </cell>
          <cell r="N284">
            <v>0</v>
          </cell>
          <cell r="O284">
            <v>0</v>
          </cell>
          <cell r="P284" t="e">
            <v>#N/A</v>
          </cell>
          <cell r="Q284">
            <v>0</v>
          </cell>
          <cell r="R284">
            <v>0</v>
          </cell>
          <cell r="S284">
            <v>-1</v>
          </cell>
          <cell r="V284" t="str">
            <v>SI</v>
          </cell>
          <cell r="W284" t="str">
            <v>COMPLETA</v>
          </cell>
        </row>
        <row r="285">
          <cell r="H285">
            <v>30851549</v>
          </cell>
          <cell r="I285">
            <v>2</v>
          </cell>
          <cell r="J285">
            <v>6</v>
          </cell>
          <cell r="L285">
            <v>2</v>
          </cell>
          <cell r="M285">
            <v>0</v>
          </cell>
          <cell r="N285">
            <v>0</v>
          </cell>
          <cell r="O285">
            <v>0</v>
          </cell>
          <cell r="P285" t="e">
            <v>#N/A</v>
          </cell>
          <cell r="Q285">
            <v>0</v>
          </cell>
          <cell r="R285">
            <v>1</v>
          </cell>
          <cell r="S285">
            <v>-1</v>
          </cell>
          <cell r="V285" t="str">
            <v>SI</v>
          </cell>
          <cell r="W285" t="str">
            <v>COMPLETA</v>
          </cell>
        </row>
        <row r="286">
          <cell r="H286">
            <v>30851550</v>
          </cell>
          <cell r="I286">
            <v>4</v>
          </cell>
          <cell r="J286">
            <v>6</v>
          </cell>
          <cell r="L286">
            <v>4</v>
          </cell>
          <cell r="M286">
            <v>0</v>
          </cell>
          <cell r="N286">
            <v>0</v>
          </cell>
          <cell r="O286">
            <v>0</v>
          </cell>
          <cell r="P286" t="e">
            <v>#N/A</v>
          </cell>
          <cell r="Q286">
            <v>0</v>
          </cell>
          <cell r="R286">
            <v>3</v>
          </cell>
          <cell r="S286">
            <v>-1</v>
          </cell>
          <cell r="V286" t="str">
            <v>SI</v>
          </cell>
          <cell r="W286" t="str">
            <v>COMPLETA</v>
          </cell>
        </row>
        <row r="287">
          <cell r="H287">
            <v>30851551</v>
          </cell>
          <cell r="I287">
            <v>234</v>
          </cell>
          <cell r="J287">
            <v>6</v>
          </cell>
          <cell r="L287">
            <v>234</v>
          </cell>
          <cell r="M287">
            <v>0</v>
          </cell>
          <cell r="N287">
            <v>0</v>
          </cell>
          <cell r="O287">
            <v>0</v>
          </cell>
          <cell r="P287" t="e">
            <v>#N/A</v>
          </cell>
          <cell r="Q287">
            <v>0</v>
          </cell>
          <cell r="R287">
            <v>111</v>
          </cell>
          <cell r="S287">
            <v>-123</v>
          </cell>
          <cell r="U287" t="str">
            <v>Lanzar con corto
espera  ACB-000110-01 01-31</v>
          </cell>
          <cell r="V287" t="str">
            <v>SI</v>
          </cell>
          <cell r="W287" t="str">
            <v>COMPLETA</v>
          </cell>
        </row>
        <row r="288">
          <cell r="H288">
            <v>30851552</v>
          </cell>
          <cell r="I288">
            <v>60</v>
          </cell>
          <cell r="L288">
            <v>60</v>
          </cell>
          <cell r="M288">
            <v>0</v>
          </cell>
          <cell r="N288">
            <v>0</v>
          </cell>
          <cell r="O288">
            <v>0</v>
          </cell>
          <cell r="P288" t="e">
            <v>#N/A</v>
          </cell>
          <cell r="Q288">
            <v>0</v>
          </cell>
          <cell r="R288">
            <v>0</v>
          </cell>
          <cell r="S288">
            <v>-60</v>
          </cell>
          <cell r="U288" t="str">
            <v>Se debe mandar Pintar M</v>
          </cell>
          <cell r="V288" t="str">
            <v>SI</v>
          </cell>
          <cell r="W288" t="str">
            <v>COMPLETA</v>
          </cell>
        </row>
        <row r="289">
          <cell r="H289">
            <v>30851616</v>
          </cell>
          <cell r="I289">
            <v>2</v>
          </cell>
          <cell r="J289">
            <v>4</v>
          </cell>
          <cell r="L289">
            <v>2</v>
          </cell>
          <cell r="M289">
            <v>0</v>
          </cell>
          <cell r="N289">
            <v>0</v>
          </cell>
          <cell r="O289">
            <v>0</v>
          </cell>
          <cell r="P289" t="e">
            <v>#N/A</v>
          </cell>
          <cell r="V289" t="str">
            <v>SI</v>
          </cell>
          <cell r="W289" t="str">
            <v>COMPLETA</v>
          </cell>
        </row>
        <row r="290">
          <cell r="H290">
            <v>30851617</v>
          </cell>
          <cell r="I290">
            <v>0</v>
          </cell>
          <cell r="J290" t="str">
            <v>CL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 t="e">
            <v>#N/A</v>
          </cell>
          <cell r="V290" t="e">
            <v>#N/A</v>
          </cell>
          <cell r="W290" t="e">
            <v>#N/A</v>
          </cell>
        </row>
        <row r="291">
          <cell r="H291">
            <v>30851618</v>
          </cell>
          <cell r="I291">
            <v>0</v>
          </cell>
          <cell r="J291" t="str">
            <v>CL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 t="e">
            <v>#N/A</v>
          </cell>
          <cell r="U291" t="str">
            <v>Tablilla LED entra SMD 01/28</v>
          </cell>
          <cell r="V291" t="e">
            <v>#N/A</v>
          </cell>
          <cell r="W291" t="e">
            <v>#N/A</v>
          </cell>
        </row>
        <row r="292">
          <cell r="H292">
            <v>30851619</v>
          </cell>
          <cell r="I292">
            <v>20</v>
          </cell>
          <cell r="L292">
            <v>20</v>
          </cell>
          <cell r="M292">
            <v>0</v>
          </cell>
          <cell r="N292">
            <v>0</v>
          </cell>
          <cell r="O292">
            <v>0</v>
          </cell>
          <cell r="P292" t="e">
            <v>#N/A</v>
          </cell>
          <cell r="Q292">
            <v>0</v>
          </cell>
          <cell r="R292">
            <v>0</v>
          </cell>
          <cell r="S292">
            <v>-20</v>
          </cell>
          <cell r="V292" t="str">
            <v>SI</v>
          </cell>
          <cell r="W292" t="str">
            <v>COMPLETA</v>
          </cell>
        </row>
        <row r="293">
          <cell r="H293">
            <v>30851620</v>
          </cell>
          <cell r="I293">
            <v>8</v>
          </cell>
          <cell r="J293">
            <v>1</v>
          </cell>
          <cell r="L293">
            <v>8</v>
          </cell>
          <cell r="M293">
            <v>0</v>
          </cell>
          <cell r="N293">
            <v>0</v>
          </cell>
          <cell r="O293">
            <v>0</v>
          </cell>
          <cell r="P293" t="e">
            <v>#N/A</v>
          </cell>
          <cell r="Q293">
            <v>0</v>
          </cell>
          <cell r="R293">
            <v>0</v>
          </cell>
          <cell r="S293">
            <v>-8</v>
          </cell>
          <cell r="V293" t="str">
            <v>SI</v>
          </cell>
          <cell r="W293" t="str">
            <v>COMPLETA</v>
          </cell>
        </row>
        <row r="294">
          <cell r="H294">
            <v>30851621</v>
          </cell>
          <cell r="I294">
            <v>4</v>
          </cell>
          <cell r="J294">
            <v>1</v>
          </cell>
          <cell r="L294">
            <v>4</v>
          </cell>
          <cell r="M294">
            <v>0</v>
          </cell>
          <cell r="N294">
            <v>0</v>
          </cell>
          <cell r="O294">
            <v>0</v>
          </cell>
          <cell r="P294" t="e">
            <v>#N/A</v>
          </cell>
          <cell r="U294" t="str">
            <v>Tablilla LED entra SMD 01/28</v>
          </cell>
          <cell r="V294" t="str">
            <v>SI</v>
          </cell>
          <cell r="W294" t="str">
            <v>COMPLETA</v>
          </cell>
        </row>
        <row r="295">
          <cell r="H295">
            <v>30851622</v>
          </cell>
          <cell r="I295">
            <v>4</v>
          </cell>
          <cell r="J295">
            <v>1</v>
          </cell>
          <cell r="L295">
            <v>4</v>
          </cell>
          <cell r="M295">
            <v>0</v>
          </cell>
          <cell r="N295">
            <v>0</v>
          </cell>
          <cell r="O295">
            <v>0</v>
          </cell>
          <cell r="P295" t="e">
            <v>#N/A</v>
          </cell>
          <cell r="V295" t="str">
            <v>SI</v>
          </cell>
          <cell r="W295" t="str">
            <v>COMPLETA</v>
          </cell>
        </row>
        <row r="296">
          <cell r="H296">
            <v>30851623</v>
          </cell>
          <cell r="I296">
            <v>1</v>
          </cell>
          <cell r="J296">
            <v>1</v>
          </cell>
          <cell r="L296">
            <v>1</v>
          </cell>
          <cell r="M296">
            <v>0</v>
          </cell>
          <cell r="N296">
            <v>0</v>
          </cell>
          <cell r="O296">
            <v>0</v>
          </cell>
          <cell r="P296" t="e">
            <v>#N/A</v>
          </cell>
          <cell r="Q296">
            <v>0</v>
          </cell>
          <cell r="R296">
            <v>0</v>
          </cell>
          <cell r="S296">
            <v>-1</v>
          </cell>
          <cell r="U296" t="str">
            <v>Tablilla LED entra SMD 01/28</v>
          </cell>
          <cell r="V296" t="str">
            <v>SI</v>
          </cell>
          <cell r="W296" t="str">
            <v>COMPLETA</v>
          </cell>
        </row>
        <row r="297">
          <cell r="H297">
            <v>30851624</v>
          </cell>
          <cell r="I297">
            <v>1</v>
          </cell>
          <cell r="J297">
            <v>1</v>
          </cell>
          <cell r="L297">
            <v>1</v>
          </cell>
          <cell r="M297">
            <v>0</v>
          </cell>
          <cell r="N297">
            <v>0</v>
          </cell>
          <cell r="O297">
            <v>0</v>
          </cell>
          <cell r="P297" t="e">
            <v>#N/A</v>
          </cell>
          <cell r="V297" t="str">
            <v>SI</v>
          </cell>
          <cell r="W297" t="str">
            <v>COMPLETA</v>
          </cell>
        </row>
        <row r="298">
          <cell r="H298">
            <v>30851625</v>
          </cell>
          <cell r="I298">
            <v>2</v>
          </cell>
          <cell r="J298">
            <v>1</v>
          </cell>
          <cell r="L298">
            <v>2</v>
          </cell>
          <cell r="M298">
            <v>0</v>
          </cell>
          <cell r="N298">
            <v>0</v>
          </cell>
          <cell r="O298">
            <v>0</v>
          </cell>
          <cell r="P298" t="e">
            <v>#N/A</v>
          </cell>
          <cell r="U298" t="str">
            <v>Tablilla LED entra SMD 01/28</v>
          </cell>
          <cell r="V298" t="str">
            <v>SI</v>
          </cell>
          <cell r="W298" t="str">
            <v>COMPLETA</v>
          </cell>
        </row>
        <row r="299">
          <cell r="H299">
            <v>30851626</v>
          </cell>
          <cell r="I299">
            <v>1</v>
          </cell>
          <cell r="J299">
            <v>1</v>
          </cell>
          <cell r="L299">
            <v>1</v>
          </cell>
          <cell r="M299">
            <v>0</v>
          </cell>
          <cell r="N299">
            <v>0</v>
          </cell>
          <cell r="O299">
            <v>0</v>
          </cell>
          <cell r="P299" t="e">
            <v>#N/A</v>
          </cell>
          <cell r="U299" t="str">
            <v>Tablilla LED entra SMD 01/28</v>
          </cell>
          <cell r="V299" t="str">
            <v>SI</v>
          </cell>
          <cell r="W299" t="str">
            <v>COMPLETA</v>
          </cell>
        </row>
        <row r="300">
          <cell r="H300">
            <v>30851627</v>
          </cell>
          <cell r="I300">
            <v>1</v>
          </cell>
          <cell r="J300">
            <v>1</v>
          </cell>
          <cell r="L300">
            <v>1</v>
          </cell>
          <cell r="M300">
            <v>0</v>
          </cell>
          <cell r="N300">
            <v>0</v>
          </cell>
          <cell r="O300">
            <v>0</v>
          </cell>
          <cell r="P300" t="e">
            <v>#N/A</v>
          </cell>
          <cell r="V300" t="str">
            <v>SI</v>
          </cell>
          <cell r="W300" t="str">
            <v>COMPLETA</v>
          </cell>
        </row>
        <row r="301">
          <cell r="H301">
            <v>30851628</v>
          </cell>
          <cell r="I301">
            <v>5</v>
          </cell>
          <cell r="J301">
            <v>1</v>
          </cell>
          <cell r="L301">
            <v>5</v>
          </cell>
          <cell r="M301">
            <v>0</v>
          </cell>
          <cell r="N301">
            <v>0</v>
          </cell>
          <cell r="O301">
            <v>0</v>
          </cell>
          <cell r="P301" t="e">
            <v>#N/A</v>
          </cell>
          <cell r="V301" t="str">
            <v>SI</v>
          </cell>
          <cell r="W301" t="str">
            <v xml:space="preserve">COMPLETA    </v>
          </cell>
        </row>
        <row r="302">
          <cell r="H302">
            <v>30851629</v>
          </cell>
          <cell r="I302">
            <v>1</v>
          </cell>
          <cell r="J302">
            <v>1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 t="e">
            <v>#N/A</v>
          </cell>
          <cell r="U302" t="str">
            <v>Enviar a pintura</v>
          </cell>
          <cell r="V302">
            <v>0</v>
          </cell>
          <cell r="W302" t="str">
            <v>PEND PINTURA</v>
          </cell>
        </row>
        <row r="303">
          <cell r="H303">
            <v>30851630</v>
          </cell>
          <cell r="I303">
            <v>1</v>
          </cell>
          <cell r="J303">
            <v>1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 t="e">
            <v>#N/A</v>
          </cell>
          <cell r="U303" t="str">
            <v>Enviar a pintura</v>
          </cell>
          <cell r="V303">
            <v>0</v>
          </cell>
          <cell r="W303" t="str">
            <v>PEND PINTURA</v>
          </cell>
        </row>
        <row r="304">
          <cell r="H304">
            <v>30851631</v>
          </cell>
          <cell r="I304">
            <v>1</v>
          </cell>
          <cell r="J304">
            <v>1</v>
          </cell>
          <cell r="L304">
            <v>1</v>
          </cell>
          <cell r="M304">
            <v>0</v>
          </cell>
          <cell r="N304">
            <v>0</v>
          </cell>
          <cell r="O304">
            <v>0</v>
          </cell>
          <cell r="P304" t="e">
            <v>#N/A</v>
          </cell>
          <cell r="Q304">
            <v>0</v>
          </cell>
          <cell r="R304">
            <v>0</v>
          </cell>
          <cell r="S304">
            <v>-1</v>
          </cell>
          <cell r="V304" t="str">
            <v>SI</v>
          </cell>
          <cell r="W304" t="str">
            <v>COMPLETA</v>
          </cell>
        </row>
        <row r="305">
          <cell r="H305">
            <v>30851632</v>
          </cell>
          <cell r="I305">
            <v>1</v>
          </cell>
          <cell r="J305">
            <v>1</v>
          </cell>
          <cell r="L305">
            <v>1</v>
          </cell>
          <cell r="M305">
            <v>0</v>
          </cell>
          <cell r="N305">
            <v>0</v>
          </cell>
          <cell r="O305">
            <v>0</v>
          </cell>
          <cell r="P305" t="e">
            <v>#N/A</v>
          </cell>
          <cell r="V305" t="str">
            <v>SI</v>
          </cell>
          <cell r="W305" t="str">
            <v>COMPLETA</v>
          </cell>
        </row>
        <row r="306">
          <cell r="H306">
            <v>30851633</v>
          </cell>
          <cell r="I306">
            <v>3</v>
          </cell>
          <cell r="J306">
            <v>1</v>
          </cell>
          <cell r="L306">
            <v>3</v>
          </cell>
          <cell r="M306">
            <v>0</v>
          </cell>
          <cell r="N306">
            <v>0</v>
          </cell>
          <cell r="O306">
            <v>0</v>
          </cell>
          <cell r="P306" t="e">
            <v>#N/A</v>
          </cell>
          <cell r="Q306">
            <v>0</v>
          </cell>
          <cell r="R306">
            <v>0</v>
          </cell>
          <cell r="S306">
            <v>-3</v>
          </cell>
          <cell r="U306" t="str">
            <v>Tablilla LED entra SMD 01/28</v>
          </cell>
          <cell r="V306" t="str">
            <v>SI</v>
          </cell>
          <cell r="W306" t="str">
            <v xml:space="preserve">COMPLETA    </v>
          </cell>
        </row>
        <row r="307">
          <cell r="H307">
            <v>30851634</v>
          </cell>
          <cell r="I307">
            <v>8</v>
          </cell>
          <cell r="L307">
            <v>8</v>
          </cell>
          <cell r="M307">
            <v>0</v>
          </cell>
          <cell r="N307">
            <v>0</v>
          </cell>
          <cell r="O307">
            <v>0</v>
          </cell>
          <cell r="P307" t="e">
            <v>#N/A</v>
          </cell>
          <cell r="Q307">
            <v>0</v>
          </cell>
          <cell r="R307">
            <v>0</v>
          </cell>
          <cell r="S307">
            <v>-8</v>
          </cell>
          <cell r="V307" t="str">
            <v>SI</v>
          </cell>
          <cell r="W307" t="str">
            <v>COMPLETA</v>
          </cell>
        </row>
        <row r="308">
          <cell r="H308">
            <v>30851635</v>
          </cell>
          <cell r="I308">
            <v>0</v>
          </cell>
          <cell r="J308">
            <v>1</v>
          </cell>
          <cell r="L308">
            <v>0</v>
          </cell>
          <cell r="M308">
            <v>0</v>
          </cell>
          <cell r="N308">
            <v>0</v>
          </cell>
          <cell r="O308">
            <v>0</v>
          </cell>
          <cell r="P308" t="e">
            <v>#N/A</v>
          </cell>
          <cell r="V308" t="str">
            <v>CANCELADA</v>
          </cell>
          <cell r="W308" t="str">
            <v>CANCELADA</v>
          </cell>
        </row>
        <row r="309">
          <cell r="H309">
            <v>30851636</v>
          </cell>
          <cell r="I309">
            <v>1</v>
          </cell>
          <cell r="J309">
            <v>1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  <cell r="P309" t="e">
            <v>#N/A</v>
          </cell>
          <cell r="Q309">
            <v>0</v>
          </cell>
          <cell r="R309">
            <v>0</v>
          </cell>
          <cell r="S309">
            <v>-1</v>
          </cell>
          <cell r="V309" t="str">
            <v>SI</v>
          </cell>
          <cell r="W309" t="str">
            <v xml:space="preserve">COMPLETA    </v>
          </cell>
        </row>
        <row r="310">
          <cell r="H310">
            <v>30851637</v>
          </cell>
          <cell r="I310">
            <v>13</v>
          </cell>
          <cell r="J310" t="str">
            <v>CL</v>
          </cell>
          <cell r="L310">
            <v>13</v>
          </cell>
          <cell r="M310">
            <v>0</v>
          </cell>
          <cell r="N310">
            <v>0</v>
          </cell>
          <cell r="O310">
            <v>0</v>
          </cell>
          <cell r="P310" t="e">
            <v>#N/A</v>
          </cell>
          <cell r="Q310">
            <v>0</v>
          </cell>
          <cell r="R310">
            <v>0</v>
          </cell>
          <cell r="S310">
            <v>-13</v>
          </cell>
          <cell r="U310" t="str">
            <v>APC-000168-00</v>
          </cell>
          <cell r="V310" t="str">
            <v>SI</v>
          </cell>
          <cell r="W310" t="str">
            <v xml:space="preserve">COMPLETA    </v>
          </cell>
        </row>
        <row r="311">
          <cell r="H311">
            <v>30851638</v>
          </cell>
          <cell r="I311">
            <v>4</v>
          </cell>
          <cell r="J311" t="str">
            <v>CL</v>
          </cell>
          <cell r="L311">
            <v>4</v>
          </cell>
          <cell r="M311">
            <v>0</v>
          </cell>
          <cell r="N311">
            <v>0</v>
          </cell>
          <cell r="O311">
            <v>0</v>
          </cell>
          <cell r="P311" t="e">
            <v>#N/A</v>
          </cell>
          <cell r="U311" t="str">
            <v>APC-000168-00</v>
          </cell>
          <cell r="V311" t="str">
            <v>SI</v>
          </cell>
          <cell r="W311" t="str">
            <v>COMPLETA</v>
          </cell>
        </row>
        <row r="312">
          <cell r="H312">
            <v>30851639</v>
          </cell>
          <cell r="I312">
            <v>4</v>
          </cell>
          <cell r="J312" t="str">
            <v>CL</v>
          </cell>
          <cell r="L312">
            <v>4</v>
          </cell>
          <cell r="M312">
            <v>0</v>
          </cell>
          <cell r="N312">
            <v>0</v>
          </cell>
          <cell r="O312">
            <v>0</v>
          </cell>
          <cell r="P312" t="e">
            <v>#N/A</v>
          </cell>
          <cell r="U312" t="str">
            <v>APC-000168-00</v>
          </cell>
          <cell r="V312" t="str">
            <v>SI</v>
          </cell>
          <cell r="W312" t="str">
            <v>COMPLETA</v>
          </cell>
        </row>
        <row r="313">
          <cell r="H313">
            <v>30851640</v>
          </cell>
          <cell r="I313">
            <v>15</v>
          </cell>
          <cell r="J313" t="str">
            <v>CL</v>
          </cell>
          <cell r="L313">
            <v>15</v>
          </cell>
          <cell r="M313">
            <v>0</v>
          </cell>
          <cell r="N313">
            <v>0</v>
          </cell>
          <cell r="O313">
            <v>0</v>
          </cell>
          <cell r="P313" t="e">
            <v>#N/A</v>
          </cell>
          <cell r="Q313">
            <v>0</v>
          </cell>
          <cell r="R313">
            <v>0</v>
          </cell>
          <cell r="S313">
            <v>-15</v>
          </cell>
          <cell r="U313" t="str">
            <v>APC-000168-00 APC-000245-00</v>
          </cell>
          <cell r="V313" t="str">
            <v>SI</v>
          </cell>
          <cell r="W313" t="str">
            <v>COMPPLETA</v>
          </cell>
        </row>
        <row r="314">
          <cell r="H314">
            <v>30851641</v>
          </cell>
          <cell r="I314">
            <v>23</v>
          </cell>
          <cell r="J314" t="str">
            <v>CL</v>
          </cell>
          <cell r="L314">
            <v>23</v>
          </cell>
          <cell r="M314">
            <v>0</v>
          </cell>
          <cell r="N314">
            <v>0</v>
          </cell>
          <cell r="O314">
            <v>0</v>
          </cell>
          <cell r="P314" t="e">
            <v>#N/A</v>
          </cell>
          <cell r="U314" t="str">
            <v>APC-000168-00 APC-000241-00</v>
          </cell>
          <cell r="V314" t="str">
            <v>SI</v>
          </cell>
          <cell r="W314" t="str">
            <v>COMPLETA</v>
          </cell>
        </row>
        <row r="315">
          <cell r="H315">
            <v>30851642</v>
          </cell>
          <cell r="I315">
            <v>4</v>
          </cell>
          <cell r="J315" t="str">
            <v>CL</v>
          </cell>
          <cell r="L315">
            <v>4</v>
          </cell>
          <cell r="M315">
            <v>0</v>
          </cell>
          <cell r="N315">
            <v>0</v>
          </cell>
          <cell r="O315">
            <v>0</v>
          </cell>
          <cell r="P315" t="e">
            <v>#N/A</v>
          </cell>
          <cell r="Q315">
            <v>0</v>
          </cell>
          <cell r="R315">
            <v>0</v>
          </cell>
          <cell r="S315">
            <v>-4</v>
          </cell>
          <cell r="U315" t="str">
            <v>APC-000168-00 APC-000243-00</v>
          </cell>
          <cell r="V315" t="str">
            <v>SI</v>
          </cell>
          <cell r="W315" t="str">
            <v>COMPLETA</v>
          </cell>
        </row>
        <row r="316">
          <cell r="H316">
            <v>30851643</v>
          </cell>
          <cell r="I316">
            <v>2</v>
          </cell>
          <cell r="J316" t="str">
            <v>CL</v>
          </cell>
          <cell r="L316">
            <v>2</v>
          </cell>
          <cell r="M316">
            <v>0</v>
          </cell>
          <cell r="N316">
            <v>0</v>
          </cell>
          <cell r="O316">
            <v>0</v>
          </cell>
          <cell r="P316" t="e">
            <v>#N/A</v>
          </cell>
          <cell r="U316" t="str">
            <v>APC-000168-00</v>
          </cell>
          <cell r="V316" t="str">
            <v>SI</v>
          </cell>
          <cell r="W316" t="str">
            <v xml:space="preserve">COMPLETA    </v>
          </cell>
        </row>
        <row r="317">
          <cell r="H317">
            <v>30851644</v>
          </cell>
          <cell r="I317">
            <v>42</v>
          </cell>
          <cell r="J317" t="str">
            <v>CL</v>
          </cell>
          <cell r="L317">
            <v>42</v>
          </cell>
          <cell r="M317">
            <v>0</v>
          </cell>
          <cell r="N317">
            <v>0</v>
          </cell>
          <cell r="O317">
            <v>0</v>
          </cell>
          <cell r="P317" t="e">
            <v>#N/A</v>
          </cell>
          <cell r="Q317">
            <v>0</v>
          </cell>
          <cell r="R317">
            <v>0</v>
          </cell>
          <cell r="S317">
            <v>-42</v>
          </cell>
          <cell r="U317" t="str">
            <v>APC-000168-00</v>
          </cell>
          <cell r="V317" t="str">
            <v>SI</v>
          </cell>
          <cell r="W317" t="str">
            <v xml:space="preserve">COMPLETA    </v>
          </cell>
        </row>
        <row r="318">
          <cell r="H318">
            <v>30851649</v>
          </cell>
          <cell r="I318">
            <v>54</v>
          </cell>
          <cell r="J318" t="str">
            <v>CL</v>
          </cell>
          <cell r="L318">
            <v>54</v>
          </cell>
          <cell r="M318">
            <v>0</v>
          </cell>
          <cell r="N318">
            <v>0</v>
          </cell>
          <cell r="O318">
            <v>0</v>
          </cell>
          <cell r="P318" t="e">
            <v>#N/A</v>
          </cell>
          <cell r="Q318">
            <v>0</v>
          </cell>
          <cell r="R318">
            <v>0</v>
          </cell>
          <cell r="S318">
            <v>-54</v>
          </cell>
          <cell r="V318" t="str">
            <v>SI</v>
          </cell>
          <cell r="W318" t="str">
            <v xml:space="preserve">COMPLETA    </v>
          </cell>
        </row>
        <row r="319">
          <cell r="H319">
            <v>30851650</v>
          </cell>
          <cell r="I319">
            <v>6</v>
          </cell>
          <cell r="J319" t="str">
            <v>CL</v>
          </cell>
          <cell r="L319">
            <v>6</v>
          </cell>
          <cell r="M319">
            <v>0</v>
          </cell>
          <cell r="N319">
            <v>0</v>
          </cell>
          <cell r="O319">
            <v>0</v>
          </cell>
          <cell r="P319" t="e">
            <v>#N/A</v>
          </cell>
          <cell r="Q319">
            <v>0</v>
          </cell>
          <cell r="R319">
            <v>0</v>
          </cell>
          <cell r="S319">
            <v>-6</v>
          </cell>
          <cell r="V319" t="str">
            <v>SI</v>
          </cell>
          <cell r="W319" t="str">
            <v xml:space="preserve">COMPLETA    </v>
          </cell>
        </row>
        <row r="320">
          <cell r="H320">
            <v>30851654</v>
          </cell>
          <cell r="I320">
            <v>0</v>
          </cell>
          <cell r="J320" t="str">
            <v>CL</v>
          </cell>
          <cell r="L320">
            <v>0</v>
          </cell>
          <cell r="M320">
            <v>2</v>
          </cell>
          <cell r="N320">
            <v>0</v>
          </cell>
          <cell r="O320">
            <v>0</v>
          </cell>
          <cell r="P320" t="e">
            <v>#N/A</v>
          </cell>
          <cell r="Q320">
            <v>2</v>
          </cell>
          <cell r="R320">
            <v>0</v>
          </cell>
          <cell r="S320">
            <v>0</v>
          </cell>
          <cell r="U320" t="str">
            <v>Cancelada por cambio de modelo nuva wo 30851774</v>
          </cell>
          <cell r="V320" t="str">
            <v>SI</v>
          </cell>
          <cell r="W320" t="str">
            <v>COMPLETA</v>
          </cell>
        </row>
        <row r="321">
          <cell r="H321">
            <v>30851774</v>
          </cell>
          <cell r="I321">
            <v>2</v>
          </cell>
          <cell r="J321" t="str">
            <v>CL</v>
          </cell>
          <cell r="L321">
            <v>2</v>
          </cell>
          <cell r="M321">
            <v>0</v>
          </cell>
          <cell r="N321">
            <v>0</v>
          </cell>
          <cell r="O321">
            <v>0</v>
          </cell>
          <cell r="P321" t="e">
            <v>#N/A</v>
          </cell>
          <cell r="Q321">
            <v>0</v>
          </cell>
          <cell r="R321">
            <v>0</v>
          </cell>
          <cell r="S321">
            <v>-2</v>
          </cell>
          <cell r="V321" t="e">
            <v>#N/A</v>
          </cell>
          <cell r="W321" t="e">
            <v>#N/A</v>
          </cell>
        </row>
        <row r="322">
          <cell r="H322">
            <v>30851655</v>
          </cell>
          <cell r="I322">
            <v>138</v>
          </cell>
          <cell r="J322" t="str">
            <v>CL</v>
          </cell>
          <cell r="L322">
            <v>138</v>
          </cell>
          <cell r="M322">
            <v>0</v>
          </cell>
          <cell r="N322">
            <v>0</v>
          </cell>
          <cell r="O322">
            <v>0</v>
          </cell>
          <cell r="P322" t="e">
            <v>#N/A</v>
          </cell>
          <cell r="Q322">
            <v>0</v>
          </cell>
          <cell r="R322">
            <v>0</v>
          </cell>
          <cell r="S322">
            <v>-138</v>
          </cell>
          <cell r="U322" t="str">
            <v>ASY-000120-01 - Propech 02-05</v>
          </cell>
          <cell r="V322" t="str">
            <v>SI</v>
          </cell>
          <cell r="W322" t="str">
            <v xml:space="preserve">COMPLETA    </v>
          </cell>
        </row>
        <row r="323">
          <cell r="H323">
            <v>30851656</v>
          </cell>
          <cell r="I323">
            <v>6</v>
          </cell>
          <cell r="J323" t="str">
            <v>CL</v>
          </cell>
          <cell r="L323">
            <v>6</v>
          </cell>
          <cell r="M323">
            <v>0</v>
          </cell>
          <cell r="N323">
            <v>0</v>
          </cell>
          <cell r="O323">
            <v>0</v>
          </cell>
          <cell r="P323" t="e">
            <v>#N/A</v>
          </cell>
          <cell r="Q323">
            <v>0</v>
          </cell>
          <cell r="R323">
            <v>0</v>
          </cell>
          <cell r="S323">
            <v>-6</v>
          </cell>
          <cell r="U323" t="str">
            <v>ASY-000124-02 - Propech 02-05</v>
          </cell>
          <cell r="V323" t="str">
            <v>SI</v>
          </cell>
          <cell r="W323" t="str">
            <v xml:space="preserve">COMPLETA    </v>
          </cell>
        </row>
        <row r="324">
          <cell r="H324">
            <v>30851657</v>
          </cell>
          <cell r="I324">
            <v>8</v>
          </cell>
          <cell r="J324" t="str">
            <v>CL</v>
          </cell>
          <cell r="L324">
            <v>8</v>
          </cell>
          <cell r="M324">
            <v>0</v>
          </cell>
          <cell r="N324">
            <v>0</v>
          </cell>
          <cell r="O324">
            <v>0</v>
          </cell>
          <cell r="P324" t="e">
            <v>#N/A</v>
          </cell>
          <cell r="Q324">
            <v>0</v>
          </cell>
          <cell r="R324">
            <v>0</v>
          </cell>
          <cell r="S324">
            <v>-8</v>
          </cell>
          <cell r="U324" t="str">
            <v>ASY-000124-02 - Propech 02-05</v>
          </cell>
          <cell r="V324" t="str">
            <v>SI</v>
          </cell>
          <cell r="W324" t="str">
            <v xml:space="preserve">COMPLETA    </v>
          </cell>
        </row>
        <row r="325">
          <cell r="H325">
            <v>30851658</v>
          </cell>
          <cell r="I325">
            <v>3</v>
          </cell>
          <cell r="J325" t="str">
            <v>CL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  <cell r="P325" t="e">
            <v>#N/A</v>
          </cell>
          <cell r="Q325">
            <v>0</v>
          </cell>
          <cell r="R325">
            <v>0</v>
          </cell>
          <cell r="S325">
            <v>-3</v>
          </cell>
          <cell r="U325" t="str">
            <v>CVR-000036-01 - Propech 02-05</v>
          </cell>
          <cell r="V325" t="str">
            <v>SI</v>
          </cell>
          <cell r="W325" t="str">
            <v xml:space="preserve">COMPLETA    </v>
          </cell>
        </row>
        <row r="326">
          <cell r="H326">
            <v>30851659</v>
          </cell>
          <cell r="I326">
            <v>8</v>
          </cell>
          <cell r="J326" t="str">
            <v>CL</v>
          </cell>
          <cell r="L326">
            <v>8</v>
          </cell>
          <cell r="M326">
            <v>0</v>
          </cell>
          <cell r="N326">
            <v>0</v>
          </cell>
          <cell r="O326">
            <v>0</v>
          </cell>
          <cell r="P326" t="e">
            <v>#N/A</v>
          </cell>
          <cell r="Q326">
            <v>0</v>
          </cell>
          <cell r="R326">
            <v>0</v>
          </cell>
          <cell r="S326">
            <v>-8</v>
          </cell>
          <cell r="U326" t="str">
            <v>CVR-000036-01 - Propech 02-05</v>
          </cell>
          <cell r="V326" t="str">
            <v>SI</v>
          </cell>
          <cell r="W326" t="str">
            <v xml:space="preserve">COMPLETA    </v>
          </cell>
        </row>
        <row r="327">
          <cell r="H327">
            <v>30851660</v>
          </cell>
          <cell r="I327">
            <v>4</v>
          </cell>
          <cell r="J327" t="str">
            <v>CL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  <cell r="P327" t="e">
            <v>#N/A</v>
          </cell>
          <cell r="Q327">
            <v>0</v>
          </cell>
          <cell r="R327">
            <v>0</v>
          </cell>
          <cell r="S327">
            <v>-4</v>
          </cell>
          <cell r="U327" t="str">
            <v>CVR-000036-01 - Propech 02-05</v>
          </cell>
          <cell r="V327" t="str">
            <v>SI</v>
          </cell>
          <cell r="W327" t="str">
            <v xml:space="preserve">COMPLETA    </v>
          </cell>
        </row>
        <row r="328">
          <cell r="H328">
            <v>30851661</v>
          </cell>
          <cell r="I328">
            <v>2</v>
          </cell>
          <cell r="J328" t="str">
            <v>CL</v>
          </cell>
          <cell r="L328">
            <v>2</v>
          </cell>
          <cell r="M328">
            <v>0</v>
          </cell>
          <cell r="N328">
            <v>0</v>
          </cell>
          <cell r="O328">
            <v>0</v>
          </cell>
          <cell r="P328" t="e">
            <v>#N/A</v>
          </cell>
          <cell r="Q328">
            <v>0</v>
          </cell>
          <cell r="R328">
            <v>0</v>
          </cell>
          <cell r="S328">
            <v>-2</v>
          </cell>
          <cell r="U328" t="str">
            <v>MCP-000031-01 - Propech 02-05</v>
          </cell>
          <cell r="V328" t="str">
            <v>SI</v>
          </cell>
          <cell r="W328" t="str">
            <v xml:space="preserve">COMPLETA    </v>
          </cell>
        </row>
        <row r="329">
          <cell r="H329">
            <v>30851662</v>
          </cell>
          <cell r="I329">
            <v>16</v>
          </cell>
          <cell r="J329" t="str">
            <v>CL</v>
          </cell>
          <cell r="L329">
            <v>16</v>
          </cell>
          <cell r="M329">
            <v>0</v>
          </cell>
          <cell r="N329">
            <v>0</v>
          </cell>
          <cell r="O329">
            <v>0</v>
          </cell>
          <cell r="P329" t="e">
            <v>#N/A</v>
          </cell>
          <cell r="Q329">
            <v>0</v>
          </cell>
          <cell r="R329">
            <v>0</v>
          </cell>
          <cell r="S329">
            <v>-16</v>
          </cell>
          <cell r="U329" t="str">
            <v>ASY-000120-03 - Propech 02-05</v>
          </cell>
          <cell r="V329" t="str">
            <v>SI</v>
          </cell>
          <cell r="W329" t="str">
            <v xml:space="preserve">COMPLETA    </v>
          </cell>
        </row>
        <row r="330">
          <cell r="H330">
            <v>30851664</v>
          </cell>
          <cell r="I330">
            <v>2</v>
          </cell>
          <cell r="J330" t="str">
            <v>CL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 t="e">
            <v>#N/A</v>
          </cell>
          <cell r="Q330">
            <v>-2</v>
          </cell>
          <cell r="R330">
            <v>0</v>
          </cell>
          <cell r="S330">
            <v>0</v>
          </cell>
          <cell r="V330">
            <v>0</v>
          </cell>
          <cell r="W330" t="str">
            <v>PEND PINTURA</v>
          </cell>
        </row>
        <row r="331">
          <cell r="H331">
            <v>30851665</v>
          </cell>
          <cell r="I331">
            <v>4</v>
          </cell>
          <cell r="J331" t="str">
            <v>CL</v>
          </cell>
          <cell r="L331">
            <v>4</v>
          </cell>
          <cell r="M331">
            <v>0</v>
          </cell>
          <cell r="N331">
            <v>0</v>
          </cell>
          <cell r="O331">
            <v>0</v>
          </cell>
          <cell r="P331" t="e">
            <v>#N/A</v>
          </cell>
          <cell r="Q331">
            <v>0</v>
          </cell>
          <cell r="R331">
            <v>0</v>
          </cell>
          <cell r="S331">
            <v>-4</v>
          </cell>
          <cell r="V331" t="str">
            <v>SI</v>
          </cell>
          <cell r="W331" t="str">
            <v>COMPLETA</v>
          </cell>
        </row>
        <row r="332">
          <cell r="H332">
            <v>30851666</v>
          </cell>
          <cell r="I332">
            <v>13</v>
          </cell>
          <cell r="J332" t="str">
            <v>CL</v>
          </cell>
          <cell r="L332">
            <v>13</v>
          </cell>
          <cell r="M332">
            <v>0</v>
          </cell>
          <cell r="N332">
            <v>0</v>
          </cell>
          <cell r="O332">
            <v>0</v>
          </cell>
          <cell r="P332" t="e">
            <v>#N/A</v>
          </cell>
          <cell r="Q332">
            <v>0</v>
          </cell>
          <cell r="R332">
            <v>0</v>
          </cell>
          <cell r="S332">
            <v>-13</v>
          </cell>
          <cell r="V332" t="str">
            <v>SI</v>
          </cell>
          <cell r="W332" t="str">
            <v>COMPLETA</v>
          </cell>
        </row>
        <row r="333">
          <cell r="H333">
            <v>30851667</v>
          </cell>
          <cell r="I333">
            <v>4</v>
          </cell>
          <cell r="J333" t="str">
            <v>CL</v>
          </cell>
          <cell r="L333">
            <v>4</v>
          </cell>
          <cell r="M333">
            <v>0</v>
          </cell>
          <cell r="N333">
            <v>0</v>
          </cell>
          <cell r="O333">
            <v>0</v>
          </cell>
          <cell r="P333" t="e">
            <v>#N/A</v>
          </cell>
          <cell r="Q333">
            <v>0</v>
          </cell>
          <cell r="R333">
            <v>0</v>
          </cell>
          <cell r="S333">
            <v>-4</v>
          </cell>
          <cell r="V333" t="str">
            <v>SI</v>
          </cell>
          <cell r="W333" t="str">
            <v>COMPLETA</v>
          </cell>
        </row>
        <row r="334">
          <cell r="H334">
            <v>30851668</v>
          </cell>
          <cell r="I334">
            <v>8</v>
          </cell>
          <cell r="J334" t="str">
            <v>CL</v>
          </cell>
          <cell r="L334">
            <v>8</v>
          </cell>
          <cell r="M334">
            <v>0</v>
          </cell>
          <cell r="N334">
            <v>0</v>
          </cell>
          <cell r="O334">
            <v>0</v>
          </cell>
          <cell r="P334" t="e">
            <v>#N/A</v>
          </cell>
          <cell r="Q334">
            <v>0</v>
          </cell>
          <cell r="R334">
            <v>0</v>
          </cell>
          <cell r="S334">
            <v>-8</v>
          </cell>
          <cell r="V334" t="str">
            <v>SI</v>
          </cell>
          <cell r="W334" t="str">
            <v>COMPLETA</v>
          </cell>
        </row>
        <row r="335">
          <cell r="H335">
            <v>30851669</v>
          </cell>
          <cell r="I335">
            <v>6</v>
          </cell>
          <cell r="J335" t="str">
            <v>CL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 t="e">
            <v>#N/A</v>
          </cell>
          <cell r="Q335">
            <v>-6</v>
          </cell>
          <cell r="R335">
            <v>0</v>
          </cell>
          <cell r="S335">
            <v>0</v>
          </cell>
          <cell r="V335">
            <v>0</v>
          </cell>
          <cell r="W335" t="str">
            <v>PEND PINTURA</v>
          </cell>
        </row>
        <row r="336">
          <cell r="H336">
            <v>30851763</v>
          </cell>
          <cell r="I336">
            <v>2</v>
          </cell>
          <cell r="J336" t="str">
            <v>CL</v>
          </cell>
          <cell r="L336">
            <v>2</v>
          </cell>
          <cell r="M336">
            <v>0</v>
          </cell>
          <cell r="N336">
            <v>0</v>
          </cell>
          <cell r="O336">
            <v>0</v>
          </cell>
          <cell r="P336" t="e">
            <v>#N/A</v>
          </cell>
          <cell r="Q336">
            <v>0</v>
          </cell>
          <cell r="R336">
            <v>0</v>
          </cell>
          <cell r="S336">
            <v>-2</v>
          </cell>
          <cell r="V336" t="str">
            <v>SI</v>
          </cell>
          <cell r="W336" t="str">
            <v xml:space="preserve">COMPLETA    </v>
          </cell>
        </row>
        <row r="337">
          <cell r="H337">
            <v>30851764</v>
          </cell>
          <cell r="I337">
            <v>1</v>
          </cell>
          <cell r="J337" t="str">
            <v>CL</v>
          </cell>
          <cell r="L337">
            <v>1</v>
          </cell>
          <cell r="M337">
            <v>0</v>
          </cell>
          <cell r="N337">
            <v>0</v>
          </cell>
          <cell r="O337">
            <v>0</v>
          </cell>
          <cell r="P337" t="e">
            <v>#N/A</v>
          </cell>
          <cell r="Q337">
            <v>0</v>
          </cell>
          <cell r="R337">
            <v>0</v>
          </cell>
          <cell r="S337">
            <v>-1</v>
          </cell>
          <cell r="V337" t="str">
            <v>SI</v>
          </cell>
          <cell r="W337" t="str">
            <v xml:space="preserve">COMPLETA    </v>
          </cell>
        </row>
        <row r="338">
          <cell r="H338">
            <v>30851765</v>
          </cell>
          <cell r="I338">
            <v>2</v>
          </cell>
          <cell r="J338" t="str">
            <v>CL</v>
          </cell>
          <cell r="L338">
            <v>2</v>
          </cell>
          <cell r="M338">
            <v>0</v>
          </cell>
          <cell r="N338">
            <v>0</v>
          </cell>
          <cell r="O338">
            <v>0</v>
          </cell>
          <cell r="P338" t="e">
            <v>#N/A</v>
          </cell>
          <cell r="Q338">
            <v>0</v>
          </cell>
          <cell r="R338">
            <v>0</v>
          </cell>
          <cell r="S338">
            <v>-2</v>
          </cell>
          <cell r="V338" t="str">
            <v>SI</v>
          </cell>
          <cell r="W338" t="str">
            <v xml:space="preserve">COMPLETA    </v>
          </cell>
        </row>
        <row r="339">
          <cell r="H339">
            <v>30851766</v>
          </cell>
          <cell r="I339">
            <v>1</v>
          </cell>
          <cell r="J339" t="str">
            <v>CL</v>
          </cell>
          <cell r="L339">
            <v>1</v>
          </cell>
          <cell r="M339">
            <v>0</v>
          </cell>
          <cell r="N339">
            <v>0</v>
          </cell>
          <cell r="O339">
            <v>0</v>
          </cell>
          <cell r="P339" t="e">
            <v>#N/A</v>
          </cell>
          <cell r="Q339">
            <v>0</v>
          </cell>
          <cell r="R339">
            <v>0</v>
          </cell>
          <cell r="S339">
            <v>-1</v>
          </cell>
          <cell r="V339" t="str">
            <v>SI</v>
          </cell>
          <cell r="W339" t="str">
            <v xml:space="preserve">COMPLETA    </v>
          </cell>
        </row>
        <row r="340">
          <cell r="H340">
            <v>30851767</v>
          </cell>
          <cell r="I340">
            <v>4</v>
          </cell>
          <cell r="J340" t="str">
            <v>CL</v>
          </cell>
          <cell r="L340">
            <v>4</v>
          </cell>
          <cell r="M340">
            <v>0</v>
          </cell>
          <cell r="N340">
            <v>0</v>
          </cell>
          <cell r="O340">
            <v>0</v>
          </cell>
          <cell r="P340">
            <v>3</v>
          </cell>
          <cell r="Q340">
            <v>0</v>
          </cell>
          <cell r="R340">
            <v>0</v>
          </cell>
          <cell r="S340">
            <v>-4</v>
          </cell>
          <cell r="V340" t="str">
            <v>SI</v>
          </cell>
          <cell r="W340" t="str">
            <v xml:space="preserve">COMPLETA    </v>
          </cell>
        </row>
        <row r="341">
          <cell r="H341">
            <v>30851768</v>
          </cell>
          <cell r="I341">
            <v>1</v>
          </cell>
          <cell r="J341" t="str">
            <v>CL</v>
          </cell>
          <cell r="L341">
            <v>1</v>
          </cell>
          <cell r="M341">
            <v>0</v>
          </cell>
          <cell r="N341">
            <v>0</v>
          </cell>
          <cell r="O341">
            <v>0</v>
          </cell>
          <cell r="P341" t="e">
            <v>#N/A</v>
          </cell>
          <cell r="Q341">
            <v>0</v>
          </cell>
          <cell r="R341">
            <v>0</v>
          </cell>
          <cell r="S341">
            <v>-1</v>
          </cell>
          <cell r="V341" t="str">
            <v>SI</v>
          </cell>
          <cell r="W341" t="str">
            <v xml:space="preserve">COMPLETA    </v>
          </cell>
        </row>
        <row r="342">
          <cell r="H342">
            <v>30851769</v>
          </cell>
          <cell r="I342">
            <v>1</v>
          </cell>
          <cell r="J342" t="str">
            <v>CL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  <cell r="P342">
            <v>1</v>
          </cell>
          <cell r="Q342">
            <v>0</v>
          </cell>
          <cell r="R342">
            <v>0</v>
          </cell>
          <cell r="S342">
            <v>-1</v>
          </cell>
          <cell r="V342" t="str">
            <v>SI</v>
          </cell>
          <cell r="W342" t="str">
            <v xml:space="preserve">COMPLETA    </v>
          </cell>
        </row>
        <row r="343">
          <cell r="H343">
            <v>30851770</v>
          </cell>
          <cell r="I343">
            <v>1</v>
          </cell>
          <cell r="J343" t="str">
            <v>CL</v>
          </cell>
          <cell r="L343">
            <v>1</v>
          </cell>
          <cell r="M343">
            <v>0</v>
          </cell>
          <cell r="N343">
            <v>0</v>
          </cell>
          <cell r="O343">
            <v>0</v>
          </cell>
          <cell r="P343">
            <v>1</v>
          </cell>
          <cell r="Q343">
            <v>0</v>
          </cell>
          <cell r="R343">
            <v>0</v>
          </cell>
          <cell r="S343">
            <v>-1</v>
          </cell>
          <cell r="V343" t="str">
            <v>SI</v>
          </cell>
          <cell r="W343" t="str">
            <v xml:space="preserve">COMPLETA    </v>
          </cell>
        </row>
        <row r="344">
          <cell r="H344">
            <v>30851771</v>
          </cell>
          <cell r="I344">
            <v>4</v>
          </cell>
          <cell r="J344" t="str">
            <v>CL</v>
          </cell>
          <cell r="L344">
            <v>4</v>
          </cell>
          <cell r="M344">
            <v>0</v>
          </cell>
          <cell r="N344">
            <v>0</v>
          </cell>
          <cell r="O344">
            <v>0</v>
          </cell>
          <cell r="P344">
            <v>4</v>
          </cell>
          <cell r="Q344">
            <v>0</v>
          </cell>
          <cell r="R344">
            <v>0</v>
          </cell>
          <cell r="S344">
            <v>-4</v>
          </cell>
          <cell r="V344" t="str">
            <v>SI</v>
          </cell>
          <cell r="W344" t="str">
            <v xml:space="preserve">COMPLETA    </v>
          </cell>
        </row>
        <row r="345">
          <cell r="H345">
            <v>30851772</v>
          </cell>
          <cell r="I345">
            <v>1</v>
          </cell>
          <cell r="J345" t="str">
            <v>CL</v>
          </cell>
          <cell r="L345">
            <v>1</v>
          </cell>
          <cell r="M345">
            <v>0</v>
          </cell>
          <cell r="N345">
            <v>0</v>
          </cell>
          <cell r="O345">
            <v>0</v>
          </cell>
          <cell r="P345">
            <v>1</v>
          </cell>
          <cell r="Q345">
            <v>0</v>
          </cell>
          <cell r="R345">
            <v>0</v>
          </cell>
          <cell r="S345">
            <v>-1</v>
          </cell>
          <cell r="V345" t="str">
            <v>SI</v>
          </cell>
          <cell r="W345" t="str">
            <v xml:space="preserve">COMPLETA    </v>
          </cell>
        </row>
        <row r="346">
          <cell r="H346">
            <v>30851774</v>
          </cell>
          <cell r="I346">
            <v>2</v>
          </cell>
          <cell r="J346" t="str">
            <v>CL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 t="e">
            <v>#N/A</v>
          </cell>
          <cell r="Q346">
            <v>-2</v>
          </cell>
          <cell r="R346">
            <v>0</v>
          </cell>
          <cell r="S346">
            <v>0</v>
          </cell>
          <cell r="V346" t="e">
            <v>#N/A</v>
          </cell>
          <cell r="W346" t="e">
            <v>#N/A</v>
          </cell>
        </row>
        <row r="347">
          <cell r="H347">
            <v>30851801</v>
          </cell>
          <cell r="I347">
            <v>6</v>
          </cell>
          <cell r="K347" t="str">
            <v>x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 t="e">
            <v>#N/A</v>
          </cell>
          <cell r="Q347">
            <v>-6</v>
          </cell>
          <cell r="R347">
            <v>0</v>
          </cell>
          <cell r="S347">
            <v>0</v>
          </cell>
        </row>
        <row r="348">
          <cell r="H348">
            <v>30851802</v>
          </cell>
          <cell r="I348">
            <v>23</v>
          </cell>
          <cell r="K348" t="str">
            <v>x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 t="e">
            <v>#N/A</v>
          </cell>
          <cell r="Q348">
            <v>-23</v>
          </cell>
          <cell r="R348">
            <v>0</v>
          </cell>
          <cell r="S348">
            <v>0</v>
          </cell>
        </row>
        <row r="349">
          <cell r="H349">
            <v>30851803</v>
          </cell>
          <cell r="I349">
            <v>1</v>
          </cell>
          <cell r="L349">
            <v>0</v>
          </cell>
          <cell r="M349">
            <v>0</v>
          </cell>
          <cell r="N349">
            <v>0</v>
          </cell>
          <cell r="O349">
            <v>0</v>
          </cell>
          <cell r="P349" t="e">
            <v>#N/A</v>
          </cell>
          <cell r="Q349">
            <v>-1</v>
          </cell>
          <cell r="R349">
            <v>0</v>
          </cell>
          <cell r="S349">
            <v>0</v>
          </cell>
        </row>
        <row r="350">
          <cell r="H350">
            <v>30851804</v>
          </cell>
          <cell r="I350">
            <v>14</v>
          </cell>
          <cell r="L350">
            <v>0</v>
          </cell>
          <cell r="M350">
            <v>0</v>
          </cell>
          <cell r="N350">
            <v>0</v>
          </cell>
          <cell r="O350">
            <v>0</v>
          </cell>
          <cell r="P350" t="e">
            <v>#N/A</v>
          </cell>
          <cell r="Q350">
            <v>-14</v>
          </cell>
          <cell r="R350">
            <v>0</v>
          </cell>
          <cell r="S350">
            <v>0</v>
          </cell>
        </row>
        <row r="351">
          <cell r="H351">
            <v>30851805</v>
          </cell>
          <cell r="I351">
            <v>1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 t="e">
            <v>#N/A</v>
          </cell>
          <cell r="Q351">
            <v>-1</v>
          </cell>
          <cell r="R351">
            <v>0</v>
          </cell>
          <cell r="S351">
            <v>0</v>
          </cell>
        </row>
        <row r="352">
          <cell r="H352">
            <v>30851806</v>
          </cell>
          <cell r="I352">
            <v>1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 t="e">
            <v>#N/A</v>
          </cell>
          <cell r="Q352">
            <v>-1</v>
          </cell>
          <cell r="R352">
            <v>0</v>
          </cell>
          <cell r="S352">
            <v>0</v>
          </cell>
        </row>
        <row r="353">
          <cell r="H353">
            <v>30851807</v>
          </cell>
          <cell r="I353">
            <v>3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 t="e">
            <v>#N/A</v>
          </cell>
          <cell r="Q353">
            <v>-3</v>
          </cell>
          <cell r="R353">
            <v>0</v>
          </cell>
          <cell r="S353">
            <v>0</v>
          </cell>
        </row>
        <row r="354">
          <cell r="H354">
            <v>30851808</v>
          </cell>
          <cell r="I354">
            <v>4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 t="e">
            <v>#N/A</v>
          </cell>
          <cell r="Q354">
            <v>-4</v>
          </cell>
          <cell r="R354">
            <v>0</v>
          </cell>
          <cell r="S354">
            <v>0</v>
          </cell>
        </row>
        <row r="355">
          <cell r="H355">
            <v>30851809</v>
          </cell>
          <cell r="I355">
            <v>1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 t="e">
            <v>#N/A</v>
          </cell>
          <cell r="Q355">
            <v>-1</v>
          </cell>
          <cell r="R355">
            <v>0</v>
          </cell>
          <cell r="S355">
            <v>0</v>
          </cell>
        </row>
        <row r="356">
          <cell r="H356">
            <v>30851810</v>
          </cell>
          <cell r="I356">
            <v>1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 t="e">
            <v>#N/A</v>
          </cell>
          <cell r="Q356">
            <v>-1</v>
          </cell>
          <cell r="R356">
            <v>0</v>
          </cell>
          <cell r="S356">
            <v>0</v>
          </cell>
        </row>
        <row r="357">
          <cell r="H357">
            <v>30851811</v>
          </cell>
          <cell r="I357">
            <v>3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 t="e">
            <v>#N/A</v>
          </cell>
          <cell r="Q357">
            <v>-3</v>
          </cell>
          <cell r="R357">
            <v>0</v>
          </cell>
          <cell r="S357">
            <v>0</v>
          </cell>
        </row>
        <row r="358">
          <cell r="H358">
            <v>30851812</v>
          </cell>
          <cell r="I358">
            <v>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 t="e">
            <v>#N/A</v>
          </cell>
          <cell r="Q358">
            <v>-6</v>
          </cell>
          <cell r="R358">
            <v>0</v>
          </cell>
          <cell r="S358">
            <v>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n Hand Detail"/>
      <sheetName val="_SettingsCurrency"/>
    </sheetNames>
    <sheetDataSet>
      <sheetData sheetId="0">
        <row r="1">
          <cell r="A1" t="str">
            <v>Part</v>
          </cell>
          <cell r="B1" t="str">
            <v>Site</v>
          </cell>
          <cell r="C1" t="str">
            <v>Quantity</v>
          </cell>
        </row>
        <row r="2">
          <cell r="A2" t="str">
            <v>APC-000167-00</v>
          </cell>
          <cell r="B2" t="str">
            <v>CHI_KRS</v>
          </cell>
          <cell r="C2">
            <v>2</v>
          </cell>
        </row>
        <row r="3">
          <cell r="A3" t="str">
            <v>APC-000167-02</v>
          </cell>
          <cell r="B3" t="str">
            <v>CHI_KRS</v>
          </cell>
          <cell r="C3">
            <v>157</v>
          </cell>
        </row>
        <row r="4">
          <cell r="A4" t="str">
            <v>APC-000167-03</v>
          </cell>
          <cell r="B4" t="str">
            <v>CHI_KRS</v>
          </cell>
          <cell r="C4">
            <v>259</v>
          </cell>
        </row>
        <row r="5">
          <cell r="A5" t="str">
            <v>APC-000172-01</v>
          </cell>
          <cell r="B5" t="str">
            <v>CHI_KRS</v>
          </cell>
          <cell r="C5">
            <v>36</v>
          </cell>
        </row>
        <row r="6">
          <cell r="A6" t="str">
            <v>APC-000180-01</v>
          </cell>
          <cell r="B6" t="str">
            <v>CHI_KRS</v>
          </cell>
          <cell r="C6">
            <v>131</v>
          </cell>
        </row>
        <row r="7">
          <cell r="A7" t="str">
            <v>APC-000238-00</v>
          </cell>
          <cell r="B7" t="str">
            <v>CHI_KRS</v>
          </cell>
          <cell r="C7">
            <v>11</v>
          </cell>
        </row>
        <row r="8">
          <cell r="A8" t="str">
            <v>APC-000239-00</v>
          </cell>
          <cell r="B8" t="str">
            <v>CHI_KRS</v>
          </cell>
          <cell r="C8">
            <v>279</v>
          </cell>
        </row>
        <row r="9">
          <cell r="A9" t="str">
            <v>CS-F170-1S-HO-30-9-05-S-H-C50</v>
          </cell>
          <cell r="B9" t="str">
            <v>CHI_KRS</v>
          </cell>
          <cell r="C9">
            <v>190</v>
          </cell>
        </row>
        <row r="10">
          <cell r="A10" t="str">
            <v>F080-1R-HO-27-8-40-K-H-C</v>
          </cell>
          <cell r="B10" t="str">
            <v>CHI_KRS</v>
          </cell>
          <cell r="C10">
            <v>2</v>
          </cell>
        </row>
        <row r="11">
          <cell r="A11" t="str">
            <v>F080-1R-HO-27-8-40-Z-H-C</v>
          </cell>
          <cell r="B11" t="str">
            <v>CHI_KRS</v>
          </cell>
          <cell r="C11">
            <v>3</v>
          </cell>
        </row>
        <row r="12">
          <cell r="A12" t="str">
            <v>F080-1R-HO-30-8-60-Z-F-A</v>
          </cell>
          <cell r="B12" t="str">
            <v>CHI_KRS</v>
          </cell>
          <cell r="C12">
            <v>2</v>
          </cell>
        </row>
        <row r="13">
          <cell r="A13" t="str">
            <v>F080-1R-HO-40-8-40-K-X-A</v>
          </cell>
          <cell r="B13" t="str">
            <v>CHI_KRS</v>
          </cell>
          <cell r="C13">
            <v>1</v>
          </cell>
        </row>
        <row r="14">
          <cell r="A14" t="str">
            <v>F080-1R-LO-27-8-15-K-X-C</v>
          </cell>
          <cell r="B14" t="str">
            <v>CHI_KRS</v>
          </cell>
          <cell r="C14">
            <v>3</v>
          </cell>
        </row>
        <row r="15">
          <cell r="A15" t="str">
            <v>F080-1S-HO-27-8-15-K-F-C</v>
          </cell>
          <cell r="B15" t="str">
            <v>CHI_KRS</v>
          </cell>
          <cell r="C15">
            <v>13</v>
          </cell>
        </row>
        <row r="16">
          <cell r="A16" t="str">
            <v>F080-1S-HO-30-8-05-K-X-A</v>
          </cell>
          <cell r="B16" t="str">
            <v>CHI_KRS</v>
          </cell>
          <cell r="C16">
            <v>1</v>
          </cell>
        </row>
        <row r="17">
          <cell r="A17" t="str">
            <v>F080-1S-HO-30-8-05-K-X-D</v>
          </cell>
          <cell r="B17" t="str">
            <v>CHI_KRS</v>
          </cell>
          <cell r="C17">
            <v>1</v>
          </cell>
        </row>
        <row r="18">
          <cell r="A18" t="str">
            <v>F080-1S-HO-30-8-05-S-X-B</v>
          </cell>
          <cell r="B18" t="str">
            <v>CHI_KRS</v>
          </cell>
          <cell r="C18">
            <v>2</v>
          </cell>
        </row>
        <row r="19">
          <cell r="A19" t="str">
            <v>F080-1S-HO-30-8-05-W-F-B</v>
          </cell>
          <cell r="B19" t="str">
            <v>CHI_KRS</v>
          </cell>
          <cell r="C19">
            <v>3</v>
          </cell>
        </row>
        <row r="20">
          <cell r="A20" t="str">
            <v>F080-1S-HO-30-8-05-Z-H-A</v>
          </cell>
          <cell r="B20" t="str">
            <v>CHI_KRS</v>
          </cell>
          <cell r="C20">
            <v>1</v>
          </cell>
        </row>
        <row r="21">
          <cell r="A21" t="str">
            <v>F080-1S-HO-30-8-15-Z-X-C</v>
          </cell>
          <cell r="B21" t="str">
            <v>CHI_KRS</v>
          </cell>
          <cell r="C21">
            <v>28</v>
          </cell>
        </row>
        <row r="22">
          <cell r="A22" t="str">
            <v>F080-1S-HO-30-8-40-K-H-E</v>
          </cell>
          <cell r="B22" t="str">
            <v>CHI_KRS</v>
          </cell>
          <cell r="C22">
            <v>1</v>
          </cell>
        </row>
        <row r="23">
          <cell r="A23" t="str">
            <v>F080-1S-HO-30-8-40-K-X-C</v>
          </cell>
          <cell r="B23" t="str">
            <v>CHI_KRS</v>
          </cell>
          <cell r="C23">
            <v>5</v>
          </cell>
        </row>
        <row r="24">
          <cell r="A24" t="str">
            <v>F080-1S-HO-35-8-10-W-X-A</v>
          </cell>
          <cell r="B24" t="str">
            <v>CHI_KRS</v>
          </cell>
          <cell r="C24">
            <v>2</v>
          </cell>
        </row>
        <row r="25">
          <cell r="A25" t="str">
            <v>F080-1S-HO-35-8-20-K-F-A</v>
          </cell>
          <cell r="B25" t="str">
            <v>CHI_KRS</v>
          </cell>
          <cell r="C25">
            <v>48</v>
          </cell>
        </row>
        <row r="26">
          <cell r="A26" t="str">
            <v>F080-1S-HO-40-8-40-K-H-C</v>
          </cell>
          <cell r="B26" t="str">
            <v>CHI_KRS</v>
          </cell>
          <cell r="C26">
            <v>2</v>
          </cell>
        </row>
        <row r="27">
          <cell r="A27" t="str">
            <v>F080-1S-HO-40-8-40-K-X-A</v>
          </cell>
          <cell r="B27" t="str">
            <v>CHI_KRS</v>
          </cell>
          <cell r="C27">
            <v>12</v>
          </cell>
        </row>
        <row r="28">
          <cell r="A28" t="str">
            <v>F080-1S-HO-40-8-40-S-X-C</v>
          </cell>
          <cell r="B28" t="str">
            <v>CHI_KRS</v>
          </cell>
          <cell r="C28">
            <v>12</v>
          </cell>
        </row>
        <row r="29">
          <cell r="A29" t="str">
            <v>F080-1S-HO-40-8-60-K-H-C</v>
          </cell>
          <cell r="B29" t="str">
            <v>CHI_KRS</v>
          </cell>
          <cell r="C29">
            <v>5</v>
          </cell>
        </row>
        <row r="30">
          <cell r="A30" t="str">
            <v>F080-1S-HO-40-8-70-Z-H-A</v>
          </cell>
          <cell r="B30" t="str">
            <v>CHI_KRS</v>
          </cell>
          <cell r="C30">
            <v>3</v>
          </cell>
        </row>
        <row r="31">
          <cell r="A31" t="str">
            <v>F080-1S-HO-40-8-E4-K-X-C</v>
          </cell>
          <cell r="B31" t="str">
            <v>CHI_KRS</v>
          </cell>
          <cell r="C31">
            <v>2</v>
          </cell>
        </row>
        <row r="32">
          <cell r="A32" t="str">
            <v>F080-1S-LO-27-9-40-K-H-C</v>
          </cell>
          <cell r="B32" t="str">
            <v>CHI_KRS</v>
          </cell>
          <cell r="C32">
            <v>5</v>
          </cell>
        </row>
        <row r="33">
          <cell r="A33" t="str">
            <v>F080-1S-LO-30-9-70-K-X-C</v>
          </cell>
          <cell r="B33" t="str">
            <v>CHI_KRS</v>
          </cell>
          <cell r="C33">
            <v>2</v>
          </cell>
        </row>
        <row r="34">
          <cell r="A34" t="str">
            <v>F080-1S-MO-30-8-05-S-X-A</v>
          </cell>
          <cell r="B34" t="str">
            <v>CHI_KRS</v>
          </cell>
          <cell r="C34">
            <v>1</v>
          </cell>
        </row>
        <row r="35">
          <cell r="A35" t="str">
            <v>F080-1S-MO-30-8-70-Z-F-A</v>
          </cell>
          <cell r="B35" t="str">
            <v>CHI_KRS</v>
          </cell>
          <cell r="C35">
            <v>44</v>
          </cell>
        </row>
        <row r="36">
          <cell r="A36" t="str">
            <v>F080-1S-MO-40-8-15-K-F-A</v>
          </cell>
          <cell r="B36" t="str">
            <v>CHI_KRS</v>
          </cell>
          <cell r="C36">
            <v>9</v>
          </cell>
        </row>
        <row r="37">
          <cell r="A37" t="str">
            <v>F080-1S-MO-40-9-40-K-X-A</v>
          </cell>
          <cell r="B37" t="str">
            <v>CHI_KRS</v>
          </cell>
          <cell r="C37">
            <v>5</v>
          </cell>
        </row>
        <row r="38">
          <cell r="A38" t="str">
            <v>F080-2H-HO-30-8-15-S-X-B</v>
          </cell>
          <cell r="B38" t="str">
            <v>CHI_KRS</v>
          </cell>
          <cell r="C38">
            <v>4</v>
          </cell>
        </row>
        <row r="39">
          <cell r="A39" t="str">
            <v>F080-2H-HO-30-8-15-W-H-C</v>
          </cell>
          <cell r="B39" t="str">
            <v>CHI_KRS</v>
          </cell>
          <cell r="C39">
            <v>1</v>
          </cell>
        </row>
        <row r="40">
          <cell r="A40" t="str">
            <v>F080-2H-HO-30-8-40-Z-H-C</v>
          </cell>
          <cell r="B40" t="str">
            <v>CHI_KRS</v>
          </cell>
          <cell r="C40">
            <v>6</v>
          </cell>
        </row>
        <row r="41">
          <cell r="A41" t="str">
            <v>F080-2H-HO-30-8-70-S-X-B</v>
          </cell>
          <cell r="B41" t="str">
            <v>CHI_KRS</v>
          </cell>
          <cell r="C41">
            <v>8</v>
          </cell>
        </row>
        <row r="42">
          <cell r="A42" t="str">
            <v>F080-2H-HO-40-8-10-K-X-D</v>
          </cell>
          <cell r="B42" t="str">
            <v>CHI_KRS</v>
          </cell>
          <cell r="C42">
            <v>1</v>
          </cell>
        </row>
        <row r="43">
          <cell r="A43" t="str">
            <v>F080-2H-HO-40-8-15-K-X-C</v>
          </cell>
          <cell r="B43" t="str">
            <v>CHI_KRS</v>
          </cell>
          <cell r="C43">
            <v>1</v>
          </cell>
        </row>
        <row r="44">
          <cell r="A44" t="str">
            <v>F080-2H-LO-40-8-60-K-X-C</v>
          </cell>
          <cell r="B44" t="str">
            <v>CHI_KRS</v>
          </cell>
          <cell r="C44">
            <v>3</v>
          </cell>
        </row>
        <row r="45">
          <cell r="A45" t="str">
            <v>F080-2H-MO-35-9-40-K-X-C</v>
          </cell>
          <cell r="B45" t="str">
            <v>CHI_KRS</v>
          </cell>
          <cell r="C45">
            <v>3</v>
          </cell>
        </row>
        <row r="46">
          <cell r="A46" t="str">
            <v>F170-1S-HO-27-8-10-S-F-D</v>
          </cell>
          <cell r="B46" t="str">
            <v>CHI_KRS</v>
          </cell>
          <cell r="C46">
            <v>1</v>
          </cell>
        </row>
        <row r="47">
          <cell r="A47" t="str">
            <v>F170-1S-HO-27-8-10-S-X-A</v>
          </cell>
          <cell r="B47" t="str">
            <v>CHI_KRS</v>
          </cell>
          <cell r="C47">
            <v>2</v>
          </cell>
        </row>
        <row r="48">
          <cell r="A48" t="str">
            <v>F170-1S-HO-27-8-70-S-F-D</v>
          </cell>
          <cell r="B48" t="str">
            <v>CHI_KRS</v>
          </cell>
          <cell r="C48">
            <v>2</v>
          </cell>
        </row>
        <row r="49">
          <cell r="A49" t="str">
            <v>F170-1S-HO-30-8-40-K-X-A</v>
          </cell>
          <cell r="B49" t="str">
            <v>CHI_KRS</v>
          </cell>
          <cell r="C49">
            <v>9</v>
          </cell>
        </row>
        <row r="50">
          <cell r="A50" t="str">
            <v>F170-1S-HO-30-9-20-K-H-D</v>
          </cell>
          <cell r="B50" t="str">
            <v>CHI_KRS</v>
          </cell>
          <cell r="C50">
            <v>1</v>
          </cell>
        </row>
        <row r="51">
          <cell r="A51" t="str">
            <v>F170-1S-HO-30-9-20-Z-X-C</v>
          </cell>
          <cell r="B51" t="str">
            <v>CHI_KRS</v>
          </cell>
          <cell r="C51">
            <v>2</v>
          </cell>
        </row>
        <row r="52">
          <cell r="A52" t="str">
            <v>F170-1S-HO-40-8-90-K-F-C</v>
          </cell>
          <cell r="B52" t="str">
            <v>CHI_KRS</v>
          </cell>
          <cell r="C52">
            <v>5</v>
          </cell>
        </row>
        <row r="53">
          <cell r="A53" t="str">
            <v>F170-1S-HO-40-9-40-K-F-C</v>
          </cell>
          <cell r="B53" t="str">
            <v>CHI_KRS</v>
          </cell>
          <cell r="C53">
            <v>2</v>
          </cell>
        </row>
        <row r="54">
          <cell r="A54" t="str">
            <v>F170-1S-HO-40-9-60-Z-X-B</v>
          </cell>
          <cell r="B54" t="str">
            <v>CHI_KRS</v>
          </cell>
          <cell r="C54">
            <v>1</v>
          </cell>
        </row>
        <row r="55">
          <cell r="A55" t="str">
            <v>F170-1S-LO-30-8-20-K-X-C</v>
          </cell>
          <cell r="B55" t="str">
            <v>CHI_KRS</v>
          </cell>
          <cell r="C55">
            <v>4</v>
          </cell>
        </row>
        <row r="56">
          <cell r="A56" t="str">
            <v>F170-4F-HO-40-8-05-Z-X-C</v>
          </cell>
          <cell r="B56" t="str">
            <v>CHI_KRS</v>
          </cell>
          <cell r="C56">
            <v>4</v>
          </cell>
        </row>
        <row r="57">
          <cell r="A57" t="str">
            <v>L35-I-12-02-30-80-MULT-120</v>
          </cell>
          <cell r="B57" t="str">
            <v>CHI_KRS</v>
          </cell>
          <cell r="C57">
            <v>20</v>
          </cell>
        </row>
        <row r="58">
          <cell r="A58" t="str">
            <v>L35-I-12-04-27-90-MULT-120</v>
          </cell>
          <cell r="B58" t="str">
            <v>CHI_KRS</v>
          </cell>
          <cell r="C58">
            <v>18</v>
          </cell>
        </row>
        <row r="59">
          <cell r="A59" t="str">
            <v>L35-I-12-04-30-80-MULT-120</v>
          </cell>
          <cell r="B59" t="str">
            <v>CHI_KRS</v>
          </cell>
          <cell r="C59">
            <v>18</v>
          </cell>
        </row>
        <row r="60">
          <cell r="A60" t="str">
            <v>L35-I-12-04-30-90-MULT-120</v>
          </cell>
          <cell r="B60" t="str">
            <v>CHI_KRS</v>
          </cell>
          <cell r="C60">
            <v>37</v>
          </cell>
        </row>
        <row r="61">
          <cell r="A61" t="str">
            <v>L35-I-12-04-40-80-MULT-120</v>
          </cell>
          <cell r="B61" t="str">
            <v>CHI_KRS</v>
          </cell>
          <cell r="C61">
            <v>3</v>
          </cell>
        </row>
        <row r="62">
          <cell r="A62" t="str">
            <v>L35-I-12-04-BL-MULT-120</v>
          </cell>
          <cell r="B62" t="str">
            <v>CHI_KRS</v>
          </cell>
          <cell r="C62">
            <v>17</v>
          </cell>
        </row>
        <row r="63">
          <cell r="A63" t="str">
            <v>L35-I-12-06-27-80-MULT-120</v>
          </cell>
          <cell r="B63" t="str">
            <v>CHI_KRS</v>
          </cell>
          <cell r="C63">
            <v>2</v>
          </cell>
        </row>
        <row r="64">
          <cell r="A64" t="str">
            <v>L35-I-12-06-35-80-MULT-120</v>
          </cell>
          <cell r="B64" t="str">
            <v>CHI_KRS</v>
          </cell>
          <cell r="C64">
            <v>52</v>
          </cell>
        </row>
        <row r="65">
          <cell r="A65" t="str">
            <v>L35-I-12-06-BL-MULT-120</v>
          </cell>
          <cell r="B65" t="str">
            <v>CHI_KRS</v>
          </cell>
          <cell r="C65">
            <v>1</v>
          </cell>
        </row>
        <row r="66">
          <cell r="A66" t="str">
            <v>L35-I-12-08-27-80-MULT-120</v>
          </cell>
          <cell r="B66" t="str">
            <v>CHI_KRS</v>
          </cell>
          <cell r="C66">
            <v>3</v>
          </cell>
        </row>
        <row r="67">
          <cell r="A67" t="str">
            <v>L35-I-12-08-27-90-MULT-120</v>
          </cell>
          <cell r="B67" t="str">
            <v>CHI_KRS</v>
          </cell>
          <cell r="C67">
            <v>12</v>
          </cell>
        </row>
        <row r="68">
          <cell r="A68" t="str">
            <v>L35-I-12-08-30-80-MULT-120</v>
          </cell>
          <cell r="B68" t="str">
            <v>CHI_KRS</v>
          </cell>
          <cell r="C68">
            <v>12</v>
          </cell>
        </row>
        <row r="69">
          <cell r="A69" t="str">
            <v>L35-I-12-08-30-90-MULT-120</v>
          </cell>
          <cell r="B69" t="str">
            <v>CHI_KRS</v>
          </cell>
          <cell r="C69">
            <v>32</v>
          </cell>
        </row>
        <row r="70">
          <cell r="A70" t="str">
            <v>L35-I-12-08-35-90-MULT-120</v>
          </cell>
          <cell r="B70" t="str">
            <v>CHI_KRS</v>
          </cell>
          <cell r="C70">
            <v>11</v>
          </cell>
        </row>
        <row r="71">
          <cell r="A71" t="str">
            <v>L35-I-12-10-35-80-MULT-120</v>
          </cell>
          <cell r="B71" t="str">
            <v>CHI_KRS</v>
          </cell>
          <cell r="C71">
            <v>1</v>
          </cell>
        </row>
        <row r="72">
          <cell r="A72" t="str">
            <v>L35-I-12-12-27-90-MULT-120</v>
          </cell>
          <cell r="B72" t="str">
            <v>CHI_KRS</v>
          </cell>
          <cell r="C72">
            <v>1</v>
          </cell>
        </row>
        <row r="73">
          <cell r="A73" t="str">
            <v>L35-I-12-12-30-90-MULT-120</v>
          </cell>
          <cell r="B73" t="str">
            <v>CHI_KRS</v>
          </cell>
          <cell r="C73">
            <v>1</v>
          </cell>
        </row>
        <row r="74">
          <cell r="A74" t="str">
            <v>L35-I-12-12-50-80-MULT-120</v>
          </cell>
          <cell r="B74" t="str">
            <v>CHI_KRS</v>
          </cell>
          <cell r="C74">
            <v>1</v>
          </cell>
        </row>
        <row r="75">
          <cell r="A75" t="str">
            <v>L35-I-48-02-35-80-MULT-120</v>
          </cell>
          <cell r="B75" t="str">
            <v>CHI_KRS</v>
          </cell>
          <cell r="C75">
            <v>1</v>
          </cell>
        </row>
        <row r="76">
          <cell r="A76" t="str">
            <v>L35-I-48-04-25-80-MULT-120</v>
          </cell>
          <cell r="B76" t="str">
            <v>CHI_KRS</v>
          </cell>
          <cell r="C76">
            <v>1</v>
          </cell>
        </row>
        <row r="77">
          <cell r="A77" t="str">
            <v>L35-I-48-04-27-80-MULT-120</v>
          </cell>
          <cell r="B77" t="str">
            <v>CHI_KRS</v>
          </cell>
          <cell r="C77">
            <v>9</v>
          </cell>
        </row>
        <row r="78">
          <cell r="A78" t="str">
            <v>L35-I-48-04-30-80-MULT-120</v>
          </cell>
          <cell r="B78" t="str">
            <v>CHI_KRS</v>
          </cell>
          <cell r="C78">
            <v>30</v>
          </cell>
        </row>
        <row r="79">
          <cell r="A79" t="str">
            <v>L35-I-48-04-40-80-MULT-120</v>
          </cell>
          <cell r="B79" t="str">
            <v>CHI_KRS</v>
          </cell>
          <cell r="C79">
            <v>7</v>
          </cell>
        </row>
        <row r="80">
          <cell r="A80" t="str">
            <v>L35-I-48-06-27-90-MULT-120</v>
          </cell>
          <cell r="B80" t="str">
            <v>CHI_KRS</v>
          </cell>
          <cell r="C80">
            <v>8</v>
          </cell>
        </row>
        <row r="81">
          <cell r="A81" t="str">
            <v>L35-I-48-06-30-90-MULT-120</v>
          </cell>
          <cell r="B81" t="str">
            <v>CHI_KRS</v>
          </cell>
          <cell r="C81">
            <v>2</v>
          </cell>
        </row>
        <row r="82">
          <cell r="A82" t="str">
            <v>L35-I-48-06-35-80-MULT-120</v>
          </cell>
          <cell r="B82" t="str">
            <v>CHI_KRS</v>
          </cell>
          <cell r="C82">
            <v>56</v>
          </cell>
        </row>
        <row r="83">
          <cell r="A83" t="str">
            <v>L35-I-48-08-27-80-MULT-120</v>
          </cell>
          <cell r="B83" t="str">
            <v>CHI_KRS</v>
          </cell>
          <cell r="C83">
            <v>18</v>
          </cell>
        </row>
        <row r="84">
          <cell r="A84" t="str">
            <v>L35-I-48-08-27-90-MULT-120</v>
          </cell>
          <cell r="B84" t="str">
            <v>CHI_KRS</v>
          </cell>
          <cell r="C84">
            <v>8</v>
          </cell>
        </row>
        <row r="85">
          <cell r="A85" t="str">
            <v>L35-I-48-08-30-90-MULT-120</v>
          </cell>
          <cell r="B85" t="str">
            <v>CHI_KRS</v>
          </cell>
          <cell r="C85">
            <v>25</v>
          </cell>
        </row>
        <row r="86">
          <cell r="A86" t="str">
            <v>L35-I-48-08-35-80-MULT-120</v>
          </cell>
          <cell r="B86" t="str">
            <v>CHI_KRS</v>
          </cell>
          <cell r="C86">
            <v>1</v>
          </cell>
        </row>
        <row r="87">
          <cell r="A87" t="str">
            <v>L35-I-48-08-35-90-MULT-120</v>
          </cell>
          <cell r="B87" t="str">
            <v>CHI_KRS</v>
          </cell>
          <cell r="C87">
            <v>1</v>
          </cell>
        </row>
        <row r="88">
          <cell r="A88" t="str">
            <v>L35-I-48-10-35-80-MULT-120</v>
          </cell>
          <cell r="B88" t="str">
            <v>CHI_KRS</v>
          </cell>
          <cell r="C88">
            <v>2</v>
          </cell>
        </row>
        <row r="89">
          <cell r="A89" t="str">
            <v>L35-I-48-10-40-80-MULT-120</v>
          </cell>
          <cell r="B89" t="str">
            <v>CHI_KRS</v>
          </cell>
          <cell r="C89">
            <v>7</v>
          </cell>
        </row>
        <row r="90">
          <cell r="A90" t="str">
            <v>L35-I-48-12-30-80-MULT-120</v>
          </cell>
          <cell r="B90" t="str">
            <v>CHI_KRS</v>
          </cell>
          <cell r="C90">
            <v>2</v>
          </cell>
        </row>
        <row r="91">
          <cell r="A91" t="str">
            <v>L35-I-48-12-35-90-MULT-120</v>
          </cell>
          <cell r="B91" t="str">
            <v>CHI_KRS</v>
          </cell>
          <cell r="C91">
            <v>9</v>
          </cell>
        </row>
        <row r="92">
          <cell r="A92" t="str">
            <v>L35-I-48-12-40-90-MULT-120</v>
          </cell>
          <cell r="B92" t="str">
            <v>CHI_KRS</v>
          </cell>
          <cell r="C92">
            <v>6</v>
          </cell>
        </row>
        <row r="93">
          <cell r="A93" t="str">
            <v>L50-E-12-02-30-90-MULT-ASYM</v>
          </cell>
          <cell r="B93" t="str">
            <v>CHI_KRS</v>
          </cell>
          <cell r="C93">
            <v>2</v>
          </cell>
        </row>
        <row r="94">
          <cell r="A94" t="str">
            <v>L50-E-12-02-40-80-MULT-9X59</v>
          </cell>
          <cell r="B94" t="str">
            <v>CHI_KRS</v>
          </cell>
          <cell r="C94">
            <v>6</v>
          </cell>
        </row>
        <row r="95">
          <cell r="A95" t="str">
            <v>L50-E-12-02-40-80-MULT-9X9</v>
          </cell>
          <cell r="B95" t="str">
            <v>CHI_KRS</v>
          </cell>
          <cell r="C95">
            <v>1</v>
          </cell>
        </row>
        <row r="96">
          <cell r="A96" t="str">
            <v>L50-E-12-04-22-80-MULT-9X29</v>
          </cell>
          <cell r="B96" t="str">
            <v>CHI_KRS</v>
          </cell>
          <cell r="C96">
            <v>10</v>
          </cell>
        </row>
        <row r="97">
          <cell r="A97" t="str">
            <v>L50-E-12-04-30-80-MULT-120</v>
          </cell>
          <cell r="B97" t="str">
            <v>CHI_KRS</v>
          </cell>
          <cell r="C97">
            <v>6</v>
          </cell>
        </row>
        <row r="98">
          <cell r="A98" t="str">
            <v>L50-E-12-04-30-80-MULT-15X65</v>
          </cell>
          <cell r="B98" t="str">
            <v>CHI_KRS</v>
          </cell>
          <cell r="C98">
            <v>23</v>
          </cell>
        </row>
        <row r="99">
          <cell r="A99" t="str">
            <v>L50-E-12-04-30-90-MULT-15X65</v>
          </cell>
          <cell r="B99" t="str">
            <v>CHI_KRS</v>
          </cell>
          <cell r="C99">
            <v>6</v>
          </cell>
        </row>
        <row r="100">
          <cell r="A100" t="str">
            <v>L50-E-12-04-30-90-MULT-LOL</v>
          </cell>
          <cell r="B100" t="str">
            <v>CHI_KRS</v>
          </cell>
          <cell r="C100">
            <v>1</v>
          </cell>
        </row>
        <row r="101">
          <cell r="A101" t="str">
            <v>L50-E-12-04-35-80-MULT-15X15</v>
          </cell>
          <cell r="B101" t="str">
            <v>CHI_KRS</v>
          </cell>
          <cell r="C101">
            <v>6</v>
          </cell>
        </row>
        <row r="102">
          <cell r="A102" t="str">
            <v>L50-E-12-04-35-90-MULT-120</v>
          </cell>
          <cell r="B102" t="str">
            <v>CHI_KRS</v>
          </cell>
          <cell r="C102">
            <v>2</v>
          </cell>
        </row>
        <row r="103">
          <cell r="A103" t="str">
            <v>L50-E-12-04-40-80-MULT-120</v>
          </cell>
          <cell r="B103" t="str">
            <v>CHI_KRS</v>
          </cell>
          <cell r="C103">
            <v>1</v>
          </cell>
        </row>
        <row r="104">
          <cell r="A104" t="str">
            <v>L50-E-12-04-40-90-MULT-9X9</v>
          </cell>
          <cell r="B104" t="str">
            <v>CHI_KRS</v>
          </cell>
          <cell r="C104">
            <v>1</v>
          </cell>
        </row>
        <row r="105">
          <cell r="A105" t="str">
            <v>L50-E-12-06-27-90-MULT-120</v>
          </cell>
          <cell r="B105" t="str">
            <v>CHI_KRS</v>
          </cell>
          <cell r="C105">
            <v>14</v>
          </cell>
        </row>
        <row r="106">
          <cell r="A106" t="str">
            <v>L50-E-12-06-30-80-MULT-70X70</v>
          </cell>
          <cell r="B106" t="str">
            <v>CHI_KRS</v>
          </cell>
          <cell r="C106">
            <v>2</v>
          </cell>
        </row>
        <row r="107">
          <cell r="A107" t="str">
            <v>L50-E-12-06-30-80-MULT-9X29</v>
          </cell>
          <cell r="B107" t="str">
            <v>CHI_KRS</v>
          </cell>
          <cell r="C107">
            <v>1</v>
          </cell>
        </row>
        <row r="108">
          <cell r="A108" t="str">
            <v>L50-E-12-06-30-80-MULT-ASYM</v>
          </cell>
          <cell r="B108" t="str">
            <v>CHI_KRS</v>
          </cell>
          <cell r="C108">
            <v>9</v>
          </cell>
        </row>
        <row r="109">
          <cell r="A109" t="str">
            <v>L50-E-12-06-30-90-MULT-120</v>
          </cell>
          <cell r="B109" t="str">
            <v>CHI_KRS</v>
          </cell>
          <cell r="C109">
            <v>1</v>
          </cell>
        </row>
        <row r="110">
          <cell r="A110" t="str">
            <v>L50-E-12-06-30-90-MULT-25X75</v>
          </cell>
          <cell r="B110" t="str">
            <v>CHI_KRS</v>
          </cell>
          <cell r="C110">
            <v>10</v>
          </cell>
        </row>
        <row r="111">
          <cell r="A111" t="str">
            <v>L50-E-12-06-30-90-MULT-9X9</v>
          </cell>
          <cell r="B111" t="str">
            <v>CHI_KRS</v>
          </cell>
          <cell r="C111">
            <v>3</v>
          </cell>
        </row>
        <row r="112">
          <cell r="A112" t="str">
            <v>L50-E-12-06-30-90-MULT-ASYM</v>
          </cell>
          <cell r="B112" t="str">
            <v>CHI_KRS</v>
          </cell>
          <cell r="C112">
            <v>2</v>
          </cell>
        </row>
        <row r="113">
          <cell r="A113" t="str">
            <v>L50-E-12-08-27-90-MULT-25X45</v>
          </cell>
          <cell r="B113" t="str">
            <v>CHI_KRS</v>
          </cell>
          <cell r="C113">
            <v>2</v>
          </cell>
        </row>
        <row r="114">
          <cell r="A114" t="str">
            <v>L50-E-12-08-30-80-MULT-70X70</v>
          </cell>
          <cell r="B114" t="str">
            <v>CHI_KRS</v>
          </cell>
          <cell r="C114">
            <v>10</v>
          </cell>
        </row>
        <row r="115">
          <cell r="A115" t="str">
            <v>L50-E-12-08-30-90-MULT-9X29</v>
          </cell>
          <cell r="B115" t="str">
            <v>CHI_KRS</v>
          </cell>
          <cell r="C115">
            <v>4</v>
          </cell>
        </row>
        <row r="116">
          <cell r="A116" t="str">
            <v>L50-E-12-08-35-90-MULT-9X9</v>
          </cell>
          <cell r="B116" t="str">
            <v>CHI_KRS</v>
          </cell>
          <cell r="C116">
            <v>1</v>
          </cell>
        </row>
        <row r="117">
          <cell r="A117" t="str">
            <v>L50-E-12-08-40-80-MULT-9X9</v>
          </cell>
          <cell r="B117" t="str">
            <v>CHI_KRS</v>
          </cell>
          <cell r="C117">
            <v>2</v>
          </cell>
        </row>
        <row r="118">
          <cell r="A118" t="str">
            <v>L50-E-12-10-27-80-MULT-40X90</v>
          </cell>
          <cell r="B118" t="str">
            <v>CHI_KRS</v>
          </cell>
          <cell r="C118">
            <v>10</v>
          </cell>
        </row>
        <row r="119">
          <cell r="A119" t="str">
            <v>L50-E-12-10-30-80-MULT-40X60</v>
          </cell>
          <cell r="B119" t="str">
            <v>CHI_KRS</v>
          </cell>
          <cell r="C119">
            <v>8</v>
          </cell>
        </row>
        <row r="120">
          <cell r="A120" t="str">
            <v>L50-E-12-10-30-80-MULT-ASYM</v>
          </cell>
          <cell r="B120" t="str">
            <v>CHI_KRS</v>
          </cell>
          <cell r="C120">
            <v>14</v>
          </cell>
        </row>
        <row r="121">
          <cell r="A121" t="str">
            <v>L50-E-12-10-30-90-MULT-45X15</v>
          </cell>
          <cell r="B121" t="str">
            <v>CHI_KRS</v>
          </cell>
          <cell r="C121">
            <v>1</v>
          </cell>
        </row>
        <row r="122">
          <cell r="A122" t="str">
            <v>L50-E-12-10-30-90-MULT-9X29</v>
          </cell>
          <cell r="B122" t="str">
            <v>CHI_KRS</v>
          </cell>
          <cell r="C122">
            <v>1</v>
          </cell>
        </row>
        <row r="123">
          <cell r="A123" t="str">
            <v>L50-E-12-10-30-90-MULT-9X9</v>
          </cell>
          <cell r="B123" t="str">
            <v>CHI_KRS</v>
          </cell>
          <cell r="C123">
            <v>8</v>
          </cell>
        </row>
        <row r="124">
          <cell r="A124" t="str">
            <v>L50-E-12-10-40-80-MULT-39X9</v>
          </cell>
          <cell r="B124" t="str">
            <v>CHI_KRS</v>
          </cell>
          <cell r="C124">
            <v>13</v>
          </cell>
        </row>
        <row r="125">
          <cell r="A125" t="str">
            <v>L50-E-12-12-27-80-MULT-15X35</v>
          </cell>
          <cell r="B125" t="str">
            <v>CHI_KRS</v>
          </cell>
          <cell r="C125">
            <v>1</v>
          </cell>
        </row>
        <row r="126">
          <cell r="A126" t="str">
            <v>L50-E-12-12-30-80-MULT-15X15</v>
          </cell>
          <cell r="B126" t="str">
            <v>CHI_KRS</v>
          </cell>
          <cell r="C126">
            <v>8</v>
          </cell>
        </row>
        <row r="127">
          <cell r="A127" t="str">
            <v>L50-E-12-12-30-90-MULT-40X60</v>
          </cell>
          <cell r="B127" t="str">
            <v>CHI_KRS</v>
          </cell>
          <cell r="C127">
            <v>1</v>
          </cell>
        </row>
        <row r="128">
          <cell r="A128" t="str">
            <v>L50-E-12-12-40-80-MULT-9X59</v>
          </cell>
          <cell r="B128" t="str">
            <v>CHI_KRS</v>
          </cell>
          <cell r="C128">
            <v>1</v>
          </cell>
        </row>
        <row r="129">
          <cell r="A129" t="str">
            <v>L50-E-48-02-30-80-MULT-25X75</v>
          </cell>
          <cell r="B129" t="str">
            <v>CHI_KRS</v>
          </cell>
          <cell r="C129">
            <v>1</v>
          </cell>
        </row>
        <row r="130">
          <cell r="A130" t="str">
            <v>L50-E-48-02-30-80-MULT-70X70</v>
          </cell>
          <cell r="B130" t="str">
            <v>CHI_KRS</v>
          </cell>
          <cell r="C130">
            <v>7</v>
          </cell>
        </row>
        <row r="131">
          <cell r="A131" t="str">
            <v>L50-E-48-04-22-80-MULT-9X29</v>
          </cell>
          <cell r="B131" t="str">
            <v>CHI_KRS</v>
          </cell>
          <cell r="C131">
            <v>4</v>
          </cell>
        </row>
        <row r="132">
          <cell r="A132" t="str">
            <v>L50-E-48-04-27-90-MULT-ASYM</v>
          </cell>
          <cell r="B132" t="str">
            <v>CHI_KRS</v>
          </cell>
          <cell r="C132">
            <v>14</v>
          </cell>
        </row>
        <row r="133">
          <cell r="A133" t="str">
            <v>L50-E-48-04-30-80-MULT-120</v>
          </cell>
          <cell r="B133" t="str">
            <v>CHI_KRS</v>
          </cell>
          <cell r="C133">
            <v>2</v>
          </cell>
        </row>
        <row r="134">
          <cell r="A134" t="str">
            <v>L50-E-48-04-30-80-MULT-9X29</v>
          </cell>
          <cell r="B134" t="str">
            <v>CHI_KRS</v>
          </cell>
          <cell r="C134">
            <v>1</v>
          </cell>
        </row>
        <row r="135">
          <cell r="A135" t="str">
            <v>L50-E-48-04-30-90-MULT-15X15</v>
          </cell>
          <cell r="B135" t="str">
            <v>CHI_KRS</v>
          </cell>
          <cell r="C135">
            <v>4</v>
          </cell>
        </row>
        <row r="136">
          <cell r="A136" t="str">
            <v>L50-E-48-04-35-80-MULT-120</v>
          </cell>
          <cell r="B136" t="str">
            <v>CHI_KRS</v>
          </cell>
          <cell r="C136">
            <v>2</v>
          </cell>
        </row>
        <row r="137">
          <cell r="A137" t="str">
            <v>L50-E-48-04-40-80-MULT-25X75</v>
          </cell>
          <cell r="B137" t="str">
            <v>CHI_KRS</v>
          </cell>
          <cell r="C137">
            <v>3</v>
          </cell>
        </row>
        <row r="138">
          <cell r="A138" t="str">
            <v>L50-E-48-04-40-80-MULT-9X59</v>
          </cell>
          <cell r="B138" t="str">
            <v>CHI_KRS</v>
          </cell>
          <cell r="C138">
            <v>1</v>
          </cell>
        </row>
        <row r="139">
          <cell r="A139" t="str">
            <v>L50-E-48-06-30-80-MULT-70X70</v>
          </cell>
          <cell r="B139" t="str">
            <v>CHI_KRS</v>
          </cell>
          <cell r="C139">
            <v>1</v>
          </cell>
        </row>
        <row r="140">
          <cell r="A140" t="str">
            <v>L50-E-48-06-30-90-MULT-120</v>
          </cell>
          <cell r="B140" t="str">
            <v>CHI_KRS</v>
          </cell>
          <cell r="C140">
            <v>1</v>
          </cell>
        </row>
        <row r="141">
          <cell r="A141" t="str">
            <v>L50-E-48-06-30-90-MULT-ASYM</v>
          </cell>
          <cell r="B141" t="str">
            <v>CHI_KRS</v>
          </cell>
          <cell r="C141">
            <v>6</v>
          </cell>
        </row>
        <row r="142">
          <cell r="A142" t="str">
            <v>L50-E-48-06-35-80-MULT-ASYM</v>
          </cell>
          <cell r="B142" t="str">
            <v>CHI_KRS</v>
          </cell>
          <cell r="C142">
            <v>1</v>
          </cell>
        </row>
        <row r="143">
          <cell r="A143" t="str">
            <v>L50-E-48-06-35-80-MULT-LOL</v>
          </cell>
          <cell r="B143" t="str">
            <v>CHI_KRS</v>
          </cell>
          <cell r="C143">
            <v>1</v>
          </cell>
        </row>
        <row r="144">
          <cell r="A144" t="str">
            <v>L50-E-48-06-40-80-MULT-120</v>
          </cell>
          <cell r="B144" t="str">
            <v>CHI_KRS</v>
          </cell>
          <cell r="C144">
            <v>7</v>
          </cell>
        </row>
        <row r="145">
          <cell r="A145" t="str">
            <v>L50-E-48-06-40-90-MULT-120</v>
          </cell>
          <cell r="B145" t="str">
            <v>CHI_KRS</v>
          </cell>
          <cell r="C145">
            <v>1</v>
          </cell>
        </row>
        <row r="146">
          <cell r="A146" t="str">
            <v>L50-E-48-08-30-90-MULT-120</v>
          </cell>
          <cell r="B146" t="str">
            <v>CHI_KRS</v>
          </cell>
          <cell r="C146">
            <v>1</v>
          </cell>
        </row>
        <row r="147">
          <cell r="A147" t="str">
            <v>L50-E-48-08-30-90-MULT-39X9</v>
          </cell>
          <cell r="B147" t="str">
            <v>CHI_KRS</v>
          </cell>
          <cell r="C147">
            <v>5</v>
          </cell>
        </row>
        <row r="148">
          <cell r="A148" t="str">
            <v>L50-E-48-08-30-90-MULT-ASYM</v>
          </cell>
          <cell r="B148" t="str">
            <v>CHI_KRS</v>
          </cell>
          <cell r="C148">
            <v>3</v>
          </cell>
        </row>
        <row r="149">
          <cell r="A149" t="str">
            <v>L50-E-48-10-27-80-MULT-120</v>
          </cell>
          <cell r="B149" t="str">
            <v>CHI_KRS</v>
          </cell>
          <cell r="C149">
            <v>2</v>
          </cell>
        </row>
        <row r="150">
          <cell r="A150" t="str">
            <v>L50-E-48-10-30-80-MULT-15X35</v>
          </cell>
          <cell r="B150" t="str">
            <v>CHI_KRS</v>
          </cell>
          <cell r="C150">
            <v>1</v>
          </cell>
        </row>
        <row r="151">
          <cell r="A151" t="str">
            <v>L50-E-48-12-30-80-MULT-ASYM</v>
          </cell>
          <cell r="B151" t="str">
            <v>CHI_KRS</v>
          </cell>
          <cell r="C151">
            <v>1</v>
          </cell>
        </row>
        <row r="152">
          <cell r="A152" t="str">
            <v>L50-E-48-12-35-90-MULT-9X29</v>
          </cell>
          <cell r="B152" t="str">
            <v>CHI_KRS</v>
          </cell>
          <cell r="C152">
            <v>2</v>
          </cell>
        </row>
        <row r="153">
          <cell r="A153" t="str">
            <v>L50-E-48-12-40-80-MULT-120</v>
          </cell>
          <cell r="B153" t="str">
            <v>CHI_KRS</v>
          </cell>
          <cell r="C153">
            <v>1</v>
          </cell>
        </row>
        <row r="154">
          <cell r="A154" t="str">
            <v>L50-E-48-12-40-80-MULT-9X59</v>
          </cell>
          <cell r="B154" t="str">
            <v>CHI_KRS</v>
          </cell>
          <cell r="C154">
            <v>7</v>
          </cell>
        </row>
        <row r="155">
          <cell r="A155" t="str">
            <v>L50-E-48-12-40-90-MULT-ASYM</v>
          </cell>
          <cell r="B155" t="str">
            <v>CHI_KRS</v>
          </cell>
          <cell r="C155">
            <v>1</v>
          </cell>
        </row>
        <row r="156">
          <cell r="A156" t="str">
            <v>L50-I-12-04-27-90-MULT-25X45</v>
          </cell>
          <cell r="B156" t="str">
            <v>CHI_KRS</v>
          </cell>
          <cell r="C156">
            <v>10</v>
          </cell>
        </row>
        <row r="157">
          <cell r="A157" t="str">
            <v>L50-I-12-04-30-80-MULT-15X15</v>
          </cell>
          <cell r="B157" t="str">
            <v>CHI_KRS</v>
          </cell>
          <cell r="C157">
            <v>1</v>
          </cell>
        </row>
        <row r="158">
          <cell r="A158" t="str">
            <v>L50-I-12-04-35-90-MULT-ASYM</v>
          </cell>
          <cell r="B158" t="str">
            <v>CHI_KRS</v>
          </cell>
          <cell r="C158">
            <v>2</v>
          </cell>
        </row>
        <row r="159">
          <cell r="A159" t="str">
            <v>L50-I-12-06-27-80-MULT-15X35</v>
          </cell>
          <cell r="B159" t="str">
            <v>CHI_KRS</v>
          </cell>
          <cell r="C159">
            <v>3</v>
          </cell>
        </row>
        <row r="160">
          <cell r="A160" t="str">
            <v>L50-I-12-06-27-80-MULT-9X29</v>
          </cell>
          <cell r="B160" t="str">
            <v>CHI_KRS</v>
          </cell>
          <cell r="C160">
            <v>9</v>
          </cell>
        </row>
        <row r="161">
          <cell r="A161" t="str">
            <v>L50-I-12-06-27-90-MULT-ASYM</v>
          </cell>
          <cell r="B161" t="str">
            <v>CHI_KRS</v>
          </cell>
          <cell r="C161">
            <v>37</v>
          </cell>
        </row>
        <row r="162">
          <cell r="A162" t="str">
            <v>L50-I-12-06-30-90-MULT-25X45</v>
          </cell>
          <cell r="B162" t="str">
            <v>CHI_KRS</v>
          </cell>
          <cell r="C162">
            <v>6</v>
          </cell>
        </row>
        <row r="163">
          <cell r="A163" t="str">
            <v>L50-I-12-06-30-90-MULT-ASYM</v>
          </cell>
          <cell r="B163" t="str">
            <v>CHI_KRS</v>
          </cell>
          <cell r="C163">
            <v>4</v>
          </cell>
        </row>
        <row r="164">
          <cell r="A164" t="str">
            <v>L50-I-12-06-35-80-MULT-15X15</v>
          </cell>
          <cell r="B164" t="str">
            <v>CHI_KRS</v>
          </cell>
          <cell r="C164">
            <v>3</v>
          </cell>
        </row>
        <row r="165">
          <cell r="A165" t="str">
            <v>L50-I-12-06-35-80-MULT-9X59</v>
          </cell>
          <cell r="B165" t="str">
            <v>CHI_KRS</v>
          </cell>
          <cell r="C165">
            <v>6</v>
          </cell>
        </row>
        <row r="166">
          <cell r="A166" t="str">
            <v>L50-I-12-06-BL-MULT-ASYM</v>
          </cell>
          <cell r="B166" t="str">
            <v>CHI_KRS</v>
          </cell>
          <cell r="C166">
            <v>2</v>
          </cell>
        </row>
        <row r="167">
          <cell r="A167" t="str">
            <v>L50-I-12-08-27-80-MULT-25X25</v>
          </cell>
          <cell r="B167" t="str">
            <v>CHI_KRS</v>
          </cell>
          <cell r="C167">
            <v>2</v>
          </cell>
        </row>
        <row r="168">
          <cell r="A168" t="str">
            <v>L50-I-12-08-27-80-MULT-40X60</v>
          </cell>
          <cell r="B168" t="str">
            <v>CHI_KRS</v>
          </cell>
          <cell r="C168">
            <v>1</v>
          </cell>
        </row>
        <row r="169">
          <cell r="A169" t="str">
            <v>L50-I-12-08-27-80-MULT-9X29</v>
          </cell>
          <cell r="B169" t="str">
            <v>CHI_KRS</v>
          </cell>
          <cell r="C169">
            <v>1</v>
          </cell>
        </row>
        <row r="170">
          <cell r="A170" t="str">
            <v>L50-I-12-08-27-90-MULT-70X40</v>
          </cell>
          <cell r="B170" t="str">
            <v>CHI_KRS</v>
          </cell>
          <cell r="C170">
            <v>1</v>
          </cell>
        </row>
        <row r="171">
          <cell r="A171" t="str">
            <v>L50-I-12-08-27-90-MULT-9X29</v>
          </cell>
          <cell r="B171" t="str">
            <v>CHI_KRS</v>
          </cell>
          <cell r="C171">
            <v>2</v>
          </cell>
        </row>
        <row r="172">
          <cell r="A172" t="str">
            <v>L50-I-12-08-30-90-MULT-25X75</v>
          </cell>
          <cell r="B172" t="str">
            <v>CHI_KRS</v>
          </cell>
          <cell r="C172">
            <v>1</v>
          </cell>
        </row>
        <row r="173">
          <cell r="A173" t="str">
            <v>L50-I-12-08-30-90-MULT-9X29</v>
          </cell>
          <cell r="B173" t="str">
            <v>CHI_KRS</v>
          </cell>
          <cell r="C173">
            <v>7</v>
          </cell>
        </row>
        <row r="174">
          <cell r="A174" t="str">
            <v>L50-I-12-08-30-90-MULT-ASYM</v>
          </cell>
          <cell r="B174" t="str">
            <v>CHI_KRS</v>
          </cell>
          <cell r="C174">
            <v>3</v>
          </cell>
        </row>
        <row r="175">
          <cell r="A175" t="str">
            <v>L50-I-12-08-35-80-MULT-9X29</v>
          </cell>
          <cell r="B175" t="str">
            <v>CHI_KRS</v>
          </cell>
          <cell r="C175">
            <v>66</v>
          </cell>
        </row>
        <row r="176">
          <cell r="A176" t="str">
            <v>L50-I-12-08-40-90-MULT-70X70</v>
          </cell>
          <cell r="B176" t="str">
            <v>CHI_KRS</v>
          </cell>
          <cell r="C176">
            <v>9</v>
          </cell>
        </row>
        <row r="177">
          <cell r="A177" t="str">
            <v>L50-I-12-08-40-90-MULT-9X29</v>
          </cell>
          <cell r="B177" t="str">
            <v>CHI_KRS</v>
          </cell>
          <cell r="C177">
            <v>8</v>
          </cell>
        </row>
        <row r="178">
          <cell r="A178" t="str">
            <v>L50-I-12-10-27-90-MULT-15X35</v>
          </cell>
          <cell r="B178" t="str">
            <v>CHI_KRS</v>
          </cell>
          <cell r="C178">
            <v>2</v>
          </cell>
        </row>
        <row r="179">
          <cell r="A179" t="str">
            <v>L50-I-12-10-27-90-MULT-70X70</v>
          </cell>
          <cell r="B179" t="str">
            <v>CHI_KRS</v>
          </cell>
          <cell r="C179">
            <v>8</v>
          </cell>
        </row>
        <row r="180">
          <cell r="A180" t="str">
            <v>L50-I-12-10-30-80-MULT-25X75</v>
          </cell>
          <cell r="B180" t="str">
            <v>CHI_KRS</v>
          </cell>
          <cell r="C180">
            <v>3</v>
          </cell>
        </row>
        <row r="181">
          <cell r="A181" t="str">
            <v>L50-I-12-10-30-80-MULT-ASYM</v>
          </cell>
          <cell r="B181" t="str">
            <v>CHI_KRS</v>
          </cell>
          <cell r="C181">
            <v>8</v>
          </cell>
        </row>
        <row r="182">
          <cell r="A182" t="str">
            <v>L50-I-12-10-30-90-MULT-9X59</v>
          </cell>
          <cell r="B182" t="str">
            <v>CHI_KRS</v>
          </cell>
          <cell r="C182">
            <v>2</v>
          </cell>
        </row>
        <row r="183">
          <cell r="A183" t="str">
            <v>L50-I-12-10-30-90-MULT-ASYM</v>
          </cell>
          <cell r="B183" t="str">
            <v>CHI_KRS</v>
          </cell>
          <cell r="C183">
            <v>1</v>
          </cell>
        </row>
        <row r="184">
          <cell r="A184" t="str">
            <v>L50-I-12-10-35-90-MULT-9X29</v>
          </cell>
          <cell r="B184" t="str">
            <v>CHI_KRS</v>
          </cell>
          <cell r="C184">
            <v>10</v>
          </cell>
        </row>
        <row r="185">
          <cell r="A185" t="str">
            <v>L50-I-12-10-40-90-MULT-25X45</v>
          </cell>
          <cell r="B185" t="str">
            <v>CHI_KRS</v>
          </cell>
          <cell r="C185">
            <v>1</v>
          </cell>
        </row>
        <row r="186">
          <cell r="A186" t="str">
            <v>L50-I-12-12-27-80-MULT-9X29</v>
          </cell>
          <cell r="B186" t="str">
            <v>CHI_KRS</v>
          </cell>
          <cell r="C186">
            <v>29</v>
          </cell>
        </row>
        <row r="187">
          <cell r="A187" t="str">
            <v>L50-I-12-12-27-90-MULT-15X15</v>
          </cell>
          <cell r="B187" t="str">
            <v>CHI_KRS</v>
          </cell>
          <cell r="C187">
            <v>14</v>
          </cell>
        </row>
        <row r="188">
          <cell r="A188" t="str">
            <v>L50-I-12-12-27-90-MULT-25X25</v>
          </cell>
          <cell r="B188" t="str">
            <v>CHI_KRS</v>
          </cell>
          <cell r="C188">
            <v>6</v>
          </cell>
        </row>
        <row r="189">
          <cell r="A189" t="str">
            <v>L50-I-12-12-30-80-MULT-9X59</v>
          </cell>
          <cell r="B189" t="str">
            <v>CHI_KRS</v>
          </cell>
          <cell r="C189">
            <v>4</v>
          </cell>
        </row>
        <row r="190">
          <cell r="A190" t="str">
            <v>L50-I-12-12-30-80-MULT-9X9</v>
          </cell>
          <cell r="B190" t="str">
            <v>CHI_KRS</v>
          </cell>
          <cell r="C190">
            <v>3</v>
          </cell>
        </row>
        <row r="191">
          <cell r="A191" t="str">
            <v>L50-I-12-12-30-90-MULT-9X17</v>
          </cell>
          <cell r="B191" t="str">
            <v>CHI_KRS</v>
          </cell>
          <cell r="C191">
            <v>3</v>
          </cell>
        </row>
        <row r="192">
          <cell r="A192" t="str">
            <v>L50-I-12-12-30-90-MULT-9X29</v>
          </cell>
          <cell r="B192" t="str">
            <v>CHI_KRS</v>
          </cell>
          <cell r="C192">
            <v>1</v>
          </cell>
        </row>
        <row r="193">
          <cell r="A193" t="str">
            <v>L50-I-12-12-35-80-MULT-9X29</v>
          </cell>
          <cell r="B193" t="str">
            <v>CHI_KRS</v>
          </cell>
          <cell r="C193">
            <v>3</v>
          </cell>
        </row>
        <row r="194">
          <cell r="A194" t="str">
            <v>L50-I-12-12-35-80-MULT-ASYM</v>
          </cell>
          <cell r="B194" t="str">
            <v>CHI_KRS</v>
          </cell>
          <cell r="C194">
            <v>8</v>
          </cell>
        </row>
        <row r="195">
          <cell r="A195" t="str">
            <v>L50-I-12-12-40-80-MULT-ASYM</v>
          </cell>
          <cell r="B195" t="str">
            <v>CHI_KRS</v>
          </cell>
          <cell r="C195">
            <v>1</v>
          </cell>
        </row>
        <row r="196">
          <cell r="A196" t="str">
            <v>L50-I-48-04-27-80-MULT-15X15</v>
          </cell>
          <cell r="B196" t="str">
            <v>CHI_KRS</v>
          </cell>
          <cell r="C196">
            <v>2</v>
          </cell>
        </row>
        <row r="197">
          <cell r="A197" t="str">
            <v>L50-I-48-04-27-90-MULT-9X9</v>
          </cell>
          <cell r="B197" t="str">
            <v>CHI_KRS</v>
          </cell>
          <cell r="C197">
            <v>5</v>
          </cell>
        </row>
        <row r="198">
          <cell r="A198" t="str">
            <v>L50-I-48-04-30-80-MULT-15X15</v>
          </cell>
          <cell r="B198" t="str">
            <v>CHI_KRS</v>
          </cell>
          <cell r="C198">
            <v>3</v>
          </cell>
        </row>
        <row r="199">
          <cell r="A199" t="str">
            <v>L50-I-48-06-30-80-MULT-15X65</v>
          </cell>
          <cell r="B199" t="str">
            <v>CHI_KRS</v>
          </cell>
          <cell r="C199">
            <v>6</v>
          </cell>
        </row>
        <row r="200">
          <cell r="A200" t="str">
            <v>L50-I-48-08-27-90-MULT-9X29</v>
          </cell>
          <cell r="B200" t="str">
            <v>CHI_KRS</v>
          </cell>
          <cell r="C200">
            <v>1</v>
          </cell>
        </row>
        <row r="201">
          <cell r="A201" t="str">
            <v>L50-I-48-08-30-80-MULT-9X59</v>
          </cell>
          <cell r="B201" t="str">
            <v>CHI_KRS</v>
          </cell>
          <cell r="C201">
            <v>1</v>
          </cell>
        </row>
        <row r="202">
          <cell r="A202" t="str">
            <v>L50-I-48-08-35-80-MULT-15X65</v>
          </cell>
          <cell r="B202" t="str">
            <v>CHI_KRS</v>
          </cell>
          <cell r="C202">
            <v>8</v>
          </cell>
        </row>
        <row r="203">
          <cell r="A203" t="str">
            <v>L50-I-48-08-35-80-MULT-39X9</v>
          </cell>
          <cell r="B203" t="str">
            <v>CHI_KRS</v>
          </cell>
          <cell r="C203">
            <v>1</v>
          </cell>
        </row>
        <row r="204">
          <cell r="A204" t="str">
            <v>L50-I-48-10-27-90-MULT-9X17</v>
          </cell>
          <cell r="B204" t="str">
            <v>CHI_KRS</v>
          </cell>
          <cell r="C204">
            <v>1</v>
          </cell>
        </row>
        <row r="205">
          <cell r="A205" t="str">
            <v>L50-I-48-10-30-80-MULT-25X33</v>
          </cell>
          <cell r="B205" t="str">
            <v>CHI_KRS</v>
          </cell>
          <cell r="C205">
            <v>1</v>
          </cell>
        </row>
        <row r="206">
          <cell r="A206" t="str">
            <v>L50-I-48-10-30-90-MULT-9X59</v>
          </cell>
          <cell r="B206" t="str">
            <v>CHI_KRS</v>
          </cell>
          <cell r="C206">
            <v>3</v>
          </cell>
        </row>
        <row r="207">
          <cell r="A207" t="str">
            <v>L50-I-48-12-27-80-MULT-ASYM</v>
          </cell>
          <cell r="B207" t="str">
            <v>CHI_KRS</v>
          </cell>
          <cell r="C207">
            <v>8</v>
          </cell>
        </row>
        <row r="208">
          <cell r="A208" t="str">
            <v>L50-I-48-12-30-80-MULT-LOL</v>
          </cell>
          <cell r="B208" t="str">
            <v>CHI_KRS</v>
          </cell>
          <cell r="C208">
            <v>10</v>
          </cell>
        </row>
        <row r="209">
          <cell r="A209" t="str">
            <v>L50-I-48-12-30-90-MULT-9X29</v>
          </cell>
          <cell r="B209" t="str">
            <v>CHI_KRS</v>
          </cell>
          <cell r="C209">
            <v>1</v>
          </cell>
        </row>
        <row r="210">
          <cell r="A210" t="str">
            <v>Grand Sum</v>
          </cell>
          <cell r="B210"/>
          <cell r="C210"/>
        </row>
      </sheetData>
      <sheetData sheetId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lan de produccion "/>
      <sheetName val="Seguimiento WOS TROV"/>
      <sheetName val="Sheet13"/>
      <sheetName val="Sheet12"/>
      <sheetName val="Seguimiento WOS RISE F080"/>
      <sheetName val="Sheet15"/>
      <sheetName val="Sheet14"/>
      <sheetName val="KIts TROV"/>
      <sheetName val="Sheet11"/>
      <sheetName val="Sheet5"/>
      <sheetName val="Sheet6"/>
      <sheetName val="Sheet2"/>
      <sheetName val="Sheet8"/>
      <sheetName val="KIT RISE"/>
      <sheetName val="Alterno tablila"/>
      <sheetName val="Sheet7"/>
      <sheetName val="Sheet10"/>
      <sheetName val="Recibo"/>
      <sheetName val="Sheet1"/>
      <sheetName val="WOs pilotos"/>
      <sheetName val="0807"/>
      <sheetName val="0806"/>
    </sheetNames>
    <sheetDataSet>
      <sheetData sheetId="0" refreshError="1"/>
      <sheetData sheetId="1" refreshError="1">
        <row r="1">
          <cell r="I1"/>
        </row>
        <row r="2">
          <cell r="H2" t="str">
            <v>WO</v>
          </cell>
          <cell r="I2" t="str">
            <v>WO
 QTY</v>
          </cell>
          <cell r="J2" t="str">
            <v>Agin
max</v>
          </cell>
          <cell r="K2" t="str">
            <v>BATCH</v>
          </cell>
          <cell r="L2" t="str">
            <v>Completed
BE</v>
          </cell>
          <cell r="M2" t="str">
            <v>Proc.
BE</v>
          </cell>
          <cell r="N2" t="str">
            <v>Falla
BE</v>
          </cell>
          <cell r="O2" t="str">
            <v>Scrap
BE</v>
          </cell>
        </row>
        <row r="3">
          <cell r="H3">
            <v>30850032</v>
          </cell>
          <cell r="I3">
            <v>3</v>
          </cell>
          <cell r="J3" t="str">
            <v>CL</v>
          </cell>
          <cell r="K3" t="str">
            <v>BATCH090924</v>
          </cell>
          <cell r="L3">
            <v>3</v>
          </cell>
          <cell r="M3">
            <v>0</v>
          </cell>
          <cell r="N3">
            <v>0</v>
          </cell>
          <cell r="O3">
            <v>0</v>
          </cell>
        </row>
        <row r="4">
          <cell r="H4">
            <v>50850054</v>
          </cell>
          <cell r="I4">
            <v>16</v>
          </cell>
          <cell r="J4" t="str">
            <v>CL</v>
          </cell>
          <cell r="K4" t="str">
            <v>BATCH090924</v>
          </cell>
          <cell r="L4">
            <v>16</v>
          </cell>
          <cell r="M4">
            <v>0</v>
          </cell>
          <cell r="N4">
            <v>0</v>
          </cell>
          <cell r="O4">
            <v>0</v>
          </cell>
        </row>
        <row r="5">
          <cell r="H5">
            <v>50850089</v>
          </cell>
          <cell r="I5">
            <v>16</v>
          </cell>
          <cell r="J5" t="str">
            <v>CL</v>
          </cell>
          <cell r="K5" t="str">
            <v>BATCH090924</v>
          </cell>
          <cell r="L5">
            <v>16</v>
          </cell>
          <cell r="M5">
            <v>0</v>
          </cell>
          <cell r="N5">
            <v>0</v>
          </cell>
          <cell r="O5">
            <v>0</v>
          </cell>
        </row>
        <row r="6">
          <cell r="H6">
            <v>50850056</v>
          </cell>
          <cell r="I6">
            <v>16</v>
          </cell>
          <cell r="J6" t="str">
            <v>CL</v>
          </cell>
          <cell r="K6" t="str">
            <v>BATCH090924</v>
          </cell>
          <cell r="L6">
            <v>16</v>
          </cell>
          <cell r="M6">
            <v>0</v>
          </cell>
          <cell r="N6">
            <v>0</v>
          </cell>
          <cell r="O6">
            <v>0</v>
          </cell>
        </row>
        <row r="7">
          <cell r="H7">
            <v>50850057</v>
          </cell>
          <cell r="I7">
            <v>16</v>
          </cell>
          <cell r="J7" t="str">
            <v>CL</v>
          </cell>
          <cell r="K7" t="str">
            <v>BATCH090924</v>
          </cell>
          <cell r="L7">
            <v>16</v>
          </cell>
          <cell r="M7">
            <v>0</v>
          </cell>
          <cell r="N7">
            <v>0</v>
          </cell>
          <cell r="O7">
            <v>0</v>
          </cell>
        </row>
        <row r="8">
          <cell r="H8">
            <v>50850058</v>
          </cell>
          <cell r="I8">
            <v>56</v>
          </cell>
          <cell r="J8" t="str">
            <v>CL</v>
          </cell>
          <cell r="K8" t="str">
            <v>BATCH090924</v>
          </cell>
          <cell r="L8">
            <v>56</v>
          </cell>
          <cell r="M8">
            <v>0</v>
          </cell>
          <cell r="N8">
            <v>0</v>
          </cell>
          <cell r="O8">
            <v>0</v>
          </cell>
        </row>
        <row r="9">
          <cell r="H9">
            <v>50850059</v>
          </cell>
          <cell r="I9">
            <v>51</v>
          </cell>
          <cell r="J9" t="str">
            <v>CL</v>
          </cell>
          <cell r="K9" t="str">
            <v>BATCH090924</v>
          </cell>
          <cell r="L9">
            <v>51</v>
          </cell>
          <cell r="M9">
            <v>0</v>
          </cell>
          <cell r="N9">
            <v>0</v>
          </cell>
          <cell r="O9">
            <v>0</v>
          </cell>
        </row>
        <row r="10">
          <cell r="H10">
            <v>50850060</v>
          </cell>
          <cell r="I10">
            <v>10</v>
          </cell>
          <cell r="J10" t="str">
            <v>CL</v>
          </cell>
          <cell r="K10" t="str">
            <v>BATCH090924</v>
          </cell>
          <cell r="L10">
            <v>10</v>
          </cell>
          <cell r="M10">
            <v>0</v>
          </cell>
          <cell r="N10">
            <v>0</v>
          </cell>
          <cell r="O10">
            <v>0</v>
          </cell>
        </row>
        <row r="11">
          <cell r="H11">
            <v>50850061</v>
          </cell>
          <cell r="I11">
            <v>24</v>
          </cell>
          <cell r="J11" t="str">
            <v>CL</v>
          </cell>
          <cell r="K11" t="str">
            <v>BATCH090924</v>
          </cell>
          <cell r="L11">
            <v>24</v>
          </cell>
          <cell r="M11">
            <v>0</v>
          </cell>
          <cell r="N11">
            <v>0</v>
          </cell>
          <cell r="O11">
            <v>0</v>
          </cell>
        </row>
        <row r="12">
          <cell r="H12">
            <v>50850062</v>
          </cell>
          <cell r="I12">
            <v>10</v>
          </cell>
          <cell r="J12" t="str">
            <v>CL</v>
          </cell>
          <cell r="K12" t="str">
            <v>BATCH090924</v>
          </cell>
          <cell r="L12">
            <v>10</v>
          </cell>
          <cell r="M12">
            <v>0</v>
          </cell>
          <cell r="N12">
            <v>0</v>
          </cell>
          <cell r="O12">
            <v>0</v>
          </cell>
        </row>
        <row r="13">
          <cell r="H13">
            <v>50850063</v>
          </cell>
          <cell r="I13">
            <v>24</v>
          </cell>
          <cell r="J13" t="str">
            <v>CL</v>
          </cell>
          <cell r="K13" t="str">
            <v>BATCH090924</v>
          </cell>
          <cell r="L13">
            <v>24</v>
          </cell>
          <cell r="M13">
            <v>0</v>
          </cell>
          <cell r="N13">
            <v>0</v>
          </cell>
          <cell r="O13">
            <v>0</v>
          </cell>
        </row>
        <row r="14">
          <cell r="H14">
            <v>50850064</v>
          </cell>
          <cell r="I14">
            <v>56</v>
          </cell>
          <cell r="J14" t="str">
            <v>CL</v>
          </cell>
          <cell r="K14" t="str">
            <v>BATCH090924</v>
          </cell>
          <cell r="L14">
            <v>56</v>
          </cell>
          <cell r="M14">
            <v>0</v>
          </cell>
          <cell r="N14">
            <v>0</v>
          </cell>
          <cell r="O14">
            <v>0</v>
          </cell>
        </row>
        <row r="15">
          <cell r="H15">
            <v>50850065</v>
          </cell>
          <cell r="I15">
            <v>51</v>
          </cell>
          <cell r="J15" t="str">
            <v>CL</v>
          </cell>
          <cell r="K15" t="str">
            <v>BATCH090924</v>
          </cell>
          <cell r="L15">
            <v>51</v>
          </cell>
          <cell r="M15">
            <v>0</v>
          </cell>
          <cell r="N15">
            <v>0</v>
          </cell>
          <cell r="O15">
            <v>0</v>
          </cell>
        </row>
        <row r="16">
          <cell r="H16">
            <v>50850066</v>
          </cell>
          <cell r="I16">
            <v>10</v>
          </cell>
          <cell r="J16" t="str">
            <v>CL</v>
          </cell>
          <cell r="K16" t="str">
            <v>BATCH090924</v>
          </cell>
          <cell r="L16">
            <v>10</v>
          </cell>
          <cell r="M16">
            <v>0</v>
          </cell>
          <cell r="N16">
            <v>0</v>
          </cell>
          <cell r="O16">
            <v>0</v>
          </cell>
        </row>
        <row r="17">
          <cell r="H17">
            <v>50850067</v>
          </cell>
          <cell r="I17">
            <v>24</v>
          </cell>
          <cell r="J17" t="str">
            <v>CL</v>
          </cell>
          <cell r="K17" t="str">
            <v>BATCH090924</v>
          </cell>
          <cell r="L17">
            <v>24</v>
          </cell>
          <cell r="M17">
            <v>0</v>
          </cell>
          <cell r="N17">
            <v>0</v>
          </cell>
          <cell r="O17">
            <v>0</v>
          </cell>
        </row>
        <row r="18">
          <cell r="H18">
            <v>50850068</v>
          </cell>
          <cell r="I18">
            <v>107</v>
          </cell>
          <cell r="J18" t="str">
            <v>CL</v>
          </cell>
          <cell r="K18" t="str">
            <v>BATCH090924</v>
          </cell>
          <cell r="L18">
            <v>107</v>
          </cell>
          <cell r="M18">
            <v>0</v>
          </cell>
          <cell r="N18">
            <v>0</v>
          </cell>
          <cell r="O18">
            <v>0</v>
          </cell>
        </row>
        <row r="19">
          <cell r="H19">
            <v>50850069</v>
          </cell>
          <cell r="I19">
            <v>10</v>
          </cell>
          <cell r="J19" t="str">
            <v>CL</v>
          </cell>
          <cell r="K19" t="str">
            <v>BATCH090924</v>
          </cell>
          <cell r="L19">
            <v>10</v>
          </cell>
          <cell r="M19">
            <v>0</v>
          </cell>
          <cell r="N19">
            <v>0</v>
          </cell>
          <cell r="O19">
            <v>0</v>
          </cell>
        </row>
        <row r="20">
          <cell r="H20">
            <v>50850070</v>
          </cell>
          <cell r="I20">
            <v>24</v>
          </cell>
          <cell r="J20" t="str">
            <v>CL</v>
          </cell>
          <cell r="K20" t="str">
            <v>BATCH090924</v>
          </cell>
          <cell r="L20">
            <v>24</v>
          </cell>
          <cell r="M20">
            <v>0</v>
          </cell>
          <cell r="N20">
            <v>0</v>
          </cell>
          <cell r="O20">
            <v>0</v>
          </cell>
        </row>
        <row r="21">
          <cell r="H21">
            <v>30850031</v>
          </cell>
          <cell r="I21">
            <v>10</v>
          </cell>
          <cell r="J21">
            <v>73</v>
          </cell>
          <cell r="K21" t="str">
            <v>BATCH090924</v>
          </cell>
          <cell r="L21">
            <v>9</v>
          </cell>
          <cell r="M21">
            <v>0</v>
          </cell>
          <cell r="N21">
            <v>1</v>
          </cell>
          <cell r="O21">
            <v>0</v>
          </cell>
        </row>
        <row r="22">
          <cell r="H22">
            <v>30850042</v>
          </cell>
          <cell r="I22">
            <v>1</v>
          </cell>
          <cell r="J22" t="str">
            <v>CL</v>
          </cell>
          <cell r="K22" t="str">
            <v>BATCH090924</v>
          </cell>
          <cell r="L22">
            <v>1</v>
          </cell>
          <cell r="M22">
            <v>0</v>
          </cell>
          <cell r="N22">
            <v>0</v>
          </cell>
          <cell r="O22">
            <v>0</v>
          </cell>
        </row>
        <row r="23">
          <cell r="H23">
            <v>30850044</v>
          </cell>
          <cell r="I23">
            <v>1</v>
          </cell>
          <cell r="J23" t="str">
            <v>CL</v>
          </cell>
          <cell r="K23" t="str">
            <v>BATCH090924</v>
          </cell>
          <cell r="L23">
            <v>1</v>
          </cell>
          <cell r="M23">
            <v>0</v>
          </cell>
          <cell r="N23">
            <v>0</v>
          </cell>
          <cell r="O23">
            <v>0</v>
          </cell>
        </row>
        <row r="24">
          <cell r="H24">
            <v>30850034</v>
          </cell>
          <cell r="I24">
            <v>3</v>
          </cell>
          <cell r="J24" t="str">
            <v>CL</v>
          </cell>
          <cell r="K24" t="str">
            <v>BATCH090924</v>
          </cell>
          <cell r="L24">
            <v>3</v>
          </cell>
          <cell r="M24">
            <v>0</v>
          </cell>
          <cell r="N24">
            <v>0</v>
          </cell>
          <cell r="O24">
            <v>0</v>
          </cell>
        </row>
        <row r="25">
          <cell r="H25">
            <v>30850035</v>
          </cell>
          <cell r="I25">
            <v>18</v>
          </cell>
          <cell r="J25">
            <v>73</v>
          </cell>
          <cell r="K25" t="str">
            <v>BATCH090924</v>
          </cell>
          <cell r="L25">
            <v>17</v>
          </cell>
          <cell r="M25">
            <v>1</v>
          </cell>
          <cell r="N25">
            <v>0</v>
          </cell>
          <cell r="O25">
            <v>0</v>
          </cell>
        </row>
        <row r="26">
          <cell r="H26">
            <v>30850036</v>
          </cell>
          <cell r="I26">
            <v>3</v>
          </cell>
          <cell r="J26" t="str">
            <v>CL</v>
          </cell>
          <cell r="K26" t="str">
            <v>BATCH090924</v>
          </cell>
          <cell r="L26">
            <v>3</v>
          </cell>
          <cell r="M26">
            <v>0</v>
          </cell>
          <cell r="N26">
            <v>0</v>
          </cell>
          <cell r="O26">
            <v>0</v>
          </cell>
        </row>
        <row r="27">
          <cell r="H27">
            <v>30850039</v>
          </cell>
          <cell r="I27">
            <v>45</v>
          </cell>
          <cell r="J27">
            <v>73</v>
          </cell>
          <cell r="K27" t="str">
            <v>BATCH090924</v>
          </cell>
          <cell r="L27">
            <v>44</v>
          </cell>
          <cell r="M27">
            <v>1</v>
          </cell>
          <cell r="N27">
            <v>0</v>
          </cell>
          <cell r="O27">
            <v>0</v>
          </cell>
        </row>
        <row r="28">
          <cell r="H28">
            <v>30850045</v>
          </cell>
          <cell r="I28">
            <v>10</v>
          </cell>
          <cell r="J28">
            <v>73</v>
          </cell>
          <cell r="K28" t="str">
            <v>BATCH090924</v>
          </cell>
          <cell r="L28">
            <v>9</v>
          </cell>
          <cell r="M28">
            <v>1</v>
          </cell>
          <cell r="N28">
            <v>0</v>
          </cell>
          <cell r="O28">
            <v>0</v>
          </cell>
        </row>
        <row r="29">
          <cell r="H29">
            <v>30850041</v>
          </cell>
          <cell r="I29">
            <v>2</v>
          </cell>
          <cell r="J29" t="str">
            <v>CL</v>
          </cell>
          <cell r="K29" t="str">
            <v>BATCH090924</v>
          </cell>
          <cell r="L29">
            <v>2</v>
          </cell>
          <cell r="M29">
            <v>0</v>
          </cell>
          <cell r="N29">
            <v>0</v>
          </cell>
          <cell r="O29">
            <v>0</v>
          </cell>
        </row>
        <row r="30">
          <cell r="H30">
            <v>30850043</v>
          </cell>
          <cell r="I30">
            <v>2</v>
          </cell>
          <cell r="J30" t="str">
            <v>CL</v>
          </cell>
          <cell r="K30" t="str">
            <v>BATCH090924</v>
          </cell>
          <cell r="L30">
            <v>2</v>
          </cell>
          <cell r="M30">
            <v>0</v>
          </cell>
          <cell r="N30">
            <v>0</v>
          </cell>
          <cell r="O30">
            <v>0</v>
          </cell>
        </row>
        <row r="31">
          <cell r="H31">
            <v>30850037</v>
          </cell>
          <cell r="I31">
            <v>5</v>
          </cell>
          <cell r="J31" t="str">
            <v>CL</v>
          </cell>
          <cell r="K31" t="str">
            <v>BATCH090924</v>
          </cell>
          <cell r="L31">
            <v>5</v>
          </cell>
          <cell r="M31">
            <v>0</v>
          </cell>
          <cell r="N31">
            <v>0</v>
          </cell>
          <cell r="O31">
            <v>0</v>
          </cell>
        </row>
        <row r="32">
          <cell r="H32">
            <v>30850038</v>
          </cell>
          <cell r="I32">
            <v>3</v>
          </cell>
          <cell r="J32" t="str">
            <v>CL</v>
          </cell>
          <cell r="K32" t="str">
            <v>BATCH090924</v>
          </cell>
          <cell r="L32">
            <v>3</v>
          </cell>
          <cell r="M32">
            <v>0</v>
          </cell>
          <cell r="N32">
            <v>0</v>
          </cell>
          <cell r="O32">
            <v>0</v>
          </cell>
        </row>
        <row r="33">
          <cell r="H33">
            <v>30850040</v>
          </cell>
          <cell r="I33">
            <v>6</v>
          </cell>
          <cell r="J33" t="str">
            <v>CL</v>
          </cell>
          <cell r="K33" t="str">
            <v>BATCH090924</v>
          </cell>
          <cell r="L33">
            <v>6</v>
          </cell>
          <cell r="M33">
            <v>0</v>
          </cell>
          <cell r="N33">
            <v>0</v>
          </cell>
          <cell r="O33">
            <v>0</v>
          </cell>
        </row>
        <row r="34">
          <cell r="H34">
            <v>30850046</v>
          </cell>
          <cell r="I34">
            <v>5</v>
          </cell>
          <cell r="J34" t="str">
            <v>CL</v>
          </cell>
          <cell r="K34" t="str">
            <v>BATCH090924</v>
          </cell>
          <cell r="L34">
            <v>5</v>
          </cell>
          <cell r="M34">
            <v>0</v>
          </cell>
          <cell r="N34">
            <v>0</v>
          </cell>
          <cell r="O34">
            <v>0</v>
          </cell>
        </row>
        <row r="35">
          <cell r="H35">
            <v>30850033</v>
          </cell>
          <cell r="I35">
            <v>2</v>
          </cell>
          <cell r="J35" t="str">
            <v>CL</v>
          </cell>
          <cell r="K35" t="str">
            <v>BATCH090924</v>
          </cell>
          <cell r="L35">
            <v>2</v>
          </cell>
          <cell r="M35">
            <v>0</v>
          </cell>
          <cell r="N35">
            <v>0</v>
          </cell>
          <cell r="O35">
            <v>0</v>
          </cell>
        </row>
        <row r="36">
          <cell r="H36">
            <v>30850030</v>
          </cell>
          <cell r="I36">
            <v>16</v>
          </cell>
          <cell r="J36">
            <v>73</v>
          </cell>
          <cell r="K36" t="str">
            <v>BATCH090924</v>
          </cell>
          <cell r="L36">
            <v>16</v>
          </cell>
          <cell r="M36">
            <v>0</v>
          </cell>
          <cell r="N36">
            <v>0</v>
          </cell>
          <cell r="O36">
            <v>0</v>
          </cell>
        </row>
        <row r="37">
          <cell r="H37">
            <v>30850047</v>
          </cell>
          <cell r="I37">
            <v>22</v>
          </cell>
          <cell r="J37">
            <v>73</v>
          </cell>
          <cell r="K37" t="str">
            <v>BATCH091124</v>
          </cell>
          <cell r="L37">
            <v>22</v>
          </cell>
          <cell r="M37">
            <v>0</v>
          </cell>
          <cell r="N37">
            <v>0</v>
          </cell>
          <cell r="O37">
            <v>0</v>
          </cell>
        </row>
        <row r="38">
          <cell r="H38">
            <v>50850079</v>
          </cell>
          <cell r="I38">
            <v>16</v>
          </cell>
          <cell r="J38" t="str">
            <v>CL</v>
          </cell>
          <cell r="K38" t="str">
            <v>BATCH090924</v>
          </cell>
          <cell r="L38">
            <v>16</v>
          </cell>
          <cell r="M38">
            <v>0</v>
          </cell>
          <cell r="N38">
            <v>0</v>
          </cell>
          <cell r="O38">
            <v>0</v>
          </cell>
        </row>
        <row r="39">
          <cell r="H39">
            <v>50850073</v>
          </cell>
          <cell r="I39">
            <v>1</v>
          </cell>
          <cell r="J39" t="str">
            <v>CL</v>
          </cell>
          <cell r="K39" t="str">
            <v>BATCH091124</v>
          </cell>
          <cell r="L39">
            <v>1</v>
          </cell>
          <cell r="M39">
            <v>0</v>
          </cell>
          <cell r="N39">
            <v>0</v>
          </cell>
          <cell r="O39">
            <v>0</v>
          </cell>
        </row>
        <row r="40">
          <cell r="H40">
            <v>50850074</v>
          </cell>
          <cell r="I40">
            <v>1</v>
          </cell>
          <cell r="J40" t="str">
            <v>CL</v>
          </cell>
          <cell r="K40" t="str">
            <v>BATCH091124</v>
          </cell>
          <cell r="L40">
            <v>1</v>
          </cell>
          <cell r="M40">
            <v>0</v>
          </cell>
          <cell r="N40">
            <v>0</v>
          </cell>
          <cell r="O40">
            <v>0</v>
          </cell>
        </row>
        <row r="41">
          <cell r="H41">
            <v>50850075</v>
          </cell>
          <cell r="I41">
            <v>1</v>
          </cell>
          <cell r="J41" t="str">
            <v>CL</v>
          </cell>
          <cell r="K41" t="str">
            <v>BATCH091124</v>
          </cell>
          <cell r="L41">
            <v>1</v>
          </cell>
          <cell r="M41">
            <v>0</v>
          </cell>
          <cell r="N41">
            <v>0</v>
          </cell>
          <cell r="O41">
            <v>0</v>
          </cell>
        </row>
        <row r="42">
          <cell r="H42">
            <v>50850071</v>
          </cell>
          <cell r="I42">
            <v>1</v>
          </cell>
          <cell r="J42" t="str">
            <v>CL</v>
          </cell>
          <cell r="K42" t="str">
            <v>BATCH091124</v>
          </cell>
          <cell r="L42">
            <v>1</v>
          </cell>
          <cell r="M42">
            <v>0</v>
          </cell>
          <cell r="N42">
            <v>0</v>
          </cell>
          <cell r="O42">
            <v>0</v>
          </cell>
        </row>
        <row r="43">
          <cell r="H43">
            <v>50850072</v>
          </cell>
          <cell r="I43">
            <v>1</v>
          </cell>
          <cell r="J43" t="str">
            <v>CL</v>
          </cell>
          <cell r="K43" t="str">
            <v>BATCH091124</v>
          </cell>
          <cell r="L43">
            <v>1</v>
          </cell>
          <cell r="M43">
            <v>0</v>
          </cell>
          <cell r="N43">
            <v>0</v>
          </cell>
          <cell r="O43">
            <v>0</v>
          </cell>
        </row>
        <row r="44">
          <cell r="H44">
            <v>30850048</v>
          </cell>
          <cell r="I44">
            <v>1</v>
          </cell>
          <cell r="J44">
            <v>71</v>
          </cell>
          <cell r="K44" t="str">
            <v>BATCH091124</v>
          </cell>
          <cell r="L44">
            <v>1</v>
          </cell>
          <cell r="M44">
            <v>0</v>
          </cell>
          <cell r="N44">
            <v>0</v>
          </cell>
          <cell r="O44">
            <v>0</v>
          </cell>
        </row>
        <row r="45">
          <cell r="H45">
            <v>30850049</v>
          </cell>
          <cell r="I45">
            <v>1</v>
          </cell>
          <cell r="J45">
            <v>71</v>
          </cell>
          <cell r="K45" t="str">
            <v>BATCH091124</v>
          </cell>
          <cell r="L45">
            <v>1</v>
          </cell>
          <cell r="M45">
            <v>0</v>
          </cell>
          <cell r="N45">
            <v>0</v>
          </cell>
          <cell r="O45">
            <v>0</v>
          </cell>
        </row>
        <row r="46">
          <cell r="H46">
            <v>50850080</v>
          </cell>
          <cell r="I46">
            <v>14</v>
          </cell>
          <cell r="J46" t="str">
            <v>CL</v>
          </cell>
          <cell r="K46" t="str">
            <v>BATCH091224</v>
          </cell>
          <cell r="L46">
            <v>14</v>
          </cell>
          <cell r="M46">
            <v>0</v>
          </cell>
          <cell r="N46">
            <v>0</v>
          </cell>
          <cell r="O46">
            <v>0</v>
          </cell>
        </row>
        <row r="47">
          <cell r="H47">
            <v>50850081</v>
          </cell>
          <cell r="I47">
            <v>278</v>
          </cell>
          <cell r="J47" t="str">
            <v>CL</v>
          </cell>
          <cell r="K47" t="str">
            <v>BATCH091224</v>
          </cell>
          <cell r="L47">
            <v>278</v>
          </cell>
          <cell r="M47">
            <v>0</v>
          </cell>
          <cell r="N47">
            <v>0</v>
          </cell>
          <cell r="O47">
            <v>0</v>
          </cell>
        </row>
        <row r="48">
          <cell r="H48">
            <v>50850082</v>
          </cell>
          <cell r="I48">
            <v>14</v>
          </cell>
          <cell r="J48" t="str">
            <v>CL</v>
          </cell>
          <cell r="K48" t="str">
            <v>BATCH091224</v>
          </cell>
          <cell r="L48">
            <v>14</v>
          </cell>
          <cell r="M48">
            <v>0</v>
          </cell>
          <cell r="N48">
            <v>0</v>
          </cell>
          <cell r="O48">
            <v>0</v>
          </cell>
        </row>
        <row r="49">
          <cell r="H49">
            <v>50850083</v>
          </cell>
          <cell r="I49">
            <v>278</v>
          </cell>
          <cell r="J49" t="str">
            <v>CL</v>
          </cell>
          <cell r="K49" t="str">
            <v>BATCH091224</v>
          </cell>
          <cell r="L49">
            <v>278</v>
          </cell>
          <cell r="M49">
            <v>0</v>
          </cell>
          <cell r="N49">
            <v>0</v>
          </cell>
          <cell r="O49">
            <v>0</v>
          </cell>
        </row>
        <row r="50">
          <cell r="H50">
            <v>50850084</v>
          </cell>
          <cell r="I50">
            <v>292</v>
          </cell>
          <cell r="J50" t="str">
            <v>CL</v>
          </cell>
          <cell r="K50" t="str">
            <v>BATCH091224</v>
          </cell>
          <cell r="L50">
            <v>292</v>
          </cell>
          <cell r="M50">
            <v>0</v>
          </cell>
          <cell r="N50">
            <v>0</v>
          </cell>
          <cell r="O50">
            <v>0</v>
          </cell>
        </row>
        <row r="51">
          <cell r="H51">
            <v>30850051</v>
          </cell>
          <cell r="I51">
            <v>14</v>
          </cell>
          <cell r="J51">
            <v>70</v>
          </cell>
          <cell r="K51" t="str">
            <v>BATCH091224</v>
          </cell>
          <cell r="L51">
            <v>13</v>
          </cell>
          <cell r="M51">
            <v>0</v>
          </cell>
          <cell r="N51">
            <v>0</v>
          </cell>
          <cell r="O51">
            <v>0</v>
          </cell>
        </row>
        <row r="52">
          <cell r="H52">
            <v>30850052</v>
          </cell>
          <cell r="I52">
            <v>18</v>
          </cell>
          <cell r="J52">
            <v>70</v>
          </cell>
          <cell r="K52" t="str">
            <v>BATCH091224</v>
          </cell>
          <cell r="L52">
            <v>17</v>
          </cell>
          <cell r="M52">
            <v>1</v>
          </cell>
          <cell r="N52">
            <v>0</v>
          </cell>
          <cell r="O52">
            <v>0</v>
          </cell>
        </row>
        <row r="53">
          <cell r="H53">
            <v>30850053</v>
          </cell>
          <cell r="I53">
            <v>130</v>
          </cell>
          <cell r="J53">
            <v>70</v>
          </cell>
          <cell r="K53" t="str">
            <v>BATCH091224</v>
          </cell>
          <cell r="L53">
            <v>130</v>
          </cell>
          <cell r="M53">
            <v>0</v>
          </cell>
          <cell r="N53">
            <v>0</v>
          </cell>
          <cell r="O53">
            <v>0</v>
          </cell>
        </row>
        <row r="54">
          <cell r="H54">
            <v>30850054</v>
          </cell>
          <cell r="I54">
            <v>132</v>
          </cell>
          <cell r="J54">
            <v>70</v>
          </cell>
          <cell r="K54" t="str">
            <v>BATCH091224</v>
          </cell>
          <cell r="L54">
            <v>130</v>
          </cell>
          <cell r="M54">
            <v>0</v>
          </cell>
          <cell r="N54">
            <v>2</v>
          </cell>
          <cell r="O54">
            <v>0</v>
          </cell>
        </row>
        <row r="55">
          <cell r="H55">
            <v>50850085</v>
          </cell>
          <cell r="I55">
            <v>3</v>
          </cell>
          <cell r="J55" t="str">
            <v>CL</v>
          </cell>
          <cell r="K55" t="str">
            <v>Urgente</v>
          </cell>
          <cell r="L55">
            <v>3</v>
          </cell>
          <cell r="M55">
            <v>0</v>
          </cell>
          <cell r="N55">
            <v>0</v>
          </cell>
          <cell r="O55">
            <v>0</v>
          </cell>
        </row>
        <row r="56">
          <cell r="H56">
            <v>50850086</v>
          </cell>
          <cell r="I56">
            <v>3</v>
          </cell>
          <cell r="J56" t="str">
            <v>CL</v>
          </cell>
          <cell r="K56" t="str">
            <v>Urgente</v>
          </cell>
          <cell r="L56">
            <v>3</v>
          </cell>
          <cell r="M56">
            <v>0</v>
          </cell>
          <cell r="N56">
            <v>0</v>
          </cell>
          <cell r="O56">
            <v>0</v>
          </cell>
        </row>
        <row r="57">
          <cell r="H57">
            <v>50850087</v>
          </cell>
          <cell r="I57">
            <v>3</v>
          </cell>
          <cell r="J57" t="str">
            <v>CL</v>
          </cell>
          <cell r="K57" t="str">
            <v>Urgente</v>
          </cell>
          <cell r="L57">
            <v>3</v>
          </cell>
          <cell r="M57">
            <v>0</v>
          </cell>
          <cell r="N57">
            <v>0</v>
          </cell>
          <cell r="O57">
            <v>0</v>
          </cell>
        </row>
        <row r="58">
          <cell r="H58">
            <v>50850088</v>
          </cell>
          <cell r="I58">
            <v>3</v>
          </cell>
          <cell r="J58" t="str">
            <v>CL</v>
          </cell>
          <cell r="K58" t="str">
            <v>Urgente</v>
          </cell>
          <cell r="L58">
            <v>3</v>
          </cell>
          <cell r="M58">
            <v>0</v>
          </cell>
          <cell r="N58">
            <v>0</v>
          </cell>
          <cell r="O58">
            <v>0</v>
          </cell>
        </row>
        <row r="59">
          <cell r="H59">
            <v>30850055</v>
          </cell>
          <cell r="I59">
            <v>3</v>
          </cell>
          <cell r="J59">
            <v>70</v>
          </cell>
          <cell r="K59" t="str">
            <v>Urgente</v>
          </cell>
          <cell r="L59">
            <v>3</v>
          </cell>
          <cell r="M59">
            <v>0</v>
          </cell>
          <cell r="N59">
            <v>0</v>
          </cell>
          <cell r="O59">
            <v>0</v>
          </cell>
        </row>
        <row r="60">
          <cell r="H60">
            <v>50850090</v>
          </cell>
          <cell r="I60">
            <v>2</v>
          </cell>
          <cell r="J60" t="str">
            <v>CL</v>
          </cell>
          <cell r="K60" t="str">
            <v>BATCH091224-B</v>
          </cell>
          <cell r="L60">
            <v>2</v>
          </cell>
          <cell r="M60">
            <v>0</v>
          </cell>
          <cell r="N60">
            <v>0</v>
          </cell>
          <cell r="O60">
            <v>0</v>
          </cell>
        </row>
        <row r="61">
          <cell r="H61">
            <v>50850091</v>
          </cell>
          <cell r="I61">
            <v>150</v>
          </cell>
          <cell r="J61" t="str">
            <v>CL</v>
          </cell>
          <cell r="K61" t="str">
            <v>BATCH091224-B</v>
          </cell>
          <cell r="L61">
            <v>150</v>
          </cell>
          <cell r="M61">
            <v>0</v>
          </cell>
          <cell r="N61">
            <v>0</v>
          </cell>
          <cell r="O61">
            <v>0</v>
          </cell>
        </row>
        <row r="62">
          <cell r="H62">
            <v>50850092</v>
          </cell>
          <cell r="I62">
            <v>2</v>
          </cell>
          <cell r="J62" t="str">
            <v>CL</v>
          </cell>
          <cell r="K62" t="str">
            <v>BATCH091224-B</v>
          </cell>
          <cell r="L62">
            <v>2</v>
          </cell>
          <cell r="M62">
            <v>0</v>
          </cell>
          <cell r="N62">
            <v>0</v>
          </cell>
          <cell r="O62">
            <v>0</v>
          </cell>
        </row>
        <row r="63">
          <cell r="H63">
            <v>50850093</v>
          </cell>
          <cell r="I63">
            <v>3</v>
          </cell>
          <cell r="J63" t="str">
            <v>CL</v>
          </cell>
          <cell r="K63" t="str">
            <v>BATCH091224-B</v>
          </cell>
          <cell r="L63">
            <v>3</v>
          </cell>
          <cell r="M63">
            <v>0</v>
          </cell>
          <cell r="N63">
            <v>0</v>
          </cell>
          <cell r="O63">
            <v>0</v>
          </cell>
        </row>
        <row r="64">
          <cell r="H64">
            <v>50850094</v>
          </cell>
          <cell r="I64">
            <v>63</v>
          </cell>
          <cell r="J64" t="str">
            <v>CL</v>
          </cell>
          <cell r="K64" t="str">
            <v>BATCH091224-B</v>
          </cell>
          <cell r="L64">
            <v>63</v>
          </cell>
          <cell r="M64">
            <v>0</v>
          </cell>
          <cell r="N64">
            <v>0</v>
          </cell>
          <cell r="O64">
            <v>0</v>
          </cell>
        </row>
        <row r="65">
          <cell r="H65">
            <v>50850095</v>
          </cell>
          <cell r="I65">
            <v>18</v>
          </cell>
          <cell r="J65" t="str">
            <v>CL</v>
          </cell>
          <cell r="K65" t="str">
            <v>BATCH091224-B</v>
          </cell>
          <cell r="L65">
            <v>18</v>
          </cell>
          <cell r="M65">
            <v>0</v>
          </cell>
          <cell r="N65">
            <v>0</v>
          </cell>
          <cell r="O65">
            <v>0</v>
          </cell>
        </row>
        <row r="66">
          <cell r="H66">
            <v>50850096</v>
          </cell>
          <cell r="I66">
            <v>24</v>
          </cell>
          <cell r="J66" t="str">
            <v>CL</v>
          </cell>
          <cell r="K66" t="str">
            <v>BATCH091224-B</v>
          </cell>
          <cell r="L66">
            <v>24</v>
          </cell>
          <cell r="M66">
            <v>0</v>
          </cell>
          <cell r="N66">
            <v>0</v>
          </cell>
          <cell r="O66">
            <v>0</v>
          </cell>
        </row>
        <row r="67">
          <cell r="H67">
            <v>50850097</v>
          </cell>
          <cell r="I67">
            <v>12</v>
          </cell>
          <cell r="J67" t="str">
            <v>CL</v>
          </cell>
          <cell r="K67" t="str">
            <v>BATCH091224-B</v>
          </cell>
          <cell r="L67">
            <v>12</v>
          </cell>
          <cell r="M67">
            <v>0</v>
          </cell>
          <cell r="N67">
            <v>0</v>
          </cell>
          <cell r="O67">
            <v>0</v>
          </cell>
        </row>
        <row r="68">
          <cell r="H68">
            <v>50850098</v>
          </cell>
          <cell r="I68">
            <v>4</v>
          </cell>
          <cell r="J68" t="str">
            <v>CL</v>
          </cell>
          <cell r="K68" t="str">
            <v>BATCH091224-B</v>
          </cell>
          <cell r="L68">
            <v>4</v>
          </cell>
          <cell r="M68">
            <v>0</v>
          </cell>
          <cell r="N68">
            <v>0</v>
          </cell>
          <cell r="O68">
            <v>0</v>
          </cell>
        </row>
        <row r="69">
          <cell r="H69">
            <v>50850099</v>
          </cell>
          <cell r="I69">
            <v>26</v>
          </cell>
          <cell r="J69" t="str">
            <v>CL</v>
          </cell>
          <cell r="K69" t="str">
            <v>BATCH091224-B</v>
          </cell>
          <cell r="L69">
            <v>26</v>
          </cell>
          <cell r="M69">
            <v>0</v>
          </cell>
          <cell r="N69">
            <v>0</v>
          </cell>
          <cell r="O69">
            <v>0</v>
          </cell>
        </row>
        <row r="70">
          <cell r="H70">
            <v>50850100</v>
          </cell>
          <cell r="I70">
            <v>105</v>
          </cell>
          <cell r="J70" t="str">
            <v>CL</v>
          </cell>
          <cell r="K70" t="str">
            <v>BATCH091224-B</v>
          </cell>
          <cell r="L70">
            <v>105</v>
          </cell>
          <cell r="M70">
            <v>0</v>
          </cell>
          <cell r="N70">
            <v>0</v>
          </cell>
          <cell r="O70">
            <v>0</v>
          </cell>
        </row>
        <row r="71">
          <cell r="H71">
            <v>50850101</v>
          </cell>
          <cell r="I71">
            <v>2</v>
          </cell>
          <cell r="J71" t="str">
            <v>CL</v>
          </cell>
          <cell r="K71" t="str">
            <v>BATCH091224-B</v>
          </cell>
          <cell r="L71">
            <v>2</v>
          </cell>
          <cell r="M71">
            <v>0</v>
          </cell>
          <cell r="N71">
            <v>0</v>
          </cell>
          <cell r="O71">
            <v>0</v>
          </cell>
        </row>
        <row r="72">
          <cell r="H72">
            <v>50850102</v>
          </cell>
          <cell r="I72">
            <v>45</v>
          </cell>
          <cell r="J72" t="str">
            <v>CL</v>
          </cell>
          <cell r="K72" t="str">
            <v>BATCH091224-B</v>
          </cell>
          <cell r="L72">
            <v>45</v>
          </cell>
          <cell r="M72">
            <v>0</v>
          </cell>
          <cell r="N72">
            <v>0</v>
          </cell>
          <cell r="O72">
            <v>0</v>
          </cell>
        </row>
        <row r="73">
          <cell r="H73">
            <v>50850103</v>
          </cell>
          <cell r="I73">
            <v>105</v>
          </cell>
          <cell r="J73" t="str">
            <v>CL</v>
          </cell>
          <cell r="K73" t="str">
            <v>BATCH091224-B</v>
          </cell>
          <cell r="L73">
            <v>105</v>
          </cell>
          <cell r="M73">
            <v>0</v>
          </cell>
          <cell r="N73">
            <v>0</v>
          </cell>
          <cell r="O73">
            <v>0</v>
          </cell>
        </row>
        <row r="74">
          <cell r="H74">
            <v>50850104</v>
          </cell>
          <cell r="I74">
            <v>47</v>
          </cell>
          <cell r="J74" t="str">
            <v>CL</v>
          </cell>
          <cell r="K74" t="str">
            <v>BATCH091224-B</v>
          </cell>
          <cell r="L74">
            <v>47</v>
          </cell>
          <cell r="M74">
            <v>0</v>
          </cell>
          <cell r="N74">
            <v>0</v>
          </cell>
          <cell r="O74">
            <v>0</v>
          </cell>
        </row>
        <row r="75">
          <cell r="H75">
            <v>30850057</v>
          </cell>
          <cell r="I75">
            <v>1</v>
          </cell>
          <cell r="J75">
            <v>69</v>
          </cell>
          <cell r="K75" t="str">
            <v>BATCH091224-B</v>
          </cell>
          <cell r="L75">
            <v>0</v>
          </cell>
          <cell r="M75">
            <v>1</v>
          </cell>
          <cell r="N75">
            <v>0</v>
          </cell>
          <cell r="O75">
            <v>0</v>
          </cell>
        </row>
        <row r="76">
          <cell r="H76">
            <v>30850058</v>
          </cell>
          <cell r="I76">
            <v>26</v>
          </cell>
          <cell r="J76">
            <v>69</v>
          </cell>
          <cell r="K76" t="str">
            <v>BATCH091224-B</v>
          </cell>
          <cell r="L76">
            <v>25</v>
          </cell>
          <cell r="M76">
            <v>1</v>
          </cell>
          <cell r="N76">
            <v>0</v>
          </cell>
          <cell r="O76">
            <v>0</v>
          </cell>
        </row>
        <row r="77">
          <cell r="H77">
            <v>30850060</v>
          </cell>
          <cell r="I77">
            <v>12</v>
          </cell>
          <cell r="J77">
            <v>69</v>
          </cell>
          <cell r="K77" t="str">
            <v>BATCH091224-B</v>
          </cell>
          <cell r="L77">
            <v>12</v>
          </cell>
          <cell r="M77">
            <v>0</v>
          </cell>
          <cell r="N77">
            <v>0</v>
          </cell>
          <cell r="O77">
            <v>0</v>
          </cell>
        </row>
        <row r="78">
          <cell r="H78">
            <v>30850062</v>
          </cell>
          <cell r="I78">
            <v>29</v>
          </cell>
          <cell r="J78">
            <v>69</v>
          </cell>
          <cell r="K78" t="str">
            <v>BATCH091224-B</v>
          </cell>
          <cell r="L78">
            <v>29</v>
          </cell>
          <cell r="M78">
            <v>0</v>
          </cell>
          <cell r="N78">
            <v>0</v>
          </cell>
          <cell r="O78">
            <v>0</v>
          </cell>
        </row>
        <row r="79">
          <cell r="H79">
            <v>30850067</v>
          </cell>
          <cell r="I79">
            <v>24</v>
          </cell>
          <cell r="J79">
            <v>69</v>
          </cell>
          <cell r="K79" t="str">
            <v>BATCH091224-B</v>
          </cell>
          <cell r="L79">
            <v>22</v>
          </cell>
          <cell r="M79">
            <v>0</v>
          </cell>
          <cell r="N79">
            <v>0</v>
          </cell>
          <cell r="O79">
            <v>0</v>
          </cell>
        </row>
        <row r="80">
          <cell r="H80">
            <v>30850068</v>
          </cell>
          <cell r="I80">
            <v>15</v>
          </cell>
          <cell r="J80">
            <v>69</v>
          </cell>
          <cell r="K80" t="str">
            <v>BATCH091224-B</v>
          </cell>
          <cell r="L80">
            <v>15</v>
          </cell>
          <cell r="M80">
            <v>0</v>
          </cell>
          <cell r="N80">
            <v>0</v>
          </cell>
          <cell r="O80">
            <v>0</v>
          </cell>
        </row>
        <row r="81">
          <cell r="H81">
            <v>30850056</v>
          </cell>
          <cell r="I81">
            <v>2</v>
          </cell>
          <cell r="J81">
            <v>69</v>
          </cell>
          <cell r="K81" t="str">
            <v>BATCH091224-B</v>
          </cell>
          <cell r="L81">
            <v>2</v>
          </cell>
          <cell r="M81">
            <v>0</v>
          </cell>
          <cell r="N81">
            <v>0</v>
          </cell>
          <cell r="O81">
            <v>0</v>
          </cell>
        </row>
        <row r="82">
          <cell r="H82">
            <v>30850059</v>
          </cell>
          <cell r="I82">
            <v>4</v>
          </cell>
          <cell r="J82">
            <v>69</v>
          </cell>
          <cell r="K82" t="str">
            <v>BATCH091224-B</v>
          </cell>
          <cell r="L82">
            <v>4</v>
          </cell>
          <cell r="M82">
            <v>0</v>
          </cell>
          <cell r="N82">
            <v>0</v>
          </cell>
          <cell r="O82">
            <v>0</v>
          </cell>
        </row>
        <row r="83">
          <cell r="H83">
            <v>30850061</v>
          </cell>
          <cell r="I83">
            <v>2</v>
          </cell>
          <cell r="J83">
            <v>69</v>
          </cell>
          <cell r="K83" t="str">
            <v>BATCH091224-B</v>
          </cell>
          <cell r="L83">
            <v>2</v>
          </cell>
          <cell r="M83">
            <v>0</v>
          </cell>
          <cell r="N83">
            <v>0</v>
          </cell>
          <cell r="O83">
            <v>0</v>
          </cell>
        </row>
        <row r="84">
          <cell r="H84">
            <v>30850063</v>
          </cell>
          <cell r="I84">
            <v>17</v>
          </cell>
          <cell r="J84">
            <v>69</v>
          </cell>
          <cell r="K84" t="str">
            <v>BATCH091224-B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</row>
        <row r="85">
          <cell r="H85">
            <v>30850064</v>
          </cell>
          <cell r="I85">
            <v>3</v>
          </cell>
          <cell r="J85">
            <v>69</v>
          </cell>
          <cell r="K85" t="str">
            <v>BATCH091224-B</v>
          </cell>
          <cell r="L85">
            <v>3</v>
          </cell>
          <cell r="M85">
            <v>0</v>
          </cell>
          <cell r="N85">
            <v>0</v>
          </cell>
          <cell r="O85">
            <v>0</v>
          </cell>
        </row>
        <row r="86">
          <cell r="H86">
            <v>30850065</v>
          </cell>
          <cell r="I86">
            <v>2</v>
          </cell>
          <cell r="J86">
            <v>69</v>
          </cell>
          <cell r="K86" t="str">
            <v>BATCH091224-B</v>
          </cell>
          <cell r="L86">
            <v>2</v>
          </cell>
          <cell r="M86">
            <v>0</v>
          </cell>
          <cell r="N86">
            <v>0</v>
          </cell>
          <cell r="O86">
            <v>0</v>
          </cell>
        </row>
        <row r="87">
          <cell r="H87">
            <v>30850066</v>
          </cell>
          <cell r="I87">
            <v>14</v>
          </cell>
          <cell r="J87">
            <v>69</v>
          </cell>
          <cell r="K87" t="str">
            <v>BATCH091224-B</v>
          </cell>
          <cell r="L87">
            <v>14</v>
          </cell>
          <cell r="M87">
            <v>0</v>
          </cell>
          <cell r="N87">
            <v>0</v>
          </cell>
          <cell r="O87">
            <v>0</v>
          </cell>
        </row>
        <row r="88">
          <cell r="H88">
            <v>50850105</v>
          </cell>
          <cell r="I88">
            <v>1</v>
          </cell>
          <cell r="J88" t="str">
            <v>CL</v>
          </cell>
          <cell r="K88" t="str">
            <v>BATCH090924</v>
          </cell>
          <cell r="L88">
            <v>1</v>
          </cell>
          <cell r="M88">
            <v>0</v>
          </cell>
          <cell r="N88">
            <v>0</v>
          </cell>
          <cell r="O88">
            <v>0</v>
          </cell>
        </row>
        <row r="89">
          <cell r="H89">
            <v>50850106</v>
          </cell>
          <cell r="I89">
            <v>1</v>
          </cell>
          <cell r="J89" t="str">
            <v>CL</v>
          </cell>
          <cell r="K89" t="str">
            <v>BATCH090924</v>
          </cell>
          <cell r="L89">
            <v>1</v>
          </cell>
          <cell r="M89">
            <v>0</v>
          </cell>
          <cell r="N89">
            <v>0</v>
          </cell>
          <cell r="O89">
            <v>0</v>
          </cell>
        </row>
        <row r="90">
          <cell r="H90">
            <v>50850107</v>
          </cell>
          <cell r="I90">
            <v>2</v>
          </cell>
          <cell r="J90" t="str">
            <v>CL</v>
          </cell>
          <cell r="K90" t="str">
            <v>BATCH091424</v>
          </cell>
          <cell r="L90">
            <v>2</v>
          </cell>
          <cell r="M90">
            <v>0</v>
          </cell>
          <cell r="N90">
            <v>0</v>
          </cell>
          <cell r="O90">
            <v>0</v>
          </cell>
        </row>
        <row r="91">
          <cell r="H91">
            <v>50850108</v>
          </cell>
          <cell r="I91">
            <v>2</v>
          </cell>
          <cell r="J91" t="str">
            <v>CL</v>
          </cell>
          <cell r="K91" t="str">
            <v>BATCH091424</v>
          </cell>
          <cell r="L91">
            <v>2</v>
          </cell>
          <cell r="M91">
            <v>0</v>
          </cell>
          <cell r="N91">
            <v>0</v>
          </cell>
          <cell r="O91">
            <v>0</v>
          </cell>
        </row>
        <row r="92">
          <cell r="H92">
            <v>50850109</v>
          </cell>
          <cell r="I92">
            <v>2</v>
          </cell>
          <cell r="J92" t="str">
            <v>CL</v>
          </cell>
          <cell r="K92" t="str">
            <v>BATCH091424</v>
          </cell>
          <cell r="L92">
            <v>2</v>
          </cell>
          <cell r="M92">
            <v>0</v>
          </cell>
          <cell r="N92">
            <v>0</v>
          </cell>
          <cell r="O92">
            <v>0</v>
          </cell>
        </row>
        <row r="93">
          <cell r="H93">
            <v>30850069</v>
          </cell>
          <cell r="I93">
            <v>120</v>
          </cell>
          <cell r="J93" t="str">
            <v>CL</v>
          </cell>
          <cell r="K93" t="str">
            <v>POUS270097</v>
          </cell>
          <cell r="L93">
            <v>120</v>
          </cell>
          <cell r="M93">
            <v>0</v>
          </cell>
          <cell r="N93">
            <v>0</v>
          </cell>
          <cell r="O93">
            <v>0</v>
          </cell>
        </row>
        <row r="94">
          <cell r="H94">
            <v>30850070</v>
          </cell>
          <cell r="I94">
            <v>35</v>
          </cell>
          <cell r="J94">
            <v>62</v>
          </cell>
          <cell r="K94" t="str">
            <v>POUS270044</v>
          </cell>
          <cell r="L94">
            <v>35</v>
          </cell>
          <cell r="M94">
            <v>0</v>
          </cell>
          <cell r="N94">
            <v>0</v>
          </cell>
          <cell r="O94">
            <v>0</v>
          </cell>
        </row>
        <row r="95">
          <cell r="H95">
            <v>50850110</v>
          </cell>
          <cell r="I95">
            <v>120</v>
          </cell>
          <cell r="J95" t="str">
            <v>CL</v>
          </cell>
          <cell r="K95" t="str">
            <v>POUS270097</v>
          </cell>
          <cell r="L95">
            <v>120</v>
          </cell>
          <cell r="M95">
            <v>0</v>
          </cell>
          <cell r="N95">
            <v>0</v>
          </cell>
          <cell r="O95">
            <v>0</v>
          </cell>
        </row>
        <row r="96">
          <cell r="H96">
            <v>50850111</v>
          </cell>
          <cell r="I96">
            <v>120</v>
          </cell>
          <cell r="J96">
            <v>62</v>
          </cell>
          <cell r="K96" t="str">
            <v>POUS270097</v>
          </cell>
          <cell r="L96">
            <v>120</v>
          </cell>
          <cell r="M96">
            <v>0</v>
          </cell>
          <cell r="N96">
            <v>0</v>
          </cell>
          <cell r="O96">
            <v>0</v>
          </cell>
        </row>
        <row r="97">
          <cell r="H97">
            <v>50850112</v>
          </cell>
          <cell r="I97">
            <v>120</v>
          </cell>
          <cell r="J97" t="str">
            <v>CL</v>
          </cell>
          <cell r="K97" t="str">
            <v>POUS270097</v>
          </cell>
          <cell r="L97">
            <v>120</v>
          </cell>
          <cell r="M97">
            <v>0</v>
          </cell>
          <cell r="N97">
            <v>0</v>
          </cell>
          <cell r="O97">
            <v>0</v>
          </cell>
        </row>
        <row r="98">
          <cell r="H98">
            <v>50850113</v>
          </cell>
          <cell r="I98">
            <v>35</v>
          </cell>
          <cell r="J98" t="str">
            <v>CL</v>
          </cell>
          <cell r="K98" t="str">
            <v>POUS270044</v>
          </cell>
          <cell r="L98">
            <v>35</v>
          </cell>
          <cell r="M98">
            <v>0</v>
          </cell>
          <cell r="N98">
            <v>0</v>
          </cell>
          <cell r="O98">
            <v>0</v>
          </cell>
        </row>
        <row r="99">
          <cell r="H99">
            <v>50850114</v>
          </cell>
          <cell r="I99">
            <v>35</v>
          </cell>
          <cell r="J99" t="str">
            <v>CL</v>
          </cell>
          <cell r="K99" t="str">
            <v>POUS270044</v>
          </cell>
          <cell r="L99">
            <v>35</v>
          </cell>
          <cell r="M99">
            <v>0</v>
          </cell>
          <cell r="N99">
            <v>0</v>
          </cell>
          <cell r="O99">
            <v>0</v>
          </cell>
        </row>
        <row r="100">
          <cell r="H100">
            <v>50850115</v>
          </cell>
          <cell r="I100">
            <v>154</v>
          </cell>
          <cell r="J100" t="str">
            <v>CL</v>
          </cell>
          <cell r="K100" t="str">
            <v>BATCHKIT1-092024</v>
          </cell>
          <cell r="L100">
            <v>154</v>
          </cell>
          <cell r="M100">
            <v>0</v>
          </cell>
          <cell r="N100">
            <v>0</v>
          </cell>
          <cell r="O100">
            <v>0</v>
          </cell>
        </row>
        <row r="101">
          <cell r="H101">
            <v>50850116</v>
          </cell>
          <cell r="I101">
            <v>154</v>
          </cell>
          <cell r="J101" t="str">
            <v>CL</v>
          </cell>
          <cell r="K101" t="str">
            <v>BATCHKIT1-092024</v>
          </cell>
          <cell r="L101">
            <v>154</v>
          </cell>
          <cell r="M101">
            <v>0</v>
          </cell>
          <cell r="N101">
            <v>0</v>
          </cell>
          <cell r="O101">
            <v>0</v>
          </cell>
        </row>
        <row r="102">
          <cell r="H102">
            <v>50850117</v>
          </cell>
          <cell r="I102">
            <v>154</v>
          </cell>
          <cell r="J102" t="str">
            <v>CL</v>
          </cell>
          <cell r="K102" t="str">
            <v>BATCHKIT1-092024</v>
          </cell>
          <cell r="L102">
            <v>154</v>
          </cell>
          <cell r="M102">
            <v>0</v>
          </cell>
          <cell r="N102">
            <v>0</v>
          </cell>
          <cell r="O102">
            <v>0</v>
          </cell>
        </row>
        <row r="103">
          <cell r="H103">
            <v>50850118</v>
          </cell>
          <cell r="I103">
            <v>6</v>
          </cell>
          <cell r="J103" t="str">
            <v>CL</v>
          </cell>
          <cell r="K103" t="str">
            <v>BATCHKIT2-092024</v>
          </cell>
          <cell r="L103">
            <v>6</v>
          </cell>
          <cell r="M103">
            <v>0</v>
          </cell>
          <cell r="N103">
            <v>0</v>
          </cell>
          <cell r="O103">
            <v>0</v>
          </cell>
        </row>
        <row r="104">
          <cell r="H104">
            <v>50850119</v>
          </cell>
          <cell r="I104">
            <v>39</v>
          </cell>
          <cell r="J104" t="str">
            <v>CL</v>
          </cell>
          <cell r="K104" t="str">
            <v>BATCHKIT2-092024</v>
          </cell>
          <cell r="L104">
            <v>39</v>
          </cell>
          <cell r="M104">
            <v>0</v>
          </cell>
          <cell r="N104">
            <v>0</v>
          </cell>
          <cell r="O104">
            <v>0</v>
          </cell>
        </row>
        <row r="105">
          <cell r="H105">
            <v>50850120</v>
          </cell>
          <cell r="I105">
            <v>0</v>
          </cell>
          <cell r="J105" t="str">
            <v>CL</v>
          </cell>
          <cell r="K105" t="str">
            <v>BATCHKIT2-092024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</row>
        <row r="106">
          <cell r="H106">
            <v>50850121</v>
          </cell>
          <cell r="I106">
            <v>45</v>
          </cell>
          <cell r="J106" t="str">
            <v>CL</v>
          </cell>
          <cell r="K106" t="str">
            <v>BATCHKIT2-092024</v>
          </cell>
          <cell r="L106">
            <v>45</v>
          </cell>
          <cell r="M106">
            <v>0</v>
          </cell>
          <cell r="N106">
            <v>0</v>
          </cell>
          <cell r="O106">
            <v>0</v>
          </cell>
        </row>
        <row r="107">
          <cell r="H107">
            <v>50850122</v>
          </cell>
          <cell r="I107">
            <v>45</v>
          </cell>
          <cell r="J107" t="str">
            <v>CL</v>
          </cell>
          <cell r="K107" t="str">
            <v>BATCHKIT2-092024</v>
          </cell>
          <cell r="L107">
            <v>45</v>
          </cell>
          <cell r="M107">
            <v>0</v>
          </cell>
          <cell r="N107">
            <v>0</v>
          </cell>
          <cell r="O107">
            <v>0</v>
          </cell>
        </row>
        <row r="108">
          <cell r="H108">
            <v>30850073</v>
          </cell>
          <cell r="I108">
            <v>39</v>
          </cell>
          <cell r="J108">
            <v>62</v>
          </cell>
          <cell r="K108" t="str">
            <v>BATCHKIT2-092024</v>
          </cell>
          <cell r="L108">
            <v>37</v>
          </cell>
          <cell r="M108">
            <v>2</v>
          </cell>
          <cell r="N108">
            <v>0</v>
          </cell>
          <cell r="O108">
            <v>0</v>
          </cell>
        </row>
        <row r="109">
          <cell r="H109">
            <v>30850074</v>
          </cell>
          <cell r="I109">
            <v>0</v>
          </cell>
          <cell r="J109" t="str">
            <v>CL</v>
          </cell>
          <cell r="K109" t="str">
            <v>BATCHKIT2-092024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</row>
        <row r="110">
          <cell r="H110">
            <v>50850128</v>
          </cell>
          <cell r="I110">
            <v>2</v>
          </cell>
          <cell r="J110" t="str">
            <v>CL</v>
          </cell>
          <cell r="K110" t="str">
            <v>BATCHKIT3-092024</v>
          </cell>
          <cell r="L110">
            <v>2</v>
          </cell>
          <cell r="M110">
            <v>0</v>
          </cell>
          <cell r="N110">
            <v>0</v>
          </cell>
          <cell r="O110">
            <v>0</v>
          </cell>
        </row>
        <row r="111">
          <cell r="H111">
            <v>50850129</v>
          </cell>
          <cell r="I111">
            <v>18</v>
          </cell>
          <cell r="J111" t="str">
            <v>CL</v>
          </cell>
          <cell r="K111" t="str">
            <v>BATCHKIT3-092024</v>
          </cell>
          <cell r="L111">
            <v>18</v>
          </cell>
          <cell r="M111">
            <v>0</v>
          </cell>
          <cell r="N111">
            <v>0</v>
          </cell>
          <cell r="O111">
            <v>0</v>
          </cell>
        </row>
        <row r="112">
          <cell r="H112">
            <v>50850130</v>
          </cell>
          <cell r="I112">
            <v>42</v>
          </cell>
          <cell r="J112" t="str">
            <v>CL</v>
          </cell>
          <cell r="K112" t="str">
            <v>BATCHKIT3-092024</v>
          </cell>
          <cell r="L112">
            <v>42</v>
          </cell>
          <cell r="M112">
            <v>0</v>
          </cell>
          <cell r="N112">
            <v>0</v>
          </cell>
          <cell r="O112">
            <v>0</v>
          </cell>
        </row>
        <row r="113">
          <cell r="H113">
            <v>50850131</v>
          </cell>
          <cell r="I113">
            <v>42</v>
          </cell>
          <cell r="J113" t="str">
            <v>CL</v>
          </cell>
          <cell r="K113" t="str">
            <v>BATCHKIT3-092024</v>
          </cell>
          <cell r="L113">
            <v>42</v>
          </cell>
          <cell r="M113">
            <v>0</v>
          </cell>
          <cell r="N113">
            <v>0</v>
          </cell>
          <cell r="O113">
            <v>0</v>
          </cell>
        </row>
        <row r="114">
          <cell r="H114">
            <v>50850123</v>
          </cell>
          <cell r="I114">
            <v>3</v>
          </cell>
          <cell r="J114" t="str">
            <v>CL</v>
          </cell>
          <cell r="K114" t="str">
            <v>BATCHKIT4-092024</v>
          </cell>
          <cell r="L114">
            <v>3</v>
          </cell>
          <cell r="M114">
            <v>0</v>
          </cell>
          <cell r="N114">
            <v>0</v>
          </cell>
          <cell r="O114">
            <v>0</v>
          </cell>
        </row>
        <row r="115">
          <cell r="H115">
            <v>50850124</v>
          </cell>
          <cell r="I115">
            <v>9</v>
          </cell>
          <cell r="J115" t="str">
            <v>CL</v>
          </cell>
          <cell r="K115" t="str">
            <v>BATCHKIT4-092024</v>
          </cell>
          <cell r="L115">
            <v>9</v>
          </cell>
          <cell r="M115">
            <v>0</v>
          </cell>
          <cell r="N115">
            <v>0</v>
          </cell>
          <cell r="O115">
            <v>0</v>
          </cell>
        </row>
        <row r="116">
          <cell r="H116">
            <v>50850125</v>
          </cell>
          <cell r="I116">
            <v>8</v>
          </cell>
          <cell r="J116" t="str">
            <v>CL</v>
          </cell>
          <cell r="K116" t="str">
            <v>BATCHKIT4-092024</v>
          </cell>
          <cell r="L116">
            <v>8</v>
          </cell>
          <cell r="M116">
            <v>0</v>
          </cell>
          <cell r="N116">
            <v>0</v>
          </cell>
          <cell r="O116">
            <v>0</v>
          </cell>
        </row>
        <row r="117">
          <cell r="H117">
            <v>50850126</v>
          </cell>
          <cell r="I117">
            <v>20</v>
          </cell>
          <cell r="J117" t="str">
            <v>CL</v>
          </cell>
          <cell r="K117" t="str">
            <v>BATCHKIT4-092024</v>
          </cell>
          <cell r="L117">
            <v>20</v>
          </cell>
          <cell r="M117">
            <v>0</v>
          </cell>
          <cell r="N117">
            <v>0</v>
          </cell>
          <cell r="O117">
            <v>0</v>
          </cell>
        </row>
        <row r="118">
          <cell r="H118">
            <v>50850127</v>
          </cell>
          <cell r="I118">
            <v>20</v>
          </cell>
          <cell r="J118" t="str">
            <v>CL</v>
          </cell>
          <cell r="K118" t="str">
            <v>BATCHKIT4-092024</v>
          </cell>
          <cell r="L118">
            <v>20</v>
          </cell>
          <cell r="M118">
            <v>0</v>
          </cell>
          <cell r="N118">
            <v>0</v>
          </cell>
          <cell r="O118">
            <v>0</v>
          </cell>
        </row>
        <row r="119">
          <cell r="H119">
            <v>30850077</v>
          </cell>
          <cell r="I119">
            <v>8</v>
          </cell>
          <cell r="J119">
            <v>62</v>
          </cell>
          <cell r="K119" t="str">
            <v>BATCHKIT4-092024</v>
          </cell>
          <cell r="L119">
            <v>8</v>
          </cell>
          <cell r="M119">
            <v>0</v>
          </cell>
          <cell r="N119">
            <v>0</v>
          </cell>
          <cell r="O119">
            <v>0</v>
          </cell>
        </row>
        <row r="120">
          <cell r="H120">
            <v>50850132</v>
          </cell>
          <cell r="I120">
            <v>19</v>
          </cell>
          <cell r="J120" t="str">
            <v>CL</v>
          </cell>
          <cell r="K120" t="str">
            <v>BATCHKIT5-092024</v>
          </cell>
          <cell r="L120">
            <v>19</v>
          </cell>
          <cell r="M120">
            <v>0</v>
          </cell>
          <cell r="N120">
            <v>0</v>
          </cell>
          <cell r="O120">
            <v>0</v>
          </cell>
        </row>
        <row r="121">
          <cell r="H121">
            <v>50850133</v>
          </cell>
          <cell r="I121">
            <v>4</v>
          </cell>
          <cell r="J121" t="str">
            <v>CL</v>
          </cell>
          <cell r="K121" t="str">
            <v>BATCHKIT5-092024</v>
          </cell>
          <cell r="L121">
            <v>4</v>
          </cell>
          <cell r="M121">
            <v>0</v>
          </cell>
          <cell r="N121">
            <v>0</v>
          </cell>
          <cell r="O121">
            <v>0</v>
          </cell>
        </row>
        <row r="122">
          <cell r="H122">
            <v>50850134</v>
          </cell>
          <cell r="I122">
            <v>5</v>
          </cell>
          <cell r="J122" t="str">
            <v>CL</v>
          </cell>
          <cell r="K122" t="str">
            <v>BATCHKIT5-092024</v>
          </cell>
          <cell r="L122">
            <v>5</v>
          </cell>
          <cell r="M122">
            <v>0</v>
          </cell>
          <cell r="N122">
            <v>0</v>
          </cell>
          <cell r="O122">
            <v>0</v>
          </cell>
        </row>
        <row r="123">
          <cell r="H123">
            <v>50850135</v>
          </cell>
          <cell r="I123">
            <v>24</v>
          </cell>
          <cell r="J123" t="str">
            <v>CL</v>
          </cell>
          <cell r="K123" t="str">
            <v>BATCHKIT5-092024</v>
          </cell>
          <cell r="L123">
            <v>24</v>
          </cell>
          <cell r="M123">
            <v>0</v>
          </cell>
          <cell r="N123">
            <v>0</v>
          </cell>
          <cell r="O123">
            <v>0</v>
          </cell>
        </row>
        <row r="124">
          <cell r="H124">
            <v>50850136</v>
          </cell>
          <cell r="I124">
            <v>6</v>
          </cell>
          <cell r="J124" t="str">
            <v>CL</v>
          </cell>
          <cell r="K124" t="str">
            <v>BATCHKIT5-092024</v>
          </cell>
          <cell r="L124">
            <v>6</v>
          </cell>
          <cell r="M124">
            <v>0</v>
          </cell>
          <cell r="N124">
            <v>0</v>
          </cell>
          <cell r="O124">
            <v>0</v>
          </cell>
        </row>
        <row r="125">
          <cell r="H125">
            <v>50850137</v>
          </cell>
          <cell r="I125">
            <v>58</v>
          </cell>
          <cell r="J125" t="str">
            <v>CL</v>
          </cell>
          <cell r="K125" t="str">
            <v>BATCHKIT5-092024</v>
          </cell>
          <cell r="L125">
            <v>58</v>
          </cell>
          <cell r="M125">
            <v>0</v>
          </cell>
          <cell r="N125">
            <v>0</v>
          </cell>
          <cell r="O125">
            <v>0</v>
          </cell>
        </row>
        <row r="126">
          <cell r="H126">
            <v>50850138</v>
          </cell>
          <cell r="I126">
            <v>58</v>
          </cell>
          <cell r="J126" t="str">
            <v>CL</v>
          </cell>
          <cell r="K126" t="str">
            <v>BATCHKIT5-092024</v>
          </cell>
          <cell r="L126">
            <v>58</v>
          </cell>
          <cell r="M126">
            <v>0</v>
          </cell>
          <cell r="N126">
            <v>0</v>
          </cell>
          <cell r="O126">
            <v>0</v>
          </cell>
        </row>
        <row r="127">
          <cell r="H127">
            <v>30850086</v>
          </cell>
          <cell r="I127">
            <v>9</v>
          </cell>
          <cell r="J127">
            <v>62</v>
          </cell>
          <cell r="K127" t="str">
            <v>BATCHKIT5-092024</v>
          </cell>
          <cell r="L127">
            <v>9</v>
          </cell>
          <cell r="M127">
            <v>0</v>
          </cell>
          <cell r="N127">
            <v>0</v>
          </cell>
          <cell r="O127">
            <v>0</v>
          </cell>
        </row>
        <row r="128">
          <cell r="H128">
            <v>30850079</v>
          </cell>
          <cell r="I128">
            <v>6</v>
          </cell>
          <cell r="J128">
            <v>62</v>
          </cell>
          <cell r="K128" t="str">
            <v>BATCHKIT3-092024</v>
          </cell>
          <cell r="L128">
            <v>6</v>
          </cell>
          <cell r="M128">
            <v>0</v>
          </cell>
          <cell r="N128">
            <v>0</v>
          </cell>
          <cell r="O128">
            <v>0</v>
          </cell>
        </row>
        <row r="129">
          <cell r="H129">
            <v>30850080</v>
          </cell>
          <cell r="I129">
            <v>2</v>
          </cell>
          <cell r="J129">
            <v>62</v>
          </cell>
          <cell r="K129" t="str">
            <v>BATCHKIT3-092024</v>
          </cell>
          <cell r="L129">
            <v>2</v>
          </cell>
          <cell r="M129">
            <v>0</v>
          </cell>
          <cell r="N129">
            <v>0</v>
          </cell>
          <cell r="O129">
            <v>0</v>
          </cell>
        </row>
        <row r="130">
          <cell r="H130">
            <v>30850081</v>
          </cell>
          <cell r="I130">
            <v>12</v>
          </cell>
          <cell r="J130">
            <v>62</v>
          </cell>
          <cell r="K130" t="str">
            <v>BATCHKIT3-092024</v>
          </cell>
          <cell r="L130">
            <v>12</v>
          </cell>
          <cell r="M130">
            <v>0</v>
          </cell>
          <cell r="N130">
            <v>0</v>
          </cell>
          <cell r="O130">
            <v>0</v>
          </cell>
        </row>
        <row r="131">
          <cell r="H131">
            <v>30850076</v>
          </cell>
          <cell r="I131">
            <v>9</v>
          </cell>
          <cell r="J131">
            <v>62</v>
          </cell>
          <cell r="K131" t="str">
            <v>BATCHKIT4-092024</v>
          </cell>
          <cell r="L131">
            <v>9</v>
          </cell>
          <cell r="M131">
            <v>0</v>
          </cell>
          <cell r="N131">
            <v>0</v>
          </cell>
          <cell r="O131">
            <v>0</v>
          </cell>
        </row>
        <row r="132">
          <cell r="H132">
            <v>30850078</v>
          </cell>
          <cell r="I132">
            <v>3</v>
          </cell>
          <cell r="J132">
            <v>62</v>
          </cell>
          <cell r="K132" t="str">
            <v>BATCHKIT4-092024</v>
          </cell>
          <cell r="L132">
            <v>3</v>
          </cell>
          <cell r="M132">
            <v>0</v>
          </cell>
          <cell r="N132">
            <v>0</v>
          </cell>
          <cell r="O132">
            <v>0</v>
          </cell>
        </row>
        <row r="133">
          <cell r="H133">
            <v>30850072</v>
          </cell>
          <cell r="I133">
            <v>46</v>
          </cell>
          <cell r="J133">
            <v>62</v>
          </cell>
          <cell r="K133" t="str">
            <v>BATCHKIT1-092024</v>
          </cell>
          <cell r="L133">
            <v>46</v>
          </cell>
          <cell r="M133">
            <v>0</v>
          </cell>
          <cell r="N133">
            <v>0</v>
          </cell>
          <cell r="O133">
            <v>0</v>
          </cell>
        </row>
        <row r="134">
          <cell r="H134">
            <v>30850082</v>
          </cell>
          <cell r="I134">
            <v>2</v>
          </cell>
          <cell r="J134">
            <v>62</v>
          </cell>
          <cell r="K134" t="str">
            <v>BATCHKIT5-092024</v>
          </cell>
          <cell r="L134">
            <v>2</v>
          </cell>
          <cell r="M134">
            <v>0</v>
          </cell>
          <cell r="N134">
            <v>0</v>
          </cell>
          <cell r="O134">
            <v>0</v>
          </cell>
        </row>
        <row r="135">
          <cell r="H135">
            <v>30850071</v>
          </cell>
          <cell r="I135">
            <v>108</v>
          </cell>
          <cell r="J135">
            <v>62</v>
          </cell>
          <cell r="K135" t="str">
            <v>BATCHKIT1-092024</v>
          </cell>
          <cell r="L135">
            <v>108</v>
          </cell>
          <cell r="M135">
            <v>0</v>
          </cell>
          <cell r="N135">
            <v>0</v>
          </cell>
          <cell r="O135">
            <v>0</v>
          </cell>
        </row>
        <row r="136">
          <cell r="H136">
            <v>30850083</v>
          </cell>
          <cell r="I136">
            <v>24</v>
          </cell>
          <cell r="J136">
            <v>62</v>
          </cell>
          <cell r="K136" t="str">
            <v>BATCHKIT5-092024</v>
          </cell>
          <cell r="L136">
            <v>24</v>
          </cell>
          <cell r="M136">
            <v>0</v>
          </cell>
          <cell r="N136">
            <v>0</v>
          </cell>
          <cell r="O136">
            <v>0</v>
          </cell>
        </row>
        <row r="137">
          <cell r="H137">
            <v>30850084</v>
          </cell>
          <cell r="I137">
            <v>6</v>
          </cell>
          <cell r="J137">
            <v>62</v>
          </cell>
          <cell r="K137" t="str">
            <v>BATCHKIT5-092024</v>
          </cell>
          <cell r="L137">
            <v>6</v>
          </cell>
          <cell r="M137">
            <v>0</v>
          </cell>
          <cell r="N137">
            <v>0</v>
          </cell>
          <cell r="O137">
            <v>0</v>
          </cell>
        </row>
        <row r="138">
          <cell r="H138">
            <v>30850085</v>
          </cell>
          <cell r="I138">
            <v>5</v>
          </cell>
          <cell r="J138">
            <v>62</v>
          </cell>
          <cell r="K138" t="str">
            <v>BATCHKIT5-092024</v>
          </cell>
          <cell r="L138">
            <v>5</v>
          </cell>
          <cell r="M138">
            <v>0</v>
          </cell>
          <cell r="N138">
            <v>0</v>
          </cell>
          <cell r="O138">
            <v>0</v>
          </cell>
        </row>
        <row r="139">
          <cell r="H139">
            <v>30850087</v>
          </cell>
          <cell r="I139">
            <v>4</v>
          </cell>
          <cell r="J139">
            <v>62</v>
          </cell>
          <cell r="K139" t="str">
            <v>BATCHKIT5-092024</v>
          </cell>
          <cell r="L139">
            <v>4</v>
          </cell>
          <cell r="M139">
            <v>0</v>
          </cell>
          <cell r="N139">
            <v>0</v>
          </cell>
          <cell r="O139">
            <v>0</v>
          </cell>
        </row>
        <row r="140">
          <cell r="H140">
            <v>30850088</v>
          </cell>
          <cell r="I140">
            <v>8</v>
          </cell>
          <cell r="J140">
            <v>62</v>
          </cell>
          <cell r="K140" t="str">
            <v>BATCHKIT5-092024</v>
          </cell>
          <cell r="L140">
            <v>8</v>
          </cell>
          <cell r="M140">
            <v>0</v>
          </cell>
          <cell r="N140">
            <v>0</v>
          </cell>
          <cell r="O140">
            <v>0</v>
          </cell>
        </row>
        <row r="141">
          <cell r="H141">
            <v>30850075</v>
          </cell>
          <cell r="I141">
            <v>6</v>
          </cell>
          <cell r="J141">
            <v>62</v>
          </cell>
          <cell r="K141" t="str">
            <v>BATCHKIT2-092024</v>
          </cell>
          <cell r="L141">
            <v>6</v>
          </cell>
          <cell r="M141">
            <v>0</v>
          </cell>
          <cell r="N141">
            <v>0</v>
          </cell>
          <cell r="O141">
            <v>0</v>
          </cell>
        </row>
        <row r="142">
          <cell r="H142">
            <v>50850141</v>
          </cell>
          <cell r="I142">
            <v>155</v>
          </cell>
          <cell r="J142" t="str">
            <v>CL</v>
          </cell>
          <cell r="K142" t="str">
            <v>EMPAQUE 092024</v>
          </cell>
          <cell r="L142">
            <v>155</v>
          </cell>
          <cell r="M142">
            <v>0</v>
          </cell>
          <cell r="N142">
            <v>0</v>
          </cell>
          <cell r="O142">
            <v>0</v>
          </cell>
        </row>
        <row r="143">
          <cell r="H143">
            <v>50850142</v>
          </cell>
          <cell r="I143">
            <v>81</v>
          </cell>
          <cell r="J143" t="str">
            <v>CL</v>
          </cell>
          <cell r="K143" t="str">
            <v>EMPAQUE 092024</v>
          </cell>
          <cell r="L143">
            <v>81</v>
          </cell>
          <cell r="M143">
            <v>0</v>
          </cell>
          <cell r="N143">
            <v>0</v>
          </cell>
          <cell r="O143">
            <v>0</v>
          </cell>
        </row>
        <row r="144">
          <cell r="H144">
            <v>50850143</v>
          </cell>
          <cell r="I144">
            <v>94</v>
          </cell>
          <cell r="J144" t="str">
            <v>CL</v>
          </cell>
          <cell r="K144" t="str">
            <v>EMPAQUE 092024</v>
          </cell>
          <cell r="L144">
            <v>94</v>
          </cell>
          <cell r="M144">
            <v>0</v>
          </cell>
          <cell r="N144">
            <v>0</v>
          </cell>
          <cell r="O144">
            <v>0</v>
          </cell>
        </row>
        <row r="145">
          <cell r="H145">
            <v>50850144</v>
          </cell>
          <cell r="I145">
            <v>173</v>
          </cell>
          <cell r="J145" t="str">
            <v>CL</v>
          </cell>
          <cell r="K145" t="str">
            <v>EMPAQUE 092024</v>
          </cell>
          <cell r="L145">
            <v>173</v>
          </cell>
          <cell r="M145">
            <v>0</v>
          </cell>
          <cell r="N145">
            <v>0</v>
          </cell>
          <cell r="O145">
            <v>0</v>
          </cell>
        </row>
        <row r="146">
          <cell r="H146">
            <v>30850090</v>
          </cell>
          <cell r="I146">
            <v>2</v>
          </cell>
          <cell r="J146">
            <v>61</v>
          </cell>
          <cell r="K146" t="str">
            <v>BATCHKIT3-092024</v>
          </cell>
          <cell r="L146">
            <v>2</v>
          </cell>
          <cell r="M146">
            <v>0</v>
          </cell>
          <cell r="N146">
            <v>0</v>
          </cell>
          <cell r="O146">
            <v>0</v>
          </cell>
        </row>
        <row r="147">
          <cell r="H147">
            <v>30850089</v>
          </cell>
          <cell r="I147">
            <v>20</v>
          </cell>
          <cell r="J147">
            <v>61</v>
          </cell>
          <cell r="K147" t="str">
            <v>BATCHKIT3-092024</v>
          </cell>
          <cell r="L147">
            <v>20</v>
          </cell>
          <cell r="M147">
            <v>0</v>
          </cell>
          <cell r="N147">
            <v>0</v>
          </cell>
          <cell r="O147">
            <v>0</v>
          </cell>
        </row>
        <row r="148">
          <cell r="H148">
            <v>30850091</v>
          </cell>
          <cell r="I148">
            <v>403</v>
          </cell>
          <cell r="J148">
            <v>61</v>
          </cell>
          <cell r="K148" t="str">
            <v>POUS270097</v>
          </cell>
          <cell r="L148">
            <v>399</v>
          </cell>
          <cell r="M148">
            <v>0</v>
          </cell>
          <cell r="N148">
            <v>4</v>
          </cell>
          <cell r="O148">
            <v>0</v>
          </cell>
        </row>
        <row r="149">
          <cell r="H149">
            <v>50850148</v>
          </cell>
          <cell r="I149">
            <v>403</v>
          </cell>
          <cell r="J149" t="str">
            <v>CL</v>
          </cell>
          <cell r="K149" t="str">
            <v>POUS270097</v>
          </cell>
          <cell r="L149">
            <v>403</v>
          </cell>
          <cell r="M149">
            <v>0</v>
          </cell>
          <cell r="N149">
            <v>0</v>
          </cell>
          <cell r="O149">
            <v>0</v>
          </cell>
        </row>
        <row r="150">
          <cell r="H150">
            <v>50850145</v>
          </cell>
          <cell r="I150">
            <v>403</v>
          </cell>
          <cell r="J150" t="str">
            <v>CL</v>
          </cell>
          <cell r="K150" t="str">
            <v>POUS270097</v>
          </cell>
          <cell r="L150">
            <v>403</v>
          </cell>
          <cell r="M150">
            <v>0</v>
          </cell>
          <cell r="N150">
            <v>0</v>
          </cell>
          <cell r="O150">
            <v>0</v>
          </cell>
        </row>
        <row r="151">
          <cell r="H151">
            <v>50850147</v>
          </cell>
          <cell r="I151">
            <v>403</v>
          </cell>
          <cell r="J151" t="str">
            <v>CL</v>
          </cell>
          <cell r="K151" t="str">
            <v>POUS270097</v>
          </cell>
          <cell r="L151">
            <v>403</v>
          </cell>
          <cell r="M151">
            <v>0</v>
          </cell>
          <cell r="N151">
            <v>0</v>
          </cell>
          <cell r="O151">
            <v>0</v>
          </cell>
        </row>
        <row r="152">
          <cell r="H152">
            <v>50850150</v>
          </cell>
          <cell r="I152">
            <v>400</v>
          </cell>
          <cell r="J152" t="str">
            <v>CL</v>
          </cell>
          <cell r="K152" t="str">
            <v>POUS270236</v>
          </cell>
          <cell r="L152">
            <v>400</v>
          </cell>
          <cell r="M152">
            <v>0</v>
          </cell>
          <cell r="N152">
            <v>0</v>
          </cell>
          <cell r="O152">
            <v>0</v>
          </cell>
        </row>
        <row r="153">
          <cell r="H153">
            <v>50850146</v>
          </cell>
          <cell r="I153">
            <v>400</v>
          </cell>
          <cell r="J153" t="str">
            <v>CL</v>
          </cell>
          <cell r="K153" t="str">
            <v>POUS270236</v>
          </cell>
          <cell r="L153">
            <v>400</v>
          </cell>
          <cell r="M153">
            <v>0</v>
          </cell>
          <cell r="N153">
            <v>0</v>
          </cell>
          <cell r="O153">
            <v>0</v>
          </cell>
        </row>
        <row r="154">
          <cell r="H154">
            <v>50850149</v>
          </cell>
          <cell r="I154">
            <v>400</v>
          </cell>
          <cell r="J154" t="str">
            <v>CL</v>
          </cell>
          <cell r="K154" t="str">
            <v>POUS270236</v>
          </cell>
          <cell r="L154">
            <v>400</v>
          </cell>
          <cell r="M154">
            <v>0</v>
          </cell>
          <cell r="N154">
            <v>0</v>
          </cell>
          <cell r="O154">
            <v>0</v>
          </cell>
        </row>
        <row r="155">
          <cell r="H155">
            <v>30850092</v>
          </cell>
          <cell r="I155">
            <v>400</v>
          </cell>
          <cell r="J155" t="str">
            <v>CL</v>
          </cell>
          <cell r="K155" t="str">
            <v>POUS270236</v>
          </cell>
          <cell r="L155">
            <v>397</v>
          </cell>
          <cell r="M155">
            <v>1</v>
          </cell>
          <cell r="N155">
            <v>2</v>
          </cell>
          <cell r="O155">
            <v>0</v>
          </cell>
        </row>
        <row r="156">
          <cell r="H156">
            <v>50850152</v>
          </cell>
          <cell r="I156">
            <v>11</v>
          </cell>
          <cell r="J156" t="str">
            <v>CL</v>
          </cell>
          <cell r="K156" t="str">
            <v>POUS269993</v>
          </cell>
          <cell r="L156">
            <v>11</v>
          </cell>
          <cell r="M156">
            <v>0</v>
          </cell>
          <cell r="N156">
            <v>0</v>
          </cell>
          <cell r="O156">
            <v>0</v>
          </cell>
        </row>
        <row r="157">
          <cell r="H157">
            <v>50850153</v>
          </cell>
          <cell r="I157">
            <v>11</v>
          </cell>
          <cell r="J157" t="str">
            <v>CL</v>
          </cell>
          <cell r="K157" t="str">
            <v>POUS269993</v>
          </cell>
          <cell r="L157">
            <v>11</v>
          </cell>
          <cell r="M157">
            <v>0</v>
          </cell>
          <cell r="N157">
            <v>0</v>
          </cell>
          <cell r="O157">
            <v>0</v>
          </cell>
        </row>
        <row r="158">
          <cell r="H158">
            <v>50850154</v>
          </cell>
          <cell r="I158">
            <v>11</v>
          </cell>
          <cell r="J158" t="str">
            <v>CL</v>
          </cell>
          <cell r="K158" t="str">
            <v>POUS269993</v>
          </cell>
          <cell r="L158">
            <v>11</v>
          </cell>
          <cell r="M158">
            <v>0</v>
          </cell>
          <cell r="N158">
            <v>0</v>
          </cell>
          <cell r="O158">
            <v>0</v>
          </cell>
        </row>
        <row r="159">
          <cell r="H159">
            <v>50850155</v>
          </cell>
          <cell r="I159">
            <v>11</v>
          </cell>
          <cell r="J159" t="str">
            <v>CL</v>
          </cell>
          <cell r="K159" t="str">
            <v>POUS269993</v>
          </cell>
          <cell r="L159">
            <v>11</v>
          </cell>
          <cell r="M159">
            <v>0</v>
          </cell>
          <cell r="N159">
            <v>0</v>
          </cell>
          <cell r="O159">
            <v>0</v>
          </cell>
        </row>
        <row r="160">
          <cell r="H160">
            <v>50850156</v>
          </cell>
          <cell r="I160">
            <v>5</v>
          </cell>
          <cell r="J160" t="str">
            <v>CL</v>
          </cell>
          <cell r="K160" t="str">
            <v>POUS269993</v>
          </cell>
          <cell r="L160">
            <v>5</v>
          </cell>
          <cell r="M160">
            <v>0</v>
          </cell>
          <cell r="N160">
            <v>0</v>
          </cell>
          <cell r="O160">
            <v>0</v>
          </cell>
        </row>
        <row r="161">
          <cell r="H161">
            <v>50850157</v>
          </cell>
          <cell r="I161">
            <v>5</v>
          </cell>
          <cell r="J161" t="str">
            <v>CL</v>
          </cell>
          <cell r="K161" t="str">
            <v>POUS269993</v>
          </cell>
          <cell r="L161">
            <v>5</v>
          </cell>
          <cell r="M161">
            <v>0</v>
          </cell>
          <cell r="N161">
            <v>0</v>
          </cell>
          <cell r="O161">
            <v>0</v>
          </cell>
        </row>
        <row r="162">
          <cell r="H162">
            <v>50850158</v>
          </cell>
          <cell r="I162">
            <v>5</v>
          </cell>
          <cell r="J162" t="str">
            <v>CL</v>
          </cell>
          <cell r="K162" t="str">
            <v>POUS269993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</row>
        <row r="163">
          <cell r="H163">
            <v>50850159</v>
          </cell>
          <cell r="I163">
            <v>5</v>
          </cell>
          <cell r="J163" t="str">
            <v>CL</v>
          </cell>
          <cell r="K163" t="str">
            <v>POUS269993</v>
          </cell>
          <cell r="L163">
            <v>5</v>
          </cell>
          <cell r="M163">
            <v>0</v>
          </cell>
          <cell r="N163">
            <v>0</v>
          </cell>
          <cell r="O163">
            <v>0</v>
          </cell>
        </row>
        <row r="164">
          <cell r="H164">
            <v>30850093</v>
          </cell>
          <cell r="I164">
            <v>11</v>
          </cell>
          <cell r="J164">
            <v>58</v>
          </cell>
          <cell r="K164" t="str">
            <v>POUS269993</v>
          </cell>
          <cell r="L164">
            <v>11</v>
          </cell>
          <cell r="M164">
            <v>0</v>
          </cell>
          <cell r="N164">
            <v>0</v>
          </cell>
          <cell r="O164">
            <v>0</v>
          </cell>
        </row>
        <row r="165">
          <cell r="H165">
            <v>30850094</v>
          </cell>
          <cell r="I165">
            <v>5</v>
          </cell>
          <cell r="J165">
            <v>58</v>
          </cell>
          <cell r="K165" t="str">
            <v>POUS269993</v>
          </cell>
          <cell r="L165">
            <v>5</v>
          </cell>
          <cell r="M165">
            <v>0</v>
          </cell>
          <cell r="N165">
            <v>0</v>
          </cell>
          <cell r="O165">
            <v>0</v>
          </cell>
        </row>
        <row r="166">
          <cell r="H166">
            <v>30850095</v>
          </cell>
          <cell r="I166">
            <v>5</v>
          </cell>
          <cell r="J166" t="str">
            <v>CL</v>
          </cell>
          <cell r="K166" t="str">
            <v>POUS269988</v>
          </cell>
          <cell r="L166">
            <v>5</v>
          </cell>
          <cell r="M166">
            <v>0</v>
          </cell>
          <cell r="N166">
            <v>0</v>
          </cell>
          <cell r="O166">
            <v>0</v>
          </cell>
        </row>
        <row r="167">
          <cell r="H167">
            <v>30850101</v>
          </cell>
          <cell r="I167">
            <v>1</v>
          </cell>
          <cell r="J167" t="str">
            <v>CL</v>
          </cell>
          <cell r="K167" t="str">
            <v>POUS270049</v>
          </cell>
          <cell r="L167">
            <v>1</v>
          </cell>
          <cell r="M167">
            <v>0</v>
          </cell>
          <cell r="N167">
            <v>0</v>
          </cell>
          <cell r="O167">
            <v>0</v>
          </cell>
        </row>
        <row r="168">
          <cell r="H168">
            <v>30850103</v>
          </cell>
          <cell r="I168">
            <v>5</v>
          </cell>
          <cell r="J168">
            <v>57</v>
          </cell>
          <cell r="K168" t="str">
            <v>POUS270051</v>
          </cell>
          <cell r="L168">
            <v>5</v>
          </cell>
          <cell r="M168">
            <v>0</v>
          </cell>
          <cell r="N168">
            <v>0</v>
          </cell>
          <cell r="O168">
            <v>0</v>
          </cell>
        </row>
        <row r="169">
          <cell r="H169">
            <v>30850105</v>
          </cell>
          <cell r="I169">
            <v>3</v>
          </cell>
          <cell r="J169" t="str">
            <v>CL</v>
          </cell>
          <cell r="K169" t="str">
            <v>POUS270399</v>
          </cell>
          <cell r="L169">
            <v>3</v>
          </cell>
          <cell r="M169">
            <v>0</v>
          </cell>
          <cell r="N169">
            <v>0</v>
          </cell>
          <cell r="O169">
            <v>0</v>
          </cell>
        </row>
        <row r="170">
          <cell r="H170">
            <v>50850160</v>
          </cell>
          <cell r="I170">
            <v>5</v>
          </cell>
          <cell r="J170" t="str">
            <v>CL</v>
          </cell>
          <cell r="K170" t="str">
            <v>POUS269988</v>
          </cell>
          <cell r="L170">
            <v>5</v>
          </cell>
          <cell r="M170">
            <v>0</v>
          </cell>
          <cell r="N170">
            <v>0</v>
          </cell>
          <cell r="O170">
            <v>0</v>
          </cell>
        </row>
        <row r="171">
          <cell r="H171">
            <v>50850161</v>
          </cell>
          <cell r="I171">
            <v>5</v>
          </cell>
          <cell r="J171" t="str">
            <v>CL</v>
          </cell>
          <cell r="K171" t="str">
            <v>POUS269988</v>
          </cell>
          <cell r="L171">
            <v>5</v>
          </cell>
          <cell r="M171">
            <v>0</v>
          </cell>
          <cell r="N171">
            <v>0</v>
          </cell>
          <cell r="O171">
            <v>0</v>
          </cell>
        </row>
        <row r="172">
          <cell r="H172">
            <v>50850162</v>
          </cell>
          <cell r="I172">
            <v>5</v>
          </cell>
          <cell r="J172" t="str">
            <v>CL</v>
          </cell>
          <cell r="K172" t="str">
            <v>POUS269988</v>
          </cell>
          <cell r="L172">
            <v>5</v>
          </cell>
          <cell r="M172">
            <v>0</v>
          </cell>
          <cell r="N172">
            <v>0</v>
          </cell>
          <cell r="O172">
            <v>0</v>
          </cell>
        </row>
        <row r="173">
          <cell r="H173">
            <v>30850096</v>
          </cell>
          <cell r="I173">
            <v>10</v>
          </cell>
          <cell r="J173">
            <v>57</v>
          </cell>
          <cell r="K173" t="str">
            <v>POUS269989</v>
          </cell>
          <cell r="L173">
            <v>10</v>
          </cell>
          <cell r="M173">
            <v>0</v>
          </cell>
          <cell r="N173">
            <v>0</v>
          </cell>
          <cell r="O173">
            <v>0</v>
          </cell>
        </row>
        <row r="174">
          <cell r="H174">
            <v>50850163</v>
          </cell>
          <cell r="I174">
            <v>10</v>
          </cell>
          <cell r="J174" t="str">
            <v>CL</v>
          </cell>
          <cell r="K174" t="str">
            <v>POUS269989</v>
          </cell>
          <cell r="L174">
            <v>10</v>
          </cell>
          <cell r="M174">
            <v>0</v>
          </cell>
          <cell r="N174">
            <v>0</v>
          </cell>
          <cell r="O174">
            <v>0</v>
          </cell>
        </row>
        <row r="175">
          <cell r="H175">
            <v>50850164</v>
          </cell>
          <cell r="I175">
            <v>10</v>
          </cell>
          <cell r="J175" t="str">
            <v>CL</v>
          </cell>
          <cell r="K175" t="str">
            <v>POUS269989</v>
          </cell>
          <cell r="L175">
            <v>10</v>
          </cell>
          <cell r="M175">
            <v>0</v>
          </cell>
          <cell r="N175">
            <v>0</v>
          </cell>
          <cell r="O175">
            <v>0</v>
          </cell>
        </row>
        <row r="176">
          <cell r="H176">
            <v>50850165</v>
          </cell>
          <cell r="I176">
            <v>10</v>
          </cell>
          <cell r="J176" t="str">
            <v>CL</v>
          </cell>
          <cell r="K176" t="str">
            <v>POUS269989</v>
          </cell>
          <cell r="L176">
            <v>10</v>
          </cell>
          <cell r="M176">
            <v>0</v>
          </cell>
          <cell r="N176">
            <v>0</v>
          </cell>
          <cell r="O176">
            <v>0</v>
          </cell>
        </row>
        <row r="177">
          <cell r="H177">
            <v>30850097</v>
          </cell>
          <cell r="I177">
            <v>1</v>
          </cell>
          <cell r="J177">
            <v>57</v>
          </cell>
          <cell r="K177" t="str">
            <v>POUS269999</v>
          </cell>
          <cell r="L177">
            <v>1</v>
          </cell>
          <cell r="M177">
            <v>0</v>
          </cell>
          <cell r="N177">
            <v>0</v>
          </cell>
          <cell r="O177">
            <v>0</v>
          </cell>
        </row>
        <row r="178">
          <cell r="H178">
            <v>50850166</v>
          </cell>
          <cell r="I178">
            <v>1</v>
          </cell>
          <cell r="J178" t="str">
            <v>CL</v>
          </cell>
          <cell r="K178" t="str">
            <v>POUS269999</v>
          </cell>
          <cell r="L178">
            <v>1</v>
          </cell>
          <cell r="M178">
            <v>0</v>
          </cell>
          <cell r="N178">
            <v>0</v>
          </cell>
          <cell r="O178">
            <v>0</v>
          </cell>
        </row>
        <row r="179">
          <cell r="H179">
            <v>50850167</v>
          </cell>
          <cell r="I179">
            <v>1</v>
          </cell>
          <cell r="J179" t="str">
            <v>CL</v>
          </cell>
          <cell r="K179" t="str">
            <v>POUS269999</v>
          </cell>
          <cell r="L179">
            <v>1</v>
          </cell>
          <cell r="M179">
            <v>0</v>
          </cell>
          <cell r="N179">
            <v>0</v>
          </cell>
          <cell r="O179">
            <v>0</v>
          </cell>
        </row>
        <row r="180">
          <cell r="H180">
            <v>50850168</v>
          </cell>
          <cell r="I180">
            <v>1</v>
          </cell>
          <cell r="J180" t="str">
            <v>CL</v>
          </cell>
          <cell r="K180" t="str">
            <v>POUS269999</v>
          </cell>
          <cell r="L180">
            <v>1</v>
          </cell>
          <cell r="M180">
            <v>0</v>
          </cell>
          <cell r="N180">
            <v>0</v>
          </cell>
          <cell r="O180">
            <v>0</v>
          </cell>
        </row>
        <row r="181">
          <cell r="H181">
            <v>50850169</v>
          </cell>
          <cell r="I181">
            <v>16</v>
          </cell>
          <cell r="J181" t="str">
            <v>CL</v>
          </cell>
          <cell r="K181" t="str">
            <v>POUS270000</v>
          </cell>
          <cell r="L181">
            <v>16</v>
          </cell>
          <cell r="M181">
            <v>0</v>
          </cell>
          <cell r="N181">
            <v>0</v>
          </cell>
          <cell r="O181">
            <v>0</v>
          </cell>
        </row>
        <row r="182">
          <cell r="H182">
            <v>50850170</v>
          </cell>
          <cell r="I182">
            <v>16</v>
          </cell>
          <cell r="J182" t="str">
            <v>CL</v>
          </cell>
          <cell r="K182" t="str">
            <v>POUS270000</v>
          </cell>
          <cell r="L182">
            <v>16</v>
          </cell>
          <cell r="M182">
            <v>0</v>
          </cell>
          <cell r="N182">
            <v>0</v>
          </cell>
          <cell r="O182">
            <v>0</v>
          </cell>
        </row>
        <row r="183">
          <cell r="H183">
            <v>50850171</v>
          </cell>
          <cell r="I183">
            <v>16</v>
          </cell>
          <cell r="J183" t="str">
            <v>CL</v>
          </cell>
          <cell r="K183" t="str">
            <v>POUS270000</v>
          </cell>
          <cell r="L183">
            <v>16</v>
          </cell>
          <cell r="M183">
            <v>0</v>
          </cell>
          <cell r="N183">
            <v>0</v>
          </cell>
          <cell r="O183">
            <v>0</v>
          </cell>
        </row>
        <row r="184">
          <cell r="H184">
            <v>50850172</v>
          </cell>
          <cell r="I184">
            <v>16</v>
          </cell>
          <cell r="J184" t="str">
            <v>CL</v>
          </cell>
          <cell r="K184" t="str">
            <v>POUS270000</v>
          </cell>
          <cell r="L184">
            <v>16</v>
          </cell>
          <cell r="M184">
            <v>0</v>
          </cell>
          <cell r="N184">
            <v>0</v>
          </cell>
          <cell r="O184">
            <v>0</v>
          </cell>
        </row>
        <row r="185">
          <cell r="H185">
            <v>30850099</v>
          </cell>
          <cell r="I185">
            <v>18</v>
          </cell>
          <cell r="J185">
            <v>57</v>
          </cell>
          <cell r="K185" t="str">
            <v>POUS269976</v>
          </cell>
          <cell r="L185">
            <v>18</v>
          </cell>
          <cell r="M185">
            <v>0</v>
          </cell>
          <cell r="N185">
            <v>0</v>
          </cell>
          <cell r="O185">
            <v>0</v>
          </cell>
        </row>
        <row r="186">
          <cell r="H186">
            <v>50850173</v>
          </cell>
          <cell r="I186">
            <v>18</v>
          </cell>
          <cell r="J186" t="str">
            <v>CL</v>
          </cell>
          <cell r="K186" t="str">
            <v>POUS269976</v>
          </cell>
          <cell r="L186">
            <v>18</v>
          </cell>
          <cell r="M186">
            <v>0</v>
          </cell>
          <cell r="N186">
            <v>0</v>
          </cell>
          <cell r="O186">
            <v>0</v>
          </cell>
        </row>
        <row r="187">
          <cell r="H187">
            <v>50850174</v>
          </cell>
          <cell r="I187">
            <v>18</v>
          </cell>
          <cell r="J187" t="str">
            <v>CL</v>
          </cell>
          <cell r="K187" t="str">
            <v>POUS269976</v>
          </cell>
          <cell r="L187">
            <v>18</v>
          </cell>
          <cell r="M187">
            <v>0</v>
          </cell>
          <cell r="N187">
            <v>0</v>
          </cell>
          <cell r="O187">
            <v>0</v>
          </cell>
        </row>
        <row r="188">
          <cell r="H188">
            <v>50850175</v>
          </cell>
          <cell r="I188">
            <v>18</v>
          </cell>
          <cell r="J188" t="str">
            <v>CL</v>
          </cell>
          <cell r="K188" t="str">
            <v>POUS269976</v>
          </cell>
          <cell r="L188">
            <v>18</v>
          </cell>
          <cell r="M188">
            <v>0</v>
          </cell>
          <cell r="N188">
            <v>0</v>
          </cell>
          <cell r="O188">
            <v>0</v>
          </cell>
        </row>
        <row r="189">
          <cell r="H189">
            <v>50850176</v>
          </cell>
          <cell r="I189">
            <v>18</v>
          </cell>
          <cell r="J189" t="str">
            <v>CL</v>
          </cell>
          <cell r="K189" t="str">
            <v>POUS269976</v>
          </cell>
          <cell r="L189">
            <v>18</v>
          </cell>
          <cell r="M189">
            <v>0</v>
          </cell>
          <cell r="N189">
            <v>0</v>
          </cell>
          <cell r="O189">
            <v>0</v>
          </cell>
        </row>
        <row r="190">
          <cell r="H190">
            <v>30850100</v>
          </cell>
          <cell r="I190">
            <v>12</v>
          </cell>
          <cell r="J190">
            <v>57</v>
          </cell>
          <cell r="K190" t="str">
            <v>POUS269976</v>
          </cell>
          <cell r="L190">
            <v>12</v>
          </cell>
          <cell r="M190">
            <v>0</v>
          </cell>
          <cell r="N190">
            <v>0</v>
          </cell>
          <cell r="O190">
            <v>0</v>
          </cell>
        </row>
        <row r="191">
          <cell r="H191">
            <v>50850177</v>
          </cell>
          <cell r="I191">
            <v>12</v>
          </cell>
          <cell r="J191" t="str">
            <v>CL</v>
          </cell>
          <cell r="K191" t="str">
            <v>POUS269976</v>
          </cell>
          <cell r="L191">
            <v>12</v>
          </cell>
          <cell r="M191">
            <v>0</v>
          </cell>
          <cell r="N191">
            <v>0</v>
          </cell>
          <cell r="O191">
            <v>0</v>
          </cell>
        </row>
        <row r="192">
          <cell r="H192">
            <v>50850178</v>
          </cell>
          <cell r="I192">
            <v>12</v>
          </cell>
          <cell r="J192" t="str">
            <v>CL</v>
          </cell>
          <cell r="K192" t="str">
            <v>POUS269976</v>
          </cell>
          <cell r="L192">
            <v>12</v>
          </cell>
          <cell r="M192">
            <v>0</v>
          </cell>
          <cell r="N192">
            <v>0</v>
          </cell>
          <cell r="O192">
            <v>0</v>
          </cell>
        </row>
        <row r="193">
          <cell r="H193">
            <v>50850179</v>
          </cell>
          <cell r="I193">
            <v>12</v>
          </cell>
          <cell r="J193" t="str">
            <v>CL</v>
          </cell>
          <cell r="K193" t="str">
            <v>POUS269976</v>
          </cell>
          <cell r="L193">
            <v>12</v>
          </cell>
          <cell r="M193">
            <v>0</v>
          </cell>
          <cell r="N193">
            <v>0</v>
          </cell>
          <cell r="O193">
            <v>0</v>
          </cell>
        </row>
        <row r="194">
          <cell r="H194">
            <v>50850180</v>
          </cell>
          <cell r="I194">
            <v>12</v>
          </cell>
          <cell r="J194" t="str">
            <v>CL</v>
          </cell>
          <cell r="K194" t="str">
            <v>POUS269976</v>
          </cell>
          <cell r="L194">
            <v>12</v>
          </cell>
          <cell r="M194">
            <v>0</v>
          </cell>
          <cell r="N194">
            <v>0</v>
          </cell>
          <cell r="O194">
            <v>0</v>
          </cell>
        </row>
        <row r="195">
          <cell r="H195">
            <v>50850194</v>
          </cell>
          <cell r="I195">
            <v>1</v>
          </cell>
          <cell r="J195" t="str">
            <v>CL</v>
          </cell>
          <cell r="K195" t="str">
            <v>POUS270049</v>
          </cell>
          <cell r="L195">
            <v>1</v>
          </cell>
          <cell r="M195">
            <v>0</v>
          </cell>
          <cell r="N195">
            <v>0</v>
          </cell>
          <cell r="O195">
            <v>0</v>
          </cell>
        </row>
        <row r="196">
          <cell r="H196">
            <v>50850181</v>
          </cell>
          <cell r="I196">
            <v>1</v>
          </cell>
          <cell r="J196" t="str">
            <v>CL</v>
          </cell>
          <cell r="K196" t="str">
            <v>POUS270049</v>
          </cell>
          <cell r="L196">
            <v>1</v>
          </cell>
          <cell r="M196">
            <v>0</v>
          </cell>
          <cell r="N196">
            <v>0</v>
          </cell>
          <cell r="O196">
            <v>0</v>
          </cell>
        </row>
        <row r="197">
          <cell r="H197">
            <v>50850182</v>
          </cell>
          <cell r="I197">
            <v>1</v>
          </cell>
          <cell r="J197" t="str">
            <v>CL</v>
          </cell>
          <cell r="K197" t="str">
            <v>POUS270049</v>
          </cell>
          <cell r="L197">
            <v>1</v>
          </cell>
          <cell r="M197">
            <v>0</v>
          </cell>
          <cell r="N197">
            <v>0</v>
          </cell>
          <cell r="O197">
            <v>0</v>
          </cell>
        </row>
        <row r="198">
          <cell r="H198">
            <v>50850195</v>
          </cell>
          <cell r="I198">
            <v>5</v>
          </cell>
          <cell r="J198" t="str">
            <v>CL</v>
          </cell>
          <cell r="K198" t="str">
            <v>POUS270051</v>
          </cell>
          <cell r="L198">
            <v>5</v>
          </cell>
          <cell r="M198">
            <v>0</v>
          </cell>
          <cell r="N198">
            <v>0</v>
          </cell>
          <cell r="O198">
            <v>0</v>
          </cell>
        </row>
        <row r="199">
          <cell r="H199">
            <v>50850185</v>
          </cell>
          <cell r="I199">
            <v>5</v>
          </cell>
          <cell r="J199" t="str">
            <v>CL</v>
          </cell>
          <cell r="K199" t="str">
            <v>POUS270051</v>
          </cell>
          <cell r="L199">
            <v>5</v>
          </cell>
          <cell r="M199">
            <v>0</v>
          </cell>
          <cell r="N199">
            <v>0</v>
          </cell>
          <cell r="O199">
            <v>0</v>
          </cell>
        </row>
        <row r="200">
          <cell r="H200">
            <v>50850186</v>
          </cell>
          <cell r="I200">
            <v>5</v>
          </cell>
          <cell r="J200" t="str">
            <v>CL</v>
          </cell>
          <cell r="K200" t="str">
            <v>POUS270051</v>
          </cell>
          <cell r="L200">
            <v>5</v>
          </cell>
          <cell r="M200">
            <v>0</v>
          </cell>
          <cell r="N200">
            <v>0</v>
          </cell>
          <cell r="O200">
            <v>0</v>
          </cell>
        </row>
        <row r="201">
          <cell r="H201">
            <v>50850196</v>
          </cell>
          <cell r="I201">
            <v>3</v>
          </cell>
          <cell r="J201" t="str">
            <v>CL</v>
          </cell>
          <cell r="K201" t="str">
            <v>POUS270399</v>
          </cell>
          <cell r="L201">
            <v>3</v>
          </cell>
          <cell r="M201">
            <v>0</v>
          </cell>
          <cell r="N201">
            <v>0</v>
          </cell>
          <cell r="O201">
            <v>0</v>
          </cell>
        </row>
        <row r="202">
          <cell r="H202">
            <v>50850190</v>
          </cell>
          <cell r="I202">
            <v>3</v>
          </cell>
          <cell r="J202" t="str">
            <v>CL</v>
          </cell>
          <cell r="K202" t="str">
            <v>POUS270399</v>
          </cell>
          <cell r="L202">
            <v>3</v>
          </cell>
          <cell r="M202">
            <v>0</v>
          </cell>
          <cell r="N202">
            <v>0</v>
          </cell>
          <cell r="O202">
            <v>0</v>
          </cell>
        </row>
        <row r="203">
          <cell r="H203">
            <v>50850189</v>
          </cell>
          <cell r="I203">
            <v>3</v>
          </cell>
          <cell r="J203" t="str">
            <v>CL</v>
          </cell>
          <cell r="K203" t="str">
            <v>POUS270399</v>
          </cell>
          <cell r="L203">
            <v>3</v>
          </cell>
          <cell r="M203">
            <v>0</v>
          </cell>
          <cell r="N203">
            <v>0</v>
          </cell>
          <cell r="O203">
            <v>0</v>
          </cell>
        </row>
        <row r="204">
          <cell r="H204">
            <v>50850197</v>
          </cell>
          <cell r="I204">
            <v>2</v>
          </cell>
          <cell r="J204" t="str">
            <v>CL</v>
          </cell>
          <cell r="K204" t="str">
            <v>POUS270203</v>
          </cell>
          <cell r="L204">
            <v>2</v>
          </cell>
          <cell r="M204">
            <v>0</v>
          </cell>
          <cell r="N204">
            <v>0</v>
          </cell>
          <cell r="O204">
            <v>0</v>
          </cell>
        </row>
        <row r="205">
          <cell r="H205">
            <v>50850193</v>
          </cell>
          <cell r="I205">
            <v>2</v>
          </cell>
          <cell r="J205" t="str">
            <v>CL</v>
          </cell>
          <cell r="K205" t="str">
            <v>POUS270203</v>
          </cell>
          <cell r="L205">
            <v>2</v>
          </cell>
          <cell r="M205">
            <v>0</v>
          </cell>
          <cell r="N205">
            <v>0</v>
          </cell>
          <cell r="O205">
            <v>0</v>
          </cell>
        </row>
        <row r="206">
          <cell r="H206">
            <v>50850192</v>
          </cell>
          <cell r="I206">
            <v>2</v>
          </cell>
          <cell r="J206" t="str">
            <v>CL</v>
          </cell>
          <cell r="K206" t="str">
            <v>POUS270203</v>
          </cell>
          <cell r="L206">
            <v>2</v>
          </cell>
          <cell r="M206">
            <v>0</v>
          </cell>
          <cell r="N206">
            <v>0</v>
          </cell>
          <cell r="O206">
            <v>0</v>
          </cell>
        </row>
        <row r="207">
          <cell r="H207">
            <v>50850191</v>
          </cell>
          <cell r="I207">
            <v>2</v>
          </cell>
          <cell r="J207" t="str">
            <v>CL</v>
          </cell>
          <cell r="K207" t="str">
            <v>POUS270203</v>
          </cell>
          <cell r="L207">
            <v>2</v>
          </cell>
          <cell r="M207">
            <v>0</v>
          </cell>
          <cell r="N207">
            <v>0</v>
          </cell>
          <cell r="O207">
            <v>0</v>
          </cell>
        </row>
        <row r="208">
          <cell r="H208">
            <v>50850198</v>
          </cell>
          <cell r="I208">
            <v>2</v>
          </cell>
          <cell r="J208" t="str">
            <v>CL</v>
          </cell>
          <cell r="K208" t="str">
            <v>POUS270112</v>
          </cell>
          <cell r="L208">
            <v>2</v>
          </cell>
          <cell r="M208">
            <v>0</v>
          </cell>
          <cell r="N208">
            <v>0</v>
          </cell>
          <cell r="O208">
            <v>0</v>
          </cell>
        </row>
        <row r="209">
          <cell r="H209">
            <v>50850199</v>
          </cell>
          <cell r="I209">
            <v>2</v>
          </cell>
          <cell r="J209" t="str">
            <v>CL</v>
          </cell>
          <cell r="K209" t="str">
            <v>POUS270112</v>
          </cell>
          <cell r="L209">
            <v>2</v>
          </cell>
          <cell r="M209">
            <v>0</v>
          </cell>
          <cell r="N209">
            <v>0</v>
          </cell>
          <cell r="O209">
            <v>0</v>
          </cell>
        </row>
        <row r="210">
          <cell r="H210">
            <v>50850200</v>
          </cell>
          <cell r="I210">
            <v>2</v>
          </cell>
          <cell r="J210" t="str">
            <v>CL</v>
          </cell>
          <cell r="K210" t="str">
            <v>POUS270112</v>
          </cell>
          <cell r="L210">
            <v>2</v>
          </cell>
          <cell r="M210">
            <v>0</v>
          </cell>
          <cell r="N210">
            <v>0</v>
          </cell>
          <cell r="O210">
            <v>0</v>
          </cell>
        </row>
        <row r="211">
          <cell r="H211">
            <v>50850201</v>
          </cell>
          <cell r="I211">
            <v>2</v>
          </cell>
          <cell r="J211" t="str">
            <v>CL</v>
          </cell>
          <cell r="K211" t="str">
            <v>POUS270112</v>
          </cell>
          <cell r="L211">
            <v>2</v>
          </cell>
          <cell r="M211">
            <v>0</v>
          </cell>
          <cell r="N211">
            <v>0</v>
          </cell>
          <cell r="O211">
            <v>0</v>
          </cell>
        </row>
        <row r="212">
          <cell r="H212">
            <v>50850202</v>
          </cell>
          <cell r="I212">
            <v>3</v>
          </cell>
          <cell r="J212" t="str">
            <v>CL</v>
          </cell>
          <cell r="K212" t="str">
            <v>POUS270192</v>
          </cell>
          <cell r="L212">
            <v>3</v>
          </cell>
          <cell r="M212">
            <v>0</v>
          </cell>
          <cell r="N212">
            <v>0</v>
          </cell>
          <cell r="O212">
            <v>0</v>
          </cell>
        </row>
        <row r="213">
          <cell r="H213">
            <v>50850203</v>
          </cell>
          <cell r="I213">
            <v>3</v>
          </cell>
          <cell r="J213" t="str">
            <v>CL</v>
          </cell>
          <cell r="K213" t="str">
            <v>POUS270192</v>
          </cell>
          <cell r="L213">
            <v>3</v>
          </cell>
          <cell r="M213">
            <v>0</v>
          </cell>
          <cell r="N213">
            <v>0</v>
          </cell>
          <cell r="O213">
            <v>0</v>
          </cell>
        </row>
        <row r="214">
          <cell r="H214">
            <v>50850204</v>
          </cell>
          <cell r="I214">
            <v>3</v>
          </cell>
          <cell r="J214" t="str">
            <v>CL</v>
          </cell>
          <cell r="K214" t="str">
            <v>POUS270192</v>
          </cell>
          <cell r="L214">
            <v>3</v>
          </cell>
          <cell r="M214">
            <v>0</v>
          </cell>
          <cell r="N214">
            <v>0</v>
          </cell>
          <cell r="O214">
            <v>0</v>
          </cell>
        </row>
        <row r="215">
          <cell r="H215">
            <v>50850205</v>
          </cell>
          <cell r="I215">
            <v>3</v>
          </cell>
          <cell r="J215" t="str">
            <v>CL</v>
          </cell>
          <cell r="K215" t="str">
            <v>POUS270192</v>
          </cell>
          <cell r="L215">
            <v>3</v>
          </cell>
          <cell r="M215">
            <v>0</v>
          </cell>
          <cell r="N215">
            <v>0</v>
          </cell>
          <cell r="O215">
            <v>0</v>
          </cell>
        </row>
        <row r="216">
          <cell r="H216">
            <v>50850206</v>
          </cell>
          <cell r="I216">
            <v>2</v>
          </cell>
          <cell r="J216" t="str">
            <v>CL</v>
          </cell>
          <cell r="K216" t="str">
            <v>POUS269994</v>
          </cell>
          <cell r="L216">
            <v>2</v>
          </cell>
          <cell r="M216">
            <v>0</v>
          </cell>
          <cell r="N216">
            <v>0</v>
          </cell>
          <cell r="O216">
            <v>0</v>
          </cell>
        </row>
        <row r="217">
          <cell r="H217">
            <v>50850207</v>
          </cell>
          <cell r="I217">
            <v>2</v>
          </cell>
          <cell r="J217" t="str">
            <v>CL</v>
          </cell>
          <cell r="K217" t="str">
            <v>POUS269994</v>
          </cell>
          <cell r="L217">
            <v>2</v>
          </cell>
          <cell r="M217">
            <v>0</v>
          </cell>
          <cell r="N217">
            <v>0</v>
          </cell>
          <cell r="O217">
            <v>0</v>
          </cell>
        </row>
        <row r="218">
          <cell r="H218">
            <v>50850208</v>
          </cell>
          <cell r="I218">
            <v>2</v>
          </cell>
          <cell r="J218" t="str">
            <v>CL</v>
          </cell>
          <cell r="K218" t="str">
            <v>POUS269994</v>
          </cell>
          <cell r="L218">
            <v>2</v>
          </cell>
          <cell r="M218">
            <v>0</v>
          </cell>
          <cell r="N218">
            <v>0</v>
          </cell>
          <cell r="O218">
            <v>0</v>
          </cell>
        </row>
        <row r="219">
          <cell r="H219">
            <v>50850209</v>
          </cell>
          <cell r="I219">
            <v>2</v>
          </cell>
          <cell r="J219" t="str">
            <v>CL</v>
          </cell>
          <cell r="K219" t="str">
            <v>POUS269994</v>
          </cell>
          <cell r="L219">
            <v>2</v>
          </cell>
          <cell r="M219">
            <v>0</v>
          </cell>
          <cell r="N219">
            <v>0</v>
          </cell>
          <cell r="O219">
            <v>0</v>
          </cell>
        </row>
        <row r="220">
          <cell r="H220">
            <v>30850109</v>
          </cell>
          <cell r="I220">
            <v>2</v>
          </cell>
          <cell r="J220">
            <v>57</v>
          </cell>
          <cell r="K220" t="str">
            <v>POUS269994</v>
          </cell>
          <cell r="L220">
            <v>2</v>
          </cell>
          <cell r="M220">
            <v>0</v>
          </cell>
          <cell r="N220">
            <v>0</v>
          </cell>
          <cell r="O220">
            <v>0</v>
          </cell>
        </row>
        <row r="221">
          <cell r="H221">
            <v>50850210</v>
          </cell>
          <cell r="I221">
            <v>8</v>
          </cell>
          <cell r="J221" t="str">
            <v>CL</v>
          </cell>
          <cell r="K221" t="str">
            <v>POUS269986</v>
          </cell>
          <cell r="L221">
            <v>8</v>
          </cell>
          <cell r="M221">
            <v>0</v>
          </cell>
          <cell r="N221">
            <v>0</v>
          </cell>
          <cell r="O221">
            <v>0</v>
          </cell>
        </row>
        <row r="222">
          <cell r="H222">
            <v>50850211</v>
          </cell>
          <cell r="I222">
            <v>8</v>
          </cell>
          <cell r="J222" t="str">
            <v>CL</v>
          </cell>
          <cell r="K222" t="str">
            <v>POUS269986</v>
          </cell>
          <cell r="L222">
            <v>8</v>
          </cell>
          <cell r="M222">
            <v>0</v>
          </cell>
          <cell r="N222">
            <v>0</v>
          </cell>
          <cell r="O222">
            <v>0</v>
          </cell>
        </row>
        <row r="223">
          <cell r="H223">
            <v>50850350</v>
          </cell>
          <cell r="I223">
            <v>8</v>
          </cell>
          <cell r="J223" t="str">
            <v>CL</v>
          </cell>
          <cell r="K223" t="str">
            <v>POUS269986</v>
          </cell>
          <cell r="L223">
            <v>8</v>
          </cell>
          <cell r="M223">
            <v>0</v>
          </cell>
          <cell r="N223">
            <v>0</v>
          </cell>
          <cell r="O223">
            <v>0</v>
          </cell>
        </row>
        <row r="224">
          <cell r="H224">
            <v>50850213</v>
          </cell>
          <cell r="I224">
            <v>8</v>
          </cell>
          <cell r="J224" t="str">
            <v>CL</v>
          </cell>
          <cell r="K224" t="str">
            <v>POUS269986</v>
          </cell>
          <cell r="L224">
            <v>8</v>
          </cell>
          <cell r="M224">
            <v>0</v>
          </cell>
          <cell r="N224">
            <v>0</v>
          </cell>
          <cell r="O224">
            <v>0</v>
          </cell>
        </row>
        <row r="225">
          <cell r="H225">
            <v>50850214</v>
          </cell>
          <cell r="I225">
            <v>7</v>
          </cell>
          <cell r="J225" t="str">
            <v>CL</v>
          </cell>
          <cell r="K225" t="str">
            <v>POUS269987</v>
          </cell>
          <cell r="L225">
            <v>7</v>
          </cell>
          <cell r="M225">
            <v>0</v>
          </cell>
          <cell r="N225">
            <v>0</v>
          </cell>
          <cell r="O225">
            <v>0</v>
          </cell>
        </row>
        <row r="226">
          <cell r="H226">
            <v>50850215</v>
          </cell>
          <cell r="I226">
            <v>7</v>
          </cell>
          <cell r="J226" t="str">
            <v>CL</v>
          </cell>
          <cell r="K226" t="str">
            <v>POUS269987</v>
          </cell>
          <cell r="L226">
            <v>7</v>
          </cell>
          <cell r="M226">
            <v>0</v>
          </cell>
          <cell r="N226">
            <v>0</v>
          </cell>
          <cell r="O226">
            <v>0</v>
          </cell>
        </row>
        <row r="227">
          <cell r="H227">
            <v>50850216</v>
          </cell>
          <cell r="I227">
            <v>7</v>
          </cell>
          <cell r="J227" t="str">
            <v>CL</v>
          </cell>
          <cell r="K227" t="str">
            <v>POUS269987</v>
          </cell>
          <cell r="L227">
            <v>7</v>
          </cell>
          <cell r="M227">
            <v>0</v>
          </cell>
          <cell r="N227">
            <v>0</v>
          </cell>
          <cell r="O227">
            <v>0</v>
          </cell>
        </row>
        <row r="228">
          <cell r="H228">
            <v>50850217</v>
          </cell>
          <cell r="I228">
            <v>7</v>
          </cell>
          <cell r="J228" t="str">
            <v>CL</v>
          </cell>
          <cell r="K228" t="str">
            <v>POUS269987</v>
          </cell>
          <cell r="L228">
            <v>7</v>
          </cell>
          <cell r="M228">
            <v>0</v>
          </cell>
          <cell r="N228">
            <v>0</v>
          </cell>
          <cell r="O228">
            <v>0</v>
          </cell>
        </row>
        <row r="229">
          <cell r="H229">
            <v>50850218</v>
          </cell>
          <cell r="I229">
            <v>65</v>
          </cell>
          <cell r="J229" t="str">
            <v>CL</v>
          </cell>
          <cell r="K229" t="str">
            <v>POUS269996</v>
          </cell>
          <cell r="L229">
            <v>65</v>
          </cell>
          <cell r="M229">
            <v>0</v>
          </cell>
          <cell r="N229">
            <v>0</v>
          </cell>
          <cell r="O229">
            <v>0</v>
          </cell>
        </row>
        <row r="230">
          <cell r="H230">
            <v>50850219</v>
          </cell>
          <cell r="I230">
            <v>25</v>
          </cell>
          <cell r="J230" t="str">
            <v>CL</v>
          </cell>
          <cell r="K230" t="str">
            <v>POUS269996</v>
          </cell>
          <cell r="L230">
            <v>25</v>
          </cell>
          <cell r="M230">
            <v>0</v>
          </cell>
          <cell r="N230">
            <v>0</v>
          </cell>
          <cell r="O230">
            <v>0</v>
          </cell>
        </row>
        <row r="231">
          <cell r="H231">
            <v>50850220</v>
          </cell>
          <cell r="I231">
            <v>25</v>
          </cell>
          <cell r="J231" t="str">
            <v>CL</v>
          </cell>
          <cell r="K231" t="str">
            <v>POUS269996</v>
          </cell>
          <cell r="L231">
            <v>25</v>
          </cell>
          <cell r="M231">
            <v>0</v>
          </cell>
          <cell r="N231">
            <v>0</v>
          </cell>
          <cell r="O231">
            <v>0</v>
          </cell>
        </row>
        <row r="232">
          <cell r="H232">
            <v>50850221</v>
          </cell>
          <cell r="I232">
            <v>25</v>
          </cell>
          <cell r="J232" t="str">
            <v>CL</v>
          </cell>
          <cell r="K232" t="str">
            <v>POUS269996</v>
          </cell>
          <cell r="L232">
            <v>25</v>
          </cell>
          <cell r="M232">
            <v>0</v>
          </cell>
          <cell r="N232">
            <v>0</v>
          </cell>
          <cell r="O232">
            <v>0</v>
          </cell>
        </row>
        <row r="233">
          <cell r="H233">
            <v>50850222</v>
          </cell>
          <cell r="I233">
            <v>12</v>
          </cell>
          <cell r="J233" t="str">
            <v>CL</v>
          </cell>
          <cell r="K233" t="str">
            <v>POUS270052</v>
          </cell>
          <cell r="L233">
            <v>12</v>
          </cell>
          <cell r="M233">
            <v>0</v>
          </cell>
          <cell r="N233">
            <v>0</v>
          </cell>
          <cell r="O233">
            <v>0</v>
          </cell>
        </row>
        <row r="234">
          <cell r="H234">
            <v>50850223</v>
          </cell>
          <cell r="I234">
            <v>12</v>
          </cell>
          <cell r="J234" t="str">
            <v>CL</v>
          </cell>
          <cell r="K234" t="str">
            <v>POUS270052</v>
          </cell>
          <cell r="L234">
            <v>12</v>
          </cell>
          <cell r="M234">
            <v>0</v>
          </cell>
          <cell r="N234">
            <v>0</v>
          </cell>
          <cell r="O234">
            <v>0</v>
          </cell>
        </row>
        <row r="235">
          <cell r="H235">
            <v>50850224</v>
          </cell>
          <cell r="I235">
            <v>12</v>
          </cell>
          <cell r="J235" t="str">
            <v>CL</v>
          </cell>
          <cell r="K235" t="str">
            <v>POUS270052</v>
          </cell>
          <cell r="L235">
            <v>12</v>
          </cell>
          <cell r="M235">
            <v>0</v>
          </cell>
          <cell r="N235">
            <v>0</v>
          </cell>
          <cell r="O235">
            <v>0</v>
          </cell>
        </row>
        <row r="236">
          <cell r="H236">
            <v>50850225</v>
          </cell>
          <cell r="I236">
            <v>12</v>
          </cell>
          <cell r="J236" t="str">
            <v>CL</v>
          </cell>
          <cell r="K236" t="str">
            <v>POUS270052</v>
          </cell>
          <cell r="L236">
            <v>12</v>
          </cell>
          <cell r="M236">
            <v>0</v>
          </cell>
          <cell r="N236">
            <v>0</v>
          </cell>
          <cell r="O236">
            <v>0</v>
          </cell>
        </row>
        <row r="237">
          <cell r="H237">
            <v>30850113</v>
          </cell>
          <cell r="I237">
            <v>12</v>
          </cell>
          <cell r="J237">
            <v>57</v>
          </cell>
          <cell r="K237" t="str">
            <v>POUS270052</v>
          </cell>
          <cell r="L237">
            <v>12</v>
          </cell>
          <cell r="M237">
            <v>0</v>
          </cell>
          <cell r="N237">
            <v>0</v>
          </cell>
          <cell r="O237">
            <v>0</v>
          </cell>
        </row>
        <row r="238">
          <cell r="H238">
            <v>50850226</v>
          </cell>
          <cell r="I238">
            <v>4</v>
          </cell>
          <cell r="J238" t="str">
            <v>CL</v>
          </cell>
          <cell r="K238" t="str">
            <v>POUS269990</v>
          </cell>
          <cell r="L238">
            <v>4</v>
          </cell>
          <cell r="M238">
            <v>0</v>
          </cell>
          <cell r="N238">
            <v>0</v>
          </cell>
          <cell r="O238">
            <v>0</v>
          </cell>
        </row>
        <row r="239">
          <cell r="H239">
            <v>50850227</v>
          </cell>
          <cell r="I239">
            <v>4</v>
          </cell>
          <cell r="J239" t="str">
            <v>CL</v>
          </cell>
          <cell r="K239" t="str">
            <v>POUS269990</v>
          </cell>
          <cell r="L239">
            <v>4</v>
          </cell>
          <cell r="M239">
            <v>0</v>
          </cell>
          <cell r="N239">
            <v>0</v>
          </cell>
          <cell r="O239">
            <v>0</v>
          </cell>
        </row>
        <row r="240">
          <cell r="H240">
            <v>50850228</v>
          </cell>
          <cell r="I240">
            <v>4</v>
          </cell>
          <cell r="J240" t="str">
            <v>CL</v>
          </cell>
          <cell r="K240" t="str">
            <v>POUS269990</v>
          </cell>
          <cell r="L240">
            <v>4</v>
          </cell>
          <cell r="M240">
            <v>0</v>
          </cell>
          <cell r="N240">
            <v>0</v>
          </cell>
          <cell r="O240">
            <v>0</v>
          </cell>
        </row>
        <row r="241">
          <cell r="H241">
            <v>50850229</v>
          </cell>
          <cell r="I241">
            <v>4</v>
          </cell>
          <cell r="J241" t="str">
            <v>CL</v>
          </cell>
          <cell r="K241" t="str">
            <v>POUS269990</v>
          </cell>
          <cell r="L241">
            <v>4</v>
          </cell>
          <cell r="M241">
            <v>0</v>
          </cell>
          <cell r="N241">
            <v>0</v>
          </cell>
          <cell r="O241">
            <v>0</v>
          </cell>
        </row>
        <row r="242">
          <cell r="H242">
            <v>30850114</v>
          </cell>
          <cell r="I242">
            <v>4</v>
          </cell>
          <cell r="J242">
            <v>57</v>
          </cell>
          <cell r="K242" t="str">
            <v>POUS269990</v>
          </cell>
          <cell r="L242">
            <v>4</v>
          </cell>
          <cell r="M242">
            <v>0</v>
          </cell>
          <cell r="N242">
            <v>0</v>
          </cell>
          <cell r="O242">
            <v>0</v>
          </cell>
        </row>
        <row r="243">
          <cell r="H243">
            <v>50850230</v>
          </cell>
          <cell r="I243">
            <v>28</v>
          </cell>
          <cell r="J243" t="str">
            <v>CL</v>
          </cell>
          <cell r="K243" t="str">
            <v>POUS270192</v>
          </cell>
          <cell r="L243">
            <v>28</v>
          </cell>
          <cell r="M243">
            <v>0</v>
          </cell>
          <cell r="N243">
            <v>0</v>
          </cell>
          <cell r="O243">
            <v>0</v>
          </cell>
        </row>
        <row r="244">
          <cell r="H244">
            <v>50850231</v>
          </cell>
          <cell r="I244">
            <v>28</v>
          </cell>
          <cell r="J244" t="str">
            <v>CL</v>
          </cell>
          <cell r="K244" t="str">
            <v>POUS270192</v>
          </cell>
          <cell r="L244">
            <v>28</v>
          </cell>
          <cell r="M244">
            <v>0</v>
          </cell>
          <cell r="N244">
            <v>0</v>
          </cell>
          <cell r="O244">
            <v>0</v>
          </cell>
        </row>
        <row r="245">
          <cell r="H245">
            <v>50850232</v>
          </cell>
          <cell r="I245">
            <v>28</v>
          </cell>
          <cell r="J245" t="str">
            <v>CL</v>
          </cell>
          <cell r="K245" t="str">
            <v>POUS270192</v>
          </cell>
          <cell r="L245">
            <v>28</v>
          </cell>
          <cell r="M245">
            <v>0</v>
          </cell>
          <cell r="N245">
            <v>0</v>
          </cell>
          <cell r="O245">
            <v>0</v>
          </cell>
        </row>
        <row r="246">
          <cell r="H246">
            <v>50850233</v>
          </cell>
          <cell r="I246">
            <v>28</v>
          </cell>
          <cell r="J246" t="str">
            <v>CL</v>
          </cell>
          <cell r="K246" t="str">
            <v>POUS270192</v>
          </cell>
          <cell r="L246">
            <v>28</v>
          </cell>
          <cell r="M246">
            <v>0</v>
          </cell>
          <cell r="N246">
            <v>0</v>
          </cell>
          <cell r="O246">
            <v>0</v>
          </cell>
        </row>
        <row r="247">
          <cell r="H247">
            <v>30850115</v>
          </cell>
          <cell r="I247">
            <v>28</v>
          </cell>
          <cell r="J247">
            <v>57</v>
          </cell>
          <cell r="K247" t="str">
            <v>POUS270192</v>
          </cell>
          <cell r="L247">
            <v>28</v>
          </cell>
          <cell r="M247">
            <v>0</v>
          </cell>
          <cell r="N247">
            <v>0</v>
          </cell>
          <cell r="O247">
            <v>0</v>
          </cell>
        </row>
        <row r="248">
          <cell r="H248">
            <v>50850234</v>
          </cell>
          <cell r="I248">
            <v>11</v>
          </cell>
          <cell r="J248" t="str">
            <v>CL</v>
          </cell>
          <cell r="K248" t="str">
            <v>POUS269986</v>
          </cell>
          <cell r="L248">
            <v>11</v>
          </cell>
          <cell r="M248">
            <v>0</v>
          </cell>
          <cell r="N248">
            <v>0</v>
          </cell>
          <cell r="O248">
            <v>0</v>
          </cell>
        </row>
        <row r="249">
          <cell r="H249">
            <v>50850235</v>
          </cell>
          <cell r="I249">
            <v>11</v>
          </cell>
          <cell r="J249" t="str">
            <v>CL</v>
          </cell>
          <cell r="K249" t="str">
            <v>POUS269986</v>
          </cell>
          <cell r="L249">
            <v>11</v>
          </cell>
          <cell r="M249">
            <v>0</v>
          </cell>
          <cell r="N249">
            <v>0</v>
          </cell>
          <cell r="O249">
            <v>0</v>
          </cell>
        </row>
        <row r="250">
          <cell r="H250">
            <v>50850236</v>
          </cell>
          <cell r="I250">
            <v>11</v>
          </cell>
          <cell r="J250" t="str">
            <v>CL</v>
          </cell>
          <cell r="K250" t="str">
            <v>POUS269986</v>
          </cell>
          <cell r="L250">
            <v>11</v>
          </cell>
          <cell r="M250">
            <v>0</v>
          </cell>
          <cell r="N250">
            <v>0</v>
          </cell>
          <cell r="O250">
            <v>0</v>
          </cell>
        </row>
        <row r="251">
          <cell r="H251">
            <v>50850237</v>
          </cell>
          <cell r="I251">
            <v>11</v>
          </cell>
          <cell r="J251" t="str">
            <v>CL</v>
          </cell>
          <cell r="K251" t="str">
            <v>POUS269986</v>
          </cell>
          <cell r="L251">
            <v>11</v>
          </cell>
          <cell r="M251">
            <v>0</v>
          </cell>
          <cell r="N251">
            <v>0</v>
          </cell>
          <cell r="O251">
            <v>0</v>
          </cell>
        </row>
        <row r="252">
          <cell r="H252">
            <v>30850116</v>
          </cell>
          <cell r="I252">
            <v>11</v>
          </cell>
          <cell r="J252">
            <v>57</v>
          </cell>
          <cell r="K252" t="str">
            <v>POUS269986</v>
          </cell>
          <cell r="L252">
            <v>11</v>
          </cell>
          <cell r="M252">
            <v>0</v>
          </cell>
          <cell r="N252">
            <v>0</v>
          </cell>
          <cell r="O252">
            <v>0</v>
          </cell>
        </row>
        <row r="253">
          <cell r="H253">
            <v>50850238</v>
          </cell>
          <cell r="I253">
            <v>13</v>
          </cell>
          <cell r="J253" t="str">
            <v>CL</v>
          </cell>
          <cell r="K253" t="str">
            <v>POUS269987</v>
          </cell>
          <cell r="L253">
            <v>13</v>
          </cell>
          <cell r="M253">
            <v>0</v>
          </cell>
          <cell r="N253">
            <v>0</v>
          </cell>
          <cell r="O253">
            <v>0</v>
          </cell>
        </row>
        <row r="254">
          <cell r="H254">
            <v>50850239</v>
          </cell>
          <cell r="I254">
            <v>13</v>
          </cell>
          <cell r="J254" t="str">
            <v>CL</v>
          </cell>
          <cell r="K254" t="str">
            <v>POUS269987</v>
          </cell>
          <cell r="L254">
            <v>13</v>
          </cell>
          <cell r="M254">
            <v>0</v>
          </cell>
          <cell r="N254">
            <v>0</v>
          </cell>
          <cell r="O254">
            <v>0</v>
          </cell>
        </row>
        <row r="255">
          <cell r="H255">
            <v>50850240</v>
          </cell>
          <cell r="I255">
            <v>13</v>
          </cell>
          <cell r="J255" t="str">
            <v>CL</v>
          </cell>
          <cell r="K255" t="str">
            <v>POUS269987</v>
          </cell>
          <cell r="L255">
            <v>13</v>
          </cell>
          <cell r="M255">
            <v>0</v>
          </cell>
          <cell r="N255">
            <v>0</v>
          </cell>
          <cell r="O255">
            <v>0</v>
          </cell>
        </row>
        <row r="256">
          <cell r="H256">
            <v>50850241</v>
          </cell>
          <cell r="I256">
            <v>13</v>
          </cell>
          <cell r="J256" t="str">
            <v>CL</v>
          </cell>
          <cell r="K256" t="str">
            <v>POUS269987</v>
          </cell>
          <cell r="L256">
            <v>13</v>
          </cell>
          <cell r="M256">
            <v>0</v>
          </cell>
          <cell r="N256">
            <v>0</v>
          </cell>
          <cell r="O256">
            <v>0</v>
          </cell>
        </row>
        <row r="257">
          <cell r="H257">
            <v>50850242</v>
          </cell>
          <cell r="I257">
            <v>1</v>
          </cell>
          <cell r="J257" t="str">
            <v>CL</v>
          </cell>
          <cell r="K257" t="str">
            <v>POUS269996</v>
          </cell>
          <cell r="L257">
            <v>1</v>
          </cell>
          <cell r="M257">
            <v>0</v>
          </cell>
          <cell r="N257">
            <v>0</v>
          </cell>
          <cell r="O257">
            <v>0</v>
          </cell>
        </row>
        <row r="258">
          <cell r="H258">
            <v>50850243</v>
          </cell>
          <cell r="I258">
            <v>1</v>
          </cell>
          <cell r="J258" t="str">
            <v>CL</v>
          </cell>
          <cell r="K258" t="str">
            <v>POUS269996</v>
          </cell>
          <cell r="L258">
            <v>1</v>
          </cell>
          <cell r="M258">
            <v>0</v>
          </cell>
          <cell r="N258">
            <v>0</v>
          </cell>
          <cell r="O258">
            <v>0</v>
          </cell>
        </row>
        <row r="259">
          <cell r="H259">
            <v>50850244</v>
          </cell>
          <cell r="I259">
            <v>1</v>
          </cell>
          <cell r="J259" t="str">
            <v>CL</v>
          </cell>
          <cell r="K259" t="str">
            <v>POUS269996</v>
          </cell>
          <cell r="L259">
            <v>1</v>
          </cell>
          <cell r="M259">
            <v>0</v>
          </cell>
          <cell r="N259">
            <v>0</v>
          </cell>
          <cell r="O259">
            <v>0</v>
          </cell>
        </row>
        <row r="260">
          <cell r="H260">
            <v>50850245</v>
          </cell>
          <cell r="I260">
            <v>1</v>
          </cell>
          <cell r="J260" t="str">
            <v>CL</v>
          </cell>
          <cell r="K260" t="str">
            <v>POUS269996</v>
          </cell>
          <cell r="L260">
            <v>1</v>
          </cell>
          <cell r="M260">
            <v>0</v>
          </cell>
          <cell r="N260">
            <v>0</v>
          </cell>
          <cell r="O260">
            <v>0</v>
          </cell>
        </row>
        <row r="261">
          <cell r="H261">
            <v>30850118</v>
          </cell>
          <cell r="I261">
            <v>1</v>
          </cell>
          <cell r="J261">
            <v>57</v>
          </cell>
          <cell r="K261" t="str">
            <v>POUS269996</v>
          </cell>
          <cell r="L261">
            <v>1</v>
          </cell>
          <cell r="M261">
            <v>0</v>
          </cell>
          <cell r="N261">
            <v>0</v>
          </cell>
          <cell r="O261">
            <v>0</v>
          </cell>
        </row>
        <row r="262">
          <cell r="H262">
            <v>50850246</v>
          </cell>
          <cell r="I262">
            <v>8</v>
          </cell>
          <cell r="J262" t="str">
            <v>CL</v>
          </cell>
          <cell r="K262" t="str">
            <v>POUS270052</v>
          </cell>
          <cell r="L262">
            <v>8</v>
          </cell>
          <cell r="M262">
            <v>0</v>
          </cell>
          <cell r="N262">
            <v>0</v>
          </cell>
          <cell r="O262">
            <v>0</v>
          </cell>
        </row>
        <row r="263">
          <cell r="H263">
            <v>50850247</v>
          </cell>
          <cell r="I263">
            <v>8</v>
          </cell>
          <cell r="J263" t="str">
            <v>CL</v>
          </cell>
          <cell r="K263" t="str">
            <v>POUS270052</v>
          </cell>
          <cell r="L263">
            <v>8</v>
          </cell>
          <cell r="M263">
            <v>0</v>
          </cell>
          <cell r="N263">
            <v>0</v>
          </cell>
          <cell r="O263">
            <v>0</v>
          </cell>
        </row>
        <row r="264">
          <cell r="H264">
            <v>50850248</v>
          </cell>
          <cell r="I264">
            <v>8</v>
          </cell>
          <cell r="J264" t="str">
            <v>CL</v>
          </cell>
          <cell r="K264" t="str">
            <v>POUS270052</v>
          </cell>
          <cell r="L264">
            <v>8</v>
          </cell>
          <cell r="M264">
            <v>0</v>
          </cell>
          <cell r="N264">
            <v>0</v>
          </cell>
          <cell r="O264">
            <v>0</v>
          </cell>
        </row>
        <row r="265">
          <cell r="H265">
            <v>50850249</v>
          </cell>
          <cell r="I265">
            <v>8</v>
          </cell>
          <cell r="J265" t="str">
            <v>CL</v>
          </cell>
          <cell r="K265" t="str">
            <v>POUS270052</v>
          </cell>
          <cell r="L265">
            <v>8</v>
          </cell>
          <cell r="M265">
            <v>0</v>
          </cell>
          <cell r="N265">
            <v>0</v>
          </cell>
          <cell r="O265">
            <v>0</v>
          </cell>
        </row>
        <row r="266">
          <cell r="H266">
            <v>50850250</v>
          </cell>
          <cell r="I266">
            <v>1</v>
          </cell>
          <cell r="J266" t="str">
            <v>CL</v>
          </cell>
          <cell r="K266" t="str">
            <v>POUS269997</v>
          </cell>
          <cell r="L266">
            <v>1</v>
          </cell>
          <cell r="M266">
            <v>0</v>
          </cell>
          <cell r="N266">
            <v>0</v>
          </cell>
          <cell r="O266">
            <v>0</v>
          </cell>
        </row>
        <row r="267">
          <cell r="H267">
            <v>50850251</v>
          </cell>
          <cell r="I267">
            <v>1</v>
          </cell>
          <cell r="J267" t="str">
            <v>CL</v>
          </cell>
          <cell r="K267" t="str">
            <v>POUS269997</v>
          </cell>
          <cell r="L267">
            <v>1</v>
          </cell>
          <cell r="M267">
            <v>0</v>
          </cell>
          <cell r="N267">
            <v>0</v>
          </cell>
          <cell r="O267">
            <v>0</v>
          </cell>
        </row>
        <row r="268">
          <cell r="H268">
            <v>50850252</v>
          </cell>
          <cell r="I268">
            <v>1</v>
          </cell>
          <cell r="J268" t="str">
            <v>CL</v>
          </cell>
          <cell r="K268" t="str">
            <v>POUS269997</v>
          </cell>
          <cell r="L268">
            <v>1</v>
          </cell>
          <cell r="M268">
            <v>0</v>
          </cell>
          <cell r="N268">
            <v>0</v>
          </cell>
          <cell r="O268">
            <v>0</v>
          </cell>
        </row>
        <row r="269">
          <cell r="H269">
            <v>50850253</v>
          </cell>
          <cell r="I269">
            <v>1</v>
          </cell>
          <cell r="J269" t="str">
            <v>CL</v>
          </cell>
          <cell r="K269" t="str">
            <v>POUS269997</v>
          </cell>
          <cell r="L269">
            <v>1</v>
          </cell>
          <cell r="M269">
            <v>0</v>
          </cell>
          <cell r="N269">
            <v>0</v>
          </cell>
          <cell r="O269">
            <v>0</v>
          </cell>
        </row>
        <row r="270">
          <cell r="H270">
            <v>30850106</v>
          </cell>
          <cell r="I270">
            <v>2</v>
          </cell>
          <cell r="J270">
            <v>57</v>
          </cell>
          <cell r="K270" t="str">
            <v>POUS270203</v>
          </cell>
          <cell r="L270">
            <v>2</v>
          </cell>
          <cell r="M270">
            <v>0</v>
          </cell>
          <cell r="N270">
            <v>0</v>
          </cell>
          <cell r="O270">
            <v>0</v>
          </cell>
        </row>
        <row r="271">
          <cell r="H271">
            <v>30850107</v>
          </cell>
          <cell r="I271">
            <v>2</v>
          </cell>
          <cell r="J271">
            <v>57</v>
          </cell>
          <cell r="K271" t="str">
            <v>POUS270112</v>
          </cell>
          <cell r="L271">
            <v>2</v>
          </cell>
          <cell r="M271">
            <v>0</v>
          </cell>
          <cell r="N271">
            <v>0</v>
          </cell>
          <cell r="O271">
            <v>0</v>
          </cell>
        </row>
        <row r="272">
          <cell r="H272">
            <v>30850108</v>
          </cell>
          <cell r="I272">
            <v>3</v>
          </cell>
          <cell r="J272">
            <v>57</v>
          </cell>
          <cell r="K272" t="str">
            <v>POUS270192</v>
          </cell>
          <cell r="L272">
            <v>3</v>
          </cell>
          <cell r="M272">
            <v>0</v>
          </cell>
          <cell r="N272">
            <v>0</v>
          </cell>
          <cell r="O272">
            <v>0</v>
          </cell>
        </row>
        <row r="273">
          <cell r="H273">
            <v>30850110</v>
          </cell>
          <cell r="I273">
            <v>8</v>
          </cell>
          <cell r="J273">
            <v>57</v>
          </cell>
          <cell r="K273" t="str">
            <v>POUS269986</v>
          </cell>
          <cell r="L273">
            <v>8</v>
          </cell>
          <cell r="M273">
            <v>0</v>
          </cell>
          <cell r="N273">
            <v>0</v>
          </cell>
          <cell r="O273">
            <v>0</v>
          </cell>
        </row>
        <row r="274">
          <cell r="H274">
            <v>30850111</v>
          </cell>
          <cell r="I274">
            <v>7</v>
          </cell>
          <cell r="J274">
            <v>57</v>
          </cell>
          <cell r="K274" t="str">
            <v>POUS269987</v>
          </cell>
          <cell r="L274">
            <v>7</v>
          </cell>
          <cell r="M274">
            <v>0</v>
          </cell>
          <cell r="N274">
            <v>0</v>
          </cell>
          <cell r="O274">
            <v>0</v>
          </cell>
        </row>
        <row r="275">
          <cell r="H275">
            <v>30850098</v>
          </cell>
          <cell r="I275">
            <v>16</v>
          </cell>
          <cell r="J275">
            <v>57</v>
          </cell>
          <cell r="K275" t="str">
            <v>POUS270000</v>
          </cell>
          <cell r="L275">
            <v>16</v>
          </cell>
          <cell r="M275">
            <v>0</v>
          </cell>
          <cell r="N275">
            <v>0</v>
          </cell>
          <cell r="O275">
            <v>0</v>
          </cell>
        </row>
        <row r="276">
          <cell r="H276">
            <v>30850112</v>
          </cell>
          <cell r="I276">
            <v>25</v>
          </cell>
          <cell r="J276">
            <v>57</v>
          </cell>
          <cell r="K276" t="str">
            <v>POUS269996</v>
          </cell>
          <cell r="L276">
            <v>25</v>
          </cell>
          <cell r="M276">
            <v>0</v>
          </cell>
          <cell r="N276">
            <v>0</v>
          </cell>
          <cell r="O276">
            <v>0</v>
          </cell>
        </row>
        <row r="277">
          <cell r="H277">
            <v>30850117</v>
          </cell>
          <cell r="I277">
            <v>13</v>
          </cell>
          <cell r="J277">
            <v>57</v>
          </cell>
          <cell r="K277" t="str">
            <v>POUS269987</v>
          </cell>
          <cell r="L277">
            <v>13</v>
          </cell>
          <cell r="M277">
            <v>0</v>
          </cell>
          <cell r="N277">
            <v>0</v>
          </cell>
          <cell r="O277">
            <v>0</v>
          </cell>
        </row>
        <row r="278">
          <cell r="H278">
            <v>30850119</v>
          </cell>
          <cell r="I278">
            <v>8</v>
          </cell>
          <cell r="J278">
            <v>57</v>
          </cell>
          <cell r="K278" t="str">
            <v>POUS270052</v>
          </cell>
          <cell r="L278">
            <v>8</v>
          </cell>
          <cell r="M278">
            <v>0</v>
          </cell>
          <cell r="N278">
            <v>0</v>
          </cell>
          <cell r="O278">
            <v>0</v>
          </cell>
        </row>
        <row r="279">
          <cell r="H279">
            <v>30850120</v>
          </cell>
          <cell r="I279">
            <v>1</v>
          </cell>
          <cell r="J279">
            <v>57</v>
          </cell>
          <cell r="K279" t="str">
            <v>POUS269997</v>
          </cell>
          <cell r="L279">
            <v>1</v>
          </cell>
          <cell r="M279">
            <v>0</v>
          </cell>
          <cell r="N279">
            <v>0</v>
          </cell>
          <cell r="O279">
            <v>0</v>
          </cell>
        </row>
        <row r="280">
          <cell r="H280">
            <v>30850121</v>
          </cell>
          <cell r="I280">
            <v>1</v>
          </cell>
          <cell r="J280" t="str">
            <v>CL</v>
          </cell>
          <cell r="K280" t="str">
            <v>POUS270407</v>
          </cell>
          <cell r="L280">
            <v>1</v>
          </cell>
          <cell r="M280">
            <v>0</v>
          </cell>
          <cell r="N280">
            <v>0</v>
          </cell>
          <cell r="O280">
            <v>0</v>
          </cell>
        </row>
        <row r="281">
          <cell r="H281">
            <v>30850122</v>
          </cell>
          <cell r="I281">
            <v>2</v>
          </cell>
          <cell r="J281" t="str">
            <v>CL</v>
          </cell>
          <cell r="K281" t="str">
            <v>POUS270439</v>
          </cell>
          <cell r="L281">
            <v>2</v>
          </cell>
          <cell r="M281">
            <v>0</v>
          </cell>
          <cell r="N281">
            <v>0</v>
          </cell>
          <cell r="O281">
            <v>0</v>
          </cell>
        </row>
        <row r="282">
          <cell r="H282">
            <v>30850123</v>
          </cell>
          <cell r="I282">
            <v>6</v>
          </cell>
          <cell r="J282" t="str">
            <v>CL</v>
          </cell>
          <cell r="K282" t="str">
            <v>POUS270263</v>
          </cell>
          <cell r="L282">
            <v>6</v>
          </cell>
          <cell r="M282">
            <v>0</v>
          </cell>
          <cell r="N282">
            <v>0</v>
          </cell>
          <cell r="O282">
            <v>0</v>
          </cell>
        </row>
        <row r="283">
          <cell r="H283">
            <v>30850124</v>
          </cell>
          <cell r="I283">
            <v>4</v>
          </cell>
          <cell r="J283" t="str">
            <v>CL</v>
          </cell>
          <cell r="K283" t="str">
            <v>POUS270412</v>
          </cell>
          <cell r="L283">
            <v>4</v>
          </cell>
          <cell r="M283">
            <v>0</v>
          </cell>
          <cell r="N283">
            <v>0</v>
          </cell>
          <cell r="O283">
            <v>0</v>
          </cell>
        </row>
        <row r="284">
          <cell r="H284">
            <v>30850125</v>
          </cell>
          <cell r="I284">
            <v>3</v>
          </cell>
          <cell r="J284" t="str">
            <v>CL</v>
          </cell>
          <cell r="K284" t="str">
            <v>POUS270187</v>
          </cell>
          <cell r="L284">
            <v>3</v>
          </cell>
          <cell r="M284">
            <v>0</v>
          </cell>
          <cell r="N284">
            <v>0</v>
          </cell>
          <cell r="O284">
            <v>0</v>
          </cell>
        </row>
        <row r="285">
          <cell r="H285">
            <v>30850126</v>
          </cell>
          <cell r="I285">
            <v>4</v>
          </cell>
          <cell r="J285" t="str">
            <v>CL</v>
          </cell>
          <cell r="K285" t="str">
            <v>POUS270258</v>
          </cell>
          <cell r="L285">
            <v>4</v>
          </cell>
          <cell r="M285">
            <v>0</v>
          </cell>
          <cell r="N285">
            <v>0</v>
          </cell>
          <cell r="O285">
            <v>0</v>
          </cell>
        </row>
        <row r="286">
          <cell r="H286">
            <v>30850130</v>
          </cell>
          <cell r="I286">
            <v>20</v>
          </cell>
          <cell r="J286">
            <v>56</v>
          </cell>
          <cell r="K286" t="str">
            <v>POUS270209</v>
          </cell>
          <cell r="L286">
            <v>20</v>
          </cell>
          <cell r="M286">
            <v>0</v>
          </cell>
          <cell r="N286">
            <v>0</v>
          </cell>
          <cell r="O286">
            <v>0</v>
          </cell>
        </row>
        <row r="287">
          <cell r="H287">
            <v>30850134</v>
          </cell>
          <cell r="I287">
            <v>2</v>
          </cell>
          <cell r="J287">
            <v>56</v>
          </cell>
          <cell r="K287" t="str">
            <v>POUS270434</v>
          </cell>
          <cell r="L287">
            <v>2</v>
          </cell>
          <cell r="M287">
            <v>0</v>
          </cell>
          <cell r="N287">
            <v>0</v>
          </cell>
          <cell r="O287">
            <v>0</v>
          </cell>
        </row>
        <row r="288">
          <cell r="H288">
            <v>30850135</v>
          </cell>
          <cell r="I288">
            <v>43</v>
          </cell>
          <cell r="J288">
            <v>56</v>
          </cell>
          <cell r="K288" t="str">
            <v>POUS270096</v>
          </cell>
          <cell r="L288">
            <v>43</v>
          </cell>
          <cell r="M288">
            <v>0</v>
          </cell>
          <cell r="N288">
            <v>0</v>
          </cell>
          <cell r="O288">
            <v>0</v>
          </cell>
        </row>
        <row r="289">
          <cell r="H289">
            <v>30850136</v>
          </cell>
          <cell r="I289">
            <v>1</v>
          </cell>
          <cell r="J289">
            <v>56</v>
          </cell>
          <cell r="K289" t="str">
            <v>POUS270036</v>
          </cell>
          <cell r="L289">
            <v>1</v>
          </cell>
          <cell r="M289">
            <v>0</v>
          </cell>
          <cell r="N289">
            <v>0</v>
          </cell>
          <cell r="O289">
            <v>0</v>
          </cell>
        </row>
        <row r="290">
          <cell r="H290">
            <v>30850137</v>
          </cell>
          <cell r="I290">
            <v>8</v>
          </cell>
          <cell r="J290">
            <v>56</v>
          </cell>
          <cell r="K290" t="str">
            <v>POUS270374</v>
          </cell>
          <cell r="L290">
            <v>8</v>
          </cell>
          <cell r="M290">
            <v>0</v>
          </cell>
          <cell r="N290">
            <v>0</v>
          </cell>
          <cell r="O290">
            <v>0</v>
          </cell>
        </row>
        <row r="291">
          <cell r="H291">
            <v>30850129</v>
          </cell>
          <cell r="I291">
            <v>0</v>
          </cell>
          <cell r="J291" t="str">
            <v>CL</v>
          </cell>
          <cell r="K291" t="str">
            <v>POUS270154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</row>
        <row r="292">
          <cell r="H292">
            <v>50850271</v>
          </cell>
          <cell r="I292">
            <v>0</v>
          </cell>
          <cell r="J292" t="str">
            <v>CL</v>
          </cell>
          <cell r="K292" t="str">
            <v>POUS270154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</row>
        <row r="293">
          <cell r="H293">
            <v>50850272</v>
          </cell>
          <cell r="I293">
            <v>0</v>
          </cell>
          <cell r="J293" t="str">
            <v>CL</v>
          </cell>
          <cell r="K293" t="str">
            <v>POUS270154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</row>
        <row r="294">
          <cell r="H294">
            <v>50850273</v>
          </cell>
          <cell r="I294">
            <v>20</v>
          </cell>
          <cell r="J294" t="str">
            <v>CL</v>
          </cell>
          <cell r="K294" t="str">
            <v>POUS270209</v>
          </cell>
          <cell r="L294">
            <v>20</v>
          </cell>
          <cell r="M294">
            <v>0</v>
          </cell>
          <cell r="N294">
            <v>0</v>
          </cell>
          <cell r="O294">
            <v>0</v>
          </cell>
        </row>
        <row r="295">
          <cell r="H295">
            <v>50850274</v>
          </cell>
          <cell r="I295">
            <v>20</v>
          </cell>
          <cell r="J295" t="str">
            <v>CL</v>
          </cell>
          <cell r="K295" t="str">
            <v>POUS270209</v>
          </cell>
          <cell r="L295">
            <v>20</v>
          </cell>
          <cell r="M295">
            <v>0</v>
          </cell>
          <cell r="N295">
            <v>0</v>
          </cell>
          <cell r="O295">
            <v>0</v>
          </cell>
        </row>
        <row r="296">
          <cell r="H296">
            <v>30850131</v>
          </cell>
          <cell r="I296">
            <v>0</v>
          </cell>
          <cell r="J296" t="str">
            <v>CL</v>
          </cell>
          <cell r="K296" t="str">
            <v>POUS270048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</row>
        <row r="297">
          <cell r="H297">
            <v>50850275</v>
          </cell>
          <cell r="I297">
            <v>3</v>
          </cell>
          <cell r="J297" t="str">
            <v>CL</v>
          </cell>
          <cell r="K297" t="str">
            <v>POUS270048</v>
          </cell>
          <cell r="L297">
            <v>3</v>
          </cell>
          <cell r="M297">
            <v>0</v>
          </cell>
          <cell r="N297">
            <v>0</v>
          </cell>
          <cell r="O297">
            <v>0</v>
          </cell>
        </row>
        <row r="298">
          <cell r="H298">
            <v>50850276</v>
          </cell>
          <cell r="I298">
            <v>3</v>
          </cell>
          <cell r="J298" t="str">
            <v>CL</v>
          </cell>
          <cell r="K298" t="str">
            <v>POUS270048</v>
          </cell>
          <cell r="L298">
            <v>3</v>
          </cell>
          <cell r="M298">
            <v>0</v>
          </cell>
          <cell r="N298">
            <v>0</v>
          </cell>
          <cell r="O298">
            <v>0</v>
          </cell>
        </row>
        <row r="299">
          <cell r="H299">
            <v>30850132</v>
          </cell>
          <cell r="I299">
            <v>98</v>
          </cell>
          <cell r="J299">
            <v>56</v>
          </cell>
          <cell r="K299" t="str">
            <v>POUS270145</v>
          </cell>
          <cell r="L299">
            <v>98</v>
          </cell>
          <cell r="M299">
            <v>0</v>
          </cell>
          <cell r="N299">
            <v>0</v>
          </cell>
          <cell r="O299">
            <v>0</v>
          </cell>
        </row>
        <row r="300">
          <cell r="H300">
            <v>50850277</v>
          </cell>
          <cell r="I300">
            <v>98</v>
          </cell>
          <cell r="J300" t="str">
            <v>CL</v>
          </cell>
          <cell r="K300" t="str">
            <v>POUS270145</v>
          </cell>
          <cell r="L300">
            <v>98</v>
          </cell>
          <cell r="M300">
            <v>0</v>
          </cell>
          <cell r="N300">
            <v>0</v>
          </cell>
          <cell r="O300">
            <v>0</v>
          </cell>
        </row>
        <row r="301">
          <cell r="H301">
            <v>50850278</v>
          </cell>
          <cell r="I301">
            <v>98</v>
          </cell>
          <cell r="J301" t="str">
            <v>CL</v>
          </cell>
          <cell r="K301" t="str">
            <v>POUS270145</v>
          </cell>
          <cell r="L301">
            <v>98</v>
          </cell>
          <cell r="M301">
            <v>0</v>
          </cell>
          <cell r="N301">
            <v>0</v>
          </cell>
          <cell r="O301">
            <v>0</v>
          </cell>
        </row>
        <row r="302">
          <cell r="H302">
            <v>30850133</v>
          </cell>
          <cell r="I302">
            <v>22</v>
          </cell>
          <cell r="J302">
            <v>56</v>
          </cell>
          <cell r="K302" t="str">
            <v>POUS270378</v>
          </cell>
          <cell r="L302">
            <v>22</v>
          </cell>
          <cell r="M302">
            <v>0</v>
          </cell>
          <cell r="N302">
            <v>0</v>
          </cell>
          <cell r="O302">
            <v>0</v>
          </cell>
        </row>
        <row r="303">
          <cell r="H303">
            <v>50850279</v>
          </cell>
          <cell r="I303">
            <v>22</v>
          </cell>
          <cell r="J303" t="str">
            <v>CL</v>
          </cell>
          <cell r="K303" t="str">
            <v>POUS270378</v>
          </cell>
          <cell r="L303">
            <v>22</v>
          </cell>
          <cell r="M303">
            <v>0</v>
          </cell>
          <cell r="N303">
            <v>0</v>
          </cell>
          <cell r="O303">
            <v>0</v>
          </cell>
        </row>
        <row r="304">
          <cell r="H304">
            <v>50850280</v>
          </cell>
          <cell r="I304">
            <v>22</v>
          </cell>
          <cell r="J304" t="str">
            <v>CL</v>
          </cell>
          <cell r="K304" t="str">
            <v>POUS270378</v>
          </cell>
          <cell r="L304">
            <v>22</v>
          </cell>
          <cell r="M304">
            <v>0</v>
          </cell>
          <cell r="N304">
            <v>0</v>
          </cell>
          <cell r="O304">
            <v>0</v>
          </cell>
        </row>
        <row r="305">
          <cell r="H305">
            <v>50850281</v>
          </cell>
          <cell r="I305">
            <v>2</v>
          </cell>
          <cell r="J305" t="str">
            <v>CL</v>
          </cell>
          <cell r="K305" t="str">
            <v>POUS270434</v>
          </cell>
          <cell r="L305">
            <v>2</v>
          </cell>
          <cell r="M305">
            <v>0</v>
          </cell>
          <cell r="N305">
            <v>0</v>
          </cell>
          <cell r="O305">
            <v>0</v>
          </cell>
        </row>
        <row r="306">
          <cell r="H306">
            <v>50850282</v>
          </cell>
          <cell r="I306">
            <v>2</v>
          </cell>
          <cell r="J306" t="str">
            <v>CL</v>
          </cell>
          <cell r="K306" t="str">
            <v>POUS270434</v>
          </cell>
          <cell r="L306">
            <v>2</v>
          </cell>
          <cell r="M306">
            <v>0</v>
          </cell>
          <cell r="N306">
            <v>0</v>
          </cell>
          <cell r="O306">
            <v>0</v>
          </cell>
        </row>
        <row r="307">
          <cell r="H307">
            <v>50850283</v>
          </cell>
          <cell r="I307">
            <v>43</v>
          </cell>
          <cell r="J307" t="str">
            <v>CL</v>
          </cell>
          <cell r="K307" t="str">
            <v>POUS270096</v>
          </cell>
          <cell r="L307">
            <v>43</v>
          </cell>
          <cell r="M307">
            <v>0</v>
          </cell>
          <cell r="N307">
            <v>0</v>
          </cell>
          <cell r="O307">
            <v>0</v>
          </cell>
        </row>
        <row r="308">
          <cell r="H308">
            <v>50850284</v>
          </cell>
          <cell r="I308">
            <v>43</v>
          </cell>
          <cell r="J308" t="str">
            <v>CL</v>
          </cell>
          <cell r="K308" t="str">
            <v>POUS270096</v>
          </cell>
          <cell r="L308">
            <v>43</v>
          </cell>
          <cell r="M308">
            <v>0</v>
          </cell>
          <cell r="N308">
            <v>0</v>
          </cell>
          <cell r="O308">
            <v>0</v>
          </cell>
        </row>
        <row r="309">
          <cell r="H309">
            <v>50850285</v>
          </cell>
          <cell r="I309">
            <v>1</v>
          </cell>
          <cell r="J309" t="str">
            <v>CL</v>
          </cell>
          <cell r="K309" t="str">
            <v>POUS270036</v>
          </cell>
          <cell r="L309">
            <v>1</v>
          </cell>
          <cell r="M309">
            <v>0</v>
          </cell>
          <cell r="N309">
            <v>0</v>
          </cell>
          <cell r="O309">
            <v>0</v>
          </cell>
        </row>
        <row r="310">
          <cell r="H310">
            <v>50850286</v>
          </cell>
          <cell r="I310">
            <v>1</v>
          </cell>
          <cell r="J310" t="str">
            <v>CL</v>
          </cell>
          <cell r="K310" t="str">
            <v>POUS270036</v>
          </cell>
          <cell r="L310">
            <v>1</v>
          </cell>
          <cell r="M310">
            <v>0</v>
          </cell>
          <cell r="N310">
            <v>0</v>
          </cell>
          <cell r="O310">
            <v>0</v>
          </cell>
        </row>
        <row r="311">
          <cell r="H311">
            <v>50850287</v>
          </cell>
          <cell r="I311">
            <v>8</v>
          </cell>
          <cell r="J311" t="str">
            <v>CL</v>
          </cell>
          <cell r="K311" t="str">
            <v>POUS270374</v>
          </cell>
          <cell r="L311">
            <v>8</v>
          </cell>
          <cell r="M311">
            <v>0</v>
          </cell>
          <cell r="N311">
            <v>0</v>
          </cell>
          <cell r="O311">
            <v>0</v>
          </cell>
        </row>
        <row r="312">
          <cell r="H312">
            <v>50850288</v>
          </cell>
          <cell r="I312">
            <v>8</v>
          </cell>
          <cell r="J312" t="str">
            <v>CL</v>
          </cell>
          <cell r="K312" t="str">
            <v>POUS270374</v>
          </cell>
          <cell r="L312">
            <v>8</v>
          </cell>
          <cell r="M312">
            <v>0</v>
          </cell>
          <cell r="N312">
            <v>0</v>
          </cell>
          <cell r="O312">
            <v>0</v>
          </cell>
        </row>
        <row r="313">
          <cell r="H313">
            <v>30850138</v>
          </cell>
          <cell r="I313">
            <v>52</v>
          </cell>
          <cell r="J313">
            <v>56</v>
          </cell>
          <cell r="K313" t="str">
            <v>POUS270455</v>
          </cell>
          <cell r="L313">
            <v>51</v>
          </cell>
          <cell r="M313">
            <v>0</v>
          </cell>
          <cell r="N313">
            <v>1</v>
          </cell>
          <cell r="O313">
            <v>0</v>
          </cell>
        </row>
        <row r="314">
          <cell r="H314">
            <v>50850289</v>
          </cell>
          <cell r="I314">
            <v>52</v>
          </cell>
          <cell r="J314" t="str">
            <v>CL</v>
          </cell>
          <cell r="K314" t="str">
            <v>POUS270455</v>
          </cell>
          <cell r="L314">
            <v>52</v>
          </cell>
          <cell r="M314">
            <v>0</v>
          </cell>
          <cell r="N314">
            <v>0</v>
          </cell>
          <cell r="O314">
            <v>0</v>
          </cell>
        </row>
        <row r="315">
          <cell r="H315">
            <v>50850290</v>
          </cell>
          <cell r="I315">
            <v>52</v>
          </cell>
          <cell r="J315" t="str">
            <v>CL</v>
          </cell>
          <cell r="K315" t="str">
            <v>POUS270455</v>
          </cell>
          <cell r="L315">
            <v>52</v>
          </cell>
          <cell r="M315">
            <v>0</v>
          </cell>
          <cell r="N315">
            <v>0</v>
          </cell>
          <cell r="O315">
            <v>0</v>
          </cell>
        </row>
        <row r="316">
          <cell r="H316">
            <v>50850255</v>
          </cell>
          <cell r="I316">
            <v>1</v>
          </cell>
          <cell r="J316" t="str">
            <v>CL</v>
          </cell>
          <cell r="K316" t="str">
            <v>POUS270407</v>
          </cell>
          <cell r="L316">
            <v>1</v>
          </cell>
          <cell r="M316">
            <v>0</v>
          </cell>
          <cell r="N316">
            <v>0</v>
          </cell>
          <cell r="O316">
            <v>0</v>
          </cell>
        </row>
        <row r="317">
          <cell r="H317">
            <v>50850256</v>
          </cell>
          <cell r="I317">
            <v>1</v>
          </cell>
          <cell r="J317" t="str">
            <v>CL</v>
          </cell>
          <cell r="K317" t="str">
            <v>POUS270407</v>
          </cell>
          <cell r="L317">
            <v>1</v>
          </cell>
          <cell r="M317">
            <v>0</v>
          </cell>
          <cell r="N317">
            <v>0</v>
          </cell>
          <cell r="O317">
            <v>0</v>
          </cell>
        </row>
        <row r="318">
          <cell r="H318">
            <v>50850257</v>
          </cell>
          <cell r="I318">
            <v>2</v>
          </cell>
          <cell r="J318" t="str">
            <v>CL</v>
          </cell>
          <cell r="K318" t="str">
            <v>POUS270439</v>
          </cell>
          <cell r="L318">
            <v>2</v>
          </cell>
          <cell r="M318">
            <v>0</v>
          </cell>
          <cell r="N318">
            <v>0</v>
          </cell>
          <cell r="O318">
            <v>0</v>
          </cell>
        </row>
        <row r="319">
          <cell r="H319">
            <v>50850258</v>
          </cell>
          <cell r="I319">
            <v>2</v>
          </cell>
          <cell r="J319" t="str">
            <v>CL</v>
          </cell>
          <cell r="K319" t="str">
            <v>POUS270439</v>
          </cell>
          <cell r="L319">
            <v>2</v>
          </cell>
          <cell r="M319">
            <v>0</v>
          </cell>
          <cell r="N319">
            <v>0</v>
          </cell>
          <cell r="O319">
            <v>0</v>
          </cell>
        </row>
        <row r="320">
          <cell r="H320">
            <v>50850259</v>
          </cell>
          <cell r="I320">
            <v>6</v>
          </cell>
          <cell r="J320" t="str">
            <v>CL</v>
          </cell>
          <cell r="K320" t="str">
            <v>POUS270263</v>
          </cell>
          <cell r="L320">
            <v>6</v>
          </cell>
          <cell r="M320">
            <v>0</v>
          </cell>
          <cell r="N320">
            <v>0</v>
          </cell>
          <cell r="O320">
            <v>0</v>
          </cell>
        </row>
        <row r="321">
          <cell r="H321">
            <v>50850260</v>
          </cell>
          <cell r="I321">
            <v>6</v>
          </cell>
          <cell r="J321" t="str">
            <v>CL</v>
          </cell>
          <cell r="K321" t="str">
            <v>POUS270263</v>
          </cell>
          <cell r="L321">
            <v>6</v>
          </cell>
          <cell r="M321">
            <v>0</v>
          </cell>
          <cell r="N321">
            <v>0</v>
          </cell>
          <cell r="O321">
            <v>0</v>
          </cell>
        </row>
        <row r="322">
          <cell r="H322">
            <v>50850261</v>
          </cell>
          <cell r="I322">
            <v>4</v>
          </cell>
          <cell r="J322" t="str">
            <v>CL</v>
          </cell>
          <cell r="K322" t="str">
            <v>POUS270412</v>
          </cell>
          <cell r="L322">
            <v>4</v>
          </cell>
          <cell r="M322">
            <v>0</v>
          </cell>
          <cell r="N322">
            <v>0</v>
          </cell>
          <cell r="O322">
            <v>0</v>
          </cell>
        </row>
        <row r="323">
          <cell r="H323">
            <v>50850262</v>
          </cell>
          <cell r="I323">
            <v>4</v>
          </cell>
          <cell r="J323" t="str">
            <v>CL</v>
          </cell>
          <cell r="K323" t="str">
            <v>POUS270412</v>
          </cell>
          <cell r="L323">
            <v>4</v>
          </cell>
          <cell r="M323">
            <v>0</v>
          </cell>
          <cell r="N323">
            <v>0</v>
          </cell>
          <cell r="O323">
            <v>0</v>
          </cell>
        </row>
        <row r="324">
          <cell r="H324">
            <v>50850263</v>
          </cell>
          <cell r="I324">
            <v>3</v>
          </cell>
          <cell r="J324" t="str">
            <v>CL</v>
          </cell>
          <cell r="K324" t="str">
            <v>POUS270187</v>
          </cell>
          <cell r="L324">
            <v>3</v>
          </cell>
          <cell r="M324">
            <v>0</v>
          </cell>
          <cell r="N324">
            <v>0</v>
          </cell>
          <cell r="O324">
            <v>0</v>
          </cell>
        </row>
        <row r="325">
          <cell r="H325">
            <v>50850264</v>
          </cell>
          <cell r="I325">
            <v>3</v>
          </cell>
          <cell r="J325" t="str">
            <v>CL</v>
          </cell>
          <cell r="K325" t="str">
            <v>POUS270187</v>
          </cell>
          <cell r="L325">
            <v>3</v>
          </cell>
          <cell r="M325">
            <v>0</v>
          </cell>
          <cell r="N325">
            <v>0</v>
          </cell>
          <cell r="O325">
            <v>0</v>
          </cell>
        </row>
        <row r="326">
          <cell r="H326">
            <v>50850265</v>
          </cell>
          <cell r="I326">
            <v>4</v>
          </cell>
          <cell r="J326" t="str">
            <v>CL</v>
          </cell>
          <cell r="K326" t="str">
            <v>POUS270258</v>
          </cell>
          <cell r="L326">
            <v>4</v>
          </cell>
          <cell r="M326">
            <v>0</v>
          </cell>
          <cell r="N326">
            <v>0</v>
          </cell>
          <cell r="O326">
            <v>0</v>
          </cell>
        </row>
        <row r="327">
          <cell r="H327">
            <v>50850266</v>
          </cell>
          <cell r="I327">
            <v>4</v>
          </cell>
          <cell r="J327" t="str">
            <v>CL</v>
          </cell>
          <cell r="K327" t="str">
            <v>POUS270258</v>
          </cell>
          <cell r="L327">
            <v>4</v>
          </cell>
          <cell r="M327">
            <v>0</v>
          </cell>
          <cell r="N327">
            <v>0</v>
          </cell>
          <cell r="O327">
            <v>0</v>
          </cell>
        </row>
        <row r="328">
          <cell r="H328">
            <v>50850267</v>
          </cell>
          <cell r="I328">
            <v>39</v>
          </cell>
          <cell r="J328" t="str">
            <v>CL</v>
          </cell>
          <cell r="K328" t="str">
            <v>POUS270044</v>
          </cell>
          <cell r="L328">
            <v>39</v>
          </cell>
          <cell r="M328">
            <v>0</v>
          </cell>
          <cell r="N328">
            <v>0</v>
          </cell>
          <cell r="O328">
            <v>0</v>
          </cell>
        </row>
        <row r="329">
          <cell r="H329">
            <v>50850268</v>
          </cell>
          <cell r="I329">
            <v>39</v>
          </cell>
          <cell r="J329" t="str">
            <v>CL</v>
          </cell>
          <cell r="K329" t="str">
            <v>POUS270044</v>
          </cell>
          <cell r="L329">
            <v>39</v>
          </cell>
          <cell r="M329">
            <v>0</v>
          </cell>
          <cell r="N329">
            <v>0</v>
          </cell>
          <cell r="O329">
            <v>0</v>
          </cell>
        </row>
        <row r="330">
          <cell r="H330">
            <v>30850127</v>
          </cell>
          <cell r="I330">
            <v>39</v>
          </cell>
          <cell r="J330">
            <v>56</v>
          </cell>
          <cell r="K330" t="str">
            <v>POUS270044</v>
          </cell>
          <cell r="L330">
            <v>36</v>
          </cell>
          <cell r="M330">
            <v>3</v>
          </cell>
          <cell r="N330">
            <v>0</v>
          </cell>
          <cell r="O330">
            <v>0</v>
          </cell>
        </row>
        <row r="331">
          <cell r="H331">
            <v>50850269</v>
          </cell>
          <cell r="I331">
            <v>103</v>
          </cell>
          <cell r="J331" t="str">
            <v>CL</v>
          </cell>
          <cell r="K331" t="str">
            <v>POUS270471</v>
          </cell>
          <cell r="L331">
            <v>103</v>
          </cell>
          <cell r="M331">
            <v>0</v>
          </cell>
          <cell r="N331">
            <v>0</v>
          </cell>
          <cell r="O331">
            <v>0</v>
          </cell>
        </row>
        <row r="332">
          <cell r="H332">
            <v>50850270</v>
          </cell>
          <cell r="I332">
            <v>103</v>
          </cell>
          <cell r="J332" t="str">
            <v>CL</v>
          </cell>
          <cell r="K332" t="str">
            <v>POUS270471</v>
          </cell>
          <cell r="L332">
            <v>103</v>
          </cell>
          <cell r="M332">
            <v>0</v>
          </cell>
          <cell r="N332">
            <v>0</v>
          </cell>
          <cell r="O332">
            <v>0</v>
          </cell>
        </row>
        <row r="333">
          <cell r="H333">
            <v>30850128</v>
          </cell>
          <cell r="I333">
            <v>103</v>
          </cell>
          <cell r="J333">
            <v>56</v>
          </cell>
          <cell r="K333" t="str">
            <v>POUS270471</v>
          </cell>
          <cell r="L333">
            <v>101</v>
          </cell>
          <cell r="M333">
            <v>2</v>
          </cell>
          <cell r="N333">
            <v>0</v>
          </cell>
          <cell r="O333">
            <v>0</v>
          </cell>
        </row>
        <row r="334">
          <cell r="H334">
            <v>30850152</v>
          </cell>
          <cell r="I334">
            <v>2</v>
          </cell>
          <cell r="J334" t="str">
            <v>CL</v>
          </cell>
          <cell r="K334" t="str">
            <v>POUS269969</v>
          </cell>
          <cell r="L334">
            <v>2</v>
          </cell>
          <cell r="M334">
            <v>0</v>
          </cell>
          <cell r="N334">
            <v>0</v>
          </cell>
          <cell r="O334">
            <v>0</v>
          </cell>
        </row>
        <row r="335">
          <cell r="H335">
            <v>30850150</v>
          </cell>
          <cell r="I335">
            <v>4</v>
          </cell>
          <cell r="J335" t="str">
            <v>CL</v>
          </cell>
          <cell r="K335" t="str">
            <v>POUS269981</v>
          </cell>
          <cell r="L335">
            <v>4</v>
          </cell>
          <cell r="M335">
            <v>0</v>
          </cell>
          <cell r="N335">
            <v>0</v>
          </cell>
          <cell r="O335">
            <v>0</v>
          </cell>
        </row>
        <row r="336">
          <cell r="H336">
            <v>30850146</v>
          </cell>
          <cell r="I336">
            <v>9</v>
          </cell>
          <cell r="J336" t="str">
            <v>CL</v>
          </cell>
          <cell r="K336" t="str">
            <v>POUS270254</v>
          </cell>
          <cell r="L336">
            <v>9</v>
          </cell>
          <cell r="M336">
            <v>0</v>
          </cell>
          <cell r="N336">
            <v>0</v>
          </cell>
          <cell r="O336">
            <v>0</v>
          </cell>
        </row>
        <row r="337">
          <cell r="H337">
            <v>30850144</v>
          </cell>
          <cell r="I337">
            <v>10</v>
          </cell>
          <cell r="J337">
            <v>55</v>
          </cell>
          <cell r="K337" t="str">
            <v>POUS270262</v>
          </cell>
          <cell r="L337">
            <v>10</v>
          </cell>
          <cell r="M337">
            <v>0</v>
          </cell>
          <cell r="N337">
            <v>0</v>
          </cell>
          <cell r="O337">
            <v>0</v>
          </cell>
        </row>
        <row r="338">
          <cell r="H338">
            <v>30850157</v>
          </cell>
          <cell r="I338">
            <v>1</v>
          </cell>
          <cell r="J338" t="str">
            <v>CL</v>
          </cell>
          <cell r="K338" t="str">
            <v>POUS270352</v>
          </cell>
          <cell r="L338">
            <v>1</v>
          </cell>
          <cell r="M338">
            <v>0</v>
          </cell>
          <cell r="N338">
            <v>0</v>
          </cell>
          <cell r="O338">
            <v>0</v>
          </cell>
        </row>
        <row r="339">
          <cell r="H339">
            <v>30850143</v>
          </cell>
          <cell r="I339">
            <v>12</v>
          </cell>
          <cell r="J339">
            <v>55</v>
          </cell>
          <cell r="K339" t="str">
            <v>POUS270360</v>
          </cell>
          <cell r="L339">
            <v>12</v>
          </cell>
          <cell r="M339">
            <v>0</v>
          </cell>
          <cell r="N339">
            <v>0</v>
          </cell>
          <cell r="O339">
            <v>0</v>
          </cell>
        </row>
        <row r="340">
          <cell r="H340">
            <v>30850139</v>
          </cell>
          <cell r="I340">
            <v>30</v>
          </cell>
          <cell r="J340">
            <v>55</v>
          </cell>
          <cell r="K340" t="str">
            <v>POUS270379</v>
          </cell>
          <cell r="L340">
            <v>30</v>
          </cell>
          <cell r="M340">
            <v>0</v>
          </cell>
          <cell r="N340">
            <v>0</v>
          </cell>
          <cell r="O340">
            <v>0</v>
          </cell>
        </row>
        <row r="341">
          <cell r="H341">
            <v>30850153</v>
          </cell>
          <cell r="I341">
            <v>2</v>
          </cell>
          <cell r="J341" t="str">
            <v>CL</v>
          </cell>
          <cell r="K341" t="str">
            <v>POUS270415</v>
          </cell>
          <cell r="L341">
            <v>2</v>
          </cell>
          <cell r="M341">
            <v>0</v>
          </cell>
          <cell r="N341">
            <v>0</v>
          </cell>
          <cell r="O341">
            <v>0</v>
          </cell>
        </row>
        <row r="342">
          <cell r="H342">
            <v>30850158</v>
          </cell>
          <cell r="I342">
            <v>1</v>
          </cell>
          <cell r="J342" t="str">
            <v>CL</v>
          </cell>
          <cell r="K342" t="str">
            <v>POUS270437</v>
          </cell>
          <cell r="L342">
            <v>1</v>
          </cell>
          <cell r="M342">
            <v>0</v>
          </cell>
          <cell r="N342">
            <v>0</v>
          </cell>
          <cell r="O342">
            <v>0</v>
          </cell>
        </row>
        <row r="343">
          <cell r="H343">
            <v>30850140</v>
          </cell>
          <cell r="I343">
            <v>22</v>
          </cell>
          <cell r="J343">
            <v>55</v>
          </cell>
          <cell r="K343" t="str">
            <v>POUS270144</v>
          </cell>
          <cell r="L343">
            <v>22</v>
          </cell>
          <cell r="M343">
            <v>0</v>
          </cell>
          <cell r="N343">
            <v>0</v>
          </cell>
          <cell r="O343">
            <v>0</v>
          </cell>
        </row>
        <row r="344">
          <cell r="H344">
            <v>30850151</v>
          </cell>
          <cell r="I344">
            <v>3</v>
          </cell>
          <cell r="J344">
            <v>55</v>
          </cell>
          <cell r="K344" t="str">
            <v>POUS270256</v>
          </cell>
          <cell r="L344">
            <v>3</v>
          </cell>
          <cell r="M344">
            <v>0</v>
          </cell>
          <cell r="N344">
            <v>0</v>
          </cell>
          <cell r="O344">
            <v>0</v>
          </cell>
        </row>
        <row r="345">
          <cell r="H345">
            <v>30850148</v>
          </cell>
          <cell r="I345">
            <v>5</v>
          </cell>
          <cell r="J345">
            <v>55</v>
          </cell>
          <cell r="K345" t="str">
            <v>POUS270165</v>
          </cell>
          <cell r="L345">
            <v>5</v>
          </cell>
          <cell r="M345">
            <v>0</v>
          </cell>
          <cell r="N345">
            <v>0</v>
          </cell>
          <cell r="O345">
            <v>0</v>
          </cell>
        </row>
        <row r="346">
          <cell r="H346">
            <v>30850159</v>
          </cell>
          <cell r="I346">
            <v>1</v>
          </cell>
          <cell r="J346">
            <v>55</v>
          </cell>
          <cell r="K346" t="str">
            <v>POUS270039</v>
          </cell>
          <cell r="L346">
            <v>1</v>
          </cell>
          <cell r="M346">
            <v>0</v>
          </cell>
          <cell r="N346">
            <v>0</v>
          </cell>
          <cell r="O346">
            <v>0</v>
          </cell>
        </row>
        <row r="347">
          <cell r="H347">
            <v>30850147</v>
          </cell>
          <cell r="I347">
            <v>5</v>
          </cell>
          <cell r="J347">
            <v>55</v>
          </cell>
          <cell r="K347" t="str">
            <v>POUS270353</v>
          </cell>
          <cell r="L347">
            <v>5</v>
          </cell>
          <cell r="M347">
            <v>0</v>
          </cell>
          <cell r="N347">
            <v>0</v>
          </cell>
          <cell r="O347">
            <v>0</v>
          </cell>
        </row>
        <row r="348">
          <cell r="H348">
            <v>50850292</v>
          </cell>
          <cell r="I348">
            <v>30</v>
          </cell>
          <cell r="J348" t="str">
            <v>CL</v>
          </cell>
          <cell r="K348" t="str">
            <v>POUS270379</v>
          </cell>
          <cell r="L348">
            <v>30</v>
          </cell>
          <cell r="M348">
            <v>0</v>
          </cell>
          <cell r="N348">
            <v>0</v>
          </cell>
          <cell r="O348">
            <v>0</v>
          </cell>
        </row>
        <row r="349">
          <cell r="H349">
            <v>50850293</v>
          </cell>
          <cell r="I349">
            <v>30</v>
          </cell>
          <cell r="J349" t="str">
            <v>CL</v>
          </cell>
          <cell r="K349" t="str">
            <v>POUS270379</v>
          </cell>
          <cell r="L349">
            <v>30</v>
          </cell>
          <cell r="M349">
            <v>0</v>
          </cell>
          <cell r="N349">
            <v>0</v>
          </cell>
          <cell r="O349">
            <v>0</v>
          </cell>
        </row>
        <row r="350">
          <cell r="H350">
            <v>50850294</v>
          </cell>
          <cell r="I350">
            <v>22</v>
          </cell>
          <cell r="J350" t="str">
            <v>CL</v>
          </cell>
          <cell r="K350" t="str">
            <v>POUS270144</v>
          </cell>
          <cell r="L350">
            <v>22</v>
          </cell>
          <cell r="M350">
            <v>0</v>
          </cell>
          <cell r="N350">
            <v>0</v>
          </cell>
          <cell r="O350">
            <v>0</v>
          </cell>
        </row>
        <row r="351">
          <cell r="H351">
            <v>50850295</v>
          </cell>
          <cell r="I351">
            <v>22</v>
          </cell>
          <cell r="J351" t="str">
            <v>CL</v>
          </cell>
          <cell r="K351" t="str">
            <v>POUS270144</v>
          </cell>
          <cell r="L351">
            <v>22</v>
          </cell>
          <cell r="M351">
            <v>0</v>
          </cell>
          <cell r="N351">
            <v>0</v>
          </cell>
          <cell r="O351">
            <v>0</v>
          </cell>
        </row>
        <row r="352">
          <cell r="H352">
            <v>30850141</v>
          </cell>
          <cell r="I352">
            <v>16</v>
          </cell>
          <cell r="J352">
            <v>55</v>
          </cell>
          <cell r="K352" t="str">
            <v>POUS270472</v>
          </cell>
          <cell r="L352">
            <v>16</v>
          </cell>
          <cell r="M352">
            <v>0</v>
          </cell>
          <cell r="N352">
            <v>0</v>
          </cell>
          <cell r="O352">
            <v>0</v>
          </cell>
        </row>
        <row r="353">
          <cell r="H353">
            <v>50850296</v>
          </cell>
          <cell r="I353">
            <v>16</v>
          </cell>
          <cell r="J353" t="str">
            <v>CL</v>
          </cell>
          <cell r="K353" t="str">
            <v>POUS270472</v>
          </cell>
          <cell r="L353">
            <v>16</v>
          </cell>
          <cell r="M353">
            <v>0</v>
          </cell>
          <cell r="N353">
            <v>0</v>
          </cell>
          <cell r="O353">
            <v>0</v>
          </cell>
        </row>
        <row r="354">
          <cell r="H354">
            <v>50850297</v>
          </cell>
          <cell r="I354">
            <v>16</v>
          </cell>
          <cell r="J354" t="str">
            <v>CL</v>
          </cell>
          <cell r="K354" t="str">
            <v>POUS270472</v>
          </cell>
          <cell r="L354">
            <v>16</v>
          </cell>
          <cell r="M354">
            <v>0</v>
          </cell>
          <cell r="N354">
            <v>0</v>
          </cell>
          <cell r="O354">
            <v>0</v>
          </cell>
        </row>
        <row r="355">
          <cell r="H355">
            <v>30850142</v>
          </cell>
          <cell r="I355">
            <v>12</v>
          </cell>
          <cell r="J355">
            <v>55</v>
          </cell>
          <cell r="K355" t="str">
            <v>POUS270375</v>
          </cell>
          <cell r="L355">
            <v>12</v>
          </cell>
          <cell r="M355">
            <v>0</v>
          </cell>
          <cell r="N355">
            <v>0</v>
          </cell>
          <cell r="O355">
            <v>0</v>
          </cell>
        </row>
        <row r="356">
          <cell r="H356">
            <v>50850299</v>
          </cell>
          <cell r="I356">
            <v>12</v>
          </cell>
          <cell r="J356" t="str">
            <v>CL</v>
          </cell>
          <cell r="K356" t="str">
            <v>POUS270375</v>
          </cell>
          <cell r="L356">
            <v>12</v>
          </cell>
          <cell r="M356">
            <v>0</v>
          </cell>
          <cell r="N356">
            <v>0</v>
          </cell>
          <cell r="O356">
            <v>0</v>
          </cell>
        </row>
        <row r="357">
          <cell r="H357">
            <v>50850298</v>
          </cell>
          <cell r="I357">
            <v>12</v>
          </cell>
          <cell r="J357" t="str">
            <v>CL</v>
          </cell>
          <cell r="K357" t="str">
            <v>POUS270375</v>
          </cell>
          <cell r="L357">
            <v>12</v>
          </cell>
          <cell r="M357">
            <v>0</v>
          </cell>
          <cell r="N357">
            <v>0</v>
          </cell>
          <cell r="O357">
            <v>0</v>
          </cell>
        </row>
        <row r="358">
          <cell r="H358">
            <v>50850301</v>
          </cell>
          <cell r="I358">
            <v>12</v>
          </cell>
          <cell r="J358" t="str">
            <v>CL</v>
          </cell>
          <cell r="K358" t="str">
            <v>POUS270360</v>
          </cell>
          <cell r="L358">
            <v>12</v>
          </cell>
          <cell r="M358">
            <v>0</v>
          </cell>
          <cell r="N358">
            <v>0</v>
          </cell>
          <cell r="O358">
            <v>0</v>
          </cell>
        </row>
        <row r="359">
          <cell r="H359">
            <v>50850300</v>
          </cell>
          <cell r="I359">
            <v>12</v>
          </cell>
          <cell r="J359" t="str">
            <v>CL</v>
          </cell>
          <cell r="K359" t="str">
            <v>POUS270360</v>
          </cell>
          <cell r="L359">
            <v>12</v>
          </cell>
          <cell r="M359">
            <v>0</v>
          </cell>
          <cell r="N359">
            <v>0</v>
          </cell>
          <cell r="O359">
            <v>0</v>
          </cell>
        </row>
        <row r="360">
          <cell r="H360">
            <v>50850303</v>
          </cell>
          <cell r="I360">
            <v>10</v>
          </cell>
          <cell r="J360" t="str">
            <v>CL</v>
          </cell>
          <cell r="K360" t="str">
            <v>POUS270262</v>
          </cell>
          <cell r="L360">
            <v>10</v>
          </cell>
          <cell r="M360">
            <v>0</v>
          </cell>
          <cell r="N360">
            <v>0</v>
          </cell>
          <cell r="O360">
            <v>0</v>
          </cell>
        </row>
        <row r="361">
          <cell r="H361">
            <v>50850302</v>
          </cell>
          <cell r="I361">
            <v>10</v>
          </cell>
          <cell r="J361" t="str">
            <v>CL</v>
          </cell>
          <cell r="K361" t="str">
            <v>POUS270262</v>
          </cell>
          <cell r="L361">
            <v>10</v>
          </cell>
          <cell r="M361">
            <v>0</v>
          </cell>
          <cell r="N361">
            <v>0</v>
          </cell>
          <cell r="O361">
            <v>0</v>
          </cell>
        </row>
        <row r="362">
          <cell r="H362">
            <v>30850145</v>
          </cell>
          <cell r="I362">
            <v>10</v>
          </cell>
          <cell r="J362">
            <v>55</v>
          </cell>
          <cell r="K362" t="str">
            <v>POUS270448</v>
          </cell>
          <cell r="L362">
            <v>10</v>
          </cell>
          <cell r="M362">
            <v>0</v>
          </cell>
          <cell r="N362">
            <v>0</v>
          </cell>
          <cell r="O362">
            <v>0</v>
          </cell>
        </row>
        <row r="363">
          <cell r="H363">
            <v>50850305</v>
          </cell>
          <cell r="I363">
            <v>10</v>
          </cell>
          <cell r="J363" t="str">
            <v>CL</v>
          </cell>
          <cell r="K363" t="str">
            <v>POUS270448</v>
          </cell>
          <cell r="L363">
            <v>10</v>
          </cell>
          <cell r="M363">
            <v>0</v>
          </cell>
          <cell r="N363">
            <v>0</v>
          </cell>
          <cell r="O363">
            <v>0</v>
          </cell>
        </row>
        <row r="364">
          <cell r="H364">
            <v>50850304</v>
          </cell>
          <cell r="I364">
            <v>10</v>
          </cell>
          <cell r="J364" t="str">
            <v>CL</v>
          </cell>
          <cell r="K364" t="str">
            <v>POUS270448</v>
          </cell>
          <cell r="L364">
            <v>10</v>
          </cell>
          <cell r="M364">
            <v>0</v>
          </cell>
          <cell r="N364">
            <v>0</v>
          </cell>
          <cell r="O364">
            <v>0</v>
          </cell>
        </row>
        <row r="365">
          <cell r="H365">
            <v>50850307</v>
          </cell>
          <cell r="I365">
            <v>9</v>
          </cell>
          <cell r="J365" t="str">
            <v>CL</v>
          </cell>
          <cell r="K365" t="str">
            <v>POUS270254</v>
          </cell>
          <cell r="L365">
            <v>9</v>
          </cell>
          <cell r="M365">
            <v>0</v>
          </cell>
          <cell r="N365">
            <v>0</v>
          </cell>
          <cell r="O365">
            <v>0</v>
          </cell>
        </row>
        <row r="366">
          <cell r="H366">
            <v>50850306</v>
          </cell>
          <cell r="I366">
            <v>9</v>
          </cell>
          <cell r="J366" t="str">
            <v>CL</v>
          </cell>
          <cell r="K366" t="str">
            <v>POUS270254</v>
          </cell>
          <cell r="L366">
            <v>9</v>
          </cell>
          <cell r="M366">
            <v>0</v>
          </cell>
          <cell r="N366">
            <v>0</v>
          </cell>
          <cell r="O366">
            <v>0</v>
          </cell>
        </row>
        <row r="367">
          <cell r="H367">
            <v>50850309</v>
          </cell>
          <cell r="I367">
            <v>5</v>
          </cell>
          <cell r="J367" t="str">
            <v>CL</v>
          </cell>
          <cell r="K367" t="str">
            <v>POUS270353</v>
          </cell>
          <cell r="L367">
            <v>5</v>
          </cell>
          <cell r="M367">
            <v>0</v>
          </cell>
          <cell r="N367">
            <v>0</v>
          </cell>
          <cell r="O367">
            <v>0</v>
          </cell>
        </row>
        <row r="368">
          <cell r="H368">
            <v>50850308</v>
          </cell>
          <cell r="I368">
            <v>5</v>
          </cell>
          <cell r="J368" t="str">
            <v>CL</v>
          </cell>
          <cell r="K368" t="str">
            <v>POUS270353</v>
          </cell>
          <cell r="L368">
            <v>5</v>
          </cell>
          <cell r="M368">
            <v>0</v>
          </cell>
          <cell r="N368">
            <v>0</v>
          </cell>
          <cell r="O368">
            <v>0</v>
          </cell>
        </row>
        <row r="369">
          <cell r="H369">
            <v>50850311</v>
          </cell>
          <cell r="I369">
            <v>5</v>
          </cell>
          <cell r="J369" t="str">
            <v>CL</v>
          </cell>
          <cell r="K369" t="str">
            <v>POUS270165</v>
          </cell>
          <cell r="L369">
            <v>5</v>
          </cell>
          <cell r="M369">
            <v>0</v>
          </cell>
          <cell r="N369">
            <v>0</v>
          </cell>
          <cell r="O369">
            <v>0</v>
          </cell>
        </row>
        <row r="370">
          <cell r="H370">
            <v>50850310</v>
          </cell>
          <cell r="I370">
            <v>5</v>
          </cell>
          <cell r="J370" t="str">
            <v>CL</v>
          </cell>
          <cell r="K370" t="str">
            <v>POUS270165</v>
          </cell>
          <cell r="L370">
            <v>5</v>
          </cell>
          <cell r="M370">
            <v>0</v>
          </cell>
          <cell r="N370">
            <v>0</v>
          </cell>
          <cell r="O370">
            <v>0</v>
          </cell>
        </row>
        <row r="371">
          <cell r="H371">
            <v>30850149</v>
          </cell>
          <cell r="I371">
            <v>4</v>
          </cell>
          <cell r="J371">
            <v>55</v>
          </cell>
          <cell r="K371" t="str">
            <v>POUS270412</v>
          </cell>
          <cell r="L371">
            <v>4</v>
          </cell>
          <cell r="M371">
            <v>0</v>
          </cell>
          <cell r="N371">
            <v>0</v>
          </cell>
          <cell r="O371">
            <v>0</v>
          </cell>
        </row>
        <row r="372">
          <cell r="H372">
            <v>50850313</v>
          </cell>
          <cell r="I372">
            <v>4</v>
          </cell>
          <cell r="J372" t="str">
            <v>CL</v>
          </cell>
          <cell r="K372" t="str">
            <v>POUS270412</v>
          </cell>
          <cell r="L372">
            <v>4</v>
          </cell>
          <cell r="M372">
            <v>0</v>
          </cell>
          <cell r="N372">
            <v>0</v>
          </cell>
          <cell r="O372">
            <v>0</v>
          </cell>
        </row>
        <row r="373">
          <cell r="H373">
            <v>50850312</v>
          </cell>
          <cell r="I373">
            <v>4</v>
          </cell>
          <cell r="J373" t="str">
            <v>CL</v>
          </cell>
          <cell r="K373" t="str">
            <v>POUS270412</v>
          </cell>
          <cell r="L373">
            <v>4</v>
          </cell>
          <cell r="M373">
            <v>0</v>
          </cell>
          <cell r="N373">
            <v>0</v>
          </cell>
          <cell r="O373">
            <v>0</v>
          </cell>
        </row>
        <row r="374">
          <cell r="H374">
            <v>50850315</v>
          </cell>
          <cell r="I374">
            <v>4</v>
          </cell>
          <cell r="J374" t="str">
            <v>CL</v>
          </cell>
          <cell r="K374" t="str">
            <v>POUS269981</v>
          </cell>
          <cell r="L374">
            <v>4</v>
          </cell>
          <cell r="M374">
            <v>0</v>
          </cell>
          <cell r="N374">
            <v>0</v>
          </cell>
          <cell r="O374">
            <v>0</v>
          </cell>
        </row>
        <row r="375">
          <cell r="H375">
            <v>50850314</v>
          </cell>
          <cell r="I375">
            <v>4</v>
          </cell>
          <cell r="J375" t="str">
            <v>CL</v>
          </cell>
          <cell r="K375" t="str">
            <v>POUS269981</v>
          </cell>
          <cell r="L375">
            <v>4</v>
          </cell>
          <cell r="M375">
            <v>0</v>
          </cell>
          <cell r="N375">
            <v>0</v>
          </cell>
          <cell r="O375">
            <v>0</v>
          </cell>
        </row>
        <row r="376">
          <cell r="H376">
            <v>50850317</v>
          </cell>
          <cell r="I376">
            <v>3</v>
          </cell>
          <cell r="J376" t="str">
            <v>CL</v>
          </cell>
          <cell r="K376" t="str">
            <v>POUS270256</v>
          </cell>
          <cell r="L376">
            <v>3</v>
          </cell>
          <cell r="M376">
            <v>0</v>
          </cell>
          <cell r="N376">
            <v>0</v>
          </cell>
          <cell r="O376">
            <v>0</v>
          </cell>
        </row>
        <row r="377">
          <cell r="H377">
            <v>50850316</v>
          </cell>
          <cell r="I377">
            <v>3</v>
          </cell>
          <cell r="J377" t="str">
            <v>CL</v>
          </cell>
          <cell r="K377" t="str">
            <v>POUS270256</v>
          </cell>
          <cell r="L377">
            <v>3</v>
          </cell>
          <cell r="M377">
            <v>0</v>
          </cell>
          <cell r="N377">
            <v>0</v>
          </cell>
          <cell r="O377">
            <v>0</v>
          </cell>
        </row>
        <row r="378">
          <cell r="H378">
            <v>50850319</v>
          </cell>
          <cell r="I378">
            <v>2</v>
          </cell>
          <cell r="J378" t="str">
            <v>CL</v>
          </cell>
          <cell r="K378" t="str">
            <v>POUS269969</v>
          </cell>
          <cell r="L378">
            <v>2</v>
          </cell>
          <cell r="M378">
            <v>0</v>
          </cell>
          <cell r="N378">
            <v>0</v>
          </cell>
          <cell r="O378">
            <v>0</v>
          </cell>
        </row>
        <row r="379">
          <cell r="H379">
            <v>50850318</v>
          </cell>
          <cell r="I379">
            <v>2</v>
          </cell>
          <cell r="J379" t="str">
            <v>CL</v>
          </cell>
          <cell r="K379" t="str">
            <v>POUS269969</v>
          </cell>
          <cell r="L379">
            <v>2</v>
          </cell>
          <cell r="M379">
            <v>0</v>
          </cell>
          <cell r="N379">
            <v>0</v>
          </cell>
          <cell r="O379">
            <v>0</v>
          </cell>
        </row>
        <row r="380">
          <cell r="H380">
            <v>50850321</v>
          </cell>
          <cell r="I380">
            <v>2</v>
          </cell>
          <cell r="J380" t="str">
            <v>CL</v>
          </cell>
          <cell r="K380" t="str">
            <v>POUS270415</v>
          </cell>
          <cell r="L380">
            <v>2</v>
          </cell>
          <cell r="M380">
            <v>0</v>
          </cell>
          <cell r="N380">
            <v>0</v>
          </cell>
          <cell r="O380">
            <v>0</v>
          </cell>
        </row>
        <row r="381">
          <cell r="H381">
            <v>50850320</v>
          </cell>
          <cell r="I381">
            <v>2</v>
          </cell>
          <cell r="J381" t="str">
            <v>CL</v>
          </cell>
          <cell r="K381" t="str">
            <v>POUS270415</v>
          </cell>
          <cell r="L381">
            <v>2</v>
          </cell>
          <cell r="M381">
            <v>0</v>
          </cell>
          <cell r="N381">
            <v>0</v>
          </cell>
          <cell r="O381">
            <v>0</v>
          </cell>
        </row>
        <row r="382">
          <cell r="H382">
            <v>30850154</v>
          </cell>
          <cell r="I382">
            <v>2</v>
          </cell>
          <cell r="J382">
            <v>55</v>
          </cell>
          <cell r="K382" t="str">
            <v>POUS270475</v>
          </cell>
          <cell r="L382">
            <v>1</v>
          </cell>
          <cell r="M382">
            <v>1</v>
          </cell>
          <cell r="N382">
            <v>0</v>
          </cell>
          <cell r="O382">
            <v>0</v>
          </cell>
        </row>
        <row r="383">
          <cell r="H383">
            <v>50850323</v>
          </cell>
          <cell r="I383">
            <v>2</v>
          </cell>
          <cell r="J383" t="str">
            <v>CL</v>
          </cell>
          <cell r="K383" t="str">
            <v>POUS270475</v>
          </cell>
          <cell r="L383">
            <v>2</v>
          </cell>
          <cell r="M383">
            <v>0</v>
          </cell>
          <cell r="N383">
            <v>0</v>
          </cell>
          <cell r="O383">
            <v>0</v>
          </cell>
        </row>
        <row r="384">
          <cell r="H384">
            <v>50850322</v>
          </cell>
          <cell r="I384">
            <v>2</v>
          </cell>
          <cell r="J384" t="str">
            <v>CL</v>
          </cell>
          <cell r="K384" t="str">
            <v>POUS270475</v>
          </cell>
          <cell r="L384">
            <v>2</v>
          </cell>
          <cell r="M384">
            <v>0</v>
          </cell>
          <cell r="N384">
            <v>0</v>
          </cell>
          <cell r="O384">
            <v>0</v>
          </cell>
        </row>
        <row r="385">
          <cell r="H385">
            <v>30850155</v>
          </cell>
          <cell r="I385">
            <v>1</v>
          </cell>
          <cell r="J385">
            <v>55</v>
          </cell>
          <cell r="K385" t="str">
            <v>POUS270407</v>
          </cell>
          <cell r="L385">
            <v>1</v>
          </cell>
          <cell r="M385">
            <v>0</v>
          </cell>
          <cell r="N385">
            <v>0</v>
          </cell>
          <cell r="O385">
            <v>0</v>
          </cell>
        </row>
        <row r="386">
          <cell r="H386">
            <v>50850325</v>
          </cell>
          <cell r="I386">
            <v>1</v>
          </cell>
          <cell r="J386" t="str">
            <v>CL</v>
          </cell>
          <cell r="K386" t="str">
            <v>POUS270407</v>
          </cell>
          <cell r="L386">
            <v>1</v>
          </cell>
          <cell r="M386">
            <v>0</v>
          </cell>
          <cell r="N386">
            <v>0</v>
          </cell>
          <cell r="O386">
            <v>0</v>
          </cell>
        </row>
        <row r="387">
          <cell r="H387">
            <v>50850324</v>
          </cell>
          <cell r="I387">
            <v>1</v>
          </cell>
          <cell r="J387" t="str">
            <v>CL</v>
          </cell>
          <cell r="K387" t="str">
            <v>POUS270407</v>
          </cell>
          <cell r="L387">
            <v>1</v>
          </cell>
          <cell r="M387">
            <v>0</v>
          </cell>
          <cell r="N387">
            <v>0</v>
          </cell>
          <cell r="O387">
            <v>0</v>
          </cell>
        </row>
        <row r="388">
          <cell r="H388">
            <v>30850156</v>
          </cell>
          <cell r="I388">
            <v>1</v>
          </cell>
          <cell r="J388">
            <v>55</v>
          </cell>
          <cell r="K388" t="str">
            <v>POUS269982</v>
          </cell>
          <cell r="L388">
            <v>0</v>
          </cell>
          <cell r="M388">
            <v>1</v>
          </cell>
          <cell r="N388">
            <v>0</v>
          </cell>
          <cell r="O388">
            <v>0</v>
          </cell>
        </row>
        <row r="389">
          <cell r="H389">
            <v>50850327</v>
          </cell>
          <cell r="I389">
            <v>1</v>
          </cell>
          <cell r="J389" t="str">
            <v>CL</v>
          </cell>
          <cell r="K389" t="str">
            <v>POUS269982</v>
          </cell>
          <cell r="L389">
            <v>1</v>
          </cell>
          <cell r="M389">
            <v>0</v>
          </cell>
          <cell r="N389">
            <v>0</v>
          </cell>
          <cell r="O389">
            <v>0</v>
          </cell>
        </row>
        <row r="390">
          <cell r="H390">
            <v>50850326</v>
          </cell>
          <cell r="I390">
            <v>1</v>
          </cell>
          <cell r="J390" t="str">
            <v>CL</v>
          </cell>
          <cell r="K390" t="str">
            <v>POUS269982</v>
          </cell>
          <cell r="L390">
            <v>1</v>
          </cell>
          <cell r="M390">
            <v>0</v>
          </cell>
          <cell r="N390">
            <v>0</v>
          </cell>
          <cell r="O390">
            <v>0</v>
          </cell>
        </row>
        <row r="391">
          <cell r="H391">
            <v>50850329</v>
          </cell>
          <cell r="I391">
            <v>1</v>
          </cell>
          <cell r="J391" t="str">
            <v>CL</v>
          </cell>
          <cell r="K391" t="str">
            <v>POUS270352</v>
          </cell>
          <cell r="L391">
            <v>1</v>
          </cell>
          <cell r="M391">
            <v>0</v>
          </cell>
          <cell r="N391">
            <v>0</v>
          </cell>
          <cell r="O391">
            <v>0</v>
          </cell>
        </row>
        <row r="392">
          <cell r="H392">
            <v>50850328</v>
          </cell>
          <cell r="I392">
            <v>1</v>
          </cell>
          <cell r="J392" t="str">
            <v>CL</v>
          </cell>
          <cell r="K392" t="str">
            <v>POUS270352</v>
          </cell>
          <cell r="L392">
            <v>1</v>
          </cell>
          <cell r="M392">
            <v>0</v>
          </cell>
          <cell r="N392">
            <v>0</v>
          </cell>
          <cell r="O392">
            <v>0</v>
          </cell>
        </row>
        <row r="393">
          <cell r="H393">
            <v>50850331</v>
          </cell>
          <cell r="I393">
            <v>1</v>
          </cell>
          <cell r="J393" t="str">
            <v>CL</v>
          </cell>
          <cell r="K393" t="str">
            <v>POUS270437</v>
          </cell>
          <cell r="L393">
            <v>1</v>
          </cell>
          <cell r="M393">
            <v>0</v>
          </cell>
          <cell r="N393">
            <v>0</v>
          </cell>
          <cell r="O393">
            <v>0</v>
          </cell>
        </row>
        <row r="394">
          <cell r="H394">
            <v>50850330</v>
          </cell>
          <cell r="I394">
            <v>1</v>
          </cell>
          <cell r="J394" t="str">
            <v>CL</v>
          </cell>
          <cell r="K394" t="str">
            <v>POUS270437</v>
          </cell>
          <cell r="L394">
            <v>1</v>
          </cell>
          <cell r="M394">
            <v>0</v>
          </cell>
          <cell r="N394">
            <v>0</v>
          </cell>
          <cell r="O394">
            <v>0</v>
          </cell>
        </row>
        <row r="395">
          <cell r="H395">
            <v>50850333</v>
          </cell>
          <cell r="I395">
            <v>1</v>
          </cell>
          <cell r="J395" t="str">
            <v>CL</v>
          </cell>
          <cell r="K395" t="str">
            <v>POUS270039</v>
          </cell>
          <cell r="L395">
            <v>1</v>
          </cell>
          <cell r="M395">
            <v>0</v>
          </cell>
          <cell r="N395">
            <v>0</v>
          </cell>
          <cell r="O395">
            <v>0</v>
          </cell>
        </row>
        <row r="396">
          <cell r="H396">
            <v>50850332</v>
          </cell>
          <cell r="I396">
            <v>1</v>
          </cell>
          <cell r="J396" t="str">
            <v>CL</v>
          </cell>
          <cell r="K396" t="str">
            <v>POUS270039</v>
          </cell>
          <cell r="L396">
            <v>1</v>
          </cell>
          <cell r="M396">
            <v>0</v>
          </cell>
          <cell r="N396">
            <v>0</v>
          </cell>
          <cell r="O396">
            <v>0</v>
          </cell>
        </row>
        <row r="397">
          <cell r="H397">
            <v>30850160</v>
          </cell>
          <cell r="I397">
            <v>1</v>
          </cell>
          <cell r="J397">
            <v>52</v>
          </cell>
          <cell r="K397" t="str">
            <v>POUS270085</v>
          </cell>
          <cell r="L397">
            <v>1</v>
          </cell>
          <cell r="M397">
            <v>0</v>
          </cell>
          <cell r="N397">
            <v>0</v>
          </cell>
          <cell r="O397">
            <v>0</v>
          </cell>
        </row>
        <row r="398">
          <cell r="H398">
            <v>50850335</v>
          </cell>
          <cell r="I398">
            <v>1</v>
          </cell>
          <cell r="J398" t="str">
            <v>CL</v>
          </cell>
          <cell r="K398" t="str">
            <v>POUS270085</v>
          </cell>
          <cell r="L398">
            <v>1</v>
          </cell>
          <cell r="M398">
            <v>0</v>
          </cell>
          <cell r="N398">
            <v>0</v>
          </cell>
          <cell r="O398">
            <v>0</v>
          </cell>
        </row>
        <row r="399">
          <cell r="H399">
            <v>30850161</v>
          </cell>
          <cell r="I399">
            <v>6</v>
          </cell>
          <cell r="J399">
            <v>52</v>
          </cell>
          <cell r="K399" t="str">
            <v>POUS270499</v>
          </cell>
          <cell r="L399">
            <v>5</v>
          </cell>
          <cell r="M399">
            <v>1</v>
          </cell>
          <cell r="N399">
            <v>0</v>
          </cell>
          <cell r="O399">
            <v>0</v>
          </cell>
        </row>
        <row r="400">
          <cell r="H400">
            <v>50850336</v>
          </cell>
          <cell r="I400">
            <v>6</v>
          </cell>
          <cell r="J400" t="str">
            <v>CL</v>
          </cell>
          <cell r="K400" t="str">
            <v>POUS270499</v>
          </cell>
          <cell r="L400">
            <v>6</v>
          </cell>
          <cell r="M400">
            <v>0</v>
          </cell>
          <cell r="N400">
            <v>0</v>
          </cell>
          <cell r="O400">
            <v>0</v>
          </cell>
        </row>
        <row r="401">
          <cell r="H401">
            <v>30850162</v>
          </cell>
          <cell r="I401">
            <v>31</v>
          </cell>
          <cell r="J401">
            <v>52</v>
          </cell>
          <cell r="K401" t="str">
            <v>POUS270479</v>
          </cell>
          <cell r="L401">
            <v>31</v>
          </cell>
          <cell r="M401">
            <v>0</v>
          </cell>
          <cell r="N401">
            <v>0</v>
          </cell>
          <cell r="O401">
            <v>0</v>
          </cell>
        </row>
        <row r="402">
          <cell r="H402">
            <v>50850337</v>
          </cell>
          <cell r="I402">
            <v>31</v>
          </cell>
          <cell r="J402" t="str">
            <v>CL</v>
          </cell>
          <cell r="K402" t="str">
            <v>POUS270499</v>
          </cell>
          <cell r="L402">
            <v>31</v>
          </cell>
          <cell r="M402">
            <v>0</v>
          </cell>
          <cell r="N402">
            <v>0</v>
          </cell>
          <cell r="O402">
            <v>0</v>
          </cell>
        </row>
        <row r="403">
          <cell r="H403">
            <v>30850163</v>
          </cell>
          <cell r="I403">
            <v>2</v>
          </cell>
          <cell r="J403">
            <v>52</v>
          </cell>
          <cell r="K403" t="str">
            <v>POUS270428</v>
          </cell>
          <cell r="L403">
            <v>2</v>
          </cell>
          <cell r="M403">
            <v>0</v>
          </cell>
          <cell r="N403">
            <v>0</v>
          </cell>
          <cell r="O403">
            <v>0</v>
          </cell>
        </row>
        <row r="404">
          <cell r="H404">
            <v>50850338</v>
          </cell>
          <cell r="I404">
            <v>2</v>
          </cell>
          <cell r="J404" t="str">
            <v>CL</v>
          </cell>
          <cell r="K404" t="str">
            <v>POUS270428</v>
          </cell>
          <cell r="L404">
            <v>2</v>
          </cell>
          <cell r="M404">
            <v>0</v>
          </cell>
          <cell r="N404">
            <v>0</v>
          </cell>
          <cell r="O404">
            <v>0</v>
          </cell>
        </row>
        <row r="405">
          <cell r="H405">
            <v>30850164</v>
          </cell>
          <cell r="I405">
            <v>0</v>
          </cell>
          <cell r="J405" t="str">
            <v>CL</v>
          </cell>
          <cell r="K405" t="str">
            <v>POUS270228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</row>
        <row r="406">
          <cell r="H406">
            <v>50850339</v>
          </cell>
          <cell r="I406">
            <v>12</v>
          </cell>
          <cell r="J406" t="str">
            <v>CL</v>
          </cell>
          <cell r="K406" t="str">
            <v>POUS270228</v>
          </cell>
          <cell r="L406">
            <v>12</v>
          </cell>
          <cell r="M406">
            <v>0</v>
          </cell>
          <cell r="N406">
            <v>0</v>
          </cell>
          <cell r="O406">
            <v>0</v>
          </cell>
        </row>
        <row r="407">
          <cell r="H407">
            <v>30850165</v>
          </cell>
          <cell r="I407">
            <v>17</v>
          </cell>
          <cell r="J407">
            <v>52</v>
          </cell>
          <cell r="K407" t="str">
            <v>POUS270177</v>
          </cell>
          <cell r="L407">
            <v>17</v>
          </cell>
          <cell r="M407">
            <v>0</v>
          </cell>
          <cell r="N407">
            <v>0</v>
          </cell>
          <cell r="O407">
            <v>0</v>
          </cell>
        </row>
        <row r="408">
          <cell r="H408">
            <v>50850340</v>
          </cell>
          <cell r="I408">
            <v>17</v>
          </cell>
          <cell r="J408" t="str">
            <v>CL</v>
          </cell>
          <cell r="K408" t="str">
            <v>POUS270177</v>
          </cell>
          <cell r="L408">
            <v>17</v>
          </cell>
          <cell r="M408">
            <v>0</v>
          </cell>
          <cell r="N408">
            <v>0</v>
          </cell>
          <cell r="O408">
            <v>0</v>
          </cell>
        </row>
        <row r="409">
          <cell r="H409">
            <v>30850166</v>
          </cell>
          <cell r="I409">
            <v>10</v>
          </cell>
          <cell r="J409">
            <v>52</v>
          </cell>
          <cell r="K409" t="str">
            <v>POUS270151</v>
          </cell>
          <cell r="L409">
            <v>10</v>
          </cell>
          <cell r="M409">
            <v>0</v>
          </cell>
          <cell r="N409">
            <v>0</v>
          </cell>
          <cell r="O409">
            <v>0</v>
          </cell>
        </row>
        <row r="410">
          <cell r="H410">
            <v>50850341</v>
          </cell>
          <cell r="I410">
            <v>10</v>
          </cell>
          <cell r="J410" t="str">
            <v>CL</v>
          </cell>
          <cell r="K410" t="str">
            <v>POUS270151</v>
          </cell>
          <cell r="L410">
            <v>10</v>
          </cell>
          <cell r="M410">
            <v>0</v>
          </cell>
          <cell r="N410">
            <v>0</v>
          </cell>
          <cell r="O410">
            <v>0</v>
          </cell>
        </row>
        <row r="411">
          <cell r="H411">
            <v>30850167</v>
          </cell>
          <cell r="I411">
            <v>9</v>
          </cell>
          <cell r="J411">
            <v>52</v>
          </cell>
          <cell r="K411" t="str">
            <v>POUS270151</v>
          </cell>
          <cell r="L411">
            <v>9</v>
          </cell>
          <cell r="M411">
            <v>0</v>
          </cell>
          <cell r="N411">
            <v>0</v>
          </cell>
          <cell r="O411">
            <v>0</v>
          </cell>
        </row>
        <row r="412">
          <cell r="H412">
            <v>50850342</v>
          </cell>
          <cell r="I412">
            <v>9</v>
          </cell>
          <cell r="J412" t="str">
            <v>CL</v>
          </cell>
          <cell r="K412" t="str">
            <v>POUS270151</v>
          </cell>
          <cell r="L412">
            <v>9</v>
          </cell>
          <cell r="M412">
            <v>0</v>
          </cell>
          <cell r="N412">
            <v>0</v>
          </cell>
          <cell r="O412">
            <v>0</v>
          </cell>
        </row>
        <row r="413">
          <cell r="H413">
            <v>30850168</v>
          </cell>
          <cell r="I413">
            <v>0</v>
          </cell>
          <cell r="J413" t="str">
            <v>CL</v>
          </cell>
          <cell r="K413" t="str">
            <v>POUS270443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</row>
        <row r="414">
          <cell r="H414">
            <v>50850343</v>
          </cell>
          <cell r="I414">
            <v>0</v>
          </cell>
          <cell r="J414" t="str">
            <v>CL</v>
          </cell>
          <cell r="K414" t="str">
            <v>POUS270443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</row>
        <row r="415">
          <cell r="H415">
            <v>50850344</v>
          </cell>
          <cell r="I415">
            <v>5</v>
          </cell>
          <cell r="J415" t="str">
            <v>CL</v>
          </cell>
          <cell r="K415" t="str">
            <v>POUS270001</v>
          </cell>
          <cell r="L415">
            <v>5</v>
          </cell>
          <cell r="M415">
            <v>0</v>
          </cell>
          <cell r="N415">
            <v>0</v>
          </cell>
          <cell r="O415">
            <v>0</v>
          </cell>
        </row>
        <row r="416">
          <cell r="H416">
            <v>50850345</v>
          </cell>
          <cell r="I416">
            <v>2</v>
          </cell>
          <cell r="J416" t="str">
            <v>CL</v>
          </cell>
          <cell r="K416" t="str">
            <v>POUS270001</v>
          </cell>
          <cell r="L416">
            <v>2</v>
          </cell>
          <cell r="M416">
            <v>0</v>
          </cell>
          <cell r="N416">
            <v>0</v>
          </cell>
          <cell r="O416">
            <v>0</v>
          </cell>
        </row>
        <row r="417">
          <cell r="H417">
            <v>50850346</v>
          </cell>
          <cell r="I417">
            <v>64</v>
          </cell>
          <cell r="J417" t="str">
            <v>CL</v>
          </cell>
          <cell r="K417" t="str">
            <v>NA</v>
          </cell>
          <cell r="L417">
            <v>64</v>
          </cell>
          <cell r="M417">
            <v>0</v>
          </cell>
          <cell r="N417">
            <v>0</v>
          </cell>
          <cell r="O417">
            <v>0</v>
          </cell>
        </row>
        <row r="418">
          <cell r="H418">
            <v>50850347</v>
          </cell>
          <cell r="I418">
            <v>19</v>
          </cell>
          <cell r="J418" t="str">
            <v>CL</v>
          </cell>
          <cell r="K418" t="str">
            <v>NA</v>
          </cell>
          <cell r="L418">
            <v>19</v>
          </cell>
          <cell r="M418">
            <v>0</v>
          </cell>
          <cell r="N418">
            <v>0</v>
          </cell>
          <cell r="O418">
            <v>0</v>
          </cell>
        </row>
        <row r="419">
          <cell r="H419">
            <v>50850348</v>
          </cell>
          <cell r="I419">
            <v>83</v>
          </cell>
          <cell r="J419" t="str">
            <v>CL</v>
          </cell>
          <cell r="K419" t="str">
            <v>NA</v>
          </cell>
          <cell r="L419">
            <v>83</v>
          </cell>
          <cell r="M419">
            <v>0</v>
          </cell>
          <cell r="N419">
            <v>0</v>
          </cell>
          <cell r="O419">
            <v>0</v>
          </cell>
        </row>
        <row r="420">
          <cell r="H420">
            <v>50850349</v>
          </cell>
          <cell r="I420">
            <v>83</v>
          </cell>
          <cell r="J420" t="str">
            <v>CL</v>
          </cell>
          <cell r="K420" t="str">
            <v>NA</v>
          </cell>
          <cell r="L420">
            <v>83</v>
          </cell>
          <cell r="M420">
            <v>0</v>
          </cell>
          <cell r="N420">
            <v>0</v>
          </cell>
          <cell r="O420">
            <v>0</v>
          </cell>
        </row>
        <row r="421">
          <cell r="H421">
            <v>30850169</v>
          </cell>
          <cell r="I421">
            <v>5</v>
          </cell>
          <cell r="J421">
            <v>52</v>
          </cell>
          <cell r="K421" t="str">
            <v>POUS270001</v>
          </cell>
          <cell r="L421">
            <v>5</v>
          </cell>
          <cell r="M421">
            <v>0</v>
          </cell>
          <cell r="N421">
            <v>0</v>
          </cell>
          <cell r="O421">
            <v>0</v>
          </cell>
        </row>
        <row r="422">
          <cell r="H422">
            <v>30850170</v>
          </cell>
          <cell r="I422">
            <v>2</v>
          </cell>
          <cell r="J422">
            <v>52</v>
          </cell>
          <cell r="K422" t="str">
            <v>POUS270001</v>
          </cell>
          <cell r="L422">
            <v>2</v>
          </cell>
          <cell r="M422">
            <v>0</v>
          </cell>
          <cell r="N422">
            <v>0</v>
          </cell>
          <cell r="O422">
            <v>0</v>
          </cell>
        </row>
        <row r="423">
          <cell r="H423">
            <v>30850171</v>
          </cell>
          <cell r="I423">
            <v>30</v>
          </cell>
          <cell r="J423">
            <v>50</v>
          </cell>
          <cell r="K423" t="str">
            <v>BATCHKIT1-OCT-02-24</v>
          </cell>
          <cell r="L423">
            <v>30</v>
          </cell>
          <cell r="M423">
            <v>0</v>
          </cell>
          <cell r="N423">
            <v>0</v>
          </cell>
          <cell r="O423">
            <v>0</v>
          </cell>
        </row>
        <row r="424">
          <cell r="H424">
            <v>30850175</v>
          </cell>
          <cell r="I424">
            <v>24</v>
          </cell>
          <cell r="J424">
            <v>50</v>
          </cell>
          <cell r="K424" t="str">
            <v>BATCHKIT1-OCT-02-24</v>
          </cell>
          <cell r="L424">
            <v>24</v>
          </cell>
          <cell r="M424">
            <v>0</v>
          </cell>
          <cell r="N424">
            <v>0</v>
          </cell>
          <cell r="O424">
            <v>0</v>
          </cell>
        </row>
        <row r="425">
          <cell r="H425">
            <v>50850356</v>
          </cell>
          <cell r="I425">
            <v>20</v>
          </cell>
          <cell r="J425" t="str">
            <v>CL</v>
          </cell>
          <cell r="K425" t="str">
            <v>POUS270124</v>
          </cell>
          <cell r="L425">
            <v>20</v>
          </cell>
          <cell r="M425">
            <v>0</v>
          </cell>
          <cell r="N425">
            <v>0</v>
          </cell>
          <cell r="O425">
            <v>0</v>
          </cell>
        </row>
        <row r="426">
          <cell r="H426">
            <v>50850357</v>
          </cell>
          <cell r="I426">
            <v>20</v>
          </cell>
          <cell r="J426" t="str">
            <v>CL</v>
          </cell>
          <cell r="K426" t="str">
            <v>POUS270124</v>
          </cell>
          <cell r="L426">
            <v>20</v>
          </cell>
          <cell r="M426">
            <v>0</v>
          </cell>
          <cell r="N426">
            <v>0</v>
          </cell>
          <cell r="O426">
            <v>0</v>
          </cell>
        </row>
        <row r="427">
          <cell r="H427">
            <v>50850358</v>
          </cell>
          <cell r="I427">
            <v>20</v>
          </cell>
          <cell r="J427" t="str">
            <v>CL</v>
          </cell>
          <cell r="K427" t="str">
            <v>POUS270124</v>
          </cell>
          <cell r="L427">
            <v>20</v>
          </cell>
          <cell r="M427">
            <v>0</v>
          </cell>
          <cell r="N427">
            <v>0</v>
          </cell>
          <cell r="O427">
            <v>0</v>
          </cell>
        </row>
        <row r="428">
          <cell r="H428">
            <v>50850359</v>
          </cell>
          <cell r="I428">
            <v>20</v>
          </cell>
          <cell r="J428" t="str">
            <v>CL</v>
          </cell>
          <cell r="K428" t="str">
            <v>POUS270124</v>
          </cell>
          <cell r="L428">
            <v>20</v>
          </cell>
          <cell r="M428">
            <v>0</v>
          </cell>
          <cell r="N428">
            <v>0</v>
          </cell>
          <cell r="O428">
            <v>0</v>
          </cell>
        </row>
        <row r="429">
          <cell r="H429">
            <v>30850172</v>
          </cell>
          <cell r="I429">
            <v>20</v>
          </cell>
          <cell r="J429">
            <v>50</v>
          </cell>
          <cell r="K429" t="str">
            <v>POUS270124</v>
          </cell>
          <cell r="L429">
            <v>20</v>
          </cell>
          <cell r="M429">
            <v>0</v>
          </cell>
          <cell r="N429">
            <v>0</v>
          </cell>
          <cell r="O429">
            <v>0</v>
          </cell>
        </row>
        <row r="430">
          <cell r="H430">
            <v>50850360</v>
          </cell>
          <cell r="I430">
            <v>25</v>
          </cell>
          <cell r="J430" t="str">
            <v>CL</v>
          </cell>
          <cell r="K430" t="str">
            <v>POUS270368</v>
          </cell>
          <cell r="L430">
            <v>25</v>
          </cell>
          <cell r="M430">
            <v>0</v>
          </cell>
          <cell r="N430">
            <v>0</v>
          </cell>
          <cell r="O430">
            <v>0</v>
          </cell>
        </row>
        <row r="431">
          <cell r="H431">
            <v>50850361</v>
          </cell>
          <cell r="I431">
            <v>25</v>
          </cell>
          <cell r="J431" t="str">
            <v>CL</v>
          </cell>
          <cell r="K431" t="str">
            <v>POUS270368</v>
          </cell>
          <cell r="L431">
            <v>25</v>
          </cell>
          <cell r="M431">
            <v>0</v>
          </cell>
          <cell r="N431">
            <v>0</v>
          </cell>
          <cell r="O431">
            <v>0</v>
          </cell>
        </row>
        <row r="432">
          <cell r="H432">
            <v>50850362</v>
          </cell>
          <cell r="I432">
            <v>25</v>
          </cell>
          <cell r="J432" t="str">
            <v>CL</v>
          </cell>
          <cell r="K432" t="str">
            <v>POUS270368</v>
          </cell>
          <cell r="L432">
            <v>25</v>
          </cell>
          <cell r="M432">
            <v>0</v>
          </cell>
          <cell r="N432">
            <v>0</v>
          </cell>
          <cell r="O432">
            <v>0</v>
          </cell>
        </row>
        <row r="433">
          <cell r="H433">
            <v>50850363</v>
          </cell>
          <cell r="I433">
            <v>25</v>
          </cell>
          <cell r="J433" t="str">
            <v>CL</v>
          </cell>
          <cell r="K433" t="str">
            <v>POUS270368</v>
          </cell>
          <cell r="L433">
            <v>25</v>
          </cell>
          <cell r="M433">
            <v>0</v>
          </cell>
          <cell r="N433">
            <v>0</v>
          </cell>
          <cell r="O433">
            <v>0</v>
          </cell>
        </row>
        <row r="434">
          <cell r="H434">
            <v>30850173</v>
          </cell>
          <cell r="I434">
            <v>25</v>
          </cell>
          <cell r="J434">
            <v>50</v>
          </cell>
          <cell r="K434" t="str">
            <v>POUS270368</v>
          </cell>
          <cell r="L434">
            <v>25</v>
          </cell>
          <cell r="M434">
            <v>0</v>
          </cell>
          <cell r="N434">
            <v>0</v>
          </cell>
          <cell r="O434">
            <v>0</v>
          </cell>
        </row>
        <row r="435">
          <cell r="H435">
            <v>50850351</v>
          </cell>
          <cell r="I435">
            <v>133</v>
          </cell>
          <cell r="J435" t="str">
            <v>CL</v>
          </cell>
          <cell r="K435" t="str">
            <v>BATCHKIT1-OCT-02-24</v>
          </cell>
          <cell r="L435">
            <v>133</v>
          </cell>
          <cell r="M435">
            <v>0</v>
          </cell>
          <cell r="N435">
            <v>0</v>
          </cell>
          <cell r="O435">
            <v>0</v>
          </cell>
        </row>
        <row r="436">
          <cell r="H436">
            <v>50850352</v>
          </cell>
          <cell r="I436">
            <v>133</v>
          </cell>
          <cell r="J436" t="str">
            <v>CL</v>
          </cell>
          <cell r="K436" t="str">
            <v>BATCHKIT1-OCT-02-24</v>
          </cell>
          <cell r="L436">
            <v>133</v>
          </cell>
          <cell r="M436">
            <v>0</v>
          </cell>
          <cell r="N436">
            <v>0</v>
          </cell>
          <cell r="O436">
            <v>0</v>
          </cell>
        </row>
        <row r="437">
          <cell r="H437">
            <v>50850353</v>
          </cell>
          <cell r="I437">
            <v>163</v>
          </cell>
          <cell r="J437" t="str">
            <v>CL</v>
          </cell>
          <cell r="K437" t="str">
            <v>BATCHKIT1-OCT-02-24</v>
          </cell>
          <cell r="L437">
            <v>163</v>
          </cell>
          <cell r="M437">
            <v>0</v>
          </cell>
          <cell r="N437">
            <v>0</v>
          </cell>
          <cell r="O437">
            <v>0</v>
          </cell>
        </row>
        <row r="438">
          <cell r="H438">
            <v>50850354</v>
          </cell>
          <cell r="I438">
            <v>30</v>
          </cell>
          <cell r="J438" t="str">
            <v>CL</v>
          </cell>
          <cell r="K438" t="str">
            <v>POUS270117</v>
          </cell>
          <cell r="L438">
            <v>30</v>
          </cell>
          <cell r="M438">
            <v>0</v>
          </cell>
          <cell r="N438">
            <v>0</v>
          </cell>
          <cell r="O438">
            <v>0</v>
          </cell>
        </row>
        <row r="439">
          <cell r="H439">
            <v>50850355</v>
          </cell>
          <cell r="I439">
            <v>30</v>
          </cell>
          <cell r="J439" t="str">
            <v>CL</v>
          </cell>
          <cell r="K439" t="str">
            <v>BATCHKIT1-OCT-02-24</v>
          </cell>
          <cell r="L439">
            <v>30</v>
          </cell>
          <cell r="M439">
            <v>0</v>
          </cell>
          <cell r="N439">
            <v>0</v>
          </cell>
          <cell r="O439">
            <v>0</v>
          </cell>
        </row>
        <row r="440">
          <cell r="H440">
            <v>30850174</v>
          </cell>
          <cell r="I440">
            <v>76</v>
          </cell>
          <cell r="J440">
            <v>50</v>
          </cell>
          <cell r="K440" t="str">
            <v>BATCHKIT1-OCT-02-24</v>
          </cell>
          <cell r="L440">
            <v>76</v>
          </cell>
          <cell r="M440">
            <v>0</v>
          </cell>
          <cell r="N440">
            <v>0</v>
          </cell>
          <cell r="O440">
            <v>0</v>
          </cell>
        </row>
        <row r="441">
          <cell r="H441">
            <v>30850176</v>
          </cell>
          <cell r="I441">
            <v>33</v>
          </cell>
          <cell r="J441">
            <v>50</v>
          </cell>
          <cell r="K441" t="str">
            <v>BATCHKIT1-OCT-02-24</v>
          </cell>
          <cell r="L441">
            <v>33</v>
          </cell>
          <cell r="M441">
            <v>0</v>
          </cell>
          <cell r="N441">
            <v>0</v>
          </cell>
          <cell r="O441">
            <v>0</v>
          </cell>
        </row>
        <row r="442">
          <cell r="H442">
            <v>30850211</v>
          </cell>
          <cell r="I442">
            <v>1</v>
          </cell>
          <cell r="J442" t="str">
            <v>CL</v>
          </cell>
          <cell r="K442" t="str">
            <v>BATCHKIT2-OCT-04-24</v>
          </cell>
          <cell r="L442">
            <v>1</v>
          </cell>
          <cell r="M442">
            <v>0</v>
          </cell>
          <cell r="N442">
            <v>0</v>
          </cell>
          <cell r="O442">
            <v>0</v>
          </cell>
        </row>
        <row r="443">
          <cell r="H443">
            <v>30850194</v>
          </cell>
          <cell r="I443">
            <v>4</v>
          </cell>
          <cell r="J443" t="str">
            <v>CL</v>
          </cell>
          <cell r="K443" t="str">
            <v>BATCHKIT2-OCT-04-24</v>
          </cell>
          <cell r="L443">
            <v>4</v>
          </cell>
          <cell r="M443">
            <v>0</v>
          </cell>
          <cell r="N443">
            <v>0</v>
          </cell>
          <cell r="O443">
            <v>0</v>
          </cell>
        </row>
        <row r="444">
          <cell r="H444">
            <v>30850195</v>
          </cell>
          <cell r="I444">
            <v>4</v>
          </cell>
          <cell r="J444" t="str">
            <v>CL</v>
          </cell>
          <cell r="K444" t="str">
            <v>BATCHKIT2-OCT-04-24</v>
          </cell>
          <cell r="L444">
            <v>4</v>
          </cell>
          <cell r="M444">
            <v>0</v>
          </cell>
          <cell r="N444">
            <v>0</v>
          </cell>
          <cell r="O444">
            <v>0</v>
          </cell>
        </row>
        <row r="445">
          <cell r="H445">
            <v>30850192</v>
          </cell>
          <cell r="I445">
            <v>5</v>
          </cell>
          <cell r="J445" t="str">
            <v>CL</v>
          </cell>
          <cell r="K445" t="str">
            <v>BATCHKIT2-OCT-04-24</v>
          </cell>
          <cell r="L445">
            <v>5</v>
          </cell>
          <cell r="M445">
            <v>0</v>
          </cell>
          <cell r="N445">
            <v>0</v>
          </cell>
          <cell r="O445">
            <v>0</v>
          </cell>
        </row>
        <row r="446">
          <cell r="H446">
            <v>30850196</v>
          </cell>
          <cell r="I446">
            <v>4</v>
          </cell>
          <cell r="J446" t="str">
            <v>CL</v>
          </cell>
          <cell r="K446" t="str">
            <v>BATCHKIT2-OCT-04-24</v>
          </cell>
          <cell r="L446">
            <v>4</v>
          </cell>
          <cell r="M446">
            <v>0</v>
          </cell>
          <cell r="N446">
            <v>0</v>
          </cell>
          <cell r="O446">
            <v>0</v>
          </cell>
        </row>
        <row r="447">
          <cell r="H447">
            <v>30850198</v>
          </cell>
          <cell r="I447">
            <v>4</v>
          </cell>
          <cell r="J447" t="str">
            <v>CL</v>
          </cell>
          <cell r="K447" t="str">
            <v>BATCHKIT2-OCT-04-24</v>
          </cell>
          <cell r="L447">
            <v>4</v>
          </cell>
          <cell r="M447">
            <v>0</v>
          </cell>
          <cell r="N447">
            <v>0</v>
          </cell>
          <cell r="O447">
            <v>0</v>
          </cell>
        </row>
        <row r="448">
          <cell r="H448">
            <v>30850188</v>
          </cell>
          <cell r="I448">
            <v>6</v>
          </cell>
          <cell r="J448" t="str">
            <v>CL</v>
          </cell>
          <cell r="K448" t="str">
            <v>BATCHKIT2-OCT-04-24</v>
          </cell>
          <cell r="L448">
            <v>6</v>
          </cell>
          <cell r="M448">
            <v>0</v>
          </cell>
          <cell r="N448">
            <v>0</v>
          </cell>
          <cell r="O448">
            <v>0</v>
          </cell>
        </row>
        <row r="449">
          <cell r="H449">
            <v>30850186</v>
          </cell>
          <cell r="I449">
            <v>9</v>
          </cell>
          <cell r="J449">
            <v>48</v>
          </cell>
          <cell r="K449" t="str">
            <v>BATCHKIT2-OCT-04-24</v>
          </cell>
          <cell r="L449">
            <v>9</v>
          </cell>
          <cell r="M449">
            <v>0</v>
          </cell>
          <cell r="N449">
            <v>0</v>
          </cell>
          <cell r="O449">
            <v>0</v>
          </cell>
        </row>
        <row r="450">
          <cell r="H450">
            <v>50850467</v>
          </cell>
          <cell r="I450">
            <v>255</v>
          </cell>
          <cell r="J450" t="str">
            <v>CL</v>
          </cell>
          <cell r="K450" t="str">
            <v>BATCHKIT2-OCT-04-24</v>
          </cell>
          <cell r="L450">
            <v>255</v>
          </cell>
          <cell r="M450">
            <v>0</v>
          </cell>
          <cell r="N450">
            <v>0</v>
          </cell>
          <cell r="O450">
            <v>0</v>
          </cell>
        </row>
        <row r="451">
          <cell r="H451">
            <v>50850468</v>
          </cell>
          <cell r="I451">
            <v>91</v>
          </cell>
          <cell r="J451" t="str">
            <v>CL</v>
          </cell>
          <cell r="K451" t="str">
            <v>BATCHKIT2-OCT-04-24</v>
          </cell>
          <cell r="L451">
            <v>91</v>
          </cell>
          <cell r="M451">
            <v>0</v>
          </cell>
          <cell r="N451">
            <v>0</v>
          </cell>
          <cell r="O451">
            <v>0</v>
          </cell>
        </row>
        <row r="452">
          <cell r="H452">
            <v>50850366</v>
          </cell>
          <cell r="I452">
            <v>346</v>
          </cell>
          <cell r="J452" t="str">
            <v>CL</v>
          </cell>
          <cell r="K452" t="str">
            <v>BATCHKIT2-OCT-04-24</v>
          </cell>
          <cell r="L452">
            <v>346</v>
          </cell>
          <cell r="M452">
            <v>0</v>
          </cell>
          <cell r="N452">
            <v>0</v>
          </cell>
          <cell r="O452">
            <v>0</v>
          </cell>
        </row>
        <row r="453">
          <cell r="H453">
            <v>50850469</v>
          </cell>
          <cell r="I453">
            <v>346</v>
          </cell>
          <cell r="J453" t="str">
            <v>CL</v>
          </cell>
          <cell r="K453" t="str">
            <v>BATCHKIT2-OCT-04-24</v>
          </cell>
          <cell r="L453">
            <v>346</v>
          </cell>
          <cell r="M453">
            <v>0</v>
          </cell>
          <cell r="N453">
            <v>0</v>
          </cell>
          <cell r="O453">
            <v>0</v>
          </cell>
        </row>
        <row r="454">
          <cell r="H454">
            <v>50850367</v>
          </cell>
          <cell r="I454">
            <v>0</v>
          </cell>
          <cell r="J454" t="str">
            <v>CL</v>
          </cell>
          <cell r="K454" t="str">
            <v>BATCHKIT2-OCT-04-24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</row>
        <row r="455">
          <cell r="H455">
            <v>30850177</v>
          </cell>
          <cell r="I455">
            <v>0</v>
          </cell>
          <cell r="J455" t="str">
            <v>CL</v>
          </cell>
          <cell r="K455" t="str">
            <v>BATCHKIT2-OCT-04-24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</row>
        <row r="456">
          <cell r="H456">
            <v>50850368</v>
          </cell>
          <cell r="I456">
            <v>70</v>
          </cell>
          <cell r="J456" t="str">
            <v>CL</v>
          </cell>
          <cell r="K456" t="str">
            <v>BATCHKIT2-OCT-04-24</v>
          </cell>
          <cell r="L456">
            <v>70</v>
          </cell>
          <cell r="M456">
            <v>0</v>
          </cell>
          <cell r="N456">
            <v>0</v>
          </cell>
          <cell r="O456">
            <v>0</v>
          </cell>
        </row>
        <row r="457">
          <cell r="H457">
            <v>30850178</v>
          </cell>
          <cell r="I457">
            <v>70</v>
          </cell>
          <cell r="J457">
            <v>48</v>
          </cell>
          <cell r="K457" t="str">
            <v>BATCHKIT2-OCT-04-24</v>
          </cell>
          <cell r="L457">
            <v>70</v>
          </cell>
          <cell r="M457">
            <v>0</v>
          </cell>
          <cell r="N457">
            <v>0</v>
          </cell>
          <cell r="O457">
            <v>0</v>
          </cell>
        </row>
        <row r="458">
          <cell r="H458">
            <v>50850369</v>
          </cell>
          <cell r="I458">
            <v>39</v>
          </cell>
          <cell r="J458" t="str">
            <v>CL</v>
          </cell>
          <cell r="K458" t="str">
            <v>BATCHKIT2-OCT-04-24</v>
          </cell>
          <cell r="L458">
            <v>39</v>
          </cell>
          <cell r="M458">
            <v>0</v>
          </cell>
          <cell r="N458">
            <v>0</v>
          </cell>
          <cell r="O458">
            <v>0</v>
          </cell>
        </row>
        <row r="459">
          <cell r="H459">
            <v>30850179</v>
          </cell>
          <cell r="I459">
            <v>39</v>
          </cell>
          <cell r="J459">
            <v>48</v>
          </cell>
          <cell r="K459" t="str">
            <v>BATCHKIT2-OCT-04-24</v>
          </cell>
          <cell r="L459">
            <v>39</v>
          </cell>
          <cell r="M459">
            <v>0</v>
          </cell>
          <cell r="N459">
            <v>0</v>
          </cell>
          <cell r="O459">
            <v>0</v>
          </cell>
        </row>
        <row r="460">
          <cell r="H460">
            <v>50850370</v>
          </cell>
          <cell r="I460">
            <v>32</v>
          </cell>
          <cell r="J460" t="str">
            <v>CL</v>
          </cell>
          <cell r="K460" t="str">
            <v>BATCHKIT2-OCT-04-24</v>
          </cell>
          <cell r="L460">
            <v>32</v>
          </cell>
          <cell r="M460">
            <v>0</v>
          </cell>
          <cell r="N460">
            <v>0</v>
          </cell>
          <cell r="O460">
            <v>0</v>
          </cell>
        </row>
        <row r="461">
          <cell r="H461">
            <v>30850180</v>
          </cell>
          <cell r="I461">
            <v>32</v>
          </cell>
          <cell r="J461">
            <v>48</v>
          </cell>
          <cell r="K461" t="str">
            <v>BATCHKIT2-OCT-04-24</v>
          </cell>
          <cell r="L461">
            <v>31</v>
          </cell>
          <cell r="M461">
            <v>1</v>
          </cell>
          <cell r="N461">
            <v>0</v>
          </cell>
          <cell r="O461">
            <v>0</v>
          </cell>
        </row>
        <row r="462">
          <cell r="H462">
            <v>50850371</v>
          </cell>
          <cell r="I462">
            <v>24</v>
          </cell>
          <cell r="J462" t="str">
            <v>CL</v>
          </cell>
          <cell r="K462" t="str">
            <v>BATCHKIT2-OCT-04-24</v>
          </cell>
          <cell r="L462">
            <v>24</v>
          </cell>
          <cell r="M462">
            <v>0</v>
          </cell>
          <cell r="N462">
            <v>0</v>
          </cell>
          <cell r="O462">
            <v>0</v>
          </cell>
        </row>
        <row r="463">
          <cell r="H463">
            <v>30850181</v>
          </cell>
          <cell r="I463">
            <v>24</v>
          </cell>
          <cell r="J463">
            <v>48</v>
          </cell>
          <cell r="K463" t="str">
            <v>BATCHKIT2-OCT-04-24</v>
          </cell>
          <cell r="L463">
            <v>24</v>
          </cell>
          <cell r="M463">
            <v>0</v>
          </cell>
          <cell r="N463">
            <v>0</v>
          </cell>
          <cell r="O463">
            <v>0</v>
          </cell>
        </row>
        <row r="464">
          <cell r="H464">
            <v>50850372</v>
          </cell>
          <cell r="I464">
            <v>24</v>
          </cell>
          <cell r="J464" t="str">
            <v>CL</v>
          </cell>
          <cell r="K464" t="str">
            <v>BATCHKIT2-OCT-04-24</v>
          </cell>
          <cell r="L464">
            <v>24</v>
          </cell>
          <cell r="M464">
            <v>0</v>
          </cell>
          <cell r="N464">
            <v>0</v>
          </cell>
          <cell r="O464">
            <v>0</v>
          </cell>
        </row>
        <row r="465">
          <cell r="H465">
            <v>30850182</v>
          </cell>
          <cell r="I465">
            <v>24</v>
          </cell>
          <cell r="J465">
            <v>48</v>
          </cell>
          <cell r="K465" t="str">
            <v>BATCHKIT2-OCT-04-24</v>
          </cell>
          <cell r="L465">
            <v>23</v>
          </cell>
          <cell r="M465">
            <v>1</v>
          </cell>
          <cell r="N465">
            <v>0</v>
          </cell>
          <cell r="O465">
            <v>0</v>
          </cell>
        </row>
        <row r="466">
          <cell r="H466">
            <v>50850373</v>
          </cell>
          <cell r="I466">
            <v>21</v>
          </cell>
          <cell r="J466" t="str">
            <v>CL</v>
          </cell>
          <cell r="K466" t="str">
            <v>BATCHKIT2-OCT-04-24</v>
          </cell>
          <cell r="L466">
            <v>21</v>
          </cell>
          <cell r="M466">
            <v>0</v>
          </cell>
          <cell r="N466">
            <v>0</v>
          </cell>
          <cell r="O466">
            <v>0</v>
          </cell>
        </row>
        <row r="467">
          <cell r="H467">
            <v>30850183</v>
          </cell>
          <cell r="I467">
            <v>21</v>
          </cell>
          <cell r="J467">
            <v>48</v>
          </cell>
          <cell r="K467" t="str">
            <v>BATCHKIT2-OCT-04-24</v>
          </cell>
          <cell r="L467">
            <v>21</v>
          </cell>
          <cell r="M467">
            <v>0</v>
          </cell>
          <cell r="N467">
            <v>0</v>
          </cell>
          <cell r="O467">
            <v>0</v>
          </cell>
        </row>
        <row r="468">
          <cell r="H468">
            <v>50850374</v>
          </cell>
          <cell r="I468">
            <v>20</v>
          </cell>
          <cell r="J468" t="str">
            <v>CL</v>
          </cell>
          <cell r="K468" t="str">
            <v>BATCHKIT2-OCT-04-24</v>
          </cell>
          <cell r="L468">
            <v>20</v>
          </cell>
          <cell r="M468">
            <v>0</v>
          </cell>
          <cell r="N468">
            <v>0</v>
          </cell>
          <cell r="O468">
            <v>0</v>
          </cell>
        </row>
        <row r="469">
          <cell r="H469">
            <v>30850184</v>
          </cell>
          <cell r="I469">
            <v>20</v>
          </cell>
          <cell r="J469">
            <v>48</v>
          </cell>
          <cell r="K469" t="str">
            <v>BATCHKIT2-OCT-04-24</v>
          </cell>
          <cell r="L469">
            <v>20</v>
          </cell>
          <cell r="M469">
            <v>0</v>
          </cell>
          <cell r="N469">
            <v>0</v>
          </cell>
          <cell r="O469">
            <v>0</v>
          </cell>
        </row>
        <row r="470">
          <cell r="H470">
            <v>50850375</v>
          </cell>
          <cell r="I470">
            <v>10</v>
          </cell>
          <cell r="J470" t="str">
            <v>CL</v>
          </cell>
          <cell r="K470" t="str">
            <v>BATCHKIT2-OCT-04-24</v>
          </cell>
          <cell r="L470">
            <v>10</v>
          </cell>
          <cell r="M470">
            <v>0</v>
          </cell>
          <cell r="N470">
            <v>0</v>
          </cell>
          <cell r="O470">
            <v>0</v>
          </cell>
        </row>
        <row r="471">
          <cell r="H471">
            <v>30850185</v>
          </cell>
          <cell r="I471">
            <v>10</v>
          </cell>
          <cell r="J471">
            <v>48</v>
          </cell>
          <cell r="K471" t="str">
            <v>BATCHKIT2-OCT-04-24</v>
          </cell>
          <cell r="L471">
            <v>10</v>
          </cell>
          <cell r="M471">
            <v>0</v>
          </cell>
          <cell r="N471">
            <v>0</v>
          </cell>
          <cell r="O471">
            <v>0</v>
          </cell>
        </row>
        <row r="472">
          <cell r="H472">
            <v>50850376</v>
          </cell>
          <cell r="I472">
            <v>9</v>
          </cell>
          <cell r="J472" t="str">
            <v>CL</v>
          </cell>
          <cell r="K472" t="str">
            <v>BATCHKIT2-OCT-04-24</v>
          </cell>
          <cell r="L472">
            <v>9</v>
          </cell>
          <cell r="M472">
            <v>0</v>
          </cell>
          <cell r="N472">
            <v>0</v>
          </cell>
          <cell r="O472">
            <v>0</v>
          </cell>
        </row>
        <row r="473">
          <cell r="H473">
            <v>50850377</v>
          </cell>
          <cell r="I473">
            <v>9</v>
          </cell>
          <cell r="J473" t="str">
            <v>CL</v>
          </cell>
          <cell r="K473" t="str">
            <v>BATCHKIT2-OCT-04-24</v>
          </cell>
          <cell r="L473">
            <v>9</v>
          </cell>
          <cell r="M473">
            <v>0</v>
          </cell>
          <cell r="N473">
            <v>0</v>
          </cell>
          <cell r="O473">
            <v>0</v>
          </cell>
        </row>
        <row r="474">
          <cell r="H474">
            <v>30850187</v>
          </cell>
          <cell r="I474">
            <v>9</v>
          </cell>
          <cell r="J474">
            <v>48</v>
          </cell>
          <cell r="K474" t="str">
            <v>BATCHKIT2-OCT-04-24</v>
          </cell>
          <cell r="L474">
            <v>9</v>
          </cell>
          <cell r="M474">
            <v>0</v>
          </cell>
          <cell r="N474">
            <v>0</v>
          </cell>
          <cell r="O474">
            <v>0</v>
          </cell>
        </row>
        <row r="475">
          <cell r="H475">
            <v>50850378</v>
          </cell>
          <cell r="I475">
            <v>6</v>
          </cell>
          <cell r="J475" t="str">
            <v>CL</v>
          </cell>
          <cell r="K475" t="str">
            <v>BATCHKIT2-OCT-04-24</v>
          </cell>
          <cell r="L475">
            <v>6</v>
          </cell>
          <cell r="M475">
            <v>0</v>
          </cell>
          <cell r="N475">
            <v>0</v>
          </cell>
          <cell r="O475">
            <v>0</v>
          </cell>
        </row>
        <row r="476">
          <cell r="H476">
            <v>50850379</v>
          </cell>
          <cell r="I476">
            <v>6</v>
          </cell>
          <cell r="J476" t="str">
            <v>CL</v>
          </cell>
          <cell r="K476" t="str">
            <v>BATCHKIT2-OCT-04-24</v>
          </cell>
          <cell r="L476">
            <v>6</v>
          </cell>
          <cell r="M476">
            <v>0</v>
          </cell>
          <cell r="N476">
            <v>0</v>
          </cell>
          <cell r="O476">
            <v>0</v>
          </cell>
        </row>
        <row r="477">
          <cell r="H477">
            <v>30850189</v>
          </cell>
          <cell r="I477">
            <v>6</v>
          </cell>
          <cell r="J477" t="str">
            <v>CL</v>
          </cell>
          <cell r="K477" t="str">
            <v>BATCHKIT2-OCT-04-24</v>
          </cell>
          <cell r="L477">
            <v>6</v>
          </cell>
          <cell r="M477">
            <v>0</v>
          </cell>
          <cell r="N477">
            <v>0</v>
          </cell>
          <cell r="O477">
            <v>0</v>
          </cell>
        </row>
        <row r="478">
          <cell r="H478">
            <v>50850380</v>
          </cell>
          <cell r="I478">
            <v>6</v>
          </cell>
          <cell r="J478" t="str">
            <v>CL</v>
          </cell>
          <cell r="K478" t="str">
            <v>BATCHKIT2-OCT-04-24</v>
          </cell>
          <cell r="L478">
            <v>6</v>
          </cell>
          <cell r="M478">
            <v>0</v>
          </cell>
          <cell r="N478">
            <v>0</v>
          </cell>
          <cell r="O478">
            <v>0</v>
          </cell>
        </row>
        <row r="479">
          <cell r="H479">
            <v>30850190</v>
          </cell>
          <cell r="I479">
            <v>6</v>
          </cell>
          <cell r="J479">
            <v>48</v>
          </cell>
          <cell r="K479" t="str">
            <v>BATCHKIT2-OCT-04-24</v>
          </cell>
          <cell r="L479">
            <v>6</v>
          </cell>
          <cell r="M479">
            <v>0</v>
          </cell>
          <cell r="N479">
            <v>0</v>
          </cell>
          <cell r="O479">
            <v>0</v>
          </cell>
        </row>
        <row r="480">
          <cell r="H480">
            <v>50850381</v>
          </cell>
          <cell r="I480">
            <v>5</v>
          </cell>
          <cell r="J480" t="str">
            <v>CL</v>
          </cell>
          <cell r="K480" t="str">
            <v>BATCHKIT2-OCT-04-24</v>
          </cell>
          <cell r="L480">
            <v>5</v>
          </cell>
          <cell r="M480">
            <v>0</v>
          </cell>
          <cell r="N480">
            <v>0</v>
          </cell>
          <cell r="O480">
            <v>0</v>
          </cell>
        </row>
        <row r="481">
          <cell r="H481">
            <v>30850191</v>
          </cell>
          <cell r="I481">
            <v>5</v>
          </cell>
          <cell r="J481">
            <v>48</v>
          </cell>
          <cell r="K481" t="str">
            <v>BATCHKIT2-OCT-04-24</v>
          </cell>
          <cell r="L481">
            <v>5</v>
          </cell>
          <cell r="M481">
            <v>0</v>
          </cell>
          <cell r="N481">
            <v>0</v>
          </cell>
          <cell r="O481">
            <v>0</v>
          </cell>
        </row>
        <row r="482">
          <cell r="H482">
            <v>50850382</v>
          </cell>
          <cell r="I482">
            <v>5</v>
          </cell>
          <cell r="J482" t="str">
            <v>CL</v>
          </cell>
          <cell r="K482" t="str">
            <v>BATCHKIT2-OCT-04-24</v>
          </cell>
          <cell r="L482">
            <v>5</v>
          </cell>
          <cell r="M482">
            <v>0</v>
          </cell>
          <cell r="N482">
            <v>0</v>
          </cell>
          <cell r="O482">
            <v>0</v>
          </cell>
        </row>
        <row r="483">
          <cell r="H483">
            <v>50850383</v>
          </cell>
          <cell r="I483">
            <v>4</v>
          </cell>
          <cell r="J483" t="str">
            <v>CL</v>
          </cell>
          <cell r="K483" t="str">
            <v>BATCHKIT2-OCT-04-24</v>
          </cell>
          <cell r="L483">
            <v>4</v>
          </cell>
          <cell r="M483">
            <v>0</v>
          </cell>
          <cell r="N483">
            <v>0</v>
          </cell>
          <cell r="O483">
            <v>0</v>
          </cell>
        </row>
        <row r="484">
          <cell r="H484">
            <v>30850193</v>
          </cell>
          <cell r="I484">
            <v>4</v>
          </cell>
          <cell r="J484" t="str">
            <v>CL</v>
          </cell>
          <cell r="K484" t="str">
            <v>BATCHKIT2-OCT-04-24</v>
          </cell>
          <cell r="L484">
            <v>4</v>
          </cell>
          <cell r="M484">
            <v>0</v>
          </cell>
          <cell r="N484">
            <v>0</v>
          </cell>
          <cell r="O484">
            <v>0</v>
          </cell>
        </row>
        <row r="485">
          <cell r="H485">
            <v>50850384</v>
          </cell>
          <cell r="I485">
            <v>4</v>
          </cell>
          <cell r="J485" t="str">
            <v>CL</v>
          </cell>
          <cell r="K485" t="str">
            <v>BATCHKIT2-OCT-04-24</v>
          </cell>
          <cell r="L485">
            <v>4</v>
          </cell>
          <cell r="M485">
            <v>0</v>
          </cell>
          <cell r="N485">
            <v>0</v>
          </cell>
          <cell r="O485">
            <v>0</v>
          </cell>
        </row>
        <row r="486">
          <cell r="H486">
            <v>50850385</v>
          </cell>
          <cell r="I486">
            <v>4</v>
          </cell>
          <cell r="J486" t="str">
            <v>CL</v>
          </cell>
          <cell r="K486" t="str">
            <v>BATCHKIT2-OCT-04-24</v>
          </cell>
          <cell r="L486">
            <v>4</v>
          </cell>
          <cell r="M486">
            <v>0</v>
          </cell>
          <cell r="N486">
            <v>0</v>
          </cell>
          <cell r="O486">
            <v>0</v>
          </cell>
        </row>
        <row r="487">
          <cell r="H487">
            <v>50850386</v>
          </cell>
          <cell r="I487">
            <v>4</v>
          </cell>
          <cell r="J487" t="str">
            <v>CL</v>
          </cell>
          <cell r="K487" t="str">
            <v>BATCHKIT2-OCT-04-24</v>
          </cell>
          <cell r="L487">
            <v>4</v>
          </cell>
          <cell r="M487">
            <v>0</v>
          </cell>
          <cell r="N487">
            <v>0</v>
          </cell>
          <cell r="O487">
            <v>0</v>
          </cell>
        </row>
        <row r="488">
          <cell r="H488">
            <v>50850387</v>
          </cell>
          <cell r="I488">
            <v>4</v>
          </cell>
          <cell r="J488" t="str">
            <v>CL</v>
          </cell>
          <cell r="K488" t="str">
            <v>BATCHKIT2-OCT-04-24</v>
          </cell>
          <cell r="L488">
            <v>4</v>
          </cell>
          <cell r="M488">
            <v>0</v>
          </cell>
          <cell r="N488">
            <v>0</v>
          </cell>
          <cell r="O488">
            <v>0</v>
          </cell>
        </row>
        <row r="489">
          <cell r="H489">
            <v>30850260</v>
          </cell>
          <cell r="I489">
            <v>4</v>
          </cell>
          <cell r="J489" t="str">
            <v>CL</v>
          </cell>
          <cell r="K489" t="str">
            <v>BATCHKIT2-OCT-04-24</v>
          </cell>
          <cell r="L489">
            <v>4</v>
          </cell>
          <cell r="M489">
            <v>0</v>
          </cell>
          <cell r="N489">
            <v>0</v>
          </cell>
          <cell r="O489">
            <v>0</v>
          </cell>
        </row>
        <row r="490">
          <cell r="H490">
            <v>50850388</v>
          </cell>
          <cell r="I490">
            <v>4</v>
          </cell>
          <cell r="J490" t="str">
            <v>CL</v>
          </cell>
          <cell r="K490" t="str">
            <v>BATCHKIT2-OCT-04-24</v>
          </cell>
          <cell r="L490">
            <v>4</v>
          </cell>
          <cell r="M490">
            <v>0</v>
          </cell>
          <cell r="N490">
            <v>0</v>
          </cell>
          <cell r="O490">
            <v>0</v>
          </cell>
        </row>
        <row r="491">
          <cell r="H491">
            <v>50850389</v>
          </cell>
          <cell r="I491">
            <v>4</v>
          </cell>
          <cell r="J491" t="str">
            <v>CL</v>
          </cell>
          <cell r="K491" t="str">
            <v>BATCHKIT2-OCT-04-24</v>
          </cell>
          <cell r="L491">
            <v>4</v>
          </cell>
          <cell r="M491">
            <v>0</v>
          </cell>
          <cell r="N491">
            <v>0</v>
          </cell>
          <cell r="O491">
            <v>0</v>
          </cell>
        </row>
        <row r="492">
          <cell r="H492">
            <v>30850199</v>
          </cell>
          <cell r="I492">
            <v>4</v>
          </cell>
          <cell r="J492">
            <v>48</v>
          </cell>
          <cell r="K492" t="str">
            <v>BATCHKIT2-OCT-04-24</v>
          </cell>
          <cell r="L492">
            <v>4</v>
          </cell>
          <cell r="M492">
            <v>0</v>
          </cell>
          <cell r="N492">
            <v>0</v>
          </cell>
          <cell r="O492">
            <v>0</v>
          </cell>
        </row>
        <row r="493">
          <cell r="H493">
            <v>50850390</v>
          </cell>
          <cell r="I493">
            <v>3</v>
          </cell>
          <cell r="J493" t="str">
            <v>CL</v>
          </cell>
          <cell r="K493" t="str">
            <v>BATCHKIT2-OCT-04-24</v>
          </cell>
          <cell r="L493">
            <v>3</v>
          </cell>
          <cell r="M493">
            <v>0</v>
          </cell>
          <cell r="N493">
            <v>0</v>
          </cell>
          <cell r="O493">
            <v>0</v>
          </cell>
        </row>
        <row r="494">
          <cell r="H494">
            <v>30850200</v>
          </cell>
          <cell r="I494">
            <v>3</v>
          </cell>
          <cell r="J494" t="str">
            <v>CL</v>
          </cell>
          <cell r="K494" t="str">
            <v>BATCHKIT2-OCT-04-24</v>
          </cell>
          <cell r="L494">
            <v>3</v>
          </cell>
          <cell r="M494">
            <v>0</v>
          </cell>
          <cell r="N494">
            <v>0</v>
          </cell>
          <cell r="O494">
            <v>0</v>
          </cell>
        </row>
        <row r="495">
          <cell r="H495">
            <v>50850391</v>
          </cell>
          <cell r="I495">
            <v>3</v>
          </cell>
          <cell r="J495" t="str">
            <v>CL</v>
          </cell>
          <cell r="K495" t="str">
            <v>BATCHKIT2-OCT-04-24</v>
          </cell>
          <cell r="L495">
            <v>3</v>
          </cell>
          <cell r="M495">
            <v>0</v>
          </cell>
          <cell r="N495">
            <v>0</v>
          </cell>
          <cell r="O495">
            <v>0</v>
          </cell>
        </row>
        <row r="496">
          <cell r="H496">
            <v>30850201</v>
          </cell>
          <cell r="I496">
            <v>3</v>
          </cell>
          <cell r="J496">
            <v>48</v>
          </cell>
          <cell r="K496" t="str">
            <v>BATCHKIT2-OCT-04-24</v>
          </cell>
          <cell r="L496">
            <v>3</v>
          </cell>
          <cell r="M496">
            <v>0</v>
          </cell>
          <cell r="N496">
            <v>0</v>
          </cell>
          <cell r="O496">
            <v>0</v>
          </cell>
        </row>
        <row r="497">
          <cell r="H497">
            <v>50850392</v>
          </cell>
          <cell r="I497">
            <v>3</v>
          </cell>
          <cell r="J497" t="str">
            <v>CL</v>
          </cell>
          <cell r="K497" t="str">
            <v>BATCHKIT2-OCT-04-24</v>
          </cell>
          <cell r="L497">
            <v>3</v>
          </cell>
          <cell r="M497">
            <v>0</v>
          </cell>
          <cell r="N497">
            <v>0</v>
          </cell>
          <cell r="O497">
            <v>0</v>
          </cell>
        </row>
        <row r="498">
          <cell r="H498">
            <v>30850202</v>
          </cell>
          <cell r="I498">
            <v>3</v>
          </cell>
          <cell r="J498" t="str">
            <v>CL</v>
          </cell>
          <cell r="K498" t="str">
            <v>BATCHKIT2-OCT-04-24</v>
          </cell>
          <cell r="L498">
            <v>3</v>
          </cell>
          <cell r="M498">
            <v>0</v>
          </cell>
          <cell r="N498">
            <v>0</v>
          </cell>
          <cell r="O498">
            <v>0</v>
          </cell>
        </row>
        <row r="499">
          <cell r="H499">
            <v>50850393</v>
          </cell>
          <cell r="I499">
            <v>3</v>
          </cell>
          <cell r="J499" t="str">
            <v>CL</v>
          </cell>
          <cell r="K499" t="str">
            <v>BATCHKIT2-OCT-04-24</v>
          </cell>
          <cell r="L499">
            <v>3</v>
          </cell>
          <cell r="M499">
            <v>0</v>
          </cell>
          <cell r="N499">
            <v>0</v>
          </cell>
          <cell r="O499">
            <v>0</v>
          </cell>
        </row>
        <row r="500">
          <cell r="H500">
            <v>30850203</v>
          </cell>
          <cell r="I500">
            <v>3</v>
          </cell>
          <cell r="J500">
            <v>48</v>
          </cell>
          <cell r="K500" t="str">
            <v>BATCHKIT2-OCT-04-24</v>
          </cell>
          <cell r="L500">
            <v>3</v>
          </cell>
          <cell r="M500">
            <v>0</v>
          </cell>
          <cell r="N500">
            <v>0</v>
          </cell>
          <cell r="O500">
            <v>0</v>
          </cell>
        </row>
        <row r="501">
          <cell r="H501">
            <v>50850394</v>
          </cell>
          <cell r="I501">
            <v>3</v>
          </cell>
          <cell r="J501" t="str">
            <v>CL</v>
          </cell>
          <cell r="K501" t="str">
            <v>BATCHKIT2-OCT-04-24</v>
          </cell>
          <cell r="L501">
            <v>3</v>
          </cell>
          <cell r="M501">
            <v>0</v>
          </cell>
          <cell r="N501">
            <v>0</v>
          </cell>
          <cell r="O501">
            <v>0</v>
          </cell>
        </row>
        <row r="502">
          <cell r="H502">
            <v>30850204</v>
          </cell>
          <cell r="I502">
            <v>3</v>
          </cell>
          <cell r="J502">
            <v>48</v>
          </cell>
          <cell r="K502" t="str">
            <v>BATCHKIT2-OCT-04-24</v>
          </cell>
          <cell r="L502">
            <v>0</v>
          </cell>
          <cell r="M502">
            <v>3</v>
          </cell>
          <cell r="N502">
            <v>0</v>
          </cell>
          <cell r="O502">
            <v>0</v>
          </cell>
        </row>
        <row r="503">
          <cell r="H503">
            <v>50850395</v>
          </cell>
          <cell r="I503">
            <v>3</v>
          </cell>
          <cell r="J503" t="str">
            <v>CL</v>
          </cell>
          <cell r="K503" t="str">
            <v>BATCHKIT2-OCT-04-24</v>
          </cell>
          <cell r="L503">
            <v>3</v>
          </cell>
          <cell r="M503">
            <v>0</v>
          </cell>
          <cell r="N503">
            <v>0</v>
          </cell>
          <cell r="O503">
            <v>0</v>
          </cell>
        </row>
        <row r="504">
          <cell r="H504">
            <v>30850205</v>
          </cell>
          <cell r="I504">
            <v>3</v>
          </cell>
          <cell r="J504" t="str">
            <v>CL</v>
          </cell>
          <cell r="K504" t="str">
            <v>BATCHKIT2-OCT-04-24</v>
          </cell>
          <cell r="L504">
            <v>3</v>
          </cell>
          <cell r="M504">
            <v>0</v>
          </cell>
          <cell r="N504">
            <v>0</v>
          </cell>
          <cell r="O504">
            <v>0</v>
          </cell>
        </row>
        <row r="505">
          <cell r="H505">
            <v>50850396</v>
          </cell>
          <cell r="I505">
            <v>3</v>
          </cell>
          <cell r="J505">
            <v>48</v>
          </cell>
          <cell r="K505" t="str">
            <v>BATCHKIT2-OCT-04-24</v>
          </cell>
          <cell r="L505">
            <v>3</v>
          </cell>
          <cell r="M505">
            <v>0</v>
          </cell>
          <cell r="N505">
            <v>0</v>
          </cell>
          <cell r="O505">
            <v>0</v>
          </cell>
        </row>
        <row r="506">
          <cell r="H506">
            <v>30850206</v>
          </cell>
          <cell r="I506">
            <v>3</v>
          </cell>
          <cell r="J506">
            <v>48</v>
          </cell>
          <cell r="K506" t="str">
            <v>BATCHKIT2-OCT-04-24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</row>
        <row r="507">
          <cell r="H507">
            <v>50850397</v>
          </cell>
          <cell r="I507">
            <v>2</v>
          </cell>
          <cell r="J507" t="str">
            <v>CL</v>
          </cell>
          <cell r="K507" t="str">
            <v>BATCHKIT2-OCT-04-24</v>
          </cell>
          <cell r="L507">
            <v>2</v>
          </cell>
          <cell r="M507">
            <v>0</v>
          </cell>
          <cell r="N507">
            <v>0</v>
          </cell>
          <cell r="O507">
            <v>0</v>
          </cell>
        </row>
        <row r="508">
          <cell r="H508">
            <v>30850207</v>
          </cell>
          <cell r="I508">
            <v>2</v>
          </cell>
          <cell r="J508">
            <v>48</v>
          </cell>
          <cell r="K508" t="str">
            <v>BATCHKIT2-OCT-04-24</v>
          </cell>
          <cell r="L508">
            <v>2</v>
          </cell>
          <cell r="M508">
            <v>0</v>
          </cell>
          <cell r="N508">
            <v>0</v>
          </cell>
          <cell r="O508">
            <v>0</v>
          </cell>
        </row>
        <row r="509">
          <cell r="H509">
            <v>50850398</v>
          </cell>
          <cell r="I509">
            <v>2</v>
          </cell>
          <cell r="J509" t="str">
            <v>CL</v>
          </cell>
          <cell r="K509" t="str">
            <v>BATCHKIT2-OCT-04-24</v>
          </cell>
          <cell r="L509">
            <v>2</v>
          </cell>
          <cell r="M509">
            <v>0</v>
          </cell>
          <cell r="N509">
            <v>0</v>
          </cell>
          <cell r="O509">
            <v>0</v>
          </cell>
        </row>
        <row r="510">
          <cell r="H510">
            <v>30850208</v>
          </cell>
          <cell r="I510">
            <v>2</v>
          </cell>
          <cell r="J510" t="str">
            <v>CL</v>
          </cell>
          <cell r="K510" t="str">
            <v>BATCHKIT2-OCT-04-24</v>
          </cell>
          <cell r="L510">
            <v>2</v>
          </cell>
          <cell r="M510">
            <v>0</v>
          </cell>
          <cell r="N510">
            <v>0</v>
          </cell>
          <cell r="O510">
            <v>0</v>
          </cell>
        </row>
        <row r="511">
          <cell r="H511">
            <v>50850399</v>
          </cell>
          <cell r="I511">
            <v>2</v>
          </cell>
          <cell r="J511" t="str">
            <v>CL</v>
          </cell>
          <cell r="K511" t="str">
            <v>BATCHKIT2-OCT-04-24</v>
          </cell>
          <cell r="L511">
            <v>2</v>
          </cell>
          <cell r="M511">
            <v>0</v>
          </cell>
          <cell r="N511">
            <v>0</v>
          </cell>
          <cell r="O511">
            <v>0</v>
          </cell>
        </row>
        <row r="512">
          <cell r="H512">
            <v>30850209</v>
          </cell>
          <cell r="I512">
            <v>2</v>
          </cell>
          <cell r="J512" t="str">
            <v>CL</v>
          </cell>
          <cell r="K512" t="str">
            <v>BATCHKIT2-OCT-04-24</v>
          </cell>
          <cell r="L512">
            <v>2</v>
          </cell>
          <cell r="M512">
            <v>0</v>
          </cell>
          <cell r="N512">
            <v>0</v>
          </cell>
          <cell r="O512">
            <v>0</v>
          </cell>
        </row>
        <row r="513">
          <cell r="H513">
            <v>50850400</v>
          </cell>
          <cell r="I513">
            <v>2</v>
          </cell>
          <cell r="J513" t="str">
            <v>CL</v>
          </cell>
          <cell r="K513" t="str">
            <v>BATCHKIT2-OCT-04-24</v>
          </cell>
          <cell r="L513">
            <v>2</v>
          </cell>
          <cell r="M513">
            <v>0</v>
          </cell>
          <cell r="N513">
            <v>0</v>
          </cell>
          <cell r="O513">
            <v>0</v>
          </cell>
        </row>
        <row r="514">
          <cell r="H514">
            <v>30850210</v>
          </cell>
          <cell r="I514">
            <v>2</v>
          </cell>
          <cell r="J514" t="str">
            <v>CL</v>
          </cell>
          <cell r="K514" t="str">
            <v>BATCHKIT2-OCT-04-24</v>
          </cell>
          <cell r="L514">
            <v>2</v>
          </cell>
          <cell r="M514">
            <v>0</v>
          </cell>
          <cell r="N514">
            <v>0</v>
          </cell>
          <cell r="O514">
            <v>0</v>
          </cell>
        </row>
        <row r="515">
          <cell r="H515">
            <v>50850401</v>
          </cell>
          <cell r="I515">
            <v>1</v>
          </cell>
          <cell r="J515" t="str">
            <v>CL</v>
          </cell>
          <cell r="K515" t="str">
            <v>BATCHKIT2-OCT-04-24</v>
          </cell>
          <cell r="L515">
            <v>1</v>
          </cell>
          <cell r="M515">
            <v>0</v>
          </cell>
          <cell r="N515">
            <v>0</v>
          </cell>
          <cell r="O515">
            <v>0</v>
          </cell>
        </row>
        <row r="516">
          <cell r="H516">
            <v>50850402</v>
          </cell>
          <cell r="I516">
            <v>1</v>
          </cell>
          <cell r="J516" t="str">
            <v>CL</v>
          </cell>
          <cell r="K516" t="str">
            <v>BATCHKIT2-OCT-04-24</v>
          </cell>
          <cell r="L516">
            <v>1</v>
          </cell>
          <cell r="M516">
            <v>0</v>
          </cell>
          <cell r="N516">
            <v>0</v>
          </cell>
          <cell r="O516">
            <v>0</v>
          </cell>
        </row>
        <row r="517">
          <cell r="H517">
            <v>30850212</v>
          </cell>
          <cell r="I517">
            <v>1</v>
          </cell>
          <cell r="J517" t="str">
            <v>CL</v>
          </cell>
          <cell r="K517" t="str">
            <v>BATCHKIT2-OCT-04-24</v>
          </cell>
          <cell r="L517">
            <v>1</v>
          </cell>
          <cell r="M517">
            <v>0</v>
          </cell>
          <cell r="N517">
            <v>0</v>
          </cell>
          <cell r="O517">
            <v>0</v>
          </cell>
        </row>
        <row r="518">
          <cell r="H518">
            <v>50850403</v>
          </cell>
          <cell r="I518">
            <v>1</v>
          </cell>
          <cell r="J518" t="str">
            <v>CL</v>
          </cell>
          <cell r="K518" t="str">
            <v>BATCHKIT2-OCT-04-24</v>
          </cell>
          <cell r="L518">
            <v>1</v>
          </cell>
          <cell r="M518">
            <v>0</v>
          </cell>
          <cell r="N518">
            <v>0</v>
          </cell>
          <cell r="O518">
            <v>0</v>
          </cell>
        </row>
        <row r="519">
          <cell r="H519">
            <v>30850213</v>
          </cell>
          <cell r="I519">
            <v>1</v>
          </cell>
          <cell r="J519" t="str">
            <v>CL</v>
          </cell>
          <cell r="K519" t="str">
            <v>BATCHKIT2-OCT-04-24</v>
          </cell>
          <cell r="L519">
            <v>1</v>
          </cell>
          <cell r="M519">
            <v>0</v>
          </cell>
          <cell r="N519">
            <v>0</v>
          </cell>
          <cell r="O519">
            <v>0</v>
          </cell>
        </row>
        <row r="520">
          <cell r="H520">
            <v>30850234</v>
          </cell>
          <cell r="I520">
            <v>22</v>
          </cell>
          <cell r="J520">
            <v>48</v>
          </cell>
          <cell r="K520" t="str">
            <v>BATCHKIT1-OCT-04-24</v>
          </cell>
          <cell r="L520">
            <v>22</v>
          </cell>
          <cell r="M520">
            <v>0</v>
          </cell>
          <cell r="N520">
            <v>0</v>
          </cell>
          <cell r="O520">
            <v>0</v>
          </cell>
        </row>
        <row r="521">
          <cell r="H521">
            <v>30850254</v>
          </cell>
          <cell r="I521">
            <v>4</v>
          </cell>
          <cell r="J521" t="str">
            <v>CL</v>
          </cell>
          <cell r="K521" t="str">
            <v>BATCHKIT1-OCT-04-24</v>
          </cell>
          <cell r="L521">
            <v>4</v>
          </cell>
          <cell r="M521">
            <v>0</v>
          </cell>
          <cell r="N521">
            <v>0</v>
          </cell>
          <cell r="O521">
            <v>0</v>
          </cell>
        </row>
        <row r="522">
          <cell r="H522">
            <v>30850233</v>
          </cell>
          <cell r="I522">
            <v>22</v>
          </cell>
          <cell r="J522">
            <v>48</v>
          </cell>
          <cell r="K522" t="str">
            <v>BATCHKIT1-OCT-04-24</v>
          </cell>
          <cell r="L522">
            <v>22</v>
          </cell>
          <cell r="M522">
            <v>0</v>
          </cell>
          <cell r="N522">
            <v>0</v>
          </cell>
          <cell r="O522">
            <v>0</v>
          </cell>
        </row>
        <row r="523">
          <cell r="H523">
            <v>30850239</v>
          </cell>
          <cell r="I523">
            <v>14</v>
          </cell>
          <cell r="J523">
            <v>48</v>
          </cell>
          <cell r="K523" t="str">
            <v>BATCHKIT1-OCT-04-24</v>
          </cell>
          <cell r="L523">
            <v>14</v>
          </cell>
          <cell r="M523">
            <v>0</v>
          </cell>
          <cell r="N523">
            <v>0</v>
          </cell>
          <cell r="O523">
            <v>0</v>
          </cell>
        </row>
        <row r="524">
          <cell r="H524">
            <v>50850421</v>
          </cell>
          <cell r="I524">
            <v>478</v>
          </cell>
          <cell r="J524" t="str">
            <v>CL</v>
          </cell>
          <cell r="K524" t="str">
            <v>BATCHKIT1-OCT-04-24</v>
          </cell>
          <cell r="L524">
            <v>478</v>
          </cell>
          <cell r="M524">
            <v>0</v>
          </cell>
          <cell r="N524">
            <v>0</v>
          </cell>
          <cell r="O524">
            <v>0</v>
          </cell>
        </row>
        <row r="525">
          <cell r="H525">
            <v>50850422</v>
          </cell>
          <cell r="I525">
            <v>478</v>
          </cell>
          <cell r="J525" t="str">
            <v>CL</v>
          </cell>
          <cell r="K525" t="str">
            <v>BATCHKIT1-OCT-04-24</v>
          </cell>
          <cell r="L525">
            <v>478</v>
          </cell>
          <cell r="M525">
            <v>0</v>
          </cell>
          <cell r="N525">
            <v>0</v>
          </cell>
          <cell r="O525">
            <v>0</v>
          </cell>
        </row>
        <row r="526">
          <cell r="H526">
            <v>50850423</v>
          </cell>
          <cell r="I526">
            <v>448</v>
          </cell>
          <cell r="J526" t="str">
            <v>CL</v>
          </cell>
          <cell r="K526" t="str">
            <v>BATCHKIT1-OCT-04-24</v>
          </cell>
          <cell r="L526">
            <v>448</v>
          </cell>
          <cell r="M526">
            <v>0</v>
          </cell>
          <cell r="N526">
            <v>0</v>
          </cell>
          <cell r="O526">
            <v>0</v>
          </cell>
        </row>
        <row r="527">
          <cell r="H527">
            <v>50850424</v>
          </cell>
          <cell r="I527">
            <v>30</v>
          </cell>
          <cell r="J527" t="str">
            <v>CL</v>
          </cell>
          <cell r="K527" t="str">
            <v>BATCHKIT1-OCT-04-24</v>
          </cell>
          <cell r="L527">
            <v>30</v>
          </cell>
          <cell r="M527">
            <v>0</v>
          </cell>
          <cell r="N527">
            <v>0</v>
          </cell>
          <cell r="O527">
            <v>0</v>
          </cell>
        </row>
        <row r="528">
          <cell r="H528">
            <v>50850425</v>
          </cell>
          <cell r="I528">
            <v>51</v>
          </cell>
          <cell r="J528" t="str">
            <v>CL</v>
          </cell>
          <cell r="K528" t="str">
            <v>BATCHKIT1-OCT-04-24</v>
          </cell>
          <cell r="L528">
            <v>51</v>
          </cell>
          <cell r="M528">
            <v>0</v>
          </cell>
          <cell r="N528">
            <v>0</v>
          </cell>
          <cell r="O528">
            <v>0</v>
          </cell>
        </row>
        <row r="529">
          <cell r="H529">
            <v>30850228</v>
          </cell>
          <cell r="I529">
            <v>51</v>
          </cell>
          <cell r="J529">
            <v>48</v>
          </cell>
          <cell r="K529" t="str">
            <v>BATCHKIT1-OCT-04-24</v>
          </cell>
          <cell r="L529">
            <v>51</v>
          </cell>
          <cell r="M529">
            <v>0</v>
          </cell>
          <cell r="N529">
            <v>0</v>
          </cell>
          <cell r="O529">
            <v>0</v>
          </cell>
        </row>
        <row r="530">
          <cell r="H530">
            <v>50850426</v>
          </cell>
          <cell r="I530">
            <v>43</v>
          </cell>
          <cell r="J530" t="str">
            <v>CL</v>
          </cell>
          <cell r="K530" t="str">
            <v>BATCHKIT1-OCT-04-24</v>
          </cell>
          <cell r="L530">
            <v>43</v>
          </cell>
          <cell r="M530">
            <v>0</v>
          </cell>
          <cell r="N530">
            <v>0</v>
          </cell>
          <cell r="O530">
            <v>0</v>
          </cell>
        </row>
        <row r="531">
          <cell r="H531">
            <v>30850242</v>
          </cell>
          <cell r="I531">
            <v>13</v>
          </cell>
          <cell r="J531">
            <v>48</v>
          </cell>
          <cell r="K531" t="str">
            <v>BATCHKIT1-OCT-04-24</v>
          </cell>
          <cell r="L531">
            <v>13</v>
          </cell>
          <cell r="M531">
            <v>0</v>
          </cell>
          <cell r="N531">
            <v>0</v>
          </cell>
          <cell r="O531">
            <v>0</v>
          </cell>
        </row>
        <row r="532">
          <cell r="H532">
            <v>50850427</v>
          </cell>
          <cell r="I532">
            <v>40</v>
          </cell>
          <cell r="J532" t="str">
            <v>CL</v>
          </cell>
          <cell r="K532" t="str">
            <v>BATCHKIT1-OCT-04-24</v>
          </cell>
          <cell r="L532">
            <v>40</v>
          </cell>
          <cell r="M532">
            <v>0</v>
          </cell>
          <cell r="N532">
            <v>0</v>
          </cell>
          <cell r="O532">
            <v>0</v>
          </cell>
        </row>
        <row r="533">
          <cell r="H533">
            <v>30850230</v>
          </cell>
          <cell r="I533">
            <v>40</v>
          </cell>
          <cell r="J533">
            <v>48</v>
          </cell>
          <cell r="K533" t="str">
            <v>BATCHKIT1-OCT-04-24</v>
          </cell>
          <cell r="L533">
            <v>40</v>
          </cell>
          <cell r="M533">
            <v>0</v>
          </cell>
          <cell r="N533">
            <v>0</v>
          </cell>
          <cell r="O533">
            <v>0</v>
          </cell>
        </row>
        <row r="534">
          <cell r="H534">
            <v>50850428</v>
          </cell>
          <cell r="I534">
            <v>34</v>
          </cell>
          <cell r="J534" t="str">
            <v>CL</v>
          </cell>
          <cell r="K534" t="str">
            <v>BATCHKIT1-OCT-04-24</v>
          </cell>
          <cell r="L534">
            <v>34</v>
          </cell>
          <cell r="M534">
            <v>0</v>
          </cell>
          <cell r="N534">
            <v>0</v>
          </cell>
          <cell r="O534">
            <v>0</v>
          </cell>
        </row>
        <row r="535">
          <cell r="H535">
            <v>30850231</v>
          </cell>
          <cell r="I535">
            <v>34</v>
          </cell>
          <cell r="J535">
            <v>48</v>
          </cell>
          <cell r="K535" t="str">
            <v>BATCHKIT1-OCT-04-24</v>
          </cell>
          <cell r="L535">
            <v>34</v>
          </cell>
          <cell r="M535">
            <v>0</v>
          </cell>
          <cell r="N535">
            <v>0</v>
          </cell>
          <cell r="O535">
            <v>0</v>
          </cell>
        </row>
        <row r="536">
          <cell r="H536">
            <v>50850429</v>
          </cell>
          <cell r="I536">
            <v>30</v>
          </cell>
          <cell r="J536" t="str">
            <v>CL</v>
          </cell>
          <cell r="K536" t="str">
            <v>BATCHKIT1-OCT-04-24</v>
          </cell>
          <cell r="L536">
            <v>30</v>
          </cell>
          <cell r="M536">
            <v>0</v>
          </cell>
          <cell r="N536">
            <v>0</v>
          </cell>
          <cell r="O536">
            <v>0</v>
          </cell>
        </row>
        <row r="537">
          <cell r="H537">
            <v>30850243</v>
          </cell>
          <cell r="I537">
            <v>11</v>
          </cell>
          <cell r="J537">
            <v>48</v>
          </cell>
          <cell r="K537" t="str">
            <v>BATCHKIT1-OCT-04-24</v>
          </cell>
          <cell r="L537">
            <v>11</v>
          </cell>
          <cell r="M537">
            <v>0</v>
          </cell>
          <cell r="N537">
            <v>0</v>
          </cell>
          <cell r="O537">
            <v>0</v>
          </cell>
        </row>
        <row r="538">
          <cell r="H538">
            <v>50850430</v>
          </cell>
          <cell r="I538">
            <v>26</v>
          </cell>
          <cell r="J538" t="str">
            <v>CL</v>
          </cell>
          <cell r="K538" t="str">
            <v>BATCHKIT1-OCT-04-24</v>
          </cell>
          <cell r="L538">
            <v>26</v>
          </cell>
          <cell r="M538">
            <v>0</v>
          </cell>
          <cell r="N538">
            <v>0</v>
          </cell>
          <cell r="O538">
            <v>0</v>
          </cell>
        </row>
        <row r="539">
          <cell r="H539">
            <v>30850245</v>
          </cell>
          <cell r="I539">
            <v>8</v>
          </cell>
          <cell r="J539" t="str">
            <v>CL</v>
          </cell>
          <cell r="K539" t="str">
            <v>BATCHKIT1-OCT-04-24</v>
          </cell>
          <cell r="L539">
            <v>8</v>
          </cell>
          <cell r="M539">
            <v>0</v>
          </cell>
          <cell r="N539">
            <v>0</v>
          </cell>
          <cell r="O539">
            <v>0</v>
          </cell>
        </row>
        <row r="540">
          <cell r="H540">
            <v>50850431</v>
          </cell>
          <cell r="I540">
            <v>22</v>
          </cell>
          <cell r="J540" t="str">
            <v>CL</v>
          </cell>
          <cell r="K540" t="str">
            <v>BATCHKIT1-OCT-04-24</v>
          </cell>
          <cell r="L540">
            <v>22</v>
          </cell>
          <cell r="M540">
            <v>0</v>
          </cell>
          <cell r="N540">
            <v>0</v>
          </cell>
          <cell r="O540">
            <v>0</v>
          </cell>
        </row>
        <row r="541">
          <cell r="H541">
            <v>50850432</v>
          </cell>
          <cell r="I541">
            <v>22</v>
          </cell>
          <cell r="J541" t="str">
            <v>CL</v>
          </cell>
          <cell r="K541" t="str">
            <v>BATCHKIT1-OCT-04-24</v>
          </cell>
          <cell r="L541">
            <v>22</v>
          </cell>
          <cell r="M541">
            <v>0</v>
          </cell>
          <cell r="N541">
            <v>0</v>
          </cell>
          <cell r="O541">
            <v>0</v>
          </cell>
        </row>
        <row r="542">
          <cell r="H542">
            <v>50850433</v>
          </cell>
          <cell r="I542">
            <v>18</v>
          </cell>
          <cell r="J542" t="str">
            <v>CL</v>
          </cell>
          <cell r="K542" t="str">
            <v>BATCHKIT1-OCT-04-24</v>
          </cell>
          <cell r="L542">
            <v>18</v>
          </cell>
          <cell r="M542">
            <v>0</v>
          </cell>
          <cell r="N542">
            <v>0</v>
          </cell>
          <cell r="O542">
            <v>0</v>
          </cell>
        </row>
        <row r="543">
          <cell r="H543">
            <v>30850236</v>
          </cell>
          <cell r="I543">
            <v>18</v>
          </cell>
          <cell r="J543">
            <v>48</v>
          </cell>
          <cell r="K543" t="str">
            <v>BATCHKIT1-OCT-04-24</v>
          </cell>
          <cell r="L543">
            <v>18</v>
          </cell>
          <cell r="M543">
            <v>0</v>
          </cell>
          <cell r="N543">
            <v>0</v>
          </cell>
          <cell r="O543">
            <v>0</v>
          </cell>
        </row>
        <row r="544">
          <cell r="H544">
            <v>50850434</v>
          </cell>
          <cell r="I544">
            <v>16</v>
          </cell>
          <cell r="J544" t="str">
            <v>CL</v>
          </cell>
          <cell r="K544" t="str">
            <v>BATCHKIT1-OCT-04-24</v>
          </cell>
          <cell r="L544">
            <v>16</v>
          </cell>
          <cell r="M544">
            <v>0</v>
          </cell>
          <cell r="N544">
            <v>0</v>
          </cell>
          <cell r="O544">
            <v>0</v>
          </cell>
        </row>
        <row r="545">
          <cell r="H545">
            <v>30850237</v>
          </cell>
          <cell r="I545">
            <v>16</v>
          </cell>
          <cell r="J545">
            <v>48</v>
          </cell>
          <cell r="K545" t="str">
            <v>BATCHKIT1-OCT-04-24</v>
          </cell>
          <cell r="L545">
            <v>16</v>
          </cell>
          <cell r="M545">
            <v>0</v>
          </cell>
          <cell r="N545">
            <v>0</v>
          </cell>
          <cell r="O545">
            <v>0</v>
          </cell>
        </row>
        <row r="546">
          <cell r="H546">
            <v>50850435</v>
          </cell>
          <cell r="I546">
            <v>16</v>
          </cell>
          <cell r="J546" t="str">
            <v>CL</v>
          </cell>
          <cell r="K546" t="str">
            <v>BATCHKIT1-OCT-04-24</v>
          </cell>
          <cell r="L546">
            <v>16</v>
          </cell>
          <cell r="M546">
            <v>0</v>
          </cell>
          <cell r="N546">
            <v>0</v>
          </cell>
          <cell r="O546">
            <v>0</v>
          </cell>
        </row>
        <row r="547">
          <cell r="H547">
            <v>30850238</v>
          </cell>
          <cell r="I547">
            <v>16</v>
          </cell>
          <cell r="J547">
            <v>48</v>
          </cell>
          <cell r="K547" t="str">
            <v>BATCHKIT1-OCT-04-24</v>
          </cell>
          <cell r="L547">
            <v>16</v>
          </cell>
          <cell r="M547">
            <v>0</v>
          </cell>
          <cell r="N547">
            <v>0</v>
          </cell>
          <cell r="O547">
            <v>0</v>
          </cell>
        </row>
        <row r="548">
          <cell r="H548">
            <v>50850436</v>
          </cell>
          <cell r="I548">
            <v>14</v>
          </cell>
          <cell r="J548" t="str">
            <v>CL</v>
          </cell>
          <cell r="K548" t="str">
            <v>BATCHKIT1-OCT-04-24</v>
          </cell>
          <cell r="L548">
            <v>14</v>
          </cell>
          <cell r="M548">
            <v>0</v>
          </cell>
          <cell r="N548">
            <v>0</v>
          </cell>
          <cell r="O548">
            <v>0</v>
          </cell>
        </row>
        <row r="549">
          <cell r="H549">
            <v>50850437</v>
          </cell>
          <cell r="I549">
            <v>14</v>
          </cell>
          <cell r="J549" t="str">
            <v>CL</v>
          </cell>
          <cell r="K549" t="str">
            <v>BATCHKIT1-OCT-04-24</v>
          </cell>
          <cell r="L549">
            <v>14</v>
          </cell>
          <cell r="M549">
            <v>0</v>
          </cell>
          <cell r="N549">
            <v>0</v>
          </cell>
          <cell r="O549">
            <v>0</v>
          </cell>
        </row>
        <row r="550">
          <cell r="H550">
            <v>30850240</v>
          </cell>
          <cell r="I550">
            <v>14</v>
          </cell>
          <cell r="J550">
            <v>48</v>
          </cell>
          <cell r="K550" t="str">
            <v>BATCHKIT1-OCT-04-24</v>
          </cell>
          <cell r="L550">
            <v>14</v>
          </cell>
          <cell r="M550">
            <v>0</v>
          </cell>
          <cell r="N550">
            <v>0</v>
          </cell>
          <cell r="O550">
            <v>0</v>
          </cell>
        </row>
        <row r="551">
          <cell r="H551">
            <v>50850438</v>
          </cell>
          <cell r="I551">
            <v>13</v>
          </cell>
          <cell r="J551" t="str">
            <v>CL</v>
          </cell>
          <cell r="K551" t="str">
            <v>BATCHKIT1-OCT-04-24</v>
          </cell>
          <cell r="L551">
            <v>13</v>
          </cell>
          <cell r="M551">
            <v>0</v>
          </cell>
          <cell r="N551">
            <v>0</v>
          </cell>
          <cell r="O551">
            <v>0</v>
          </cell>
        </row>
        <row r="552">
          <cell r="H552">
            <v>30850241</v>
          </cell>
          <cell r="I552">
            <v>13</v>
          </cell>
          <cell r="J552">
            <v>48</v>
          </cell>
          <cell r="K552" t="str">
            <v>BATCHKIT1-OCT-04-24</v>
          </cell>
          <cell r="L552">
            <v>13</v>
          </cell>
          <cell r="M552">
            <v>0</v>
          </cell>
          <cell r="N552">
            <v>0</v>
          </cell>
          <cell r="O552">
            <v>0</v>
          </cell>
        </row>
        <row r="553">
          <cell r="H553">
            <v>50850439</v>
          </cell>
          <cell r="I553">
            <v>13</v>
          </cell>
          <cell r="J553" t="str">
            <v>CL</v>
          </cell>
          <cell r="K553" t="str">
            <v>BATCHKIT1-OCT-04-24</v>
          </cell>
          <cell r="L553">
            <v>13</v>
          </cell>
          <cell r="M553">
            <v>0</v>
          </cell>
          <cell r="N553">
            <v>0</v>
          </cell>
          <cell r="O553">
            <v>0</v>
          </cell>
        </row>
        <row r="554">
          <cell r="H554">
            <v>30850249</v>
          </cell>
          <cell r="I554">
            <v>6</v>
          </cell>
          <cell r="J554" t="str">
            <v>CL</v>
          </cell>
          <cell r="K554" t="str">
            <v>BATCHKIT1-OCT-04-24</v>
          </cell>
          <cell r="L554">
            <v>6</v>
          </cell>
          <cell r="M554">
            <v>0</v>
          </cell>
          <cell r="N554">
            <v>0</v>
          </cell>
          <cell r="O554">
            <v>0</v>
          </cell>
        </row>
        <row r="555">
          <cell r="H555">
            <v>50850440</v>
          </cell>
          <cell r="I555">
            <v>11</v>
          </cell>
          <cell r="J555" t="str">
            <v>CL</v>
          </cell>
          <cell r="K555" t="str">
            <v>BATCHKIT1-OCT-04-24</v>
          </cell>
          <cell r="L555">
            <v>11</v>
          </cell>
          <cell r="M555">
            <v>0</v>
          </cell>
          <cell r="N555">
            <v>0</v>
          </cell>
          <cell r="O555">
            <v>0</v>
          </cell>
        </row>
        <row r="556">
          <cell r="H556">
            <v>50850441</v>
          </cell>
          <cell r="I556">
            <v>10</v>
          </cell>
          <cell r="J556" t="str">
            <v>CL</v>
          </cell>
          <cell r="K556" t="str">
            <v>BATCHKIT1-OCT-04-24</v>
          </cell>
          <cell r="L556">
            <v>10</v>
          </cell>
          <cell r="M556">
            <v>0</v>
          </cell>
          <cell r="N556">
            <v>0</v>
          </cell>
          <cell r="O556">
            <v>0</v>
          </cell>
        </row>
        <row r="557">
          <cell r="H557">
            <v>30850244</v>
          </cell>
          <cell r="I557">
            <v>10</v>
          </cell>
          <cell r="J557">
            <v>48</v>
          </cell>
          <cell r="K557" t="str">
            <v>BATCHKIT1-OCT-04-24</v>
          </cell>
          <cell r="L557">
            <v>10</v>
          </cell>
          <cell r="M557">
            <v>0</v>
          </cell>
          <cell r="N557">
            <v>0</v>
          </cell>
          <cell r="O557">
            <v>0</v>
          </cell>
        </row>
        <row r="558">
          <cell r="H558">
            <v>50850442</v>
          </cell>
          <cell r="I558">
            <v>8</v>
          </cell>
          <cell r="J558" t="str">
            <v>CL</v>
          </cell>
          <cell r="K558" t="str">
            <v>BATCHKIT1-OCT-04-24</v>
          </cell>
          <cell r="L558">
            <v>8</v>
          </cell>
          <cell r="M558">
            <v>0</v>
          </cell>
          <cell r="N558">
            <v>0</v>
          </cell>
          <cell r="O558">
            <v>0</v>
          </cell>
        </row>
        <row r="559">
          <cell r="H559">
            <v>50850443</v>
          </cell>
          <cell r="I559">
            <v>8</v>
          </cell>
          <cell r="J559" t="str">
            <v>CL</v>
          </cell>
          <cell r="K559" t="str">
            <v>BATCHKIT1-OCT-04-24</v>
          </cell>
          <cell r="L559">
            <v>8</v>
          </cell>
          <cell r="M559">
            <v>0</v>
          </cell>
          <cell r="N559">
            <v>0</v>
          </cell>
          <cell r="O559">
            <v>0</v>
          </cell>
        </row>
        <row r="560">
          <cell r="H560">
            <v>30850246</v>
          </cell>
          <cell r="I560">
            <v>8</v>
          </cell>
          <cell r="J560">
            <v>48</v>
          </cell>
          <cell r="K560" t="str">
            <v>BATCHKIT1-OCT-04-24</v>
          </cell>
          <cell r="L560">
            <v>8</v>
          </cell>
          <cell r="M560">
            <v>0</v>
          </cell>
          <cell r="N560">
            <v>0</v>
          </cell>
          <cell r="O560">
            <v>0</v>
          </cell>
        </row>
        <row r="561">
          <cell r="H561">
            <v>50850444</v>
          </cell>
          <cell r="I561">
            <v>8</v>
          </cell>
          <cell r="J561" t="str">
            <v>CL</v>
          </cell>
          <cell r="K561" t="str">
            <v>BATCHKIT1-OCT-04-24</v>
          </cell>
          <cell r="L561">
            <v>8</v>
          </cell>
          <cell r="M561">
            <v>0</v>
          </cell>
          <cell r="N561">
            <v>0</v>
          </cell>
          <cell r="O561">
            <v>0</v>
          </cell>
        </row>
        <row r="562">
          <cell r="H562">
            <v>30850247</v>
          </cell>
          <cell r="I562">
            <v>8</v>
          </cell>
          <cell r="J562">
            <v>48</v>
          </cell>
          <cell r="K562" t="str">
            <v>BATCHKIT1-OCT-04-24</v>
          </cell>
          <cell r="L562">
            <v>8</v>
          </cell>
          <cell r="M562">
            <v>0</v>
          </cell>
          <cell r="N562">
            <v>0</v>
          </cell>
          <cell r="O562">
            <v>0</v>
          </cell>
        </row>
        <row r="563">
          <cell r="H563">
            <v>50850445</v>
          </cell>
          <cell r="I563">
            <v>7</v>
          </cell>
          <cell r="J563" t="str">
            <v>CL</v>
          </cell>
          <cell r="K563" t="str">
            <v>BATCHKIT1-OCT-04-24</v>
          </cell>
          <cell r="L563">
            <v>7</v>
          </cell>
          <cell r="M563">
            <v>0</v>
          </cell>
          <cell r="N563">
            <v>0</v>
          </cell>
          <cell r="O563">
            <v>0</v>
          </cell>
        </row>
        <row r="564">
          <cell r="H564">
            <v>30850251</v>
          </cell>
          <cell r="I564">
            <v>6</v>
          </cell>
          <cell r="J564" t="str">
            <v>CL</v>
          </cell>
          <cell r="K564" t="str">
            <v>BATCHKIT1-OCT-04-24</v>
          </cell>
          <cell r="L564">
            <v>6</v>
          </cell>
          <cell r="M564">
            <v>0</v>
          </cell>
          <cell r="N564">
            <v>0</v>
          </cell>
          <cell r="O564">
            <v>0</v>
          </cell>
        </row>
        <row r="565">
          <cell r="H565">
            <v>50850446</v>
          </cell>
          <cell r="I565">
            <v>6</v>
          </cell>
          <cell r="J565" t="str">
            <v>CL</v>
          </cell>
          <cell r="K565" t="str">
            <v>BATCHKIT1-OCT-04-24</v>
          </cell>
          <cell r="L565">
            <v>6</v>
          </cell>
          <cell r="M565">
            <v>0</v>
          </cell>
          <cell r="N565">
            <v>0</v>
          </cell>
          <cell r="O565">
            <v>0</v>
          </cell>
        </row>
        <row r="566">
          <cell r="H566">
            <v>30850252</v>
          </cell>
          <cell r="I566">
            <v>6</v>
          </cell>
          <cell r="J566" t="str">
            <v>CL</v>
          </cell>
          <cell r="K566" t="str">
            <v>BATCHKIT1-OCT-04-24</v>
          </cell>
          <cell r="L566">
            <v>6</v>
          </cell>
          <cell r="M566">
            <v>0</v>
          </cell>
          <cell r="N566">
            <v>0</v>
          </cell>
          <cell r="O566">
            <v>0</v>
          </cell>
        </row>
        <row r="567">
          <cell r="H567">
            <v>50850447</v>
          </cell>
          <cell r="I567">
            <v>6</v>
          </cell>
          <cell r="J567" t="str">
            <v>CL</v>
          </cell>
          <cell r="K567" t="str">
            <v>BATCHKIT1-OCT-04-24</v>
          </cell>
          <cell r="L567">
            <v>6</v>
          </cell>
          <cell r="M567">
            <v>0</v>
          </cell>
          <cell r="N567">
            <v>0</v>
          </cell>
          <cell r="O567">
            <v>0</v>
          </cell>
        </row>
        <row r="568">
          <cell r="H568">
            <v>30850250</v>
          </cell>
          <cell r="I568">
            <v>6</v>
          </cell>
          <cell r="J568">
            <v>48</v>
          </cell>
          <cell r="K568" t="str">
            <v>BATCHKIT1-OCT-04-24</v>
          </cell>
          <cell r="L568">
            <v>6</v>
          </cell>
          <cell r="M568">
            <v>0</v>
          </cell>
          <cell r="N568">
            <v>0</v>
          </cell>
          <cell r="O568">
            <v>0</v>
          </cell>
        </row>
        <row r="569">
          <cell r="H569">
            <v>50850449</v>
          </cell>
          <cell r="I569">
            <v>6</v>
          </cell>
          <cell r="J569" t="str">
            <v>CL</v>
          </cell>
          <cell r="K569" t="str">
            <v>BATCHKIT1-OCT-04-24</v>
          </cell>
          <cell r="L569">
            <v>6</v>
          </cell>
          <cell r="M569">
            <v>0</v>
          </cell>
          <cell r="N569">
            <v>0</v>
          </cell>
          <cell r="O569">
            <v>0</v>
          </cell>
        </row>
        <row r="570">
          <cell r="H570">
            <v>50850451</v>
          </cell>
          <cell r="I570">
            <v>6</v>
          </cell>
          <cell r="J570" t="str">
            <v>CL</v>
          </cell>
          <cell r="K570" t="str">
            <v>BATCHKIT1-OCT-04-24</v>
          </cell>
          <cell r="L570">
            <v>6</v>
          </cell>
          <cell r="M570">
            <v>0</v>
          </cell>
          <cell r="N570">
            <v>0</v>
          </cell>
          <cell r="O570">
            <v>0</v>
          </cell>
        </row>
        <row r="571">
          <cell r="H571">
            <v>30850235</v>
          </cell>
          <cell r="I571">
            <v>22</v>
          </cell>
          <cell r="J571">
            <v>48</v>
          </cell>
          <cell r="K571" t="str">
            <v>BATCHKIT1-OCT-04-24</v>
          </cell>
          <cell r="L571">
            <v>22</v>
          </cell>
          <cell r="M571">
            <v>0</v>
          </cell>
          <cell r="N571">
            <v>0</v>
          </cell>
          <cell r="O571">
            <v>0</v>
          </cell>
        </row>
        <row r="572">
          <cell r="H572">
            <v>50850452</v>
          </cell>
          <cell r="I572">
            <v>6</v>
          </cell>
          <cell r="J572" t="str">
            <v>CL</v>
          </cell>
          <cell r="K572" t="str">
            <v>BATCHKIT1-OCT-04-24</v>
          </cell>
          <cell r="L572">
            <v>6</v>
          </cell>
          <cell r="M572">
            <v>0</v>
          </cell>
          <cell r="N572">
            <v>0</v>
          </cell>
          <cell r="O572">
            <v>0</v>
          </cell>
        </row>
        <row r="573">
          <cell r="H573">
            <v>50850453</v>
          </cell>
          <cell r="I573">
            <v>4</v>
          </cell>
          <cell r="J573" t="str">
            <v>CL</v>
          </cell>
          <cell r="K573" t="str">
            <v>BATCHKIT1-OCT-04-24</v>
          </cell>
          <cell r="L573">
            <v>4</v>
          </cell>
          <cell r="M573">
            <v>0</v>
          </cell>
          <cell r="N573">
            <v>0</v>
          </cell>
          <cell r="O573">
            <v>0</v>
          </cell>
        </row>
        <row r="574">
          <cell r="H574">
            <v>30850255</v>
          </cell>
          <cell r="I574">
            <v>4</v>
          </cell>
          <cell r="J574" t="str">
            <v>CL</v>
          </cell>
          <cell r="K574" t="str">
            <v>BATCHKIT1-OCT-04-24</v>
          </cell>
          <cell r="L574">
            <v>4</v>
          </cell>
          <cell r="M574">
            <v>0</v>
          </cell>
          <cell r="N574">
            <v>0</v>
          </cell>
          <cell r="O574">
            <v>0</v>
          </cell>
        </row>
        <row r="575">
          <cell r="H575">
            <v>50850454</v>
          </cell>
          <cell r="I575">
            <v>4</v>
          </cell>
          <cell r="J575" t="str">
            <v>CL</v>
          </cell>
          <cell r="K575" t="str">
            <v>BATCHKIT1-OCT-04-24</v>
          </cell>
          <cell r="L575">
            <v>4</v>
          </cell>
          <cell r="M575">
            <v>0</v>
          </cell>
          <cell r="N575">
            <v>0</v>
          </cell>
          <cell r="O575">
            <v>0</v>
          </cell>
        </row>
        <row r="576">
          <cell r="H576">
            <v>30850253</v>
          </cell>
          <cell r="I576">
            <v>6</v>
          </cell>
          <cell r="J576" t="str">
            <v>CL</v>
          </cell>
          <cell r="K576" t="str">
            <v>BATCHKIT1-OCT-04-24</v>
          </cell>
          <cell r="L576">
            <v>6</v>
          </cell>
          <cell r="M576">
            <v>0</v>
          </cell>
          <cell r="N576">
            <v>0</v>
          </cell>
          <cell r="O576">
            <v>0</v>
          </cell>
        </row>
        <row r="577">
          <cell r="H577">
            <v>50850455</v>
          </cell>
          <cell r="I577">
            <v>4</v>
          </cell>
          <cell r="J577" t="str">
            <v>CL</v>
          </cell>
          <cell r="K577" t="str">
            <v>BATCHKIT1-OCT-04-24</v>
          </cell>
          <cell r="L577">
            <v>4</v>
          </cell>
          <cell r="M577">
            <v>0</v>
          </cell>
          <cell r="N577">
            <v>0</v>
          </cell>
          <cell r="O577">
            <v>0</v>
          </cell>
        </row>
        <row r="578">
          <cell r="H578">
            <v>30850256</v>
          </cell>
          <cell r="I578">
            <v>4</v>
          </cell>
          <cell r="J578" t="str">
            <v>CL</v>
          </cell>
          <cell r="K578" t="str">
            <v>BATCHKIT1-OCT-04-24</v>
          </cell>
          <cell r="L578">
            <v>4</v>
          </cell>
          <cell r="M578">
            <v>0</v>
          </cell>
          <cell r="N578">
            <v>0</v>
          </cell>
          <cell r="O578">
            <v>0</v>
          </cell>
        </row>
        <row r="579">
          <cell r="H579">
            <v>50850456</v>
          </cell>
          <cell r="I579">
            <v>4</v>
          </cell>
          <cell r="J579" t="str">
            <v>CL</v>
          </cell>
          <cell r="K579" t="str">
            <v>BATCHKIT1-OCT-04-24</v>
          </cell>
          <cell r="L579">
            <v>4</v>
          </cell>
          <cell r="M579">
            <v>0</v>
          </cell>
          <cell r="N579">
            <v>0</v>
          </cell>
          <cell r="O579">
            <v>0</v>
          </cell>
        </row>
        <row r="580">
          <cell r="H580">
            <v>50850457</v>
          </cell>
          <cell r="I580">
            <v>4</v>
          </cell>
          <cell r="J580" t="str">
            <v>CL</v>
          </cell>
          <cell r="K580" t="str">
            <v>BATCHKIT1-OCT-04-24</v>
          </cell>
          <cell r="L580">
            <v>4</v>
          </cell>
          <cell r="M580">
            <v>0</v>
          </cell>
          <cell r="N580">
            <v>0</v>
          </cell>
          <cell r="O580">
            <v>0</v>
          </cell>
        </row>
        <row r="581">
          <cell r="H581">
            <v>50850458</v>
          </cell>
          <cell r="I581">
            <v>4</v>
          </cell>
          <cell r="J581" t="str">
            <v>CL</v>
          </cell>
          <cell r="K581" t="str">
            <v>BATCHKIT1-OCT-04-24</v>
          </cell>
          <cell r="L581">
            <v>4</v>
          </cell>
          <cell r="M581">
            <v>0</v>
          </cell>
          <cell r="N581">
            <v>0</v>
          </cell>
          <cell r="O581">
            <v>0</v>
          </cell>
        </row>
        <row r="582">
          <cell r="H582">
            <v>30850259</v>
          </cell>
          <cell r="I582">
            <v>4</v>
          </cell>
          <cell r="J582" t="str">
            <v>CL</v>
          </cell>
          <cell r="K582" t="str">
            <v>BATCHKIT1-OCT-04-24</v>
          </cell>
          <cell r="L582">
            <v>4</v>
          </cell>
          <cell r="M582">
            <v>0</v>
          </cell>
          <cell r="N582">
            <v>0</v>
          </cell>
          <cell r="O582">
            <v>0</v>
          </cell>
        </row>
        <row r="583">
          <cell r="H583">
            <v>30850232</v>
          </cell>
          <cell r="I583">
            <v>30</v>
          </cell>
          <cell r="J583">
            <v>48</v>
          </cell>
          <cell r="K583" t="str">
            <v>BATCHKIT1-OCT-04-24</v>
          </cell>
          <cell r="L583">
            <v>30</v>
          </cell>
          <cell r="M583">
            <v>0</v>
          </cell>
          <cell r="N583">
            <v>0</v>
          </cell>
          <cell r="O583">
            <v>0</v>
          </cell>
        </row>
        <row r="584">
          <cell r="H584">
            <v>30850257</v>
          </cell>
          <cell r="I584">
            <v>4</v>
          </cell>
          <cell r="J584" t="str">
            <v>CL</v>
          </cell>
          <cell r="K584" t="str">
            <v>BATCHKIT1-OCT-04-24</v>
          </cell>
          <cell r="L584">
            <v>4</v>
          </cell>
          <cell r="M584">
            <v>0</v>
          </cell>
          <cell r="N584">
            <v>0</v>
          </cell>
          <cell r="O584">
            <v>0</v>
          </cell>
        </row>
        <row r="585">
          <cell r="H585">
            <v>30850229</v>
          </cell>
          <cell r="I585">
            <v>43</v>
          </cell>
          <cell r="J585" t="str">
            <v>CL</v>
          </cell>
          <cell r="K585" t="str">
            <v>BATCHKIT1-OCT-04-24</v>
          </cell>
          <cell r="L585">
            <v>43</v>
          </cell>
          <cell r="M585">
            <v>0</v>
          </cell>
          <cell r="N585">
            <v>0</v>
          </cell>
          <cell r="O585">
            <v>0</v>
          </cell>
        </row>
        <row r="586">
          <cell r="H586">
            <v>30850248</v>
          </cell>
          <cell r="I586">
            <v>7</v>
          </cell>
          <cell r="J586" t="str">
            <v>CL</v>
          </cell>
          <cell r="K586" t="str">
            <v>BATCHKIT1-OCT-04-24</v>
          </cell>
          <cell r="L586">
            <v>7</v>
          </cell>
          <cell r="M586">
            <v>0</v>
          </cell>
          <cell r="N586">
            <v>0</v>
          </cell>
          <cell r="O586">
            <v>0</v>
          </cell>
        </row>
        <row r="587">
          <cell r="H587">
            <v>30850258</v>
          </cell>
          <cell r="I587">
            <v>4</v>
          </cell>
          <cell r="J587" t="str">
            <v>CL</v>
          </cell>
          <cell r="K587" t="str">
            <v>BATCHKIT1-OCT-04-24</v>
          </cell>
          <cell r="L587">
            <v>4</v>
          </cell>
          <cell r="M587">
            <v>0</v>
          </cell>
          <cell r="N587">
            <v>0</v>
          </cell>
          <cell r="O587">
            <v>0</v>
          </cell>
        </row>
        <row r="588">
          <cell r="H588">
            <v>30850277</v>
          </cell>
          <cell r="I588">
            <v>16</v>
          </cell>
          <cell r="J588" t="str">
            <v>CL</v>
          </cell>
          <cell r="K588" t="str">
            <v>POUS270472</v>
          </cell>
          <cell r="L588">
            <v>16</v>
          </cell>
          <cell r="M588">
            <v>0</v>
          </cell>
          <cell r="N588">
            <v>0</v>
          </cell>
          <cell r="O588">
            <v>0</v>
          </cell>
        </row>
        <row r="589">
          <cell r="H589">
            <v>30850279</v>
          </cell>
          <cell r="I589">
            <v>34</v>
          </cell>
          <cell r="J589" t="str">
            <v>CL</v>
          </cell>
          <cell r="K589" t="str">
            <v>POUS270454</v>
          </cell>
          <cell r="L589">
            <v>34</v>
          </cell>
          <cell r="M589">
            <v>0</v>
          </cell>
          <cell r="N589">
            <v>0</v>
          </cell>
          <cell r="O589">
            <v>0</v>
          </cell>
        </row>
        <row r="590">
          <cell r="H590">
            <v>30850289</v>
          </cell>
          <cell r="I590">
            <v>2</v>
          </cell>
          <cell r="J590" t="str">
            <v>CL</v>
          </cell>
          <cell r="K590" t="str">
            <v>POUS270504</v>
          </cell>
          <cell r="L590">
            <v>2</v>
          </cell>
          <cell r="M590">
            <v>0</v>
          </cell>
          <cell r="N590">
            <v>0</v>
          </cell>
          <cell r="O590">
            <v>0</v>
          </cell>
        </row>
        <row r="591">
          <cell r="H591">
            <v>30850293</v>
          </cell>
          <cell r="I591">
            <v>1</v>
          </cell>
          <cell r="J591" t="str">
            <v>CL</v>
          </cell>
          <cell r="K591" t="str">
            <v>POUS270221</v>
          </cell>
          <cell r="L591">
            <v>1</v>
          </cell>
          <cell r="M591">
            <v>0</v>
          </cell>
          <cell r="N591">
            <v>0</v>
          </cell>
          <cell r="O591">
            <v>0</v>
          </cell>
        </row>
        <row r="592">
          <cell r="H592">
            <v>30850298</v>
          </cell>
          <cell r="I592">
            <v>2</v>
          </cell>
          <cell r="J592" t="str">
            <v>CL</v>
          </cell>
          <cell r="K592" t="str">
            <v>POUS270206</v>
          </cell>
          <cell r="L592">
            <v>2</v>
          </cell>
          <cell r="M592">
            <v>0</v>
          </cell>
          <cell r="N592">
            <v>0</v>
          </cell>
          <cell r="O592">
            <v>0</v>
          </cell>
        </row>
        <row r="593">
          <cell r="H593">
            <v>30850301</v>
          </cell>
          <cell r="I593">
            <v>2</v>
          </cell>
          <cell r="J593" t="str">
            <v>CL</v>
          </cell>
          <cell r="K593" t="str">
            <v>POUS270331</v>
          </cell>
          <cell r="L593">
            <v>2</v>
          </cell>
          <cell r="M593">
            <v>0</v>
          </cell>
          <cell r="N593">
            <v>0</v>
          </cell>
          <cell r="O593">
            <v>0</v>
          </cell>
        </row>
        <row r="594">
          <cell r="H594">
            <v>30850303</v>
          </cell>
          <cell r="I594">
            <v>2</v>
          </cell>
          <cell r="J594" t="str">
            <v>CL</v>
          </cell>
          <cell r="K594" t="str">
            <v>POUS270451</v>
          </cell>
          <cell r="L594">
            <v>2</v>
          </cell>
          <cell r="M594">
            <v>0</v>
          </cell>
          <cell r="N594">
            <v>0</v>
          </cell>
          <cell r="O594">
            <v>0</v>
          </cell>
        </row>
        <row r="595">
          <cell r="H595">
            <v>30850308</v>
          </cell>
          <cell r="I595">
            <v>2</v>
          </cell>
          <cell r="J595" t="str">
            <v>CL</v>
          </cell>
          <cell r="K595" t="str">
            <v>POUS270246</v>
          </cell>
          <cell r="L595">
            <v>2</v>
          </cell>
          <cell r="M595">
            <v>0</v>
          </cell>
          <cell r="N595">
            <v>0</v>
          </cell>
          <cell r="O595">
            <v>0</v>
          </cell>
        </row>
        <row r="596">
          <cell r="H596">
            <v>30850266</v>
          </cell>
          <cell r="I596">
            <v>9</v>
          </cell>
          <cell r="J596">
            <v>43</v>
          </cell>
          <cell r="K596" t="str">
            <v>POUS270365</v>
          </cell>
          <cell r="L596">
            <v>9</v>
          </cell>
          <cell r="M596">
            <v>0</v>
          </cell>
          <cell r="N596">
            <v>0</v>
          </cell>
          <cell r="O596">
            <v>0</v>
          </cell>
        </row>
        <row r="597">
          <cell r="H597">
            <v>30850267</v>
          </cell>
          <cell r="I597">
            <v>8</v>
          </cell>
          <cell r="J597">
            <v>43</v>
          </cell>
          <cell r="K597" t="str">
            <v>POUS270360</v>
          </cell>
          <cell r="L597">
            <v>8</v>
          </cell>
          <cell r="M597">
            <v>0</v>
          </cell>
          <cell r="N597">
            <v>0</v>
          </cell>
          <cell r="O597">
            <v>0</v>
          </cell>
        </row>
        <row r="598">
          <cell r="H598">
            <v>30850268</v>
          </cell>
          <cell r="I598">
            <v>22</v>
          </cell>
          <cell r="J598" t="str">
            <v>CL</v>
          </cell>
          <cell r="K598" t="str">
            <v>POUS270254</v>
          </cell>
          <cell r="L598">
            <v>22</v>
          </cell>
          <cell r="M598">
            <v>0</v>
          </cell>
          <cell r="N598">
            <v>0</v>
          </cell>
          <cell r="O598">
            <v>0</v>
          </cell>
        </row>
        <row r="599">
          <cell r="H599">
            <v>30850269</v>
          </cell>
          <cell r="I599">
            <v>8</v>
          </cell>
          <cell r="J599" t="str">
            <v>CL</v>
          </cell>
          <cell r="K599" t="str">
            <v>POUS270391</v>
          </cell>
          <cell r="L599">
            <v>8</v>
          </cell>
          <cell r="M599">
            <v>0</v>
          </cell>
          <cell r="N599">
            <v>0</v>
          </cell>
          <cell r="O599">
            <v>0</v>
          </cell>
        </row>
        <row r="600">
          <cell r="H600">
            <v>30850270</v>
          </cell>
          <cell r="I600">
            <v>110</v>
          </cell>
          <cell r="J600">
            <v>43</v>
          </cell>
          <cell r="K600" t="str">
            <v>POUS270235</v>
          </cell>
          <cell r="L600">
            <v>106</v>
          </cell>
          <cell r="M600">
            <v>4</v>
          </cell>
          <cell r="N600">
            <v>0</v>
          </cell>
          <cell r="O600">
            <v>0</v>
          </cell>
        </row>
        <row r="601">
          <cell r="H601">
            <v>30850271</v>
          </cell>
          <cell r="I601">
            <v>24</v>
          </cell>
          <cell r="J601">
            <v>43</v>
          </cell>
          <cell r="K601" t="str">
            <v>POUS270429</v>
          </cell>
          <cell r="L601">
            <v>24</v>
          </cell>
          <cell r="M601">
            <v>0</v>
          </cell>
          <cell r="N601">
            <v>0</v>
          </cell>
          <cell r="O601">
            <v>0</v>
          </cell>
        </row>
        <row r="602">
          <cell r="H602">
            <v>30850272</v>
          </cell>
          <cell r="I602">
            <v>31</v>
          </cell>
          <cell r="J602">
            <v>43</v>
          </cell>
          <cell r="K602" t="str">
            <v>POUS269995</v>
          </cell>
          <cell r="L602">
            <v>31</v>
          </cell>
          <cell r="M602">
            <v>0</v>
          </cell>
          <cell r="N602">
            <v>0</v>
          </cell>
          <cell r="O602">
            <v>0</v>
          </cell>
        </row>
        <row r="603">
          <cell r="H603">
            <v>30850273</v>
          </cell>
          <cell r="I603">
            <v>122</v>
          </cell>
          <cell r="J603">
            <v>43</v>
          </cell>
          <cell r="K603" t="str">
            <v>POUS270379</v>
          </cell>
          <cell r="L603">
            <v>122</v>
          </cell>
          <cell r="M603">
            <v>0</v>
          </cell>
          <cell r="N603">
            <v>0</v>
          </cell>
          <cell r="O603">
            <v>0</v>
          </cell>
        </row>
        <row r="604">
          <cell r="H604">
            <v>30850274</v>
          </cell>
          <cell r="I604">
            <v>3</v>
          </cell>
          <cell r="J604" t="str">
            <v>CL</v>
          </cell>
          <cell r="K604" t="str">
            <v>POUS270489</v>
          </cell>
          <cell r="L604">
            <v>3</v>
          </cell>
          <cell r="M604">
            <v>0</v>
          </cell>
          <cell r="N604">
            <v>0</v>
          </cell>
          <cell r="O604">
            <v>0</v>
          </cell>
        </row>
        <row r="605">
          <cell r="H605">
            <v>30850275</v>
          </cell>
          <cell r="I605">
            <v>20</v>
          </cell>
          <cell r="J605">
            <v>43</v>
          </cell>
          <cell r="K605" t="str">
            <v>POUS270502</v>
          </cell>
          <cell r="L605">
            <v>19</v>
          </cell>
          <cell r="M605">
            <v>1</v>
          </cell>
          <cell r="N605">
            <v>0</v>
          </cell>
          <cell r="O605">
            <v>0</v>
          </cell>
        </row>
        <row r="606">
          <cell r="H606">
            <v>30850276</v>
          </cell>
          <cell r="I606">
            <v>63</v>
          </cell>
          <cell r="J606">
            <v>43</v>
          </cell>
          <cell r="K606" t="str">
            <v>POUS270378</v>
          </cell>
          <cell r="L606">
            <v>63</v>
          </cell>
          <cell r="M606">
            <v>0</v>
          </cell>
          <cell r="N606">
            <v>0</v>
          </cell>
          <cell r="O606">
            <v>0</v>
          </cell>
        </row>
        <row r="607">
          <cell r="H607">
            <v>30850313</v>
          </cell>
          <cell r="I607">
            <v>1</v>
          </cell>
          <cell r="J607" t="str">
            <v>CL</v>
          </cell>
          <cell r="K607" t="str">
            <v>POUS269994</v>
          </cell>
          <cell r="L607">
            <v>1</v>
          </cell>
          <cell r="M607">
            <v>0</v>
          </cell>
          <cell r="N607">
            <v>0</v>
          </cell>
          <cell r="O607">
            <v>0</v>
          </cell>
        </row>
        <row r="608">
          <cell r="H608">
            <v>30850278</v>
          </cell>
          <cell r="I608">
            <v>7</v>
          </cell>
          <cell r="J608" t="str">
            <v>CL</v>
          </cell>
          <cell r="K608" t="str">
            <v>POUS270404</v>
          </cell>
          <cell r="L608">
            <v>7</v>
          </cell>
          <cell r="M608">
            <v>0</v>
          </cell>
          <cell r="N608">
            <v>0</v>
          </cell>
          <cell r="O608">
            <v>0</v>
          </cell>
        </row>
        <row r="609">
          <cell r="H609">
            <v>30850280</v>
          </cell>
          <cell r="I609">
            <v>8</v>
          </cell>
          <cell r="J609" t="str">
            <v>CL</v>
          </cell>
          <cell r="K609" t="str">
            <v>POUS270551</v>
          </cell>
          <cell r="L609">
            <v>8</v>
          </cell>
          <cell r="M609">
            <v>0</v>
          </cell>
          <cell r="N609">
            <v>0</v>
          </cell>
          <cell r="O609">
            <v>0</v>
          </cell>
        </row>
        <row r="610">
          <cell r="H610">
            <v>30850281</v>
          </cell>
          <cell r="I610">
            <v>6</v>
          </cell>
          <cell r="J610" t="str">
            <v>CL</v>
          </cell>
          <cell r="K610" t="str">
            <v>POUS270267</v>
          </cell>
          <cell r="L610">
            <v>6</v>
          </cell>
          <cell r="M610">
            <v>0</v>
          </cell>
          <cell r="N610">
            <v>0</v>
          </cell>
          <cell r="O610">
            <v>0</v>
          </cell>
        </row>
        <row r="611">
          <cell r="H611">
            <v>30850282</v>
          </cell>
          <cell r="I611">
            <v>5</v>
          </cell>
          <cell r="J611">
            <v>43</v>
          </cell>
          <cell r="K611" t="str">
            <v>POUS270360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</row>
        <row r="612">
          <cell r="H612">
            <v>30850283</v>
          </cell>
          <cell r="I612">
            <v>8</v>
          </cell>
          <cell r="J612" t="str">
            <v>CL</v>
          </cell>
          <cell r="K612" t="str">
            <v>POUS270365</v>
          </cell>
          <cell r="L612">
            <v>8</v>
          </cell>
          <cell r="M612">
            <v>0</v>
          </cell>
          <cell r="N612">
            <v>0</v>
          </cell>
          <cell r="O612">
            <v>0</v>
          </cell>
        </row>
        <row r="613">
          <cell r="H613">
            <v>30850284</v>
          </cell>
          <cell r="I613">
            <v>1</v>
          </cell>
          <cell r="J613" t="str">
            <v>CL</v>
          </cell>
          <cell r="K613" t="str">
            <v>POUS270539</v>
          </cell>
          <cell r="L613">
            <v>1</v>
          </cell>
          <cell r="M613">
            <v>0</v>
          </cell>
          <cell r="N613">
            <v>0</v>
          </cell>
          <cell r="O613">
            <v>0</v>
          </cell>
        </row>
        <row r="614">
          <cell r="H614">
            <v>30850285</v>
          </cell>
          <cell r="I614">
            <v>8</v>
          </cell>
          <cell r="J614">
            <v>43</v>
          </cell>
          <cell r="K614" t="str">
            <v>POUS270486</v>
          </cell>
          <cell r="L614">
            <v>7</v>
          </cell>
          <cell r="M614">
            <v>1</v>
          </cell>
          <cell r="N614">
            <v>0</v>
          </cell>
          <cell r="O614">
            <v>0</v>
          </cell>
        </row>
        <row r="615">
          <cell r="H615">
            <v>30850286</v>
          </cell>
          <cell r="I615">
            <v>12</v>
          </cell>
          <cell r="J615">
            <v>43</v>
          </cell>
          <cell r="K615" t="str">
            <v>POUS270391</v>
          </cell>
          <cell r="L615">
            <v>12</v>
          </cell>
          <cell r="M615">
            <v>0</v>
          </cell>
          <cell r="N615">
            <v>0</v>
          </cell>
          <cell r="O615">
            <v>0</v>
          </cell>
        </row>
        <row r="616">
          <cell r="H616">
            <v>30850287</v>
          </cell>
          <cell r="I616">
            <v>1</v>
          </cell>
          <cell r="J616" t="str">
            <v>CL</v>
          </cell>
          <cell r="K616" t="str">
            <v>POUS270407</v>
          </cell>
          <cell r="L616">
            <v>1</v>
          </cell>
          <cell r="M616">
            <v>0</v>
          </cell>
          <cell r="N616">
            <v>0</v>
          </cell>
          <cell r="O616">
            <v>0</v>
          </cell>
        </row>
        <row r="617">
          <cell r="H617">
            <v>30850288</v>
          </cell>
          <cell r="I617">
            <v>47</v>
          </cell>
          <cell r="J617" t="str">
            <v>CL</v>
          </cell>
          <cell r="K617" t="str">
            <v>POUS270438</v>
          </cell>
          <cell r="L617">
            <v>47</v>
          </cell>
          <cell r="M617">
            <v>0</v>
          </cell>
          <cell r="N617">
            <v>0</v>
          </cell>
          <cell r="O617">
            <v>0</v>
          </cell>
        </row>
        <row r="618">
          <cell r="H618">
            <v>30850290</v>
          </cell>
          <cell r="I618">
            <v>16</v>
          </cell>
          <cell r="J618">
            <v>43</v>
          </cell>
          <cell r="K618" t="str">
            <v>POUS270263</v>
          </cell>
          <cell r="L618">
            <v>16</v>
          </cell>
          <cell r="M618">
            <v>0</v>
          </cell>
          <cell r="N618">
            <v>0</v>
          </cell>
          <cell r="O618">
            <v>0</v>
          </cell>
        </row>
        <row r="619">
          <cell r="H619">
            <v>30850291</v>
          </cell>
          <cell r="I619">
            <v>4</v>
          </cell>
          <cell r="J619" t="str">
            <v>CL</v>
          </cell>
          <cell r="K619" t="str">
            <v>POUS270549</v>
          </cell>
          <cell r="L619">
            <v>4</v>
          </cell>
          <cell r="M619">
            <v>0</v>
          </cell>
          <cell r="N619">
            <v>0</v>
          </cell>
          <cell r="O619">
            <v>0</v>
          </cell>
        </row>
        <row r="620">
          <cell r="H620">
            <v>30850292</v>
          </cell>
          <cell r="I620">
            <v>5</v>
          </cell>
          <cell r="J620">
            <v>43</v>
          </cell>
          <cell r="K620" t="str">
            <v>POUS270497</v>
          </cell>
          <cell r="L620">
            <v>5</v>
          </cell>
          <cell r="M620">
            <v>0</v>
          </cell>
          <cell r="N620">
            <v>0</v>
          </cell>
          <cell r="O620">
            <v>0</v>
          </cell>
        </row>
        <row r="621">
          <cell r="H621">
            <v>30850294</v>
          </cell>
          <cell r="I621">
            <v>3</v>
          </cell>
          <cell r="J621" t="str">
            <v>CL</v>
          </cell>
          <cell r="K621" t="str">
            <v>POUS270233</v>
          </cell>
          <cell r="L621">
            <v>3</v>
          </cell>
          <cell r="M621">
            <v>0</v>
          </cell>
          <cell r="N621">
            <v>0</v>
          </cell>
          <cell r="O621">
            <v>0</v>
          </cell>
        </row>
        <row r="622">
          <cell r="H622">
            <v>30850295</v>
          </cell>
          <cell r="I622">
            <v>2</v>
          </cell>
          <cell r="J622" t="str">
            <v>CL</v>
          </cell>
          <cell r="K622" t="str">
            <v>POUS270456</v>
          </cell>
          <cell r="L622">
            <v>2</v>
          </cell>
          <cell r="M622">
            <v>0</v>
          </cell>
          <cell r="N622">
            <v>0</v>
          </cell>
          <cell r="O622">
            <v>0</v>
          </cell>
        </row>
        <row r="623">
          <cell r="H623">
            <v>30850296</v>
          </cell>
          <cell r="I623">
            <v>1</v>
          </cell>
          <cell r="J623" t="str">
            <v>CL</v>
          </cell>
          <cell r="K623" t="str">
            <v>POUS270155</v>
          </cell>
          <cell r="L623">
            <v>1</v>
          </cell>
          <cell r="M623">
            <v>0</v>
          </cell>
          <cell r="N623">
            <v>0</v>
          </cell>
          <cell r="O623">
            <v>0</v>
          </cell>
        </row>
        <row r="624">
          <cell r="H624">
            <v>30850297</v>
          </cell>
          <cell r="I624">
            <v>1</v>
          </cell>
          <cell r="J624">
            <v>43</v>
          </cell>
          <cell r="K624" t="str">
            <v>POUS270177</v>
          </cell>
          <cell r="L624">
            <v>1</v>
          </cell>
          <cell r="M624">
            <v>0</v>
          </cell>
          <cell r="N624">
            <v>0</v>
          </cell>
          <cell r="O624">
            <v>0</v>
          </cell>
        </row>
        <row r="625">
          <cell r="H625">
            <v>30850299</v>
          </cell>
          <cell r="I625">
            <v>2</v>
          </cell>
          <cell r="J625" t="str">
            <v>CL</v>
          </cell>
          <cell r="K625" t="str">
            <v>POUS270035</v>
          </cell>
          <cell r="L625">
            <v>2</v>
          </cell>
          <cell r="M625">
            <v>0</v>
          </cell>
          <cell r="N625">
            <v>0</v>
          </cell>
          <cell r="O625">
            <v>0</v>
          </cell>
        </row>
        <row r="626">
          <cell r="H626">
            <v>30850300</v>
          </cell>
          <cell r="I626">
            <v>2</v>
          </cell>
          <cell r="J626" t="str">
            <v>CL</v>
          </cell>
          <cell r="K626" t="str">
            <v>POUS270501</v>
          </cell>
          <cell r="L626">
            <v>2</v>
          </cell>
          <cell r="M626">
            <v>0</v>
          </cell>
          <cell r="N626">
            <v>0</v>
          </cell>
          <cell r="O626">
            <v>0</v>
          </cell>
        </row>
        <row r="627">
          <cell r="H627">
            <v>30850316</v>
          </cell>
          <cell r="I627">
            <v>8</v>
          </cell>
          <cell r="J627" t="str">
            <v>CL</v>
          </cell>
          <cell r="K627" t="str">
            <v>POUS269976</v>
          </cell>
          <cell r="L627">
            <v>8</v>
          </cell>
          <cell r="M627">
            <v>0</v>
          </cell>
          <cell r="N627">
            <v>0</v>
          </cell>
          <cell r="O627">
            <v>0</v>
          </cell>
        </row>
        <row r="628">
          <cell r="H628">
            <v>30850302</v>
          </cell>
          <cell r="I628">
            <v>1</v>
          </cell>
          <cell r="J628" t="str">
            <v>CL</v>
          </cell>
          <cell r="K628" t="str">
            <v>POUS270149</v>
          </cell>
          <cell r="L628">
            <v>1</v>
          </cell>
          <cell r="M628">
            <v>0</v>
          </cell>
          <cell r="N628">
            <v>0</v>
          </cell>
          <cell r="O628">
            <v>0</v>
          </cell>
        </row>
        <row r="629">
          <cell r="H629">
            <v>30850304</v>
          </cell>
          <cell r="I629">
            <v>2</v>
          </cell>
          <cell r="J629">
            <v>43</v>
          </cell>
          <cell r="K629" t="str">
            <v>POUS270180</v>
          </cell>
          <cell r="L629">
            <v>2</v>
          </cell>
          <cell r="M629">
            <v>0</v>
          </cell>
          <cell r="N629">
            <v>0</v>
          </cell>
          <cell r="O629">
            <v>0</v>
          </cell>
        </row>
        <row r="630">
          <cell r="H630">
            <v>30850305</v>
          </cell>
          <cell r="I630">
            <v>3</v>
          </cell>
          <cell r="J630">
            <v>43</v>
          </cell>
          <cell r="K630" t="str">
            <v>POUS270474</v>
          </cell>
          <cell r="L630">
            <v>3</v>
          </cell>
          <cell r="M630">
            <v>0</v>
          </cell>
          <cell r="N630">
            <v>0</v>
          </cell>
          <cell r="O630">
            <v>0</v>
          </cell>
        </row>
        <row r="631">
          <cell r="H631">
            <v>30850306</v>
          </cell>
          <cell r="I631">
            <v>1</v>
          </cell>
          <cell r="J631" t="str">
            <v>CL</v>
          </cell>
          <cell r="K631" t="str">
            <v>POUS270246</v>
          </cell>
          <cell r="L631">
            <v>1</v>
          </cell>
          <cell r="M631">
            <v>0</v>
          </cell>
          <cell r="N631">
            <v>0</v>
          </cell>
          <cell r="O631">
            <v>0</v>
          </cell>
        </row>
        <row r="632">
          <cell r="H632">
            <v>30850307</v>
          </cell>
          <cell r="I632">
            <v>1</v>
          </cell>
          <cell r="J632" t="str">
            <v>CL</v>
          </cell>
          <cell r="K632" t="str">
            <v>POUS270537</v>
          </cell>
          <cell r="L632">
            <v>1</v>
          </cell>
          <cell r="M632">
            <v>0</v>
          </cell>
          <cell r="N632">
            <v>0</v>
          </cell>
          <cell r="O632">
            <v>0</v>
          </cell>
        </row>
        <row r="633">
          <cell r="H633">
            <v>30850309</v>
          </cell>
          <cell r="I633">
            <v>1</v>
          </cell>
          <cell r="J633">
            <v>43</v>
          </cell>
          <cell r="K633" t="str">
            <v>POUS270373</v>
          </cell>
          <cell r="L633">
            <v>0</v>
          </cell>
          <cell r="M633">
            <v>1</v>
          </cell>
          <cell r="N633">
            <v>0</v>
          </cell>
          <cell r="O633">
            <v>0</v>
          </cell>
        </row>
        <row r="634">
          <cell r="H634">
            <v>30850310</v>
          </cell>
          <cell r="I634">
            <v>2</v>
          </cell>
          <cell r="J634" t="str">
            <v>CL</v>
          </cell>
          <cell r="K634" t="str">
            <v>POUS270185</v>
          </cell>
          <cell r="L634">
            <v>2</v>
          </cell>
          <cell r="M634">
            <v>0</v>
          </cell>
          <cell r="N634">
            <v>0</v>
          </cell>
          <cell r="O634">
            <v>0</v>
          </cell>
        </row>
        <row r="635">
          <cell r="H635">
            <v>30850311</v>
          </cell>
          <cell r="I635">
            <v>1</v>
          </cell>
          <cell r="J635">
            <v>43</v>
          </cell>
          <cell r="K635" t="str">
            <v>POUS270001</v>
          </cell>
          <cell r="L635">
            <v>0</v>
          </cell>
          <cell r="M635">
            <v>1</v>
          </cell>
          <cell r="N635">
            <v>0</v>
          </cell>
          <cell r="O635">
            <v>0</v>
          </cell>
        </row>
        <row r="636">
          <cell r="H636">
            <v>30850312</v>
          </cell>
          <cell r="I636">
            <v>2</v>
          </cell>
          <cell r="J636">
            <v>43</v>
          </cell>
          <cell r="K636" t="str">
            <v>POUS270425</v>
          </cell>
          <cell r="L636">
            <v>2</v>
          </cell>
          <cell r="M636">
            <v>0</v>
          </cell>
          <cell r="N636">
            <v>0</v>
          </cell>
          <cell r="O636">
            <v>0</v>
          </cell>
        </row>
        <row r="637">
          <cell r="H637">
            <v>30850314</v>
          </cell>
          <cell r="I637">
            <v>0</v>
          </cell>
          <cell r="J637" t="str">
            <v>CL</v>
          </cell>
          <cell r="K637" t="str">
            <v>POUS269980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</row>
        <row r="638">
          <cell r="H638">
            <v>30850315</v>
          </cell>
          <cell r="I638">
            <v>4</v>
          </cell>
          <cell r="J638">
            <v>43</v>
          </cell>
          <cell r="K638" t="str">
            <v>POUS269984</v>
          </cell>
          <cell r="L638">
            <v>4</v>
          </cell>
          <cell r="M638">
            <v>0</v>
          </cell>
          <cell r="N638">
            <v>0</v>
          </cell>
          <cell r="O638">
            <v>0</v>
          </cell>
        </row>
        <row r="639">
          <cell r="H639">
            <v>30850318</v>
          </cell>
          <cell r="I639">
            <v>5</v>
          </cell>
          <cell r="J639" t="str">
            <v>CL</v>
          </cell>
          <cell r="K639" t="str">
            <v>POUS270506</v>
          </cell>
          <cell r="L639">
            <v>5</v>
          </cell>
          <cell r="M639">
            <v>0</v>
          </cell>
          <cell r="N639">
            <v>0</v>
          </cell>
          <cell r="O639">
            <v>0</v>
          </cell>
        </row>
        <row r="640">
          <cell r="H640">
            <v>30850317</v>
          </cell>
          <cell r="I640">
            <v>3</v>
          </cell>
          <cell r="J640" t="str">
            <v>CL</v>
          </cell>
          <cell r="K640" t="str">
            <v>POUS270265</v>
          </cell>
          <cell r="L640">
            <v>3</v>
          </cell>
          <cell r="M640">
            <v>0</v>
          </cell>
          <cell r="N640">
            <v>0</v>
          </cell>
          <cell r="O640">
            <v>0</v>
          </cell>
        </row>
        <row r="641">
          <cell r="H641">
            <v>30850319</v>
          </cell>
          <cell r="I641">
            <v>13</v>
          </cell>
          <cell r="J641">
            <v>42</v>
          </cell>
          <cell r="K641" t="str">
            <v>POUS270295</v>
          </cell>
          <cell r="L641">
            <v>13</v>
          </cell>
          <cell r="M641">
            <v>0</v>
          </cell>
          <cell r="N641">
            <v>0</v>
          </cell>
          <cell r="O641">
            <v>0</v>
          </cell>
        </row>
        <row r="642">
          <cell r="H642">
            <v>30850320</v>
          </cell>
          <cell r="I642">
            <v>10</v>
          </cell>
          <cell r="J642" t="str">
            <v>CL</v>
          </cell>
          <cell r="K642" t="str">
            <v>POUS270336</v>
          </cell>
          <cell r="L642">
            <v>10</v>
          </cell>
          <cell r="M642">
            <v>0</v>
          </cell>
          <cell r="N642">
            <v>0</v>
          </cell>
          <cell r="O642">
            <v>0</v>
          </cell>
        </row>
        <row r="643">
          <cell r="H643">
            <v>30850321</v>
          </cell>
          <cell r="I643">
            <v>4</v>
          </cell>
          <cell r="J643" t="str">
            <v>CL</v>
          </cell>
          <cell r="K643" t="str">
            <v>POUS270239</v>
          </cell>
          <cell r="L643">
            <v>4</v>
          </cell>
          <cell r="M643">
            <v>0</v>
          </cell>
          <cell r="N643">
            <v>0</v>
          </cell>
          <cell r="O643">
            <v>0</v>
          </cell>
        </row>
        <row r="644">
          <cell r="H644">
            <v>30850322</v>
          </cell>
          <cell r="I644">
            <v>3</v>
          </cell>
          <cell r="J644">
            <v>42</v>
          </cell>
          <cell r="K644" t="str">
            <v>POUS270384</v>
          </cell>
          <cell r="L644">
            <v>3</v>
          </cell>
          <cell r="M644">
            <v>0</v>
          </cell>
          <cell r="N644">
            <v>0</v>
          </cell>
          <cell r="O644">
            <v>0</v>
          </cell>
        </row>
        <row r="645">
          <cell r="H645">
            <v>30850323</v>
          </cell>
          <cell r="I645">
            <v>3</v>
          </cell>
          <cell r="J645" t="str">
            <v>CL</v>
          </cell>
          <cell r="K645" t="str">
            <v>POUS270341</v>
          </cell>
          <cell r="L645">
            <v>3</v>
          </cell>
          <cell r="M645">
            <v>0</v>
          </cell>
          <cell r="N645">
            <v>0</v>
          </cell>
          <cell r="O645">
            <v>0</v>
          </cell>
        </row>
        <row r="646">
          <cell r="H646">
            <v>30850324</v>
          </cell>
          <cell r="I646">
            <v>2</v>
          </cell>
          <cell r="J646">
            <v>42</v>
          </cell>
          <cell r="K646" t="str">
            <v>POUS270365</v>
          </cell>
          <cell r="L646">
            <v>2</v>
          </cell>
          <cell r="M646">
            <v>0</v>
          </cell>
          <cell r="N646">
            <v>1</v>
          </cell>
          <cell r="O646">
            <v>0</v>
          </cell>
        </row>
        <row r="647">
          <cell r="H647">
            <v>30850325</v>
          </cell>
          <cell r="I647">
            <v>2</v>
          </cell>
          <cell r="J647" t="str">
            <v>CL</v>
          </cell>
          <cell r="K647" t="str">
            <v>POUS270410</v>
          </cell>
          <cell r="L647">
            <v>2</v>
          </cell>
          <cell r="M647">
            <v>0</v>
          </cell>
          <cell r="N647">
            <v>0</v>
          </cell>
          <cell r="O647">
            <v>0</v>
          </cell>
        </row>
        <row r="648">
          <cell r="H648">
            <v>30850326</v>
          </cell>
          <cell r="I648">
            <v>2</v>
          </cell>
          <cell r="J648">
            <v>42</v>
          </cell>
          <cell r="K648" t="str">
            <v>POUS270550</v>
          </cell>
          <cell r="L648">
            <v>0</v>
          </cell>
          <cell r="M648">
            <v>2</v>
          </cell>
          <cell r="N648">
            <v>0</v>
          </cell>
          <cell r="O648">
            <v>0</v>
          </cell>
        </row>
        <row r="649">
          <cell r="H649">
            <v>30850327</v>
          </cell>
          <cell r="I649">
            <v>2</v>
          </cell>
          <cell r="J649" t="str">
            <v>CL</v>
          </cell>
          <cell r="K649" t="str">
            <v>POUS270430</v>
          </cell>
          <cell r="L649">
            <v>2</v>
          </cell>
          <cell r="M649">
            <v>0</v>
          </cell>
          <cell r="N649">
            <v>0</v>
          </cell>
          <cell r="O649">
            <v>0</v>
          </cell>
        </row>
        <row r="650">
          <cell r="H650">
            <v>30850328</v>
          </cell>
          <cell r="I650">
            <v>2</v>
          </cell>
          <cell r="J650" t="str">
            <v>CL</v>
          </cell>
          <cell r="K650" t="str">
            <v>POUS270351</v>
          </cell>
          <cell r="L650">
            <v>2</v>
          </cell>
          <cell r="M650">
            <v>0</v>
          </cell>
          <cell r="N650">
            <v>0</v>
          </cell>
          <cell r="O650">
            <v>0</v>
          </cell>
        </row>
        <row r="651">
          <cell r="H651">
            <v>30850329</v>
          </cell>
          <cell r="I651">
            <v>1</v>
          </cell>
          <cell r="J651" t="str">
            <v>CL</v>
          </cell>
          <cell r="K651" t="str">
            <v>POUS270356</v>
          </cell>
          <cell r="L651">
            <v>1</v>
          </cell>
          <cell r="M651">
            <v>0</v>
          </cell>
          <cell r="N651">
            <v>0</v>
          </cell>
          <cell r="O651">
            <v>0</v>
          </cell>
        </row>
        <row r="652">
          <cell r="H652">
            <v>30850330</v>
          </cell>
          <cell r="I652">
            <v>1</v>
          </cell>
          <cell r="J652">
            <v>42</v>
          </cell>
          <cell r="K652" t="str">
            <v>POUS270433</v>
          </cell>
          <cell r="L652">
            <v>1</v>
          </cell>
          <cell r="M652">
            <v>0</v>
          </cell>
          <cell r="N652">
            <v>0</v>
          </cell>
          <cell r="O652">
            <v>0</v>
          </cell>
        </row>
        <row r="653">
          <cell r="H653">
            <v>30850331</v>
          </cell>
          <cell r="I653">
            <v>1</v>
          </cell>
          <cell r="J653">
            <v>42</v>
          </cell>
          <cell r="K653" t="str">
            <v>POUS270433</v>
          </cell>
          <cell r="L653">
            <v>1</v>
          </cell>
          <cell r="M653">
            <v>0</v>
          </cell>
          <cell r="N653">
            <v>0</v>
          </cell>
          <cell r="O653">
            <v>0</v>
          </cell>
        </row>
        <row r="654">
          <cell r="H654">
            <v>30850389</v>
          </cell>
          <cell r="I654">
            <v>7</v>
          </cell>
          <cell r="J654" t="str">
            <v>CL</v>
          </cell>
          <cell r="K654" t="str">
            <v>POUS270213</v>
          </cell>
          <cell r="L654">
            <v>7</v>
          </cell>
          <cell r="M654">
            <v>0</v>
          </cell>
          <cell r="N654">
            <v>0</v>
          </cell>
          <cell r="O654">
            <v>0</v>
          </cell>
        </row>
        <row r="655">
          <cell r="H655">
            <v>30850387</v>
          </cell>
          <cell r="I655">
            <v>8</v>
          </cell>
          <cell r="J655" t="str">
            <v>CL</v>
          </cell>
          <cell r="K655" t="str">
            <v>POUS270253</v>
          </cell>
          <cell r="L655">
            <v>8</v>
          </cell>
          <cell r="M655">
            <v>0</v>
          </cell>
          <cell r="N655">
            <v>0</v>
          </cell>
          <cell r="O655">
            <v>0</v>
          </cell>
        </row>
        <row r="656">
          <cell r="H656">
            <v>30850393</v>
          </cell>
          <cell r="I656">
            <v>5</v>
          </cell>
          <cell r="J656" t="str">
            <v>CL</v>
          </cell>
          <cell r="K656" t="str">
            <v>POUS270359</v>
          </cell>
          <cell r="L656">
            <v>5</v>
          </cell>
          <cell r="M656">
            <v>0</v>
          </cell>
          <cell r="N656">
            <v>0</v>
          </cell>
          <cell r="O656">
            <v>0</v>
          </cell>
        </row>
        <row r="657">
          <cell r="H657">
            <v>30850437</v>
          </cell>
          <cell r="I657">
            <v>4</v>
          </cell>
          <cell r="J657">
            <v>31</v>
          </cell>
          <cell r="K657" t="str">
            <v>POUS270150</v>
          </cell>
          <cell r="L657">
            <v>4</v>
          </cell>
          <cell r="M657">
            <v>0</v>
          </cell>
          <cell r="N657">
            <v>0</v>
          </cell>
          <cell r="O657">
            <v>0</v>
          </cell>
        </row>
        <row r="658">
          <cell r="H658">
            <v>30850351</v>
          </cell>
          <cell r="I658">
            <v>14</v>
          </cell>
          <cell r="J658" t="str">
            <v>CL</v>
          </cell>
          <cell r="K658" t="str">
            <v>POUS270389</v>
          </cell>
          <cell r="L658">
            <v>14</v>
          </cell>
          <cell r="M658">
            <v>0</v>
          </cell>
          <cell r="N658">
            <v>0</v>
          </cell>
          <cell r="O658">
            <v>0</v>
          </cell>
        </row>
        <row r="659">
          <cell r="H659">
            <v>30850360</v>
          </cell>
          <cell r="I659">
            <v>5</v>
          </cell>
          <cell r="J659" t="str">
            <v>CL</v>
          </cell>
          <cell r="K659" t="str">
            <v>POUS270536</v>
          </cell>
          <cell r="L659">
            <v>5</v>
          </cell>
          <cell r="M659">
            <v>0</v>
          </cell>
          <cell r="N659">
            <v>0</v>
          </cell>
          <cell r="O659">
            <v>0</v>
          </cell>
        </row>
        <row r="660">
          <cell r="H660">
            <v>30850332</v>
          </cell>
          <cell r="I660">
            <v>2</v>
          </cell>
          <cell r="J660">
            <v>41</v>
          </cell>
          <cell r="K660" t="str">
            <v>POUS270497</v>
          </cell>
          <cell r="L660">
            <v>2</v>
          </cell>
          <cell r="M660">
            <v>0</v>
          </cell>
          <cell r="N660">
            <v>0</v>
          </cell>
          <cell r="O660">
            <v>0</v>
          </cell>
        </row>
        <row r="661">
          <cell r="H661">
            <v>30850333</v>
          </cell>
          <cell r="I661">
            <v>2</v>
          </cell>
          <cell r="J661" t="str">
            <v>CL</v>
          </cell>
          <cell r="K661" t="str">
            <v>POUS270551</v>
          </cell>
          <cell r="L661">
            <v>2</v>
          </cell>
          <cell r="M661">
            <v>0</v>
          </cell>
          <cell r="N661">
            <v>0</v>
          </cell>
          <cell r="O661">
            <v>0</v>
          </cell>
        </row>
        <row r="662">
          <cell r="H662">
            <v>30850334</v>
          </cell>
          <cell r="I662">
            <v>9</v>
          </cell>
          <cell r="J662" t="str">
            <v>CL</v>
          </cell>
          <cell r="K662" t="str">
            <v>POUS270454</v>
          </cell>
          <cell r="L662">
            <v>9</v>
          </cell>
          <cell r="M662">
            <v>0</v>
          </cell>
          <cell r="N662">
            <v>0</v>
          </cell>
          <cell r="O662">
            <v>0</v>
          </cell>
        </row>
        <row r="663">
          <cell r="H663">
            <v>30850335</v>
          </cell>
          <cell r="I663">
            <v>1</v>
          </cell>
          <cell r="J663" t="str">
            <v>CL</v>
          </cell>
          <cell r="K663" t="str">
            <v>POUS270447</v>
          </cell>
          <cell r="L663">
            <v>1</v>
          </cell>
          <cell r="M663">
            <v>0</v>
          </cell>
          <cell r="N663">
            <v>0</v>
          </cell>
          <cell r="O663">
            <v>0</v>
          </cell>
        </row>
        <row r="664">
          <cell r="H664">
            <v>30850336</v>
          </cell>
          <cell r="I664">
            <v>2</v>
          </cell>
          <cell r="J664" t="str">
            <v>CL</v>
          </cell>
          <cell r="K664" t="str">
            <v>POUS270434</v>
          </cell>
          <cell r="L664">
            <v>2</v>
          </cell>
          <cell r="M664">
            <v>0</v>
          </cell>
          <cell r="N664">
            <v>0</v>
          </cell>
          <cell r="O664">
            <v>0</v>
          </cell>
        </row>
        <row r="665">
          <cell r="H665">
            <v>30850337</v>
          </cell>
          <cell r="I665">
            <v>6</v>
          </cell>
          <cell r="J665" t="str">
            <v>CL</v>
          </cell>
          <cell r="K665" t="str">
            <v>POUS270376</v>
          </cell>
          <cell r="L665">
            <v>6</v>
          </cell>
          <cell r="M665">
            <v>0</v>
          </cell>
          <cell r="N665">
            <v>0</v>
          </cell>
          <cell r="O665">
            <v>0</v>
          </cell>
        </row>
        <row r="666">
          <cell r="H666">
            <v>30850338</v>
          </cell>
          <cell r="I666">
            <v>8</v>
          </cell>
          <cell r="J666" t="str">
            <v>CL</v>
          </cell>
          <cell r="K666" t="str">
            <v>POUS270032</v>
          </cell>
          <cell r="L666">
            <v>8</v>
          </cell>
          <cell r="M666">
            <v>0</v>
          </cell>
          <cell r="N666">
            <v>0</v>
          </cell>
          <cell r="O666">
            <v>0</v>
          </cell>
        </row>
        <row r="667">
          <cell r="H667">
            <v>30850339</v>
          </cell>
          <cell r="I667">
            <v>20</v>
          </cell>
          <cell r="J667" t="str">
            <v>CL</v>
          </cell>
          <cell r="K667" t="str">
            <v>POUS270145</v>
          </cell>
          <cell r="L667">
            <v>20</v>
          </cell>
          <cell r="M667">
            <v>0</v>
          </cell>
          <cell r="N667">
            <v>0</v>
          </cell>
          <cell r="O667">
            <v>0</v>
          </cell>
        </row>
        <row r="668">
          <cell r="H668">
            <v>30850340</v>
          </cell>
          <cell r="I668">
            <v>2</v>
          </cell>
          <cell r="J668" t="str">
            <v>CL</v>
          </cell>
          <cell r="K668" t="str">
            <v>POUS270580</v>
          </cell>
          <cell r="L668">
            <v>2</v>
          </cell>
          <cell r="M668">
            <v>0</v>
          </cell>
          <cell r="N668">
            <v>0</v>
          </cell>
          <cell r="O668">
            <v>0</v>
          </cell>
        </row>
        <row r="669">
          <cell r="H669">
            <v>30850341</v>
          </cell>
          <cell r="I669">
            <v>11</v>
          </cell>
          <cell r="J669">
            <v>41</v>
          </cell>
          <cell r="K669" t="str">
            <v>POUS270589</v>
          </cell>
          <cell r="L669">
            <v>11</v>
          </cell>
          <cell r="M669">
            <v>0</v>
          </cell>
          <cell r="N669">
            <v>0</v>
          </cell>
          <cell r="O669">
            <v>0</v>
          </cell>
        </row>
        <row r="670">
          <cell r="H670">
            <v>30850342</v>
          </cell>
          <cell r="I670">
            <v>2</v>
          </cell>
          <cell r="J670" t="str">
            <v>CL</v>
          </cell>
          <cell r="K670" t="str">
            <v>POUS270127</v>
          </cell>
          <cell r="L670">
            <v>2</v>
          </cell>
          <cell r="M670">
            <v>0</v>
          </cell>
          <cell r="N670">
            <v>0</v>
          </cell>
          <cell r="O670">
            <v>0</v>
          </cell>
        </row>
        <row r="671">
          <cell r="H671">
            <v>30850344</v>
          </cell>
          <cell r="I671">
            <v>1</v>
          </cell>
          <cell r="J671">
            <v>41</v>
          </cell>
          <cell r="K671" t="str">
            <v>POUS270253</v>
          </cell>
          <cell r="L671">
            <v>1</v>
          </cell>
          <cell r="M671">
            <v>0</v>
          </cell>
          <cell r="N671">
            <v>0</v>
          </cell>
          <cell r="O671">
            <v>0</v>
          </cell>
        </row>
        <row r="672">
          <cell r="H672">
            <v>30850343</v>
          </cell>
          <cell r="I672">
            <v>41</v>
          </cell>
          <cell r="J672">
            <v>41</v>
          </cell>
          <cell r="K672" t="str">
            <v>POUS270535</v>
          </cell>
          <cell r="L672">
            <v>39</v>
          </cell>
          <cell r="M672">
            <v>1</v>
          </cell>
          <cell r="N672">
            <v>1</v>
          </cell>
          <cell r="O672">
            <v>0</v>
          </cell>
        </row>
        <row r="673">
          <cell r="H673">
            <v>30850345</v>
          </cell>
          <cell r="I673">
            <v>41</v>
          </cell>
          <cell r="J673">
            <v>41</v>
          </cell>
          <cell r="K673" t="str">
            <v>POUS270366</v>
          </cell>
          <cell r="L673">
            <v>38</v>
          </cell>
          <cell r="M673">
            <v>3</v>
          </cell>
          <cell r="N673">
            <v>0</v>
          </cell>
          <cell r="O673">
            <v>0</v>
          </cell>
        </row>
        <row r="674">
          <cell r="H674">
            <v>30850346</v>
          </cell>
          <cell r="I674">
            <v>34</v>
          </cell>
          <cell r="J674">
            <v>41</v>
          </cell>
          <cell r="K674" t="str">
            <v>POUS270233</v>
          </cell>
          <cell r="L674">
            <v>34</v>
          </cell>
          <cell r="M674">
            <v>0</v>
          </cell>
          <cell r="N674">
            <v>0</v>
          </cell>
          <cell r="O674">
            <v>0</v>
          </cell>
        </row>
        <row r="675">
          <cell r="H675">
            <v>30850347</v>
          </cell>
          <cell r="I675">
            <v>30</v>
          </cell>
          <cell r="J675" t="str">
            <v>CL</v>
          </cell>
          <cell r="K675" t="str">
            <v>POUS270244</v>
          </cell>
          <cell r="L675">
            <v>30</v>
          </cell>
          <cell r="M675">
            <v>0</v>
          </cell>
          <cell r="N675">
            <v>0</v>
          </cell>
          <cell r="O675">
            <v>0</v>
          </cell>
        </row>
        <row r="676">
          <cell r="H676">
            <v>30850348</v>
          </cell>
          <cell r="I676">
            <v>26</v>
          </cell>
          <cell r="J676" t="str">
            <v>CL</v>
          </cell>
          <cell r="K676" t="str">
            <v>POUS270220</v>
          </cell>
          <cell r="L676">
            <v>26</v>
          </cell>
          <cell r="M676">
            <v>0</v>
          </cell>
          <cell r="N676">
            <v>0</v>
          </cell>
          <cell r="O676">
            <v>0</v>
          </cell>
        </row>
        <row r="677">
          <cell r="H677">
            <v>30850349</v>
          </cell>
          <cell r="I677">
            <v>24</v>
          </cell>
          <cell r="J677">
            <v>41</v>
          </cell>
          <cell r="K677" t="str">
            <v>POUS270233</v>
          </cell>
          <cell r="L677">
            <v>23</v>
          </cell>
          <cell r="M677">
            <v>1</v>
          </cell>
          <cell r="N677">
            <v>0</v>
          </cell>
          <cell r="O677">
            <v>0</v>
          </cell>
        </row>
        <row r="678">
          <cell r="H678">
            <v>30850350</v>
          </cell>
          <cell r="I678">
            <v>22</v>
          </cell>
          <cell r="J678">
            <v>41</v>
          </cell>
          <cell r="K678" t="str">
            <v>POUS270400</v>
          </cell>
          <cell r="L678">
            <v>21</v>
          </cell>
          <cell r="M678">
            <v>1</v>
          </cell>
          <cell r="N678">
            <v>0</v>
          </cell>
          <cell r="O678">
            <v>0</v>
          </cell>
        </row>
        <row r="679">
          <cell r="H679">
            <v>30850352</v>
          </cell>
          <cell r="I679">
            <v>6</v>
          </cell>
          <cell r="J679">
            <v>41</v>
          </cell>
          <cell r="K679" t="str">
            <v>POUS270052</v>
          </cell>
          <cell r="L679">
            <v>6</v>
          </cell>
          <cell r="M679">
            <v>0</v>
          </cell>
          <cell r="N679">
            <v>0</v>
          </cell>
          <cell r="O679">
            <v>0</v>
          </cell>
        </row>
        <row r="680">
          <cell r="H680">
            <v>30850353</v>
          </cell>
          <cell r="I680">
            <v>12</v>
          </cell>
          <cell r="J680">
            <v>41</v>
          </cell>
          <cell r="K680" t="str">
            <v>POUS270386</v>
          </cell>
          <cell r="L680">
            <v>12</v>
          </cell>
          <cell r="M680">
            <v>0</v>
          </cell>
          <cell r="N680">
            <v>0</v>
          </cell>
          <cell r="O680">
            <v>0</v>
          </cell>
        </row>
        <row r="681">
          <cell r="H681">
            <v>30850354</v>
          </cell>
          <cell r="I681">
            <v>12</v>
          </cell>
          <cell r="J681" t="str">
            <v>CL</v>
          </cell>
          <cell r="K681" t="str">
            <v>POUS270331</v>
          </cell>
          <cell r="L681">
            <v>12</v>
          </cell>
          <cell r="M681">
            <v>0</v>
          </cell>
          <cell r="N681">
            <v>0</v>
          </cell>
          <cell r="O681">
            <v>0</v>
          </cell>
        </row>
        <row r="682">
          <cell r="H682">
            <v>30850355</v>
          </cell>
          <cell r="I682">
            <v>11</v>
          </cell>
          <cell r="J682">
            <v>41</v>
          </cell>
          <cell r="K682" t="str">
            <v>POUS270271</v>
          </cell>
          <cell r="L682">
            <v>11</v>
          </cell>
          <cell r="M682">
            <v>0</v>
          </cell>
          <cell r="N682">
            <v>0</v>
          </cell>
          <cell r="O682">
            <v>0</v>
          </cell>
        </row>
        <row r="683">
          <cell r="H683">
            <v>30850356</v>
          </cell>
          <cell r="I683">
            <v>10</v>
          </cell>
          <cell r="J683" t="str">
            <v>CL</v>
          </cell>
          <cell r="K683" t="str">
            <v>POUS269981</v>
          </cell>
          <cell r="L683">
            <v>10</v>
          </cell>
          <cell r="M683">
            <v>0</v>
          </cell>
          <cell r="N683">
            <v>0</v>
          </cell>
          <cell r="O683">
            <v>0</v>
          </cell>
        </row>
        <row r="684">
          <cell r="H684">
            <v>30850357</v>
          </cell>
          <cell r="I684">
            <v>9</v>
          </cell>
          <cell r="J684">
            <v>41</v>
          </cell>
          <cell r="K684" t="str">
            <v>POUS270354</v>
          </cell>
          <cell r="L684">
            <v>9</v>
          </cell>
          <cell r="M684">
            <v>0</v>
          </cell>
          <cell r="N684">
            <v>0</v>
          </cell>
          <cell r="O684">
            <v>0</v>
          </cell>
        </row>
        <row r="685">
          <cell r="H685">
            <v>30850358</v>
          </cell>
          <cell r="I685">
            <v>8</v>
          </cell>
          <cell r="J685" t="str">
            <v>CL</v>
          </cell>
          <cell r="K685" t="str">
            <v>POUS270450</v>
          </cell>
          <cell r="L685">
            <v>8</v>
          </cell>
          <cell r="M685">
            <v>0</v>
          </cell>
          <cell r="N685">
            <v>0</v>
          </cell>
          <cell r="O685">
            <v>0</v>
          </cell>
        </row>
        <row r="686">
          <cell r="H686">
            <v>30850359</v>
          </cell>
          <cell r="I686">
            <v>6</v>
          </cell>
          <cell r="J686" t="str">
            <v>CL</v>
          </cell>
          <cell r="K686" t="str">
            <v>POUS270425</v>
          </cell>
          <cell r="L686">
            <v>6</v>
          </cell>
          <cell r="M686">
            <v>0</v>
          </cell>
          <cell r="N686">
            <v>0</v>
          </cell>
          <cell r="O686">
            <v>0</v>
          </cell>
        </row>
        <row r="687">
          <cell r="H687">
            <v>30850361</v>
          </cell>
          <cell r="I687">
            <v>5</v>
          </cell>
          <cell r="J687" t="str">
            <v>CL</v>
          </cell>
          <cell r="K687" t="str">
            <v>POUS270501</v>
          </cell>
          <cell r="L687">
            <v>5</v>
          </cell>
          <cell r="M687">
            <v>0</v>
          </cell>
          <cell r="N687">
            <v>0</v>
          </cell>
          <cell r="O687">
            <v>0</v>
          </cell>
        </row>
        <row r="688">
          <cell r="H688">
            <v>30850362</v>
          </cell>
          <cell r="I688">
            <v>5</v>
          </cell>
          <cell r="J688" t="str">
            <v>CL</v>
          </cell>
          <cell r="K688" t="str">
            <v>POUS270252</v>
          </cell>
          <cell r="L688">
            <v>5</v>
          </cell>
          <cell r="M688">
            <v>0</v>
          </cell>
          <cell r="N688">
            <v>0</v>
          </cell>
          <cell r="O688">
            <v>0</v>
          </cell>
        </row>
        <row r="689">
          <cell r="H689">
            <v>30850363</v>
          </cell>
          <cell r="I689">
            <v>4</v>
          </cell>
          <cell r="J689" t="str">
            <v>CL</v>
          </cell>
          <cell r="K689" t="str">
            <v>POUS270131</v>
          </cell>
          <cell r="L689">
            <v>4</v>
          </cell>
          <cell r="M689">
            <v>0</v>
          </cell>
          <cell r="N689">
            <v>0</v>
          </cell>
          <cell r="O689">
            <v>0</v>
          </cell>
        </row>
        <row r="690">
          <cell r="H690">
            <v>30850364</v>
          </cell>
          <cell r="I690">
            <v>4</v>
          </cell>
          <cell r="J690" t="str">
            <v>CL</v>
          </cell>
          <cell r="K690" t="str">
            <v>POUS270035</v>
          </cell>
          <cell r="L690">
            <v>4</v>
          </cell>
          <cell r="M690">
            <v>0</v>
          </cell>
          <cell r="N690">
            <v>0</v>
          </cell>
          <cell r="O690">
            <v>0</v>
          </cell>
        </row>
        <row r="691">
          <cell r="H691">
            <v>30850365</v>
          </cell>
          <cell r="I691">
            <v>4</v>
          </cell>
          <cell r="J691" t="str">
            <v>CL</v>
          </cell>
          <cell r="K691" t="str">
            <v>POUS270442</v>
          </cell>
          <cell r="L691">
            <v>4</v>
          </cell>
          <cell r="M691">
            <v>0</v>
          </cell>
          <cell r="N691">
            <v>0</v>
          </cell>
          <cell r="O691">
            <v>0</v>
          </cell>
        </row>
        <row r="692">
          <cell r="H692">
            <v>30850366</v>
          </cell>
          <cell r="I692">
            <v>3</v>
          </cell>
          <cell r="J692" t="str">
            <v>CL</v>
          </cell>
          <cell r="K692" t="str">
            <v>POUS270345</v>
          </cell>
          <cell r="L692">
            <v>3</v>
          </cell>
          <cell r="M692">
            <v>0</v>
          </cell>
          <cell r="N692">
            <v>0</v>
          </cell>
          <cell r="O692">
            <v>0</v>
          </cell>
        </row>
        <row r="693">
          <cell r="H693">
            <v>30850367</v>
          </cell>
          <cell r="I693">
            <v>2</v>
          </cell>
          <cell r="J693" t="str">
            <v>CL</v>
          </cell>
          <cell r="K693" t="str">
            <v>POUS270250</v>
          </cell>
          <cell r="L693">
            <v>2</v>
          </cell>
          <cell r="M693">
            <v>0</v>
          </cell>
          <cell r="N693">
            <v>0</v>
          </cell>
          <cell r="O693">
            <v>0</v>
          </cell>
        </row>
        <row r="694">
          <cell r="H694">
            <v>30850368</v>
          </cell>
          <cell r="I694">
            <v>2</v>
          </cell>
          <cell r="J694">
            <v>41</v>
          </cell>
          <cell r="K694" t="str">
            <v>POUS270247</v>
          </cell>
          <cell r="L694">
            <v>2</v>
          </cell>
          <cell r="M694">
            <v>0</v>
          </cell>
          <cell r="N694">
            <v>0</v>
          </cell>
          <cell r="O694">
            <v>0</v>
          </cell>
        </row>
        <row r="695">
          <cell r="H695">
            <v>30850369</v>
          </cell>
          <cell r="I695">
            <v>2</v>
          </cell>
          <cell r="J695" t="str">
            <v>CL</v>
          </cell>
          <cell r="K695" t="str">
            <v>POUS270264</v>
          </cell>
          <cell r="L695">
            <v>2</v>
          </cell>
          <cell r="M695">
            <v>0</v>
          </cell>
          <cell r="N695">
            <v>0</v>
          </cell>
          <cell r="O695">
            <v>0</v>
          </cell>
        </row>
        <row r="696">
          <cell r="H696">
            <v>30850370</v>
          </cell>
          <cell r="I696">
            <v>2</v>
          </cell>
          <cell r="J696" t="str">
            <v>CL</v>
          </cell>
          <cell r="K696" t="str">
            <v>POUS270417</v>
          </cell>
          <cell r="L696">
            <v>2</v>
          </cell>
          <cell r="M696">
            <v>0</v>
          </cell>
          <cell r="N696">
            <v>0</v>
          </cell>
          <cell r="O696">
            <v>0</v>
          </cell>
        </row>
        <row r="697">
          <cell r="H697">
            <v>30850371</v>
          </cell>
          <cell r="I697">
            <v>2</v>
          </cell>
          <cell r="J697" t="str">
            <v>CL</v>
          </cell>
          <cell r="K697" t="str">
            <v>POUS270403</v>
          </cell>
          <cell r="L697">
            <v>2</v>
          </cell>
          <cell r="M697">
            <v>0</v>
          </cell>
          <cell r="N697">
            <v>0</v>
          </cell>
          <cell r="O697">
            <v>0</v>
          </cell>
        </row>
        <row r="698">
          <cell r="H698">
            <v>30850372</v>
          </cell>
          <cell r="I698">
            <v>2</v>
          </cell>
          <cell r="J698" t="str">
            <v>CL</v>
          </cell>
          <cell r="K698" t="str">
            <v>POUS270185</v>
          </cell>
          <cell r="L698">
            <v>2</v>
          </cell>
          <cell r="M698">
            <v>0</v>
          </cell>
          <cell r="N698">
            <v>0</v>
          </cell>
          <cell r="O698">
            <v>0</v>
          </cell>
        </row>
        <row r="699">
          <cell r="H699">
            <v>30850373</v>
          </cell>
          <cell r="I699">
            <v>2</v>
          </cell>
          <cell r="J699" t="str">
            <v>CL</v>
          </cell>
          <cell r="K699" t="str">
            <v>POUS270445</v>
          </cell>
          <cell r="L699">
            <v>2</v>
          </cell>
          <cell r="M699">
            <v>0</v>
          </cell>
          <cell r="N699">
            <v>0</v>
          </cell>
          <cell r="O699">
            <v>0</v>
          </cell>
        </row>
        <row r="700">
          <cell r="H700">
            <v>30850374</v>
          </cell>
          <cell r="I700">
            <v>1</v>
          </cell>
          <cell r="J700" t="str">
            <v>CL</v>
          </cell>
          <cell r="K700" t="str">
            <v>POUS270542</v>
          </cell>
          <cell r="L700">
            <v>1</v>
          </cell>
          <cell r="M700">
            <v>0</v>
          </cell>
          <cell r="N700">
            <v>0</v>
          </cell>
          <cell r="O700">
            <v>0</v>
          </cell>
        </row>
        <row r="701">
          <cell r="H701">
            <v>30850375</v>
          </cell>
          <cell r="I701">
            <v>1</v>
          </cell>
          <cell r="J701" t="str">
            <v>CL</v>
          </cell>
          <cell r="K701" t="str">
            <v>POUS270333</v>
          </cell>
          <cell r="L701">
            <v>1</v>
          </cell>
          <cell r="M701">
            <v>0</v>
          </cell>
          <cell r="N701">
            <v>0</v>
          </cell>
          <cell r="O701">
            <v>0</v>
          </cell>
        </row>
        <row r="702">
          <cell r="H702">
            <v>30850377</v>
          </cell>
          <cell r="I702">
            <v>1</v>
          </cell>
          <cell r="J702" t="str">
            <v>CL</v>
          </cell>
          <cell r="K702" t="str">
            <v>POUS270373</v>
          </cell>
          <cell r="L702">
            <v>1</v>
          </cell>
          <cell r="M702">
            <v>0</v>
          </cell>
          <cell r="N702">
            <v>0</v>
          </cell>
          <cell r="O702">
            <v>0</v>
          </cell>
        </row>
        <row r="703">
          <cell r="H703">
            <v>30850378</v>
          </cell>
          <cell r="I703">
            <v>1</v>
          </cell>
          <cell r="J703" t="str">
            <v>CL</v>
          </cell>
          <cell r="K703" t="str">
            <v>POUS270208</v>
          </cell>
          <cell r="L703">
            <v>1</v>
          </cell>
          <cell r="M703">
            <v>0</v>
          </cell>
          <cell r="N703">
            <v>0</v>
          </cell>
          <cell r="O703">
            <v>0</v>
          </cell>
        </row>
        <row r="704">
          <cell r="H704">
            <v>30850379</v>
          </cell>
          <cell r="I704">
            <v>28</v>
          </cell>
          <cell r="J704">
            <v>41</v>
          </cell>
          <cell r="K704" t="str">
            <v>POUS270164</v>
          </cell>
          <cell r="L704">
            <v>27</v>
          </cell>
          <cell r="M704">
            <v>1</v>
          </cell>
          <cell r="N704">
            <v>0</v>
          </cell>
          <cell r="O704">
            <v>0</v>
          </cell>
        </row>
        <row r="705">
          <cell r="H705">
            <v>30850380</v>
          </cell>
          <cell r="I705">
            <v>25</v>
          </cell>
          <cell r="J705">
            <v>41</v>
          </cell>
          <cell r="K705" t="str">
            <v>POUS270179</v>
          </cell>
          <cell r="L705">
            <v>25</v>
          </cell>
          <cell r="M705">
            <v>0</v>
          </cell>
          <cell r="N705">
            <v>0</v>
          </cell>
          <cell r="O705">
            <v>0</v>
          </cell>
        </row>
        <row r="706">
          <cell r="H706">
            <v>30850381</v>
          </cell>
          <cell r="I706">
            <v>21</v>
          </cell>
          <cell r="J706">
            <v>41</v>
          </cell>
          <cell r="K706" t="str">
            <v>POUS270422</v>
          </cell>
          <cell r="L706">
            <v>20</v>
          </cell>
          <cell r="M706">
            <v>1</v>
          </cell>
          <cell r="N706">
            <v>0</v>
          </cell>
          <cell r="O706">
            <v>0</v>
          </cell>
        </row>
        <row r="707">
          <cell r="H707">
            <v>30850382</v>
          </cell>
          <cell r="I707">
            <v>16</v>
          </cell>
          <cell r="J707">
            <v>41</v>
          </cell>
          <cell r="K707" t="str">
            <v>POUS270330</v>
          </cell>
          <cell r="L707">
            <v>15</v>
          </cell>
          <cell r="M707">
            <v>1</v>
          </cell>
          <cell r="N707">
            <v>0</v>
          </cell>
          <cell r="O707">
            <v>0</v>
          </cell>
        </row>
        <row r="708">
          <cell r="H708">
            <v>30850383</v>
          </cell>
          <cell r="I708">
            <v>16</v>
          </cell>
          <cell r="J708" t="str">
            <v>CL</v>
          </cell>
          <cell r="K708" t="str">
            <v>POUS270355</v>
          </cell>
          <cell r="L708">
            <v>16</v>
          </cell>
          <cell r="M708">
            <v>0</v>
          </cell>
          <cell r="N708">
            <v>0</v>
          </cell>
          <cell r="O708">
            <v>0</v>
          </cell>
        </row>
        <row r="709">
          <cell r="H709">
            <v>30850384</v>
          </cell>
          <cell r="I709">
            <v>13</v>
          </cell>
          <cell r="J709">
            <v>41</v>
          </cell>
          <cell r="K709" t="str">
            <v>POUS270240</v>
          </cell>
          <cell r="L709">
            <v>13</v>
          </cell>
          <cell r="M709">
            <v>0</v>
          </cell>
          <cell r="N709">
            <v>0</v>
          </cell>
          <cell r="O709">
            <v>0</v>
          </cell>
        </row>
        <row r="710">
          <cell r="H710">
            <v>30850385</v>
          </cell>
          <cell r="I710">
            <v>12</v>
          </cell>
          <cell r="J710" t="str">
            <v>CL</v>
          </cell>
          <cell r="K710" t="str">
            <v>POUS270164</v>
          </cell>
          <cell r="L710">
            <v>12</v>
          </cell>
          <cell r="M710">
            <v>0</v>
          </cell>
          <cell r="N710">
            <v>0</v>
          </cell>
          <cell r="O710">
            <v>0</v>
          </cell>
        </row>
        <row r="711">
          <cell r="H711">
            <v>30850386</v>
          </cell>
          <cell r="I711">
            <v>10</v>
          </cell>
          <cell r="J711">
            <v>41</v>
          </cell>
          <cell r="K711" t="str">
            <v>POUS270124</v>
          </cell>
          <cell r="L711">
            <v>10</v>
          </cell>
          <cell r="M711">
            <v>0</v>
          </cell>
          <cell r="N711">
            <v>0</v>
          </cell>
          <cell r="O711">
            <v>0</v>
          </cell>
        </row>
        <row r="712">
          <cell r="H712">
            <v>30850388</v>
          </cell>
          <cell r="I712">
            <v>8</v>
          </cell>
          <cell r="J712" t="str">
            <v>CL</v>
          </cell>
          <cell r="K712" t="str">
            <v>POUS270370</v>
          </cell>
          <cell r="L712">
            <v>8</v>
          </cell>
          <cell r="M712">
            <v>0</v>
          </cell>
          <cell r="N712">
            <v>0</v>
          </cell>
          <cell r="O712">
            <v>0</v>
          </cell>
        </row>
        <row r="713">
          <cell r="H713">
            <v>30850390</v>
          </cell>
          <cell r="I713">
            <v>7</v>
          </cell>
          <cell r="J713">
            <v>41</v>
          </cell>
          <cell r="K713" t="str">
            <v>POUS270127</v>
          </cell>
          <cell r="L713">
            <v>6</v>
          </cell>
          <cell r="M713">
            <v>0</v>
          </cell>
          <cell r="N713">
            <v>0</v>
          </cell>
          <cell r="O713">
            <v>0</v>
          </cell>
        </row>
        <row r="714">
          <cell r="H714">
            <v>30850391</v>
          </cell>
          <cell r="I714">
            <v>6</v>
          </cell>
          <cell r="J714" t="str">
            <v>CL</v>
          </cell>
          <cell r="K714" t="str">
            <v>POUS270144</v>
          </cell>
          <cell r="L714">
            <v>6</v>
          </cell>
          <cell r="M714">
            <v>0</v>
          </cell>
          <cell r="N714">
            <v>0</v>
          </cell>
          <cell r="O714">
            <v>0</v>
          </cell>
        </row>
        <row r="715">
          <cell r="H715">
            <v>30850392</v>
          </cell>
          <cell r="I715">
            <v>6</v>
          </cell>
          <cell r="J715">
            <v>41</v>
          </cell>
          <cell r="K715" t="str">
            <v>POUS270411</v>
          </cell>
          <cell r="L715">
            <v>6</v>
          </cell>
          <cell r="M715">
            <v>0</v>
          </cell>
          <cell r="N715">
            <v>0</v>
          </cell>
          <cell r="O715">
            <v>0</v>
          </cell>
        </row>
        <row r="716">
          <cell r="H716">
            <v>30850394</v>
          </cell>
          <cell r="I716">
            <v>4</v>
          </cell>
          <cell r="J716">
            <v>41</v>
          </cell>
          <cell r="K716" t="str">
            <v>POUS270372</v>
          </cell>
          <cell r="L716">
            <v>4</v>
          </cell>
          <cell r="M716">
            <v>0</v>
          </cell>
          <cell r="N716">
            <v>0</v>
          </cell>
          <cell r="O716">
            <v>0</v>
          </cell>
        </row>
        <row r="717">
          <cell r="H717">
            <v>30850395</v>
          </cell>
          <cell r="I717">
            <v>3</v>
          </cell>
          <cell r="J717" t="str">
            <v>CL</v>
          </cell>
          <cell r="K717" t="str">
            <v>POUS270411</v>
          </cell>
          <cell r="L717">
            <v>3</v>
          </cell>
          <cell r="M717">
            <v>0</v>
          </cell>
          <cell r="N717">
            <v>0</v>
          </cell>
          <cell r="O717">
            <v>0</v>
          </cell>
        </row>
        <row r="718">
          <cell r="H718">
            <v>30850396</v>
          </cell>
          <cell r="I718">
            <v>3</v>
          </cell>
          <cell r="J718" t="str">
            <v>CL</v>
          </cell>
          <cell r="K718" t="str">
            <v>POUS270157</v>
          </cell>
          <cell r="L718">
            <v>3</v>
          </cell>
          <cell r="M718">
            <v>0</v>
          </cell>
          <cell r="N718">
            <v>0</v>
          </cell>
          <cell r="O718">
            <v>0</v>
          </cell>
        </row>
        <row r="719">
          <cell r="H719">
            <v>30850397</v>
          </cell>
          <cell r="I719">
            <v>3</v>
          </cell>
          <cell r="J719" t="str">
            <v>CL</v>
          </cell>
          <cell r="K719" t="str">
            <v>POUS270372</v>
          </cell>
          <cell r="L719">
            <v>3</v>
          </cell>
          <cell r="M719">
            <v>0</v>
          </cell>
          <cell r="N719">
            <v>0</v>
          </cell>
          <cell r="O719">
            <v>0</v>
          </cell>
        </row>
        <row r="720">
          <cell r="H720">
            <v>30850398</v>
          </cell>
          <cell r="I720">
            <v>3</v>
          </cell>
          <cell r="J720" t="str">
            <v>CL</v>
          </cell>
          <cell r="K720" t="str">
            <v>POUS270431</v>
          </cell>
          <cell r="L720">
            <v>3</v>
          </cell>
          <cell r="M720">
            <v>0</v>
          </cell>
          <cell r="N720">
            <v>0</v>
          </cell>
          <cell r="O720">
            <v>0</v>
          </cell>
        </row>
        <row r="721">
          <cell r="H721">
            <v>30850399</v>
          </cell>
          <cell r="I721">
            <v>3</v>
          </cell>
          <cell r="J721" t="str">
            <v>CL</v>
          </cell>
          <cell r="K721" t="str">
            <v>POUS270292</v>
          </cell>
          <cell r="L721">
            <v>3</v>
          </cell>
          <cell r="M721">
            <v>0</v>
          </cell>
          <cell r="N721">
            <v>0</v>
          </cell>
          <cell r="O721">
            <v>0</v>
          </cell>
        </row>
        <row r="722">
          <cell r="H722">
            <v>30850400</v>
          </cell>
          <cell r="I722">
            <v>3</v>
          </cell>
          <cell r="J722" t="str">
            <v>CL</v>
          </cell>
          <cell r="K722" t="str">
            <v>POUS270241</v>
          </cell>
          <cell r="L722">
            <v>3</v>
          </cell>
          <cell r="M722">
            <v>0</v>
          </cell>
          <cell r="N722">
            <v>0</v>
          </cell>
          <cell r="O722">
            <v>0</v>
          </cell>
        </row>
        <row r="723">
          <cell r="H723">
            <v>30850401</v>
          </cell>
          <cell r="I723">
            <v>2</v>
          </cell>
          <cell r="J723" t="str">
            <v>CL</v>
          </cell>
          <cell r="K723" t="str">
            <v>POUS270270</v>
          </cell>
          <cell r="L723">
            <v>2</v>
          </cell>
          <cell r="M723">
            <v>0</v>
          </cell>
          <cell r="N723">
            <v>0</v>
          </cell>
          <cell r="O723">
            <v>0</v>
          </cell>
        </row>
        <row r="724">
          <cell r="H724">
            <v>30850402</v>
          </cell>
          <cell r="I724">
            <v>1</v>
          </cell>
          <cell r="J724" t="str">
            <v>CL</v>
          </cell>
          <cell r="K724" t="str">
            <v>POUS270147</v>
          </cell>
          <cell r="L724">
            <v>1</v>
          </cell>
          <cell r="M724">
            <v>0</v>
          </cell>
          <cell r="N724">
            <v>0</v>
          </cell>
          <cell r="O724">
            <v>0</v>
          </cell>
        </row>
        <row r="725">
          <cell r="H725">
            <v>30850403</v>
          </cell>
          <cell r="I725">
            <v>1</v>
          </cell>
          <cell r="J725" t="str">
            <v>CL</v>
          </cell>
          <cell r="K725" t="str">
            <v>POUS270377</v>
          </cell>
          <cell r="L725">
            <v>1</v>
          </cell>
          <cell r="M725">
            <v>0</v>
          </cell>
          <cell r="N725">
            <v>0</v>
          </cell>
          <cell r="O725">
            <v>0</v>
          </cell>
        </row>
        <row r="726">
          <cell r="H726">
            <v>30850404</v>
          </cell>
          <cell r="I726">
            <v>1</v>
          </cell>
          <cell r="J726">
            <v>41</v>
          </cell>
          <cell r="K726" t="str">
            <v>POUS270189</v>
          </cell>
          <cell r="L726">
            <v>1</v>
          </cell>
          <cell r="M726">
            <v>0</v>
          </cell>
          <cell r="N726">
            <v>0</v>
          </cell>
          <cell r="O726">
            <v>0</v>
          </cell>
        </row>
        <row r="727">
          <cell r="H727">
            <v>30850413</v>
          </cell>
          <cell r="I727">
            <v>1</v>
          </cell>
          <cell r="J727" t="str">
            <v>CL</v>
          </cell>
          <cell r="K727" t="str">
            <v>POUS270695</v>
          </cell>
          <cell r="L727">
            <v>1</v>
          </cell>
          <cell r="M727">
            <v>0</v>
          </cell>
          <cell r="N727">
            <v>0</v>
          </cell>
          <cell r="O727">
            <v>0</v>
          </cell>
        </row>
        <row r="728">
          <cell r="H728">
            <v>30850411</v>
          </cell>
          <cell r="I728">
            <v>16</v>
          </cell>
          <cell r="J728" t="str">
            <v>CL</v>
          </cell>
          <cell r="K728" t="str">
            <v>POUS270711</v>
          </cell>
          <cell r="L728">
            <v>16</v>
          </cell>
          <cell r="M728">
            <v>0</v>
          </cell>
          <cell r="N728">
            <v>0</v>
          </cell>
          <cell r="O728">
            <v>0</v>
          </cell>
        </row>
        <row r="729">
          <cell r="H729">
            <v>30850412</v>
          </cell>
          <cell r="I729">
            <v>2</v>
          </cell>
          <cell r="J729" t="str">
            <v>CL</v>
          </cell>
          <cell r="K729" t="str">
            <v>POUS270421</v>
          </cell>
          <cell r="L729">
            <v>2</v>
          </cell>
          <cell r="M729">
            <v>0</v>
          </cell>
          <cell r="N729">
            <v>0</v>
          </cell>
          <cell r="O729">
            <v>0</v>
          </cell>
        </row>
        <row r="730">
          <cell r="H730">
            <v>30850414</v>
          </cell>
          <cell r="I730">
            <v>6</v>
          </cell>
          <cell r="J730" t="str">
            <v>CL</v>
          </cell>
          <cell r="K730" t="str">
            <v>POUS270720</v>
          </cell>
          <cell r="L730">
            <v>6</v>
          </cell>
          <cell r="M730">
            <v>0</v>
          </cell>
          <cell r="N730">
            <v>0</v>
          </cell>
          <cell r="O730">
            <v>0</v>
          </cell>
        </row>
        <row r="731">
          <cell r="H731">
            <v>30850415</v>
          </cell>
          <cell r="I731">
            <v>1</v>
          </cell>
          <cell r="J731">
            <v>35</v>
          </cell>
          <cell r="K731" t="str">
            <v>POUS270581</v>
          </cell>
          <cell r="L731">
            <v>1</v>
          </cell>
          <cell r="M731">
            <v>3</v>
          </cell>
          <cell r="N731">
            <v>0</v>
          </cell>
          <cell r="O731">
            <v>0</v>
          </cell>
        </row>
        <row r="732">
          <cell r="H732">
            <v>30850416</v>
          </cell>
          <cell r="I732">
            <v>4</v>
          </cell>
          <cell r="J732" t="str">
            <v>CL</v>
          </cell>
          <cell r="K732" t="str">
            <v>POUS270737</v>
          </cell>
          <cell r="L732">
            <v>4</v>
          </cell>
          <cell r="M732">
            <v>0</v>
          </cell>
          <cell r="N732">
            <v>0</v>
          </cell>
          <cell r="O732">
            <v>0</v>
          </cell>
        </row>
        <row r="733">
          <cell r="H733">
            <v>30850417</v>
          </cell>
          <cell r="I733">
            <v>0</v>
          </cell>
          <cell r="J733" t="str">
            <v>CL</v>
          </cell>
          <cell r="K733" t="str">
            <v>POUS270196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</row>
        <row r="734">
          <cell r="H734">
            <v>30850418</v>
          </cell>
          <cell r="I734">
            <v>0</v>
          </cell>
          <cell r="J734" t="str">
            <v>CL</v>
          </cell>
          <cell r="K734" t="str">
            <v>POUS269970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</row>
        <row r="735">
          <cell r="H735">
            <v>30850419</v>
          </cell>
          <cell r="I735">
            <v>2</v>
          </cell>
          <cell r="J735">
            <v>35</v>
          </cell>
          <cell r="K735" t="str">
            <v>POUS270114</v>
          </cell>
          <cell r="L735">
            <v>2</v>
          </cell>
          <cell r="M735">
            <v>0</v>
          </cell>
          <cell r="N735">
            <v>0</v>
          </cell>
          <cell r="O735">
            <v>0</v>
          </cell>
        </row>
        <row r="736">
          <cell r="H736">
            <v>30850420</v>
          </cell>
          <cell r="I736">
            <v>2</v>
          </cell>
          <cell r="J736">
            <v>35</v>
          </cell>
          <cell r="K736" t="str">
            <v>POUS270114</v>
          </cell>
          <cell r="L736">
            <v>2</v>
          </cell>
          <cell r="M736">
            <v>0</v>
          </cell>
          <cell r="N736">
            <v>0</v>
          </cell>
          <cell r="O736">
            <v>0</v>
          </cell>
        </row>
        <row r="737">
          <cell r="H737">
            <v>30850421</v>
          </cell>
          <cell r="I737">
            <v>26</v>
          </cell>
          <cell r="J737">
            <v>34</v>
          </cell>
          <cell r="K737" t="str">
            <v>POUS270154</v>
          </cell>
          <cell r="L737">
            <v>25</v>
          </cell>
          <cell r="M737">
            <v>1</v>
          </cell>
          <cell r="N737">
            <v>0</v>
          </cell>
          <cell r="O737">
            <v>0</v>
          </cell>
        </row>
        <row r="738">
          <cell r="H738">
            <v>30850422</v>
          </cell>
          <cell r="I738">
            <v>60</v>
          </cell>
          <cell r="J738">
            <v>34</v>
          </cell>
          <cell r="K738" t="str">
            <v>POUS270209</v>
          </cell>
          <cell r="L738">
            <v>60</v>
          </cell>
          <cell r="M738">
            <v>0</v>
          </cell>
          <cell r="N738">
            <v>0</v>
          </cell>
          <cell r="O738">
            <v>0</v>
          </cell>
        </row>
        <row r="739">
          <cell r="H739">
            <v>30850423</v>
          </cell>
          <cell r="I739">
            <v>2</v>
          </cell>
          <cell r="J739" t="str">
            <v>CL</v>
          </cell>
          <cell r="K739" t="str">
            <v>POUS270227</v>
          </cell>
          <cell r="L739">
            <v>2</v>
          </cell>
          <cell r="M739">
            <v>0</v>
          </cell>
          <cell r="N739">
            <v>0</v>
          </cell>
          <cell r="O739">
            <v>0</v>
          </cell>
        </row>
        <row r="740">
          <cell r="H740">
            <v>30850424</v>
          </cell>
          <cell r="I740">
            <v>18</v>
          </cell>
          <cell r="J740" t="str">
            <v>CL</v>
          </cell>
          <cell r="K740" t="str">
            <v>POUS270096</v>
          </cell>
          <cell r="L740">
            <v>18</v>
          </cell>
          <cell r="M740">
            <v>0</v>
          </cell>
          <cell r="N740">
            <v>0</v>
          </cell>
          <cell r="O740">
            <v>0</v>
          </cell>
        </row>
        <row r="741">
          <cell r="H741">
            <v>30850425</v>
          </cell>
          <cell r="I741">
            <v>5</v>
          </cell>
          <cell r="J741" t="str">
            <v>CL</v>
          </cell>
          <cell r="K741" t="str">
            <v>POUS270541</v>
          </cell>
          <cell r="L741">
            <v>5</v>
          </cell>
          <cell r="M741">
            <v>0</v>
          </cell>
          <cell r="N741">
            <v>0</v>
          </cell>
          <cell r="O741">
            <v>0</v>
          </cell>
        </row>
        <row r="742">
          <cell r="H742">
            <v>30850426</v>
          </cell>
          <cell r="I742">
            <v>117</v>
          </cell>
          <cell r="J742" t="str">
            <v>CL</v>
          </cell>
          <cell r="K742" t="str">
            <v>POUS270213</v>
          </cell>
          <cell r="L742">
            <v>117</v>
          </cell>
          <cell r="M742">
            <v>0</v>
          </cell>
          <cell r="N742">
            <v>0</v>
          </cell>
          <cell r="O742">
            <v>0</v>
          </cell>
        </row>
        <row r="743">
          <cell r="H743">
            <v>30850427</v>
          </cell>
          <cell r="I743">
            <v>3</v>
          </cell>
          <cell r="J743" t="str">
            <v>CL</v>
          </cell>
          <cell r="K743" t="str">
            <v>POUS270114</v>
          </cell>
          <cell r="L743">
            <v>3</v>
          </cell>
          <cell r="M743">
            <v>0</v>
          </cell>
          <cell r="N743">
            <v>0</v>
          </cell>
          <cell r="O743">
            <v>0</v>
          </cell>
        </row>
        <row r="744">
          <cell r="H744">
            <v>30850428</v>
          </cell>
          <cell r="I744">
            <v>4</v>
          </cell>
          <cell r="J744" t="str">
            <v>CL</v>
          </cell>
          <cell r="K744" t="str">
            <v>POUS270361</v>
          </cell>
          <cell r="L744">
            <v>4</v>
          </cell>
          <cell r="M744">
            <v>0</v>
          </cell>
          <cell r="N744">
            <v>0</v>
          </cell>
          <cell r="O744">
            <v>0</v>
          </cell>
        </row>
        <row r="745">
          <cell r="H745">
            <v>30850429</v>
          </cell>
          <cell r="I745">
            <v>1</v>
          </cell>
          <cell r="J745" t="str">
            <v>CL</v>
          </cell>
          <cell r="K745" t="str">
            <v>POUS270226</v>
          </cell>
          <cell r="L745">
            <v>1</v>
          </cell>
          <cell r="M745">
            <v>0</v>
          </cell>
          <cell r="N745">
            <v>0</v>
          </cell>
          <cell r="O745">
            <v>0</v>
          </cell>
        </row>
        <row r="746">
          <cell r="H746">
            <v>30850430</v>
          </cell>
          <cell r="I746">
            <v>1</v>
          </cell>
          <cell r="J746" t="str">
            <v>CL</v>
          </cell>
          <cell r="K746" t="str">
            <v>POUS270259</v>
          </cell>
          <cell r="L746">
            <v>1</v>
          </cell>
          <cell r="M746">
            <v>0</v>
          </cell>
          <cell r="N746">
            <v>0</v>
          </cell>
          <cell r="O746">
            <v>0</v>
          </cell>
        </row>
        <row r="747">
          <cell r="H747">
            <v>30850431</v>
          </cell>
          <cell r="I747">
            <v>2</v>
          </cell>
          <cell r="J747" t="str">
            <v>CL</v>
          </cell>
          <cell r="K747" t="str">
            <v>POUS270500</v>
          </cell>
          <cell r="L747">
            <v>2</v>
          </cell>
          <cell r="M747">
            <v>0</v>
          </cell>
          <cell r="N747">
            <v>0</v>
          </cell>
          <cell r="O747">
            <v>0</v>
          </cell>
        </row>
        <row r="748">
          <cell r="H748">
            <v>30850432</v>
          </cell>
          <cell r="I748">
            <v>4</v>
          </cell>
          <cell r="J748" t="str">
            <v>CL</v>
          </cell>
          <cell r="K748" t="str">
            <v>POUS270449</v>
          </cell>
          <cell r="L748">
            <v>4</v>
          </cell>
          <cell r="M748">
            <v>0</v>
          </cell>
          <cell r="N748">
            <v>0</v>
          </cell>
          <cell r="O748">
            <v>0</v>
          </cell>
        </row>
        <row r="749">
          <cell r="H749">
            <v>30850433</v>
          </cell>
          <cell r="I749">
            <v>3</v>
          </cell>
          <cell r="J749" t="str">
            <v>CL</v>
          </cell>
          <cell r="K749" t="str">
            <v>POUS270470</v>
          </cell>
          <cell r="L749">
            <v>3</v>
          </cell>
          <cell r="M749">
            <v>0</v>
          </cell>
          <cell r="N749">
            <v>0</v>
          </cell>
          <cell r="O749">
            <v>0</v>
          </cell>
        </row>
        <row r="750">
          <cell r="H750">
            <v>30850434</v>
          </cell>
          <cell r="I750">
            <v>8</v>
          </cell>
          <cell r="J750">
            <v>34</v>
          </cell>
          <cell r="K750" t="str">
            <v>POUS270172</v>
          </cell>
          <cell r="L750">
            <v>3</v>
          </cell>
          <cell r="M750">
            <v>4</v>
          </cell>
          <cell r="N750">
            <v>1</v>
          </cell>
          <cell r="O750">
            <v>0</v>
          </cell>
        </row>
        <row r="751">
          <cell r="H751">
            <v>30850435</v>
          </cell>
          <cell r="I751">
            <v>7</v>
          </cell>
          <cell r="J751" t="str">
            <v>CL</v>
          </cell>
          <cell r="K751" t="str">
            <v>POUS270694</v>
          </cell>
          <cell r="L751">
            <v>7</v>
          </cell>
          <cell r="M751">
            <v>0</v>
          </cell>
          <cell r="N751">
            <v>0</v>
          </cell>
          <cell r="O751">
            <v>0</v>
          </cell>
        </row>
        <row r="752">
          <cell r="H752">
            <v>30850436</v>
          </cell>
          <cell r="I752">
            <v>7</v>
          </cell>
          <cell r="J752">
            <v>34</v>
          </cell>
          <cell r="K752" t="str">
            <v>POUS270362</v>
          </cell>
          <cell r="L752">
            <v>7</v>
          </cell>
          <cell r="M752">
            <v>0</v>
          </cell>
          <cell r="N752">
            <v>0</v>
          </cell>
          <cell r="O752">
            <v>0</v>
          </cell>
        </row>
        <row r="753">
          <cell r="H753">
            <v>30850440</v>
          </cell>
          <cell r="I753">
            <v>356</v>
          </cell>
          <cell r="J753" t="str">
            <v>CL</v>
          </cell>
          <cell r="K753" t="str">
            <v>POUS270235</v>
          </cell>
          <cell r="L753">
            <v>356</v>
          </cell>
          <cell r="M753">
            <v>0</v>
          </cell>
          <cell r="N753">
            <v>0</v>
          </cell>
          <cell r="O753">
            <v>0</v>
          </cell>
        </row>
        <row r="754">
          <cell r="H754">
            <v>30850441</v>
          </cell>
          <cell r="I754">
            <v>124</v>
          </cell>
          <cell r="J754" t="str">
            <v>CL</v>
          </cell>
          <cell r="K754" t="str">
            <v>POUS270097</v>
          </cell>
          <cell r="L754">
            <v>124</v>
          </cell>
          <cell r="M754">
            <v>0</v>
          </cell>
          <cell r="N754">
            <v>0</v>
          </cell>
          <cell r="O754">
            <v>0</v>
          </cell>
        </row>
        <row r="755">
          <cell r="H755">
            <v>30850442</v>
          </cell>
          <cell r="I755">
            <v>190</v>
          </cell>
          <cell r="J755">
            <v>31</v>
          </cell>
          <cell r="K755" t="str">
            <v>POUS270236</v>
          </cell>
          <cell r="L755">
            <v>188</v>
          </cell>
          <cell r="M755">
            <v>2</v>
          </cell>
          <cell r="N755">
            <v>0</v>
          </cell>
          <cell r="O755">
            <v>0</v>
          </cell>
        </row>
        <row r="756">
          <cell r="H756">
            <v>30850443</v>
          </cell>
          <cell r="I756">
            <v>92</v>
          </cell>
          <cell r="J756" t="str">
            <v>CL</v>
          </cell>
          <cell r="K756" t="str">
            <v>POUS270238</v>
          </cell>
          <cell r="L756">
            <v>92</v>
          </cell>
          <cell r="M756">
            <v>0</v>
          </cell>
          <cell r="N756">
            <v>0</v>
          </cell>
          <cell r="O756">
            <v>0</v>
          </cell>
        </row>
        <row r="757">
          <cell r="H757">
            <v>30850446</v>
          </cell>
          <cell r="I757">
            <v>14</v>
          </cell>
          <cell r="J757" t="str">
            <v>CL</v>
          </cell>
          <cell r="K757" t="str">
            <v>POUS270798</v>
          </cell>
          <cell r="L757">
            <v>14</v>
          </cell>
          <cell r="M757">
            <v>0</v>
          </cell>
          <cell r="N757">
            <v>0</v>
          </cell>
          <cell r="O757">
            <v>0</v>
          </cell>
        </row>
        <row r="758">
          <cell r="H758">
            <v>30850447</v>
          </cell>
          <cell r="I758">
            <v>3</v>
          </cell>
          <cell r="J758" t="str">
            <v>CL</v>
          </cell>
          <cell r="K758" t="str">
            <v>POUS270791</v>
          </cell>
          <cell r="L758">
            <v>3</v>
          </cell>
          <cell r="M758">
            <v>0</v>
          </cell>
          <cell r="N758">
            <v>0</v>
          </cell>
          <cell r="O758">
            <v>0</v>
          </cell>
        </row>
        <row r="759">
          <cell r="H759">
            <v>30850448</v>
          </cell>
          <cell r="I759">
            <v>13</v>
          </cell>
          <cell r="J759" t="str">
            <v>CL</v>
          </cell>
          <cell r="K759" t="str">
            <v>POUS270793</v>
          </cell>
          <cell r="L759">
            <v>13</v>
          </cell>
          <cell r="M759">
            <v>0</v>
          </cell>
          <cell r="N759">
            <v>0</v>
          </cell>
          <cell r="O759">
            <v>0</v>
          </cell>
        </row>
        <row r="760">
          <cell r="H760">
            <v>30850449</v>
          </cell>
          <cell r="I760">
            <v>12</v>
          </cell>
          <cell r="J760" t="str">
            <v>CL</v>
          </cell>
          <cell r="K760" t="str">
            <v>POUS270756</v>
          </cell>
          <cell r="L760">
            <v>12</v>
          </cell>
          <cell r="M760">
            <v>0</v>
          </cell>
          <cell r="N760">
            <v>0</v>
          </cell>
          <cell r="O760">
            <v>0</v>
          </cell>
        </row>
        <row r="761">
          <cell r="H761">
            <v>30850450</v>
          </cell>
          <cell r="I761">
            <v>3</v>
          </cell>
          <cell r="J761">
            <v>28</v>
          </cell>
          <cell r="K761" t="str">
            <v>POUS270808</v>
          </cell>
          <cell r="L761">
            <v>3</v>
          </cell>
          <cell r="M761">
            <v>0</v>
          </cell>
          <cell r="N761">
            <v>0</v>
          </cell>
          <cell r="O761">
            <v>0</v>
          </cell>
        </row>
        <row r="762">
          <cell r="H762">
            <v>30850451</v>
          </cell>
          <cell r="I762">
            <v>12</v>
          </cell>
          <cell r="J762" t="str">
            <v>CL</v>
          </cell>
          <cell r="K762" t="str">
            <v>POUS270802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</row>
        <row r="763">
          <cell r="H763">
            <v>30850452</v>
          </cell>
          <cell r="I763">
            <v>2</v>
          </cell>
          <cell r="J763" t="str">
            <v>CL</v>
          </cell>
          <cell r="K763" t="str">
            <v>POUS270788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</row>
        <row r="764">
          <cell r="H764">
            <v>30850453</v>
          </cell>
          <cell r="I764">
            <v>25</v>
          </cell>
          <cell r="J764" t="str">
            <v>CL</v>
          </cell>
          <cell r="K764" t="str">
            <v>POUS270814</v>
          </cell>
          <cell r="L764">
            <v>25</v>
          </cell>
          <cell r="M764">
            <v>0</v>
          </cell>
          <cell r="N764">
            <v>0</v>
          </cell>
          <cell r="O764">
            <v>0</v>
          </cell>
        </row>
        <row r="765">
          <cell r="H765">
            <v>30850454</v>
          </cell>
          <cell r="I765">
            <v>2</v>
          </cell>
          <cell r="J765" t="str">
            <v>CL</v>
          </cell>
          <cell r="K765" t="str">
            <v>POUS270819</v>
          </cell>
          <cell r="L765">
            <v>2</v>
          </cell>
          <cell r="M765">
            <v>0</v>
          </cell>
          <cell r="N765">
            <v>0</v>
          </cell>
          <cell r="O765">
            <v>0</v>
          </cell>
        </row>
        <row r="766">
          <cell r="H766">
            <v>30850455</v>
          </cell>
          <cell r="I766">
            <v>1</v>
          </cell>
          <cell r="J766" t="str">
            <v>CL</v>
          </cell>
          <cell r="K766" t="str">
            <v>POUS270504</v>
          </cell>
          <cell r="L766">
            <v>1</v>
          </cell>
          <cell r="M766">
            <v>0</v>
          </cell>
          <cell r="N766">
            <v>0</v>
          </cell>
          <cell r="O766">
            <v>0</v>
          </cell>
        </row>
        <row r="767">
          <cell r="H767">
            <v>30850456</v>
          </cell>
          <cell r="I767">
            <v>8</v>
          </cell>
          <cell r="J767" t="str">
            <v>CL</v>
          </cell>
          <cell r="K767" t="str">
            <v>POUS270805</v>
          </cell>
          <cell r="L767">
            <v>8</v>
          </cell>
          <cell r="M767">
            <v>0</v>
          </cell>
          <cell r="N767">
            <v>0</v>
          </cell>
          <cell r="O767">
            <v>0</v>
          </cell>
        </row>
        <row r="768">
          <cell r="H768">
            <v>30850457</v>
          </cell>
          <cell r="I768">
            <v>176</v>
          </cell>
          <cell r="J768">
            <v>23</v>
          </cell>
          <cell r="K768" t="str">
            <v>POUS270408</v>
          </cell>
          <cell r="L768">
            <v>176</v>
          </cell>
          <cell r="M768">
            <v>0</v>
          </cell>
          <cell r="N768">
            <v>0</v>
          </cell>
          <cell r="O768">
            <v>0</v>
          </cell>
        </row>
        <row r="769">
          <cell r="H769">
            <v>30850459</v>
          </cell>
          <cell r="I769">
            <v>262</v>
          </cell>
          <cell r="J769">
            <v>21</v>
          </cell>
          <cell r="K769" t="str">
            <v>POUS270402</v>
          </cell>
          <cell r="L769">
            <v>262</v>
          </cell>
          <cell r="M769">
            <v>0</v>
          </cell>
          <cell r="N769">
            <v>0</v>
          </cell>
          <cell r="O769">
            <v>0</v>
          </cell>
        </row>
        <row r="770">
          <cell r="H770">
            <v>30850460</v>
          </cell>
          <cell r="I770">
            <v>50</v>
          </cell>
          <cell r="J770" t="str">
            <v>CL</v>
          </cell>
          <cell r="K770" t="str">
            <v>POUS270455</v>
          </cell>
          <cell r="L770">
            <v>50</v>
          </cell>
          <cell r="M770">
            <v>0</v>
          </cell>
          <cell r="N770">
            <v>0</v>
          </cell>
          <cell r="O770">
            <v>0</v>
          </cell>
        </row>
        <row r="771">
          <cell r="H771">
            <v>30850461</v>
          </cell>
          <cell r="I771">
            <v>38</v>
          </cell>
          <cell r="J771" t="str">
            <v>CL</v>
          </cell>
          <cell r="K771" t="str">
            <v>POUS270391</v>
          </cell>
          <cell r="L771">
            <v>38</v>
          </cell>
          <cell r="M771">
            <v>0</v>
          </cell>
          <cell r="N771">
            <v>0</v>
          </cell>
          <cell r="O771">
            <v>0</v>
          </cell>
        </row>
        <row r="772">
          <cell r="H772">
            <v>30850462</v>
          </cell>
          <cell r="I772">
            <v>34</v>
          </cell>
          <cell r="J772">
            <v>21</v>
          </cell>
          <cell r="K772" t="str">
            <v>POUS269752</v>
          </cell>
          <cell r="L772">
            <v>32</v>
          </cell>
          <cell r="M772">
            <v>0</v>
          </cell>
          <cell r="N772">
            <v>0</v>
          </cell>
          <cell r="O772">
            <v>0</v>
          </cell>
        </row>
        <row r="773">
          <cell r="H773">
            <v>30850463</v>
          </cell>
          <cell r="I773">
            <v>24</v>
          </cell>
          <cell r="J773" t="str">
            <v>CL</v>
          </cell>
          <cell r="K773" t="str">
            <v>POUS269985</v>
          </cell>
          <cell r="L773">
            <v>24</v>
          </cell>
          <cell r="M773">
            <v>0</v>
          </cell>
          <cell r="N773">
            <v>0</v>
          </cell>
          <cell r="O773">
            <v>0</v>
          </cell>
        </row>
        <row r="774">
          <cell r="H774">
            <v>30850464</v>
          </cell>
          <cell r="I774">
            <v>22</v>
          </cell>
          <cell r="J774" t="str">
            <v>CL</v>
          </cell>
          <cell r="K774" t="str">
            <v>POUS270823</v>
          </cell>
          <cell r="L774">
            <v>22</v>
          </cell>
          <cell r="M774">
            <v>0</v>
          </cell>
          <cell r="N774">
            <v>0</v>
          </cell>
          <cell r="O774">
            <v>0</v>
          </cell>
        </row>
        <row r="775">
          <cell r="H775">
            <v>30850465</v>
          </cell>
          <cell r="I775">
            <v>15</v>
          </cell>
          <cell r="J775">
            <v>21</v>
          </cell>
          <cell r="K775" t="str">
            <v>POUS270895</v>
          </cell>
          <cell r="L775">
            <v>15</v>
          </cell>
          <cell r="M775">
            <v>0</v>
          </cell>
          <cell r="N775">
            <v>0</v>
          </cell>
          <cell r="O775">
            <v>0</v>
          </cell>
        </row>
        <row r="776">
          <cell r="H776">
            <v>30850466</v>
          </cell>
          <cell r="I776">
            <v>4</v>
          </cell>
          <cell r="J776" t="str">
            <v>CL</v>
          </cell>
          <cell r="K776" t="str">
            <v>POUS270347</v>
          </cell>
          <cell r="L776">
            <v>4</v>
          </cell>
          <cell r="M776">
            <v>0</v>
          </cell>
          <cell r="N776">
            <v>0</v>
          </cell>
          <cell r="O776">
            <v>0</v>
          </cell>
        </row>
        <row r="777">
          <cell r="H777">
            <v>30850467</v>
          </cell>
          <cell r="I777">
            <v>4</v>
          </cell>
          <cell r="J777">
            <v>21</v>
          </cell>
          <cell r="K777" t="str">
            <v>POUS270381</v>
          </cell>
          <cell r="L777">
            <v>4</v>
          </cell>
          <cell r="M777">
            <v>0</v>
          </cell>
          <cell r="N777">
            <v>0</v>
          </cell>
          <cell r="O777">
            <v>0</v>
          </cell>
        </row>
        <row r="778">
          <cell r="H778">
            <v>30850468</v>
          </cell>
          <cell r="I778">
            <v>69</v>
          </cell>
          <cell r="J778">
            <v>21</v>
          </cell>
          <cell r="K778" t="str">
            <v>POUS270828</v>
          </cell>
          <cell r="L778">
            <v>69</v>
          </cell>
          <cell r="M778">
            <v>0</v>
          </cell>
          <cell r="N778">
            <v>0</v>
          </cell>
          <cell r="O778">
            <v>0</v>
          </cell>
        </row>
        <row r="779">
          <cell r="H779">
            <v>30850469</v>
          </cell>
          <cell r="I779">
            <v>45</v>
          </cell>
          <cell r="J779">
            <v>21</v>
          </cell>
          <cell r="K779" t="str">
            <v>POUS270214</v>
          </cell>
          <cell r="L779">
            <v>45</v>
          </cell>
          <cell r="M779">
            <v>0</v>
          </cell>
          <cell r="N779">
            <v>0</v>
          </cell>
          <cell r="O779">
            <v>0</v>
          </cell>
        </row>
        <row r="780">
          <cell r="H780">
            <v>30850470</v>
          </cell>
          <cell r="I780">
            <v>18</v>
          </cell>
          <cell r="J780" t="str">
            <v>CL</v>
          </cell>
          <cell r="K780" t="str">
            <v>POUS270255</v>
          </cell>
          <cell r="L780">
            <v>18</v>
          </cell>
          <cell r="M780">
            <v>0</v>
          </cell>
          <cell r="N780">
            <v>0</v>
          </cell>
          <cell r="O780">
            <v>0</v>
          </cell>
        </row>
        <row r="781">
          <cell r="H781">
            <v>30850471</v>
          </cell>
          <cell r="I781">
            <v>11</v>
          </cell>
          <cell r="J781" t="str">
            <v>CL</v>
          </cell>
          <cell r="K781" t="str">
            <v>POUS270194</v>
          </cell>
          <cell r="L781">
            <v>11</v>
          </cell>
          <cell r="M781">
            <v>0</v>
          </cell>
          <cell r="N781">
            <v>0</v>
          </cell>
          <cell r="O781">
            <v>0</v>
          </cell>
        </row>
        <row r="782">
          <cell r="H782">
            <v>30850472</v>
          </cell>
          <cell r="I782">
            <v>7</v>
          </cell>
          <cell r="J782" t="str">
            <v>CL</v>
          </cell>
          <cell r="K782" t="str">
            <v>POUS270414</v>
          </cell>
          <cell r="L782">
            <v>7</v>
          </cell>
          <cell r="M782">
            <v>0</v>
          </cell>
          <cell r="N782">
            <v>0</v>
          </cell>
          <cell r="O782">
            <v>0</v>
          </cell>
        </row>
        <row r="783">
          <cell r="H783">
            <v>30850473</v>
          </cell>
          <cell r="I783">
            <v>6</v>
          </cell>
          <cell r="J783" t="str">
            <v>CL</v>
          </cell>
          <cell r="K783" t="str">
            <v>POUS270435</v>
          </cell>
          <cell r="L783">
            <v>6</v>
          </cell>
          <cell r="M783">
            <v>0</v>
          </cell>
          <cell r="N783">
            <v>0</v>
          </cell>
          <cell r="O783">
            <v>0</v>
          </cell>
        </row>
        <row r="784">
          <cell r="H784">
            <v>30850474</v>
          </cell>
          <cell r="I784">
            <v>6</v>
          </cell>
          <cell r="J784" t="str">
            <v>CL</v>
          </cell>
          <cell r="K784" t="str">
            <v>POUS270261</v>
          </cell>
          <cell r="L784">
            <v>6</v>
          </cell>
          <cell r="M784">
            <v>0</v>
          </cell>
          <cell r="N784">
            <v>0</v>
          </cell>
          <cell r="O784">
            <v>0</v>
          </cell>
        </row>
        <row r="785">
          <cell r="H785">
            <v>30850475</v>
          </cell>
          <cell r="I785">
            <v>4</v>
          </cell>
          <cell r="J785" t="str">
            <v>CL</v>
          </cell>
          <cell r="K785" t="str">
            <v>POUS270455</v>
          </cell>
          <cell r="L785">
            <v>4</v>
          </cell>
          <cell r="M785">
            <v>0</v>
          </cell>
          <cell r="N785">
            <v>0</v>
          </cell>
          <cell r="O785">
            <v>0</v>
          </cell>
        </row>
        <row r="786">
          <cell r="H786">
            <v>30850476</v>
          </cell>
          <cell r="I786">
            <v>4</v>
          </cell>
          <cell r="J786" t="str">
            <v>CL</v>
          </cell>
          <cell r="K786" t="str">
            <v>POUS270820</v>
          </cell>
          <cell r="L786">
            <v>4</v>
          </cell>
          <cell r="M786">
            <v>0</v>
          </cell>
          <cell r="N786">
            <v>0</v>
          </cell>
          <cell r="O786">
            <v>0</v>
          </cell>
        </row>
        <row r="787">
          <cell r="H787">
            <v>30850477</v>
          </cell>
          <cell r="I787">
            <v>4</v>
          </cell>
          <cell r="J787" t="str">
            <v>CL</v>
          </cell>
          <cell r="K787" t="str">
            <v>POUS270257</v>
          </cell>
          <cell r="L787">
            <v>4</v>
          </cell>
          <cell r="M787">
            <v>0</v>
          </cell>
          <cell r="N787">
            <v>0</v>
          </cell>
          <cell r="O787">
            <v>0</v>
          </cell>
        </row>
        <row r="788">
          <cell r="H788">
            <v>30850478</v>
          </cell>
          <cell r="I788">
            <v>1</v>
          </cell>
          <cell r="J788">
            <v>21</v>
          </cell>
          <cell r="K788" t="str">
            <v>POUS270387</v>
          </cell>
          <cell r="L788">
            <v>1</v>
          </cell>
          <cell r="M788">
            <v>0</v>
          </cell>
          <cell r="N788">
            <v>0</v>
          </cell>
          <cell r="O788">
            <v>0</v>
          </cell>
        </row>
        <row r="789">
          <cell r="H789">
            <v>30850479</v>
          </cell>
          <cell r="I789">
            <v>1</v>
          </cell>
          <cell r="J789" t="str">
            <v>CL</v>
          </cell>
          <cell r="K789" t="str">
            <v>POUS270342</v>
          </cell>
          <cell r="L789">
            <v>1</v>
          </cell>
          <cell r="M789">
            <v>0</v>
          </cell>
          <cell r="N789">
            <v>0</v>
          </cell>
          <cell r="O789">
            <v>0</v>
          </cell>
        </row>
        <row r="790">
          <cell r="H790">
            <v>30850480</v>
          </cell>
          <cell r="I790">
            <v>31</v>
          </cell>
          <cell r="J790" t="str">
            <v>CL</v>
          </cell>
          <cell r="K790" t="str">
            <v>POUS270405</v>
          </cell>
          <cell r="L790">
            <v>31</v>
          </cell>
          <cell r="M790">
            <v>0</v>
          </cell>
          <cell r="N790">
            <v>0</v>
          </cell>
          <cell r="O790">
            <v>0</v>
          </cell>
        </row>
        <row r="791">
          <cell r="H791">
            <v>30850481</v>
          </cell>
          <cell r="I791">
            <v>25</v>
          </cell>
          <cell r="J791">
            <v>21</v>
          </cell>
          <cell r="K791" t="str">
            <v>POUS269996</v>
          </cell>
          <cell r="L791">
            <v>25</v>
          </cell>
          <cell r="M791">
            <v>0</v>
          </cell>
          <cell r="N791">
            <v>0</v>
          </cell>
          <cell r="O791">
            <v>0</v>
          </cell>
        </row>
        <row r="792">
          <cell r="H792">
            <v>30850482</v>
          </cell>
          <cell r="I792">
            <v>17</v>
          </cell>
          <cell r="J792">
            <v>21</v>
          </cell>
          <cell r="K792" t="str">
            <v>POUS270801</v>
          </cell>
          <cell r="L792">
            <v>17</v>
          </cell>
          <cell r="M792">
            <v>0</v>
          </cell>
          <cell r="N792">
            <v>0</v>
          </cell>
          <cell r="O792">
            <v>0</v>
          </cell>
        </row>
        <row r="793">
          <cell r="H793">
            <v>30850483</v>
          </cell>
          <cell r="I793">
            <v>16</v>
          </cell>
          <cell r="J793">
            <v>21</v>
          </cell>
          <cell r="K793" t="str">
            <v>POUS270446</v>
          </cell>
          <cell r="L793">
            <v>16</v>
          </cell>
          <cell r="M793">
            <v>0</v>
          </cell>
          <cell r="N793">
            <v>0</v>
          </cell>
          <cell r="O793">
            <v>0</v>
          </cell>
        </row>
        <row r="794">
          <cell r="H794">
            <v>30850484</v>
          </cell>
          <cell r="I794">
            <v>12</v>
          </cell>
          <cell r="J794" t="str">
            <v>CL</v>
          </cell>
          <cell r="K794" t="str">
            <v>POUS270790</v>
          </cell>
          <cell r="L794">
            <v>12</v>
          </cell>
          <cell r="M794">
            <v>0</v>
          </cell>
          <cell r="N794">
            <v>0</v>
          </cell>
          <cell r="O794">
            <v>0</v>
          </cell>
        </row>
        <row r="795">
          <cell r="H795">
            <v>30850485</v>
          </cell>
          <cell r="I795">
            <v>11</v>
          </cell>
          <cell r="J795">
            <v>21</v>
          </cell>
          <cell r="K795" t="str">
            <v>POUS270158</v>
          </cell>
          <cell r="L795">
            <v>11</v>
          </cell>
          <cell r="M795">
            <v>0</v>
          </cell>
          <cell r="N795">
            <v>0</v>
          </cell>
          <cell r="O795">
            <v>0</v>
          </cell>
        </row>
        <row r="796">
          <cell r="H796">
            <v>30850486</v>
          </cell>
          <cell r="I796">
            <v>10</v>
          </cell>
          <cell r="J796" t="str">
            <v>CL</v>
          </cell>
          <cell r="K796" t="str">
            <v>POUS270360</v>
          </cell>
          <cell r="L796">
            <v>10</v>
          </cell>
          <cell r="M796">
            <v>0</v>
          </cell>
          <cell r="N796">
            <v>0</v>
          </cell>
          <cell r="O796">
            <v>0</v>
          </cell>
        </row>
        <row r="797">
          <cell r="H797">
            <v>30850489</v>
          </cell>
          <cell r="I797">
            <v>30</v>
          </cell>
          <cell r="J797">
            <v>21</v>
          </cell>
          <cell r="K797" t="str">
            <v>POUS270234</v>
          </cell>
          <cell r="L797">
            <v>29</v>
          </cell>
          <cell r="M797">
            <v>1</v>
          </cell>
          <cell r="N797">
            <v>0</v>
          </cell>
          <cell r="O797">
            <v>0</v>
          </cell>
        </row>
        <row r="798">
          <cell r="H798">
            <v>30850533</v>
          </cell>
          <cell r="I798">
            <v>30</v>
          </cell>
          <cell r="J798" t="str">
            <v>CL</v>
          </cell>
          <cell r="K798" t="str">
            <v>POUS270762</v>
          </cell>
          <cell r="L798">
            <v>30</v>
          </cell>
          <cell r="M798">
            <v>0</v>
          </cell>
          <cell r="N798">
            <v>0</v>
          </cell>
          <cell r="O798">
            <v>0</v>
          </cell>
        </row>
        <row r="799">
          <cell r="H799">
            <v>30850490</v>
          </cell>
          <cell r="I799">
            <v>14</v>
          </cell>
          <cell r="J799">
            <v>21</v>
          </cell>
          <cell r="K799" t="str">
            <v>POUS270809</v>
          </cell>
          <cell r="L799">
            <v>14</v>
          </cell>
          <cell r="M799">
            <v>0</v>
          </cell>
          <cell r="N799">
            <v>0</v>
          </cell>
          <cell r="O799">
            <v>0</v>
          </cell>
        </row>
        <row r="800">
          <cell r="H800">
            <v>30850491</v>
          </cell>
          <cell r="I800">
            <v>16</v>
          </cell>
          <cell r="J800">
            <v>21</v>
          </cell>
          <cell r="K800" t="str">
            <v>POUS270381</v>
          </cell>
          <cell r="L800">
            <v>16</v>
          </cell>
          <cell r="M800">
            <v>0</v>
          </cell>
          <cell r="N800">
            <v>0</v>
          </cell>
          <cell r="O800">
            <v>0</v>
          </cell>
        </row>
        <row r="801">
          <cell r="H801">
            <v>30850492</v>
          </cell>
          <cell r="I801">
            <v>10</v>
          </cell>
          <cell r="J801" t="str">
            <v>CL</v>
          </cell>
          <cell r="K801" t="str">
            <v>POUS270895</v>
          </cell>
          <cell r="L801">
            <v>10</v>
          </cell>
          <cell r="M801">
            <v>0</v>
          </cell>
          <cell r="N801">
            <v>0</v>
          </cell>
          <cell r="O801">
            <v>0</v>
          </cell>
        </row>
        <row r="802">
          <cell r="H802">
            <v>30850493</v>
          </cell>
          <cell r="I802">
            <v>9</v>
          </cell>
          <cell r="J802" t="str">
            <v>CL</v>
          </cell>
          <cell r="K802" t="str">
            <v>POUS270344</v>
          </cell>
          <cell r="L802">
            <v>9</v>
          </cell>
          <cell r="M802">
            <v>0</v>
          </cell>
          <cell r="N802">
            <v>0</v>
          </cell>
          <cell r="O802">
            <v>0</v>
          </cell>
        </row>
        <row r="803">
          <cell r="H803">
            <v>30850494</v>
          </cell>
          <cell r="I803">
            <v>8</v>
          </cell>
          <cell r="J803" t="str">
            <v>CL</v>
          </cell>
          <cell r="K803" t="str">
            <v>POUS270805</v>
          </cell>
          <cell r="L803">
            <v>8</v>
          </cell>
          <cell r="M803">
            <v>0</v>
          </cell>
          <cell r="N803">
            <v>0</v>
          </cell>
          <cell r="O803">
            <v>0</v>
          </cell>
        </row>
        <row r="804">
          <cell r="H804">
            <v>30850495</v>
          </cell>
          <cell r="I804">
            <v>8</v>
          </cell>
          <cell r="J804" t="str">
            <v>CL</v>
          </cell>
          <cell r="K804" t="str">
            <v>POUS269752</v>
          </cell>
          <cell r="L804">
            <v>8</v>
          </cell>
          <cell r="M804">
            <v>0</v>
          </cell>
          <cell r="N804">
            <v>0</v>
          </cell>
          <cell r="O804">
            <v>0</v>
          </cell>
        </row>
        <row r="805">
          <cell r="H805">
            <v>30850496</v>
          </cell>
          <cell r="I805">
            <v>5</v>
          </cell>
          <cell r="J805" t="str">
            <v>CL</v>
          </cell>
          <cell r="K805" t="str">
            <v>POUS270348</v>
          </cell>
          <cell r="L805">
            <v>5</v>
          </cell>
          <cell r="M805">
            <v>0</v>
          </cell>
          <cell r="N805">
            <v>0</v>
          </cell>
          <cell r="O805">
            <v>0</v>
          </cell>
        </row>
        <row r="806">
          <cell r="H806">
            <v>30850497</v>
          </cell>
          <cell r="I806">
            <v>2</v>
          </cell>
          <cell r="J806" t="str">
            <v>CL</v>
          </cell>
          <cell r="K806" t="str">
            <v>POUS270335</v>
          </cell>
          <cell r="L806">
            <v>2</v>
          </cell>
          <cell r="M806">
            <v>0</v>
          </cell>
          <cell r="N806">
            <v>0</v>
          </cell>
          <cell r="O806">
            <v>0</v>
          </cell>
        </row>
        <row r="807">
          <cell r="H807">
            <v>30850498</v>
          </cell>
          <cell r="I807">
            <v>1</v>
          </cell>
          <cell r="J807" t="str">
            <v>CL</v>
          </cell>
          <cell r="K807" t="str">
            <v>POUS270347</v>
          </cell>
          <cell r="L807">
            <v>1</v>
          </cell>
          <cell r="M807">
            <v>0</v>
          </cell>
          <cell r="N807">
            <v>0</v>
          </cell>
          <cell r="O807">
            <v>0</v>
          </cell>
        </row>
        <row r="808">
          <cell r="H808">
            <v>30850499</v>
          </cell>
          <cell r="I808">
            <v>1</v>
          </cell>
          <cell r="J808" t="str">
            <v>CL</v>
          </cell>
          <cell r="K808" t="str">
            <v>POUS270178</v>
          </cell>
          <cell r="L808">
            <v>1</v>
          </cell>
          <cell r="M808">
            <v>0</v>
          </cell>
          <cell r="N808">
            <v>0</v>
          </cell>
          <cell r="O808">
            <v>0</v>
          </cell>
        </row>
        <row r="809">
          <cell r="H809">
            <v>30850500</v>
          </cell>
          <cell r="I809">
            <v>1</v>
          </cell>
          <cell r="J809" t="str">
            <v>CL</v>
          </cell>
          <cell r="K809" t="str">
            <v>POUS270488</v>
          </cell>
          <cell r="L809">
            <v>1</v>
          </cell>
          <cell r="M809">
            <v>0</v>
          </cell>
          <cell r="N809">
            <v>0</v>
          </cell>
          <cell r="O809">
            <v>0</v>
          </cell>
        </row>
        <row r="810">
          <cell r="H810">
            <v>30850501</v>
          </cell>
          <cell r="I810">
            <v>1</v>
          </cell>
          <cell r="J810" t="str">
            <v>CL</v>
          </cell>
          <cell r="K810" t="str">
            <v>POUS270894</v>
          </cell>
          <cell r="L810">
            <v>1</v>
          </cell>
          <cell r="M810">
            <v>0</v>
          </cell>
          <cell r="N810">
            <v>0</v>
          </cell>
          <cell r="O810">
            <v>0</v>
          </cell>
        </row>
        <row r="811">
          <cell r="H811">
            <v>30850502</v>
          </cell>
          <cell r="I811">
            <v>30</v>
          </cell>
          <cell r="J811">
            <v>21</v>
          </cell>
          <cell r="K811" t="str">
            <v>POUS270822</v>
          </cell>
          <cell r="L811">
            <v>30</v>
          </cell>
          <cell r="M811">
            <v>0</v>
          </cell>
          <cell r="N811">
            <v>0</v>
          </cell>
          <cell r="O811">
            <v>0</v>
          </cell>
        </row>
        <row r="812">
          <cell r="H812">
            <v>30850503</v>
          </cell>
          <cell r="I812">
            <v>24</v>
          </cell>
          <cell r="J812">
            <v>21</v>
          </cell>
          <cell r="K812" t="str">
            <v>POUS270721</v>
          </cell>
          <cell r="L812">
            <v>24</v>
          </cell>
          <cell r="M812">
            <v>0</v>
          </cell>
          <cell r="N812">
            <v>0</v>
          </cell>
          <cell r="O812">
            <v>0</v>
          </cell>
        </row>
        <row r="813">
          <cell r="H813">
            <v>30850504</v>
          </cell>
          <cell r="I813">
            <v>12</v>
          </cell>
          <cell r="J813">
            <v>21</v>
          </cell>
          <cell r="K813" t="str">
            <v>POUS270812</v>
          </cell>
          <cell r="L813">
            <v>11</v>
          </cell>
          <cell r="M813">
            <v>0</v>
          </cell>
          <cell r="N813">
            <v>0</v>
          </cell>
          <cell r="O813">
            <v>0</v>
          </cell>
        </row>
        <row r="814">
          <cell r="H814">
            <v>30850505</v>
          </cell>
          <cell r="I814">
            <v>10</v>
          </cell>
          <cell r="J814" t="str">
            <v>CL</v>
          </cell>
          <cell r="K814" t="str">
            <v>POUS270812</v>
          </cell>
          <cell r="L814">
            <v>10</v>
          </cell>
          <cell r="M814">
            <v>0</v>
          </cell>
          <cell r="N814">
            <v>0</v>
          </cell>
          <cell r="O814">
            <v>0</v>
          </cell>
        </row>
        <row r="815">
          <cell r="H815">
            <v>30850506</v>
          </cell>
          <cell r="I815">
            <v>8</v>
          </cell>
          <cell r="J815" t="str">
            <v>CL</v>
          </cell>
          <cell r="K815" t="str">
            <v>POUS270711</v>
          </cell>
          <cell r="L815">
            <v>8</v>
          </cell>
          <cell r="M815">
            <v>0</v>
          </cell>
          <cell r="N815">
            <v>0</v>
          </cell>
          <cell r="O815">
            <v>0</v>
          </cell>
        </row>
        <row r="816">
          <cell r="H816">
            <v>30850507</v>
          </cell>
          <cell r="I816">
            <v>7</v>
          </cell>
          <cell r="J816" t="str">
            <v>CL</v>
          </cell>
          <cell r="K816" t="str">
            <v>POUS270902</v>
          </cell>
          <cell r="L816">
            <v>7</v>
          </cell>
          <cell r="M816">
            <v>0</v>
          </cell>
          <cell r="N816">
            <v>0</v>
          </cell>
          <cell r="O816">
            <v>0</v>
          </cell>
        </row>
        <row r="817">
          <cell r="H817">
            <v>30850508</v>
          </cell>
          <cell r="I817">
            <v>6</v>
          </cell>
          <cell r="J817">
            <v>21</v>
          </cell>
          <cell r="K817" t="str">
            <v>POUS270783</v>
          </cell>
          <cell r="L817">
            <v>0</v>
          </cell>
          <cell r="M817">
            <v>0</v>
          </cell>
          <cell r="N817">
            <v>0</v>
          </cell>
          <cell r="O817">
            <v>0</v>
          </cell>
        </row>
        <row r="818">
          <cell r="H818">
            <v>30850509</v>
          </cell>
          <cell r="I818">
            <v>6</v>
          </cell>
          <cell r="J818" t="str">
            <v>CL</v>
          </cell>
          <cell r="K818" t="str">
            <v>POUS270797</v>
          </cell>
          <cell r="L818">
            <v>6</v>
          </cell>
          <cell r="M818">
            <v>0</v>
          </cell>
          <cell r="N818">
            <v>0</v>
          </cell>
          <cell r="O818">
            <v>0</v>
          </cell>
        </row>
        <row r="819">
          <cell r="H819">
            <v>30850510</v>
          </cell>
          <cell r="I819">
            <v>6</v>
          </cell>
          <cell r="J819" t="str">
            <v>CL</v>
          </cell>
          <cell r="K819" t="str">
            <v>POUS270754</v>
          </cell>
          <cell r="L819">
            <v>6</v>
          </cell>
          <cell r="M819">
            <v>0</v>
          </cell>
          <cell r="N819">
            <v>0</v>
          </cell>
          <cell r="O819">
            <v>0</v>
          </cell>
        </row>
        <row r="820">
          <cell r="H820">
            <v>30850511</v>
          </cell>
          <cell r="I820">
            <v>2</v>
          </cell>
          <cell r="J820" t="str">
            <v>CL</v>
          </cell>
          <cell r="K820" t="str">
            <v>POUS270803</v>
          </cell>
          <cell r="L820">
            <v>2</v>
          </cell>
          <cell r="M820">
            <v>0</v>
          </cell>
          <cell r="N820">
            <v>0</v>
          </cell>
          <cell r="O820">
            <v>0</v>
          </cell>
        </row>
        <row r="821">
          <cell r="H821">
            <v>30850512</v>
          </cell>
          <cell r="I821">
            <v>2</v>
          </cell>
          <cell r="J821" t="str">
            <v>CL</v>
          </cell>
          <cell r="K821" t="str">
            <v>POUS270698</v>
          </cell>
          <cell r="L821">
            <v>2</v>
          </cell>
          <cell r="M821">
            <v>0</v>
          </cell>
          <cell r="N821">
            <v>0</v>
          </cell>
          <cell r="O821">
            <v>0</v>
          </cell>
        </row>
        <row r="822">
          <cell r="H822">
            <v>30850513</v>
          </cell>
          <cell r="I822">
            <v>1</v>
          </cell>
          <cell r="J822" t="str">
            <v>CL</v>
          </cell>
          <cell r="K822" t="str">
            <v>POUS270831</v>
          </cell>
          <cell r="L822">
            <v>1</v>
          </cell>
          <cell r="M822">
            <v>0</v>
          </cell>
          <cell r="N822">
            <v>0</v>
          </cell>
          <cell r="O822">
            <v>0</v>
          </cell>
        </row>
        <row r="823">
          <cell r="H823">
            <v>30850514</v>
          </cell>
          <cell r="I823">
            <v>1</v>
          </cell>
          <cell r="J823" t="str">
            <v>CL</v>
          </cell>
          <cell r="K823" t="str">
            <v>POUS270831</v>
          </cell>
          <cell r="L823">
            <v>1</v>
          </cell>
          <cell r="M823">
            <v>0</v>
          </cell>
          <cell r="N823">
            <v>0</v>
          </cell>
          <cell r="O823">
            <v>0</v>
          </cell>
        </row>
        <row r="824">
          <cell r="H824">
            <v>30850515</v>
          </cell>
          <cell r="I824">
            <v>1</v>
          </cell>
          <cell r="J824" t="str">
            <v>CL</v>
          </cell>
          <cell r="K824" t="str">
            <v>POUS270825</v>
          </cell>
          <cell r="L824">
            <v>1</v>
          </cell>
          <cell r="M824">
            <v>0</v>
          </cell>
          <cell r="N824">
            <v>0</v>
          </cell>
          <cell r="O824">
            <v>0</v>
          </cell>
        </row>
        <row r="825">
          <cell r="H825">
            <v>30850516</v>
          </cell>
          <cell r="I825">
            <v>1</v>
          </cell>
          <cell r="J825" t="str">
            <v>CL</v>
          </cell>
          <cell r="K825" t="str">
            <v>POUS270722</v>
          </cell>
          <cell r="L825">
            <v>1</v>
          </cell>
          <cell r="M825">
            <v>0</v>
          </cell>
          <cell r="N825">
            <v>0</v>
          </cell>
          <cell r="O825">
            <v>0</v>
          </cell>
        </row>
        <row r="826">
          <cell r="H826">
            <v>30850517</v>
          </cell>
          <cell r="I826">
            <v>18</v>
          </cell>
          <cell r="J826" t="str">
            <v>CL</v>
          </cell>
          <cell r="K826" t="str">
            <v>POUS270156</v>
          </cell>
          <cell r="L826">
            <v>18</v>
          </cell>
          <cell r="M826">
            <v>0</v>
          </cell>
          <cell r="N826">
            <v>0</v>
          </cell>
          <cell r="O826">
            <v>0</v>
          </cell>
        </row>
        <row r="827">
          <cell r="H827">
            <v>30850518</v>
          </cell>
          <cell r="I827">
            <v>12</v>
          </cell>
          <cell r="J827" t="str">
            <v>CL</v>
          </cell>
          <cell r="K827" t="str">
            <v>POUS270802</v>
          </cell>
          <cell r="L827">
            <v>12</v>
          </cell>
          <cell r="M827">
            <v>0</v>
          </cell>
          <cell r="N827">
            <v>0</v>
          </cell>
          <cell r="O827">
            <v>0</v>
          </cell>
        </row>
        <row r="828">
          <cell r="H828">
            <v>30850519</v>
          </cell>
          <cell r="I828">
            <v>6</v>
          </cell>
          <cell r="J828" t="str">
            <v>CL</v>
          </cell>
          <cell r="K828" t="str">
            <v>POUS270824</v>
          </cell>
          <cell r="L828">
            <v>6</v>
          </cell>
          <cell r="M828">
            <v>0</v>
          </cell>
          <cell r="N828">
            <v>0</v>
          </cell>
          <cell r="O828">
            <v>0</v>
          </cell>
        </row>
        <row r="829">
          <cell r="H829">
            <v>30850520</v>
          </cell>
          <cell r="I829">
            <v>3</v>
          </cell>
          <cell r="J829">
            <v>21</v>
          </cell>
          <cell r="K829" t="str">
            <v>POUS270782</v>
          </cell>
          <cell r="L829">
            <v>3</v>
          </cell>
          <cell r="M829">
            <v>0</v>
          </cell>
          <cell r="N829">
            <v>0</v>
          </cell>
          <cell r="O829">
            <v>0</v>
          </cell>
        </row>
        <row r="830">
          <cell r="H830">
            <v>30850521</v>
          </cell>
          <cell r="I830">
            <v>2</v>
          </cell>
          <cell r="J830" t="str">
            <v>CL</v>
          </cell>
          <cell r="K830" t="str">
            <v>TROV ENGINEERING UNITS</v>
          </cell>
          <cell r="L830">
            <v>0</v>
          </cell>
          <cell r="M830">
            <v>0</v>
          </cell>
          <cell r="N830">
            <v>0</v>
          </cell>
          <cell r="O830">
            <v>0</v>
          </cell>
        </row>
        <row r="831">
          <cell r="H831">
            <v>30850522</v>
          </cell>
          <cell r="I831">
            <v>2</v>
          </cell>
          <cell r="J831" t="str">
            <v>CL</v>
          </cell>
          <cell r="K831" t="str">
            <v>POUS270915</v>
          </cell>
          <cell r="L831">
            <v>2</v>
          </cell>
          <cell r="M831">
            <v>0</v>
          </cell>
          <cell r="N831">
            <v>0</v>
          </cell>
          <cell r="O831">
            <v>0</v>
          </cell>
        </row>
        <row r="832">
          <cell r="H832">
            <v>30850523</v>
          </cell>
          <cell r="I832">
            <v>2</v>
          </cell>
          <cell r="J832">
            <v>21</v>
          </cell>
          <cell r="K832" t="str">
            <v>POUS270788</v>
          </cell>
          <cell r="L832">
            <v>1</v>
          </cell>
          <cell r="M832">
            <v>1</v>
          </cell>
          <cell r="N832">
            <v>0</v>
          </cell>
          <cell r="O832">
            <v>0</v>
          </cell>
        </row>
        <row r="833">
          <cell r="H833">
            <v>30850524</v>
          </cell>
          <cell r="I833">
            <v>1</v>
          </cell>
          <cell r="J833" t="str">
            <v>CL</v>
          </cell>
          <cell r="K833" t="str">
            <v>TROV ENGINEERING UNITS</v>
          </cell>
          <cell r="L833">
            <v>0</v>
          </cell>
          <cell r="M833">
            <v>0</v>
          </cell>
          <cell r="N833">
            <v>0</v>
          </cell>
          <cell r="O833">
            <v>0</v>
          </cell>
        </row>
        <row r="834">
          <cell r="H834">
            <v>30850525</v>
          </cell>
          <cell r="I834">
            <v>1</v>
          </cell>
          <cell r="J834" t="str">
            <v>CL</v>
          </cell>
          <cell r="K834" t="str">
            <v>POUS270219</v>
          </cell>
          <cell r="L834">
            <v>1</v>
          </cell>
          <cell r="M834">
            <v>0</v>
          </cell>
          <cell r="N834">
            <v>0</v>
          </cell>
          <cell r="O834">
            <v>0</v>
          </cell>
        </row>
        <row r="835">
          <cell r="H835">
            <v>30850526</v>
          </cell>
          <cell r="I835">
            <v>25</v>
          </cell>
          <cell r="J835">
            <v>21</v>
          </cell>
          <cell r="K835" t="str">
            <v>POUS270818</v>
          </cell>
          <cell r="L835">
            <v>25</v>
          </cell>
          <cell r="M835">
            <v>0</v>
          </cell>
          <cell r="N835">
            <v>0</v>
          </cell>
          <cell r="O835">
            <v>0</v>
          </cell>
        </row>
        <row r="836">
          <cell r="H836">
            <v>30850527</v>
          </cell>
          <cell r="I836">
            <v>4</v>
          </cell>
          <cell r="J836" t="str">
            <v>CL</v>
          </cell>
          <cell r="K836" t="str">
            <v>POUS270883</v>
          </cell>
          <cell r="L836">
            <v>4</v>
          </cell>
          <cell r="M836">
            <v>0</v>
          </cell>
          <cell r="N836">
            <v>0</v>
          </cell>
          <cell r="O836">
            <v>0</v>
          </cell>
        </row>
        <row r="837">
          <cell r="H837">
            <v>30850528</v>
          </cell>
          <cell r="I837">
            <v>4</v>
          </cell>
          <cell r="J837" t="str">
            <v>CL</v>
          </cell>
          <cell r="K837" t="str">
            <v>POUS270786</v>
          </cell>
          <cell r="L837">
            <v>4</v>
          </cell>
          <cell r="M837">
            <v>0</v>
          </cell>
          <cell r="N837">
            <v>0</v>
          </cell>
          <cell r="O837">
            <v>0</v>
          </cell>
        </row>
        <row r="838">
          <cell r="H838">
            <v>30850529</v>
          </cell>
          <cell r="I838">
            <v>5</v>
          </cell>
          <cell r="J838" t="str">
            <v>CL</v>
          </cell>
          <cell r="K838" t="str">
            <v>POUS270883</v>
          </cell>
          <cell r="L838">
            <v>5</v>
          </cell>
          <cell r="M838">
            <v>0</v>
          </cell>
          <cell r="N838">
            <v>0</v>
          </cell>
          <cell r="O838">
            <v>0</v>
          </cell>
        </row>
        <row r="839">
          <cell r="H839">
            <v>30850530</v>
          </cell>
          <cell r="I839">
            <v>2</v>
          </cell>
          <cell r="J839">
            <v>21</v>
          </cell>
          <cell r="K839" t="str">
            <v>POUS270696</v>
          </cell>
          <cell r="L839">
            <v>2</v>
          </cell>
          <cell r="M839">
            <v>0</v>
          </cell>
          <cell r="N839">
            <v>0</v>
          </cell>
          <cell r="O839">
            <v>0</v>
          </cell>
        </row>
        <row r="840">
          <cell r="H840">
            <v>30850531</v>
          </cell>
          <cell r="I840">
            <v>2</v>
          </cell>
          <cell r="J840">
            <v>21</v>
          </cell>
          <cell r="K840" t="str">
            <v>POUS270886</v>
          </cell>
          <cell r="L840">
            <v>2</v>
          </cell>
          <cell r="M840">
            <v>0</v>
          </cell>
          <cell r="N840">
            <v>0</v>
          </cell>
          <cell r="O840">
            <v>0</v>
          </cell>
        </row>
        <row r="841">
          <cell r="H841">
            <v>30850532</v>
          </cell>
          <cell r="I841">
            <v>1</v>
          </cell>
          <cell r="J841" t="str">
            <v>CL</v>
          </cell>
          <cell r="K841" t="str">
            <v>POUS270874</v>
          </cell>
          <cell r="L841">
            <v>1</v>
          </cell>
          <cell r="M841">
            <v>0</v>
          </cell>
          <cell r="N841">
            <v>0</v>
          </cell>
          <cell r="O841">
            <v>0</v>
          </cell>
        </row>
        <row r="842">
          <cell r="H842">
            <v>30850534</v>
          </cell>
          <cell r="I842">
            <v>52</v>
          </cell>
          <cell r="J842">
            <v>15</v>
          </cell>
          <cell r="K842" t="str">
            <v>POUS270455</v>
          </cell>
          <cell r="L842">
            <v>52</v>
          </cell>
          <cell r="M842">
            <v>0</v>
          </cell>
          <cell r="N842">
            <v>0</v>
          </cell>
          <cell r="O842">
            <v>0</v>
          </cell>
        </row>
        <row r="843">
          <cell r="H843">
            <v>30850535</v>
          </cell>
          <cell r="I843">
            <v>18</v>
          </cell>
          <cell r="J843">
            <v>15</v>
          </cell>
          <cell r="K843" t="str">
            <v>POUS270969</v>
          </cell>
          <cell r="L843">
            <v>17</v>
          </cell>
          <cell r="M843">
            <v>1</v>
          </cell>
          <cell r="N843">
            <v>0</v>
          </cell>
          <cell r="O843">
            <v>0</v>
          </cell>
        </row>
        <row r="844">
          <cell r="H844">
            <v>30850536</v>
          </cell>
          <cell r="I844">
            <v>34</v>
          </cell>
          <cell r="J844">
            <v>15</v>
          </cell>
          <cell r="K844" t="str">
            <v>POUS270721</v>
          </cell>
          <cell r="L844">
            <v>22</v>
          </cell>
          <cell r="M844">
            <v>7</v>
          </cell>
          <cell r="N844">
            <v>5</v>
          </cell>
          <cell r="O844">
            <v>0</v>
          </cell>
        </row>
        <row r="845">
          <cell r="H845">
            <v>30850537</v>
          </cell>
          <cell r="I845">
            <v>6</v>
          </cell>
          <cell r="J845">
            <v>15</v>
          </cell>
          <cell r="K845" t="str">
            <v>POUS270784</v>
          </cell>
          <cell r="L845">
            <v>6</v>
          </cell>
          <cell r="M845">
            <v>0</v>
          </cell>
          <cell r="N845">
            <v>0</v>
          </cell>
          <cell r="O845">
            <v>0</v>
          </cell>
        </row>
        <row r="846">
          <cell r="H846">
            <v>30850538</v>
          </cell>
          <cell r="I846">
            <v>4</v>
          </cell>
          <cell r="J846" t="str">
            <v>CL</v>
          </cell>
          <cell r="K846" t="str">
            <v>POUS270796</v>
          </cell>
          <cell r="L846">
            <v>4</v>
          </cell>
          <cell r="M846">
            <v>0</v>
          </cell>
          <cell r="N846">
            <v>0</v>
          </cell>
          <cell r="O846">
            <v>0</v>
          </cell>
        </row>
        <row r="847">
          <cell r="H847">
            <v>30850539</v>
          </cell>
          <cell r="I847">
            <v>1</v>
          </cell>
          <cell r="J847" t="str">
            <v>CL</v>
          </cell>
          <cell r="K847" t="str">
            <v>POUS269751</v>
          </cell>
          <cell r="L847">
            <v>1</v>
          </cell>
          <cell r="M847">
            <v>0</v>
          </cell>
          <cell r="N847">
            <v>0</v>
          </cell>
          <cell r="O847">
            <v>0</v>
          </cell>
        </row>
        <row r="848">
          <cell r="H848">
            <v>30850540</v>
          </cell>
          <cell r="I848">
            <v>1</v>
          </cell>
          <cell r="J848">
            <v>14</v>
          </cell>
          <cell r="K848" t="str">
            <v>POUS270999</v>
          </cell>
          <cell r="L848">
            <v>1</v>
          </cell>
          <cell r="M848">
            <v>0</v>
          </cell>
          <cell r="N848">
            <v>0</v>
          </cell>
          <cell r="O848">
            <v>0</v>
          </cell>
        </row>
        <row r="849">
          <cell r="H849">
            <v>30850542</v>
          </cell>
          <cell r="I849">
            <v>114</v>
          </cell>
          <cell r="J849"/>
          <cell r="K849" t="str">
            <v>POUS270993</v>
          </cell>
          <cell r="L849">
            <v>114</v>
          </cell>
          <cell r="M849">
            <v>0</v>
          </cell>
          <cell r="N849">
            <v>0</v>
          </cell>
          <cell r="O849">
            <v>0</v>
          </cell>
        </row>
        <row r="850">
          <cell r="H850">
            <v>30850543</v>
          </cell>
          <cell r="I850">
            <v>8</v>
          </cell>
          <cell r="J850"/>
          <cell r="K850" t="str">
            <v>POUS270234</v>
          </cell>
          <cell r="L850">
            <v>8</v>
          </cell>
          <cell r="M850">
            <v>0</v>
          </cell>
          <cell r="N850">
            <v>0</v>
          </cell>
          <cell r="O850">
            <v>0</v>
          </cell>
        </row>
        <row r="851">
          <cell r="H851">
            <v>30850544</v>
          </cell>
          <cell r="I851">
            <v>4</v>
          </cell>
          <cell r="J851"/>
          <cell r="K851" t="str">
            <v>POUS270929</v>
          </cell>
          <cell r="L851">
            <v>4</v>
          </cell>
          <cell r="M851">
            <v>0</v>
          </cell>
          <cell r="N851">
            <v>0</v>
          </cell>
          <cell r="O851">
            <v>0</v>
          </cell>
        </row>
        <row r="852">
          <cell r="H852">
            <v>30850545</v>
          </cell>
          <cell r="I852">
            <v>2</v>
          </cell>
          <cell r="J852"/>
          <cell r="K852" t="str">
            <v>POUS270990</v>
          </cell>
          <cell r="L852">
            <v>2</v>
          </cell>
          <cell r="M852">
            <v>0</v>
          </cell>
          <cell r="N852">
            <v>0</v>
          </cell>
          <cell r="O852">
            <v>0</v>
          </cell>
        </row>
        <row r="853">
          <cell r="H853">
            <v>30850546</v>
          </cell>
          <cell r="I853">
            <v>389</v>
          </cell>
          <cell r="J853">
            <v>14</v>
          </cell>
          <cell r="K853" t="str">
            <v>POUS270471</v>
          </cell>
          <cell r="L853">
            <v>385</v>
          </cell>
          <cell r="M853">
            <v>3</v>
          </cell>
          <cell r="N853">
            <v>1</v>
          </cell>
          <cell r="O853">
            <v>0</v>
          </cell>
        </row>
        <row r="854">
          <cell r="H854">
            <v>30850547</v>
          </cell>
          <cell r="I854">
            <v>166</v>
          </cell>
          <cell r="K854" t="str">
            <v>POUS270823</v>
          </cell>
          <cell r="L854">
            <v>166</v>
          </cell>
          <cell r="M854">
            <v>0</v>
          </cell>
          <cell r="N854">
            <v>0</v>
          </cell>
          <cell r="O854">
            <v>0</v>
          </cell>
        </row>
        <row r="855">
          <cell r="H855">
            <v>30850548</v>
          </cell>
          <cell r="I855">
            <v>32</v>
          </cell>
          <cell r="K855" t="str">
            <v>POUS270502</v>
          </cell>
          <cell r="L855">
            <v>32</v>
          </cell>
          <cell r="M855">
            <v>0</v>
          </cell>
          <cell r="N855">
            <v>0</v>
          </cell>
          <cell r="O855">
            <v>0</v>
          </cell>
        </row>
        <row r="856">
          <cell r="H856">
            <v>30850549</v>
          </cell>
          <cell r="I856">
            <v>4</v>
          </cell>
          <cell r="K856" t="str">
            <v>POUS270993</v>
          </cell>
          <cell r="L856">
            <v>4</v>
          </cell>
          <cell r="M856">
            <v>0</v>
          </cell>
          <cell r="N856">
            <v>0</v>
          </cell>
          <cell r="O856">
            <v>0</v>
          </cell>
        </row>
        <row r="857">
          <cell r="H857">
            <v>30850550</v>
          </cell>
          <cell r="I857">
            <v>24</v>
          </cell>
          <cell r="K857" t="str">
            <v>POUS270934</v>
          </cell>
          <cell r="L857">
            <v>24</v>
          </cell>
          <cell r="M857">
            <v>0</v>
          </cell>
          <cell r="N857">
            <v>0</v>
          </cell>
          <cell r="O857">
            <v>0</v>
          </cell>
        </row>
        <row r="858">
          <cell r="H858">
            <v>30850551</v>
          </cell>
          <cell r="I858">
            <v>16</v>
          </cell>
          <cell r="K858" t="str">
            <v>POUS271243</v>
          </cell>
          <cell r="L858">
            <v>0</v>
          </cell>
          <cell r="M858">
            <v>0</v>
          </cell>
          <cell r="N858">
            <v>0</v>
          </cell>
          <cell r="O858">
            <v>0</v>
          </cell>
        </row>
        <row r="859">
          <cell r="H859">
            <v>30850552</v>
          </cell>
          <cell r="I859">
            <v>3</v>
          </cell>
          <cell r="K859" t="str">
            <v>POUS270964</v>
          </cell>
          <cell r="L859">
            <v>3</v>
          </cell>
          <cell r="M859">
            <v>0</v>
          </cell>
          <cell r="N859">
            <v>0</v>
          </cell>
          <cell r="O859">
            <v>0</v>
          </cell>
        </row>
        <row r="860">
          <cell r="H860">
            <v>30850553</v>
          </cell>
          <cell r="I860">
            <v>3</v>
          </cell>
          <cell r="K860" t="str">
            <v>POUS271017</v>
          </cell>
          <cell r="L860">
            <v>3</v>
          </cell>
          <cell r="M860">
            <v>0</v>
          </cell>
          <cell r="N860">
            <v>0</v>
          </cell>
          <cell r="O860">
            <v>0</v>
          </cell>
        </row>
        <row r="861">
          <cell r="H861">
            <v>30850554</v>
          </cell>
          <cell r="I861">
            <v>2</v>
          </cell>
          <cell r="K861" t="str">
            <v>POUS271240</v>
          </cell>
          <cell r="L861">
            <v>2</v>
          </cell>
          <cell r="M861">
            <v>0</v>
          </cell>
          <cell r="N861">
            <v>0</v>
          </cell>
          <cell r="O861">
            <v>0</v>
          </cell>
        </row>
        <row r="862">
          <cell r="H862">
            <v>30850555</v>
          </cell>
          <cell r="I862">
            <v>8</v>
          </cell>
          <cell r="K862" t="str">
            <v>POUS270190</v>
          </cell>
          <cell r="L862">
            <v>0</v>
          </cell>
          <cell r="M862">
            <v>0</v>
          </cell>
          <cell r="N862">
            <v>0</v>
          </cell>
          <cell r="O862">
            <v>0</v>
          </cell>
        </row>
        <row r="863">
          <cell r="H863">
            <v>30850556</v>
          </cell>
          <cell r="I863">
            <v>7</v>
          </cell>
          <cell r="K863" t="str">
            <v>POUS270798</v>
          </cell>
          <cell r="L863">
            <v>0</v>
          </cell>
          <cell r="M863">
            <v>0</v>
          </cell>
          <cell r="N863">
            <v>0</v>
          </cell>
          <cell r="O863">
            <v>0</v>
          </cell>
        </row>
        <row r="864">
          <cell r="H864">
            <v>30850557</v>
          </cell>
          <cell r="I864">
            <v>13</v>
          </cell>
          <cell r="K864" t="str">
            <v>POUS270996</v>
          </cell>
          <cell r="L864">
            <v>13</v>
          </cell>
          <cell r="M864">
            <v>0</v>
          </cell>
          <cell r="N864">
            <v>0</v>
          </cell>
          <cell r="O864">
            <v>0</v>
          </cell>
        </row>
        <row r="865">
          <cell r="H865">
            <v>30850558</v>
          </cell>
          <cell r="I865">
            <v>2</v>
          </cell>
          <cell r="K865" t="str">
            <v>POUS270496</v>
          </cell>
          <cell r="L865">
            <v>2</v>
          </cell>
          <cell r="M865">
            <v>0</v>
          </cell>
          <cell r="N865">
            <v>0</v>
          </cell>
          <cell r="O865">
            <v>0</v>
          </cell>
        </row>
        <row r="866">
          <cell r="H866">
            <v>30850559</v>
          </cell>
          <cell r="I866">
            <v>107</v>
          </cell>
          <cell r="J866">
            <v>13</v>
          </cell>
          <cell r="K866" t="str">
            <v>POUS271018</v>
          </cell>
          <cell r="L866">
            <v>106</v>
          </cell>
          <cell r="M866">
            <v>1</v>
          </cell>
          <cell r="N866">
            <v>0</v>
          </cell>
          <cell r="O866">
            <v>0</v>
          </cell>
        </row>
        <row r="867">
          <cell r="H867">
            <v>30850560</v>
          </cell>
          <cell r="I867">
            <v>70</v>
          </cell>
          <cell r="K867" t="str">
            <v>POUS270166</v>
          </cell>
          <cell r="L867">
            <v>61</v>
          </cell>
          <cell r="M867">
            <v>8</v>
          </cell>
          <cell r="N867">
            <v>1</v>
          </cell>
          <cell r="O867">
            <v>0</v>
          </cell>
        </row>
        <row r="868">
          <cell r="H868">
            <v>30850561</v>
          </cell>
          <cell r="I868">
            <v>47</v>
          </cell>
          <cell r="J868">
            <v>13</v>
          </cell>
          <cell r="K868" t="str">
            <v>POUS270712</v>
          </cell>
          <cell r="L868">
            <v>46</v>
          </cell>
          <cell r="M868">
            <v>1</v>
          </cell>
          <cell r="N868">
            <v>0</v>
          </cell>
          <cell r="O868">
            <v>0</v>
          </cell>
        </row>
        <row r="869">
          <cell r="H869">
            <v>30850562</v>
          </cell>
          <cell r="I869">
            <v>24</v>
          </cell>
          <cell r="K869" t="str">
            <v>POUS270435</v>
          </cell>
          <cell r="L869">
            <v>10</v>
          </cell>
          <cell r="M869">
            <v>14</v>
          </cell>
          <cell r="N869">
            <v>0</v>
          </cell>
          <cell r="O869">
            <v>0</v>
          </cell>
        </row>
        <row r="870">
          <cell r="H870">
            <v>30850563</v>
          </cell>
          <cell r="I870">
            <v>24</v>
          </cell>
          <cell r="J870">
            <v>13</v>
          </cell>
          <cell r="K870" t="str">
            <v>POUS270812</v>
          </cell>
          <cell r="L870">
            <v>23</v>
          </cell>
          <cell r="M870">
            <v>1</v>
          </cell>
          <cell r="N870">
            <v>0</v>
          </cell>
          <cell r="O870">
            <v>0</v>
          </cell>
        </row>
        <row r="871">
          <cell r="H871">
            <v>30850564</v>
          </cell>
          <cell r="I871">
            <v>20</v>
          </cell>
          <cell r="J871">
            <v>13</v>
          </cell>
          <cell r="K871" t="str">
            <v>POUS270804</v>
          </cell>
          <cell r="L871">
            <v>19</v>
          </cell>
          <cell r="M871">
            <v>1</v>
          </cell>
          <cell r="N871">
            <v>0</v>
          </cell>
          <cell r="O871">
            <v>0</v>
          </cell>
        </row>
        <row r="872">
          <cell r="H872">
            <v>30850565</v>
          </cell>
          <cell r="I872">
            <v>14</v>
          </cell>
          <cell r="J872">
            <v>13</v>
          </cell>
          <cell r="K872" t="str">
            <v>POUS270455</v>
          </cell>
          <cell r="L872">
            <v>14</v>
          </cell>
          <cell r="M872">
            <v>0</v>
          </cell>
          <cell r="N872">
            <v>0</v>
          </cell>
          <cell r="O872">
            <v>0</v>
          </cell>
        </row>
        <row r="873">
          <cell r="H873">
            <v>30850566</v>
          </cell>
          <cell r="I873">
            <v>11</v>
          </cell>
          <cell r="J873">
            <v>13</v>
          </cell>
          <cell r="K873" t="str">
            <v>POUS270380</v>
          </cell>
          <cell r="L873">
            <v>8</v>
          </cell>
          <cell r="M873">
            <v>0</v>
          </cell>
          <cell r="N873">
            <v>3</v>
          </cell>
          <cell r="O873">
            <v>0</v>
          </cell>
        </row>
        <row r="874">
          <cell r="H874">
            <v>30850567</v>
          </cell>
          <cell r="I874">
            <v>10</v>
          </cell>
          <cell r="K874" t="str">
            <v>POUS270998</v>
          </cell>
          <cell r="L874">
            <v>10</v>
          </cell>
          <cell r="M874">
            <v>0</v>
          </cell>
          <cell r="N874">
            <v>0</v>
          </cell>
          <cell r="O874">
            <v>0</v>
          </cell>
        </row>
        <row r="875">
          <cell r="H875">
            <v>30850568</v>
          </cell>
          <cell r="I875">
            <v>10</v>
          </cell>
          <cell r="J875">
            <v>13</v>
          </cell>
          <cell r="K875" t="str">
            <v>POUS270503</v>
          </cell>
          <cell r="L875">
            <v>0</v>
          </cell>
          <cell r="M875">
            <v>10</v>
          </cell>
          <cell r="N875">
            <v>0</v>
          </cell>
          <cell r="O875">
            <v>0</v>
          </cell>
        </row>
        <row r="876">
          <cell r="H876">
            <v>30850569</v>
          </cell>
          <cell r="I876">
            <v>10</v>
          </cell>
          <cell r="J876">
            <v>13</v>
          </cell>
          <cell r="K876" t="str">
            <v>POUS270418</v>
          </cell>
          <cell r="L876">
            <v>10</v>
          </cell>
          <cell r="M876">
            <v>0</v>
          </cell>
          <cell r="N876">
            <v>0</v>
          </cell>
          <cell r="O876">
            <v>0</v>
          </cell>
        </row>
        <row r="877">
          <cell r="H877">
            <v>30850570</v>
          </cell>
          <cell r="I877">
            <v>10</v>
          </cell>
          <cell r="J877">
            <v>13</v>
          </cell>
          <cell r="K877" t="str">
            <v>POUS270816</v>
          </cell>
          <cell r="L877">
            <v>9</v>
          </cell>
          <cell r="M877">
            <v>0</v>
          </cell>
          <cell r="N877">
            <v>1</v>
          </cell>
          <cell r="O877">
            <v>0</v>
          </cell>
        </row>
        <row r="878">
          <cell r="H878">
            <v>30850571</v>
          </cell>
          <cell r="I878">
            <v>9</v>
          </cell>
          <cell r="J878">
            <v>13</v>
          </cell>
          <cell r="K878" t="str">
            <v>POUS270201</v>
          </cell>
          <cell r="L878">
            <v>5</v>
          </cell>
          <cell r="M878">
            <v>4</v>
          </cell>
          <cell r="N878">
            <v>0</v>
          </cell>
          <cell r="O878">
            <v>0</v>
          </cell>
        </row>
        <row r="879">
          <cell r="H879">
            <v>30850572</v>
          </cell>
          <cell r="I879">
            <v>8</v>
          </cell>
          <cell r="J879">
            <v>13</v>
          </cell>
          <cell r="K879" t="str">
            <v>POUS270337</v>
          </cell>
          <cell r="L879">
            <v>8</v>
          </cell>
          <cell r="M879">
            <v>0</v>
          </cell>
          <cell r="N879">
            <v>0</v>
          </cell>
          <cell r="O879">
            <v>0</v>
          </cell>
        </row>
        <row r="880">
          <cell r="H880">
            <v>30850573</v>
          </cell>
          <cell r="I880">
            <v>8</v>
          </cell>
          <cell r="J880">
            <v>13</v>
          </cell>
          <cell r="K880" t="str">
            <v>POUS270160</v>
          </cell>
          <cell r="L880">
            <v>8</v>
          </cell>
          <cell r="M880">
            <v>0</v>
          </cell>
          <cell r="N880">
            <v>0</v>
          </cell>
          <cell r="O880">
            <v>0</v>
          </cell>
        </row>
        <row r="881">
          <cell r="H881">
            <v>30850574</v>
          </cell>
          <cell r="I881">
            <v>7</v>
          </cell>
          <cell r="J881">
            <v>13</v>
          </cell>
          <cell r="K881" t="str">
            <v>POUS270350</v>
          </cell>
          <cell r="L881">
            <v>7</v>
          </cell>
          <cell r="M881">
            <v>0</v>
          </cell>
          <cell r="N881">
            <v>0</v>
          </cell>
          <cell r="O881">
            <v>0</v>
          </cell>
        </row>
        <row r="882">
          <cell r="H882">
            <v>30850575</v>
          </cell>
          <cell r="I882">
            <v>6</v>
          </cell>
          <cell r="J882">
            <v>13</v>
          </cell>
          <cell r="K882" t="str">
            <v>POUS270812</v>
          </cell>
          <cell r="L882">
            <v>6</v>
          </cell>
          <cell r="M882">
            <v>0</v>
          </cell>
          <cell r="N882">
            <v>0</v>
          </cell>
          <cell r="O882">
            <v>0</v>
          </cell>
        </row>
        <row r="883">
          <cell r="H883">
            <v>30850576</v>
          </cell>
          <cell r="I883">
            <v>6</v>
          </cell>
          <cell r="J883">
            <v>13</v>
          </cell>
          <cell r="K883" t="str">
            <v>POUS270884</v>
          </cell>
          <cell r="L883">
            <v>6</v>
          </cell>
          <cell r="M883">
            <v>0</v>
          </cell>
          <cell r="N883">
            <v>0</v>
          </cell>
          <cell r="O883">
            <v>0</v>
          </cell>
        </row>
        <row r="884">
          <cell r="H884">
            <v>30850577</v>
          </cell>
          <cell r="I884">
            <v>4</v>
          </cell>
          <cell r="J884">
            <v>13</v>
          </cell>
          <cell r="K884" t="str">
            <v>POUS271247</v>
          </cell>
          <cell r="L884">
            <v>4</v>
          </cell>
          <cell r="M884">
            <v>0</v>
          </cell>
          <cell r="N884">
            <v>0</v>
          </cell>
          <cell r="O884">
            <v>0</v>
          </cell>
        </row>
        <row r="885">
          <cell r="H885">
            <v>30850578</v>
          </cell>
          <cell r="I885">
            <v>4</v>
          </cell>
          <cell r="J885">
            <v>13</v>
          </cell>
          <cell r="K885" t="str">
            <v>POUS269967</v>
          </cell>
          <cell r="L885">
            <v>4</v>
          </cell>
          <cell r="M885">
            <v>0</v>
          </cell>
          <cell r="N885">
            <v>0</v>
          </cell>
          <cell r="O885">
            <v>0</v>
          </cell>
        </row>
        <row r="886">
          <cell r="H886">
            <v>30850579</v>
          </cell>
          <cell r="I886">
            <v>4</v>
          </cell>
          <cell r="J886">
            <v>13</v>
          </cell>
          <cell r="K886" t="str">
            <v>POUS270260</v>
          </cell>
          <cell r="L886">
            <v>4</v>
          </cell>
          <cell r="M886">
            <v>0</v>
          </cell>
          <cell r="N886">
            <v>0</v>
          </cell>
          <cell r="O886">
            <v>0</v>
          </cell>
        </row>
        <row r="887">
          <cell r="H887">
            <v>30850580</v>
          </cell>
          <cell r="I887">
            <v>3</v>
          </cell>
          <cell r="J887">
            <v>13</v>
          </cell>
          <cell r="K887" t="str">
            <v>POUS270810</v>
          </cell>
          <cell r="L887">
            <v>3</v>
          </cell>
          <cell r="M887">
            <v>0</v>
          </cell>
          <cell r="N887">
            <v>0</v>
          </cell>
          <cell r="O887">
            <v>0</v>
          </cell>
        </row>
        <row r="888">
          <cell r="H888">
            <v>30850581</v>
          </cell>
          <cell r="I888">
            <v>3</v>
          </cell>
          <cell r="J888">
            <v>13</v>
          </cell>
          <cell r="K888" t="str">
            <v>POUS270255</v>
          </cell>
          <cell r="L888">
            <v>3</v>
          </cell>
          <cell r="M888">
            <v>0</v>
          </cell>
          <cell r="N888">
            <v>0</v>
          </cell>
          <cell r="O888">
            <v>0</v>
          </cell>
        </row>
        <row r="889">
          <cell r="H889">
            <v>30850582</v>
          </cell>
          <cell r="I889">
            <v>3</v>
          </cell>
          <cell r="J889">
            <v>13</v>
          </cell>
          <cell r="K889" t="str">
            <v>POUS270698</v>
          </cell>
          <cell r="L889">
            <v>3</v>
          </cell>
          <cell r="M889">
            <v>0</v>
          </cell>
          <cell r="N889">
            <v>0</v>
          </cell>
          <cell r="O889">
            <v>0</v>
          </cell>
        </row>
        <row r="890">
          <cell r="H890">
            <v>30850583</v>
          </cell>
          <cell r="I890">
            <v>2</v>
          </cell>
          <cell r="J890">
            <v>13</v>
          </cell>
          <cell r="K890" t="str">
            <v>POUS271057</v>
          </cell>
          <cell r="L890">
            <v>2</v>
          </cell>
          <cell r="M890">
            <v>0</v>
          </cell>
          <cell r="N890">
            <v>0</v>
          </cell>
          <cell r="O890">
            <v>0</v>
          </cell>
        </row>
        <row r="891">
          <cell r="H891">
            <v>30850584</v>
          </cell>
          <cell r="I891">
            <v>2</v>
          </cell>
          <cell r="J891">
            <v>13</v>
          </cell>
          <cell r="K891" t="str">
            <v>POUS270931</v>
          </cell>
          <cell r="L891">
            <v>2</v>
          </cell>
          <cell r="M891">
            <v>0</v>
          </cell>
          <cell r="N891">
            <v>0</v>
          </cell>
          <cell r="O891">
            <v>0</v>
          </cell>
        </row>
        <row r="892">
          <cell r="H892">
            <v>30850585</v>
          </cell>
          <cell r="I892">
            <v>2</v>
          </cell>
          <cell r="J892">
            <v>13</v>
          </cell>
          <cell r="K892" t="str">
            <v>POUS270820</v>
          </cell>
          <cell r="L892">
            <v>2</v>
          </cell>
          <cell r="M892">
            <v>0</v>
          </cell>
          <cell r="N892">
            <v>0</v>
          </cell>
          <cell r="O892">
            <v>0</v>
          </cell>
        </row>
        <row r="893">
          <cell r="H893">
            <v>30850586</v>
          </cell>
          <cell r="I893">
            <v>1</v>
          </cell>
          <cell r="J893">
            <v>13</v>
          </cell>
          <cell r="K893" t="str">
            <v>POUS270916</v>
          </cell>
          <cell r="L893">
            <v>1</v>
          </cell>
          <cell r="M893">
            <v>0</v>
          </cell>
          <cell r="N893">
            <v>0</v>
          </cell>
          <cell r="O893">
            <v>0</v>
          </cell>
        </row>
        <row r="894">
          <cell r="H894">
            <v>30850587</v>
          </cell>
          <cell r="I894">
            <v>1</v>
          </cell>
          <cell r="J894">
            <v>13</v>
          </cell>
          <cell r="K894" t="str">
            <v>POUS270817</v>
          </cell>
          <cell r="L894">
            <v>1</v>
          </cell>
          <cell r="M894">
            <v>0</v>
          </cell>
          <cell r="N894">
            <v>0</v>
          </cell>
          <cell r="O894">
            <v>0</v>
          </cell>
        </row>
        <row r="895">
          <cell r="H895">
            <v>30850588</v>
          </cell>
          <cell r="I895">
            <v>1</v>
          </cell>
          <cell r="J895">
            <v>13</v>
          </cell>
          <cell r="K895" t="str">
            <v>POUS270430</v>
          </cell>
          <cell r="L895">
            <v>1</v>
          </cell>
          <cell r="M895">
            <v>0</v>
          </cell>
          <cell r="N895">
            <v>0</v>
          </cell>
          <cell r="O895">
            <v>0</v>
          </cell>
        </row>
        <row r="896">
          <cell r="H896">
            <v>30850589</v>
          </cell>
          <cell r="I896">
            <v>1</v>
          </cell>
          <cell r="J896">
            <v>13</v>
          </cell>
          <cell r="K896" t="str">
            <v>POUS270991</v>
          </cell>
          <cell r="L896">
            <v>1</v>
          </cell>
          <cell r="M896">
            <v>0</v>
          </cell>
          <cell r="N896">
            <v>0</v>
          </cell>
          <cell r="O896">
            <v>0</v>
          </cell>
        </row>
        <row r="897">
          <cell r="H897">
            <v>30850590</v>
          </cell>
          <cell r="I897">
            <v>1</v>
          </cell>
          <cell r="J897">
            <v>13</v>
          </cell>
          <cell r="K897" t="str">
            <v>POUS270565</v>
          </cell>
          <cell r="L897">
            <v>1</v>
          </cell>
          <cell r="M897">
            <v>0</v>
          </cell>
          <cell r="N897">
            <v>0</v>
          </cell>
          <cell r="O897">
            <v>0</v>
          </cell>
        </row>
        <row r="898">
          <cell r="H898">
            <v>30850591</v>
          </cell>
          <cell r="I898">
            <v>1</v>
          </cell>
          <cell r="J898">
            <v>13</v>
          </cell>
          <cell r="K898" t="str">
            <v>POUS270566</v>
          </cell>
          <cell r="L898">
            <v>1</v>
          </cell>
          <cell r="M898">
            <v>0</v>
          </cell>
          <cell r="N898">
            <v>0</v>
          </cell>
          <cell r="O898">
            <v>0</v>
          </cell>
        </row>
        <row r="899">
          <cell r="H899">
            <v>30850592</v>
          </cell>
          <cell r="I899">
            <v>1</v>
          </cell>
          <cell r="J899">
            <v>13</v>
          </cell>
          <cell r="K899" t="str">
            <v>POUS270393</v>
          </cell>
          <cell r="L899">
            <v>1</v>
          </cell>
          <cell r="M899">
            <v>0</v>
          </cell>
          <cell r="N899">
            <v>0</v>
          </cell>
          <cell r="O899">
            <v>0</v>
          </cell>
        </row>
        <row r="900">
          <cell r="H900">
            <v>30850593</v>
          </cell>
          <cell r="I900">
            <v>1</v>
          </cell>
          <cell r="J900">
            <v>13</v>
          </cell>
          <cell r="K900" t="str">
            <v>POUS270045</v>
          </cell>
          <cell r="L900">
            <v>1</v>
          </cell>
          <cell r="M900">
            <v>0</v>
          </cell>
          <cell r="N900">
            <v>0</v>
          </cell>
          <cell r="O900">
            <v>0</v>
          </cell>
        </row>
        <row r="901">
          <cell r="H901">
            <v>30850594</v>
          </cell>
          <cell r="I901">
            <v>1</v>
          </cell>
          <cell r="J901">
            <v>13</v>
          </cell>
          <cell r="K901" t="str">
            <v>POUS270855</v>
          </cell>
          <cell r="L901">
            <v>1</v>
          </cell>
          <cell r="M901">
            <v>0</v>
          </cell>
          <cell r="N901">
            <v>0</v>
          </cell>
          <cell r="O901">
            <v>0</v>
          </cell>
        </row>
        <row r="902">
          <cell r="H902">
            <v>30850595</v>
          </cell>
          <cell r="I902">
            <v>1</v>
          </cell>
          <cell r="J902">
            <v>13</v>
          </cell>
          <cell r="K902" t="str">
            <v>POUS270682</v>
          </cell>
          <cell r="L902">
            <v>1</v>
          </cell>
          <cell r="M902">
            <v>0</v>
          </cell>
          <cell r="N902">
            <v>0</v>
          </cell>
          <cell r="O902">
            <v>0</v>
          </cell>
        </row>
        <row r="903">
          <cell r="H903">
            <v>30850596</v>
          </cell>
          <cell r="I903">
            <v>1</v>
          </cell>
          <cell r="J903">
            <v>13</v>
          </cell>
          <cell r="K903" t="str">
            <v>POUS270410</v>
          </cell>
          <cell r="L903">
            <v>1</v>
          </cell>
          <cell r="M903">
            <v>0</v>
          </cell>
          <cell r="N903">
            <v>0</v>
          </cell>
          <cell r="O903">
            <v>0</v>
          </cell>
        </row>
        <row r="904">
          <cell r="H904">
            <v>30850597</v>
          </cell>
          <cell r="I904">
            <v>1</v>
          </cell>
          <cell r="J904">
            <v>13</v>
          </cell>
          <cell r="K904" t="str">
            <v>POUS270806</v>
          </cell>
          <cell r="L904">
            <v>1</v>
          </cell>
          <cell r="M904">
            <v>0</v>
          </cell>
          <cell r="N904">
            <v>0</v>
          </cell>
          <cell r="O904">
            <v>0</v>
          </cell>
        </row>
        <row r="905">
          <cell r="H905">
            <v>30850598</v>
          </cell>
          <cell r="I905">
            <v>1</v>
          </cell>
          <cell r="J905">
            <v>13</v>
          </cell>
          <cell r="K905" t="str">
            <v>POUS270916</v>
          </cell>
          <cell r="L905">
            <v>1</v>
          </cell>
          <cell r="M905">
            <v>0</v>
          </cell>
          <cell r="N905">
            <v>0</v>
          </cell>
          <cell r="O905">
            <v>0</v>
          </cell>
        </row>
        <row r="906">
          <cell r="H906">
            <v>30850599</v>
          </cell>
          <cell r="I906">
            <v>1</v>
          </cell>
          <cell r="J906">
            <v>13</v>
          </cell>
          <cell r="K906" t="str">
            <v>POUS270931</v>
          </cell>
          <cell r="L906">
            <v>1</v>
          </cell>
          <cell r="M906">
            <v>0</v>
          </cell>
          <cell r="N906">
            <v>0</v>
          </cell>
          <cell r="O906">
            <v>0</v>
          </cell>
        </row>
        <row r="907">
          <cell r="H907">
            <v>30850600</v>
          </cell>
          <cell r="I907">
            <v>1</v>
          </cell>
          <cell r="J907">
            <v>13</v>
          </cell>
          <cell r="K907" t="str">
            <v>POUS270342</v>
          </cell>
          <cell r="L907">
            <v>0</v>
          </cell>
          <cell r="M907">
            <v>1</v>
          </cell>
          <cell r="N907">
            <v>0</v>
          </cell>
          <cell r="O907">
            <v>0</v>
          </cell>
        </row>
        <row r="908">
          <cell r="H908">
            <v>30850601</v>
          </cell>
          <cell r="I908">
            <v>1</v>
          </cell>
          <cell r="J908">
            <v>13</v>
          </cell>
          <cell r="K908" t="str">
            <v>POUS270843</v>
          </cell>
          <cell r="L908">
            <v>1</v>
          </cell>
          <cell r="M908">
            <v>0</v>
          </cell>
          <cell r="N908">
            <v>0</v>
          </cell>
          <cell r="O908">
            <v>0</v>
          </cell>
        </row>
        <row r="909">
          <cell r="H909">
            <v>30850603</v>
          </cell>
          <cell r="I909">
            <v>1</v>
          </cell>
          <cell r="J909">
            <v>13</v>
          </cell>
          <cell r="K909" t="str">
            <v>POUS270686</v>
          </cell>
          <cell r="L909">
            <v>1</v>
          </cell>
          <cell r="M909">
            <v>0</v>
          </cell>
          <cell r="N909">
            <v>0</v>
          </cell>
          <cell r="O909">
            <v>0</v>
          </cell>
        </row>
        <row r="910">
          <cell r="H910">
            <v>30850602</v>
          </cell>
          <cell r="I910">
            <v>1</v>
          </cell>
          <cell r="J910">
            <v>13</v>
          </cell>
          <cell r="K910" t="str">
            <v>POUS270718</v>
          </cell>
          <cell r="L910">
            <v>1</v>
          </cell>
          <cell r="M910">
            <v>0</v>
          </cell>
          <cell r="N910">
            <v>0</v>
          </cell>
          <cell r="O910">
            <v>0</v>
          </cell>
        </row>
        <row r="911">
          <cell r="H911">
            <v>30850541</v>
          </cell>
          <cell r="I911">
            <v>4</v>
          </cell>
          <cell r="J911">
            <v>14</v>
          </cell>
          <cell r="K911" t="str">
            <v>POUS270936</v>
          </cell>
          <cell r="L911">
            <v>4</v>
          </cell>
          <cell r="M911">
            <v>0</v>
          </cell>
          <cell r="N911">
            <v>0</v>
          </cell>
          <cell r="O911">
            <v>0</v>
          </cell>
        </row>
        <row r="912">
          <cell r="H912">
            <v>30850604</v>
          </cell>
          <cell r="I912">
            <v>28</v>
          </cell>
          <cell r="J912">
            <v>11</v>
          </cell>
          <cell r="K912" t="str">
            <v>POUS270344</v>
          </cell>
          <cell r="L912">
            <v>28</v>
          </cell>
          <cell r="M912">
            <v>0</v>
          </cell>
          <cell r="N912">
            <v>0</v>
          </cell>
          <cell r="O912">
            <v>0</v>
          </cell>
        </row>
        <row r="913">
          <cell r="H913">
            <v>30850605</v>
          </cell>
          <cell r="I913">
            <v>28</v>
          </cell>
          <cell r="J913">
            <v>11</v>
          </cell>
          <cell r="K913" t="str">
            <v>POUS270344</v>
          </cell>
          <cell r="L913">
            <v>28</v>
          </cell>
          <cell r="M913">
            <v>0</v>
          </cell>
          <cell r="N913">
            <v>0</v>
          </cell>
          <cell r="O913">
            <v>0</v>
          </cell>
        </row>
        <row r="914">
          <cell r="H914">
            <v>30850606</v>
          </cell>
          <cell r="I914">
            <v>10</v>
          </cell>
          <cell r="J914">
            <v>11</v>
          </cell>
          <cell r="K914" t="str">
            <v>POUS270344</v>
          </cell>
          <cell r="L914">
            <v>10</v>
          </cell>
          <cell r="M914">
            <v>0</v>
          </cell>
          <cell r="N914">
            <v>0</v>
          </cell>
          <cell r="O914">
            <v>0</v>
          </cell>
        </row>
        <row r="915">
          <cell r="H915">
            <v>30850607</v>
          </cell>
          <cell r="I915">
            <v>8</v>
          </cell>
          <cell r="J915">
            <v>11</v>
          </cell>
          <cell r="K915" t="str">
            <v>POUS270337</v>
          </cell>
          <cell r="L915">
            <v>8</v>
          </cell>
          <cell r="M915">
            <v>0</v>
          </cell>
          <cell r="N915">
            <v>0</v>
          </cell>
          <cell r="O915">
            <v>0</v>
          </cell>
        </row>
        <row r="916">
          <cell r="H916">
            <v>30850608</v>
          </cell>
          <cell r="I916">
            <v>4</v>
          </cell>
          <cell r="J916">
            <v>11</v>
          </cell>
          <cell r="K916" t="str">
            <v>POUS270853</v>
          </cell>
          <cell r="L916">
            <v>4</v>
          </cell>
          <cell r="M916">
            <v>0</v>
          </cell>
          <cell r="N916">
            <v>0</v>
          </cell>
          <cell r="O916">
            <v>0</v>
          </cell>
        </row>
        <row r="917">
          <cell r="H917">
            <v>30850609</v>
          </cell>
          <cell r="I917">
            <v>2</v>
          </cell>
          <cell r="J917">
            <v>11</v>
          </cell>
          <cell r="K917" t="str">
            <v>POUS270223</v>
          </cell>
          <cell r="L917">
            <v>2</v>
          </cell>
          <cell r="M917">
            <v>0</v>
          </cell>
          <cell r="N917">
            <v>0</v>
          </cell>
          <cell r="O917">
            <v>0</v>
          </cell>
        </row>
        <row r="918">
          <cell r="H918">
            <v>30850610</v>
          </cell>
          <cell r="I918">
            <v>2</v>
          </cell>
          <cell r="J918">
            <v>11</v>
          </cell>
          <cell r="K918" t="str">
            <v>POUS270367</v>
          </cell>
          <cell r="L918">
            <v>2</v>
          </cell>
          <cell r="M918">
            <v>0</v>
          </cell>
          <cell r="N918">
            <v>0</v>
          </cell>
          <cell r="O918">
            <v>0</v>
          </cell>
        </row>
        <row r="919">
          <cell r="H919">
            <v>30850611</v>
          </cell>
          <cell r="I919">
            <v>2</v>
          </cell>
          <cell r="J919">
            <v>11</v>
          </cell>
          <cell r="K919" t="str">
            <v>POUS270853</v>
          </cell>
          <cell r="L919">
            <v>2</v>
          </cell>
          <cell r="M919">
            <v>0</v>
          </cell>
          <cell r="N919">
            <v>0</v>
          </cell>
          <cell r="O919">
            <v>0</v>
          </cell>
        </row>
        <row r="920">
          <cell r="H920">
            <v>30850612</v>
          </cell>
          <cell r="I920">
            <v>1</v>
          </cell>
          <cell r="J920">
            <v>11</v>
          </cell>
          <cell r="K920" t="str">
            <v>POUS270337</v>
          </cell>
          <cell r="L920">
            <v>1</v>
          </cell>
          <cell r="M920">
            <v>0</v>
          </cell>
          <cell r="N920">
            <v>0</v>
          </cell>
          <cell r="O920">
            <v>0</v>
          </cell>
        </row>
        <row r="921">
          <cell r="H921">
            <v>30850613</v>
          </cell>
          <cell r="I921">
            <v>20</v>
          </cell>
          <cell r="J921">
            <v>11</v>
          </cell>
          <cell r="K921" t="str">
            <v>POUS270198</v>
          </cell>
          <cell r="L921">
            <v>20</v>
          </cell>
          <cell r="M921">
            <v>0</v>
          </cell>
          <cell r="N921">
            <v>0</v>
          </cell>
          <cell r="O921">
            <v>0</v>
          </cell>
        </row>
        <row r="922">
          <cell r="H922">
            <v>30850614</v>
          </cell>
          <cell r="I922">
            <v>3</v>
          </cell>
          <cell r="J922">
            <v>11</v>
          </cell>
          <cell r="K922" t="str">
            <v>POUS270181</v>
          </cell>
          <cell r="L922">
            <v>0</v>
          </cell>
          <cell r="M922">
            <v>3</v>
          </cell>
          <cell r="N922">
            <v>0</v>
          </cell>
          <cell r="O922">
            <v>0</v>
          </cell>
        </row>
        <row r="923">
          <cell r="H923">
            <v>30850615</v>
          </cell>
          <cell r="I923">
            <v>2</v>
          </cell>
          <cell r="J923">
            <v>11</v>
          </cell>
          <cell r="K923" t="str">
            <v>POUS270043</v>
          </cell>
          <cell r="L923">
            <v>2</v>
          </cell>
          <cell r="M923">
            <v>0</v>
          </cell>
          <cell r="N923">
            <v>0</v>
          </cell>
          <cell r="O923">
            <v>0</v>
          </cell>
        </row>
        <row r="924">
          <cell r="H924">
            <v>30850616</v>
          </cell>
          <cell r="I924">
            <v>24</v>
          </cell>
          <cell r="J924">
            <v>11</v>
          </cell>
          <cell r="K924" t="str">
            <v>POUS271318</v>
          </cell>
          <cell r="L924">
            <v>24</v>
          </cell>
          <cell r="M924">
            <v>0</v>
          </cell>
          <cell r="N924">
            <v>0</v>
          </cell>
          <cell r="O924">
            <v>0</v>
          </cell>
        </row>
        <row r="925">
          <cell r="H925">
            <v>30850617</v>
          </cell>
          <cell r="I925">
            <v>22</v>
          </cell>
          <cell r="J925">
            <v>11</v>
          </cell>
          <cell r="K925" t="str">
            <v>POUS271317</v>
          </cell>
          <cell r="L925">
            <v>22</v>
          </cell>
          <cell r="M925">
            <v>0</v>
          </cell>
          <cell r="N925">
            <v>0</v>
          </cell>
          <cell r="O925">
            <v>0</v>
          </cell>
        </row>
        <row r="926">
          <cell r="H926">
            <v>30850618</v>
          </cell>
          <cell r="I926">
            <v>17</v>
          </cell>
          <cell r="J926">
            <v>11</v>
          </cell>
          <cell r="K926" t="str">
            <v>POUS271392</v>
          </cell>
          <cell r="L926">
            <v>17</v>
          </cell>
          <cell r="M926">
            <v>0</v>
          </cell>
          <cell r="N926">
            <v>0</v>
          </cell>
          <cell r="O926">
            <v>0</v>
          </cell>
        </row>
        <row r="927">
          <cell r="H927">
            <v>30850619</v>
          </cell>
          <cell r="I927">
            <v>6</v>
          </cell>
          <cell r="J927">
            <v>11</v>
          </cell>
          <cell r="K927" t="str">
            <v>POUS271394</v>
          </cell>
          <cell r="L927">
            <v>6</v>
          </cell>
          <cell r="M927">
            <v>0</v>
          </cell>
          <cell r="N927">
            <v>0</v>
          </cell>
          <cell r="O927">
            <v>0</v>
          </cell>
        </row>
        <row r="928">
          <cell r="H928">
            <v>30850620</v>
          </cell>
          <cell r="I928">
            <v>4</v>
          </cell>
          <cell r="J928">
            <v>11</v>
          </cell>
          <cell r="K928" t="str">
            <v>POUS270990</v>
          </cell>
          <cell r="L928">
            <v>4</v>
          </cell>
          <cell r="M928">
            <v>0</v>
          </cell>
          <cell r="N928">
            <v>0</v>
          </cell>
          <cell r="O928">
            <v>0</v>
          </cell>
        </row>
        <row r="929">
          <cell r="H929">
            <v>30850621</v>
          </cell>
          <cell r="I929">
            <v>4</v>
          </cell>
          <cell r="J929">
            <v>11</v>
          </cell>
          <cell r="K929" t="str">
            <v>POUS271373</v>
          </cell>
          <cell r="L929">
            <v>4</v>
          </cell>
          <cell r="M929">
            <v>0</v>
          </cell>
          <cell r="N929">
            <v>0</v>
          </cell>
          <cell r="O929">
            <v>0</v>
          </cell>
        </row>
        <row r="930">
          <cell r="H930">
            <v>30850622</v>
          </cell>
          <cell r="I930">
            <v>2</v>
          </cell>
          <cell r="J930">
            <v>11</v>
          </cell>
          <cell r="K930" t="str">
            <v>POUS271396</v>
          </cell>
          <cell r="L930">
            <v>2</v>
          </cell>
          <cell r="M930">
            <v>0</v>
          </cell>
          <cell r="N930">
            <v>0</v>
          </cell>
          <cell r="O930">
            <v>0</v>
          </cell>
        </row>
        <row r="931">
          <cell r="H931">
            <v>30850623</v>
          </cell>
          <cell r="I931">
            <v>1</v>
          </cell>
          <cell r="J931">
            <v>11</v>
          </cell>
          <cell r="K931" t="str">
            <v>POUS270444</v>
          </cell>
          <cell r="L931">
            <v>1</v>
          </cell>
          <cell r="M931">
            <v>0</v>
          </cell>
          <cell r="N931">
            <v>0</v>
          </cell>
          <cell r="O931">
            <v>0</v>
          </cell>
        </row>
        <row r="932">
          <cell r="H932">
            <v>30850624</v>
          </cell>
          <cell r="I932">
            <v>1</v>
          </cell>
          <cell r="J932">
            <v>11</v>
          </cell>
          <cell r="K932" t="str">
            <v>POUS270488</v>
          </cell>
          <cell r="L932">
            <v>1</v>
          </cell>
          <cell r="M932">
            <v>0</v>
          </cell>
          <cell r="N932">
            <v>0</v>
          </cell>
          <cell r="O932">
            <v>0</v>
          </cell>
        </row>
        <row r="933">
          <cell r="H933">
            <v>30850625</v>
          </cell>
          <cell r="I933">
            <v>1</v>
          </cell>
          <cell r="J933">
            <v>11</v>
          </cell>
          <cell r="K933" t="str">
            <v>POUS270929</v>
          </cell>
          <cell r="L933">
            <v>1</v>
          </cell>
          <cell r="M933">
            <v>0</v>
          </cell>
          <cell r="N933">
            <v>0</v>
          </cell>
          <cell r="O933">
            <v>0</v>
          </cell>
        </row>
        <row r="934">
          <cell r="H934">
            <v>30850626</v>
          </cell>
          <cell r="I934">
            <v>1</v>
          </cell>
          <cell r="J934">
            <v>11</v>
          </cell>
          <cell r="K934" t="str">
            <v>POUS271295</v>
          </cell>
          <cell r="L934">
            <v>1</v>
          </cell>
          <cell r="M934">
            <v>0</v>
          </cell>
          <cell r="N934">
            <v>0</v>
          </cell>
          <cell r="O934">
            <v>0</v>
          </cell>
        </row>
        <row r="935">
          <cell r="H935">
            <v>30850627</v>
          </cell>
          <cell r="I935">
            <v>1</v>
          </cell>
          <cell r="J935">
            <v>11</v>
          </cell>
          <cell r="K935" t="str">
            <v>POUS271295</v>
          </cell>
          <cell r="L935">
            <v>1</v>
          </cell>
          <cell r="M935">
            <v>0</v>
          </cell>
          <cell r="N935">
            <v>0</v>
          </cell>
          <cell r="O935">
            <v>0</v>
          </cell>
        </row>
        <row r="936">
          <cell r="H936">
            <v>30850628</v>
          </cell>
          <cell r="I936">
            <v>1</v>
          </cell>
          <cell r="J936">
            <v>11</v>
          </cell>
          <cell r="K936" t="str">
            <v>POUS271327</v>
          </cell>
          <cell r="L936">
            <v>1</v>
          </cell>
          <cell r="M936">
            <v>0</v>
          </cell>
          <cell r="N936">
            <v>0</v>
          </cell>
          <cell r="O936">
            <v>0</v>
          </cell>
        </row>
        <row r="937">
          <cell r="H937">
            <v>30850629</v>
          </cell>
          <cell r="I937">
            <v>1</v>
          </cell>
          <cell r="J937">
            <v>11</v>
          </cell>
          <cell r="K937" t="str">
            <v>POUS271330</v>
          </cell>
          <cell r="L937">
            <v>1</v>
          </cell>
          <cell r="M937">
            <v>0</v>
          </cell>
          <cell r="N937">
            <v>0</v>
          </cell>
          <cell r="O937">
            <v>0</v>
          </cell>
        </row>
        <row r="938">
          <cell r="H938">
            <v>30850630</v>
          </cell>
          <cell r="I938">
            <v>1</v>
          </cell>
          <cell r="J938">
            <v>11</v>
          </cell>
          <cell r="K938" t="str">
            <v>POUS271393</v>
          </cell>
          <cell r="L938">
            <v>1</v>
          </cell>
          <cell r="M938">
            <v>0</v>
          </cell>
          <cell r="N938">
            <v>0</v>
          </cell>
          <cell r="O938">
            <v>0</v>
          </cell>
        </row>
        <row r="939">
          <cell r="H939">
            <v>30850631</v>
          </cell>
          <cell r="I939">
            <v>26</v>
          </cell>
          <cell r="J939">
            <v>11</v>
          </cell>
          <cell r="K939" t="str">
            <v>POUS270390</v>
          </cell>
          <cell r="L939">
            <v>26</v>
          </cell>
          <cell r="M939">
            <v>0</v>
          </cell>
          <cell r="N939">
            <v>0</v>
          </cell>
          <cell r="O939">
            <v>0</v>
          </cell>
        </row>
        <row r="940">
          <cell r="H940">
            <v>30850632</v>
          </cell>
          <cell r="I940">
            <v>4</v>
          </cell>
          <cell r="J940">
            <v>11</v>
          </cell>
          <cell r="K940" t="str">
            <v>POUS270258</v>
          </cell>
          <cell r="L940">
            <v>4</v>
          </cell>
          <cell r="M940">
            <v>0</v>
          </cell>
          <cell r="N940">
            <v>0</v>
          </cell>
          <cell r="O940">
            <v>0</v>
          </cell>
        </row>
        <row r="941">
          <cell r="H941">
            <v>30850633</v>
          </cell>
          <cell r="I941">
            <v>1</v>
          </cell>
          <cell r="J941">
            <v>11</v>
          </cell>
          <cell r="K941" t="str">
            <v>POUS271336</v>
          </cell>
          <cell r="L941">
            <v>1</v>
          </cell>
          <cell r="M941">
            <v>0</v>
          </cell>
          <cell r="N941">
            <v>0</v>
          </cell>
          <cell r="O941">
            <v>0</v>
          </cell>
        </row>
        <row r="942">
          <cell r="H942">
            <v>30850634</v>
          </cell>
          <cell r="I942">
            <v>147</v>
          </cell>
          <cell r="J942">
            <v>11</v>
          </cell>
          <cell r="K942" t="str">
            <v>POUS271325</v>
          </cell>
          <cell r="L942">
            <v>145</v>
          </cell>
          <cell r="M942">
            <v>2</v>
          </cell>
          <cell r="N942">
            <v>0</v>
          </cell>
          <cell r="O942">
            <v>0</v>
          </cell>
        </row>
        <row r="943">
          <cell r="H943">
            <v>30850635</v>
          </cell>
          <cell r="I943">
            <v>90</v>
          </cell>
          <cell r="J943">
            <v>11</v>
          </cell>
          <cell r="K943" t="str">
            <v>POUS270819</v>
          </cell>
          <cell r="L943">
            <v>90</v>
          </cell>
          <cell r="M943">
            <v>0</v>
          </cell>
          <cell r="N943">
            <v>0</v>
          </cell>
          <cell r="O943">
            <v>0</v>
          </cell>
        </row>
        <row r="944">
          <cell r="H944">
            <v>30850636</v>
          </cell>
          <cell r="I944">
            <v>28</v>
          </cell>
          <cell r="J944">
            <v>11</v>
          </cell>
          <cell r="K944" t="str">
            <v>POUS270899</v>
          </cell>
          <cell r="L944">
            <v>28</v>
          </cell>
          <cell r="M944">
            <v>0</v>
          </cell>
          <cell r="N944">
            <v>0</v>
          </cell>
          <cell r="O944">
            <v>0</v>
          </cell>
        </row>
        <row r="945">
          <cell r="H945">
            <v>30850637</v>
          </cell>
          <cell r="I945">
            <v>106</v>
          </cell>
          <cell r="J945">
            <v>11</v>
          </cell>
          <cell r="K945" t="str">
            <v>POUS270408</v>
          </cell>
          <cell r="L945">
            <v>106</v>
          </cell>
          <cell r="M945">
            <v>0</v>
          </cell>
          <cell r="N945">
            <v>0</v>
          </cell>
          <cell r="O945">
            <v>0</v>
          </cell>
        </row>
        <row r="946">
          <cell r="H946">
            <v>30850638</v>
          </cell>
          <cell r="I946">
            <v>4</v>
          </cell>
          <cell r="J946">
            <v>11</v>
          </cell>
          <cell r="K946" t="str">
            <v>POUS270581</v>
          </cell>
          <cell r="L946">
            <v>4</v>
          </cell>
          <cell r="M946">
            <v>0</v>
          </cell>
          <cell r="N946">
            <v>0</v>
          </cell>
          <cell r="O946">
            <v>0</v>
          </cell>
        </row>
        <row r="947">
          <cell r="H947">
            <v>30850639</v>
          </cell>
          <cell r="I947">
            <v>1</v>
          </cell>
          <cell r="J947">
            <v>11</v>
          </cell>
          <cell r="K947" t="str">
            <v>POUS270723</v>
          </cell>
          <cell r="L947">
            <v>1</v>
          </cell>
          <cell r="M947">
            <v>0</v>
          </cell>
          <cell r="N947">
            <v>0</v>
          </cell>
          <cell r="O947">
            <v>0</v>
          </cell>
        </row>
        <row r="948">
          <cell r="H948">
            <v>30850640</v>
          </cell>
          <cell r="I948">
            <v>3</v>
          </cell>
          <cell r="J948">
            <v>6</v>
          </cell>
          <cell r="K948" t="str">
            <v>POUS270346</v>
          </cell>
          <cell r="L948">
            <v>3</v>
          </cell>
          <cell r="M948">
            <v>0</v>
          </cell>
          <cell r="N948">
            <v>0</v>
          </cell>
          <cell r="O948">
            <v>0</v>
          </cell>
        </row>
        <row r="949">
          <cell r="H949">
            <v>30850641</v>
          </cell>
          <cell r="I949">
            <v>1</v>
          </cell>
          <cell r="J949">
            <v>6</v>
          </cell>
          <cell r="K949" t="str">
            <v>POUS270440</v>
          </cell>
          <cell r="L949">
            <v>1</v>
          </cell>
          <cell r="M949">
            <v>0</v>
          </cell>
          <cell r="N949">
            <v>0</v>
          </cell>
          <cell r="O949">
            <v>0</v>
          </cell>
        </row>
        <row r="950">
          <cell r="H950">
            <v>30850642</v>
          </cell>
          <cell r="I950">
            <v>6</v>
          </cell>
          <cell r="J950">
            <v>6</v>
          </cell>
          <cell r="K950" t="str">
            <v>POUS270779</v>
          </cell>
          <cell r="L950">
            <v>6</v>
          </cell>
          <cell r="M950">
            <v>0</v>
          </cell>
          <cell r="N950">
            <v>0</v>
          </cell>
          <cell r="O950">
            <v>0</v>
          </cell>
        </row>
        <row r="951">
          <cell r="H951">
            <v>30850643</v>
          </cell>
          <cell r="I951">
            <v>1</v>
          </cell>
          <cell r="J951">
            <v>6</v>
          </cell>
          <cell r="K951" t="str">
            <v>POUS270938</v>
          </cell>
          <cell r="L951">
            <v>1</v>
          </cell>
          <cell r="M951">
            <v>0</v>
          </cell>
          <cell r="N951">
            <v>0</v>
          </cell>
          <cell r="O951">
            <v>0</v>
          </cell>
        </row>
        <row r="952">
          <cell r="H952">
            <v>30850644</v>
          </cell>
          <cell r="I952">
            <v>1</v>
          </cell>
          <cell r="J952">
            <v>6</v>
          </cell>
          <cell r="K952" t="str">
            <v>POUS271290</v>
          </cell>
          <cell r="L952">
            <v>1</v>
          </cell>
          <cell r="M952">
            <v>0</v>
          </cell>
          <cell r="N952">
            <v>0</v>
          </cell>
          <cell r="O952">
            <v>0</v>
          </cell>
        </row>
        <row r="953">
          <cell r="H953">
            <v>30850645</v>
          </cell>
          <cell r="I953">
            <v>4</v>
          </cell>
          <cell r="J953">
            <v>6</v>
          </cell>
          <cell r="K953" t="str">
            <v>POUS271391</v>
          </cell>
          <cell r="L953">
            <v>3</v>
          </cell>
          <cell r="M953">
            <v>1</v>
          </cell>
          <cell r="N953">
            <v>0</v>
          </cell>
          <cell r="O953">
            <v>0</v>
          </cell>
        </row>
        <row r="954">
          <cell r="H954">
            <v>30850646</v>
          </cell>
          <cell r="I954">
            <v>450</v>
          </cell>
          <cell r="J954">
            <v>2</v>
          </cell>
          <cell r="K954" t="str">
            <v>POUS270392</v>
          </cell>
          <cell r="L954">
            <v>450</v>
          </cell>
          <cell r="M954">
            <v>0</v>
          </cell>
          <cell r="N954">
            <v>0</v>
          </cell>
          <cell r="O954">
            <v>0</v>
          </cell>
        </row>
        <row r="955">
          <cell r="H955">
            <v>30850647</v>
          </cell>
          <cell r="I955">
            <v>452</v>
          </cell>
          <cell r="J955">
            <v>2</v>
          </cell>
          <cell r="K955" t="str">
            <v>POUS270402</v>
          </cell>
          <cell r="L955">
            <v>452</v>
          </cell>
          <cell r="M955">
            <v>0</v>
          </cell>
          <cell r="N955">
            <v>0</v>
          </cell>
          <cell r="O955">
            <v>0</v>
          </cell>
        </row>
        <row r="956">
          <cell r="H956">
            <v>30850648</v>
          </cell>
          <cell r="I956">
            <v>340</v>
          </cell>
          <cell r="J956">
            <v>2</v>
          </cell>
          <cell r="K956" t="str">
            <v>POUS270799</v>
          </cell>
          <cell r="L956">
            <v>340</v>
          </cell>
          <cell r="M956">
            <v>0</v>
          </cell>
          <cell r="N956">
            <v>0</v>
          </cell>
          <cell r="O956">
            <v>0</v>
          </cell>
        </row>
        <row r="957">
          <cell r="H957">
            <v>30850649</v>
          </cell>
          <cell r="I957">
            <v>60</v>
          </cell>
          <cell r="J957">
            <v>2</v>
          </cell>
          <cell r="K957" t="str">
            <v>POUS270800</v>
          </cell>
          <cell r="L957">
            <v>60</v>
          </cell>
          <cell r="M957">
            <v>0</v>
          </cell>
          <cell r="N957">
            <v>0</v>
          </cell>
          <cell r="O957">
            <v>0</v>
          </cell>
        </row>
        <row r="958">
          <cell r="H958">
            <v>30850650</v>
          </cell>
          <cell r="I958">
            <v>640</v>
          </cell>
          <cell r="J958">
            <v>2</v>
          </cell>
          <cell r="K958" t="str">
            <v>POUS271331</v>
          </cell>
          <cell r="L958">
            <v>639</v>
          </cell>
          <cell r="M958">
            <v>1</v>
          </cell>
          <cell r="N958">
            <v>0</v>
          </cell>
          <cell r="O958">
            <v>0</v>
          </cell>
        </row>
        <row r="959">
          <cell r="H959">
            <v>30850658</v>
          </cell>
          <cell r="I959">
            <v>36</v>
          </cell>
          <cell r="J959">
            <v>1</v>
          </cell>
          <cell r="K959" t="str">
            <v>POUS270096</v>
          </cell>
          <cell r="L959">
            <v>36</v>
          </cell>
          <cell r="M959">
            <v>0</v>
          </cell>
          <cell r="N959">
            <v>0</v>
          </cell>
          <cell r="O959">
            <v>0</v>
          </cell>
        </row>
        <row r="960">
          <cell r="H960">
            <v>30850659</v>
          </cell>
          <cell r="I960">
            <v>18</v>
          </cell>
          <cell r="J960">
            <v>1</v>
          </cell>
          <cell r="K960" t="str">
            <v>POUS271392</v>
          </cell>
          <cell r="L960">
            <v>18</v>
          </cell>
          <cell r="M960">
            <v>0</v>
          </cell>
          <cell r="N960">
            <v>0</v>
          </cell>
          <cell r="O960">
            <v>0</v>
          </cell>
        </row>
        <row r="961">
          <cell r="H961">
            <v>30850660</v>
          </cell>
          <cell r="I961">
            <v>6</v>
          </cell>
          <cell r="J961">
            <v>1</v>
          </cell>
          <cell r="K961" t="str">
            <v>POUS270935</v>
          </cell>
          <cell r="L961">
            <v>6</v>
          </cell>
          <cell r="M961">
            <v>0</v>
          </cell>
          <cell r="N961">
            <v>0</v>
          </cell>
          <cell r="O961">
            <v>0</v>
          </cell>
        </row>
        <row r="962">
          <cell r="H962">
            <v>30850661</v>
          </cell>
          <cell r="I962">
            <v>2</v>
          </cell>
          <cell r="J962">
            <v>1</v>
          </cell>
          <cell r="K962" t="str">
            <v>POUS270885</v>
          </cell>
          <cell r="L962">
            <v>2</v>
          </cell>
          <cell r="M962">
            <v>0</v>
          </cell>
          <cell r="N962">
            <v>0</v>
          </cell>
          <cell r="O962">
            <v>0</v>
          </cell>
        </row>
        <row r="963">
          <cell r="H963">
            <v>30850662</v>
          </cell>
          <cell r="I963">
            <v>1</v>
          </cell>
          <cell r="J963">
            <v>1</v>
          </cell>
          <cell r="K963" t="str">
            <v>POUS271431</v>
          </cell>
          <cell r="L963">
            <v>1</v>
          </cell>
          <cell r="M963">
            <v>0</v>
          </cell>
          <cell r="N963">
            <v>0</v>
          </cell>
          <cell r="O963">
            <v>0</v>
          </cell>
        </row>
        <row r="964">
          <cell r="H964">
            <v>30850663</v>
          </cell>
          <cell r="I964">
            <v>1</v>
          </cell>
          <cell r="J964">
            <v>1</v>
          </cell>
          <cell r="K964" t="str">
            <v>POUS271437</v>
          </cell>
          <cell r="L964">
            <v>1</v>
          </cell>
          <cell r="M964">
            <v>0</v>
          </cell>
          <cell r="N964">
            <v>0</v>
          </cell>
          <cell r="O964">
            <v>0</v>
          </cell>
        </row>
        <row r="965">
          <cell r="H965">
            <v>30850664</v>
          </cell>
          <cell r="I965">
            <v>25</v>
          </cell>
          <cell r="J965">
            <v>1</v>
          </cell>
          <cell r="K965" t="str">
            <v>POUS271401</v>
          </cell>
          <cell r="L965">
            <v>25</v>
          </cell>
          <cell r="M965">
            <v>0</v>
          </cell>
          <cell r="N965">
            <v>0</v>
          </cell>
          <cell r="O965">
            <v>0</v>
          </cell>
        </row>
        <row r="966">
          <cell r="H966">
            <v>30850665</v>
          </cell>
          <cell r="I966">
            <v>16</v>
          </cell>
          <cell r="J966">
            <v>1</v>
          </cell>
          <cell r="K966" t="str">
            <v>POUS271258</v>
          </cell>
          <cell r="L966">
            <v>16</v>
          </cell>
          <cell r="M966">
            <v>0</v>
          </cell>
          <cell r="N966">
            <v>0</v>
          </cell>
          <cell r="O966">
            <v>0</v>
          </cell>
        </row>
        <row r="967">
          <cell r="H967">
            <v>30850666</v>
          </cell>
          <cell r="I967">
            <v>14</v>
          </cell>
          <cell r="J967">
            <v>1</v>
          </cell>
          <cell r="K967" t="str">
            <v>POUS271258</v>
          </cell>
          <cell r="L967">
            <v>14</v>
          </cell>
          <cell r="M967">
            <v>0</v>
          </cell>
          <cell r="N967">
            <v>0</v>
          </cell>
          <cell r="O967">
            <v>0</v>
          </cell>
        </row>
        <row r="968">
          <cell r="H968">
            <v>30850667</v>
          </cell>
          <cell r="I968">
            <v>7</v>
          </cell>
          <cell r="J968">
            <v>1</v>
          </cell>
          <cell r="K968" t="str">
            <v>POUS270811</v>
          </cell>
          <cell r="L968">
            <v>7</v>
          </cell>
          <cell r="M968">
            <v>0</v>
          </cell>
          <cell r="N968">
            <v>0</v>
          </cell>
          <cell r="O968">
            <v>0</v>
          </cell>
        </row>
        <row r="969">
          <cell r="H969">
            <v>30850668</v>
          </cell>
          <cell r="I969">
            <v>6</v>
          </cell>
          <cell r="J969">
            <v>1</v>
          </cell>
          <cell r="K969" t="str">
            <v>POUS271258</v>
          </cell>
          <cell r="L969">
            <v>6</v>
          </cell>
          <cell r="M969">
            <v>0</v>
          </cell>
          <cell r="N969">
            <v>0</v>
          </cell>
          <cell r="O969">
            <v>0</v>
          </cell>
        </row>
        <row r="970">
          <cell r="H970">
            <v>30850669</v>
          </cell>
          <cell r="I970">
            <v>4</v>
          </cell>
          <cell r="J970">
            <v>1</v>
          </cell>
          <cell r="K970" t="str">
            <v>POUS271261</v>
          </cell>
          <cell r="L970">
            <v>4</v>
          </cell>
          <cell r="M970">
            <v>0</v>
          </cell>
          <cell r="N970">
            <v>0</v>
          </cell>
          <cell r="O970">
            <v>0</v>
          </cell>
        </row>
        <row r="971">
          <cell r="H971">
            <v>30850670</v>
          </cell>
          <cell r="I971">
            <v>2</v>
          </cell>
          <cell r="J971">
            <v>1</v>
          </cell>
          <cell r="K971" t="str">
            <v>POUS271258</v>
          </cell>
          <cell r="L971">
            <v>2</v>
          </cell>
          <cell r="M971">
            <v>0</v>
          </cell>
          <cell r="N971">
            <v>0</v>
          </cell>
          <cell r="O971">
            <v>0</v>
          </cell>
        </row>
        <row r="972">
          <cell r="H972">
            <v>30850671</v>
          </cell>
          <cell r="I972">
            <v>2</v>
          </cell>
          <cell r="J972">
            <v>1</v>
          </cell>
          <cell r="K972" t="str">
            <v>POUS271258</v>
          </cell>
          <cell r="L972">
            <v>2</v>
          </cell>
          <cell r="M972">
            <v>0</v>
          </cell>
          <cell r="N972">
            <v>0</v>
          </cell>
          <cell r="O972">
            <v>0</v>
          </cell>
        </row>
        <row r="973">
          <cell r="H973">
            <v>30850672</v>
          </cell>
          <cell r="I973">
            <v>1</v>
          </cell>
          <cell r="J973">
            <v>1</v>
          </cell>
          <cell r="K973" t="str">
            <v>POUS270843</v>
          </cell>
          <cell r="L973">
            <v>1</v>
          </cell>
          <cell r="M973">
            <v>0</v>
          </cell>
          <cell r="N973">
            <v>0</v>
          </cell>
          <cell r="O973">
            <v>0</v>
          </cell>
        </row>
        <row r="974">
          <cell r="H974">
            <v>30850674</v>
          </cell>
          <cell r="I974">
            <v>150</v>
          </cell>
          <cell r="J974" t="str">
            <v>CL</v>
          </cell>
          <cell r="K974" t="str">
            <v>POUS271332</v>
          </cell>
          <cell r="L974">
            <v>150</v>
          </cell>
          <cell r="M974">
            <v>0</v>
          </cell>
          <cell r="N974">
            <v>0</v>
          </cell>
          <cell r="O974">
            <v>0</v>
          </cell>
        </row>
        <row r="975">
          <cell r="H975">
            <v>30850675</v>
          </cell>
          <cell r="I975">
            <v>12</v>
          </cell>
          <cell r="J975" t="str">
            <v>CL</v>
          </cell>
          <cell r="K975" t="str">
            <v>POUS271057</v>
          </cell>
          <cell r="L975">
            <v>12</v>
          </cell>
          <cell r="M975">
            <v>0</v>
          </cell>
          <cell r="N975">
            <v>0</v>
          </cell>
          <cell r="O975">
            <v>0</v>
          </cell>
        </row>
        <row r="976">
          <cell r="H976">
            <v>30850676</v>
          </cell>
          <cell r="I976">
            <v>4</v>
          </cell>
          <cell r="J976" t="str">
            <v>CL</v>
          </cell>
          <cell r="K976" t="str">
            <v>POUS270691</v>
          </cell>
          <cell r="L976">
            <v>4</v>
          </cell>
          <cell r="M976">
            <v>0</v>
          </cell>
          <cell r="N976">
            <v>0</v>
          </cell>
          <cell r="O976">
            <v>0</v>
          </cell>
        </row>
        <row r="977">
          <cell r="H977">
            <v>30850677</v>
          </cell>
          <cell r="I977">
            <v>3</v>
          </cell>
          <cell r="J977" t="str">
            <v>CL</v>
          </cell>
          <cell r="K977" t="str">
            <v>POUS269971</v>
          </cell>
          <cell r="L977">
            <v>3</v>
          </cell>
          <cell r="M977">
            <v>0</v>
          </cell>
          <cell r="N977">
            <v>0</v>
          </cell>
          <cell r="O977">
            <v>0</v>
          </cell>
        </row>
        <row r="978">
          <cell r="H978">
            <v>30850678</v>
          </cell>
          <cell r="I978">
            <v>2</v>
          </cell>
          <cell r="J978" t="str">
            <v>CL</v>
          </cell>
          <cell r="K978" t="str">
            <v>POUS270692</v>
          </cell>
          <cell r="L978">
            <v>2</v>
          </cell>
          <cell r="M978">
            <v>0</v>
          </cell>
          <cell r="N978">
            <v>0</v>
          </cell>
          <cell r="O978">
            <v>0</v>
          </cell>
        </row>
        <row r="979">
          <cell r="H979">
            <v>30850679</v>
          </cell>
          <cell r="I979">
            <v>1</v>
          </cell>
          <cell r="J979" t="str">
            <v>CL</v>
          </cell>
          <cell r="K979" t="str">
            <v>POUS270371</v>
          </cell>
          <cell r="L979">
            <v>1</v>
          </cell>
          <cell r="M979">
            <v>0</v>
          </cell>
          <cell r="N979">
            <v>0</v>
          </cell>
          <cell r="O979">
            <v>0</v>
          </cell>
        </row>
        <row r="980">
          <cell r="H980">
            <v>30850680</v>
          </cell>
          <cell r="I980">
            <v>1</v>
          </cell>
          <cell r="J980" t="str">
            <v>CL</v>
          </cell>
          <cell r="K980" t="str">
            <v>POUS270740</v>
          </cell>
          <cell r="L980">
            <v>1</v>
          </cell>
          <cell r="M980">
            <v>0</v>
          </cell>
          <cell r="N980">
            <v>0</v>
          </cell>
          <cell r="O980">
            <v>0</v>
          </cell>
        </row>
        <row r="981">
          <cell r="H981">
            <v>30850681</v>
          </cell>
          <cell r="I981">
            <v>1</v>
          </cell>
          <cell r="J981" t="str">
            <v>CL</v>
          </cell>
          <cell r="K981" t="str">
            <v>POUS271442</v>
          </cell>
          <cell r="L981">
            <v>1</v>
          </cell>
          <cell r="M981">
            <v>0</v>
          </cell>
          <cell r="N981">
            <v>0</v>
          </cell>
          <cell r="O981">
            <v>0</v>
          </cell>
        </row>
        <row r="982">
          <cell r="H982">
            <v>30850682</v>
          </cell>
          <cell r="I982">
            <v>1</v>
          </cell>
          <cell r="J982" t="str">
            <v>CL</v>
          </cell>
          <cell r="K982" t="str">
            <v>POUS270913</v>
          </cell>
          <cell r="L982">
            <v>1</v>
          </cell>
          <cell r="M982">
            <v>0</v>
          </cell>
          <cell r="N982">
            <v>0</v>
          </cell>
          <cell r="O982">
            <v>0</v>
          </cell>
        </row>
        <row r="983">
          <cell r="H983">
            <v>30850683</v>
          </cell>
          <cell r="I983">
            <v>3</v>
          </cell>
          <cell r="J983" t="str">
            <v>CL</v>
          </cell>
          <cell r="K983" t="str">
            <v>POUS270148</v>
          </cell>
          <cell r="L983">
            <v>3</v>
          </cell>
          <cell r="M983">
            <v>0</v>
          </cell>
          <cell r="N983">
            <v>0</v>
          </cell>
          <cell r="O983">
            <v>0</v>
          </cell>
        </row>
        <row r="984">
          <cell r="H984">
            <v>30850684</v>
          </cell>
          <cell r="I984">
            <v>1</v>
          </cell>
          <cell r="J984" t="str">
            <v>CL</v>
          </cell>
          <cell r="K984" t="str">
            <v>POUS270232</v>
          </cell>
          <cell r="L984">
            <v>1</v>
          </cell>
          <cell r="M984">
            <v>0</v>
          </cell>
          <cell r="N984">
            <v>0</v>
          </cell>
          <cell r="O984">
            <v>0</v>
          </cell>
        </row>
        <row r="985">
          <cell r="H985">
            <v>30850685</v>
          </cell>
          <cell r="I985">
            <v>1</v>
          </cell>
          <cell r="J985" t="str">
            <v>CL</v>
          </cell>
          <cell r="K985" t="str">
            <v>POUS270242</v>
          </cell>
          <cell r="L985">
            <v>1</v>
          </cell>
          <cell r="M985">
            <v>0</v>
          </cell>
          <cell r="N985">
            <v>0</v>
          </cell>
          <cell r="O985">
            <v>0</v>
          </cell>
        </row>
        <row r="986">
          <cell r="H986">
            <v>30850686</v>
          </cell>
          <cell r="I986">
            <v>1</v>
          </cell>
          <cell r="J986" t="str">
            <v>CL</v>
          </cell>
          <cell r="K986" t="str">
            <v>POUS270248</v>
          </cell>
          <cell r="L986">
            <v>1</v>
          </cell>
          <cell r="M986">
            <v>0</v>
          </cell>
          <cell r="N986">
            <v>0</v>
          </cell>
          <cell r="O986">
            <v>0</v>
          </cell>
        </row>
        <row r="987">
          <cell r="H987">
            <v>30850687</v>
          </cell>
          <cell r="I987">
            <v>9</v>
          </cell>
          <cell r="J987" t="str">
            <v>CL</v>
          </cell>
          <cell r="K987" t="str">
            <v>POUS270249</v>
          </cell>
          <cell r="L987">
            <v>9</v>
          </cell>
          <cell r="M987">
            <v>0</v>
          </cell>
          <cell r="N987">
            <v>0</v>
          </cell>
          <cell r="O987">
            <v>0</v>
          </cell>
        </row>
        <row r="988">
          <cell r="H988">
            <v>30850688</v>
          </cell>
          <cell r="I988">
            <v>10</v>
          </cell>
          <cell r="J988" t="str">
            <v>CL</v>
          </cell>
          <cell r="K988" t="str">
            <v>POUS270251</v>
          </cell>
          <cell r="L988">
            <v>10</v>
          </cell>
          <cell r="M988">
            <v>0</v>
          </cell>
          <cell r="N988">
            <v>0</v>
          </cell>
          <cell r="O988">
            <v>0</v>
          </cell>
        </row>
        <row r="989">
          <cell r="H989">
            <v>30850689</v>
          </cell>
          <cell r="I989">
            <v>9</v>
          </cell>
          <cell r="J989" t="str">
            <v>CL</v>
          </cell>
          <cell r="K989" t="str">
            <v>POUS270320</v>
          </cell>
          <cell r="L989">
            <v>0</v>
          </cell>
          <cell r="M989">
            <v>9</v>
          </cell>
          <cell r="N989">
            <v>0</v>
          </cell>
          <cell r="O989">
            <v>0</v>
          </cell>
        </row>
        <row r="990">
          <cell r="H990">
            <v>30850690</v>
          </cell>
          <cell r="I990">
            <v>3</v>
          </cell>
          <cell r="J990" t="str">
            <v>CL</v>
          </cell>
          <cell r="K990" t="str">
            <v>POUS270357</v>
          </cell>
          <cell r="L990">
            <v>3</v>
          </cell>
          <cell r="M990">
            <v>0</v>
          </cell>
          <cell r="N990">
            <v>0</v>
          </cell>
          <cell r="O990">
            <v>0</v>
          </cell>
        </row>
        <row r="991">
          <cell r="H991">
            <v>30850691</v>
          </cell>
          <cell r="I991">
            <v>11</v>
          </cell>
          <cell r="J991" t="str">
            <v>CL</v>
          </cell>
          <cell r="K991" t="str">
            <v>POUS270360</v>
          </cell>
          <cell r="L991">
            <v>11</v>
          </cell>
          <cell r="M991">
            <v>0</v>
          </cell>
          <cell r="N991">
            <v>0</v>
          </cell>
          <cell r="O991">
            <v>0</v>
          </cell>
        </row>
        <row r="992">
          <cell r="H992">
            <v>30850692</v>
          </cell>
          <cell r="I992">
            <v>4</v>
          </cell>
          <cell r="J992" t="str">
            <v>CL</v>
          </cell>
          <cell r="K992" t="str">
            <v>POUS270369</v>
          </cell>
          <cell r="L992">
            <v>4</v>
          </cell>
          <cell r="M992">
            <v>0</v>
          </cell>
          <cell r="N992">
            <v>0</v>
          </cell>
          <cell r="O992">
            <v>0</v>
          </cell>
        </row>
        <row r="993">
          <cell r="H993">
            <v>30850693</v>
          </cell>
          <cell r="I993">
            <v>1</v>
          </cell>
          <cell r="J993" t="str">
            <v>CL</v>
          </cell>
          <cell r="K993" t="str">
            <v>POUS270388</v>
          </cell>
          <cell r="L993">
            <v>0</v>
          </cell>
          <cell r="M993">
            <v>1</v>
          </cell>
          <cell r="N993">
            <v>0</v>
          </cell>
          <cell r="O993">
            <v>0</v>
          </cell>
        </row>
        <row r="994">
          <cell r="H994">
            <v>30850694</v>
          </cell>
          <cell r="I994">
            <v>24</v>
          </cell>
          <cell r="J994" t="str">
            <v>CL</v>
          </cell>
          <cell r="K994" t="str">
            <v>POUS270401</v>
          </cell>
          <cell r="L994">
            <v>24</v>
          </cell>
          <cell r="M994">
            <v>0</v>
          </cell>
          <cell r="N994">
            <v>0</v>
          </cell>
          <cell r="O994">
            <v>0</v>
          </cell>
        </row>
        <row r="995">
          <cell r="H995">
            <v>30850695</v>
          </cell>
          <cell r="I995">
            <v>2</v>
          </cell>
          <cell r="J995" t="str">
            <v>CL</v>
          </cell>
          <cell r="K995" t="str">
            <v>POUS270406</v>
          </cell>
          <cell r="L995">
            <v>2</v>
          </cell>
          <cell r="M995">
            <v>0</v>
          </cell>
          <cell r="N995">
            <v>0</v>
          </cell>
          <cell r="O995">
            <v>0</v>
          </cell>
        </row>
        <row r="996">
          <cell r="H996">
            <v>30850696</v>
          </cell>
          <cell r="I996">
            <v>2</v>
          </cell>
          <cell r="J996" t="str">
            <v>CL</v>
          </cell>
          <cell r="K996" t="str">
            <v>POUS270420</v>
          </cell>
          <cell r="L996">
            <v>2</v>
          </cell>
          <cell r="M996">
            <v>0</v>
          </cell>
          <cell r="N996">
            <v>0</v>
          </cell>
          <cell r="O996">
            <v>0</v>
          </cell>
        </row>
        <row r="997">
          <cell r="H997">
            <v>30850697</v>
          </cell>
          <cell r="I997">
            <v>5</v>
          </cell>
          <cell r="J997" t="str">
            <v>CL</v>
          </cell>
          <cell r="K997" t="str">
            <v>POUS270425</v>
          </cell>
          <cell r="L997">
            <v>5</v>
          </cell>
          <cell r="M997">
            <v>0</v>
          </cell>
          <cell r="N997">
            <v>0</v>
          </cell>
          <cell r="O997">
            <v>0</v>
          </cell>
        </row>
        <row r="998">
          <cell r="H998">
            <v>30850698</v>
          </cell>
          <cell r="I998">
            <v>1</v>
          </cell>
          <cell r="J998" t="str">
            <v>CL</v>
          </cell>
          <cell r="K998" t="str">
            <v>POUS270441</v>
          </cell>
          <cell r="L998">
            <v>1</v>
          </cell>
          <cell r="M998">
            <v>0</v>
          </cell>
          <cell r="N998">
            <v>0</v>
          </cell>
          <cell r="O998">
            <v>0</v>
          </cell>
        </row>
        <row r="999">
          <cell r="H999">
            <v>30850699</v>
          </cell>
          <cell r="I999">
            <v>5</v>
          </cell>
          <cell r="J999" t="str">
            <v>CL</v>
          </cell>
          <cell r="K999" t="str">
            <v>POUS270443</v>
          </cell>
          <cell r="L999">
            <v>5</v>
          </cell>
          <cell r="M999">
            <v>0</v>
          </cell>
          <cell r="N999">
            <v>0</v>
          </cell>
          <cell r="O999">
            <v>0</v>
          </cell>
        </row>
        <row r="1000">
          <cell r="H1000">
            <v>30850700</v>
          </cell>
          <cell r="I1000">
            <v>22</v>
          </cell>
          <cell r="J1000" t="str">
            <v>CL</v>
          </cell>
          <cell r="K1000" t="str">
            <v>POUS270493</v>
          </cell>
          <cell r="L1000">
            <v>21</v>
          </cell>
          <cell r="M1000">
            <v>1</v>
          </cell>
          <cell r="N1000">
            <v>0</v>
          </cell>
          <cell r="O1000">
            <v>0</v>
          </cell>
        </row>
        <row r="1001">
          <cell r="H1001">
            <v>30850701</v>
          </cell>
          <cell r="I1001">
            <v>1</v>
          </cell>
          <cell r="J1001" t="str">
            <v>CL</v>
          </cell>
          <cell r="K1001" t="str">
            <v>POUS270719</v>
          </cell>
          <cell r="L1001">
            <v>1</v>
          </cell>
          <cell r="M1001">
            <v>0</v>
          </cell>
          <cell r="N1001">
            <v>0</v>
          </cell>
          <cell r="O1001">
            <v>0</v>
          </cell>
        </row>
        <row r="1002">
          <cell r="H1002">
            <v>30850702</v>
          </cell>
          <cell r="I1002">
            <v>1</v>
          </cell>
          <cell r="J1002" t="str">
            <v>CL</v>
          </cell>
          <cell r="K1002" t="str">
            <v>POUS270738</v>
          </cell>
          <cell r="L1002">
            <v>1</v>
          </cell>
          <cell r="M1002">
            <v>0</v>
          </cell>
          <cell r="N1002">
            <v>0</v>
          </cell>
          <cell r="O1002">
            <v>0</v>
          </cell>
        </row>
        <row r="1003">
          <cell r="H1003">
            <v>30850703</v>
          </cell>
          <cell r="I1003">
            <v>20</v>
          </cell>
          <cell r="J1003" t="str">
            <v>CL</v>
          </cell>
          <cell r="K1003" t="str">
            <v>POUS270790</v>
          </cell>
          <cell r="L1003">
            <v>20</v>
          </cell>
          <cell r="M1003">
            <v>0</v>
          </cell>
          <cell r="N1003">
            <v>0</v>
          </cell>
          <cell r="O1003">
            <v>0</v>
          </cell>
        </row>
        <row r="1004">
          <cell r="H1004">
            <v>30850704</v>
          </cell>
          <cell r="I1004">
            <v>34</v>
          </cell>
          <cell r="J1004" t="str">
            <v>CL</v>
          </cell>
          <cell r="K1004" t="str">
            <v>POUS270801</v>
          </cell>
          <cell r="L1004">
            <v>34</v>
          </cell>
          <cell r="M1004">
            <v>0</v>
          </cell>
          <cell r="N1004">
            <v>0</v>
          </cell>
          <cell r="O1004">
            <v>0</v>
          </cell>
        </row>
        <row r="1005">
          <cell r="H1005">
            <v>30850705</v>
          </cell>
          <cell r="I1005">
            <v>10</v>
          </cell>
          <cell r="J1005" t="str">
            <v>CL</v>
          </cell>
          <cell r="K1005" t="str">
            <v>POUS270807</v>
          </cell>
          <cell r="L1005">
            <v>10</v>
          </cell>
          <cell r="M1005">
            <v>0</v>
          </cell>
          <cell r="N1005">
            <v>0</v>
          </cell>
          <cell r="O1005">
            <v>0</v>
          </cell>
        </row>
        <row r="1006">
          <cell r="H1006">
            <v>30850706</v>
          </cell>
          <cell r="I1006">
            <v>5</v>
          </cell>
          <cell r="J1006" t="str">
            <v>CL</v>
          </cell>
          <cell r="K1006" t="str">
            <v>POUS270832</v>
          </cell>
          <cell r="L1006">
            <v>5</v>
          </cell>
          <cell r="M1006">
            <v>0</v>
          </cell>
          <cell r="N1006">
            <v>0</v>
          </cell>
          <cell r="O1006">
            <v>0</v>
          </cell>
        </row>
        <row r="1007">
          <cell r="H1007">
            <v>30850707</v>
          </cell>
          <cell r="I1007">
            <v>1</v>
          </cell>
          <cell r="J1007" t="str">
            <v>CL</v>
          </cell>
          <cell r="K1007" t="str">
            <v>POUS270914</v>
          </cell>
          <cell r="L1007">
            <v>1</v>
          </cell>
          <cell r="M1007">
            <v>0</v>
          </cell>
          <cell r="N1007">
            <v>0</v>
          </cell>
          <cell r="O1007">
            <v>0</v>
          </cell>
        </row>
        <row r="1008">
          <cell r="H1008">
            <v>30850708</v>
          </cell>
          <cell r="I1008">
            <v>16</v>
          </cell>
          <cell r="J1008" t="str">
            <v>CL</v>
          </cell>
          <cell r="K1008" t="str">
            <v>POUS270937</v>
          </cell>
          <cell r="L1008">
            <v>16</v>
          </cell>
          <cell r="M1008">
            <v>0</v>
          </cell>
          <cell r="N1008">
            <v>0</v>
          </cell>
          <cell r="O1008">
            <v>0</v>
          </cell>
        </row>
        <row r="1009">
          <cell r="H1009">
            <v>30850709</v>
          </cell>
          <cell r="I1009">
            <v>2</v>
          </cell>
          <cell r="J1009" t="str">
            <v>CL</v>
          </cell>
          <cell r="K1009" t="str">
            <v>POUS271241</v>
          </cell>
          <cell r="L1009">
            <v>2</v>
          </cell>
          <cell r="M1009">
            <v>0</v>
          </cell>
          <cell r="N1009">
            <v>0</v>
          </cell>
          <cell r="O1009">
            <v>0</v>
          </cell>
        </row>
        <row r="1010">
          <cell r="H1010">
            <v>30850710</v>
          </cell>
          <cell r="I1010">
            <v>1</v>
          </cell>
          <cell r="J1010" t="str">
            <v>CL</v>
          </cell>
          <cell r="K1010" t="str">
            <v>POUS271449</v>
          </cell>
          <cell r="L1010">
            <v>1</v>
          </cell>
          <cell r="M1010">
            <v>0</v>
          </cell>
          <cell r="N1010">
            <v>0</v>
          </cell>
          <cell r="O1010">
            <v>0</v>
          </cell>
        </row>
        <row r="1011">
          <cell r="H1011">
            <v>30850715</v>
          </cell>
          <cell r="I1011">
            <v>4</v>
          </cell>
          <cell r="J1011" t="str">
            <v>CL</v>
          </cell>
          <cell r="K1011" t="str">
            <v>POUS270223</v>
          </cell>
          <cell r="L1011">
            <v>4</v>
          </cell>
          <cell r="M1011">
            <v>0</v>
          </cell>
          <cell r="N1011">
            <v>0</v>
          </cell>
          <cell r="O1011">
            <v>0</v>
          </cell>
        </row>
        <row r="1012">
          <cell r="H1012">
            <v>30850716</v>
          </cell>
          <cell r="I1012">
            <v>7</v>
          </cell>
          <cell r="J1012" t="str">
            <v>CL</v>
          </cell>
          <cell r="K1012" t="str">
            <v>POUS270337</v>
          </cell>
          <cell r="L1012">
            <v>7</v>
          </cell>
          <cell r="M1012">
            <v>0</v>
          </cell>
          <cell r="N1012">
            <v>0</v>
          </cell>
          <cell r="O1012">
            <v>0</v>
          </cell>
        </row>
        <row r="1013">
          <cell r="H1013">
            <v>30850717</v>
          </cell>
          <cell r="I1013">
            <v>3</v>
          </cell>
          <cell r="J1013" t="str">
            <v>CL</v>
          </cell>
          <cell r="K1013" t="str">
            <v>POUS270337</v>
          </cell>
          <cell r="L1013">
            <v>3</v>
          </cell>
          <cell r="M1013">
            <v>0</v>
          </cell>
          <cell r="N1013">
            <v>0</v>
          </cell>
          <cell r="O1013">
            <v>0</v>
          </cell>
        </row>
        <row r="1014">
          <cell r="H1014">
            <v>30850718</v>
          </cell>
          <cell r="I1014">
            <v>2</v>
          </cell>
          <cell r="J1014" t="str">
            <v>CL</v>
          </cell>
          <cell r="K1014" t="str">
            <v>POUS270853</v>
          </cell>
          <cell r="L1014">
            <v>2</v>
          </cell>
          <cell r="M1014">
            <v>0</v>
          </cell>
          <cell r="N1014">
            <v>0</v>
          </cell>
          <cell r="O1014">
            <v>0</v>
          </cell>
        </row>
        <row r="1015">
          <cell r="H1015">
            <v>30850720</v>
          </cell>
          <cell r="I1015">
            <v>68</v>
          </cell>
          <cell r="J1015" t="str">
            <v>CL</v>
          </cell>
          <cell r="K1015" t="str">
            <v>POUS270712</v>
          </cell>
          <cell r="L1015">
            <v>68</v>
          </cell>
          <cell r="M1015">
            <v>0</v>
          </cell>
          <cell r="N1015">
            <v>0</v>
          </cell>
          <cell r="O1015">
            <v>0</v>
          </cell>
        </row>
        <row r="1016">
          <cell r="H1016">
            <v>30850721</v>
          </cell>
          <cell r="I1016">
            <v>21</v>
          </cell>
          <cell r="J1016" t="str">
            <v>CL</v>
          </cell>
          <cell r="K1016" t="str">
            <v>POUS271018</v>
          </cell>
          <cell r="L1016">
            <v>21</v>
          </cell>
          <cell r="M1016">
            <v>0</v>
          </cell>
          <cell r="N1016">
            <v>0</v>
          </cell>
          <cell r="O1016">
            <v>0</v>
          </cell>
        </row>
        <row r="1017">
          <cell r="H1017">
            <v>30850722</v>
          </cell>
          <cell r="I1017">
            <v>17</v>
          </cell>
          <cell r="J1017" t="str">
            <v>CL</v>
          </cell>
          <cell r="K1017" t="str">
            <v>POUS271243</v>
          </cell>
          <cell r="L1017">
            <v>16</v>
          </cell>
          <cell r="M1017">
            <v>1</v>
          </cell>
          <cell r="N1017">
            <v>0</v>
          </cell>
          <cell r="O1017">
            <v>0</v>
          </cell>
        </row>
        <row r="1018">
          <cell r="H1018">
            <v>30850723</v>
          </cell>
          <cell r="I1018">
            <v>16</v>
          </cell>
          <cell r="J1018" t="str">
            <v>CL</v>
          </cell>
          <cell r="K1018" t="str">
            <v>POUS271243</v>
          </cell>
          <cell r="L1018">
            <v>16</v>
          </cell>
          <cell r="M1018">
            <v>0</v>
          </cell>
          <cell r="N1018">
            <v>0</v>
          </cell>
          <cell r="O1018">
            <v>0</v>
          </cell>
        </row>
        <row r="1019">
          <cell r="H1019">
            <v>30850724</v>
          </cell>
          <cell r="I1019">
            <v>14</v>
          </cell>
          <cell r="J1019" t="str">
            <v>CL</v>
          </cell>
          <cell r="K1019" t="str">
            <v>POUS270903</v>
          </cell>
          <cell r="L1019">
            <v>14</v>
          </cell>
          <cell r="M1019">
            <v>0</v>
          </cell>
          <cell r="N1019">
            <v>0</v>
          </cell>
          <cell r="O1019">
            <v>0</v>
          </cell>
        </row>
        <row r="1020">
          <cell r="H1020">
            <v>30850725</v>
          </cell>
          <cell r="I1020">
            <v>12</v>
          </cell>
          <cell r="J1020" t="str">
            <v>CL</v>
          </cell>
          <cell r="K1020" t="str">
            <v>POUS271229</v>
          </cell>
          <cell r="L1020">
            <v>12</v>
          </cell>
          <cell r="M1020">
            <v>0</v>
          </cell>
          <cell r="N1020">
            <v>0</v>
          </cell>
          <cell r="O1020">
            <v>0</v>
          </cell>
        </row>
        <row r="1021">
          <cell r="H1021">
            <v>30850726</v>
          </cell>
          <cell r="I1021">
            <v>9</v>
          </cell>
          <cell r="J1021" t="str">
            <v>CL</v>
          </cell>
          <cell r="K1021" t="str">
            <v>POUS270172</v>
          </cell>
          <cell r="L1021">
            <v>9</v>
          </cell>
          <cell r="M1021">
            <v>0</v>
          </cell>
          <cell r="N1021">
            <v>0</v>
          </cell>
          <cell r="O1021">
            <v>0</v>
          </cell>
        </row>
        <row r="1022">
          <cell r="H1022">
            <v>30850727</v>
          </cell>
          <cell r="I1022">
            <v>4</v>
          </cell>
          <cell r="J1022" t="str">
            <v>CL</v>
          </cell>
          <cell r="K1022" t="str">
            <v>POUS270753</v>
          </cell>
          <cell r="L1022">
            <v>0</v>
          </cell>
          <cell r="M1022">
            <v>4</v>
          </cell>
          <cell r="N1022">
            <v>0</v>
          </cell>
          <cell r="O1022">
            <v>0</v>
          </cell>
        </row>
        <row r="1023">
          <cell r="H1023">
            <v>30850728</v>
          </cell>
          <cell r="I1023">
            <v>4</v>
          </cell>
          <cell r="J1023" t="str">
            <v>CL</v>
          </cell>
          <cell r="K1023" t="str">
            <v>POUS271261-C Natatorium Finish</v>
          </cell>
          <cell r="L1023">
            <v>0</v>
          </cell>
          <cell r="M1023">
            <v>4</v>
          </cell>
          <cell r="N1023">
            <v>0</v>
          </cell>
          <cell r="O1023">
            <v>0</v>
          </cell>
        </row>
        <row r="1024">
          <cell r="H1024">
            <v>30850729</v>
          </cell>
          <cell r="I1024">
            <v>3</v>
          </cell>
          <cell r="J1024" t="str">
            <v>CL</v>
          </cell>
          <cell r="K1024" t="str">
            <v>POUS270490</v>
          </cell>
          <cell r="L1024">
            <v>3</v>
          </cell>
          <cell r="M1024">
            <v>0</v>
          </cell>
          <cell r="N1024">
            <v>0</v>
          </cell>
          <cell r="O1024">
            <v>0</v>
          </cell>
        </row>
        <row r="1025">
          <cell r="H1025">
            <v>30850730</v>
          </cell>
          <cell r="I1025">
            <v>3</v>
          </cell>
          <cell r="J1025" t="str">
            <v>CL</v>
          </cell>
          <cell r="K1025" t="str">
            <v>POUS270490</v>
          </cell>
          <cell r="L1025">
            <v>3</v>
          </cell>
          <cell r="M1025">
            <v>0</v>
          </cell>
          <cell r="N1025">
            <v>0</v>
          </cell>
          <cell r="O1025">
            <v>0</v>
          </cell>
        </row>
        <row r="1026">
          <cell r="H1026">
            <v>30850731</v>
          </cell>
          <cell r="I1026">
            <v>3</v>
          </cell>
          <cell r="J1026" t="str">
            <v>CL</v>
          </cell>
          <cell r="K1026" t="str">
            <v>POUS270269</v>
          </cell>
          <cell r="L1026">
            <v>3</v>
          </cell>
          <cell r="M1026">
            <v>0</v>
          </cell>
          <cell r="N1026">
            <v>0</v>
          </cell>
          <cell r="O1026">
            <v>0</v>
          </cell>
        </row>
        <row r="1027">
          <cell r="H1027">
            <v>30850732</v>
          </cell>
          <cell r="I1027">
            <v>3</v>
          </cell>
          <cell r="J1027" t="str">
            <v>CL</v>
          </cell>
          <cell r="K1027" t="str">
            <v>POUS270490</v>
          </cell>
          <cell r="L1027">
            <v>3</v>
          </cell>
          <cell r="M1027">
            <v>0</v>
          </cell>
          <cell r="N1027">
            <v>0</v>
          </cell>
          <cell r="O1027">
            <v>0</v>
          </cell>
        </row>
        <row r="1028">
          <cell r="H1028">
            <v>30850733</v>
          </cell>
          <cell r="I1028">
            <v>2</v>
          </cell>
          <cell r="J1028" t="str">
            <v>CL</v>
          </cell>
          <cell r="K1028" t="str">
            <v>POUS271375</v>
          </cell>
          <cell r="L1028">
            <v>2</v>
          </cell>
          <cell r="M1028">
            <v>0</v>
          </cell>
          <cell r="N1028">
            <v>0</v>
          </cell>
          <cell r="O1028">
            <v>0</v>
          </cell>
        </row>
        <row r="1029">
          <cell r="H1029">
            <v>30850734</v>
          </cell>
          <cell r="I1029">
            <v>2</v>
          </cell>
          <cell r="J1029" t="str">
            <v>CL</v>
          </cell>
          <cell r="K1029" t="str">
            <v>POUS270361</v>
          </cell>
          <cell r="L1029">
            <v>2</v>
          </cell>
          <cell r="M1029">
            <v>0</v>
          </cell>
          <cell r="N1029">
            <v>0</v>
          </cell>
          <cell r="O1029">
            <v>0</v>
          </cell>
        </row>
        <row r="1030">
          <cell r="H1030">
            <v>30850735</v>
          </cell>
          <cell r="I1030">
            <v>2</v>
          </cell>
          <cell r="J1030" t="str">
            <v>CL</v>
          </cell>
          <cell r="K1030" t="str">
            <v>POUS270166</v>
          </cell>
          <cell r="L1030">
            <v>2</v>
          </cell>
          <cell r="M1030">
            <v>0</v>
          </cell>
          <cell r="N1030">
            <v>0</v>
          </cell>
          <cell r="O1030">
            <v>0</v>
          </cell>
        </row>
        <row r="1031">
          <cell r="H1031">
            <v>30850736</v>
          </cell>
          <cell r="I1031">
            <v>2</v>
          </cell>
          <cell r="J1031" t="str">
            <v>CL</v>
          </cell>
          <cell r="K1031" t="str">
            <v>POUS270753</v>
          </cell>
          <cell r="L1031">
            <v>2</v>
          </cell>
          <cell r="M1031">
            <v>0</v>
          </cell>
          <cell r="N1031">
            <v>0</v>
          </cell>
          <cell r="O1031">
            <v>0</v>
          </cell>
        </row>
        <row r="1032">
          <cell r="H1032">
            <v>30850737</v>
          </cell>
          <cell r="I1032">
            <v>2</v>
          </cell>
          <cell r="J1032" t="str">
            <v>CL</v>
          </cell>
          <cell r="K1032" t="str">
            <v>POUS270432</v>
          </cell>
          <cell r="L1032">
            <v>2</v>
          </cell>
          <cell r="M1032">
            <v>0</v>
          </cell>
          <cell r="N1032">
            <v>0</v>
          </cell>
          <cell r="O1032">
            <v>0</v>
          </cell>
        </row>
        <row r="1033">
          <cell r="H1033">
            <v>30850738</v>
          </cell>
          <cell r="I1033">
            <v>2</v>
          </cell>
          <cell r="J1033" t="str">
            <v>CL</v>
          </cell>
          <cell r="K1033" t="str">
            <v>POUS271263-C RAL 9011</v>
          </cell>
          <cell r="L1033">
            <v>2</v>
          </cell>
          <cell r="M1033">
            <v>0</v>
          </cell>
          <cell r="N1033">
            <v>0</v>
          </cell>
          <cell r="O1033">
            <v>0</v>
          </cell>
        </row>
        <row r="1034">
          <cell r="H1034">
            <v>30850739</v>
          </cell>
          <cell r="I1034">
            <v>1</v>
          </cell>
          <cell r="J1034" t="str">
            <v>CL</v>
          </cell>
          <cell r="K1034" t="str">
            <v>POUS270687</v>
          </cell>
          <cell r="L1034">
            <v>1</v>
          </cell>
          <cell r="M1034">
            <v>0</v>
          </cell>
          <cell r="N1034">
            <v>0</v>
          </cell>
          <cell r="O1034">
            <v>0</v>
          </cell>
        </row>
        <row r="1035">
          <cell r="H1035">
            <v>30850740</v>
          </cell>
          <cell r="I1035">
            <v>120</v>
          </cell>
          <cell r="J1035" t="str">
            <v>CL</v>
          </cell>
          <cell r="K1035" t="str">
            <v>POUS271322</v>
          </cell>
          <cell r="L1035">
            <v>120</v>
          </cell>
          <cell r="M1035">
            <v>0</v>
          </cell>
          <cell r="N1035">
            <v>0</v>
          </cell>
          <cell r="O1035">
            <v>0</v>
          </cell>
        </row>
        <row r="1036">
          <cell r="H1036">
            <v>30850741</v>
          </cell>
          <cell r="I1036">
            <v>97</v>
          </cell>
          <cell r="J1036" t="str">
            <v>CL</v>
          </cell>
          <cell r="K1036" t="str">
            <v>POUS270429</v>
          </cell>
          <cell r="L1036">
            <v>97</v>
          </cell>
          <cell r="M1036">
            <v>0</v>
          </cell>
          <cell r="N1036">
            <v>0</v>
          </cell>
          <cell r="O1036">
            <v>0</v>
          </cell>
        </row>
        <row r="1037">
          <cell r="H1037">
            <v>30850742</v>
          </cell>
          <cell r="I1037">
            <v>35</v>
          </cell>
          <cell r="J1037" t="str">
            <v>CL</v>
          </cell>
          <cell r="K1037" t="str">
            <v>POUS270997</v>
          </cell>
          <cell r="L1037">
            <v>35</v>
          </cell>
          <cell r="M1037">
            <v>0</v>
          </cell>
          <cell r="N1037">
            <v>0</v>
          </cell>
          <cell r="O1037">
            <v>0</v>
          </cell>
        </row>
        <row r="1038">
          <cell r="H1038">
            <v>30850743</v>
          </cell>
          <cell r="I1038">
            <v>64</v>
          </cell>
          <cell r="J1038" t="str">
            <v>CL</v>
          </cell>
          <cell r="K1038" t="str">
            <v>POUS270937</v>
          </cell>
          <cell r="L1038">
            <v>64</v>
          </cell>
          <cell r="M1038">
            <v>0</v>
          </cell>
          <cell r="N1038">
            <v>0</v>
          </cell>
          <cell r="O1038">
            <v>0</v>
          </cell>
        </row>
        <row r="1039">
          <cell r="H1039">
            <v>30850744</v>
          </cell>
          <cell r="I1039">
            <v>20</v>
          </cell>
          <cell r="J1039" t="str">
            <v>CL</v>
          </cell>
          <cell r="K1039" t="str">
            <v>POUS270996</v>
          </cell>
          <cell r="L1039">
            <v>20</v>
          </cell>
          <cell r="M1039">
            <v>0</v>
          </cell>
          <cell r="N1039">
            <v>0</v>
          </cell>
          <cell r="O1039">
            <v>0</v>
          </cell>
        </row>
        <row r="1040">
          <cell r="H1040">
            <v>30850745</v>
          </cell>
          <cell r="I1040">
            <v>14</v>
          </cell>
          <cell r="J1040" t="str">
            <v>CL</v>
          </cell>
          <cell r="K1040" t="str">
            <v>POUS271338</v>
          </cell>
          <cell r="L1040">
            <v>13</v>
          </cell>
          <cell r="M1040">
            <v>1</v>
          </cell>
          <cell r="N1040">
            <v>0</v>
          </cell>
          <cell r="O1040">
            <v>0</v>
          </cell>
        </row>
        <row r="1041">
          <cell r="H1041">
            <v>30850746</v>
          </cell>
          <cell r="I1041">
            <v>14</v>
          </cell>
          <cell r="J1041" t="str">
            <v>CL</v>
          </cell>
          <cell r="K1041" t="str">
            <v>POUS270794</v>
          </cell>
          <cell r="L1041">
            <v>14</v>
          </cell>
          <cell r="M1041">
            <v>0</v>
          </cell>
          <cell r="N1041">
            <v>0</v>
          </cell>
          <cell r="O1041">
            <v>0</v>
          </cell>
        </row>
        <row r="1042">
          <cell r="H1042">
            <v>30850747</v>
          </cell>
          <cell r="I1042">
            <v>13</v>
          </cell>
          <cell r="J1042" t="str">
            <v>CL</v>
          </cell>
          <cell r="K1042" t="str">
            <v>POUS271246</v>
          </cell>
          <cell r="L1042">
            <v>13</v>
          </cell>
          <cell r="M1042">
            <v>0</v>
          </cell>
          <cell r="N1042">
            <v>0</v>
          </cell>
          <cell r="O1042">
            <v>0</v>
          </cell>
        </row>
        <row r="1043">
          <cell r="H1043">
            <v>30850748</v>
          </cell>
          <cell r="I1043">
            <v>10</v>
          </cell>
          <cell r="J1043" t="str">
            <v>CL</v>
          </cell>
          <cell r="K1043" t="str">
            <v>POUS270795</v>
          </cell>
          <cell r="L1043">
            <v>10</v>
          </cell>
          <cell r="M1043">
            <v>0</v>
          </cell>
          <cell r="N1043">
            <v>0</v>
          </cell>
          <cell r="O1043">
            <v>0</v>
          </cell>
        </row>
        <row r="1044">
          <cell r="H1044">
            <v>30850749</v>
          </cell>
          <cell r="I1044">
            <v>8</v>
          </cell>
          <cell r="J1044" t="str">
            <v>CL</v>
          </cell>
          <cell r="K1044" t="str">
            <v>POUS270425</v>
          </cell>
          <cell r="L1044">
            <v>8</v>
          </cell>
          <cell r="M1044">
            <v>0</v>
          </cell>
          <cell r="N1044">
            <v>0</v>
          </cell>
          <cell r="O1044">
            <v>0</v>
          </cell>
        </row>
        <row r="1045">
          <cell r="H1045">
            <v>30850750</v>
          </cell>
          <cell r="I1045">
            <v>8</v>
          </cell>
          <cell r="J1045" t="str">
            <v>CL</v>
          </cell>
          <cell r="K1045" t="str">
            <v>POUS270813</v>
          </cell>
          <cell r="L1045">
            <v>8</v>
          </cell>
          <cell r="M1045">
            <v>0</v>
          </cell>
          <cell r="N1045">
            <v>0</v>
          </cell>
          <cell r="O1045">
            <v>0</v>
          </cell>
        </row>
        <row r="1046">
          <cell r="H1046">
            <v>30850751</v>
          </cell>
          <cell r="I1046">
            <v>8</v>
          </cell>
          <cell r="J1046" t="str">
            <v>CL</v>
          </cell>
          <cell r="K1046" t="str">
            <v>POUS270582</v>
          </cell>
          <cell r="L1046">
            <v>8</v>
          </cell>
          <cell r="M1046">
            <v>0</v>
          </cell>
          <cell r="N1046">
            <v>0</v>
          </cell>
          <cell r="O1046">
            <v>0</v>
          </cell>
        </row>
        <row r="1047">
          <cell r="H1047">
            <v>30850752</v>
          </cell>
          <cell r="I1047">
            <v>8</v>
          </cell>
          <cell r="J1047" t="str">
            <v>CL</v>
          </cell>
          <cell r="K1047" t="str">
            <v>POUS270583</v>
          </cell>
          <cell r="L1047">
            <v>8</v>
          </cell>
          <cell r="M1047">
            <v>0</v>
          </cell>
          <cell r="N1047">
            <v>0</v>
          </cell>
          <cell r="O1047">
            <v>0</v>
          </cell>
        </row>
        <row r="1048">
          <cell r="H1048">
            <v>30850753</v>
          </cell>
          <cell r="I1048">
            <v>7</v>
          </cell>
          <cell r="J1048" t="str">
            <v>CL</v>
          </cell>
          <cell r="K1048" t="str">
            <v>POUS270697</v>
          </cell>
          <cell r="L1048">
            <v>7</v>
          </cell>
          <cell r="M1048">
            <v>0</v>
          </cell>
          <cell r="N1048">
            <v>0</v>
          </cell>
          <cell r="O1048">
            <v>0</v>
          </cell>
        </row>
        <row r="1049">
          <cell r="H1049">
            <v>30850754</v>
          </cell>
          <cell r="I1049">
            <v>6</v>
          </cell>
          <cell r="J1049" t="str">
            <v>CL</v>
          </cell>
          <cell r="K1049" t="str">
            <v>POUS270789</v>
          </cell>
          <cell r="L1049">
            <v>6</v>
          </cell>
          <cell r="M1049">
            <v>0</v>
          </cell>
          <cell r="N1049">
            <v>0</v>
          </cell>
          <cell r="O1049">
            <v>0</v>
          </cell>
        </row>
        <row r="1050">
          <cell r="H1050">
            <v>30850755</v>
          </cell>
          <cell r="I1050">
            <v>5</v>
          </cell>
          <cell r="J1050" t="str">
            <v>CL</v>
          </cell>
          <cell r="K1050" t="str">
            <v>POUS271239</v>
          </cell>
          <cell r="L1050">
            <v>5</v>
          </cell>
          <cell r="M1050">
            <v>0</v>
          </cell>
          <cell r="N1050">
            <v>0</v>
          </cell>
          <cell r="O1050">
            <v>0</v>
          </cell>
        </row>
        <row r="1051">
          <cell r="H1051">
            <v>30850756</v>
          </cell>
          <cell r="I1051">
            <v>4</v>
          </cell>
          <cell r="J1051" t="str">
            <v>CL</v>
          </cell>
          <cell r="K1051" t="str">
            <v>POUS270401</v>
          </cell>
          <cell r="L1051">
            <v>4</v>
          </cell>
          <cell r="M1051">
            <v>0</v>
          </cell>
          <cell r="N1051">
            <v>0</v>
          </cell>
          <cell r="O1051">
            <v>0</v>
          </cell>
        </row>
        <row r="1052">
          <cell r="H1052">
            <v>30850757</v>
          </cell>
          <cell r="I1052">
            <v>4</v>
          </cell>
          <cell r="J1052" t="str">
            <v>CL</v>
          </cell>
          <cell r="K1052" t="str">
            <v>POUS270493</v>
          </cell>
          <cell r="L1052">
            <v>3</v>
          </cell>
          <cell r="M1052">
            <v>1</v>
          </cell>
          <cell r="N1052">
            <v>0</v>
          </cell>
          <cell r="O1052">
            <v>0</v>
          </cell>
        </row>
        <row r="1053">
          <cell r="H1053">
            <v>30850758</v>
          </cell>
          <cell r="I1053">
            <v>4</v>
          </cell>
          <cell r="J1053" t="str">
            <v>CL</v>
          </cell>
          <cell r="K1053" t="str">
            <v>POUS270832</v>
          </cell>
          <cell r="L1053">
            <v>4</v>
          </cell>
          <cell r="M1053">
            <v>0</v>
          </cell>
          <cell r="N1053">
            <v>0</v>
          </cell>
          <cell r="O1053">
            <v>0</v>
          </cell>
        </row>
        <row r="1054">
          <cell r="H1054">
            <v>30850759</v>
          </cell>
          <cell r="I1054">
            <v>4</v>
          </cell>
          <cell r="J1054" t="str">
            <v>CL</v>
          </cell>
          <cell r="K1054" t="str">
            <v>POUS270365</v>
          </cell>
          <cell r="L1054">
            <v>3</v>
          </cell>
          <cell r="M1054">
            <v>1</v>
          </cell>
          <cell r="N1054">
            <v>0</v>
          </cell>
          <cell r="O1054">
            <v>0</v>
          </cell>
        </row>
        <row r="1055">
          <cell r="H1055">
            <v>30850760</v>
          </cell>
          <cell r="I1055">
            <v>4</v>
          </cell>
          <cell r="J1055" t="str">
            <v>CL</v>
          </cell>
          <cell r="K1055" t="str">
            <v>POUS270787</v>
          </cell>
          <cell r="L1055">
            <v>4</v>
          </cell>
          <cell r="M1055">
            <v>0</v>
          </cell>
          <cell r="N1055">
            <v>0</v>
          </cell>
          <cell r="O1055">
            <v>0</v>
          </cell>
        </row>
        <row r="1056">
          <cell r="H1056">
            <v>30850761</v>
          </cell>
          <cell r="I1056">
            <v>3</v>
          </cell>
          <cell r="J1056" t="str">
            <v>CL</v>
          </cell>
          <cell r="K1056" t="str">
            <v>POUS270937</v>
          </cell>
          <cell r="L1056">
            <v>3</v>
          </cell>
          <cell r="M1056">
            <v>0</v>
          </cell>
          <cell r="N1056">
            <v>0</v>
          </cell>
          <cell r="O1056">
            <v>0</v>
          </cell>
        </row>
        <row r="1057">
          <cell r="H1057">
            <v>30850762</v>
          </cell>
          <cell r="I1057">
            <v>3</v>
          </cell>
          <cell r="J1057" t="str">
            <v>CL</v>
          </cell>
          <cell r="K1057" t="str">
            <v>POUS270769</v>
          </cell>
          <cell r="L1057">
            <v>3</v>
          </cell>
          <cell r="M1057">
            <v>0</v>
          </cell>
          <cell r="N1057">
            <v>0</v>
          </cell>
          <cell r="O1057">
            <v>0</v>
          </cell>
        </row>
        <row r="1058">
          <cell r="H1058">
            <v>30850763</v>
          </cell>
          <cell r="I1058">
            <v>2</v>
          </cell>
          <cell r="J1058" t="str">
            <v>CL</v>
          </cell>
          <cell r="K1058" t="str">
            <v>POUS270807</v>
          </cell>
          <cell r="L1058">
            <v>2</v>
          </cell>
          <cell r="M1058">
            <v>0</v>
          </cell>
          <cell r="N1058">
            <v>0</v>
          </cell>
          <cell r="O1058">
            <v>0</v>
          </cell>
        </row>
        <row r="1059">
          <cell r="H1059">
            <v>30850764</v>
          </cell>
          <cell r="I1059">
            <v>2</v>
          </cell>
          <cell r="J1059" t="str">
            <v>CL</v>
          </cell>
          <cell r="K1059" t="str">
            <v>POUS270872</v>
          </cell>
          <cell r="L1059">
            <v>1</v>
          </cell>
          <cell r="M1059">
            <v>1</v>
          </cell>
          <cell r="N1059">
            <v>0</v>
          </cell>
          <cell r="O1059">
            <v>0</v>
          </cell>
        </row>
        <row r="1060">
          <cell r="H1060">
            <v>30850776</v>
          </cell>
          <cell r="I1060">
            <v>2</v>
          </cell>
          <cell r="J1060" t="str">
            <v>CL</v>
          </cell>
          <cell r="K1060" t="str">
            <v>POUS271293</v>
          </cell>
          <cell r="L1060">
            <v>2</v>
          </cell>
          <cell r="M1060">
            <v>0</v>
          </cell>
          <cell r="N1060">
            <v>0</v>
          </cell>
          <cell r="O1060">
            <v>0</v>
          </cell>
        </row>
        <row r="1061">
          <cell r="H1061">
            <v>30850765</v>
          </cell>
          <cell r="I1061">
            <v>1</v>
          </cell>
          <cell r="J1061" t="str">
            <v>CL</v>
          </cell>
          <cell r="K1061" t="str">
            <v>POUS270320</v>
          </cell>
          <cell r="L1061">
            <v>0</v>
          </cell>
          <cell r="M1061">
            <v>1</v>
          </cell>
          <cell r="N1061">
            <v>0</v>
          </cell>
          <cell r="O1061">
            <v>0</v>
          </cell>
        </row>
        <row r="1062">
          <cell r="H1062">
            <v>30850766</v>
          </cell>
          <cell r="I1062">
            <v>1</v>
          </cell>
          <cell r="J1062" t="str">
            <v>CL</v>
          </cell>
          <cell r="K1062" t="str">
            <v>POUS270425</v>
          </cell>
          <cell r="L1062">
            <v>1</v>
          </cell>
          <cell r="M1062">
            <v>0</v>
          </cell>
          <cell r="N1062">
            <v>0</v>
          </cell>
          <cell r="O1062">
            <v>0</v>
          </cell>
        </row>
        <row r="1063">
          <cell r="H1063">
            <v>30850767</v>
          </cell>
          <cell r="I1063">
            <v>1</v>
          </cell>
          <cell r="J1063" t="str">
            <v>CL</v>
          </cell>
          <cell r="K1063" t="str">
            <v>POUS270161</v>
          </cell>
          <cell r="L1063">
            <v>1</v>
          </cell>
          <cell r="M1063">
            <v>0</v>
          </cell>
          <cell r="N1063">
            <v>0</v>
          </cell>
          <cell r="O1063">
            <v>0</v>
          </cell>
        </row>
        <row r="1064">
          <cell r="H1064">
            <v>30850768</v>
          </cell>
          <cell r="I1064">
            <v>1</v>
          </cell>
          <cell r="J1064" t="str">
            <v>CL</v>
          </cell>
          <cell r="K1064" t="str">
            <v>POUS270843</v>
          </cell>
          <cell r="L1064">
            <v>1</v>
          </cell>
          <cell r="M1064">
            <v>0</v>
          </cell>
          <cell r="N1064">
            <v>0</v>
          </cell>
          <cell r="O1064">
            <v>0</v>
          </cell>
        </row>
        <row r="1065">
          <cell r="H1065">
            <v>30850769</v>
          </cell>
          <cell r="I1065">
            <v>1</v>
          </cell>
          <cell r="J1065" t="str">
            <v>CL</v>
          </cell>
          <cell r="K1065" t="str">
            <v>POUS270757</v>
          </cell>
          <cell r="L1065">
            <v>1</v>
          </cell>
          <cell r="M1065">
            <v>0</v>
          </cell>
          <cell r="N1065">
            <v>0</v>
          </cell>
          <cell r="O1065">
            <v>0</v>
          </cell>
        </row>
        <row r="1066">
          <cell r="H1066">
            <v>30850770</v>
          </cell>
          <cell r="I1066">
            <v>1</v>
          </cell>
          <cell r="J1066" t="str">
            <v>CL</v>
          </cell>
          <cell r="K1066" t="str">
            <v>POUS270757</v>
          </cell>
          <cell r="L1066">
            <v>1</v>
          </cell>
          <cell r="M1066">
            <v>0</v>
          </cell>
          <cell r="N1066">
            <v>0</v>
          </cell>
          <cell r="O1066">
            <v>0</v>
          </cell>
        </row>
        <row r="1067">
          <cell r="H1067">
            <v>30850771</v>
          </cell>
          <cell r="I1067">
            <v>1</v>
          </cell>
          <cell r="J1067" t="str">
            <v>CL</v>
          </cell>
          <cell r="K1067" t="str">
            <v>POUS270757</v>
          </cell>
          <cell r="L1067">
            <v>1</v>
          </cell>
          <cell r="M1067">
            <v>0</v>
          </cell>
          <cell r="N1067">
            <v>0</v>
          </cell>
          <cell r="O1067">
            <v>0</v>
          </cell>
        </row>
        <row r="1068">
          <cell r="H1068">
            <v>30850772</v>
          </cell>
          <cell r="I1068">
            <v>1</v>
          </cell>
          <cell r="J1068" t="str">
            <v>CL</v>
          </cell>
          <cell r="K1068" t="str">
            <v>POUS270757</v>
          </cell>
          <cell r="L1068">
            <v>1</v>
          </cell>
          <cell r="M1068">
            <v>0</v>
          </cell>
          <cell r="N1068">
            <v>0</v>
          </cell>
          <cell r="O1068">
            <v>0</v>
          </cell>
        </row>
        <row r="1069">
          <cell r="H1069">
            <v>30850773</v>
          </cell>
          <cell r="I1069">
            <v>1</v>
          </cell>
          <cell r="J1069" t="str">
            <v>CL</v>
          </cell>
          <cell r="K1069" t="str">
            <v>POUS270757</v>
          </cell>
          <cell r="L1069">
            <v>1</v>
          </cell>
          <cell r="M1069">
            <v>0</v>
          </cell>
          <cell r="N1069">
            <v>0</v>
          </cell>
          <cell r="O1069">
            <v>0</v>
          </cell>
        </row>
        <row r="1070">
          <cell r="H1070">
            <v>30850774</v>
          </cell>
          <cell r="I1070">
            <v>1</v>
          </cell>
          <cell r="J1070" t="str">
            <v>CL</v>
          </cell>
          <cell r="K1070" t="str">
            <v>POUS270757</v>
          </cell>
          <cell r="L1070">
            <v>1</v>
          </cell>
          <cell r="M1070">
            <v>0</v>
          </cell>
          <cell r="N1070">
            <v>0</v>
          </cell>
          <cell r="O1070">
            <v>0</v>
          </cell>
        </row>
        <row r="1071">
          <cell r="H1071">
            <v>30850775</v>
          </cell>
          <cell r="I1071">
            <v>159</v>
          </cell>
          <cell r="J1071" t="str">
            <v>CL</v>
          </cell>
          <cell r="K1071" t="str">
            <v>POUS270993</v>
          </cell>
          <cell r="L1071">
            <v>158</v>
          </cell>
          <cell r="M1071">
            <v>1</v>
          </cell>
          <cell r="N1071">
            <v>0</v>
          </cell>
          <cell r="O1071">
            <v>0</v>
          </cell>
        </row>
        <row r="1072">
          <cell r="H1072">
            <v>30850777</v>
          </cell>
          <cell r="I1072">
            <v>44</v>
          </cell>
          <cell r="J1072" t="str">
            <v>CL</v>
          </cell>
          <cell r="K1072" t="str">
            <v>POUS270438</v>
          </cell>
          <cell r="L1072">
            <v>44</v>
          </cell>
          <cell r="M1072">
            <v>0</v>
          </cell>
          <cell r="N1072">
            <v>0</v>
          </cell>
          <cell r="O1072">
            <v>0</v>
          </cell>
        </row>
        <row r="1073">
          <cell r="H1073">
            <v>30850778</v>
          </cell>
          <cell r="I1073">
            <v>49</v>
          </cell>
          <cell r="J1073" t="str">
            <v>CL</v>
          </cell>
          <cell r="K1073" t="str">
            <v>POUS270439</v>
          </cell>
          <cell r="L1073">
            <v>49</v>
          </cell>
          <cell r="M1073">
            <v>0</v>
          </cell>
          <cell r="N1073">
            <v>0</v>
          </cell>
          <cell r="O1073">
            <v>0</v>
          </cell>
        </row>
        <row r="1074">
          <cell r="H1074">
            <v>30850779</v>
          </cell>
          <cell r="I1074">
            <v>40</v>
          </cell>
          <cell r="J1074" t="str">
            <v>CL</v>
          </cell>
          <cell r="K1074" t="str">
            <v>POUS270426</v>
          </cell>
          <cell r="L1074">
            <v>40</v>
          </cell>
          <cell r="M1074">
            <v>0</v>
          </cell>
          <cell r="N1074">
            <v>0</v>
          </cell>
          <cell r="O1074">
            <v>0</v>
          </cell>
        </row>
        <row r="1075">
          <cell r="H1075">
            <v>30850780</v>
          </cell>
          <cell r="I1075">
            <v>14</v>
          </cell>
          <cell r="J1075" t="str">
            <v>CL</v>
          </cell>
          <cell r="K1075" t="str">
            <v>POUS270390</v>
          </cell>
          <cell r="L1075">
            <v>14</v>
          </cell>
          <cell r="M1075">
            <v>0</v>
          </cell>
          <cell r="N1075">
            <v>0</v>
          </cell>
          <cell r="O1075">
            <v>0</v>
          </cell>
        </row>
        <row r="1076">
          <cell r="H1076">
            <v>30850781</v>
          </cell>
          <cell r="I1076">
            <v>8</v>
          </cell>
          <cell r="J1076" t="str">
            <v>CL</v>
          </cell>
          <cell r="K1076" t="str">
            <v>POUS270899</v>
          </cell>
          <cell r="L1076">
            <v>8</v>
          </cell>
          <cell r="M1076">
            <v>0</v>
          </cell>
          <cell r="N1076">
            <v>0</v>
          </cell>
          <cell r="O1076">
            <v>0</v>
          </cell>
        </row>
        <row r="1077">
          <cell r="H1077">
            <v>30850782</v>
          </cell>
          <cell r="I1077">
            <v>42</v>
          </cell>
          <cell r="J1077" t="str">
            <v>CL</v>
          </cell>
          <cell r="K1077" t="str">
            <v>POUS270408</v>
          </cell>
          <cell r="L1077">
            <v>42</v>
          </cell>
          <cell r="M1077">
            <v>0</v>
          </cell>
          <cell r="N1077">
            <v>0</v>
          </cell>
          <cell r="O1077">
            <v>0</v>
          </cell>
        </row>
        <row r="1078">
          <cell r="H1078">
            <v>30850783</v>
          </cell>
          <cell r="I1078">
            <v>11</v>
          </cell>
          <cell r="J1078" t="str">
            <v>CL</v>
          </cell>
          <cell r="K1078" t="str">
            <v>POUS271226</v>
          </cell>
          <cell r="L1078">
            <v>11</v>
          </cell>
          <cell r="M1078">
            <v>0</v>
          </cell>
          <cell r="N1078">
            <v>0</v>
          </cell>
          <cell r="O1078">
            <v>0</v>
          </cell>
        </row>
        <row r="1079">
          <cell r="H1079">
            <v>30850784</v>
          </cell>
          <cell r="I1079">
            <v>421</v>
          </cell>
          <cell r="J1079" t="str">
            <v>CL</v>
          </cell>
          <cell r="K1079" t="str">
            <v>POUS271325</v>
          </cell>
          <cell r="L1079">
            <v>415</v>
          </cell>
          <cell r="M1079">
            <v>6</v>
          </cell>
          <cell r="N1079">
            <v>0</v>
          </cell>
          <cell r="O1079">
            <v>0</v>
          </cell>
        </row>
        <row r="1080">
          <cell r="H1080">
            <v>30850785</v>
          </cell>
          <cell r="I1080">
            <v>20</v>
          </cell>
          <cell r="J1080" t="str">
            <v>CL</v>
          </cell>
          <cell r="K1080" t="str">
            <v>POUS271480</v>
          </cell>
          <cell r="L1080">
            <v>20</v>
          </cell>
          <cell r="M1080">
            <v>0</v>
          </cell>
          <cell r="N1080">
            <v>0</v>
          </cell>
          <cell r="O1080">
            <v>0</v>
          </cell>
        </row>
        <row r="1081">
          <cell r="H1081">
            <v>30850786</v>
          </cell>
          <cell r="I1081">
            <v>38</v>
          </cell>
          <cell r="J1081" t="str">
            <v>CL</v>
          </cell>
          <cell r="K1081" t="str">
            <v>POUS271523</v>
          </cell>
          <cell r="L1081">
            <v>38</v>
          </cell>
          <cell r="M1081">
            <v>0</v>
          </cell>
          <cell r="N1081">
            <v>0</v>
          </cell>
          <cell r="O1081">
            <v>0</v>
          </cell>
        </row>
        <row r="1082">
          <cell r="H1082">
            <v>30850787</v>
          </cell>
          <cell r="I1082">
            <v>55</v>
          </cell>
          <cell r="J1082" t="str">
            <v>CL</v>
          </cell>
          <cell r="K1082" t="str">
            <v>POUS271523</v>
          </cell>
          <cell r="L1082">
            <v>55</v>
          </cell>
          <cell r="M1082">
            <v>0</v>
          </cell>
          <cell r="N1082">
            <v>0</v>
          </cell>
          <cell r="O1082">
            <v>0</v>
          </cell>
        </row>
        <row r="1083">
          <cell r="H1083">
            <v>30850788</v>
          </cell>
          <cell r="I1083">
            <v>170</v>
          </cell>
          <cell r="J1083" t="str">
            <v>CL</v>
          </cell>
          <cell r="K1083" t="str">
            <v>POUS271337</v>
          </cell>
          <cell r="L1083">
            <v>170</v>
          </cell>
          <cell r="M1083">
            <v>0</v>
          </cell>
          <cell r="N1083">
            <v>0</v>
          </cell>
          <cell r="O1083">
            <v>0</v>
          </cell>
        </row>
        <row r="1084">
          <cell r="H1084">
            <v>30850789</v>
          </cell>
          <cell r="I1084">
            <v>2</v>
          </cell>
          <cell r="J1084" t="str">
            <v>CL</v>
          </cell>
          <cell r="K1084" t="str">
            <v>POUS270365</v>
          </cell>
          <cell r="L1084">
            <v>2</v>
          </cell>
          <cell r="M1084">
            <v>0</v>
          </cell>
          <cell r="N1084">
            <v>0</v>
          </cell>
          <cell r="O1084">
            <v>0</v>
          </cell>
        </row>
        <row r="1085">
          <cell r="H1085">
            <v>30850790</v>
          </cell>
          <cell r="I1085">
            <v>20</v>
          </cell>
          <cell r="J1085" t="str">
            <v>CL</v>
          </cell>
          <cell r="K1085" t="str">
            <v>POUS270382</v>
          </cell>
          <cell r="L1085">
            <v>20</v>
          </cell>
          <cell r="M1085">
            <v>0</v>
          </cell>
          <cell r="N1085">
            <v>0</v>
          </cell>
          <cell r="O1085">
            <v>0</v>
          </cell>
        </row>
        <row r="1086">
          <cell r="H1086">
            <v>30850791</v>
          </cell>
          <cell r="I1086">
            <v>58</v>
          </cell>
          <cell r="J1086" t="str">
            <v>CL</v>
          </cell>
          <cell r="K1086" t="str">
            <v>POUS270827</v>
          </cell>
          <cell r="L1086">
            <v>58</v>
          </cell>
          <cell r="M1086">
            <v>0</v>
          </cell>
          <cell r="N1086">
            <v>0</v>
          </cell>
          <cell r="O1086">
            <v>0</v>
          </cell>
        </row>
        <row r="1087">
          <cell r="H1087">
            <v>30850792</v>
          </cell>
          <cell r="I1087">
            <v>3</v>
          </cell>
          <cell r="J1087" t="str">
            <v>CL</v>
          </cell>
          <cell r="K1087" t="str">
            <v>POUS270755</v>
          </cell>
          <cell r="L1087">
            <v>2</v>
          </cell>
          <cell r="M1087">
            <v>1</v>
          </cell>
          <cell r="N1087">
            <v>1</v>
          </cell>
          <cell r="O1087">
            <v>0</v>
          </cell>
        </row>
        <row r="1088">
          <cell r="H1088">
            <v>30850793</v>
          </cell>
          <cell r="I1088">
            <v>3</v>
          </cell>
          <cell r="J1088" t="str">
            <v>CL</v>
          </cell>
          <cell r="K1088" t="str">
            <v>POUS270496</v>
          </cell>
          <cell r="L1088">
            <v>3</v>
          </cell>
          <cell r="M1088">
            <v>0</v>
          </cell>
          <cell r="N1088">
            <v>0</v>
          </cell>
          <cell r="O1088">
            <v>0</v>
          </cell>
        </row>
        <row r="1089">
          <cell r="H1089">
            <v>30850794</v>
          </cell>
          <cell r="I1089">
            <v>1</v>
          </cell>
          <cell r="J1089" t="str">
            <v>CL</v>
          </cell>
          <cell r="K1089" t="str">
            <v>POUS270548</v>
          </cell>
          <cell r="L1089">
            <v>1</v>
          </cell>
          <cell r="M1089">
            <v>0</v>
          </cell>
          <cell r="N1089">
            <v>0</v>
          </cell>
          <cell r="O1089">
            <v>0</v>
          </cell>
        </row>
        <row r="1090">
          <cell r="H1090">
            <v>30850795</v>
          </cell>
          <cell r="I1090">
            <v>14</v>
          </cell>
          <cell r="J1090" t="str">
            <v>CL</v>
          </cell>
          <cell r="K1090" t="str">
            <v>POUS271329</v>
          </cell>
          <cell r="L1090">
            <v>14</v>
          </cell>
          <cell r="M1090">
            <v>0</v>
          </cell>
          <cell r="N1090">
            <v>0</v>
          </cell>
          <cell r="O1090">
            <v>0</v>
          </cell>
        </row>
        <row r="1091">
          <cell r="H1091">
            <v>30850796</v>
          </cell>
          <cell r="I1091">
            <v>4</v>
          </cell>
          <cell r="J1091" t="str">
            <v>CL</v>
          </cell>
          <cell r="K1091" t="str">
            <v>POUS271535</v>
          </cell>
          <cell r="L1091">
            <v>4</v>
          </cell>
          <cell r="M1091">
            <v>0</v>
          </cell>
          <cell r="N1091">
            <v>0</v>
          </cell>
          <cell r="O1091">
            <v>0</v>
          </cell>
        </row>
        <row r="1092">
          <cell r="H1092">
            <v>30850797</v>
          </cell>
          <cell r="I1092">
            <v>2</v>
          </cell>
          <cell r="J1092" t="str">
            <v>CL</v>
          </cell>
          <cell r="K1092" t="str">
            <v>POUS271541</v>
          </cell>
          <cell r="L1092">
            <v>2</v>
          </cell>
          <cell r="M1092">
            <v>0</v>
          </cell>
          <cell r="N1092">
            <v>0</v>
          </cell>
          <cell r="O1092">
            <v>0</v>
          </cell>
        </row>
        <row r="1093">
          <cell r="H1093">
            <v>30850801</v>
          </cell>
          <cell r="I1093">
            <v>12</v>
          </cell>
          <cell r="J1093" t="str">
            <v>CL</v>
          </cell>
          <cell r="K1093" t="str">
            <v>POUS270360</v>
          </cell>
          <cell r="L1093">
            <v>12</v>
          </cell>
          <cell r="M1093">
            <v>0</v>
          </cell>
          <cell r="N1093">
            <v>0</v>
          </cell>
          <cell r="O1093">
            <v>0</v>
          </cell>
        </row>
        <row r="1094">
          <cell r="H1094">
            <v>30850802</v>
          </cell>
          <cell r="I1094">
            <v>24</v>
          </cell>
          <cell r="J1094" t="str">
            <v>CL</v>
          </cell>
          <cell r="K1094" t="str">
            <v>POUS270364</v>
          </cell>
          <cell r="L1094">
            <v>24</v>
          </cell>
          <cell r="M1094">
            <v>0</v>
          </cell>
          <cell r="N1094">
            <v>0</v>
          </cell>
          <cell r="O1094">
            <v>0</v>
          </cell>
        </row>
        <row r="1095">
          <cell r="H1095">
            <v>30850803</v>
          </cell>
          <cell r="I1095">
            <v>21</v>
          </cell>
          <cell r="J1095" t="str">
            <v>CL</v>
          </cell>
          <cell r="K1095" t="str">
            <v>POUS270365</v>
          </cell>
          <cell r="L1095">
            <v>21</v>
          </cell>
          <cell r="M1095">
            <v>0</v>
          </cell>
          <cell r="N1095">
            <v>0</v>
          </cell>
          <cell r="O1095">
            <v>0</v>
          </cell>
        </row>
        <row r="1096">
          <cell r="H1096">
            <v>30850804</v>
          </cell>
          <cell r="I1096">
            <v>90</v>
          </cell>
          <cell r="J1096" t="str">
            <v>CL</v>
          </cell>
          <cell r="K1096" t="str">
            <v>POUS270809</v>
          </cell>
          <cell r="L1096">
            <v>90</v>
          </cell>
          <cell r="M1096">
            <v>0</v>
          </cell>
          <cell r="N1096">
            <v>0</v>
          </cell>
          <cell r="O1096">
            <v>0</v>
          </cell>
        </row>
        <row r="1097">
          <cell r="H1097">
            <v>30850805</v>
          </cell>
          <cell r="I1097">
            <v>44</v>
          </cell>
          <cell r="J1097" t="str">
            <v>CL</v>
          </cell>
          <cell r="K1097" t="str">
            <v>POUS270438</v>
          </cell>
          <cell r="L1097">
            <v>0</v>
          </cell>
          <cell r="M1097">
            <v>0</v>
          </cell>
          <cell r="N1097">
            <v>0</v>
          </cell>
          <cell r="O1097">
            <v>0</v>
          </cell>
        </row>
        <row r="1098">
          <cell r="H1098">
            <v>30850806</v>
          </cell>
          <cell r="I1098">
            <v>316</v>
          </cell>
          <cell r="J1098" t="str">
            <v>CL</v>
          </cell>
          <cell r="K1098" t="str">
            <v>POUS270429</v>
          </cell>
          <cell r="L1098">
            <v>315</v>
          </cell>
          <cell r="M1098">
            <v>1</v>
          </cell>
          <cell r="N1098">
            <v>0</v>
          </cell>
          <cell r="O1098">
            <v>0</v>
          </cell>
        </row>
        <row r="1099">
          <cell r="H1099">
            <v>30850807</v>
          </cell>
          <cell r="I1099">
            <v>62</v>
          </cell>
          <cell r="J1099" t="str">
            <v>CL</v>
          </cell>
          <cell r="K1099" t="str">
            <v>POUS270827</v>
          </cell>
          <cell r="L1099">
            <v>62</v>
          </cell>
          <cell r="M1099">
            <v>0</v>
          </cell>
          <cell r="N1099">
            <v>0</v>
          </cell>
          <cell r="O1099">
            <v>0</v>
          </cell>
        </row>
        <row r="1100">
          <cell r="H1100">
            <v>30850808</v>
          </cell>
          <cell r="I1100">
            <v>49</v>
          </cell>
          <cell r="J1100" t="str">
            <v>CL</v>
          </cell>
          <cell r="K1100" t="str">
            <v>POUS270349</v>
          </cell>
          <cell r="L1100">
            <v>49</v>
          </cell>
          <cell r="M1100">
            <v>0</v>
          </cell>
          <cell r="N1100">
            <v>0</v>
          </cell>
          <cell r="O1100">
            <v>0</v>
          </cell>
        </row>
        <row r="1101">
          <cell r="H1101">
            <v>30850809</v>
          </cell>
          <cell r="I1101">
            <v>40</v>
          </cell>
          <cell r="J1101" t="str">
            <v>CL</v>
          </cell>
          <cell r="K1101" t="str">
            <v>POUS270426</v>
          </cell>
          <cell r="L1101">
            <v>0</v>
          </cell>
          <cell r="M1101">
            <v>0</v>
          </cell>
          <cell r="N1101">
            <v>0</v>
          </cell>
          <cell r="O1101">
            <v>0</v>
          </cell>
        </row>
        <row r="1102">
          <cell r="H1102">
            <v>30850810</v>
          </cell>
          <cell r="I1102">
            <v>191</v>
          </cell>
          <cell r="J1102" t="str">
            <v>CL</v>
          </cell>
          <cell r="K1102" t="str">
            <v>POUS270993</v>
          </cell>
          <cell r="L1102">
            <v>191</v>
          </cell>
          <cell r="M1102">
            <v>0</v>
          </cell>
          <cell r="N1102">
            <v>0</v>
          </cell>
          <cell r="O1102">
            <v>0</v>
          </cell>
        </row>
        <row r="1103">
          <cell r="H1103">
            <v>30850811</v>
          </cell>
          <cell r="I1103">
            <v>11</v>
          </cell>
          <cell r="J1103" t="str">
            <v>CL</v>
          </cell>
          <cell r="K1103" t="str">
            <v>POUS271226</v>
          </cell>
          <cell r="L1103">
            <v>0</v>
          </cell>
          <cell r="M1103">
            <v>0</v>
          </cell>
          <cell r="N1103">
            <v>0</v>
          </cell>
          <cell r="O1103">
            <v>0</v>
          </cell>
        </row>
        <row r="1104">
          <cell r="H1104">
            <v>30850814</v>
          </cell>
          <cell r="I1104">
            <v>1</v>
          </cell>
          <cell r="J1104" t="str">
            <v>CL</v>
          </cell>
          <cell r="K1104" t="str">
            <v>POUS270785</v>
          </cell>
          <cell r="L1104">
            <v>1</v>
          </cell>
          <cell r="M1104">
            <v>0</v>
          </cell>
          <cell r="N1104">
            <v>0</v>
          </cell>
          <cell r="O1104">
            <v>0</v>
          </cell>
        </row>
        <row r="1105">
          <cell r="H1105">
            <v>30850815</v>
          </cell>
          <cell r="I1105">
            <v>1</v>
          </cell>
          <cell r="J1105" t="str">
            <v>CL</v>
          </cell>
          <cell r="K1105" t="str">
            <v>POUS270821</v>
          </cell>
          <cell r="L1105">
            <v>1</v>
          </cell>
          <cell r="M1105">
            <v>0</v>
          </cell>
          <cell r="N1105">
            <v>0</v>
          </cell>
          <cell r="O1105">
            <v>0</v>
          </cell>
        </row>
        <row r="1106">
          <cell r="H1106">
            <v>30850816</v>
          </cell>
          <cell r="I1106">
            <v>3</v>
          </cell>
          <cell r="J1106" t="str">
            <v>CL</v>
          </cell>
          <cell r="K1106" t="str">
            <v>POUS270221</v>
          </cell>
          <cell r="L1106">
            <v>2</v>
          </cell>
          <cell r="M1106">
            <v>1</v>
          </cell>
          <cell r="N1106">
            <v>0</v>
          </cell>
          <cell r="O1106">
            <v>0</v>
          </cell>
        </row>
        <row r="1107">
          <cell r="H1107">
            <v>30850817</v>
          </cell>
          <cell r="I1107">
            <v>2</v>
          </cell>
          <cell r="J1107" t="str">
            <v>CL</v>
          </cell>
          <cell r="K1107" t="str">
            <v>POUS270049</v>
          </cell>
          <cell r="L1107">
            <v>2</v>
          </cell>
          <cell r="M1107">
            <v>0</v>
          </cell>
          <cell r="N1107">
            <v>0</v>
          </cell>
          <cell r="O1107">
            <v>0</v>
          </cell>
        </row>
        <row r="1108">
          <cell r="H1108">
            <v>30850818</v>
          </cell>
          <cell r="I1108">
            <v>18</v>
          </cell>
          <cell r="J1108" t="str">
            <v>CL</v>
          </cell>
          <cell r="K1108" t="str">
            <v>POUS270114</v>
          </cell>
          <cell r="L1108">
            <v>18</v>
          </cell>
          <cell r="M1108">
            <v>0</v>
          </cell>
          <cell r="N1108">
            <v>0</v>
          </cell>
          <cell r="O1108">
            <v>0</v>
          </cell>
        </row>
        <row r="1109">
          <cell r="H1109">
            <v>30850819</v>
          </cell>
          <cell r="I1109">
            <v>12</v>
          </cell>
          <cell r="J1109" t="str">
            <v>CL</v>
          </cell>
          <cell r="K1109" t="str">
            <v>POUS270114</v>
          </cell>
          <cell r="L1109">
            <v>12</v>
          </cell>
          <cell r="M1109">
            <v>0</v>
          </cell>
          <cell r="N1109">
            <v>0</v>
          </cell>
          <cell r="O1109">
            <v>0</v>
          </cell>
        </row>
        <row r="1110">
          <cell r="H1110">
            <v>30850820</v>
          </cell>
          <cell r="I1110">
            <v>72</v>
          </cell>
          <cell r="J1110" t="str">
            <v>CL</v>
          </cell>
          <cell r="K1110" t="str">
            <v>POUS270218</v>
          </cell>
          <cell r="L1110">
            <v>68</v>
          </cell>
          <cell r="M1110">
            <v>1</v>
          </cell>
          <cell r="N1110">
            <v>3</v>
          </cell>
          <cell r="O1110">
            <v>0</v>
          </cell>
        </row>
        <row r="1111">
          <cell r="H1111">
            <v>30850821</v>
          </cell>
          <cell r="I1111">
            <v>22</v>
          </cell>
          <cell r="J1111" t="str">
            <v>CL</v>
          </cell>
          <cell r="K1111" t="str">
            <v>POUS270813</v>
          </cell>
          <cell r="L1111">
            <v>22</v>
          </cell>
          <cell r="M1111">
            <v>0</v>
          </cell>
          <cell r="N1111">
            <v>0</v>
          </cell>
          <cell r="O1111">
            <v>0</v>
          </cell>
        </row>
        <row r="1112">
          <cell r="H1112">
            <v>30850822</v>
          </cell>
          <cell r="I1112">
            <v>4</v>
          </cell>
          <cell r="J1112" t="str">
            <v>CL</v>
          </cell>
          <cell r="K1112" t="str">
            <v>POUS270456</v>
          </cell>
          <cell r="L1112">
            <v>4</v>
          </cell>
          <cell r="M1112">
            <v>0</v>
          </cell>
          <cell r="N1112">
            <v>0</v>
          </cell>
          <cell r="O1112">
            <v>0</v>
          </cell>
        </row>
        <row r="1113">
          <cell r="H1113">
            <v>30850823</v>
          </cell>
          <cell r="I1113">
            <v>12</v>
          </cell>
          <cell r="J1113" t="str">
            <v>CL</v>
          </cell>
          <cell r="K1113" t="str">
            <v>POUS270228</v>
          </cell>
          <cell r="L1113">
            <v>12</v>
          </cell>
          <cell r="M1113">
            <v>0</v>
          </cell>
          <cell r="N1113">
            <v>0</v>
          </cell>
          <cell r="O1113">
            <v>0</v>
          </cell>
        </row>
        <row r="1114">
          <cell r="H1114">
            <v>30850824</v>
          </cell>
          <cell r="I1114">
            <v>31</v>
          </cell>
          <cell r="J1114" t="str">
            <v>CL</v>
          </cell>
          <cell r="K1114" t="str">
            <v>POUS270901</v>
          </cell>
          <cell r="L1114">
            <v>31</v>
          </cell>
          <cell r="M1114">
            <v>0</v>
          </cell>
          <cell r="N1114">
            <v>0</v>
          </cell>
          <cell r="O1114">
            <v>0</v>
          </cell>
        </row>
        <row r="1115">
          <cell r="H1115">
            <v>30850825</v>
          </cell>
          <cell r="I1115">
            <v>11</v>
          </cell>
          <cell r="J1115" t="str">
            <v>CL</v>
          </cell>
          <cell r="K1115" t="str">
            <v>POUS270365</v>
          </cell>
          <cell r="L1115">
            <v>11</v>
          </cell>
          <cell r="M1115">
            <v>0</v>
          </cell>
          <cell r="N1115">
            <v>0</v>
          </cell>
          <cell r="O1115">
            <v>0</v>
          </cell>
        </row>
        <row r="1116">
          <cell r="H1116">
            <v>30850826</v>
          </cell>
          <cell r="I1116">
            <v>28</v>
          </cell>
          <cell r="J1116" t="str">
            <v>CL</v>
          </cell>
          <cell r="K1116" t="str">
            <v>POUS270413</v>
          </cell>
          <cell r="L1116">
            <v>28</v>
          </cell>
          <cell r="M1116">
            <v>0</v>
          </cell>
          <cell r="N1116">
            <v>0</v>
          </cell>
          <cell r="O1116">
            <v>0</v>
          </cell>
        </row>
        <row r="1117">
          <cell r="H1117">
            <v>30850827</v>
          </cell>
          <cell r="I1117">
            <v>23</v>
          </cell>
          <cell r="J1117" t="str">
            <v>CL</v>
          </cell>
          <cell r="K1117" t="str">
            <v>POUS270229</v>
          </cell>
          <cell r="L1117">
            <v>22</v>
          </cell>
          <cell r="M1117">
            <v>0</v>
          </cell>
          <cell r="N1117">
            <v>1</v>
          </cell>
          <cell r="O1117">
            <v>0</v>
          </cell>
        </row>
        <row r="1118">
          <cell r="H1118">
            <v>30850828</v>
          </cell>
          <cell r="I1118">
            <v>10</v>
          </cell>
          <cell r="J1118" t="str">
            <v>CL</v>
          </cell>
          <cell r="K1118" t="str">
            <v>POUS270826</v>
          </cell>
          <cell r="L1118">
            <v>8</v>
          </cell>
          <cell r="M1118">
            <v>0</v>
          </cell>
          <cell r="N1118">
            <v>2</v>
          </cell>
          <cell r="O1118">
            <v>0</v>
          </cell>
        </row>
        <row r="1119">
          <cell r="H1119">
            <v>30850829</v>
          </cell>
          <cell r="I1119">
            <v>25</v>
          </cell>
          <cell r="J1119" t="str">
            <v>CL</v>
          </cell>
          <cell r="K1119" t="str">
            <v>POUS270230</v>
          </cell>
          <cell r="L1119">
            <v>24</v>
          </cell>
          <cell r="M1119">
            <v>1</v>
          </cell>
          <cell r="N1119">
            <v>0</v>
          </cell>
          <cell r="O1119">
            <v>0</v>
          </cell>
        </row>
        <row r="1120">
          <cell r="H1120">
            <v>30850830</v>
          </cell>
          <cell r="I1120">
            <v>16</v>
          </cell>
          <cell r="J1120" t="str">
            <v>CL</v>
          </cell>
          <cell r="K1120" t="str">
            <v>POUS270789</v>
          </cell>
          <cell r="L1120">
            <v>15</v>
          </cell>
          <cell r="M1120">
            <v>1</v>
          </cell>
          <cell r="N1120">
            <v>0</v>
          </cell>
          <cell r="O1120">
            <v>0</v>
          </cell>
        </row>
        <row r="1121">
          <cell r="H1121">
            <v>30850831</v>
          </cell>
          <cell r="I1121">
            <v>2</v>
          </cell>
          <cell r="J1121" t="str">
            <v>CL</v>
          </cell>
          <cell r="K1121" t="str">
            <v>POUS269972</v>
          </cell>
          <cell r="L1121">
            <v>2</v>
          </cell>
          <cell r="M1121">
            <v>0</v>
          </cell>
          <cell r="N1121">
            <v>0</v>
          </cell>
          <cell r="O1121">
            <v>0</v>
          </cell>
        </row>
        <row r="1122">
          <cell r="H1122">
            <v>30850832</v>
          </cell>
          <cell r="I1122">
            <v>2</v>
          </cell>
          <cell r="J1122" t="str">
            <v>CL</v>
          </cell>
          <cell r="K1122" t="str">
            <v>POUS270243</v>
          </cell>
          <cell r="L1122">
            <v>2</v>
          </cell>
          <cell r="M1122">
            <v>0</v>
          </cell>
          <cell r="N1122">
            <v>0</v>
          </cell>
          <cell r="O1122">
            <v>0</v>
          </cell>
        </row>
        <row r="1123">
          <cell r="H1123">
            <v>30850833</v>
          </cell>
          <cell r="I1123">
            <v>2</v>
          </cell>
          <cell r="J1123" t="str">
            <v>CL</v>
          </cell>
          <cell r="K1123" t="str">
            <v>POUS270780</v>
          </cell>
          <cell r="L1123">
            <v>2</v>
          </cell>
          <cell r="M1123">
            <v>0</v>
          </cell>
          <cell r="N1123">
            <v>0</v>
          </cell>
          <cell r="O1123">
            <v>0</v>
          </cell>
        </row>
        <row r="1124">
          <cell r="H1124">
            <v>30850834</v>
          </cell>
          <cell r="I1124">
            <v>54</v>
          </cell>
          <cell r="J1124" t="str">
            <v>CL</v>
          </cell>
          <cell r="K1124" t="str">
            <v>POUS270042</v>
          </cell>
          <cell r="L1124">
            <v>49</v>
          </cell>
          <cell r="M1124">
            <v>5</v>
          </cell>
          <cell r="N1124">
            <v>0</v>
          </cell>
          <cell r="O1124">
            <v>0</v>
          </cell>
        </row>
        <row r="1125">
          <cell r="H1125">
            <v>30850835</v>
          </cell>
          <cell r="I1125">
            <v>37</v>
          </cell>
          <cell r="J1125" t="str">
            <v>CL</v>
          </cell>
          <cell r="K1125" t="str">
            <v>POUS270443</v>
          </cell>
          <cell r="L1125">
            <v>37</v>
          </cell>
          <cell r="M1125">
            <v>0</v>
          </cell>
          <cell r="N1125">
            <v>0</v>
          </cell>
          <cell r="O1125">
            <v>0</v>
          </cell>
        </row>
        <row r="1126">
          <cell r="H1126">
            <v>30850836</v>
          </cell>
          <cell r="I1126">
            <v>6</v>
          </cell>
          <cell r="J1126" t="str">
            <v>CL</v>
          </cell>
          <cell r="K1126" t="str">
            <v>POUS270787</v>
          </cell>
          <cell r="L1126">
            <v>6</v>
          </cell>
          <cell r="M1126">
            <v>0</v>
          </cell>
          <cell r="N1126">
            <v>0</v>
          </cell>
          <cell r="O1126">
            <v>0</v>
          </cell>
        </row>
        <row r="1127">
          <cell r="H1127">
            <v>30850837</v>
          </cell>
          <cell r="I1127">
            <v>22</v>
          </cell>
          <cell r="J1127" t="str">
            <v>CL</v>
          </cell>
          <cell r="K1127" t="str">
            <v>POUS270794</v>
          </cell>
          <cell r="L1127">
            <v>21</v>
          </cell>
          <cell r="M1127">
            <v>0</v>
          </cell>
          <cell r="N1127">
            <v>1</v>
          </cell>
          <cell r="O1127">
            <v>0</v>
          </cell>
        </row>
        <row r="1128">
          <cell r="H1128">
            <v>30850838</v>
          </cell>
          <cell r="I1128">
            <v>14</v>
          </cell>
          <cell r="J1128" t="str">
            <v>CL</v>
          </cell>
          <cell r="K1128" t="str">
            <v>POUS270795</v>
          </cell>
          <cell r="L1128">
            <v>14</v>
          </cell>
          <cell r="M1128">
            <v>0</v>
          </cell>
          <cell r="N1128">
            <v>0</v>
          </cell>
          <cell r="O1128">
            <v>0</v>
          </cell>
        </row>
        <row r="1129">
          <cell r="H1129">
            <v>30850839</v>
          </cell>
          <cell r="I1129">
            <v>3</v>
          </cell>
          <cell r="J1129" t="str">
            <v>CL</v>
          </cell>
          <cell r="K1129" t="str">
            <v>POUS270474</v>
          </cell>
          <cell r="L1129">
            <v>2</v>
          </cell>
          <cell r="M1129">
            <v>1</v>
          </cell>
          <cell r="N1129">
            <v>0</v>
          </cell>
          <cell r="O1129">
            <v>0</v>
          </cell>
        </row>
        <row r="1130">
          <cell r="H1130">
            <v>30850840</v>
          </cell>
          <cell r="I1130">
            <v>3</v>
          </cell>
          <cell r="J1130" t="str">
            <v>CL</v>
          </cell>
          <cell r="K1130" t="str">
            <v>POUS270769</v>
          </cell>
          <cell r="L1130">
            <v>3</v>
          </cell>
          <cell r="M1130">
            <v>0</v>
          </cell>
          <cell r="N1130">
            <v>0</v>
          </cell>
          <cell r="O1130">
            <v>0</v>
          </cell>
        </row>
        <row r="1131">
          <cell r="H1131">
            <v>30850841</v>
          </cell>
          <cell r="I1131">
            <v>22</v>
          </cell>
          <cell r="J1131" t="str">
            <v>CL</v>
          </cell>
          <cell r="K1131" t="str">
            <v>POUS270869</v>
          </cell>
          <cell r="L1131">
            <v>21</v>
          </cell>
          <cell r="M1131">
            <v>0</v>
          </cell>
          <cell r="N1131">
            <v>1</v>
          </cell>
          <cell r="O1131">
            <v>0</v>
          </cell>
        </row>
        <row r="1132">
          <cell r="H1132">
            <v>30850842</v>
          </cell>
          <cell r="I1132">
            <v>1</v>
          </cell>
          <cell r="J1132" t="str">
            <v>CL</v>
          </cell>
          <cell r="K1132" t="str">
            <v>POUS270340</v>
          </cell>
          <cell r="L1132">
            <v>1</v>
          </cell>
          <cell r="M1132">
            <v>0</v>
          </cell>
          <cell r="N1132">
            <v>0</v>
          </cell>
          <cell r="O1132">
            <v>0</v>
          </cell>
        </row>
        <row r="1133">
          <cell r="H1133">
            <v>30850843</v>
          </cell>
          <cell r="I1133">
            <v>3</v>
          </cell>
          <cell r="J1133" t="str">
            <v>CL</v>
          </cell>
          <cell r="K1133" t="str">
            <v>POUS270689</v>
          </cell>
          <cell r="L1133">
            <v>3</v>
          </cell>
          <cell r="M1133">
            <v>0</v>
          </cell>
          <cell r="N1133">
            <v>0</v>
          </cell>
          <cell r="O1133">
            <v>0</v>
          </cell>
        </row>
        <row r="1134">
          <cell r="H1134">
            <v>30850844</v>
          </cell>
          <cell r="I1134">
            <v>1</v>
          </cell>
          <cell r="J1134" t="str">
            <v>CL</v>
          </cell>
          <cell r="K1134" t="str">
            <v>POUS270162</v>
          </cell>
          <cell r="L1134">
            <v>1</v>
          </cell>
          <cell r="M1134">
            <v>0</v>
          </cell>
          <cell r="N1134">
            <v>0</v>
          </cell>
          <cell r="O1134">
            <v>0</v>
          </cell>
        </row>
        <row r="1135">
          <cell r="H1135">
            <v>30850845</v>
          </cell>
          <cell r="I1135">
            <v>2</v>
          </cell>
          <cell r="J1135" t="str">
            <v>CL</v>
          </cell>
          <cell r="K1135" t="str">
            <v>POUS270171</v>
          </cell>
          <cell r="L1135">
            <v>2</v>
          </cell>
          <cell r="M1135">
            <v>0</v>
          </cell>
          <cell r="N1135">
            <v>0</v>
          </cell>
          <cell r="O1135">
            <v>0</v>
          </cell>
        </row>
        <row r="1136">
          <cell r="H1136">
            <v>30850846</v>
          </cell>
          <cell r="I1136">
            <v>59</v>
          </cell>
          <cell r="J1136" t="str">
            <v>CL</v>
          </cell>
          <cell r="K1136" t="str">
            <v>POUS269996</v>
          </cell>
          <cell r="L1136">
            <v>59</v>
          </cell>
          <cell r="M1136">
            <v>0</v>
          </cell>
          <cell r="N1136">
            <v>0</v>
          </cell>
          <cell r="O1136">
            <v>0</v>
          </cell>
        </row>
        <row r="1137">
          <cell r="H1137">
            <v>30850847</v>
          </cell>
          <cell r="I1137">
            <v>4</v>
          </cell>
          <cell r="J1137" t="str">
            <v>CL</v>
          </cell>
          <cell r="K1137" t="str">
            <v>POUS270930</v>
          </cell>
          <cell r="L1137">
            <v>4</v>
          </cell>
          <cell r="M1137">
            <v>0</v>
          </cell>
          <cell r="N1137">
            <v>0</v>
          </cell>
          <cell r="O1137">
            <v>0</v>
          </cell>
        </row>
        <row r="1138">
          <cell r="H1138">
            <v>30850848</v>
          </cell>
          <cell r="I1138">
            <v>1</v>
          </cell>
          <cell r="J1138" t="str">
            <v>CL</v>
          </cell>
          <cell r="K1138" t="str">
            <v>POUS271293</v>
          </cell>
          <cell r="L1138">
            <v>1</v>
          </cell>
          <cell r="M1138">
            <v>0</v>
          </cell>
          <cell r="N1138">
            <v>0</v>
          </cell>
          <cell r="O1138">
            <v>0</v>
          </cell>
        </row>
        <row r="1139">
          <cell r="H1139">
            <v>30850849</v>
          </cell>
          <cell r="I1139">
            <v>7</v>
          </cell>
          <cell r="J1139" t="str">
            <v>CL</v>
          </cell>
          <cell r="K1139" t="str">
            <v>POUS271286</v>
          </cell>
          <cell r="L1139">
            <v>7</v>
          </cell>
          <cell r="M1139">
            <v>0</v>
          </cell>
          <cell r="N1139">
            <v>0</v>
          </cell>
          <cell r="O1139">
            <v>0</v>
          </cell>
        </row>
        <row r="1140">
          <cell r="H1140">
            <v>30850850</v>
          </cell>
          <cell r="I1140">
            <v>4</v>
          </cell>
          <cell r="J1140" t="str">
            <v>CL</v>
          </cell>
          <cell r="K1140" t="str">
            <v>POUS271294</v>
          </cell>
          <cell r="L1140">
            <v>4</v>
          </cell>
          <cell r="M1140">
            <v>0</v>
          </cell>
          <cell r="N1140">
            <v>0</v>
          </cell>
          <cell r="O1140">
            <v>0</v>
          </cell>
        </row>
        <row r="1141">
          <cell r="H1141">
            <v>30850851</v>
          </cell>
          <cell r="I1141">
            <v>1</v>
          </cell>
          <cell r="J1141" t="str">
            <v>CL</v>
          </cell>
          <cell r="K1141" t="str">
            <v>POUS271293</v>
          </cell>
          <cell r="L1141">
            <v>0</v>
          </cell>
          <cell r="M1141">
            <v>1</v>
          </cell>
          <cell r="N1141">
            <v>0</v>
          </cell>
          <cell r="O1141">
            <v>0</v>
          </cell>
        </row>
        <row r="1142">
          <cell r="H1142">
            <v>30850852</v>
          </cell>
          <cell r="I1142">
            <v>1</v>
          </cell>
          <cell r="J1142" t="str">
            <v>CL</v>
          </cell>
          <cell r="K1142" t="str">
            <v>POUS271047</v>
          </cell>
          <cell r="L1142">
            <v>1</v>
          </cell>
          <cell r="M1142">
            <v>0</v>
          </cell>
          <cell r="N1142">
            <v>0</v>
          </cell>
          <cell r="O1142">
            <v>0</v>
          </cell>
        </row>
        <row r="1143">
          <cell r="H1143">
            <v>30850853</v>
          </cell>
          <cell r="I1143">
            <v>2</v>
          </cell>
          <cell r="J1143" t="str">
            <v>CL</v>
          </cell>
          <cell r="K1143" t="str">
            <v>POUS270995</v>
          </cell>
          <cell r="L1143">
            <v>2</v>
          </cell>
          <cell r="M1143">
            <v>0</v>
          </cell>
          <cell r="N1143">
            <v>0</v>
          </cell>
          <cell r="O1143">
            <v>0</v>
          </cell>
        </row>
        <row r="1144">
          <cell r="H1144">
            <v>30850854</v>
          </cell>
          <cell r="I1144">
            <v>20</v>
          </cell>
          <cell r="J1144" t="str">
            <v>CL</v>
          </cell>
          <cell r="K1144" t="str">
            <v>POUS270996</v>
          </cell>
          <cell r="L1144">
            <v>18</v>
          </cell>
          <cell r="M1144">
            <v>1</v>
          </cell>
          <cell r="N1144">
            <v>1</v>
          </cell>
          <cell r="O1144">
            <v>0</v>
          </cell>
        </row>
        <row r="1145">
          <cell r="H1145">
            <v>30850855</v>
          </cell>
          <cell r="I1145">
            <v>20</v>
          </cell>
          <cell r="J1145" t="str">
            <v>CL</v>
          </cell>
          <cell r="K1145" t="str">
            <v>POUS270996</v>
          </cell>
          <cell r="L1145">
            <v>20</v>
          </cell>
          <cell r="M1145">
            <v>0</v>
          </cell>
          <cell r="N1145">
            <v>0</v>
          </cell>
          <cell r="O1145">
            <v>0</v>
          </cell>
        </row>
        <row r="1146">
          <cell r="H1146">
            <v>30850856</v>
          </cell>
          <cell r="I1146">
            <v>16</v>
          </cell>
          <cell r="J1146" t="str">
            <v>CL</v>
          </cell>
          <cell r="K1146" t="str">
            <v>POUS271224</v>
          </cell>
          <cell r="L1146">
            <v>15</v>
          </cell>
          <cell r="M1146">
            <v>1</v>
          </cell>
          <cell r="N1146">
            <v>0</v>
          </cell>
          <cell r="O1146">
            <v>0</v>
          </cell>
        </row>
        <row r="1147">
          <cell r="H1147">
            <v>30850857</v>
          </cell>
          <cell r="I1147">
            <v>5</v>
          </cell>
          <cell r="J1147" t="str">
            <v>CL</v>
          </cell>
          <cell r="K1147" t="str">
            <v>POUS271239</v>
          </cell>
          <cell r="L1147">
            <v>5</v>
          </cell>
          <cell r="M1147">
            <v>0</v>
          </cell>
          <cell r="N1147">
            <v>0</v>
          </cell>
          <cell r="O1147">
            <v>0</v>
          </cell>
        </row>
        <row r="1148">
          <cell r="H1148">
            <v>30850858</v>
          </cell>
          <cell r="I1148">
            <v>10</v>
          </cell>
          <cell r="J1148" t="str">
            <v>CL</v>
          </cell>
          <cell r="K1148" t="str">
            <v>POUS271324</v>
          </cell>
          <cell r="L1148">
            <v>10</v>
          </cell>
          <cell r="M1148">
            <v>0</v>
          </cell>
          <cell r="N1148">
            <v>0</v>
          </cell>
          <cell r="O1148">
            <v>0</v>
          </cell>
        </row>
        <row r="1149">
          <cell r="H1149">
            <v>30850859</v>
          </cell>
          <cell r="I1149">
            <v>2</v>
          </cell>
          <cell r="J1149" t="str">
            <v>CL</v>
          </cell>
          <cell r="K1149" t="str">
            <v>POUS270994</v>
          </cell>
          <cell r="L1149">
            <v>2</v>
          </cell>
          <cell r="M1149">
            <v>0</v>
          </cell>
          <cell r="N1149">
            <v>0</v>
          </cell>
          <cell r="O1149">
            <v>0</v>
          </cell>
        </row>
        <row r="1150">
          <cell r="H1150">
            <v>30850860</v>
          </cell>
          <cell r="I1150">
            <v>12</v>
          </cell>
          <cell r="J1150" t="str">
            <v>CL</v>
          </cell>
          <cell r="K1150" t="str">
            <v>POUS271376</v>
          </cell>
          <cell r="L1150">
            <v>12</v>
          </cell>
          <cell r="M1150">
            <v>0</v>
          </cell>
          <cell r="N1150">
            <v>0</v>
          </cell>
          <cell r="O1150">
            <v>0</v>
          </cell>
        </row>
        <row r="1151">
          <cell r="H1151">
            <v>30850861</v>
          </cell>
          <cell r="I1151">
            <v>1</v>
          </cell>
          <cell r="J1151" t="str">
            <v>CL</v>
          </cell>
          <cell r="K1151" t="str">
            <v>POUS271379</v>
          </cell>
          <cell r="L1151">
            <v>1</v>
          </cell>
          <cell r="M1151">
            <v>0</v>
          </cell>
          <cell r="N1151">
            <v>0</v>
          </cell>
          <cell r="O1151">
            <v>0</v>
          </cell>
        </row>
        <row r="1152">
          <cell r="H1152">
            <v>30850862</v>
          </cell>
          <cell r="I1152">
            <v>3</v>
          </cell>
          <cell r="J1152" t="str">
            <v>CL</v>
          </cell>
          <cell r="K1152" t="str">
            <v>POUS271392</v>
          </cell>
          <cell r="L1152">
            <v>3</v>
          </cell>
          <cell r="M1152">
            <v>0</v>
          </cell>
          <cell r="N1152">
            <v>0</v>
          </cell>
          <cell r="O1152">
            <v>0</v>
          </cell>
        </row>
        <row r="1153">
          <cell r="H1153">
            <v>30850863</v>
          </cell>
          <cell r="I1153">
            <v>2</v>
          </cell>
          <cell r="J1153" t="str">
            <v>CL</v>
          </cell>
          <cell r="K1153" t="str">
            <v>POUS271370</v>
          </cell>
          <cell r="L1153">
            <v>2</v>
          </cell>
          <cell r="M1153">
            <v>0</v>
          </cell>
          <cell r="N1153">
            <v>0</v>
          </cell>
          <cell r="O1153">
            <v>0</v>
          </cell>
        </row>
        <row r="1154">
          <cell r="H1154">
            <v>30850864</v>
          </cell>
          <cell r="I1154">
            <v>20</v>
          </cell>
          <cell r="J1154" t="str">
            <v>CL</v>
          </cell>
          <cell r="K1154" t="str">
            <v>POUS271495</v>
          </cell>
          <cell r="L1154">
            <v>18</v>
          </cell>
          <cell r="M1154">
            <v>2</v>
          </cell>
          <cell r="N1154">
            <v>0</v>
          </cell>
          <cell r="O1154">
            <v>0</v>
          </cell>
        </row>
        <row r="1155">
          <cell r="H1155">
            <v>30850865</v>
          </cell>
          <cell r="I1155">
            <v>20</v>
          </cell>
          <cell r="J1155" t="str">
            <v>CL</v>
          </cell>
          <cell r="K1155" t="str">
            <v>POUS271504</v>
          </cell>
          <cell r="L1155">
            <v>19</v>
          </cell>
          <cell r="M1155">
            <v>1</v>
          </cell>
          <cell r="N1155">
            <v>0</v>
          </cell>
          <cell r="O1155">
            <v>0</v>
          </cell>
        </row>
        <row r="1156">
          <cell r="H1156">
            <v>30850866</v>
          </cell>
          <cell r="I1156">
            <v>24</v>
          </cell>
          <cell r="J1156" t="str">
            <v>CL</v>
          </cell>
          <cell r="K1156" t="str">
            <v>POUS271504</v>
          </cell>
          <cell r="L1156">
            <v>24</v>
          </cell>
          <cell r="M1156">
            <v>0</v>
          </cell>
          <cell r="N1156">
            <v>0</v>
          </cell>
          <cell r="O1156">
            <v>0</v>
          </cell>
        </row>
        <row r="1157">
          <cell r="H1157">
            <v>30850867</v>
          </cell>
          <cell r="I1157">
            <v>2</v>
          </cell>
          <cell r="J1157" t="str">
            <v>CL</v>
          </cell>
          <cell r="K1157" t="str">
            <v>POUS271498</v>
          </cell>
          <cell r="L1157">
            <v>2</v>
          </cell>
          <cell r="M1157">
            <v>0</v>
          </cell>
          <cell r="N1157">
            <v>0</v>
          </cell>
          <cell r="O1157">
            <v>0</v>
          </cell>
        </row>
        <row r="1158">
          <cell r="H1158">
            <v>30850868</v>
          </cell>
          <cell r="I1158">
            <v>34</v>
          </cell>
          <cell r="J1158" t="str">
            <v>CL</v>
          </cell>
          <cell r="K1158" t="str">
            <v>POUS271503</v>
          </cell>
          <cell r="L1158">
            <v>34</v>
          </cell>
          <cell r="M1158">
            <v>0</v>
          </cell>
          <cell r="N1158">
            <v>0</v>
          </cell>
          <cell r="O1158">
            <v>0</v>
          </cell>
        </row>
        <row r="1159">
          <cell r="H1159">
            <v>30850869</v>
          </cell>
          <cell r="I1159">
            <v>5</v>
          </cell>
          <cell r="J1159" t="str">
            <v>CL</v>
          </cell>
          <cell r="K1159" t="str">
            <v>POUS271408</v>
          </cell>
          <cell r="L1159">
            <v>5</v>
          </cell>
          <cell r="M1159">
            <v>0</v>
          </cell>
          <cell r="N1159">
            <v>0</v>
          </cell>
          <cell r="O1159">
            <v>0</v>
          </cell>
        </row>
        <row r="1160">
          <cell r="H1160">
            <v>30850870</v>
          </cell>
          <cell r="I1160">
            <v>1</v>
          </cell>
          <cell r="J1160" t="str">
            <v>CL</v>
          </cell>
          <cell r="K1160" t="str">
            <v>POUS271431</v>
          </cell>
          <cell r="L1160">
            <v>1</v>
          </cell>
          <cell r="M1160">
            <v>0</v>
          </cell>
          <cell r="N1160">
            <v>0</v>
          </cell>
          <cell r="O1160">
            <v>0</v>
          </cell>
        </row>
        <row r="1161">
          <cell r="H1161">
            <v>30850872</v>
          </cell>
          <cell r="I1161">
            <v>2</v>
          </cell>
          <cell r="J1161" t="str">
            <v>CL</v>
          </cell>
          <cell r="K1161" t="str">
            <v>POUS271456</v>
          </cell>
          <cell r="L1161">
            <v>1</v>
          </cell>
          <cell r="M1161">
            <v>0</v>
          </cell>
          <cell r="N1161">
            <v>1</v>
          </cell>
          <cell r="O1161">
            <v>0</v>
          </cell>
        </row>
        <row r="1162">
          <cell r="H1162">
            <v>30850873</v>
          </cell>
          <cell r="I1162">
            <v>2</v>
          </cell>
          <cell r="J1162" t="str">
            <v>CL</v>
          </cell>
          <cell r="K1162" t="str">
            <v>POUS271443</v>
          </cell>
          <cell r="L1162">
            <v>2</v>
          </cell>
          <cell r="M1162">
            <v>0</v>
          </cell>
          <cell r="N1162">
            <v>0</v>
          </cell>
          <cell r="O1162">
            <v>0</v>
          </cell>
        </row>
        <row r="1163">
          <cell r="H1163">
            <v>30850874</v>
          </cell>
          <cell r="I1163">
            <v>2</v>
          </cell>
          <cell r="J1163" t="str">
            <v>CL</v>
          </cell>
          <cell r="K1163" t="str">
            <v>POUS271553</v>
          </cell>
          <cell r="L1163">
            <v>2</v>
          </cell>
          <cell r="M1163">
            <v>0</v>
          </cell>
          <cell r="N1163">
            <v>0</v>
          </cell>
          <cell r="O1163">
            <v>0</v>
          </cell>
        </row>
        <row r="1164">
          <cell r="H1164">
            <v>30850875</v>
          </cell>
          <cell r="I1164">
            <v>2</v>
          </cell>
          <cell r="J1164" t="str">
            <v>CL</v>
          </cell>
          <cell r="K1164" t="str">
            <v>POUS271548</v>
          </cell>
          <cell r="L1164">
            <v>0</v>
          </cell>
          <cell r="M1164">
            <v>0</v>
          </cell>
          <cell r="N1164">
            <v>0</v>
          </cell>
          <cell r="O1164">
            <v>0</v>
          </cell>
        </row>
        <row r="1165">
          <cell r="H1165">
            <v>30850876</v>
          </cell>
          <cell r="I1165">
            <v>30</v>
          </cell>
          <cell r="J1165" t="str">
            <v>CL</v>
          </cell>
          <cell r="K1165" t="str">
            <v>POUS271571</v>
          </cell>
          <cell r="L1165">
            <v>30</v>
          </cell>
          <cell r="M1165">
            <v>0</v>
          </cell>
          <cell r="N1165">
            <v>0</v>
          </cell>
          <cell r="O1165">
            <v>0</v>
          </cell>
        </row>
        <row r="1166">
          <cell r="H1166">
            <v>30850877</v>
          </cell>
          <cell r="I1166">
            <v>2</v>
          </cell>
          <cell r="J1166" t="str">
            <v>CL</v>
          </cell>
          <cell r="K1166" t="str">
            <v>POUS271580</v>
          </cell>
          <cell r="L1166">
            <v>2</v>
          </cell>
          <cell r="M1166">
            <v>0</v>
          </cell>
          <cell r="N1166">
            <v>0</v>
          </cell>
          <cell r="O1166">
            <v>0</v>
          </cell>
        </row>
        <row r="1167">
          <cell r="H1167">
            <v>30850879</v>
          </cell>
          <cell r="I1167">
            <v>5</v>
          </cell>
          <cell r="J1167" t="str">
            <v>CL</v>
          </cell>
          <cell r="K1167" t="str">
            <v>POUS271589</v>
          </cell>
          <cell r="L1167">
            <v>5</v>
          </cell>
          <cell r="M1167">
            <v>0</v>
          </cell>
          <cell r="N1167">
            <v>0</v>
          </cell>
          <cell r="O1167">
            <v>0</v>
          </cell>
        </row>
        <row r="1168">
          <cell r="H1168">
            <v>30850881</v>
          </cell>
          <cell r="I1168">
            <v>4</v>
          </cell>
          <cell r="J1168" t="str">
            <v>CL</v>
          </cell>
          <cell r="K1168" t="str">
            <v>POUS271630</v>
          </cell>
          <cell r="L1168">
            <v>4</v>
          </cell>
          <cell r="M1168">
            <v>0</v>
          </cell>
          <cell r="N1168">
            <v>0</v>
          </cell>
          <cell r="O1168">
            <v>0</v>
          </cell>
        </row>
        <row r="1169">
          <cell r="H1169">
            <v>30850871</v>
          </cell>
          <cell r="I1169">
            <v>8</v>
          </cell>
          <cell r="J1169" t="str">
            <v>CL</v>
          </cell>
          <cell r="K1169" t="str">
            <v>POUS270831</v>
          </cell>
          <cell r="L1169">
            <v>8</v>
          </cell>
          <cell r="M1169">
            <v>0</v>
          </cell>
          <cell r="N1169">
            <v>0</v>
          </cell>
          <cell r="O1169">
            <v>0</v>
          </cell>
        </row>
        <row r="1170">
          <cell r="H1170">
            <v>30850878</v>
          </cell>
          <cell r="I1170">
            <v>6</v>
          </cell>
          <cell r="J1170" t="str">
            <v>CL</v>
          </cell>
          <cell r="K1170" t="str">
            <v>POUS270436</v>
          </cell>
          <cell r="L1170">
            <v>3</v>
          </cell>
          <cell r="M1170">
            <v>0</v>
          </cell>
          <cell r="N1170">
            <v>3</v>
          </cell>
          <cell r="O1170">
            <v>0</v>
          </cell>
        </row>
        <row r="1171">
          <cell r="H1171">
            <v>30850880</v>
          </cell>
          <cell r="I1171">
            <v>23</v>
          </cell>
          <cell r="J1171" t="str">
            <v>CL</v>
          </cell>
          <cell r="K1171" t="str">
            <v>POUS270791</v>
          </cell>
          <cell r="L1171">
            <v>23</v>
          </cell>
          <cell r="M1171">
            <v>0</v>
          </cell>
          <cell r="N1171">
            <v>0</v>
          </cell>
          <cell r="O1171">
            <v>0</v>
          </cell>
        </row>
        <row r="1172">
          <cell r="H1172">
            <v>30850882</v>
          </cell>
          <cell r="I1172">
            <v>2</v>
          </cell>
          <cell r="J1172" t="str">
            <v>CL</v>
          </cell>
          <cell r="K1172" t="str">
            <v>POUS270424</v>
          </cell>
          <cell r="L1172">
            <v>2</v>
          </cell>
          <cell r="M1172">
            <v>0</v>
          </cell>
          <cell r="N1172">
            <v>0</v>
          </cell>
          <cell r="O1172">
            <v>0</v>
          </cell>
        </row>
        <row r="1173">
          <cell r="H1173">
            <v>30850883</v>
          </cell>
          <cell r="I1173">
            <v>12</v>
          </cell>
          <cell r="J1173" t="str">
            <v>CL</v>
          </cell>
          <cell r="K1173" t="str">
            <v>POUS270793</v>
          </cell>
          <cell r="L1173">
            <v>11</v>
          </cell>
          <cell r="M1173">
            <v>0</v>
          </cell>
          <cell r="N1173">
            <v>1</v>
          </cell>
          <cell r="O1173">
            <v>0</v>
          </cell>
        </row>
        <row r="1174">
          <cell r="H1174">
            <v>30850884</v>
          </cell>
          <cell r="I1174">
            <v>25</v>
          </cell>
          <cell r="J1174" t="str">
            <v>CL</v>
          </cell>
          <cell r="K1174" t="str">
            <v>POUS270768</v>
          </cell>
          <cell r="L1174">
            <v>25</v>
          </cell>
          <cell r="M1174">
            <v>0</v>
          </cell>
          <cell r="N1174">
            <v>0</v>
          </cell>
          <cell r="O1174">
            <v>0</v>
          </cell>
        </row>
        <row r="1175">
          <cell r="H1175">
            <v>30850885</v>
          </cell>
          <cell r="I1175">
            <v>10</v>
          </cell>
          <cell r="J1175" t="str">
            <v>CL</v>
          </cell>
          <cell r="K1175" t="str">
            <v>POUS270198</v>
          </cell>
          <cell r="L1175">
            <v>10</v>
          </cell>
          <cell r="M1175">
            <v>0</v>
          </cell>
          <cell r="N1175">
            <v>0</v>
          </cell>
          <cell r="O1175">
            <v>0</v>
          </cell>
        </row>
        <row r="1176">
          <cell r="H1176">
            <v>30850886</v>
          </cell>
          <cell r="I1176">
            <v>6</v>
          </cell>
          <cell r="J1176" t="str">
            <v>CL</v>
          </cell>
          <cell r="K1176" t="str">
            <v>POUS270295</v>
          </cell>
          <cell r="L1176">
            <v>5</v>
          </cell>
          <cell r="M1176">
            <v>0</v>
          </cell>
          <cell r="N1176">
            <v>1</v>
          </cell>
          <cell r="O1176">
            <v>0</v>
          </cell>
        </row>
        <row r="1177">
          <cell r="H1177">
            <v>30850887</v>
          </cell>
          <cell r="I1177">
            <v>4</v>
          </cell>
          <cell r="J1177" t="str">
            <v>CL</v>
          </cell>
          <cell r="K1177" t="str">
            <v>POUS270856</v>
          </cell>
          <cell r="L1177">
            <v>1</v>
          </cell>
          <cell r="M1177">
            <v>0</v>
          </cell>
          <cell r="N1177">
            <v>0</v>
          </cell>
          <cell r="O1177">
            <v>0</v>
          </cell>
        </row>
        <row r="1178">
          <cell r="H1178">
            <v>30850888</v>
          </cell>
          <cell r="I1178">
            <v>5</v>
          </cell>
          <cell r="J1178" t="str">
            <v>CL</v>
          </cell>
          <cell r="K1178" t="str">
            <v>POUS270224</v>
          </cell>
          <cell r="L1178">
            <v>5</v>
          </cell>
          <cell r="M1178">
            <v>0</v>
          </cell>
          <cell r="N1178">
            <v>0</v>
          </cell>
          <cell r="O1178">
            <v>0</v>
          </cell>
        </row>
        <row r="1179">
          <cell r="H1179">
            <v>30850889</v>
          </cell>
          <cell r="I1179">
            <v>32</v>
          </cell>
          <cell r="J1179" t="str">
            <v>CL</v>
          </cell>
          <cell r="K1179" t="str">
            <v>POUS270822</v>
          </cell>
          <cell r="L1179">
            <v>29</v>
          </cell>
          <cell r="M1179">
            <v>1</v>
          </cell>
          <cell r="N1179">
            <v>2</v>
          </cell>
          <cell r="O1179">
            <v>0</v>
          </cell>
        </row>
        <row r="1180">
          <cell r="H1180">
            <v>30850890</v>
          </cell>
          <cell r="I1180">
            <v>2</v>
          </cell>
          <cell r="J1180" t="str">
            <v>CL</v>
          </cell>
          <cell r="K1180" t="str">
            <v>POUS270964</v>
          </cell>
          <cell r="L1180">
            <v>2</v>
          </cell>
          <cell r="M1180">
            <v>0</v>
          </cell>
          <cell r="N1180">
            <v>0</v>
          </cell>
          <cell r="O1180">
            <v>0</v>
          </cell>
        </row>
        <row r="1181">
          <cell r="H1181">
            <v>30850891</v>
          </cell>
          <cell r="I1181">
            <v>2</v>
          </cell>
          <cell r="J1181" t="str">
            <v>CL</v>
          </cell>
          <cell r="K1181" t="str">
            <v>POUS270534</v>
          </cell>
          <cell r="L1181">
            <v>2</v>
          </cell>
          <cell r="M1181">
            <v>0</v>
          </cell>
          <cell r="N1181">
            <v>0</v>
          </cell>
          <cell r="O1181">
            <v>0</v>
          </cell>
        </row>
        <row r="1182">
          <cell r="H1182">
            <v>30850892</v>
          </cell>
          <cell r="I1182">
            <v>31</v>
          </cell>
          <cell r="J1182" t="str">
            <v>CL</v>
          </cell>
          <cell r="K1182" t="str">
            <v>POUS271017</v>
          </cell>
          <cell r="L1182">
            <v>31</v>
          </cell>
          <cell r="M1182">
            <v>0</v>
          </cell>
          <cell r="N1182">
            <v>0</v>
          </cell>
          <cell r="O1182">
            <v>0</v>
          </cell>
        </row>
        <row r="1183">
          <cell r="H1183">
            <v>30850893</v>
          </cell>
          <cell r="I1183">
            <v>1</v>
          </cell>
          <cell r="J1183" t="str">
            <v>CL</v>
          </cell>
          <cell r="K1183" t="str">
            <v>POUS271291</v>
          </cell>
          <cell r="L1183">
            <v>1</v>
          </cell>
          <cell r="M1183">
            <v>0</v>
          </cell>
          <cell r="N1183">
            <v>0</v>
          </cell>
          <cell r="O1183">
            <v>0</v>
          </cell>
        </row>
        <row r="1184">
          <cell r="H1184">
            <v>30850894</v>
          </cell>
          <cell r="I1184">
            <v>1</v>
          </cell>
          <cell r="J1184" t="str">
            <v>CL</v>
          </cell>
          <cell r="K1184" t="str">
            <v>POUS271289</v>
          </cell>
          <cell r="L1184">
            <v>0</v>
          </cell>
          <cell r="M1184">
            <v>0</v>
          </cell>
          <cell r="N1184">
            <v>0</v>
          </cell>
          <cell r="O1184">
            <v>0</v>
          </cell>
        </row>
        <row r="1185">
          <cell r="H1185">
            <v>30850895</v>
          </cell>
          <cell r="I1185">
            <v>4</v>
          </cell>
          <cell r="J1185" t="str">
            <v>CL</v>
          </cell>
          <cell r="K1185" t="str">
            <v>POUS271242</v>
          </cell>
          <cell r="L1185">
            <v>4</v>
          </cell>
          <cell r="M1185">
            <v>0</v>
          </cell>
          <cell r="N1185">
            <v>0</v>
          </cell>
          <cell r="O1185">
            <v>0</v>
          </cell>
        </row>
        <row r="1186">
          <cell r="H1186">
            <v>30850896</v>
          </cell>
          <cell r="I1186">
            <v>2</v>
          </cell>
          <cell r="J1186" t="str">
            <v>CL</v>
          </cell>
          <cell r="K1186" t="str">
            <v>POUS271240</v>
          </cell>
          <cell r="L1186">
            <v>2</v>
          </cell>
          <cell r="M1186">
            <v>0</v>
          </cell>
          <cell r="N1186">
            <v>0</v>
          </cell>
          <cell r="O1186">
            <v>0</v>
          </cell>
        </row>
        <row r="1187">
          <cell r="H1187">
            <v>30850897</v>
          </cell>
          <cell r="I1187">
            <v>1</v>
          </cell>
          <cell r="J1187" t="str">
            <v>CL</v>
          </cell>
          <cell r="K1187" t="str">
            <v>POUS271321</v>
          </cell>
          <cell r="L1187">
            <v>1</v>
          </cell>
          <cell r="M1187">
            <v>0</v>
          </cell>
          <cell r="N1187">
            <v>0</v>
          </cell>
          <cell r="O1187">
            <v>0</v>
          </cell>
        </row>
        <row r="1188">
          <cell r="H1188">
            <v>30850898</v>
          </cell>
          <cell r="I1188">
            <v>5</v>
          </cell>
          <cell r="J1188" t="str">
            <v>CL</v>
          </cell>
          <cell r="K1188" t="str">
            <v>POUS271247</v>
          </cell>
          <cell r="L1188">
            <v>4</v>
          </cell>
          <cell r="M1188">
            <v>1</v>
          </cell>
          <cell r="N1188">
            <v>0</v>
          </cell>
          <cell r="O1188">
            <v>0</v>
          </cell>
        </row>
        <row r="1189">
          <cell r="H1189">
            <v>30850899</v>
          </cell>
          <cell r="I1189">
            <v>3</v>
          </cell>
          <cell r="J1189" t="str">
            <v>CL</v>
          </cell>
          <cell r="K1189" t="str">
            <v>POUS271334</v>
          </cell>
          <cell r="L1189">
            <v>3</v>
          </cell>
          <cell r="M1189">
            <v>0</v>
          </cell>
          <cell r="N1189">
            <v>0</v>
          </cell>
          <cell r="O1189">
            <v>0</v>
          </cell>
        </row>
        <row r="1190">
          <cell r="H1190">
            <v>30850900</v>
          </cell>
          <cell r="I1190">
            <v>51</v>
          </cell>
          <cell r="J1190" t="str">
            <v>CL</v>
          </cell>
          <cell r="K1190" t="str">
            <v>POUS271323</v>
          </cell>
          <cell r="L1190">
            <v>48</v>
          </cell>
          <cell r="M1190">
            <v>2</v>
          </cell>
          <cell r="N1190">
            <v>1</v>
          </cell>
          <cell r="O1190">
            <v>0</v>
          </cell>
        </row>
        <row r="1191">
          <cell r="H1191">
            <v>30850901</v>
          </cell>
          <cell r="I1191">
            <v>5</v>
          </cell>
          <cell r="J1191" t="str">
            <v>CL</v>
          </cell>
          <cell r="K1191" t="str">
            <v>POUS271390</v>
          </cell>
          <cell r="L1191">
            <v>4</v>
          </cell>
          <cell r="M1191">
            <v>1</v>
          </cell>
          <cell r="N1191">
            <v>0</v>
          </cell>
          <cell r="O1191">
            <v>0</v>
          </cell>
        </row>
        <row r="1192">
          <cell r="H1192">
            <v>30850902</v>
          </cell>
          <cell r="I1192">
            <v>15</v>
          </cell>
          <cell r="J1192" t="str">
            <v>CL</v>
          </cell>
          <cell r="K1192" t="str">
            <v>POUS271389</v>
          </cell>
          <cell r="L1192">
            <v>15</v>
          </cell>
          <cell r="M1192">
            <v>0</v>
          </cell>
          <cell r="N1192">
            <v>0</v>
          </cell>
          <cell r="O1192">
            <v>0</v>
          </cell>
        </row>
        <row r="1193">
          <cell r="H1193">
            <v>30850903</v>
          </cell>
          <cell r="I1193">
            <v>12</v>
          </cell>
          <cell r="J1193" t="str">
            <v>CL</v>
          </cell>
          <cell r="K1193" t="str">
            <v>POUS271386</v>
          </cell>
          <cell r="L1193">
            <v>11</v>
          </cell>
          <cell r="M1193">
            <v>0</v>
          </cell>
          <cell r="N1193">
            <v>1</v>
          </cell>
          <cell r="O1193">
            <v>0</v>
          </cell>
        </row>
        <row r="1194">
          <cell r="H1194">
            <v>30850904</v>
          </cell>
          <cell r="I1194">
            <v>4</v>
          </cell>
          <cell r="J1194" t="str">
            <v>CL</v>
          </cell>
          <cell r="K1194" t="str">
            <v>POUS271381</v>
          </cell>
          <cell r="L1194">
            <v>4</v>
          </cell>
          <cell r="M1194">
            <v>0</v>
          </cell>
          <cell r="N1194">
            <v>0</v>
          </cell>
          <cell r="O1194">
            <v>0</v>
          </cell>
        </row>
        <row r="1195">
          <cell r="H1195">
            <v>30850913</v>
          </cell>
          <cell r="I1195">
            <v>1</v>
          </cell>
          <cell r="J1195" t="str">
            <v>CL</v>
          </cell>
          <cell r="K1195" t="str">
            <v>POUS271388</v>
          </cell>
          <cell r="L1195">
            <v>0</v>
          </cell>
          <cell r="M1195">
            <v>0</v>
          </cell>
          <cell r="N1195">
            <v>0</v>
          </cell>
          <cell r="O1195">
            <v>0</v>
          </cell>
        </row>
        <row r="1196">
          <cell r="H1196">
            <v>30850905</v>
          </cell>
          <cell r="I1196">
            <v>2</v>
          </cell>
          <cell r="J1196" t="str">
            <v>CL</v>
          </cell>
          <cell r="K1196" t="str">
            <v>POUS271499</v>
          </cell>
          <cell r="L1196">
            <v>2</v>
          </cell>
          <cell r="M1196">
            <v>0</v>
          </cell>
          <cell r="N1196">
            <v>0</v>
          </cell>
          <cell r="O1196">
            <v>0</v>
          </cell>
        </row>
        <row r="1197">
          <cell r="H1197">
            <v>30850906</v>
          </cell>
          <cell r="I1197">
            <v>6</v>
          </cell>
          <cell r="J1197" t="str">
            <v>CL</v>
          </cell>
          <cell r="K1197" t="str">
            <v>POUS271495</v>
          </cell>
          <cell r="L1197">
            <v>6</v>
          </cell>
          <cell r="M1197">
            <v>0</v>
          </cell>
          <cell r="N1197">
            <v>0</v>
          </cell>
          <cell r="O1197">
            <v>0</v>
          </cell>
        </row>
        <row r="1198">
          <cell r="H1198">
            <v>30850907</v>
          </cell>
          <cell r="I1198">
            <v>3</v>
          </cell>
          <cell r="J1198" t="str">
            <v>CL</v>
          </cell>
          <cell r="K1198" t="str">
            <v>POUS271495</v>
          </cell>
          <cell r="L1198">
            <v>3</v>
          </cell>
          <cell r="M1198">
            <v>0</v>
          </cell>
          <cell r="N1198">
            <v>0</v>
          </cell>
          <cell r="O1198">
            <v>0</v>
          </cell>
        </row>
        <row r="1199">
          <cell r="H1199">
            <v>30850908</v>
          </cell>
          <cell r="I1199">
            <v>2</v>
          </cell>
          <cell r="J1199" t="str">
            <v>CL</v>
          </cell>
          <cell r="K1199" t="str">
            <v>POUS271505</v>
          </cell>
          <cell r="L1199">
            <v>2</v>
          </cell>
          <cell r="M1199">
            <v>0</v>
          </cell>
          <cell r="N1199">
            <v>0</v>
          </cell>
          <cell r="O1199">
            <v>0</v>
          </cell>
        </row>
        <row r="1200">
          <cell r="H1200">
            <v>30850909</v>
          </cell>
          <cell r="I1200">
            <v>1</v>
          </cell>
          <cell r="J1200" t="str">
            <v>CL</v>
          </cell>
          <cell r="K1200" t="str">
            <v>POUS271411</v>
          </cell>
          <cell r="L1200">
            <v>0</v>
          </cell>
          <cell r="M1200">
            <v>0</v>
          </cell>
          <cell r="N1200">
            <v>0</v>
          </cell>
          <cell r="O1200">
            <v>0</v>
          </cell>
        </row>
        <row r="1201">
          <cell r="H1201">
            <v>30850910</v>
          </cell>
          <cell r="I1201">
            <v>1</v>
          </cell>
          <cell r="J1201" t="str">
            <v>CL</v>
          </cell>
          <cell r="K1201" t="str">
            <v>POUS271438</v>
          </cell>
          <cell r="L1201">
            <v>1</v>
          </cell>
          <cell r="M1201">
            <v>0</v>
          </cell>
          <cell r="N1201">
            <v>0</v>
          </cell>
          <cell r="O1201">
            <v>0</v>
          </cell>
        </row>
        <row r="1202">
          <cell r="H1202">
            <v>30850911</v>
          </cell>
          <cell r="I1202">
            <v>1</v>
          </cell>
          <cell r="J1202" t="str">
            <v>CL</v>
          </cell>
          <cell r="K1202" t="str">
            <v>POUS271524</v>
          </cell>
          <cell r="L1202">
            <v>1</v>
          </cell>
          <cell r="M1202">
            <v>0</v>
          </cell>
          <cell r="N1202">
            <v>0</v>
          </cell>
          <cell r="O1202">
            <v>0</v>
          </cell>
        </row>
        <row r="1203">
          <cell r="H1203">
            <v>30850912</v>
          </cell>
          <cell r="I1203">
            <v>32</v>
          </cell>
          <cell r="J1203" t="str">
            <v>CL</v>
          </cell>
          <cell r="K1203" t="str">
            <v>POUS271555</v>
          </cell>
          <cell r="L1203">
            <v>31</v>
          </cell>
          <cell r="M1203">
            <v>1</v>
          </cell>
          <cell r="N1203">
            <v>0</v>
          </cell>
          <cell r="O1203">
            <v>0</v>
          </cell>
        </row>
        <row r="1204">
          <cell r="H1204">
            <v>30850914</v>
          </cell>
          <cell r="I1204">
            <v>26</v>
          </cell>
          <cell r="J1204" t="str">
            <v>CL</v>
          </cell>
          <cell r="K1204" t="str">
            <v>POUS270802</v>
          </cell>
          <cell r="L1204">
            <v>26</v>
          </cell>
          <cell r="M1204">
            <v>0</v>
          </cell>
          <cell r="N1204">
            <v>0</v>
          </cell>
          <cell r="O1204">
            <v>0</v>
          </cell>
        </row>
        <row r="1205">
          <cell r="H1205">
            <v>30850915</v>
          </cell>
          <cell r="I1205">
            <v>1</v>
          </cell>
          <cell r="J1205" t="str">
            <v>CL</v>
          </cell>
          <cell r="K1205" t="str">
            <v>POUS270815</v>
          </cell>
          <cell r="L1205">
            <v>0</v>
          </cell>
          <cell r="M1205">
            <v>0</v>
          </cell>
          <cell r="N1205">
            <v>0</v>
          </cell>
          <cell r="O1205">
            <v>0</v>
          </cell>
        </row>
        <row r="1206">
          <cell r="H1206">
            <v>30850916</v>
          </cell>
          <cell r="I1206">
            <v>22</v>
          </cell>
          <cell r="J1206" t="str">
            <v>CL</v>
          </cell>
          <cell r="K1206" t="str">
            <v>POUS270969</v>
          </cell>
          <cell r="L1206">
            <v>22</v>
          </cell>
          <cell r="M1206">
            <v>0</v>
          </cell>
          <cell r="N1206">
            <v>0</v>
          </cell>
          <cell r="O1206">
            <v>0</v>
          </cell>
        </row>
        <row r="1207">
          <cell r="H1207">
            <v>30850917</v>
          </cell>
          <cell r="I1207">
            <v>2</v>
          </cell>
          <cell r="J1207" t="str">
            <v>CL</v>
          </cell>
          <cell r="K1207" t="str">
            <v>POUS271325</v>
          </cell>
          <cell r="L1207">
            <v>2</v>
          </cell>
          <cell r="M1207">
            <v>0</v>
          </cell>
          <cell r="N1207">
            <v>0</v>
          </cell>
          <cell r="O1207">
            <v>0</v>
          </cell>
        </row>
        <row r="1208">
          <cell r="H1208">
            <v>30850918</v>
          </cell>
          <cell r="I1208">
            <v>1</v>
          </cell>
          <cell r="J1208" t="str">
            <v>CL</v>
          </cell>
          <cell r="K1208" t="str">
            <v>POUS271334</v>
          </cell>
          <cell r="L1208">
            <v>1</v>
          </cell>
          <cell r="M1208">
            <v>0</v>
          </cell>
          <cell r="N1208">
            <v>0</v>
          </cell>
          <cell r="O1208">
            <v>0</v>
          </cell>
        </row>
        <row r="1209">
          <cell r="H1209">
            <v>30850919</v>
          </cell>
          <cell r="I1209">
            <v>1</v>
          </cell>
          <cell r="J1209" t="str">
            <v>CL</v>
          </cell>
          <cell r="K1209" t="str">
            <v>POUS271376</v>
          </cell>
          <cell r="L1209">
            <v>0</v>
          </cell>
          <cell r="M1209">
            <v>1</v>
          </cell>
          <cell r="N1209">
            <v>0</v>
          </cell>
          <cell r="O1209">
            <v>0</v>
          </cell>
        </row>
        <row r="1210">
          <cell r="H1210">
            <v>30850920</v>
          </cell>
          <cell r="I1210">
            <v>2</v>
          </cell>
          <cell r="J1210" t="str">
            <v>CL</v>
          </cell>
          <cell r="K1210" t="str">
            <v>POUS271392</v>
          </cell>
          <cell r="L1210">
            <v>2</v>
          </cell>
          <cell r="M1210">
            <v>0</v>
          </cell>
          <cell r="N1210">
            <v>0</v>
          </cell>
          <cell r="O1210">
            <v>0</v>
          </cell>
        </row>
        <row r="1211">
          <cell r="H1211">
            <v>30850921</v>
          </cell>
          <cell r="I1211">
            <v>1</v>
          </cell>
          <cell r="J1211" t="str">
            <v>CL</v>
          </cell>
          <cell r="K1211" t="str">
            <v>POUS271316</v>
          </cell>
          <cell r="L1211">
            <v>0</v>
          </cell>
          <cell r="M1211">
            <v>1</v>
          </cell>
          <cell r="N1211">
            <v>0</v>
          </cell>
          <cell r="O1211">
            <v>0</v>
          </cell>
        </row>
        <row r="1212">
          <cell r="H1212">
            <v>30850922</v>
          </cell>
          <cell r="I1212">
            <v>1</v>
          </cell>
          <cell r="J1212" t="str">
            <v>CL</v>
          </cell>
          <cell r="K1212" t="str">
            <v>POUS271387</v>
          </cell>
          <cell r="L1212">
            <v>1</v>
          </cell>
          <cell r="M1212">
            <v>0</v>
          </cell>
          <cell r="N1212">
            <v>0</v>
          </cell>
          <cell r="O1212">
            <v>0</v>
          </cell>
        </row>
        <row r="1213">
          <cell r="H1213">
            <v>30850923</v>
          </cell>
          <cell r="I1213">
            <v>2</v>
          </cell>
          <cell r="J1213" t="str">
            <v>CL</v>
          </cell>
          <cell r="K1213" t="str">
            <v>POUS271495</v>
          </cell>
          <cell r="L1213">
            <v>2</v>
          </cell>
          <cell r="M1213">
            <v>0</v>
          </cell>
          <cell r="N1213">
            <v>0</v>
          </cell>
          <cell r="O1213">
            <v>0</v>
          </cell>
        </row>
        <row r="1214">
          <cell r="H1214">
            <v>30850924</v>
          </cell>
          <cell r="I1214">
            <v>2</v>
          </cell>
          <cell r="J1214" t="str">
            <v>CL</v>
          </cell>
          <cell r="K1214" t="str">
            <v>POUS271495</v>
          </cell>
          <cell r="L1214">
            <v>2</v>
          </cell>
          <cell r="M1214">
            <v>0</v>
          </cell>
          <cell r="N1214">
            <v>0</v>
          </cell>
          <cell r="O1214">
            <v>0</v>
          </cell>
        </row>
        <row r="1215">
          <cell r="H1215">
            <v>30850925</v>
          </cell>
          <cell r="I1215">
            <v>2</v>
          </cell>
          <cell r="J1215" t="str">
            <v>CL</v>
          </cell>
          <cell r="K1215" t="str">
            <v>POUS271496</v>
          </cell>
          <cell r="L1215">
            <v>0</v>
          </cell>
          <cell r="M1215">
            <v>0</v>
          </cell>
          <cell r="N1215">
            <v>0</v>
          </cell>
          <cell r="O1215">
            <v>0</v>
          </cell>
        </row>
        <row r="1216">
          <cell r="H1216">
            <v>30850926</v>
          </cell>
          <cell r="I1216">
            <v>8</v>
          </cell>
          <cell r="J1216" t="str">
            <v>CL</v>
          </cell>
          <cell r="K1216" t="str">
            <v>POUS271454</v>
          </cell>
          <cell r="L1216">
            <v>0</v>
          </cell>
          <cell r="M1216">
            <v>0</v>
          </cell>
          <cell r="N1216">
            <v>0</v>
          </cell>
          <cell r="O1216">
            <v>0</v>
          </cell>
        </row>
        <row r="1217">
          <cell r="H1217">
            <v>30850927</v>
          </cell>
          <cell r="I1217">
            <v>26</v>
          </cell>
          <cell r="J1217" t="str">
            <v>CL</v>
          </cell>
          <cell r="K1217" t="str">
            <v>POUS271418</v>
          </cell>
          <cell r="L1217">
            <v>26</v>
          </cell>
          <cell r="M1217">
            <v>0</v>
          </cell>
          <cell r="N1217">
            <v>0</v>
          </cell>
          <cell r="O1217">
            <v>0</v>
          </cell>
        </row>
        <row r="1218">
          <cell r="H1218">
            <v>30850928</v>
          </cell>
          <cell r="I1218">
            <v>1</v>
          </cell>
          <cell r="J1218" t="str">
            <v>CL</v>
          </cell>
          <cell r="K1218" t="str">
            <v>POUS271433</v>
          </cell>
          <cell r="L1218">
            <v>1</v>
          </cell>
          <cell r="M1218">
            <v>0</v>
          </cell>
          <cell r="N1218">
            <v>0</v>
          </cell>
          <cell r="O1218">
            <v>0</v>
          </cell>
        </row>
        <row r="1219">
          <cell r="H1219">
            <v>30850929</v>
          </cell>
          <cell r="I1219">
            <v>6</v>
          </cell>
          <cell r="J1219" t="str">
            <v>CL</v>
          </cell>
          <cell r="K1219" t="str">
            <v>POUS271519</v>
          </cell>
          <cell r="L1219">
            <v>6</v>
          </cell>
          <cell r="M1219">
            <v>0</v>
          </cell>
          <cell r="N1219">
            <v>0</v>
          </cell>
          <cell r="O1219">
            <v>0</v>
          </cell>
        </row>
        <row r="1220">
          <cell r="H1220">
            <v>30850930</v>
          </cell>
          <cell r="I1220">
            <v>20</v>
          </cell>
          <cell r="J1220" t="str">
            <v>CL</v>
          </cell>
          <cell r="K1220" t="str">
            <v>POUS271412</v>
          </cell>
          <cell r="L1220">
            <v>17</v>
          </cell>
          <cell r="M1220">
            <v>0</v>
          </cell>
          <cell r="N1220">
            <v>3</v>
          </cell>
          <cell r="O1220">
            <v>0</v>
          </cell>
        </row>
        <row r="1221">
          <cell r="H1221">
            <v>30850931</v>
          </cell>
          <cell r="I1221">
            <v>1</v>
          </cell>
          <cell r="J1221" t="str">
            <v>CL</v>
          </cell>
          <cell r="K1221" t="str">
            <v>POUS271522</v>
          </cell>
          <cell r="L1221">
            <v>0</v>
          </cell>
          <cell r="M1221">
            <v>0</v>
          </cell>
          <cell r="N1221">
            <v>0</v>
          </cell>
          <cell r="O1221">
            <v>0</v>
          </cell>
        </row>
        <row r="1222">
          <cell r="H1222">
            <v>30850932</v>
          </cell>
          <cell r="I1222">
            <v>1</v>
          </cell>
          <cell r="J1222" t="str">
            <v>CL</v>
          </cell>
          <cell r="K1222" t="str">
            <v>POUS271443</v>
          </cell>
          <cell r="L1222">
            <v>0</v>
          </cell>
          <cell r="M1222">
            <v>0</v>
          </cell>
          <cell r="N1222">
            <v>0</v>
          </cell>
          <cell r="O1222">
            <v>0</v>
          </cell>
        </row>
        <row r="1223">
          <cell r="H1223">
            <v>30850933</v>
          </cell>
          <cell r="I1223">
            <v>5</v>
          </cell>
          <cell r="J1223" t="str">
            <v>CL</v>
          </cell>
          <cell r="K1223" t="str">
            <v>POUS271409</v>
          </cell>
          <cell r="L1223">
            <v>1</v>
          </cell>
          <cell r="M1223">
            <v>4</v>
          </cell>
          <cell r="N1223">
            <v>0</v>
          </cell>
          <cell r="O1223">
            <v>0</v>
          </cell>
        </row>
        <row r="1224">
          <cell r="H1224">
            <v>30850934</v>
          </cell>
          <cell r="I1224">
            <v>3</v>
          </cell>
          <cell r="J1224" t="str">
            <v>CL</v>
          </cell>
          <cell r="K1224" t="str">
            <v>POUS271534</v>
          </cell>
          <cell r="L1224">
            <v>3</v>
          </cell>
          <cell r="M1224">
            <v>0</v>
          </cell>
          <cell r="N1224">
            <v>0</v>
          </cell>
          <cell r="O1224">
            <v>0</v>
          </cell>
        </row>
        <row r="1225">
          <cell r="H1225">
            <v>30850935</v>
          </cell>
          <cell r="I1225">
            <v>1</v>
          </cell>
          <cell r="J1225" t="str">
            <v>CL</v>
          </cell>
          <cell r="K1225" t="str">
            <v>POUS271541</v>
          </cell>
          <cell r="L1225">
            <v>1</v>
          </cell>
          <cell r="M1225">
            <v>0</v>
          </cell>
          <cell r="N1225">
            <v>0</v>
          </cell>
          <cell r="O1225">
            <v>0</v>
          </cell>
        </row>
        <row r="1226">
          <cell r="H1226">
            <v>30850936</v>
          </cell>
          <cell r="I1226">
            <v>10</v>
          </cell>
          <cell r="J1226" t="str">
            <v>CL</v>
          </cell>
          <cell r="K1226" t="str">
            <v>POUS271542</v>
          </cell>
          <cell r="L1226">
            <v>0</v>
          </cell>
          <cell r="M1226">
            <v>0</v>
          </cell>
          <cell r="N1226">
            <v>0</v>
          </cell>
          <cell r="O1226">
            <v>0</v>
          </cell>
        </row>
        <row r="1227">
          <cell r="H1227">
            <v>30850937</v>
          </cell>
          <cell r="I1227">
            <v>6</v>
          </cell>
          <cell r="J1227" t="str">
            <v>CL</v>
          </cell>
          <cell r="K1227" t="str">
            <v>POUS271536</v>
          </cell>
          <cell r="L1227">
            <v>6</v>
          </cell>
          <cell r="M1227">
            <v>0</v>
          </cell>
          <cell r="N1227">
            <v>0</v>
          </cell>
          <cell r="O1227">
            <v>0</v>
          </cell>
        </row>
        <row r="1228">
          <cell r="H1228">
            <v>30850938</v>
          </cell>
          <cell r="I1228">
            <v>4</v>
          </cell>
          <cell r="J1228" t="str">
            <v>CL</v>
          </cell>
          <cell r="K1228" t="str">
            <v>POUS271569</v>
          </cell>
          <cell r="L1228">
            <v>3</v>
          </cell>
          <cell r="M1228">
            <v>0</v>
          </cell>
          <cell r="N1228">
            <v>0</v>
          </cell>
          <cell r="O1228">
            <v>0</v>
          </cell>
        </row>
        <row r="1229">
          <cell r="H1229">
            <v>30850939</v>
          </cell>
          <cell r="I1229">
            <v>1</v>
          </cell>
          <cell r="J1229" t="str">
            <v>CL</v>
          </cell>
          <cell r="K1229" t="str">
            <v>POUS271570</v>
          </cell>
          <cell r="L1229">
            <v>1</v>
          </cell>
          <cell r="M1229">
            <v>0</v>
          </cell>
          <cell r="N1229">
            <v>0</v>
          </cell>
          <cell r="O1229">
            <v>0</v>
          </cell>
        </row>
        <row r="1230">
          <cell r="H1230">
            <v>30850940</v>
          </cell>
          <cell r="I1230">
            <v>2</v>
          </cell>
          <cell r="J1230" t="str">
            <v>CL</v>
          </cell>
          <cell r="K1230" t="str">
            <v>POUS271567</v>
          </cell>
          <cell r="L1230">
            <v>2</v>
          </cell>
          <cell r="M1230">
            <v>0</v>
          </cell>
          <cell r="N1230">
            <v>0</v>
          </cell>
          <cell r="O1230">
            <v>0</v>
          </cell>
        </row>
        <row r="1231">
          <cell r="H1231">
            <v>30850941</v>
          </cell>
          <cell r="I1231">
            <v>1</v>
          </cell>
          <cell r="J1231" t="str">
            <v>CL</v>
          </cell>
          <cell r="K1231" t="str">
            <v>POUS271553</v>
          </cell>
          <cell r="L1231">
            <v>1</v>
          </cell>
          <cell r="M1231">
            <v>0</v>
          </cell>
          <cell r="N1231">
            <v>0</v>
          </cell>
          <cell r="O1231">
            <v>0</v>
          </cell>
        </row>
        <row r="1232">
          <cell r="H1232">
            <v>30850942</v>
          </cell>
          <cell r="I1232">
            <v>1</v>
          </cell>
          <cell r="J1232" t="str">
            <v>CL</v>
          </cell>
          <cell r="K1232" t="str">
            <v>POUS271591</v>
          </cell>
          <cell r="L1232">
            <v>1</v>
          </cell>
          <cell r="M1232">
            <v>0</v>
          </cell>
          <cell r="N1232">
            <v>0</v>
          </cell>
          <cell r="O1232">
            <v>0</v>
          </cell>
        </row>
        <row r="1233">
          <cell r="H1233">
            <v>30850943</v>
          </cell>
          <cell r="I1233">
            <v>3</v>
          </cell>
          <cell r="J1233" t="str">
            <v>CL</v>
          </cell>
          <cell r="K1233" t="str">
            <v>POUS271587</v>
          </cell>
          <cell r="L1233">
            <v>3</v>
          </cell>
          <cell r="M1233">
            <v>0</v>
          </cell>
          <cell r="N1233">
            <v>0</v>
          </cell>
          <cell r="O1233">
            <v>0</v>
          </cell>
        </row>
        <row r="1234">
          <cell r="H1234">
            <v>30850944</v>
          </cell>
          <cell r="I1234">
            <v>8</v>
          </cell>
          <cell r="J1234" t="str">
            <v>CL</v>
          </cell>
          <cell r="K1234" t="str">
            <v>POUS271582</v>
          </cell>
          <cell r="L1234">
            <v>8</v>
          </cell>
          <cell r="M1234">
            <v>0</v>
          </cell>
          <cell r="N1234">
            <v>0</v>
          </cell>
          <cell r="O1234">
            <v>0</v>
          </cell>
        </row>
        <row r="1235">
          <cell r="H1235">
            <v>30850945</v>
          </cell>
          <cell r="I1235">
            <v>3</v>
          </cell>
          <cell r="J1235" t="str">
            <v>CL</v>
          </cell>
          <cell r="K1235" t="str">
            <v>POUS271583</v>
          </cell>
          <cell r="L1235">
            <v>3</v>
          </cell>
          <cell r="M1235">
            <v>0</v>
          </cell>
          <cell r="N1235">
            <v>0</v>
          </cell>
          <cell r="O1235">
            <v>0</v>
          </cell>
        </row>
        <row r="1236">
          <cell r="H1236">
            <v>30850946</v>
          </cell>
          <cell r="I1236">
            <v>1</v>
          </cell>
          <cell r="J1236" t="str">
            <v>CL</v>
          </cell>
          <cell r="K1236" t="str">
            <v>POUS271594</v>
          </cell>
          <cell r="L1236">
            <v>1</v>
          </cell>
          <cell r="M1236">
            <v>0</v>
          </cell>
          <cell r="N1236">
            <v>0</v>
          </cell>
          <cell r="O1236">
            <v>0</v>
          </cell>
        </row>
        <row r="1237">
          <cell r="H1237">
            <v>30850947</v>
          </cell>
          <cell r="I1237">
            <v>3</v>
          </cell>
          <cell r="J1237" t="str">
            <v>CL</v>
          </cell>
          <cell r="K1237" t="str">
            <v>POUS271584</v>
          </cell>
          <cell r="L1237">
            <v>3</v>
          </cell>
          <cell r="M1237">
            <v>0</v>
          </cell>
          <cell r="N1237">
            <v>0</v>
          </cell>
          <cell r="O1237">
            <v>0</v>
          </cell>
        </row>
        <row r="1238">
          <cell r="H1238">
            <v>30850948</v>
          </cell>
          <cell r="I1238">
            <v>2</v>
          </cell>
          <cell r="J1238" t="str">
            <v>CL</v>
          </cell>
          <cell r="K1238" t="str">
            <v>POUS271586</v>
          </cell>
          <cell r="L1238">
            <v>2</v>
          </cell>
          <cell r="M1238">
            <v>0</v>
          </cell>
          <cell r="N1238">
            <v>0</v>
          </cell>
          <cell r="O1238">
            <v>0</v>
          </cell>
        </row>
        <row r="1239">
          <cell r="H1239">
            <v>30850949</v>
          </cell>
          <cell r="I1239">
            <v>2</v>
          </cell>
          <cell r="J1239" t="str">
            <v>CL</v>
          </cell>
          <cell r="K1239" t="str">
            <v>POUS271590</v>
          </cell>
          <cell r="L1239">
            <v>0</v>
          </cell>
          <cell r="M1239">
            <v>0</v>
          </cell>
          <cell r="N1239">
            <v>0</v>
          </cell>
          <cell r="O1239">
            <v>0</v>
          </cell>
        </row>
        <row r="1240">
          <cell r="H1240">
            <v>30850950</v>
          </cell>
          <cell r="I1240">
            <v>1</v>
          </cell>
          <cell r="J1240" t="str">
            <v>CL</v>
          </cell>
          <cell r="K1240" t="str">
            <v>POUS271616</v>
          </cell>
          <cell r="L1240">
            <v>1</v>
          </cell>
          <cell r="M1240">
            <v>0</v>
          </cell>
          <cell r="N1240">
            <v>0</v>
          </cell>
          <cell r="O1240">
            <v>0</v>
          </cell>
        </row>
        <row r="1241">
          <cell r="H1241">
            <v>30850951</v>
          </cell>
          <cell r="I1241">
            <v>6</v>
          </cell>
          <cell r="J1241" t="str">
            <v>CL</v>
          </cell>
          <cell r="K1241" t="str">
            <v>POUS271611</v>
          </cell>
          <cell r="L1241">
            <v>6</v>
          </cell>
          <cell r="M1241">
            <v>0</v>
          </cell>
          <cell r="N1241">
            <v>0</v>
          </cell>
          <cell r="O1241">
            <v>0</v>
          </cell>
        </row>
        <row r="1242">
          <cell r="H1242">
            <v>30850952</v>
          </cell>
          <cell r="I1242">
            <v>20</v>
          </cell>
          <cell r="J1242" t="str">
            <v>CL</v>
          </cell>
          <cell r="K1242" t="str">
            <v>POUS271613</v>
          </cell>
          <cell r="L1242">
            <v>20</v>
          </cell>
          <cell r="M1242">
            <v>0</v>
          </cell>
          <cell r="N1242">
            <v>0</v>
          </cell>
          <cell r="O1242">
            <v>0</v>
          </cell>
        </row>
        <row r="1243">
          <cell r="H1243">
            <v>30850953</v>
          </cell>
          <cell r="I1243">
            <v>1</v>
          </cell>
          <cell r="J1243" t="str">
            <v>CL</v>
          </cell>
          <cell r="K1243" t="str">
            <v>POUS271629</v>
          </cell>
          <cell r="L1243">
            <v>1</v>
          </cell>
          <cell r="M1243">
            <v>0</v>
          </cell>
          <cell r="N1243">
            <v>0</v>
          </cell>
          <cell r="O1243">
            <v>0</v>
          </cell>
        </row>
        <row r="1244">
          <cell r="H1244">
            <v>30850954</v>
          </cell>
          <cell r="I1244">
            <v>2</v>
          </cell>
          <cell r="J1244" t="str">
            <v>CL</v>
          </cell>
          <cell r="K1244" t="str">
            <v>POUS271626</v>
          </cell>
          <cell r="L1244">
            <v>2</v>
          </cell>
          <cell r="M1244">
            <v>0</v>
          </cell>
          <cell r="N1244">
            <v>0</v>
          </cell>
          <cell r="O1244">
            <v>0</v>
          </cell>
        </row>
        <row r="1245">
          <cell r="H1245">
            <v>30850955</v>
          </cell>
          <cell r="I1245">
            <v>6</v>
          </cell>
          <cell r="J1245" t="str">
            <v>CL</v>
          </cell>
          <cell r="K1245" t="str">
            <v>POUS271635</v>
          </cell>
          <cell r="L1245">
            <v>6</v>
          </cell>
          <cell r="M1245">
            <v>0</v>
          </cell>
          <cell r="N1245">
            <v>0</v>
          </cell>
          <cell r="O1245">
            <v>0</v>
          </cell>
        </row>
        <row r="1246">
          <cell r="H1246">
            <v>30850956</v>
          </cell>
          <cell r="I1246">
            <v>9</v>
          </cell>
          <cell r="J1246" t="str">
            <v>CL</v>
          </cell>
          <cell r="K1246" t="str">
            <v>POUS270804</v>
          </cell>
          <cell r="L1246">
            <v>0</v>
          </cell>
          <cell r="M1246">
            <v>0</v>
          </cell>
          <cell r="N1246">
            <v>0</v>
          </cell>
          <cell r="O1246">
            <v>0</v>
          </cell>
        </row>
        <row r="1247">
          <cell r="H1247">
            <v>30850957</v>
          </cell>
          <cell r="I1247">
            <v>6</v>
          </cell>
          <cell r="J1247" t="str">
            <v>CL</v>
          </cell>
          <cell r="K1247" t="str">
            <v>POUS270816</v>
          </cell>
          <cell r="L1247">
            <v>0</v>
          </cell>
          <cell r="M1247">
            <v>0</v>
          </cell>
          <cell r="N1247">
            <v>0</v>
          </cell>
          <cell r="O1247">
            <v>0</v>
          </cell>
        </row>
        <row r="1248">
          <cell r="H1248">
            <v>30850958</v>
          </cell>
          <cell r="I1248">
            <v>64</v>
          </cell>
          <cell r="J1248" t="str">
            <v>CL</v>
          </cell>
          <cell r="K1248" t="str">
            <v>POUS270962</v>
          </cell>
          <cell r="L1248">
            <v>0</v>
          </cell>
          <cell r="M1248">
            <v>0</v>
          </cell>
          <cell r="N1248">
            <v>0</v>
          </cell>
          <cell r="O1248">
            <v>0</v>
          </cell>
        </row>
        <row r="1249">
          <cell r="H1249">
            <v>30850959</v>
          </cell>
          <cell r="I1249">
            <v>3</v>
          </cell>
          <cell r="J1249" t="str">
            <v>CL</v>
          </cell>
          <cell r="K1249" t="str">
            <v>POUS270934</v>
          </cell>
          <cell r="L1249">
            <v>0</v>
          </cell>
          <cell r="M1249">
            <v>0</v>
          </cell>
          <cell r="N1249">
            <v>0</v>
          </cell>
          <cell r="O1249">
            <v>0</v>
          </cell>
        </row>
        <row r="1250">
          <cell r="H1250">
            <v>30850960</v>
          </cell>
          <cell r="I1250">
            <v>55</v>
          </cell>
          <cell r="J1250" t="str">
            <v>CL</v>
          </cell>
          <cell r="K1250" t="str">
            <v>POUS270997</v>
          </cell>
          <cell r="L1250">
            <v>0</v>
          </cell>
          <cell r="M1250">
            <v>0</v>
          </cell>
          <cell r="N1250">
            <v>0</v>
          </cell>
          <cell r="O1250">
            <v>0</v>
          </cell>
        </row>
        <row r="1251">
          <cell r="H1251">
            <v>30850961</v>
          </cell>
          <cell r="I1251">
            <v>18</v>
          </cell>
          <cell r="J1251" t="str">
            <v>CL</v>
          </cell>
          <cell r="K1251" t="str">
            <v>POUS271324</v>
          </cell>
          <cell r="L1251">
            <v>0</v>
          </cell>
          <cell r="M1251">
            <v>0</v>
          </cell>
          <cell r="N1251">
            <v>0</v>
          </cell>
          <cell r="O1251">
            <v>0</v>
          </cell>
        </row>
        <row r="1252">
          <cell r="H1252">
            <v>30850962</v>
          </cell>
          <cell r="I1252">
            <v>92</v>
          </cell>
          <cell r="J1252" t="str">
            <v>CL</v>
          </cell>
          <cell r="K1252" t="str">
            <v>POUS271337</v>
          </cell>
          <cell r="L1252">
            <v>91</v>
          </cell>
          <cell r="M1252">
            <v>1</v>
          </cell>
          <cell r="N1252">
            <v>0</v>
          </cell>
          <cell r="O1252">
            <v>0</v>
          </cell>
        </row>
        <row r="1253">
          <cell r="H1253">
            <v>30850963</v>
          </cell>
          <cell r="I1253">
            <v>49</v>
          </cell>
          <cell r="J1253" t="str">
            <v>CL</v>
          </cell>
          <cell r="K1253" t="str">
            <v>POUS271318</v>
          </cell>
          <cell r="L1253">
            <v>0</v>
          </cell>
          <cell r="M1253">
            <v>0</v>
          </cell>
          <cell r="N1253">
            <v>0</v>
          </cell>
          <cell r="O1253">
            <v>0</v>
          </cell>
        </row>
        <row r="1254">
          <cell r="H1254">
            <v>30850964</v>
          </cell>
          <cell r="I1254">
            <v>29</v>
          </cell>
          <cell r="J1254" t="str">
            <v>CL</v>
          </cell>
          <cell r="K1254" t="str">
            <v>POUS271380</v>
          </cell>
          <cell r="L1254">
            <v>0</v>
          </cell>
          <cell r="M1254">
            <v>0</v>
          </cell>
          <cell r="N1254">
            <v>0</v>
          </cell>
          <cell r="O1254">
            <v>0</v>
          </cell>
        </row>
        <row r="1255">
          <cell r="H1255">
            <v>30850965</v>
          </cell>
          <cell r="I1255">
            <v>8</v>
          </cell>
          <cell r="J1255" t="str">
            <v>CL</v>
          </cell>
          <cell r="K1255" t="str">
            <v>POUS271497</v>
          </cell>
          <cell r="L1255">
            <v>0</v>
          </cell>
          <cell r="M1255">
            <v>0</v>
          </cell>
          <cell r="N1255">
            <v>0</v>
          </cell>
          <cell r="O1255">
            <v>0</v>
          </cell>
        </row>
        <row r="1256">
          <cell r="H1256">
            <v>30850966</v>
          </cell>
          <cell r="I1256">
            <v>16</v>
          </cell>
          <cell r="J1256" t="str">
            <v>CL</v>
          </cell>
          <cell r="K1256" t="str">
            <v>POUS271506</v>
          </cell>
          <cell r="L1256">
            <v>0</v>
          </cell>
          <cell r="M1256">
            <v>0</v>
          </cell>
          <cell r="N1256">
            <v>0</v>
          </cell>
          <cell r="O1256">
            <v>0</v>
          </cell>
        </row>
        <row r="1257">
          <cell r="H1257">
            <v>30850967</v>
          </cell>
          <cell r="I1257">
            <v>6</v>
          </cell>
          <cell r="J1257" t="str">
            <v>CL</v>
          </cell>
          <cell r="K1257" t="str">
            <v>POUS271495</v>
          </cell>
          <cell r="L1257">
            <v>0</v>
          </cell>
          <cell r="M1257">
            <v>0</v>
          </cell>
          <cell r="N1257">
            <v>0</v>
          </cell>
          <cell r="O1257">
            <v>0</v>
          </cell>
        </row>
        <row r="1258">
          <cell r="H1258">
            <v>30850968</v>
          </cell>
          <cell r="I1258">
            <v>6</v>
          </cell>
          <cell r="J1258" t="str">
            <v>CL</v>
          </cell>
          <cell r="K1258" t="str">
            <v>POUS271492</v>
          </cell>
          <cell r="L1258">
            <v>0</v>
          </cell>
          <cell r="M1258">
            <v>0</v>
          </cell>
          <cell r="N1258">
            <v>0</v>
          </cell>
          <cell r="O1258">
            <v>0</v>
          </cell>
        </row>
        <row r="1259">
          <cell r="H1259">
            <v>30850969</v>
          </cell>
          <cell r="I1259">
            <v>3</v>
          </cell>
          <cell r="J1259" t="str">
            <v>CL</v>
          </cell>
          <cell r="K1259" t="str">
            <v>POUS271449</v>
          </cell>
          <cell r="L1259">
            <v>0</v>
          </cell>
          <cell r="M1259">
            <v>0</v>
          </cell>
          <cell r="N1259">
            <v>0</v>
          </cell>
          <cell r="O1259">
            <v>0</v>
          </cell>
        </row>
        <row r="1260">
          <cell r="H1260">
            <v>30850970</v>
          </cell>
          <cell r="I1260">
            <v>2</v>
          </cell>
          <cell r="J1260" t="str">
            <v>CL</v>
          </cell>
          <cell r="K1260" t="str">
            <v>POUS271518</v>
          </cell>
          <cell r="L1260">
            <v>0</v>
          </cell>
          <cell r="M1260">
            <v>0</v>
          </cell>
          <cell r="N1260">
            <v>0</v>
          </cell>
          <cell r="O1260">
            <v>0</v>
          </cell>
        </row>
        <row r="1261">
          <cell r="H1261">
            <v>30850971</v>
          </cell>
          <cell r="I1261">
            <v>1</v>
          </cell>
          <cell r="J1261" t="str">
            <v>CL</v>
          </cell>
          <cell r="K1261" t="str">
            <v>POUS271556</v>
          </cell>
          <cell r="L1261">
            <v>1</v>
          </cell>
          <cell r="M1261">
            <v>0</v>
          </cell>
          <cell r="N1261">
            <v>0</v>
          </cell>
          <cell r="O1261">
            <v>0</v>
          </cell>
        </row>
        <row r="1262">
          <cell r="H1262">
            <v>30851040</v>
          </cell>
          <cell r="I1262">
            <v>1</v>
          </cell>
          <cell r="J1262" t="str">
            <v>CL</v>
          </cell>
          <cell r="K1262" t="str">
            <v>POUS270178</v>
          </cell>
          <cell r="L1262">
            <v>0</v>
          </cell>
          <cell r="M1262">
            <v>0</v>
          </cell>
          <cell r="N1262">
            <v>0</v>
          </cell>
          <cell r="O1262">
            <v>0</v>
          </cell>
        </row>
        <row r="1263">
          <cell r="H1263">
            <v>30851041</v>
          </cell>
          <cell r="I1263">
            <v>4</v>
          </cell>
          <cell r="J1263" t="str">
            <v>CL</v>
          </cell>
          <cell r="K1263" t="str">
            <v>POUS271593</v>
          </cell>
          <cell r="L1263">
            <v>0</v>
          </cell>
          <cell r="M1263">
            <v>0</v>
          </cell>
          <cell r="N1263">
            <v>0</v>
          </cell>
          <cell r="O1263">
            <v>0</v>
          </cell>
        </row>
        <row r="1264">
          <cell r="H1264">
            <v>30851042</v>
          </cell>
          <cell r="I1264">
            <v>3</v>
          </cell>
          <cell r="J1264" t="str">
            <v>CL</v>
          </cell>
          <cell r="K1264" t="str">
            <v>POUS271611</v>
          </cell>
          <cell r="L1264">
            <v>0</v>
          </cell>
          <cell r="M1264">
            <v>0</v>
          </cell>
          <cell r="N1264">
            <v>0</v>
          </cell>
          <cell r="O1264">
            <v>0</v>
          </cell>
        </row>
        <row r="1265">
          <cell r="H1265">
            <v>30851043</v>
          </cell>
          <cell r="I1265">
            <v>18</v>
          </cell>
          <cell r="J1265" t="str">
            <v>CL</v>
          </cell>
          <cell r="K1265" t="str">
            <v>POUS270188</v>
          </cell>
          <cell r="L1265">
            <v>0</v>
          </cell>
          <cell r="M1265">
            <v>0</v>
          </cell>
          <cell r="N1265">
            <v>0</v>
          </cell>
          <cell r="O1265">
            <v>0</v>
          </cell>
        </row>
        <row r="1266">
          <cell r="H1266">
            <v>30851044</v>
          </cell>
          <cell r="I1266">
            <v>14</v>
          </cell>
          <cell r="J1266" t="str">
            <v>CL</v>
          </cell>
          <cell r="K1266" t="str">
            <v>POUS270422</v>
          </cell>
          <cell r="L1266">
            <v>13</v>
          </cell>
          <cell r="M1266">
            <v>0</v>
          </cell>
          <cell r="N1266">
            <v>1</v>
          </cell>
          <cell r="O1266">
            <v>0</v>
          </cell>
        </row>
        <row r="1267">
          <cell r="H1267">
            <v>30851045</v>
          </cell>
          <cell r="I1267">
            <v>39</v>
          </cell>
          <cell r="J1267" t="str">
            <v>CL</v>
          </cell>
          <cell r="K1267" t="str">
            <v>POUS270355</v>
          </cell>
          <cell r="L1267">
            <v>0</v>
          </cell>
          <cell r="M1267">
            <v>0</v>
          </cell>
          <cell r="N1267">
            <v>0</v>
          </cell>
          <cell r="O1267">
            <v>0</v>
          </cell>
        </row>
        <row r="1268">
          <cell r="H1268">
            <v>30851046</v>
          </cell>
          <cell r="I1268">
            <v>32</v>
          </cell>
          <cell r="J1268" t="str">
            <v>CL</v>
          </cell>
          <cell r="K1268" t="str">
            <v>POUS270498</v>
          </cell>
          <cell r="L1268">
            <v>29</v>
          </cell>
          <cell r="M1268">
            <v>1</v>
          </cell>
          <cell r="N1268">
            <v>2</v>
          </cell>
          <cell r="O1268">
            <v>0</v>
          </cell>
        </row>
        <row r="1269">
          <cell r="H1269">
            <v>30851047</v>
          </cell>
          <cell r="I1269">
            <v>46</v>
          </cell>
          <cell r="J1269" t="str">
            <v>CL</v>
          </cell>
          <cell r="K1269" t="str">
            <v>POUS271243</v>
          </cell>
          <cell r="L1269">
            <v>46</v>
          </cell>
          <cell r="M1269">
            <v>0</v>
          </cell>
          <cell r="N1269">
            <v>0</v>
          </cell>
          <cell r="O1269">
            <v>0</v>
          </cell>
        </row>
        <row r="1270">
          <cell r="H1270">
            <v>30851048</v>
          </cell>
          <cell r="I1270">
            <v>28</v>
          </cell>
          <cell r="J1270" t="str">
            <v>CL</v>
          </cell>
          <cell r="K1270" t="str">
            <v>POUS271243</v>
          </cell>
          <cell r="L1270">
            <v>0</v>
          </cell>
          <cell r="M1270">
            <v>0</v>
          </cell>
          <cell r="N1270">
            <v>0</v>
          </cell>
          <cell r="O1270">
            <v>0</v>
          </cell>
        </row>
        <row r="1271">
          <cell r="H1271">
            <v>30851049</v>
          </cell>
          <cell r="I1271">
            <v>44</v>
          </cell>
          <cell r="J1271" t="str">
            <v>CL</v>
          </cell>
          <cell r="K1271" t="str">
            <v>POUS271662</v>
          </cell>
          <cell r="L1271">
            <v>0</v>
          </cell>
          <cell r="M1271">
            <v>0</v>
          </cell>
          <cell r="N1271">
            <v>0</v>
          </cell>
          <cell r="O1271">
            <v>0</v>
          </cell>
        </row>
        <row r="1272">
          <cell r="H1272">
            <v>30851050</v>
          </cell>
          <cell r="I1272">
            <v>6</v>
          </cell>
          <cell r="J1272" t="str">
            <v>CL</v>
          </cell>
          <cell r="K1272" t="str">
            <v>POUS271458</v>
          </cell>
          <cell r="L1272">
            <v>3</v>
          </cell>
          <cell r="M1272">
            <v>3</v>
          </cell>
          <cell r="N1272">
            <v>0</v>
          </cell>
          <cell r="O1272">
            <v>0</v>
          </cell>
        </row>
        <row r="1273">
          <cell r="H1273">
            <v>30851051</v>
          </cell>
          <cell r="I1273">
            <v>5</v>
          </cell>
          <cell r="J1273" t="str">
            <v>CL</v>
          </cell>
          <cell r="K1273" t="str">
            <v>POUS271550</v>
          </cell>
          <cell r="L1273">
            <v>3</v>
          </cell>
          <cell r="M1273">
            <v>2</v>
          </cell>
          <cell r="N1273">
            <v>0</v>
          </cell>
          <cell r="O1273">
            <v>0</v>
          </cell>
        </row>
        <row r="1274">
          <cell r="H1274">
            <v>30851052</v>
          </cell>
          <cell r="I1274">
            <v>1</v>
          </cell>
          <cell r="J1274" t="str">
            <v>CL</v>
          </cell>
          <cell r="K1274" t="str">
            <v>POUS271549</v>
          </cell>
          <cell r="L1274">
            <v>0</v>
          </cell>
          <cell r="M1274">
            <v>0</v>
          </cell>
          <cell r="N1274">
            <v>0</v>
          </cell>
          <cell r="O1274">
            <v>0</v>
          </cell>
        </row>
        <row r="1275">
          <cell r="H1275">
            <v>30851053</v>
          </cell>
          <cell r="I1275">
            <v>4</v>
          </cell>
          <cell r="J1275" t="str">
            <v>CL</v>
          </cell>
          <cell r="K1275" t="str">
            <v>POUS271615</v>
          </cell>
          <cell r="L1275">
            <v>4</v>
          </cell>
          <cell r="M1275">
            <v>0</v>
          </cell>
          <cell r="N1275">
            <v>0</v>
          </cell>
          <cell r="O1275">
            <v>0</v>
          </cell>
        </row>
        <row r="1276">
          <cell r="H1276">
            <v>30851054</v>
          </cell>
          <cell r="I1276">
            <v>1</v>
          </cell>
          <cell r="J1276" t="str">
            <v>CL</v>
          </cell>
          <cell r="K1276" t="str">
            <v>POUS271634</v>
          </cell>
          <cell r="L1276">
            <v>0</v>
          </cell>
          <cell r="M1276">
            <v>0</v>
          </cell>
          <cell r="N1276">
            <v>0</v>
          </cell>
          <cell r="O1276">
            <v>0</v>
          </cell>
        </row>
        <row r="1277">
          <cell r="H1277">
            <v>30851055</v>
          </cell>
          <cell r="I1277">
            <v>1</v>
          </cell>
          <cell r="J1277" t="str">
            <v>CL</v>
          </cell>
          <cell r="K1277" t="str">
            <v>POUS271667</v>
          </cell>
          <cell r="L1277">
            <v>0</v>
          </cell>
          <cell r="M1277">
            <v>0</v>
          </cell>
          <cell r="N1277">
            <v>0</v>
          </cell>
          <cell r="O1277">
            <v>0</v>
          </cell>
        </row>
        <row r="1278">
          <cell r="H1278">
            <v>30851056</v>
          </cell>
          <cell r="I1278">
            <v>1</v>
          </cell>
          <cell r="J1278" t="str">
            <v>CL</v>
          </cell>
          <cell r="K1278" t="str">
            <v>POUS271704</v>
          </cell>
          <cell r="L1278">
            <v>0</v>
          </cell>
          <cell r="M1278">
            <v>0</v>
          </cell>
          <cell r="N1278">
            <v>0</v>
          </cell>
          <cell r="O1278">
            <v>0</v>
          </cell>
        </row>
        <row r="1279">
          <cell r="H1279">
            <v>30851057</v>
          </cell>
          <cell r="I1279">
            <v>8</v>
          </cell>
          <cell r="J1279" t="str">
            <v>CL</v>
          </cell>
          <cell r="K1279" t="str">
            <v>POUS271703</v>
          </cell>
          <cell r="L1279">
            <v>8</v>
          </cell>
          <cell r="M1279">
            <v>0</v>
          </cell>
          <cell r="N1279">
            <v>0</v>
          </cell>
          <cell r="O1279">
            <v>0</v>
          </cell>
        </row>
        <row r="1280">
          <cell r="H1280">
            <v>30851058</v>
          </cell>
          <cell r="I1280">
            <v>1</v>
          </cell>
          <cell r="J1280" t="str">
            <v>CL</v>
          </cell>
          <cell r="K1280" t="str">
            <v>POUS271702</v>
          </cell>
          <cell r="L1280">
            <v>0</v>
          </cell>
          <cell r="M1280">
            <v>0</v>
          </cell>
          <cell r="N1280">
            <v>0</v>
          </cell>
          <cell r="O1280">
            <v>0</v>
          </cell>
        </row>
        <row r="1281">
          <cell r="H1281">
            <v>30851059</v>
          </cell>
          <cell r="I1281">
            <v>17</v>
          </cell>
          <cell r="J1281" t="str">
            <v>CL</v>
          </cell>
          <cell r="K1281" t="str">
            <v>POUS270818</v>
          </cell>
          <cell r="L1281">
            <v>16</v>
          </cell>
          <cell r="M1281">
            <v>0</v>
          </cell>
          <cell r="N1281">
            <v>1</v>
          </cell>
          <cell r="O1281">
            <v>0</v>
          </cell>
        </row>
        <row r="1282">
          <cell r="H1282">
            <v>30851060</v>
          </cell>
          <cell r="I1282">
            <v>15</v>
          </cell>
          <cell r="J1282" t="str">
            <v>CL</v>
          </cell>
          <cell r="K1282" t="str">
            <v>POUS270937</v>
          </cell>
          <cell r="L1282">
            <v>13</v>
          </cell>
          <cell r="M1282">
            <v>0</v>
          </cell>
          <cell r="N1282">
            <v>2</v>
          </cell>
          <cell r="O1282">
            <v>0</v>
          </cell>
        </row>
        <row r="1283">
          <cell r="H1283">
            <v>30851061</v>
          </cell>
          <cell r="I1283">
            <v>39</v>
          </cell>
          <cell r="J1283" t="str">
            <v>CL</v>
          </cell>
          <cell r="K1283" t="str">
            <v>POUS270993</v>
          </cell>
          <cell r="L1283">
            <v>38</v>
          </cell>
          <cell r="M1283">
            <v>1</v>
          </cell>
          <cell r="N1283">
            <v>0</v>
          </cell>
          <cell r="O1283">
            <v>0</v>
          </cell>
        </row>
        <row r="1284">
          <cell r="H1284">
            <v>30851062</v>
          </cell>
          <cell r="I1284">
            <v>30</v>
          </cell>
          <cell r="J1284" t="str">
            <v>CL</v>
          </cell>
          <cell r="K1284" t="str">
            <v>POUS271223</v>
          </cell>
          <cell r="L1284">
            <v>0</v>
          </cell>
          <cell r="M1284">
            <v>0</v>
          </cell>
          <cell r="N1284">
            <v>0</v>
          </cell>
          <cell r="O1284">
            <v>0</v>
          </cell>
        </row>
        <row r="1285">
          <cell r="H1285">
            <v>30851063</v>
          </cell>
          <cell r="I1285">
            <v>6</v>
          </cell>
          <cell r="J1285" t="str">
            <v>CL</v>
          </cell>
          <cell r="K1285" t="str">
            <v>POUS271522</v>
          </cell>
          <cell r="L1285">
            <v>6</v>
          </cell>
          <cell r="M1285">
            <v>0</v>
          </cell>
          <cell r="N1285">
            <v>0</v>
          </cell>
          <cell r="O1285">
            <v>0</v>
          </cell>
        </row>
        <row r="1286">
          <cell r="H1286">
            <v>30851064</v>
          </cell>
          <cell r="I1286">
            <v>1</v>
          </cell>
          <cell r="J1286" t="str">
            <v>CL</v>
          </cell>
          <cell r="K1286" t="str">
            <v>POUS271539</v>
          </cell>
          <cell r="L1286">
            <v>1</v>
          </cell>
          <cell r="M1286">
            <v>0</v>
          </cell>
          <cell r="N1286">
            <v>0</v>
          </cell>
          <cell r="O1286">
            <v>0</v>
          </cell>
        </row>
        <row r="1287">
          <cell r="H1287">
            <v>30851065</v>
          </cell>
          <cell r="I1287">
            <v>2</v>
          </cell>
          <cell r="J1287" t="str">
            <v>CL</v>
          </cell>
          <cell r="K1287" t="str">
            <v>POUS271548</v>
          </cell>
          <cell r="L1287">
            <v>0</v>
          </cell>
          <cell r="M1287">
            <v>0</v>
          </cell>
          <cell r="N1287">
            <v>0</v>
          </cell>
          <cell r="O1287">
            <v>0</v>
          </cell>
        </row>
        <row r="1288">
          <cell r="H1288">
            <v>30851066</v>
          </cell>
          <cell r="I1288">
            <v>55</v>
          </cell>
          <cell r="J1288" t="str">
            <v>CL</v>
          </cell>
          <cell r="K1288" t="str">
            <v>POUS271617</v>
          </cell>
          <cell r="L1288">
            <v>54</v>
          </cell>
          <cell r="M1288">
            <v>1</v>
          </cell>
          <cell r="N1288">
            <v>0</v>
          </cell>
          <cell r="O1288">
            <v>0</v>
          </cell>
        </row>
        <row r="1289">
          <cell r="H1289">
            <v>30851067</v>
          </cell>
          <cell r="I1289">
            <v>1</v>
          </cell>
          <cell r="J1289" t="str">
            <v>CL</v>
          </cell>
          <cell r="K1289" t="str">
            <v>POUS270896</v>
          </cell>
          <cell r="L1289">
            <v>1</v>
          </cell>
          <cell r="M1289">
            <v>0</v>
          </cell>
          <cell r="N1289">
            <v>0</v>
          </cell>
          <cell r="O1289">
            <v>0</v>
          </cell>
        </row>
        <row r="1290">
          <cell r="H1290">
            <v>30851068</v>
          </cell>
          <cell r="I1290">
            <v>3</v>
          </cell>
          <cell r="J1290" t="str">
            <v>CL</v>
          </cell>
          <cell r="K1290" t="str">
            <v>POUS271686</v>
          </cell>
          <cell r="L1290">
            <v>0</v>
          </cell>
          <cell r="M1290">
            <v>0</v>
          </cell>
          <cell r="N1290">
            <v>0</v>
          </cell>
          <cell r="O1290">
            <v>0</v>
          </cell>
        </row>
        <row r="1291">
          <cell r="H1291">
            <v>30851069</v>
          </cell>
          <cell r="I1291">
            <v>4</v>
          </cell>
          <cell r="J1291" t="str">
            <v>CL</v>
          </cell>
          <cell r="K1291" t="str">
            <v>POUS271668</v>
          </cell>
          <cell r="L1291">
            <v>4</v>
          </cell>
          <cell r="M1291">
            <v>0</v>
          </cell>
          <cell r="N1291">
            <v>0</v>
          </cell>
          <cell r="O1291">
            <v>0</v>
          </cell>
        </row>
        <row r="1292">
          <cell r="H1292">
            <v>30851070</v>
          </cell>
          <cell r="I1292">
            <v>1</v>
          </cell>
          <cell r="J1292" t="str">
            <v>CL</v>
          </cell>
          <cell r="K1292" t="str">
            <v>POUS271683</v>
          </cell>
          <cell r="L1292">
            <v>0</v>
          </cell>
          <cell r="M1292">
            <v>0</v>
          </cell>
          <cell r="N1292">
            <v>0</v>
          </cell>
          <cell r="O1292">
            <v>0</v>
          </cell>
        </row>
        <row r="1293">
          <cell r="H1293">
            <v>30851071</v>
          </cell>
          <cell r="I1293">
            <v>3</v>
          </cell>
          <cell r="J1293" t="str">
            <v>CL</v>
          </cell>
          <cell r="K1293" t="str">
            <v>POUS271664</v>
          </cell>
          <cell r="L1293">
            <v>0</v>
          </cell>
          <cell r="M1293">
            <v>0</v>
          </cell>
          <cell r="N1293">
            <v>0</v>
          </cell>
          <cell r="O1293">
            <v>0</v>
          </cell>
        </row>
        <row r="1294">
          <cell r="H1294">
            <v>30851072</v>
          </cell>
          <cell r="I1294">
            <v>3</v>
          </cell>
          <cell r="J1294" t="str">
            <v>CL</v>
          </cell>
          <cell r="K1294" t="str">
            <v>POUS271720</v>
          </cell>
          <cell r="L1294">
            <v>0</v>
          </cell>
          <cell r="M1294">
            <v>0</v>
          </cell>
          <cell r="N1294">
            <v>0</v>
          </cell>
          <cell r="O1294">
            <v>0</v>
          </cell>
        </row>
        <row r="1295">
          <cell r="H1295">
            <v>30851073</v>
          </cell>
          <cell r="I1295">
            <v>40</v>
          </cell>
          <cell r="J1295" t="str">
            <v>CL</v>
          </cell>
          <cell r="K1295" t="str">
            <v>POUS270209</v>
          </cell>
          <cell r="L1295">
            <v>20</v>
          </cell>
          <cell r="M1295">
            <v>20</v>
          </cell>
          <cell r="N1295">
            <v>0</v>
          </cell>
          <cell r="O1295">
            <v>0</v>
          </cell>
        </row>
        <row r="1296">
          <cell r="H1296">
            <v>30851074</v>
          </cell>
          <cell r="I1296">
            <v>11</v>
          </cell>
          <cell r="J1296" t="str">
            <v>CL</v>
          </cell>
          <cell r="K1296" t="str">
            <v>POUS270344</v>
          </cell>
          <cell r="L1296">
            <v>0</v>
          </cell>
          <cell r="M1296">
            <v>0</v>
          </cell>
          <cell r="N1296">
            <v>0</v>
          </cell>
          <cell r="O1296">
            <v>0</v>
          </cell>
        </row>
        <row r="1297">
          <cell r="H1297">
            <v>30851075</v>
          </cell>
          <cell r="I1297">
            <v>48</v>
          </cell>
          <cell r="J1297" t="str">
            <v>CL</v>
          </cell>
          <cell r="K1297" t="str">
            <v>POUS270992</v>
          </cell>
          <cell r="L1297">
            <v>0</v>
          </cell>
          <cell r="M1297">
            <v>0</v>
          </cell>
          <cell r="N1297">
            <v>0</v>
          </cell>
          <cell r="O1297">
            <v>0</v>
          </cell>
        </row>
        <row r="1298">
          <cell r="H1298">
            <v>30851076</v>
          </cell>
          <cell r="I1298">
            <v>72</v>
          </cell>
          <cell r="J1298" t="str">
            <v>CL</v>
          </cell>
          <cell r="K1298" t="str">
            <v>POUS270992</v>
          </cell>
          <cell r="L1298">
            <v>0</v>
          </cell>
          <cell r="M1298">
            <v>0</v>
          </cell>
          <cell r="N1298">
            <v>0</v>
          </cell>
          <cell r="O1298">
            <v>0</v>
          </cell>
        </row>
        <row r="1299">
          <cell r="H1299">
            <v>30851077</v>
          </cell>
          <cell r="I1299">
            <v>31</v>
          </cell>
          <cell r="J1299" t="str">
            <v>CL</v>
          </cell>
          <cell r="K1299" t="str">
            <v>POUS271226</v>
          </cell>
          <cell r="L1299">
            <v>0</v>
          </cell>
          <cell r="M1299">
            <v>0</v>
          </cell>
          <cell r="N1299">
            <v>0</v>
          </cell>
          <cell r="O1299">
            <v>0</v>
          </cell>
        </row>
        <row r="1300">
          <cell r="H1300">
            <v>30851078</v>
          </cell>
          <cell r="I1300">
            <v>243</v>
          </cell>
          <cell r="J1300" t="str">
            <v>CL</v>
          </cell>
          <cell r="K1300" t="str">
            <v>POUS271377</v>
          </cell>
          <cell r="L1300">
            <v>0</v>
          </cell>
          <cell r="M1300">
            <v>0</v>
          </cell>
          <cell r="N1300">
            <v>0</v>
          </cell>
          <cell r="O1300">
            <v>0</v>
          </cell>
        </row>
        <row r="1301">
          <cell r="H1301">
            <v>30851079</v>
          </cell>
          <cell r="I1301">
            <v>243</v>
          </cell>
          <cell r="J1301" t="str">
            <v>CL</v>
          </cell>
          <cell r="K1301" t="str">
            <v>POUS271378</v>
          </cell>
          <cell r="L1301">
            <v>0</v>
          </cell>
          <cell r="M1301">
            <v>0</v>
          </cell>
          <cell r="N1301">
            <v>0</v>
          </cell>
          <cell r="O1301">
            <v>0</v>
          </cell>
        </row>
        <row r="1302">
          <cell r="H1302">
            <v>30851080</v>
          </cell>
          <cell r="I1302">
            <v>34</v>
          </cell>
          <cell r="J1302" t="str">
            <v>CL</v>
          </cell>
          <cell r="K1302" t="str">
            <v>POUS271377</v>
          </cell>
          <cell r="L1302">
            <v>0</v>
          </cell>
          <cell r="M1302">
            <v>0</v>
          </cell>
          <cell r="N1302">
            <v>0</v>
          </cell>
          <cell r="O1302">
            <v>0</v>
          </cell>
        </row>
        <row r="1303">
          <cell r="H1303">
            <v>30851081</v>
          </cell>
          <cell r="I1303">
            <v>34</v>
          </cell>
          <cell r="J1303" t="str">
            <v>CL</v>
          </cell>
          <cell r="K1303" t="str">
            <v>POUS271378</v>
          </cell>
          <cell r="L1303">
            <v>0</v>
          </cell>
          <cell r="M1303">
            <v>0</v>
          </cell>
          <cell r="N1303">
            <v>0</v>
          </cell>
          <cell r="O1303">
            <v>0</v>
          </cell>
        </row>
        <row r="1304">
          <cell r="H1304">
            <v>30851082</v>
          </cell>
          <cell r="I1304">
            <v>65</v>
          </cell>
          <cell r="J1304" t="str">
            <v>CL</v>
          </cell>
          <cell r="K1304" t="str">
            <v>POUS271478</v>
          </cell>
          <cell r="L1304">
            <v>0</v>
          </cell>
          <cell r="M1304">
            <v>0</v>
          </cell>
          <cell r="N1304">
            <v>0</v>
          </cell>
          <cell r="O1304">
            <v>0</v>
          </cell>
        </row>
        <row r="1305">
          <cell r="H1305">
            <v>30851083</v>
          </cell>
          <cell r="I1305">
            <v>10</v>
          </cell>
          <cell r="J1305" t="str">
            <v>CL</v>
          </cell>
          <cell r="K1305" t="str">
            <v>POUS271593</v>
          </cell>
          <cell r="L1305">
            <v>0</v>
          </cell>
          <cell r="M1305">
            <v>0</v>
          </cell>
          <cell r="N1305">
            <v>0</v>
          </cell>
          <cell r="O1305">
            <v>0</v>
          </cell>
        </row>
        <row r="1306">
          <cell r="H1306">
            <v>30851084</v>
          </cell>
          <cell r="I1306">
            <v>20</v>
          </cell>
          <cell r="J1306" t="str">
            <v>CL</v>
          </cell>
          <cell r="K1306" t="str">
            <v>POUS271613</v>
          </cell>
          <cell r="L1306">
            <v>20</v>
          </cell>
          <cell r="M1306">
            <v>0</v>
          </cell>
          <cell r="N1306">
            <v>0</v>
          </cell>
          <cell r="O1306">
            <v>0</v>
          </cell>
        </row>
        <row r="1307">
          <cell r="H1307">
            <v>30851085</v>
          </cell>
          <cell r="I1307">
            <v>17</v>
          </cell>
          <cell r="J1307" t="str">
            <v>CL</v>
          </cell>
          <cell r="K1307" t="str">
            <v>POUS271631</v>
          </cell>
          <cell r="L1307">
            <v>17</v>
          </cell>
          <cell r="M1307">
            <v>0</v>
          </cell>
          <cell r="N1307">
            <v>0</v>
          </cell>
          <cell r="O1307">
            <v>0</v>
          </cell>
        </row>
        <row r="1308">
          <cell r="H1308">
            <v>30851086</v>
          </cell>
          <cell r="I1308">
            <v>18</v>
          </cell>
          <cell r="J1308" t="str">
            <v>CL</v>
          </cell>
          <cell r="K1308" t="str">
            <v>POUS271632</v>
          </cell>
          <cell r="L1308">
            <v>17</v>
          </cell>
          <cell r="M1308">
            <v>0</v>
          </cell>
          <cell r="N1308">
            <v>1</v>
          </cell>
          <cell r="O1308">
            <v>0</v>
          </cell>
        </row>
        <row r="1309">
          <cell r="H1309">
            <v>30851087</v>
          </cell>
          <cell r="I1309">
            <v>23</v>
          </cell>
          <cell r="J1309" t="str">
            <v>CL</v>
          </cell>
          <cell r="K1309" t="str">
            <v>POUS271631</v>
          </cell>
          <cell r="L1309">
            <v>23</v>
          </cell>
          <cell r="M1309">
            <v>0</v>
          </cell>
          <cell r="N1309">
            <v>0</v>
          </cell>
          <cell r="O1309">
            <v>0</v>
          </cell>
        </row>
        <row r="1310">
          <cell r="H1310">
            <v>30851088</v>
          </cell>
          <cell r="I1310">
            <v>24</v>
          </cell>
          <cell r="J1310" t="str">
            <v>CL</v>
          </cell>
          <cell r="K1310" t="str">
            <v>POUS271632</v>
          </cell>
          <cell r="L1310">
            <v>0</v>
          </cell>
          <cell r="M1310">
            <v>0</v>
          </cell>
          <cell r="N1310">
            <v>0</v>
          </cell>
          <cell r="O1310">
            <v>0</v>
          </cell>
        </row>
        <row r="1311">
          <cell r="H1311">
            <v>30851089</v>
          </cell>
          <cell r="I1311">
            <v>1</v>
          </cell>
          <cell r="J1311" t="str">
            <v>CL</v>
          </cell>
          <cell r="K1311" t="str">
            <v>POUS271681</v>
          </cell>
          <cell r="L1311">
            <v>0</v>
          </cell>
          <cell r="M1311">
            <v>1</v>
          </cell>
          <cell r="N1311">
            <v>0</v>
          </cell>
          <cell r="O1311">
            <v>0</v>
          </cell>
        </row>
        <row r="1312">
          <cell r="H1312">
            <v>30851090</v>
          </cell>
          <cell r="I1312">
            <v>2</v>
          </cell>
          <cell r="J1312" t="str">
            <v>CL</v>
          </cell>
          <cell r="K1312" t="str">
            <v>POUS271685</v>
          </cell>
          <cell r="L1312">
            <v>0</v>
          </cell>
          <cell r="M1312">
            <v>0</v>
          </cell>
          <cell r="N1312">
            <v>0</v>
          </cell>
          <cell r="O1312">
            <v>0</v>
          </cell>
        </row>
        <row r="1313">
          <cell r="H1313">
            <v>30851091</v>
          </cell>
          <cell r="I1313">
            <v>10</v>
          </cell>
          <cell r="J1313" t="str">
            <v>CL</v>
          </cell>
          <cell r="K1313" t="str">
            <v>POUS271678</v>
          </cell>
          <cell r="L1313">
            <v>10</v>
          </cell>
          <cell r="M1313">
            <v>0</v>
          </cell>
          <cell r="N1313">
            <v>0</v>
          </cell>
          <cell r="O1313">
            <v>0</v>
          </cell>
        </row>
        <row r="1314">
          <cell r="H1314">
            <v>30851092</v>
          </cell>
          <cell r="I1314">
            <v>30</v>
          </cell>
          <cell r="J1314" t="str">
            <v>CL</v>
          </cell>
          <cell r="K1314" t="str">
            <v>POUS271709</v>
          </cell>
          <cell r="L1314">
            <v>0</v>
          </cell>
          <cell r="M1314">
            <v>0</v>
          </cell>
          <cell r="N1314">
            <v>0</v>
          </cell>
          <cell r="O1314">
            <v>0</v>
          </cell>
        </row>
        <row r="1315">
          <cell r="H1315">
            <v>30851093</v>
          </cell>
          <cell r="I1315">
            <v>400</v>
          </cell>
          <cell r="J1315" t="str">
            <v>CL</v>
          </cell>
          <cell r="K1315" t="str">
            <v>POUS271710</v>
          </cell>
          <cell r="L1315">
            <v>212</v>
          </cell>
          <cell r="M1315">
            <v>180</v>
          </cell>
          <cell r="N1315">
            <v>8</v>
          </cell>
          <cell r="O1315">
            <v>0</v>
          </cell>
        </row>
        <row r="1316">
          <cell r="H1316">
            <v>30851094</v>
          </cell>
          <cell r="I1316">
            <v>40</v>
          </cell>
          <cell r="J1316" t="str">
            <v>CL</v>
          </cell>
          <cell r="K1316" t="str">
            <v>POUS271705</v>
          </cell>
          <cell r="L1316">
            <v>0</v>
          </cell>
          <cell r="M1316">
            <v>0</v>
          </cell>
          <cell r="N1316">
            <v>0</v>
          </cell>
          <cell r="O1316">
            <v>0</v>
          </cell>
        </row>
        <row r="1317">
          <cell r="H1317">
            <v>30851111</v>
          </cell>
          <cell r="I1317">
            <v>1</v>
          </cell>
          <cell r="J1317" t="str">
            <v>CL</v>
          </cell>
          <cell r="K1317" t="str">
            <v>POUS271748</v>
          </cell>
          <cell r="L1317">
            <v>1</v>
          </cell>
          <cell r="M1317">
            <v>0</v>
          </cell>
          <cell r="N1317">
            <v>0</v>
          </cell>
          <cell r="O1317">
            <v>0</v>
          </cell>
        </row>
        <row r="1318">
          <cell r="H1318">
            <v>30851137</v>
          </cell>
          <cell r="I1318">
            <v>1</v>
          </cell>
          <cell r="J1318" t="str">
            <v>CL</v>
          </cell>
          <cell r="K1318" t="str">
            <v>POUS271325</v>
          </cell>
          <cell r="L1318">
            <v>0</v>
          </cell>
          <cell r="M1318">
            <v>0</v>
          </cell>
          <cell r="N1318">
            <v>0</v>
          </cell>
          <cell r="O1318">
            <v>0</v>
          </cell>
        </row>
        <row r="1319">
          <cell r="H1319">
            <v>30851125</v>
          </cell>
          <cell r="I1319">
            <v>27</v>
          </cell>
          <cell r="J1319" t="str">
            <v>CL</v>
          </cell>
          <cell r="K1319" t="str">
            <v>POUS270209</v>
          </cell>
          <cell r="L1319">
            <v>0</v>
          </cell>
          <cell r="M1319">
            <v>0</v>
          </cell>
          <cell r="N1319">
            <v>0</v>
          </cell>
          <cell r="O1319">
            <v>0</v>
          </cell>
        </row>
        <row r="1320">
          <cell r="H1320">
            <v>30851136</v>
          </cell>
          <cell r="I1320">
            <v>114</v>
          </cell>
          <cell r="J1320" t="str">
            <v>CL</v>
          </cell>
          <cell r="K1320" t="str">
            <v>POUS270993</v>
          </cell>
          <cell r="L1320">
            <v>0</v>
          </cell>
          <cell r="M1320">
            <v>0</v>
          </cell>
          <cell r="N1320">
            <v>0</v>
          </cell>
          <cell r="O1320">
            <v>0</v>
          </cell>
        </row>
        <row r="1321">
          <cell r="H1321">
            <v>30851117</v>
          </cell>
          <cell r="I1321">
            <v>38</v>
          </cell>
          <cell r="J1321" t="str">
            <v>CL</v>
          </cell>
          <cell r="K1321" t="str">
            <v>POUS270402</v>
          </cell>
          <cell r="L1321">
            <v>0</v>
          </cell>
          <cell r="M1321">
            <v>0</v>
          </cell>
          <cell r="N1321">
            <v>0</v>
          </cell>
          <cell r="O1321">
            <v>0</v>
          </cell>
        </row>
        <row r="1322">
          <cell r="H1322">
            <v>30851120</v>
          </cell>
          <cell r="I1322">
            <v>46</v>
          </cell>
          <cell r="J1322" t="str">
            <v>CL</v>
          </cell>
          <cell r="K1322" t="str">
            <v>POUS270455</v>
          </cell>
          <cell r="L1322">
            <v>0</v>
          </cell>
          <cell r="M1322">
            <v>0</v>
          </cell>
          <cell r="N1322">
            <v>0</v>
          </cell>
          <cell r="O1322">
            <v>0</v>
          </cell>
        </row>
        <row r="1323">
          <cell r="H1323">
            <v>30851121</v>
          </cell>
          <cell r="I1323">
            <v>43</v>
          </cell>
          <cell r="J1323" t="str">
            <v>CL</v>
          </cell>
          <cell r="K1323" t="str">
            <v>POUS270096</v>
          </cell>
          <cell r="L1323">
            <v>0</v>
          </cell>
          <cell r="M1323">
            <v>0</v>
          </cell>
          <cell r="N1323">
            <v>0</v>
          </cell>
          <cell r="O1323">
            <v>0</v>
          </cell>
        </row>
        <row r="1324">
          <cell r="H1324">
            <v>30851119</v>
          </cell>
          <cell r="I1324">
            <v>15</v>
          </cell>
          <cell r="J1324" t="str">
            <v>CL</v>
          </cell>
          <cell r="K1324" t="str">
            <v>POUS270378</v>
          </cell>
          <cell r="L1324">
            <v>0</v>
          </cell>
          <cell r="M1324">
            <v>0</v>
          </cell>
          <cell r="N1324">
            <v>0</v>
          </cell>
          <cell r="O1324">
            <v>0</v>
          </cell>
        </row>
        <row r="1325">
          <cell r="H1325">
            <v>30851126</v>
          </cell>
          <cell r="I1325">
            <v>18</v>
          </cell>
          <cell r="J1325" t="str">
            <v>CL</v>
          </cell>
          <cell r="K1325" t="str">
            <v>POUS270144</v>
          </cell>
          <cell r="L1325">
            <v>0</v>
          </cell>
          <cell r="M1325">
            <v>0</v>
          </cell>
          <cell r="N1325">
            <v>0</v>
          </cell>
          <cell r="O1325">
            <v>0</v>
          </cell>
        </row>
        <row r="1326">
          <cell r="H1326">
            <v>30851118</v>
          </cell>
          <cell r="I1326">
            <v>12</v>
          </cell>
          <cell r="J1326" t="str">
            <v>CL</v>
          </cell>
          <cell r="K1326" t="str">
            <v>POUS270502</v>
          </cell>
          <cell r="L1326">
            <v>0</v>
          </cell>
          <cell r="M1326">
            <v>0</v>
          </cell>
          <cell r="N1326">
            <v>0</v>
          </cell>
          <cell r="O1326">
            <v>0</v>
          </cell>
        </row>
        <row r="1327">
          <cell r="H1327">
            <v>30851124</v>
          </cell>
          <cell r="I1327">
            <v>8</v>
          </cell>
          <cell r="J1327" t="str">
            <v>CL</v>
          </cell>
          <cell r="K1327" t="str">
            <v>POUS270375</v>
          </cell>
          <cell r="L1327">
            <v>0</v>
          </cell>
          <cell r="M1327">
            <v>0</v>
          </cell>
          <cell r="N1327">
            <v>0</v>
          </cell>
          <cell r="O1327">
            <v>0</v>
          </cell>
        </row>
        <row r="1328">
          <cell r="H1328">
            <v>30851127</v>
          </cell>
          <cell r="I1328">
            <v>4</v>
          </cell>
          <cell r="J1328" t="str">
            <v>CL</v>
          </cell>
          <cell r="K1328" t="str">
            <v>POUS270472</v>
          </cell>
          <cell r="L1328">
            <v>0</v>
          </cell>
          <cell r="M1328">
            <v>0</v>
          </cell>
          <cell r="N1328">
            <v>0</v>
          </cell>
          <cell r="O1328">
            <v>0</v>
          </cell>
        </row>
        <row r="1329">
          <cell r="H1329">
            <v>30851123</v>
          </cell>
          <cell r="I1329">
            <v>4</v>
          </cell>
          <cell r="J1329" t="str">
            <v>CL</v>
          </cell>
          <cell r="K1329" t="str">
            <v>POUS270809</v>
          </cell>
          <cell r="L1329">
            <v>0</v>
          </cell>
          <cell r="M1329">
            <v>0</v>
          </cell>
          <cell r="N1329">
            <v>0</v>
          </cell>
          <cell r="O1329">
            <v>0</v>
          </cell>
        </row>
        <row r="1330">
          <cell r="H1330">
            <v>30851128</v>
          </cell>
          <cell r="I1330">
            <v>6</v>
          </cell>
          <cell r="J1330" t="str">
            <v>CL</v>
          </cell>
          <cell r="K1330" t="str">
            <v>POUS270448</v>
          </cell>
          <cell r="L1330">
            <v>0</v>
          </cell>
          <cell r="M1330">
            <v>0</v>
          </cell>
          <cell r="N1330">
            <v>0</v>
          </cell>
          <cell r="O1330">
            <v>0</v>
          </cell>
        </row>
        <row r="1331">
          <cell r="H1331">
            <v>30851122</v>
          </cell>
          <cell r="I1331">
            <v>2</v>
          </cell>
          <cell r="J1331" t="str">
            <v>CL</v>
          </cell>
          <cell r="K1331" t="str">
            <v>POUS270365</v>
          </cell>
          <cell r="L1331">
            <v>0</v>
          </cell>
          <cell r="M1331">
            <v>0</v>
          </cell>
          <cell r="N1331">
            <v>0</v>
          </cell>
          <cell r="O1331">
            <v>0</v>
          </cell>
        </row>
        <row r="1332">
          <cell r="H1332">
            <v>30851130</v>
          </cell>
          <cell r="I1332">
            <v>20</v>
          </cell>
          <cell r="J1332" t="str">
            <v>CL</v>
          </cell>
          <cell r="K1332" t="str">
            <v>POUS270429</v>
          </cell>
          <cell r="L1332">
            <v>0</v>
          </cell>
          <cell r="M1332">
            <v>0</v>
          </cell>
          <cell r="N1332">
            <v>0</v>
          </cell>
          <cell r="O1332">
            <v>0</v>
          </cell>
        </row>
        <row r="1333">
          <cell r="H1333">
            <v>30851132</v>
          </cell>
          <cell r="I1333">
            <v>15</v>
          </cell>
          <cell r="J1333" t="str">
            <v>CL</v>
          </cell>
          <cell r="K1333" t="str">
            <v>POUS269996</v>
          </cell>
          <cell r="L1333">
            <v>0</v>
          </cell>
          <cell r="M1333">
            <v>0</v>
          </cell>
          <cell r="N1333">
            <v>0</v>
          </cell>
          <cell r="O1333">
            <v>0</v>
          </cell>
        </row>
        <row r="1334">
          <cell r="H1334">
            <v>30851135</v>
          </cell>
          <cell r="I1334">
            <v>1</v>
          </cell>
          <cell r="J1334" t="str">
            <v>CL</v>
          </cell>
          <cell r="K1334" t="str">
            <v>POUS269996</v>
          </cell>
          <cell r="L1334">
            <v>0</v>
          </cell>
          <cell r="M1334">
            <v>0</v>
          </cell>
          <cell r="N1334">
            <v>0</v>
          </cell>
          <cell r="O1334">
            <v>0</v>
          </cell>
        </row>
        <row r="1335">
          <cell r="H1335">
            <v>30851133</v>
          </cell>
          <cell r="I1335">
            <v>12</v>
          </cell>
          <cell r="J1335" t="str">
            <v>CL</v>
          </cell>
          <cell r="K1335" t="str">
            <v>POUS270401</v>
          </cell>
          <cell r="L1335">
            <v>0</v>
          </cell>
          <cell r="M1335">
            <v>0</v>
          </cell>
          <cell r="N1335">
            <v>0</v>
          </cell>
          <cell r="O1335">
            <v>0</v>
          </cell>
        </row>
        <row r="1336">
          <cell r="H1336">
            <v>30851134</v>
          </cell>
          <cell r="I1336">
            <v>8</v>
          </cell>
          <cell r="J1336" t="str">
            <v>CL</v>
          </cell>
          <cell r="K1336" t="str">
            <v>POUS270052</v>
          </cell>
          <cell r="L1336">
            <v>0</v>
          </cell>
          <cell r="M1336">
            <v>0</v>
          </cell>
          <cell r="N1336">
            <v>0</v>
          </cell>
          <cell r="O1336">
            <v>0</v>
          </cell>
        </row>
        <row r="1337">
          <cell r="H1337">
            <v>30851131</v>
          </cell>
          <cell r="I1337">
            <v>8</v>
          </cell>
          <cell r="J1337" t="str">
            <v>CL</v>
          </cell>
          <cell r="K1337" t="str">
            <v>POUS270230</v>
          </cell>
          <cell r="L1337">
            <v>0</v>
          </cell>
          <cell r="M1337">
            <v>0</v>
          </cell>
          <cell r="N1337">
            <v>0</v>
          </cell>
          <cell r="O1337">
            <v>0</v>
          </cell>
        </row>
        <row r="1338">
          <cell r="H1338">
            <v>30851129</v>
          </cell>
          <cell r="I1338">
            <v>6</v>
          </cell>
          <cell r="J1338" t="str">
            <v>CL</v>
          </cell>
          <cell r="K1338" t="str">
            <v>POUS270190</v>
          </cell>
          <cell r="L1338">
            <v>0</v>
          </cell>
          <cell r="M1338">
            <v>0</v>
          </cell>
          <cell r="N1338">
            <v>0</v>
          </cell>
          <cell r="O1338">
            <v>0</v>
          </cell>
        </row>
        <row r="1339">
          <cell r="H1339"/>
          <cell r="I1339"/>
          <cell r="J1339" t="str">
            <v>CL</v>
          </cell>
          <cell r="K1339"/>
          <cell r="L1339">
            <v>0</v>
          </cell>
          <cell r="M1339">
            <v>0</v>
          </cell>
          <cell r="N1339">
            <v>0</v>
          </cell>
          <cell r="O1339">
            <v>0</v>
          </cell>
        </row>
        <row r="1340">
          <cell r="H1340"/>
          <cell r="I1340"/>
          <cell r="J1340" t="str">
            <v>CL</v>
          </cell>
          <cell r="K1340"/>
          <cell r="L1340">
            <v>0</v>
          </cell>
          <cell r="M1340">
            <v>0</v>
          </cell>
          <cell r="N1340">
            <v>0</v>
          </cell>
          <cell r="O1340">
            <v>0</v>
          </cell>
        </row>
        <row r="1341">
          <cell r="H1341"/>
          <cell r="I1341"/>
          <cell r="J1341" t="str">
            <v>CL</v>
          </cell>
          <cell r="K1341"/>
          <cell r="L1341">
            <v>0</v>
          </cell>
          <cell r="M1341">
            <v>0</v>
          </cell>
          <cell r="N1341">
            <v>0</v>
          </cell>
          <cell r="O1341">
            <v>0</v>
          </cell>
        </row>
        <row r="1342">
          <cell r="H1342"/>
          <cell r="I1342"/>
          <cell r="J1342" t="str">
            <v>CL</v>
          </cell>
          <cell r="K1342"/>
          <cell r="L1342">
            <v>0</v>
          </cell>
          <cell r="M1342">
            <v>0</v>
          </cell>
          <cell r="N1342">
            <v>0</v>
          </cell>
          <cell r="O1342">
            <v>0</v>
          </cell>
        </row>
        <row r="1343">
          <cell r="H1343"/>
          <cell r="I1343"/>
          <cell r="J1343" t="str">
            <v>CL</v>
          </cell>
          <cell r="K1343"/>
          <cell r="L1343">
            <v>0</v>
          </cell>
          <cell r="M1343">
            <v>0</v>
          </cell>
          <cell r="N1343">
            <v>0</v>
          </cell>
          <cell r="O1343">
            <v>0</v>
          </cell>
        </row>
        <row r="1344">
          <cell r="H1344"/>
          <cell r="I1344"/>
          <cell r="J1344" t="str">
            <v>CL</v>
          </cell>
          <cell r="K1344"/>
          <cell r="L1344">
            <v>0</v>
          </cell>
          <cell r="M1344">
            <v>0</v>
          </cell>
          <cell r="N1344">
            <v>0</v>
          </cell>
          <cell r="O1344">
            <v>0</v>
          </cell>
        </row>
        <row r="1345">
          <cell r="H1345"/>
          <cell r="I1345"/>
          <cell r="J1345" t="str">
            <v>CL</v>
          </cell>
          <cell r="K1345"/>
          <cell r="L1345">
            <v>0</v>
          </cell>
          <cell r="M1345">
            <v>0</v>
          </cell>
          <cell r="N1345">
            <v>0</v>
          </cell>
          <cell r="O1345">
            <v>0</v>
          </cell>
        </row>
        <row r="1346">
          <cell r="H1346"/>
          <cell r="I1346"/>
          <cell r="J1346" t="str">
            <v>CL</v>
          </cell>
          <cell r="K1346"/>
          <cell r="L1346">
            <v>0</v>
          </cell>
          <cell r="M1346">
            <v>0</v>
          </cell>
          <cell r="N1346">
            <v>0</v>
          </cell>
          <cell r="O1346">
            <v>0</v>
          </cell>
        </row>
        <row r="1347">
          <cell r="H1347"/>
          <cell r="J1347" t="str">
            <v>CL</v>
          </cell>
          <cell r="K1347"/>
          <cell r="L1347">
            <v>0</v>
          </cell>
          <cell r="M1347">
            <v>0</v>
          </cell>
          <cell r="N1347">
            <v>0</v>
          </cell>
          <cell r="O1347">
            <v>0</v>
          </cell>
        </row>
        <row r="1348">
          <cell r="H1348"/>
          <cell r="J1348" t="str">
            <v>CL</v>
          </cell>
          <cell r="K1348"/>
          <cell r="L1348">
            <v>0</v>
          </cell>
          <cell r="M1348">
            <v>0</v>
          </cell>
          <cell r="N1348">
            <v>0</v>
          </cell>
          <cell r="O1348">
            <v>0</v>
          </cell>
        </row>
        <row r="1349">
          <cell r="H1349"/>
          <cell r="J1349" t="str">
            <v>CL</v>
          </cell>
          <cell r="K1349"/>
          <cell r="L1349">
            <v>0</v>
          </cell>
          <cell r="M1349">
            <v>0</v>
          </cell>
          <cell r="N1349">
            <v>0</v>
          </cell>
          <cell r="O1349">
            <v>0</v>
          </cell>
        </row>
        <row r="1350">
          <cell r="H1350"/>
          <cell r="J1350" t="str">
            <v>CL</v>
          </cell>
          <cell r="K1350"/>
          <cell r="L1350">
            <v>0</v>
          </cell>
          <cell r="M1350">
            <v>0</v>
          </cell>
          <cell r="N1350">
            <v>0</v>
          </cell>
          <cell r="O1350">
            <v>0</v>
          </cell>
        </row>
        <row r="1351">
          <cell r="H1351"/>
          <cell r="J1351" t="str">
            <v>CL</v>
          </cell>
          <cell r="K1351"/>
          <cell r="L1351">
            <v>0</v>
          </cell>
          <cell r="M1351">
            <v>0</v>
          </cell>
          <cell r="N1351">
            <v>0</v>
          </cell>
          <cell r="O1351">
            <v>0</v>
          </cell>
        </row>
        <row r="1352">
          <cell r="H1352"/>
          <cell r="J1352" t="str">
            <v>CL</v>
          </cell>
          <cell r="K1352"/>
          <cell r="L1352">
            <v>0</v>
          </cell>
          <cell r="M1352">
            <v>0</v>
          </cell>
          <cell r="N1352">
            <v>0</v>
          </cell>
          <cell r="O1352">
            <v>0</v>
          </cell>
        </row>
        <row r="1353">
          <cell r="H1353"/>
          <cell r="J1353" t="str">
            <v>CL</v>
          </cell>
          <cell r="K1353"/>
          <cell r="L1353">
            <v>0</v>
          </cell>
          <cell r="M1353">
            <v>0</v>
          </cell>
          <cell r="N1353">
            <v>0</v>
          </cell>
          <cell r="O1353">
            <v>0</v>
          </cell>
        </row>
        <row r="1354">
          <cell r="H1354"/>
          <cell r="J1354" t="str">
            <v>CL</v>
          </cell>
          <cell r="K1354"/>
          <cell r="L1354">
            <v>0</v>
          </cell>
          <cell r="M1354">
            <v>0</v>
          </cell>
          <cell r="N1354">
            <v>0</v>
          </cell>
          <cell r="O1354">
            <v>0</v>
          </cell>
        </row>
        <row r="1355">
          <cell r="H1355"/>
          <cell r="J1355" t="str">
            <v>CL</v>
          </cell>
          <cell r="K1355"/>
          <cell r="L1355">
            <v>0</v>
          </cell>
          <cell r="M1355">
            <v>0</v>
          </cell>
          <cell r="N1355">
            <v>0</v>
          </cell>
          <cell r="O1355">
            <v>0</v>
          </cell>
        </row>
        <row r="1356">
          <cell r="H1356"/>
          <cell r="J1356" t="str">
            <v>CL</v>
          </cell>
          <cell r="K1356"/>
          <cell r="L1356">
            <v>0</v>
          </cell>
          <cell r="M1356">
            <v>0</v>
          </cell>
          <cell r="N1356">
            <v>0</v>
          </cell>
          <cell r="O1356">
            <v>0</v>
          </cell>
        </row>
        <row r="1357">
          <cell r="H1357"/>
          <cell r="J1357" t="str">
            <v>CL</v>
          </cell>
          <cell r="K1357"/>
          <cell r="L1357">
            <v>0</v>
          </cell>
          <cell r="M1357">
            <v>0</v>
          </cell>
          <cell r="N1357">
            <v>0</v>
          </cell>
          <cell r="O1357">
            <v>0</v>
          </cell>
        </row>
        <row r="1358">
          <cell r="H1358"/>
          <cell r="J1358" t="str">
            <v>CL</v>
          </cell>
          <cell r="K1358"/>
          <cell r="L1358">
            <v>0</v>
          </cell>
          <cell r="M1358">
            <v>0</v>
          </cell>
          <cell r="N1358">
            <v>0</v>
          </cell>
          <cell r="O1358">
            <v>0</v>
          </cell>
        </row>
        <row r="1359">
          <cell r="H1359"/>
          <cell r="J1359" t="str">
            <v>CL</v>
          </cell>
          <cell r="K1359"/>
          <cell r="L1359">
            <v>0</v>
          </cell>
          <cell r="M1359">
            <v>0</v>
          </cell>
          <cell r="N1359">
            <v>0</v>
          </cell>
          <cell r="O1359">
            <v>0</v>
          </cell>
        </row>
        <row r="1360">
          <cell r="H1360"/>
          <cell r="J1360" t="str">
            <v>CL</v>
          </cell>
          <cell r="K1360"/>
          <cell r="L1360">
            <v>0</v>
          </cell>
          <cell r="M1360">
            <v>0</v>
          </cell>
          <cell r="N1360">
            <v>0</v>
          </cell>
          <cell r="O1360">
            <v>0</v>
          </cell>
        </row>
        <row r="1361">
          <cell r="H1361"/>
          <cell r="J1361" t="str">
            <v>CL</v>
          </cell>
          <cell r="K1361"/>
          <cell r="L1361">
            <v>0</v>
          </cell>
          <cell r="M1361">
            <v>0</v>
          </cell>
          <cell r="N1361">
            <v>0</v>
          </cell>
          <cell r="O1361">
            <v>0</v>
          </cell>
        </row>
        <row r="1362">
          <cell r="H1362"/>
          <cell r="J1362" t="str">
            <v>CL</v>
          </cell>
          <cell r="K1362"/>
          <cell r="L1362">
            <v>0</v>
          </cell>
          <cell r="M1362">
            <v>0</v>
          </cell>
          <cell r="N1362">
            <v>0</v>
          </cell>
          <cell r="O1362">
            <v>0</v>
          </cell>
        </row>
        <row r="1363">
          <cell r="H1363"/>
          <cell r="J1363" t="str">
            <v>CL</v>
          </cell>
          <cell r="K1363"/>
          <cell r="L1363">
            <v>0</v>
          </cell>
          <cell r="M1363">
            <v>0</v>
          </cell>
          <cell r="N1363">
            <v>0</v>
          </cell>
          <cell r="O1363">
            <v>0</v>
          </cell>
        </row>
        <row r="1364">
          <cell r="H1364"/>
          <cell r="J1364" t="str">
            <v>CL</v>
          </cell>
          <cell r="K1364"/>
          <cell r="L1364">
            <v>0</v>
          </cell>
          <cell r="M1364">
            <v>0</v>
          </cell>
          <cell r="N1364">
            <v>0</v>
          </cell>
          <cell r="O1364">
            <v>0</v>
          </cell>
        </row>
        <row r="1365">
          <cell r="H1365"/>
          <cell r="J1365" t="str">
            <v>CL</v>
          </cell>
          <cell r="K1365"/>
          <cell r="L1365">
            <v>0</v>
          </cell>
          <cell r="M1365">
            <v>0</v>
          </cell>
          <cell r="N1365">
            <v>0</v>
          </cell>
          <cell r="O1365">
            <v>0</v>
          </cell>
        </row>
        <row r="1366">
          <cell r="H1366"/>
          <cell r="J1366" t="str">
            <v>CL</v>
          </cell>
          <cell r="K1366"/>
          <cell r="L1366">
            <v>0</v>
          </cell>
          <cell r="M1366">
            <v>0</v>
          </cell>
          <cell r="N1366">
            <v>0</v>
          </cell>
          <cell r="O1366">
            <v>0</v>
          </cell>
        </row>
        <row r="1367">
          <cell r="H1367"/>
          <cell r="J1367" t="str">
            <v>CL</v>
          </cell>
          <cell r="K1367"/>
          <cell r="L1367">
            <v>0</v>
          </cell>
          <cell r="M1367">
            <v>0</v>
          </cell>
          <cell r="N1367">
            <v>0</v>
          </cell>
          <cell r="O1367">
            <v>0</v>
          </cell>
        </row>
        <row r="1368">
          <cell r="H1368"/>
          <cell r="J1368" t="str">
            <v>CL</v>
          </cell>
          <cell r="K1368"/>
          <cell r="L1368">
            <v>0</v>
          </cell>
          <cell r="M1368">
            <v>0</v>
          </cell>
          <cell r="N1368">
            <v>0</v>
          </cell>
          <cell r="O1368">
            <v>0</v>
          </cell>
        </row>
        <row r="1369">
          <cell r="H1369"/>
          <cell r="J1369" t="str">
            <v>CL</v>
          </cell>
          <cell r="K1369"/>
          <cell r="L1369">
            <v>0</v>
          </cell>
          <cell r="M1369">
            <v>0</v>
          </cell>
          <cell r="N1369">
            <v>0</v>
          </cell>
          <cell r="O1369">
            <v>0</v>
          </cell>
        </row>
        <row r="1370">
          <cell r="H1370"/>
          <cell r="J1370" t="str">
            <v>CL</v>
          </cell>
          <cell r="K1370"/>
          <cell r="L1370">
            <v>0</v>
          </cell>
          <cell r="M1370">
            <v>0</v>
          </cell>
          <cell r="N1370">
            <v>0</v>
          </cell>
          <cell r="O1370">
            <v>0</v>
          </cell>
        </row>
        <row r="1371">
          <cell r="H1371"/>
          <cell r="J1371" t="str">
            <v>CL</v>
          </cell>
          <cell r="K1371"/>
          <cell r="L1371">
            <v>0</v>
          </cell>
          <cell r="M1371">
            <v>0</v>
          </cell>
          <cell r="N1371">
            <v>0</v>
          </cell>
          <cell r="O1371">
            <v>0</v>
          </cell>
        </row>
        <row r="1372">
          <cell r="H1372"/>
          <cell r="J1372" t="str">
            <v>CL</v>
          </cell>
          <cell r="K1372"/>
          <cell r="L1372">
            <v>0</v>
          </cell>
          <cell r="M1372">
            <v>0</v>
          </cell>
          <cell r="N1372">
            <v>0</v>
          </cell>
          <cell r="O1372">
            <v>0</v>
          </cell>
        </row>
        <row r="1373">
          <cell r="H1373"/>
          <cell r="J1373" t="str">
            <v>CL</v>
          </cell>
          <cell r="K1373"/>
          <cell r="L1373">
            <v>0</v>
          </cell>
          <cell r="M1373">
            <v>0</v>
          </cell>
          <cell r="N1373">
            <v>0</v>
          </cell>
          <cell r="O1373">
            <v>0</v>
          </cell>
        </row>
        <row r="1374">
          <cell r="H1374"/>
          <cell r="J1374" t="str">
            <v>CL</v>
          </cell>
          <cell r="K1374"/>
          <cell r="L1374">
            <v>0</v>
          </cell>
          <cell r="M1374">
            <v>0</v>
          </cell>
          <cell r="N1374">
            <v>0</v>
          </cell>
          <cell r="O1374">
            <v>0</v>
          </cell>
        </row>
        <row r="1375">
          <cell r="H1375"/>
          <cell r="J1375" t="str">
            <v>CL</v>
          </cell>
          <cell r="K1375"/>
          <cell r="L1375">
            <v>0</v>
          </cell>
          <cell r="M1375">
            <v>0</v>
          </cell>
          <cell r="N1375">
            <v>0</v>
          </cell>
          <cell r="O1375">
            <v>0</v>
          </cell>
        </row>
        <row r="1376">
          <cell r="H1376"/>
          <cell r="J1376" t="str">
            <v>CL</v>
          </cell>
          <cell r="K1376"/>
          <cell r="L1376">
            <v>0</v>
          </cell>
          <cell r="M1376">
            <v>0</v>
          </cell>
          <cell r="N1376">
            <v>0</v>
          </cell>
          <cell r="O1376">
            <v>0</v>
          </cell>
        </row>
        <row r="1377">
          <cell r="H1377"/>
          <cell r="J1377" t="str">
            <v>CL</v>
          </cell>
          <cell r="K1377"/>
          <cell r="L1377">
            <v>0</v>
          </cell>
          <cell r="M1377">
            <v>0</v>
          </cell>
          <cell r="N1377">
            <v>0</v>
          </cell>
          <cell r="O1377">
            <v>0</v>
          </cell>
        </row>
        <row r="1378">
          <cell r="H1378"/>
          <cell r="J1378" t="str">
            <v>CL</v>
          </cell>
          <cell r="K1378"/>
          <cell r="L1378">
            <v>0</v>
          </cell>
          <cell r="M1378">
            <v>0</v>
          </cell>
          <cell r="N1378">
            <v>0</v>
          </cell>
          <cell r="O1378">
            <v>0</v>
          </cell>
        </row>
        <row r="1379">
          <cell r="H1379"/>
          <cell r="J1379" t="str">
            <v>CL</v>
          </cell>
          <cell r="K1379"/>
          <cell r="L1379">
            <v>0</v>
          </cell>
          <cell r="M1379">
            <v>0</v>
          </cell>
          <cell r="N1379">
            <v>0</v>
          </cell>
          <cell r="O1379">
            <v>0</v>
          </cell>
        </row>
        <row r="1380">
          <cell r="H1380"/>
          <cell r="J1380" t="str">
            <v>CL</v>
          </cell>
          <cell r="K1380"/>
          <cell r="L1380">
            <v>0</v>
          </cell>
          <cell r="M1380">
            <v>0</v>
          </cell>
          <cell r="N1380">
            <v>0</v>
          </cell>
          <cell r="O1380">
            <v>0</v>
          </cell>
        </row>
        <row r="1381">
          <cell r="H1381"/>
          <cell r="J1381" t="str">
            <v>CL</v>
          </cell>
          <cell r="K1381"/>
          <cell r="L1381">
            <v>0</v>
          </cell>
          <cell r="M1381">
            <v>0</v>
          </cell>
          <cell r="N1381">
            <v>0</v>
          </cell>
          <cell r="O1381">
            <v>0</v>
          </cell>
        </row>
        <row r="1382">
          <cell r="H1382"/>
          <cell r="J1382" t="str">
            <v>CL</v>
          </cell>
          <cell r="K1382"/>
          <cell r="L1382">
            <v>0</v>
          </cell>
          <cell r="M1382">
            <v>0</v>
          </cell>
          <cell r="N1382">
            <v>0</v>
          </cell>
          <cell r="O1382">
            <v>0</v>
          </cell>
        </row>
        <row r="1383">
          <cell r="H1383"/>
          <cell r="J1383" t="str">
            <v>CL</v>
          </cell>
          <cell r="K1383"/>
          <cell r="L1383">
            <v>0</v>
          </cell>
          <cell r="M1383">
            <v>0</v>
          </cell>
          <cell r="N1383">
            <v>0</v>
          </cell>
          <cell r="O1383">
            <v>0</v>
          </cell>
        </row>
        <row r="1384">
          <cell r="H1384"/>
          <cell r="J1384" t="str">
            <v>CL</v>
          </cell>
          <cell r="K1384"/>
          <cell r="L1384">
            <v>0</v>
          </cell>
          <cell r="M1384">
            <v>0</v>
          </cell>
          <cell r="N1384">
            <v>0</v>
          </cell>
          <cell r="O1384">
            <v>0</v>
          </cell>
        </row>
        <row r="1385">
          <cell r="H1385"/>
          <cell r="J1385" t="str">
            <v>CL</v>
          </cell>
          <cell r="K1385"/>
          <cell r="L1385">
            <v>0</v>
          </cell>
          <cell r="M1385">
            <v>0</v>
          </cell>
          <cell r="N1385">
            <v>0</v>
          </cell>
          <cell r="O1385">
            <v>0</v>
          </cell>
        </row>
        <row r="1386">
          <cell r="H1386"/>
          <cell r="J1386" t="str">
            <v>CL</v>
          </cell>
          <cell r="K1386"/>
          <cell r="L1386">
            <v>0</v>
          </cell>
          <cell r="M1386">
            <v>0</v>
          </cell>
          <cell r="N1386">
            <v>0</v>
          </cell>
          <cell r="O1386">
            <v>0</v>
          </cell>
        </row>
        <row r="1387">
          <cell r="H1387"/>
          <cell r="J1387" t="str">
            <v>CL</v>
          </cell>
          <cell r="K1387"/>
          <cell r="L1387">
            <v>0</v>
          </cell>
          <cell r="M1387">
            <v>0</v>
          </cell>
          <cell r="N1387">
            <v>0</v>
          </cell>
          <cell r="O1387">
            <v>0</v>
          </cell>
        </row>
        <row r="1388">
          <cell r="H1388"/>
          <cell r="J1388" t="str">
            <v>CL</v>
          </cell>
          <cell r="K1388"/>
          <cell r="L1388">
            <v>0</v>
          </cell>
          <cell r="M1388">
            <v>0</v>
          </cell>
          <cell r="N1388">
            <v>0</v>
          </cell>
          <cell r="O1388">
            <v>0</v>
          </cell>
        </row>
        <row r="1389">
          <cell r="H1389"/>
          <cell r="J1389" t="str">
            <v>CL</v>
          </cell>
          <cell r="K1389"/>
          <cell r="L1389">
            <v>0</v>
          </cell>
          <cell r="M1389">
            <v>0</v>
          </cell>
          <cell r="N1389">
            <v>0</v>
          </cell>
          <cell r="O1389">
            <v>0</v>
          </cell>
        </row>
        <row r="1390">
          <cell r="H1390"/>
          <cell r="J1390" t="str">
            <v>CL</v>
          </cell>
          <cell r="K1390"/>
          <cell r="L1390">
            <v>0</v>
          </cell>
          <cell r="M1390">
            <v>0</v>
          </cell>
          <cell r="N1390">
            <v>0</v>
          </cell>
          <cell r="O1390">
            <v>0</v>
          </cell>
        </row>
        <row r="1391">
          <cell r="H1391"/>
          <cell r="J1391" t="str">
            <v>CL</v>
          </cell>
          <cell r="K1391"/>
          <cell r="L1391">
            <v>0</v>
          </cell>
          <cell r="M1391">
            <v>0</v>
          </cell>
          <cell r="N1391">
            <v>0</v>
          </cell>
          <cell r="O1391">
            <v>0</v>
          </cell>
        </row>
        <row r="1392">
          <cell r="H1392"/>
          <cell r="J1392" t="str">
            <v>CL</v>
          </cell>
          <cell r="K1392"/>
          <cell r="L1392">
            <v>0</v>
          </cell>
          <cell r="M1392">
            <v>0</v>
          </cell>
          <cell r="N1392">
            <v>0</v>
          </cell>
          <cell r="O1392">
            <v>0</v>
          </cell>
        </row>
        <row r="1393">
          <cell r="H1393"/>
          <cell r="J1393" t="str">
            <v>CL</v>
          </cell>
          <cell r="K1393"/>
          <cell r="L1393">
            <v>0</v>
          </cell>
          <cell r="M1393">
            <v>0</v>
          </cell>
          <cell r="N1393">
            <v>0</v>
          </cell>
          <cell r="O1393">
            <v>0</v>
          </cell>
        </row>
        <row r="1394">
          <cell r="H1394"/>
          <cell r="J1394" t="str">
            <v>CL</v>
          </cell>
          <cell r="K1394"/>
          <cell r="L1394">
            <v>0</v>
          </cell>
          <cell r="M1394">
            <v>0</v>
          </cell>
          <cell r="N1394">
            <v>0</v>
          </cell>
          <cell r="O1394">
            <v>0</v>
          </cell>
        </row>
        <row r="1395">
          <cell r="H1395"/>
          <cell r="J1395" t="str">
            <v>CL</v>
          </cell>
          <cell r="K1395"/>
          <cell r="L1395">
            <v>0</v>
          </cell>
          <cell r="M1395">
            <v>0</v>
          </cell>
          <cell r="N1395">
            <v>0</v>
          </cell>
          <cell r="O1395">
            <v>0</v>
          </cell>
        </row>
        <row r="1396">
          <cell r="H1396"/>
          <cell r="J1396" t="str">
            <v>CL</v>
          </cell>
          <cell r="K1396"/>
          <cell r="L1396">
            <v>0</v>
          </cell>
          <cell r="M1396">
            <v>0</v>
          </cell>
          <cell r="N1396">
            <v>0</v>
          </cell>
          <cell r="O1396">
            <v>0</v>
          </cell>
        </row>
        <row r="1397">
          <cell r="H1397"/>
          <cell r="J1397" t="str">
            <v>CL</v>
          </cell>
          <cell r="K1397"/>
          <cell r="L1397">
            <v>0</v>
          </cell>
          <cell r="M1397">
            <v>0</v>
          </cell>
          <cell r="N1397">
            <v>0</v>
          </cell>
          <cell r="O1397">
            <v>0</v>
          </cell>
        </row>
        <row r="1398">
          <cell r="H1398"/>
          <cell r="J1398" t="str">
            <v>CL</v>
          </cell>
          <cell r="K1398"/>
          <cell r="L1398">
            <v>0</v>
          </cell>
          <cell r="M1398">
            <v>0</v>
          </cell>
          <cell r="N1398">
            <v>0</v>
          </cell>
          <cell r="O1398">
            <v>0</v>
          </cell>
        </row>
        <row r="1399">
          <cell r="H1399"/>
          <cell r="J1399" t="str">
            <v>CL</v>
          </cell>
          <cell r="K1399"/>
          <cell r="L1399">
            <v>0</v>
          </cell>
          <cell r="M1399">
            <v>0</v>
          </cell>
          <cell r="N1399">
            <v>0</v>
          </cell>
          <cell r="O1399">
            <v>0</v>
          </cell>
        </row>
        <row r="1400">
          <cell r="H1400"/>
          <cell r="J1400" t="str">
            <v>CL</v>
          </cell>
          <cell r="K1400"/>
          <cell r="L1400">
            <v>0</v>
          </cell>
          <cell r="M1400">
            <v>0</v>
          </cell>
          <cell r="N1400">
            <v>0</v>
          </cell>
          <cell r="O1400">
            <v>0</v>
          </cell>
        </row>
        <row r="1401">
          <cell r="H1401"/>
          <cell r="J1401" t="str">
            <v>CL</v>
          </cell>
          <cell r="K1401"/>
          <cell r="L1401">
            <v>0</v>
          </cell>
          <cell r="M1401">
            <v>0</v>
          </cell>
          <cell r="N1401">
            <v>0</v>
          </cell>
          <cell r="O1401">
            <v>0</v>
          </cell>
        </row>
        <row r="1402">
          <cell r="H1402"/>
          <cell r="J1402" t="str">
            <v>CL</v>
          </cell>
          <cell r="K1402"/>
          <cell r="L1402">
            <v>0</v>
          </cell>
          <cell r="M1402">
            <v>0</v>
          </cell>
          <cell r="N1402">
            <v>0</v>
          </cell>
          <cell r="O1402">
            <v>0</v>
          </cell>
        </row>
        <row r="1403">
          <cell r="H1403"/>
          <cell r="J1403" t="str">
            <v>CL</v>
          </cell>
          <cell r="K1403"/>
          <cell r="L1403">
            <v>0</v>
          </cell>
          <cell r="M1403">
            <v>0</v>
          </cell>
          <cell r="N1403">
            <v>0</v>
          </cell>
          <cell r="O1403">
            <v>0</v>
          </cell>
        </row>
        <row r="1404">
          <cell r="H1404"/>
          <cell r="J1404" t="str">
            <v>CL</v>
          </cell>
          <cell r="K1404"/>
          <cell r="L1404">
            <v>0</v>
          </cell>
          <cell r="M1404">
            <v>0</v>
          </cell>
          <cell r="N1404">
            <v>0</v>
          </cell>
          <cell r="O1404">
            <v>0</v>
          </cell>
        </row>
        <row r="1405">
          <cell r="H1405"/>
          <cell r="J1405" t="str">
            <v>CL</v>
          </cell>
          <cell r="K1405"/>
          <cell r="L1405">
            <v>0</v>
          </cell>
          <cell r="M1405">
            <v>0</v>
          </cell>
          <cell r="N1405">
            <v>0</v>
          </cell>
          <cell r="O1405">
            <v>0</v>
          </cell>
        </row>
        <row r="1406">
          <cell r="H1406"/>
          <cell r="J1406" t="str">
            <v>CL</v>
          </cell>
          <cell r="K1406"/>
          <cell r="L1406">
            <v>0</v>
          </cell>
          <cell r="M1406">
            <v>0</v>
          </cell>
          <cell r="N1406">
            <v>0</v>
          </cell>
          <cell r="O1406">
            <v>0</v>
          </cell>
        </row>
        <row r="1407">
          <cell r="H1407"/>
          <cell r="J1407" t="str">
            <v>CL</v>
          </cell>
          <cell r="K1407"/>
          <cell r="L1407">
            <v>0</v>
          </cell>
          <cell r="M1407">
            <v>0</v>
          </cell>
          <cell r="N1407">
            <v>0</v>
          </cell>
          <cell r="O1407">
            <v>0</v>
          </cell>
        </row>
        <row r="1408">
          <cell r="H1408"/>
          <cell r="J1408" t="str">
            <v>CL</v>
          </cell>
          <cell r="K1408"/>
          <cell r="L1408">
            <v>0</v>
          </cell>
          <cell r="M1408">
            <v>0</v>
          </cell>
          <cell r="N1408">
            <v>0</v>
          </cell>
          <cell r="O1408">
            <v>0</v>
          </cell>
        </row>
        <row r="1409">
          <cell r="H1409"/>
          <cell r="J1409" t="str">
            <v>CL</v>
          </cell>
          <cell r="K1409"/>
          <cell r="L1409">
            <v>0</v>
          </cell>
          <cell r="M1409">
            <v>0</v>
          </cell>
          <cell r="N1409">
            <v>0</v>
          </cell>
          <cell r="O1409">
            <v>0</v>
          </cell>
        </row>
        <row r="1410">
          <cell r="H1410"/>
          <cell r="J1410" t="str">
            <v>CL</v>
          </cell>
          <cell r="K1410"/>
          <cell r="L1410">
            <v>0</v>
          </cell>
          <cell r="M1410">
            <v>0</v>
          </cell>
          <cell r="N1410">
            <v>0</v>
          </cell>
          <cell r="O1410">
            <v>0</v>
          </cell>
        </row>
        <row r="1411">
          <cell r="H1411"/>
          <cell r="J1411" t="str">
            <v>CL</v>
          </cell>
          <cell r="K1411"/>
          <cell r="L1411">
            <v>0</v>
          </cell>
          <cell r="M1411">
            <v>0</v>
          </cell>
          <cell r="N1411">
            <v>0</v>
          </cell>
          <cell r="O1411">
            <v>0</v>
          </cell>
        </row>
        <row r="1412">
          <cell r="H1412"/>
          <cell r="J1412" t="str">
            <v>CL</v>
          </cell>
          <cell r="K1412"/>
          <cell r="L1412">
            <v>0</v>
          </cell>
          <cell r="M1412">
            <v>0</v>
          </cell>
          <cell r="N1412">
            <v>0</v>
          </cell>
          <cell r="O1412">
            <v>0</v>
          </cell>
        </row>
        <row r="1413">
          <cell r="H1413"/>
          <cell r="J1413" t="str">
            <v>CL</v>
          </cell>
          <cell r="K1413"/>
          <cell r="L1413">
            <v>0</v>
          </cell>
          <cell r="M1413">
            <v>0</v>
          </cell>
          <cell r="N1413">
            <v>0</v>
          </cell>
          <cell r="O1413">
            <v>0</v>
          </cell>
        </row>
        <row r="1414">
          <cell r="H1414"/>
          <cell r="J1414" t="str">
            <v>CL</v>
          </cell>
          <cell r="K1414"/>
          <cell r="L1414">
            <v>0</v>
          </cell>
          <cell r="M1414">
            <v>0</v>
          </cell>
          <cell r="N1414">
            <v>0</v>
          </cell>
          <cell r="O1414">
            <v>0</v>
          </cell>
        </row>
        <row r="1415">
          <cell r="H1415"/>
          <cell r="J1415" t="str">
            <v>CL</v>
          </cell>
          <cell r="K1415"/>
          <cell r="L1415">
            <v>0</v>
          </cell>
          <cell r="M1415">
            <v>0</v>
          </cell>
          <cell r="N1415">
            <v>0</v>
          </cell>
          <cell r="O1415">
            <v>0</v>
          </cell>
        </row>
        <row r="1416">
          <cell r="H1416"/>
          <cell r="J1416" t="str">
            <v>CL</v>
          </cell>
          <cell r="K1416"/>
          <cell r="L1416">
            <v>0</v>
          </cell>
          <cell r="M1416">
            <v>0</v>
          </cell>
          <cell r="N1416">
            <v>0</v>
          </cell>
          <cell r="O1416">
            <v>0</v>
          </cell>
        </row>
        <row r="1417">
          <cell r="H1417"/>
          <cell r="J1417" t="str">
            <v>CL</v>
          </cell>
          <cell r="K1417"/>
          <cell r="L1417">
            <v>0</v>
          </cell>
          <cell r="M1417">
            <v>0</v>
          </cell>
          <cell r="N1417">
            <v>0</v>
          </cell>
          <cell r="O1417">
            <v>0</v>
          </cell>
        </row>
        <row r="1418">
          <cell r="H1418"/>
          <cell r="J1418" t="str">
            <v>CL</v>
          </cell>
          <cell r="K1418"/>
          <cell r="L1418">
            <v>0</v>
          </cell>
          <cell r="M1418">
            <v>0</v>
          </cell>
          <cell r="N1418">
            <v>0</v>
          </cell>
          <cell r="O1418">
            <v>0</v>
          </cell>
        </row>
        <row r="1419">
          <cell r="H1419"/>
          <cell r="J1419" t="str">
            <v>CL</v>
          </cell>
          <cell r="K1419"/>
          <cell r="L1419">
            <v>0</v>
          </cell>
          <cell r="M1419">
            <v>0</v>
          </cell>
          <cell r="N1419">
            <v>0</v>
          </cell>
          <cell r="O1419">
            <v>0</v>
          </cell>
        </row>
        <row r="1420">
          <cell r="H1420"/>
          <cell r="J1420" t="str">
            <v>CL</v>
          </cell>
          <cell r="K1420"/>
          <cell r="L1420">
            <v>0</v>
          </cell>
          <cell r="M1420">
            <v>0</v>
          </cell>
          <cell r="N1420">
            <v>0</v>
          </cell>
          <cell r="O1420">
            <v>0</v>
          </cell>
        </row>
        <row r="1421">
          <cell r="H1421"/>
          <cell r="J1421" t="str">
            <v>CL</v>
          </cell>
          <cell r="K1421"/>
          <cell r="L1421">
            <v>0</v>
          </cell>
          <cell r="M1421">
            <v>0</v>
          </cell>
          <cell r="N1421">
            <v>0</v>
          </cell>
          <cell r="O1421">
            <v>0</v>
          </cell>
        </row>
        <row r="1422">
          <cell r="H1422"/>
          <cell r="J1422" t="str">
            <v>CL</v>
          </cell>
          <cell r="K1422"/>
          <cell r="L1422">
            <v>0</v>
          </cell>
          <cell r="M1422">
            <v>0</v>
          </cell>
          <cell r="N1422">
            <v>0</v>
          </cell>
          <cell r="O1422">
            <v>0</v>
          </cell>
        </row>
        <row r="1423">
          <cell r="H1423"/>
          <cell r="J1423" t="str">
            <v>CL</v>
          </cell>
          <cell r="K1423"/>
          <cell r="L1423">
            <v>0</v>
          </cell>
          <cell r="M1423">
            <v>0</v>
          </cell>
          <cell r="N1423">
            <v>0</v>
          </cell>
          <cell r="O1423">
            <v>0</v>
          </cell>
        </row>
        <row r="1424">
          <cell r="H1424"/>
          <cell r="J1424" t="str">
            <v>CL</v>
          </cell>
          <cell r="K1424"/>
          <cell r="L1424">
            <v>0</v>
          </cell>
          <cell r="M1424">
            <v>0</v>
          </cell>
          <cell r="N1424">
            <v>0</v>
          </cell>
          <cell r="O1424">
            <v>0</v>
          </cell>
        </row>
        <row r="1425">
          <cell r="H1425"/>
          <cell r="J1425" t="str">
            <v>CL</v>
          </cell>
          <cell r="K1425"/>
          <cell r="L1425">
            <v>0</v>
          </cell>
          <cell r="M1425">
            <v>0</v>
          </cell>
          <cell r="N1425">
            <v>0</v>
          </cell>
          <cell r="O1425">
            <v>0</v>
          </cell>
        </row>
        <row r="1426">
          <cell r="H1426"/>
          <cell r="J1426" t="str">
            <v>CL</v>
          </cell>
          <cell r="K1426"/>
          <cell r="L1426">
            <v>0</v>
          </cell>
          <cell r="M1426">
            <v>0</v>
          </cell>
          <cell r="N1426">
            <v>0</v>
          </cell>
          <cell r="O1426">
            <v>0</v>
          </cell>
        </row>
        <row r="1427">
          <cell r="H1427"/>
          <cell r="J1427" t="str">
            <v>CL</v>
          </cell>
          <cell r="K1427"/>
          <cell r="L1427">
            <v>0</v>
          </cell>
          <cell r="M1427">
            <v>0</v>
          </cell>
          <cell r="N1427">
            <v>0</v>
          </cell>
          <cell r="O1427">
            <v>0</v>
          </cell>
        </row>
        <row r="1428">
          <cell r="H1428"/>
          <cell r="J1428" t="str">
            <v>CL</v>
          </cell>
          <cell r="K1428"/>
          <cell r="L1428">
            <v>0</v>
          </cell>
          <cell r="M1428">
            <v>0</v>
          </cell>
          <cell r="N1428">
            <v>0</v>
          </cell>
          <cell r="O1428">
            <v>0</v>
          </cell>
        </row>
        <row r="1429">
          <cell r="H1429"/>
          <cell r="J1429" t="str">
            <v>CL</v>
          </cell>
          <cell r="K1429"/>
          <cell r="L1429">
            <v>0</v>
          </cell>
          <cell r="M1429">
            <v>0</v>
          </cell>
          <cell r="N1429">
            <v>0</v>
          </cell>
          <cell r="O1429">
            <v>0</v>
          </cell>
        </row>
        <row r="1430">
          <cell r="H1430"/>
          <cell r="J1430" t="str">
            <v>CL</v>
          </cell>
          <cell r="K1430"/>
          <cell r="L1430">
            <v>0</v>
          </cell>
          <cell r="M1430">
            <v>0</v>
          </cell>
          <cell r="N1430">
            <v>0</v>
          </cell>
          <cell r="O1430">
            <v>0</v>
          </cell>
        </row>
        <row r="1431">
          <cell r="H1431"/>
          <cell r="J1431" t="str">
            <v>CL</v>
          </cell>
          <cell r="K1431"/>
          <cell r="L1431">
            <v>0</v>
          </cell>
          <cell r="M1431">
            <v>0</v>
          </cell>
          <cell r="N1431">
            <v>0</v>
          </cell>
          <cell r="O1431">
            <v>0</v>
          </cell>
        </row>
        <row r="1432">
          <cell r="H1432"/>
          <cell r="J1432" t="str">
            <v>CL</v>
          </cell>
          <cell r="K1432"/>
          <cell r="L1432">
            <v>0</v>
          </cell>
          <cell r="M1432">
            <v>0</v>
          </cell>
          <cell r="N1432">
            <v>0</v>
          </cell>
          <cell r="O1432">
            <v>0</v>
          </cell>
        </row>
        <row r="1433">
          <cell r="H1433"/>
          <cell r="J1433" t="str">
            <v>CL</v>
          </cell>
          <cell r="K1433"/>
          <cell r="L1433">
            <v>0</v>
          </cell>
          <cell r="M1433">
            <v>0</v>
          </cell>
          <cell r="N1433">
            <v>0</v>
          </cell>
          <cell r="O1433">
            <v>0</v>
          </cell>
        </row>
        <row r="1434">
          <cell r="H1434"/>
          <cell r="J1434" t="str">
            <v>CL</v>
          </cell>
          <cell r="K1434"/>
          <cell r="L1434">
            <v>0</v>
          </cell>
          <cell r="M1434">
            <v>0</v>
          </cell>
          <cell r="N1434">
            <v>0</v>
          </cell>
          <cell r="O1434">
            <v>0</v>
          </cell>
        </row>
        <row r="1435">
          <cell r="H1435"/>
          <cell r="J1435" t="str">
            <v>CL</v>
          </cell>
          <cell r="K1435"/>
          <cell r="L1435">
            <v>0</v>
          </cell>
          <cell r="M1435">
            <v>0</v>
          </cell>
          <cell r="N1435">
            <v>0</v>
          </cell>
          <cell r="O1435">
            <v>0</v>
          </cell>
        </row>
        <row r="1436">
          <cell r="H1436"/>
          <cell r="J1436" t="str">
            <v>CL</v>
          </cell>
          <cell r="K1436"/>
          <cell r="L1436">
            <v>0</v>
          </cell>
          <cell r="M1436">
            <v>0</v>
          </cell>
          <cell r="N1436">
            <v>0</v>
          </cell>
          <cell r="O1436">
            <v>0</v>
          </cell>
        </row>
        <row r="1437">
          <cell r="H1437"/>
          <cell r="J1437" t="str">
            <v>CL</v>
          </cell>
          <cell r="K1437"/>
          <cell r="L1437">
            <v>0</v>
          </cell>
          <cell r="M1437">
            <v>0</v>
          </cell>
          <cell r="N1437">
            <v>0</v>
          </cell>
          <cell r="O1437">
            <v>0</v>
          </cell>
        </row>
        <row r="1438">
          <cell r="H1438"/>
          <cell r="J1438" t="str">
            <v>CL</v>
          </cell>
          <cell r="K1438"/>
          <cell r="L1438">
            <v>0</v>
          </cell>
          <cell r="M1438">
            <v>0</v>
          </cell>
          <cell r="N1438">
            <v>0</v>
          </cell>
          <cell r="O1438">
            <v>0</v>
          </cell>
        </row>
        <row r="1439">
          <cell r="H1439"/>
          <cell r="J1439" t="str">
            <v>CL</v>
          </cell>
          <cell r="K1439"/>
          <cell r="L1439">
            <v>0</v>
          </cell>
          <cell r="M1439">
            <v>0</v>
          </cell>
          <cell r="N1439">
            <v>0</v>
          </cell>
          <cell r="O1439">
            <v>0</v>
          </cell>
        </row>
        <row r="1440">
          <cell r="H1440"/>
          <cell r="J1440" t="str">
            <v>CL</v>
          </cell>
          <cell r="K1440"/>
          <cell r="L1440">
            <v>0</v>
          </cell>
          <cell r="M1440">
            <v>0</v>
          </cell>
          <cell r="N1440">
            <v>0</v>
          </cell>
          <cell r="O1440">
            <v>0</v>
          </cell>
        </row>
        <row r="1441">
          <cell r="H1441"/>
          <cell r="J1441" t="str">
            <v>CL</v>
          </cell>
          <cell r="K1441"/>
          <cell r="L1441">
            <v>0</v>
          </cell>
          <cell r="M1441">
            <v>0</v>
          </cell>
          <cell r="N1441">
            <v>0</v>
          </cell>
          <cell r="O1441">
            <v>0</v>
          </cell>
        </row>
        <row r="1442">
          <cell r="H1442"/>
          <cell r="J1442" t="str">
            <v>CL</v>
          </cell>
          <cell r="K1442"/>
          <cell r="L1442">
            <v>0</v>
          </cell>
          <cell r="M1442">
            <v>0</v>
          </cell>
          <cell r="N1442">
            <v>0</v>
          </cell>
          <cell r="O1442">
            <v>0</v>
          </cell>
        </row>
        <row r="1443">
          <cell r="H1443"/>
          <cell r="J1443" t="str">
            <v>CL</v>
          </cell>
          <cell r="K1443"/>
          <cell r="L1443">
            <v>0</v>
          </cell>
          <cell r="M1443">
            <v>0</v>
          </cell>
          <cell r="N1443">
            <v>0</v>
          </cell>
          <cell r="O1443">
            <v>0</v>
          </cell>
        </row>
        <row r="1444">
          <cell r="H1444"/>
          <cell r="J1444" t="str">
            <v>CL</v>
          </cell>
          <cell r="K1444"/>
          <cell r="L1444">
            <v>0</v>
          </cell>
          <cell r="M1444">
            <v>0</v>
          </cell>
          <cell r="N1444">
            <v>0</v>
          </cell>
          <cell r="O1444">
            <v>0</v>
          </cell>
        </row>
        <row r="1445">
          <cell r="H1445"/>
          <cell r="J1445" t="str">
            <v>CL</v>
          </cell>
          <cell r="K1445"/>
          <cell r="L1445">
            <v>0</v>
          </cell>
          <cell r="M1445">
            <v>0</v>
          </cell>
          <cell r="N1445">
            <v>0</v>
          </cell>
          <cell r="O1445">
            <v>0</v>
          </cell>
        </row>
        <row r="1446">
          <cell r="H1446"/>
          <cell r="J1446" t="str">
            <v>CL</v>
          </cell>
          <cell r="K1446"/>
          <cell r="L1446">
            <v>0</v>
          </cell>
          <cell r="M1446">
            <v>0</v>
          </cell>
          <cell r="N1446">
            <v>0</v>
          </cell>
          <cell r="O1446">
            <v>0</v>
          </cell>
        </row>
        <row r="1447">
          <cell r="H1447"/>
          <cell r="J1447" t="str">
            <v>CL</v>
          </cell>
          <cell r="K1447"/>
          <cell r="L1447">
            <v>0</v>
          </cell>
          <cell r="M1447">
            <v>0</v>
          </cell>
          <cell r="N1447">
            <v>0</v>
          </cell>
          <cell r="O1447">
            <v>0</v>
          </cell>
        </row>
        <row r="1448">
          <cell r="H1448"/>
          <cell r="J1448" t="str">
            <v>CL</v>
          </cell>
          <cell r="K1448"/>
          <cell r="L1448">
            <v>0</v>
          </cell>
          <cell r="M1448">
            <v>0</v>
          </cell>
          <cell r="N1448">
            <v>0</v>
          </cell>
          <cell r="O1448">
            <v>0</v>
          </cell>
        </row>
        <row r="1449">
          <cell r="H1449"/>
          <cell r="J1449" t="str">
            <v>CL</v>
          </cell>
          <cell r="K1449"/>
          <cell r="L1449">
            <v>0</v>
          </cell>
          <cell r="M1449">
            <v>0</v>
          </cell>
          <cell r="N1449">
            <v>0</v>
          </cell>
          <cell r="O1449">
            <v>0</v>
          </cell>
        </row>
        <row r="1450">
          <cell r="H1450"/>
          <cell r="J1450" t="str">
            <v>CL</v>
          </cell>
          <cell r="K1450"/>
          <cell r="L1450">
            <v>0</v>
          </cell>
          <cell r="M1450">
            <v>0</v>
          </cell>
          <cell r="N1450">
            <v>0</v>
          </cell>
          <cell r="O1450">
            <v>0</v>
          </cell>
        </row>
        <row r="1451">
          <cell r="H1451"/>
          <cell r="J1451" t="str">
            <v>CL</v>
          </cell>
          <cell r="K1451"/>
          <cell r="L1451">
            <v>0</v>
          </cell>
          <cell r="M1451">
            <v>0</v>
          </cell>
          <cell r="N1451">
            <v>0</v>
          </cell>
          <cell r="O1451">
            <v>0</v>
          </cell>
        </row>
        <row r="1452">
          <cell r="H1452"/>
          <cell r="J1452" t="str">
            <v>CL</v>
          </cell>
          <cell r="K1452"/>
          <cell r="L1452">
            <v>0</v>
          </cell>
          <cell r="M1452">
            <v>0</v>
          </cell>
          <cell r="N1452">
            <v>0</v>
          </cell>
          <cell r="O1452">
            <v>0</v>
          </cell>
        </row>
        <row r="1453">
          <cell r="H1453"/>
          <cell r="J1453" t="str">
            <v>CL</v>
          </cell>
          <cell r="K1453"/>
          <cell r="L1453">
            <v>0</v>
          </cell>
          <cell r="M1453">
            <v>0</v>
          </cell>
          <cell r="N1453">
            <v>0</v>
          </cell>
          <cell r="O1453">
            <v>0</v>
          </cell>
        </row>
        <row r="1454">
          <cell r="H1454"/>
          <cell r="J1454" t="str">
            <v>CL</v>
          </cell>
          <cell r="K1454"/>
          <cell r="L1454">
            <v>0</v>
          </cell>
          <cell r="M1454">
            <v>0</v>
          </cell>
          <cell r="N1454">
            <v>0</v>
          </cell>
          <cell r="O1454">
            <v>0</v>
          </cell>
        </row>
        <row r="1455">
          <cell r="H1455"/>
          <cell r="J1455" t="str">
            <v>CL</v>
          </cell>
          <cell r="K1455"/>
          <cell r="L1455">
            <v>0</v>
          </cell>
          <cell r="M1455">
            <v>0</v>
          </cell>
          <cell r="N1455">
            <v>0</v>
          </cell>
          <cell r="O1455">
            <v>0</v>
          </cell>
        </row>
        <row r="1456">
          <cell r="H1456"/>
          <cell r="J1456" t="str">
            <v>CL</v>
          </cell>
          <cell r="K1456"/>
          <cell r="L1456">
            <v>0</v>
          </cell>
          <cell r="M1456">
            <v>0</v>
          </cell>
          <cell r="N1456">
            <v>0</v>
          </cell>
          <cell r="O1456">
            <v>0</v>
          </cell>
        </row>
        <row r="1457">
          <cell r="H1457"/>
          <cell r="J1457" t="str">
            <v>CL</v>
          </cell>
          <cell r="K1457"/>
          <cell r="L1457">
            <v>0</v>
          </cell>
          <cell r="M1457">
            <v>0</v>
          </cell>
          <cell r="N1457">
            <v>0</v>
          </cell>
          <cell r="O1457">
            <v>0</v>
          </cell>
        </row>
        <row r="1458">
          <cell r="H1458"/>
          <cell r="J1458" t="str">
            <v>CL</v>
          </cell>
          <cell r="K1458"/>
          <cell r="L1458">
            <v>0</v>
          </cell>
          <cell r="M1458">
            <v>0</v>
          </cell>
          <cell r="N1458">
            <v>0</v>
          </cell>
          <cell r="O1458">
            <v>0</v>
          </cell>
        </row>
        <row r="1459">
          <cell r="H1459"/>
          <cell r="J1459" t="str">
            <v>CL</v>
          </cell>
          <cell r="K1459"/>
          <cell r="L1459">
            <v>0</v>
          </cell>
          <cell r="M1459">
            <v>0</v>
          </cell>
          <cell r="N1459">
            <v>0</v>
          </cell>
          <cell r="O1459">
            <v>0</v>
          </cell>
        </row>
        <row r="1460">
          <cell r="H1460"/>
          <cell r="J1460" t="str">
            <v>CL</v>
          </cell>
          <cell r="K1460"/>
          <cell r="L1460">
            <v>0</v>
          </cell>
          <cell r="M1460">
            <v>0</v>
          </cell>
          <cell r="N1460">
            <v>0</v>
          </cell>
          <cell r="O1460">
            <v>0</v>
          </cell>
        </row>
        <row r="1461">
          <cell r="H1461"/>
          <cell r="J1461" t="str">
            <v>CL</v>
          </cell>
          <cell r="K1461"/>
          <cell r="L1461">
            <v>0</v>
          </cell>
          <cell r="M1461">
            <v>0</v>
          </cell>
          <cell r="N1461">
            <v>0</v>
          </cell>
          <cell r="O1461">
            <v>0</v>
          </cell>
        </row>
        <row r="1462">
          <cell r="H1462"/>
          <cell r="J1462" t="str">
            <v>CL</v>
          </cell>
          <cell r="K1462"/>
          <cell r="L1462">
            <v>0</v>
          </cell>
          <cell r="M1462">
            <v>0</v>
          </cell>
          <cell r="N1462">
            <v>0</v>
          </cell>
          <cell r="O1462">
            <v>0</v>
          </cell>
        </row>
        <row r="1463">
          <cell r="H1463"/>
          <cell r="J1463" t="str">
            <v>CL</v>
          </cell>
          <cell r="K1463"/>
          <cell r="L1463">
            <v>0</v>
          </cell>
          <cell r="M1463">
            <v>0</v>
          </cell>
          <cell r="N1463">
            <v>0</v>
          </cell>
          <cell r="O1463">
            <v>0</v>
          </cell>
        </row>
        <row r="1464">
          <cell r="H1464"/>
          <cell r="J1464" t="str">
            <v>CL</v>
          </cell>
          <cell r="K1464"/>
          <cell r="L1464">
            <v>0</v>
          </cell>
          <cell r="M1464">
            <v>0</v>
          </cell>
          <cell r="N1464">
            <v>0</v>
          </cell>
          <cell r="O1464">
            <v>0</v>
          </cell>
        </row>
        <row r="1465">
          <cell r="H1465"/>
          <cell r="J1465" t="str">
            <v>CL</v>
          </cell>
          <cell r="K1465"/>
          <cell r="L1465">
            <v>0</v>
          </cell>
          <cell r="M1465">
            <v>0</v>
          </cell>
          <cell r="N1465">
            <v>0</v>
          </cell>
          <cell r="O1465">
            <v>0</v>
          </cell>
        </row>
        <row r="1466">
          <cell r="H1466"/>
          <cell r="J1466" t="str">
            <v>CL</v>
          </cell>
          <cell r="K1466"/>
          <cell r="L1466">
            <v>0</v>
          </cell>
          <cell r="M1466">
            <v>0</v>
          </cell>
          <cell r="N1466">
            <v>0</v>
          </cell>
          <cell r="O1466">
            <v>0</v>
          </cell>
        </row>
        <row r="1467">
          <cell r="H1467"/>
          <cell r="J1467" t="str">
            <v>CL</v>
          </cell>
          <cell r="K1467"/>
          <cell r="L1467">
            <v>0</v>
          </cell>
          <cell r="M1467">
            <v>0</v>
          </cell>
          <cell r="N1467">
            <v>0</v>
          </cell>
          <cell r="O1467">
            <v>0</v>
          </cell>
        </row>
        <row r="1468">
          <cell r="H1468"/>
          <cell r="J1468" t="str">
            <v>CL</v>
          </cell>
          <cell r="K1468"/>
          <cell r="L1468">
            <v>0</v>
          </cell>
          <cell r="M1468">
            <v>0</v>
          </cell>
          <cell r="N1468">
            <v>0</v>
          </cell>
          <cell r="O1468">
            <v>0</v>
          </cell>
        </row>
        <row r="1469">
          <cell r="H1469"/>
          <cell r="J1469" t="str">
            <v>CL</v>
          </cell>
          <cell r="K1469"/>
          <cell r="L1469">
            <v>0</v>
          </cell>
          <cell r="M1469">
            <v>0</v>
          </cell>
          <cell r="N1469">
            <v>0</v>
          </cell>
          <cell r="O1469">
            <v>0</v>
          </cell>
        </row>
        <row r="1470">
          <cell r="H1470"/>
          <cell r="J1470" t="str">
            <v>CL</v>
          </cell>
          <cell r="K1470"/>
          <cell r="L1470">
            <v>0</v>
          </cell>
          <cell r="M1470">
            <v>0</v>
          </cell>
          <cell r="N1470">
            <v>0</v>
          </cell>
          <cell r="O1470">
            <v>0</v>
          </cell>
        </row>
        <row r="1471">
          <cell r="H1471"/>
          <cell r="J1471" t="str">
            <v>CL</v>
          </cell>
          <cell r="K1471"/>
          <cell r="L1471">
            <v>0</v>
          </cell>
          <cell r="M1471">
            <v>0</v>
          </cell>
          <cell r="N1471">
            <v>0</v>
          </cell>
          <cell r="O1471">
            <v>0</v>
          </cell>
        </row>
        <row r="1472">
          <cell r="H1472"/>
          <cell r="J1472" t="str">
            <v>CL</v>
          </cell>
          <cell r="K1472"/>
          <cell r="L1472">
            <v>0</v>
          </cell>
          <cell r="M1472">
            <v>0</v>
          </cell>
          <cell r="N1472">
            <v>0</v>
          </cell>
          <cell r="O1472">
            <v>0</v>
          </cell>
        </row>
        <row r="1473">
          <cell r="H1473"/>
          <cell r="J1473" t="str">
            <v>CL</v>
          </cell>
          <cell r="K1473"/>
          <cell r="L1473">
            <v>0</v>
          </cell>
          <cell r="M1473">
            <v>0</v>
          </cell>
          <cell r="N1473">
            <v>0</v>
          </cell>
          <cell r="O1473">
            <v>0</v>
          </cell>
        </row>
        <row r="1474">
          <cell r="H1474"/>
          <cell r="J1474" t="str">
            <v>CL</v>
          </cell>
          <cell r="K1474"/>
          <cell r="L1474">
            <v>0</v>
          </cell>
          <cell r="M1474">
            <v>0</v>
          </cell>
          <cell r="N1474">
            <v>0</v>
          </cell>
          <cell r="O1474">
            <v>0</v>
          </cell>
        </row>
        <row r="1475">
          <cell r="H1475"/>
          <cell r="J1475" t="str">
            <v>CL</v>
          </cell>
          <cell r="K1475"/>
          <cell r="L1475">
            <v>0</v>
          </cell>
          <cell r="M1475">
            <v>0</v>
          </cell>
          <cell r="N1475">
            <v>0</v>
          </cell>
          <cell r="O1475">
            <v>0</v>
          </cell>
        </row>
        <row r="1476">
          <cell r="H1476"/>
          <cell r="J1476" t="str">
            <v>CL</v>
          </cell>
          <cell r="K1476"/>
          <cell r="L1476">
            <v>0</v>
          </cell>
          <cell r="M1476">
            <v>0</v>
          </cell>
          <cell r="N1476">
            <v>0</v>
          </cell>
          <cell r="O1476">
            <v>0</v>
          </cell>
        </row>
        <row r="1477">
          <cell r="H1477"/>
          <cell r="J1477" t="str">
            <v>CL</v>
          </cell>
          <cell r="K1477"/>
          <cell r="L1477">
            <v>0</v>
          </cell>
          <cell r="M1477">
            <v>0</v>
          </cell>
          <cell r="N1477">
            <v>0</v>
          </cell>
          <cell r="O1477">
            <v>0</v>
          </cell>
        </row>
        <row r="1478">
          <cell r="H1478"/>
          <cell r="J1478" t="str">
            <v>CL</v>
          </cell>
          <cell r="K1478"/>
          <cell r="L1478">
            <v>0</v>
          </cell>
          <cell r="M1478">
            <v>0</v>
          </cell>
          <cell r="N1478">
            <v>0</v>
          </cell>
          <cell r="O1478">
            <v>0</v>
          </cell>
        </row>
        <row r="1479">
          <cell r="H1479"/>
          <cell r="J1479" t="str">
            <v>CL</v>
          </cell>
          <cell r="K1479"/>
          <cell r="L1479">
            <v>0</v>
          </cell>
          <cell r="M1479">
            <v>0</v>
          </cell>
          <cell r="N1479">
            <v>0</v>
          </cell>
          <cell r="O1479">
            <v>0</v>
          </cell>
        </row>
        <row r="1480">
          <cell r="H1480"/>
          <cell r="J1480" t="str">
            <v>CL</v>
          </cell>
          <cell r="K1480"/>
          <cell r="L1480">
            <v>0</v>
          </cell>
          <cell r="M1480">
            <v>0</v>
          </cell>
          <cell r="N1480">
            <v>0</v>
          </cell>
          <cell r="O1480">
            <v>0</v>
          </cell>
        </row>
        <row r="1481">
          <cell r="H1481"/>
          <cell r="J1481" t="str">
            <v>CL</v>
          </cell>
          <cell r="K1481"/>
          <cell r="L1481">
            <v>0</v>
          </cell>
          <cell r="M1481">
            <v>0</v>
          </cell>
          <cell r="N1481">
            <v>0</v>
          </cell>
          <cell r="O1481">
            <v>0</v>
          </cell>
        </row>
        <row r="1482">
          <cell r="H1482"/>
          <cell r="J1482" t="str">
            <v>CL</v>
          </cell>
          <cell r="K1482"/>
          <cell r="L1482">
            <v>0</v>
          </cell>
          <cell r="M1482">
            <v>0</v>
          </cell>
          <cell r="N1482">
            <v>0</v>
          </cell>
          <cell r="O1482">
            <v>0</v>
          </cell>
        </row>
        <row r="1483">
          <cell r="H1483"/>
          <cell r="J1483" t="str">
            <v>CL</v>
          </cell>
          <cell r="K1483"/>
          <cell r="L1483">
            <v>0</v>
          </cell>
          <cell r="M1483">
            <v>0</v>
          </cell>
          <cell r="N1483">
            <v>0</v>
          </cell>
          <cell r="O1483">
            <v>0</v>
          </cell>
        </row>
        <row r="1484">
          <cell r="H1484"/>
          <cell r="J1484" t="str">
            <v>CL</v>
          </cell>
          <cell r="K1484"/>
          <cell r="L1484">
            <v>0</v>
          </cell>
          <cell r="M1484">
            <v>0</v>
          </cell>
          <cell r="N1484">
            <v>0</v>
          </cell>
          <cell r="O1484">
            <v>0</v>
          </cell>
        </row>
        <row r="1485">
          <cell r="H1485"/>
          <cell r="J1485" t="str">
            <v>CL</v>
          </cell>
          <cell r="K1485"/>
          <cell r="L1485">
            <v>0</v>
          </cell>
          <cell r="M1485">
            <v>0</v>
          </cell>
          <cell r="N1485">
            <v>0</v>
          </cell>
          <cell r="O1485">
            <v>0</v>
          </cell>
        </row>
        <row r="1486">
          <cell r="H1486"/>
          <cell r="J1486" t="str">
            <v>CL</v>
          </cell>
          <cell r="K1486"/>
          <cell r="L1486">
            <v>0</v>
          </cell>
          <cell r="M1486">
            <v>0</v>
          </cell>
          <cell r="N1486">
            <v>0</v>
          </cell>
          <cell r="O1486">
            <v>0</v>
          </cell>
        </row>
        <row r="1487">
          <cell r="H1487"/>
          <cell r="J1487" t="str">
            <v>CL</v>
          </cell>
          <cell r="K1487"/>
          <cell r="L1487">
            <v>0</v>
          </cell>
          <cell r="M1487">
            <v>0</v>
          </cell>
          <cell r="N1487">
            <v>0</v>
          </cell>
          <cell r="O1487">
            <v>0</v>
          </cell>
        </row>
        <row r="1488">
          <cell r="H1488"/>
          <cell r="J1488" t="str">
            <v>CL</v>
          </cell>
          <cell r="K1488"/>
          <cell r="L1488">
            <v>0</v>
          </cell>
          <cell r="M1488">
            <v>0</v>
          </cell>
          <cell r="N1488">
            <v>0</v>
          </cell>
          <cell r="O1488">
            <v>0</v>
          </cell>
        </row>
        <row r="1489">
          <cell r="H1489"/>
          <cell r="J1489" t="str">
            <v>CL</v>
          </cell>
          <cell r="K1489"/>
          <cell r="L1489">
            <v>0</v>
          </cell>
          <cell r="M1489">
            <v>0</v>
          </cell>
          <cell r="N1489">
            <v>0</v>
          </cell>
          <cell r="O1489">
            <v>0</v>
          </cell>
        </row>
        <row r="1490">
          <cell r="H1490"/>
          <cell r="J1490" t="str">
            <v>CL</v>
          </cell>
          <cell r="K1490"/>
          <cell r="L1490">
            <v>0</v>
          </cell>
          <cell r="M1490">
            <v>0</v>
          </cell>
          <cell r="N1490">
            <v>0</v>
          </cell>
          <cell r="O1490">
            <v>0</v>
          </cell>
        </row>
        <row r="1491">
          <cell r="H1491"/>
          <cell r="J1491" t="str">
            <v>CL</v>
          </cell>
          <cell r="K1491"/>
          <cell r="L1491">
            <v>0</v>
          </cell>
          <cell r="M1491">
            <v>0</v>
          </cell>
          <cell r="N1491">
            <v>0</v>
          </cell>
          <cell r="O1491">
            <v>0</v>
          </cell>
        </row>
        <row r="1492">
          <cell r="H1492"/>
          <cell r="J1492" t="str">
            <v>CL</v>
          </cell>
          <cell r="K1492"/>
          <cell r="L1492">
            <v>0</v>
          </cell>
          <cell r="M1492">
            <v>0</v>
          </cell>
          <cell r="N1492">
            <v>0</v>
          </cell>
          <cell r="O1492">
            <v>0</v>
          </cell>
        </row>
        <row r="1493">
          <cell r="H1493"/>
          <cell r="J1493" t="str">
            <v>CL</v>
          </cell>
          <cell r="K1493"/>
          <cell r="L1493">
            <v>0</v>
          </cell>
          <cell r="M1493">
            <v>0</v>
          </cell>
          <cell r="N1493">
            <v>0</v>
          </cell>
          <cell r="O1493">
            <v>0</v>
          </cell>
        </row>
        <row r="1494">
          <cell r="H1494"/>
          <cell r="J1494" t="str">
            <v>CL</v>
          </cell>
          <cell r="K1494"/>
          <cell r="L1494">
            <v>0</v>
          </cell>
          <cell r="M1494">
            <v>0</v>
          </cell>
          <cell r="N1494">
            <v>0</v>
          </cell>
          <cell r="O1494">
            <v>0</v>
          </cell>
        </row>
        <row r="1495">
          <cell r="H1495"/>
          <cell r="J1495" t="str">
            <v>CL</v>
          </cell>
          <cell r="K1495"/>
          <cell r="L1495">
            <v>0</v>
          </cell>
          <cell r="M1495">
            <v>0</v>
          </cell>
          <cell r="N1495">
            <v>0</v>
          </cell>
          <cell r="O1495">
            <v>0</v>
          </cell>
        </row>
        <row r="1496">
          <cell r="H1496"/>
          <cell r="J1496" t="str">
            <v>CL</v>
          </cell>
          <cell r="K1496"/>
          <cell r="L1496">
            <v>0</v>
          </cell>
          <cell r="M1496">
            <v>0</v>
          </cell>
          <cell r="N1496">
            <v>0</v>
          </cell>
          <cell r="O1496">
            <v>0</v>
          </cell>
        </row>
        <row r="1497">
          <cell r="H1497"/>
          <cell r="J1497" t="str">
            <v>CL</v>
          </cell>
          <cell r="K1497"/>
          <cell r="L1497">
            <v>0</v>
          </cell>
          <cell r="M1497">
            <v>0</v>
          </cell>
          <cell r="N1497">
            <v>0</v>
          </cell>
          <cell r="O1497">
            <v>0</v>
          </cell>
        </row>
        <row r="1498">
          <cell r="H1498"/>
          <cell r="J1498" t="str">
            <v>CL</v>
          </cell>
          <cell r="K1498"/>
          <cell r="L1498">
            <v>0</v>
          </cell>
          <cell r="M1498">
            <v>0</v>
          </cell>
          <cell r="N1498">
            <v>0</v>
          </cell>
          <cell r="O1498">
            <v>0</v>
          </cell>
        </row>
        <row r="1499">
          <cell r="H1499"/>
          <cell r="J1499" t="str">
            <v>CL</v>
          </cell>
          <cell r="K1499"/>
          <cell r="L1499">
            <v>0</v>
          </cell>
          <cell r="M1499">
            <v>0</v>
          </cell>
          <cell r="N1499">
            <v>0</v>
          </cell>
          <cell r="O1499">
            <v>0</v>
          </cell>
        </row>
        <row r="1500">
          <cell r="H1500"/>
          <cell r="J1500" t="str">
            <v>CL</v>
          </cell>
          <cell r="K1500"/>
          <cell r="L1500">
            <v>0</v>
          </cell>
          <cell r="M1500">
            <v>0</v>
          </cell>
          <cell r="N1500">
            <v>0</v>
          </cell>
          <cell r="O1500">
            <v>0</v>
          </cell>
        </row>
        <row r="1501">
          <cell r="H1501"/>
          <cell r="J1501" t="str">
            <v>CL</v>
          </cell>
          <cell r="K1501"/>
          <cell r="L1501">
            <v>0</v>
          </cell>
          <cell r="M1501">
            <v>0</v>
          </cell>
          <cell r="N1501">
            <v>0</v>
          </cell>
          <cell r="O1501">
            <v>0</v>
          </cell>
        </row>
        <row r="1502">
          <cell r="H1502"/>
          <cell r="J1502" t="str">
            <v>CL</v>
          </cell>
          <cell r="K1502"/>
          <cell r="L1502">
            <v>0</v>
          </cell>
          <cell r="M1502">
            <v>0</v>
          </cell>
          <cell r="N1502">
            <v>0</v>
          </cell>
          <cell r="O1502">
            <v>0</v>
          </cell>
        </row>
        <row r="1503">
          <cell r="H1503"/>
          <cell r="J1503" t="str">
            <v>CL</v>
          </cell>
          <cell r="K1503"/>
          <cell r="L1503">
            <v>0</v>
          </cell>
          <cell r="M1503">
            <v>0</v>
          </cell>
          <cell r="N1503">
            <v>0</v>
          </cell>
          <cell r="O1503">
            <v>0</v>
          </cell>
        </row>
        <row r="1504">
          <cell r="H1504"/>
          <cell r="J1504" t="str">
            <v>CL</v>
          </cell>
          <cell r="K1504"/>
          <cell r="L1504">
            <v>0</v>
          </cell>
          <cell r="M1504">
            <v>0</v>
          </cell>
          <cell r="N1504">
            <v>0</v>
          </cell>
          <cell r="O1504">
            <v>0</v>
          </cell>
        </row>
        <row r="1505">
          <cell r="H1505"/>
          <cell r="J1505" t="str">
            <v>CL</v>
          </cell>
          <cell r="K1505"/>
          <cell r="L1505">
            <v>0</v>
          </cell>
          <cell r="M1505">
            <v>0</v>
          </cell>
          <cell r="N1505">
            <v>0</v>
          </cell>
          <cell r="O1505">
            <v>0</v>
          </cell>
        </row>
        <row r="1506">
          <cell r="H1506"/>
          <cell r="J1506" t="str">
            <v>CL</v>
          </cell>
          <cell r="K1506"/>
          <cell r="L1506">
            <v>0</v>
          </cell>
          <cell r="M1506">
            <v>0</v>
          </cell>
          <cell r="N1506">
            <v>0</v>
          </cell>
          <cell r="O1506">
            <v>0</v>
          </cell>
        </row>
        <row r="1507">
          <cell r="H1507"/>
          <cell r="J1507" t="str">
            <v>CL</v>
          </cell>
          <cell r="K1507"/>
          <cell r="L1507">
            <v>0</v>
          </cell>
          <cell r="M1507">
            <v>0</v>
          </cell>
          <cell r="N1507">
            <v>0</v>
          </cell>
          <cell r="O1507">
            <v>0</v>
          </cell>
        </row>
        <row r="1508">
          <cell r="H1508"/>
          <cell r="J1508" t="str">
            <v>CL</v>
          </cell>
          <cell r="K1508"/>
          <cell r="L1508">
            <v>0</v>
          </cell>
          <cell r="M1508">
            <v>0</v>
          </cell>
          <cell r="N1508">
            <v>0</v>
          </cell>
          <cell r="O1508">
            <v>0</v>
          </cell>
        </row>
        <row r="1509">
          <cell r="H1509"/>
          <cell r="J1509" t="str">
            <v>CL</v>
          </cell>
          <cell r="K1509"/>
          <cell r="L1509">
            <v>0</v>
          </cell>
          <cell r="M1509">
            <v>0</v>
          </cell>
          <cell r="N1509">
            <v>0</v>
          </cell>
          <cell r="O1509">
            <v>0</v>
          </cell>
        </row>
        <row r="1510">
          <cell r="H1510"/>
          <cell r="J1510" t="str">
            <v>CL</v>
          </cell>
          <cell r="K1510"/>
          <cell r="L1510">
            <v>0</v>
          </cell>
          <cell r="M1510">
            <v>0</v>
          </cell>
          <cell r="N1510">
            <v>0</v>
          </cell>
          <cell r="O1510">
            <v>0</v>
          </cell>
        </row>
        <row r="1511">
          <cell r="H1511"/>
          <cell r="J1511" t="str">
            <v>CL</v>
          </cell>
          <cell r="K1511"/>
          <cell r="L1511">
            <v>0</v>
          </cell>
          <cell r="M1511">
            <v>0</v>
          </cell>
          <cell r="N1511">
            <v>0</v>
          </cell>
          <cell r="O1511">
            <v>0</v>
          </cell>
        </row>
        <row r="1512">
          <cell r="H1512"/>
          <cell r="J1512" t="str">
            <v>CL</v>
          </cell>
          <cell r="K1512"/>
          <cell r="L1512">
            <v>0</v>
          </cell>
          <cell r="M1512">
            <v>0</v>
          </cell>
          <cell r="N1512">
            <v>0</v>
          </cell>
          <cell r="O1512">
            <v>0</v>
          </cell>
        </row>
        <row r="1513">
          <cell r="H1513"/>
          <cell r="J1513" t="str">
            <v>CL</v>
          </cell>
          <cell r="K1513"/>
          <cell r="L1513">
            <v>0</v>
          </cell>
          <cell r="M1513">
            <v>0</v>
          </cell>
          <cell r="N1513">
            <v>0</v>
          </cell>
          <cell r="O1513">
            <v>0</v>
          </cell>
        </row>
        <row r="1514">
          <cell r="H1514"/>
          <cell r="J1514" t="str">
            <v>CL</v>
          </cell>
          <cell r="K1514"/>
          <cell r="L1514">
            <v>0</v>
          </cell>
          <cell r="M1514">
            <v>0</v>
          </cell>
          <cell r="N1514">
            <v>0</v>
          </cell>
          <cell r="O1514">
            <v>0</v>
          </cell>
        </row>
        <row r="1515">
          <cell r="H1515"/>
          <cell r="J1515" t="str">
            <v>CL</v>
          </cell>
          <cell r="K1515"/>
          <cell r="L1515">
            <v>0</v>
          </cell>
          <cell r="M1515">
            <v>0</v>
          </cell>
          <cell r="N1515">
            <v>0</v>
          </cell>
          <cell r="O1515">
            <v>0</v>
          </cell>
        </row>
        <row r="1516">
          <cell r="H1516"/>
          <cell r="J1516" t="str">
            <v>CL</v>
          </cell>
          <cell r="K1516"/>
          <cell r="L1516">
            <v>0</v>
          </cell>
          <cell r="M1516">
            <v>0</v>
          </cell>
          <cell r="N1516">
            <v>0</v>
          </cell>
          <cell r="O1516">
            <v>0</v>
          </cell>
        </row>
        <row r="1517">
          <cell r="H1517"/>
          <cell r="J1517" t="str">
            <v>CL</v>
          </cell>
          <cell r="K1517"/>
          <cell r="L1517">
            <v>0</v>
          </cell>
          <cell r="M1517">
            <v>0</v>
          </cell>
          <cell r="N1517">
            <v>0</v>
          </cell>
          <cell r="O1517">
            <v>0</v>
          </cell>
        </row>
        <row r="1518">
          <cell r="H1518"/>
          <cell r="J1518" t="str">
            <v>CL</v>
          </cell>
          <cell r="K1518"/>
          <cell r="L1518">
            <v>0</v>
          </cell>
          <cell r="M1518">
            <v>0</v>
          </cell>
          <cell r="N1518">
            <v>0</v>
          </cell>
          <cell r="O1518">
            <v>0</v>
          </cell>
        </row>
        <row r="1519">
          <cell r="H1519"/>
          <cell r="J1519" t="str">
            <v>CL</v>
          </cell>
          <cell r="K1519"/>
          <cell r="L1519">
            <v>0</v>
          </cell>
          <cell r="M1519">
            <v>0</v>
          </cell>
          <cell r="N1519">
            <v>0</v>
          </cell>
          <cell r="O1519">
            <v>0</v>
          </cell>
        </row>
        <row r="1520">
          <cell r="H1520"/>
          <cell r="J1520" t="str">
            <v>CL</v>
          </cell>
          <cell r="K1520"/>
          <cell r="L1520">
            <v>0</v>
          </cell>
          <cell r="M1520">
            <v>0</v>
          </cell>
          <cell r="N1520">
            <v>0</v>
          </cell>
          <cell r="O1520">
            <v>0</v>
          </cell>
        </row>
        <row r="1521">
          <cell r="H1521"/>
          <cell r="J1521" t="str">
            <v>CL</v>
          </cell>
          <cell r="K1521"/>
          <cell r="L1521">
            <v>0</v>
          </cell>
          <cell r="M1521">
            <v>0</v>
          </cell>
          <cell r="N1521">
            <v>0</v>
          </cell>
          <cell r="O1521">
            <v>0</v>
          </cell>
        </row>
        <row r="1522">
          <cell r="H1522"/>
          <cell r="J1522" t="str">
            <v>CL</v>
          </cell>
          <cell r="K1522"/>
          <cell r="L1522">
            <v>0</v>
          </cell>
          <cell r="M1522">
            <v>0</v>
          </cell>
          <cell r="N1522">
            <v>0</v>
          </cell>
          <cell r="O1522">
            <v>0</v>
          </cell>
        </row>
        <row r="1523">
          <cell r="H1523"/>
          <cell r="J1523" t="str">
            <v>CL</v>
          </cell>
          <cell r="K1523"/>
          <cell r="L1523">
            <v>0</v>
          </cell>
          <cell r="M1523">
            <v>0</v>
          </cell>
          <cell r="N1523">
            <v>0</v>
          </cell>
          <cell r="O1523">
            <v>0</v>
          </cell>
        </row>
        <row r="1524">
          <cell r="H1524"/>
          <cell r="J1524" t="str">
            <v>CL</v>
          </cell>
          <cell r="K1524"/>
          <cell r="L1524">
            <v>0</v>
          </cell>
          <cell r="M1524">
            <v>0</v>
          </cell>
          <cell r="N1524">
            <v>0</v>
          </cell>
          <cell r="O1524">
            <v>0</v>
          </cell>
        </row>
        <row r="1525">
          <cell r="H1525"/>
          <cell r="J1525" t="str">
            <v>CL</v>
          </cell>
          <cell r="K1525"/>
          <cell r="L1525">
            <v>0</v>
          </cell>
          <cell r="M1525">
            <v>0</v>
          </cell>
          <cell r="N1525">
            <v>0</v>
          </cell>
          <cell r="O1525">
            <v>0</v>
          </cell>
        </row>
        <row r="1526">
          <cell r="H1526"/>
          <cell r="J1526" t="str">
            <v>CL</v>
          </cell>
          <cell r="K1526"/>
          <cell r="L1526">
            <v>0</v>
          </cell>
          <cell r="M1526">
            <v>0</v>
          </cell>
          <cell r="N1526">
            <v>0</v>
          </cell>
          <cell r="O1526">
            <v>0</v>
          </cell>
        </row>
        <row r="1527">
          <cell r="H1527"/>
          <cell r="J1527" t="str">
            <v>CL</v>
          </cell>
          <cell r="K1527"/>
          <cell r="L1527">
            <v>0</v>
          </cell>
          <cell r="M1527">
            <v>0</v>
          </cell>
          <cell r="N1527">
            <v>0</v>
          </cell>
          <cell r="O1527">
            <v>0</v>
          </cell>
        </row>
        <row r="1528">
          <cell r="H1528"/>
          <cell r="J1528" t="str">
            <v>CL</v>
          </cell>
          <cell r="K1528"/>
          <cell r="L1528">
            <v>0</v>
          </cell>
          <cell r="M1528">
            <v>0</v>
          </cell>
          <cell r="N1528">
            <v>0</v>
          </cell>
          <cell r="O1528">
            <v>0</v>
          </cell>
        </row>
        <row r="1529">
          <cell r="H1529"/>
          <cell r="J1529" t="str">
            <v>CL</v>
          </cell>
          <cell r="K1529"/>
          <cell r="L1529">
            <v>0</v>
          </cell>
          <cell r="M1529">
            <v>0</v>
          </cell>
          <cell r="N1529">
            <v>0</v>
          </cell>
          <cell r="O1529">
            <v>0</v>
          </cell>
        </row>
        <row r="1530">
          <cell r="H1530"/>
          <cell r="J1530" t="str">
            <v>CL</v>
          </cell>
          <cell r="K1530"/>
          <cell r="L1530">
            <v>0</v>
          </cell>
          <cell r="M1530">
            <v>0</v>
          </cell>
          <cell r="N1530">
            <v>0</v>
          </cell>
          <cell r="O1530">
            <v>0</v>
          </cell>
        </row>
        <row r="1531">
          <cell r="H1531"/>
          <cell r="J1531" t="str">
            <v>CL</v>
          </cell>
          <cell r="K1531"/>
          <cell r="L1531">
            <v>0</v>
          </cell>
          <cell r="M1531">
            <v>0</v>
          </cell>
          <cell r="N1531">
            <v>0</v>
          </cell>
          <cell r="O1531">
            <v>0</v>
          </cell>
        </row>
        <row r="1532">
          <cell r="H1532"/>
          <cell r="J1532" t="str">
            <v>CL</v>
          </cell>
          <cell r="K1532"/>
          <cell r="L1532">
            <v>0</v>
          </cell>
          <cell r="M1532">
            <v>0</v>
          </cell>
          <cell r="N1532">
            <v>0</v>
          </cell>
          <cell r="O1532">
            <v>0</v>
          </cell>
        </row>
        <row r="1533">
          <cell r="H1533"/>
          <cell r="J1533" t="str">
            <v>CL</v>
          </cell>
          <cell r="K1533"/>
          <cell r="L1533">
            <v>0</v>
          </cell>
          <cell r="M1533">
            <v>0</v>
          </cell>
          <cell r="N1533">
            <v>0</v>
          </cell>
          <cell r="O1533">
            <v>0</v>
          </cell>
        </row>
        <row r="1534">
          <cell r="H1534"/>
          <cell r="J1534" t="str">
            <v>CL</v>
          </cell>
          <cell r="K1534"/>
          <cell r="L1534">
            <v>0</v>
          </cell>
          <cell r="M1534">
            <v>0</v>
          </cell>
          <cell r="N1534">
            <v>0</v>
          </cell>
          <cell r="O1534">
            <v>0</v>
          </cell>
        </row>
        <row r="1535">
          <cell r="H1535"/>
          <cell r="J1535" t="str">
            <v>CL</v>
          </cell>
          <cell r="K1535"/>
          <cell r="L1535">
            <v>0</v>
          </cell>
          <cell r="M1535">
            <v>0</v>
          </cell>
          <cell r="N1535">
            <v>0</v>
          </cell>
          <cell r="O1535">
            <v>0</v>
          </cell>
        </row>
        <row r="1536">
          <cell r="H1536"/>
          <cell r="J1536" t="str">
            <v>CL</v>
          </cell>
          <cell r="K1536"/>
          <cell r="L1536">
            <v>0</v>
          </cell>
          <cell r="M1536">
            <v>0</v>
          </cell>
          <cell r="N1536">
            <v>0</v>
          </cell>
          <cell r="O1536">
            <v>0</v>
          </cell>
        </row>
        <row r="1537">
          <cell r="H1537"/>
          <cell r="J1537" t="str">
            <v>CL</v>
          </cell>
          <cell r="K1537"/>
          <cell r="L1537">
            <v>0</v>
          </cell>
          <cell r="M1537">
            <v>0</v>
          </cell>
          <cell r="N1537">
            <v>0</v>
          </cell>
          <cell r="O1537">
            <v>0</v>
          </cell>
        </row>
        <row r="1538">
          <cell r="H1538"/>
          <cell r="J1538" t="str">
            <v>CL</v>
          </cell>
          <cell r="K1538"/>
          <cell r="L1538">
            <v>0</v>
          </cell>
          <cell r="M1538">
            <v>0</v>
          </cell>
          <cell r="N1538">
            <v>0</v>
          </cell>
          <cell r="O1538">
            <v>0</v>
          </cell>
        </row>
        <row r="1539">
          <cell r="H1539"/>
          <cell r="J1539" t="str">
            <v>CL</v>
          </cell>
          <cell r="K1539"/>
          <cell r="L1539">
            <v>0</v>
          </cell>
          <cell r="M1539">
            <v>0</v>
          </cell>
          <cell r="N1539">
            <v>0</v>
          </cell>
          <cell r="O1539">
            <v>0</v>
          </cell>
        </row>
        <row r="1540">
          <cell r="H1540"/>
          <cell r="J1540" t="str">
            <v>CL</v>
          </cell>
          <cell r="K1540"/>
          <cell r="L1540">
            <v>0</v>
          </cell>
          <cell r="M1540">
            <v>0</v>
          </cell>
          <cell r="N1540">
            <v>0</v>
          </cell>
          <cell r="O1540">
            <v>0</v>
          </cell>
        </row>
        <row r="1541">
          <cell r="H1541"/>
          <cell r="J1541" t="str">
            <v>CL</v>
          </cell>
          <cell r="K1541"/>
          <cell r="L1541">
            <v>0</v>
          </cell>
          <cell r="M1541">
            <v>0</v>
          </cell>
          <cell r="N1541">
            <v>0</v>
          </cell>
          <cell r="O1541">
            <v>0</v>
          </cell>
        </row>
        <row r="1542">
          <cell r="H1542"/>
          <cell r="J1542" t="str">
            <v>CL</v>
          </cell>
          <cell r="K1542"/>
          <cell r="L1542">
            <v>0</v>
          </cell>
          <cell r="M1542">
            <v>0</v>
          </cell>
          <cell r="N1542">
            <v>0</v>
          </cell>
          <cell r="O1542">
            <v>0</v>
          </cell>
        </row>
        <row r="1543">
          <cell r="H1543"/>
          <cell r="J1543" t="str">
            <v>CL</v>
          </cell>
          <cell r="K1543"/>
          <cell r="L1543">
            <v>0</v>
          </cell>
          <cell r="M1543">
            <v>0</v>
          </cell>
          <cell r="N1543">
            <v>0</v>
          </cell>
          <cell r="O1543">
            <v>0</v>
          </cell>
        </row>
        <row r="1544">
          <cell r="H1544"/>
          <cell r="J1544" t="str">
            <v>CL</v>
          </cell>
          <cell r="K1544"/>
          <cell r="L1544">
            <v>0</v>
          </cell>
          <cell r="M1544">
            <v>0</v>
          </cell>
          <cell r="N1544">
            <v>0</v>
          </cell>
          <cell r="O1544">
            <v>0</v>
          </cell>
        </row>
        <row r="1545">
          <cell r="H1545"/>
          <cell r="J1545" t="str">
            <v>CL</v>
          </cell>
          <cell r="K1545"/>
          <cell r="L1545">
            <v>0</v>
          </cell>
          <cell r="M1545">
            <v>0</v>
          </cell>
          <cell r="N1545">
            <v>0</v>
          </cell>
          <cell r="O1545">
            <v>0</v>
          </cell>
        </row>
        <row r="1546">
          <cell r="H1546"/>
          <cell r="J1546" t="str">
            <v>CL</v>
          </cell>
          <cell r="K1546"/>
          <cell r="L1546">
            <v>0</v>
          </cell>
          <cell r="M1546">
            <v>0</v>
          </cell>
          <cell r="N1546">
            <v>0</v>
          </cell>
          <cell r="O1546">
            <v>0</v>
          </cell>
        </row>
        <row r="1547">
          <cell r="H1547"/>
          <cell r="J1547" t="str">
            <v>CL</v>
          </cell>
          <cell r="K1547"/>
          <cell r="L1547">
            <v>0</v>
          </cell>
          <cell r="M1547">
            <v>0</v>
          </cell>
          <cell r="N1547">
            <v>0</v>
          </cell>
          <cell r="O1547">
            <v>0</v>
          </cell>
        </row>
        <row r="1548">
          <cell r="H1548"/>
          <cell r="J1548" t="str">
            <v>CL</v>
          </cell>
          <cell r="K1548"/>
          <cell r="L1548">
            <v>0</v>
          </cell>
          <cell r="M1548">
            <v>0</v>
          </cell>
          <cell r="N1548">
            <v>0</v>
          </cell>
          <cell r="O1548">
            <v>0</v>
          </cell>
        </row>
        <row r="1549">
          <cell r="H1549"/>
          <cell r="J1549" t="str">
            <v>CL</v>
          </cell>
          <cell r="K1549"/>
          <cell r="L1549">
            <v>0</v>
          </cell>
          <cell r="M1549">
            <v>0</v>
          </cell>
          <cell r="N1549">
            <v>0</v>
          </cell>
          <cell r="O1549">
            <v>0</v>
          </cell>
        </row>
        <row r="1550">
          <cell r="H1550"/>
          <cell r="J1550" t="str">
            <v>CL</v>
          </cell>
          <cell r="K1550"/>
          <cell r="L1550">
            <v>0</v>
          </cell>
          <cell r="M1550">
            <v>0</v>
          </cell>
          <cell r="N1550">
            <v>0</v>
          </cell>
          <cell r="O1550">
            <v>0</v>
          </cell>
        </row>
        <row r="1551">
          <cell r="H1551"/>
          <cell r="J1551" t="str">
            <v>CL</v>
          </cell>
          <cell r="K1551"/>
          <cell r="L1551">
            <v>0</v>
          </cell>
          <cell r="M1551">
            <v>0</v>
          </cell>
          <cell r="N1551">
            <v>0</v>
          </cell>
          <cell r="O1551">
            <v>0</v>
          </cell>
        </row>
        <row r="1552">
          <cell r="H1552"/>
          <cell r="J1552" t="str">
            <v>CL</v>
          </cell>
          <cell r="K1552"/>
          <cell r="L1552">
            <v>0</v>
          </cell>
          <cell r="M1552">
            <v>0</v>
          </cell>
          <cell r="N1552">
            <v>0</v>
          </cell>
          <cell r="O1552">
            <v>0</v>
          </cell>
        </row>
        <row r="1553">
          <cell r="H1553"/>
          <cell r="J1553" t="str">
            <v>CL</v>
          </cell>
          <cell r="K1553"/>
          <cell r="L1553">
            <v>0</v>
          </cell>
          <cell r="M1553">
            <v>0</v>
          </cell>
          <cell r="N1553">
            <v>0</v>
          </cell>
          <cell r="O1553">
            <v>0</v>
          </cell>
        </row>
        <row r="1554">
          <cell r="H1554"/>
          <cell r="J1554" t="str">
            <v>CL</v>
          </cell>
          <cell r="K1554"/>
          <cell r="L1554">
            <v>0</v>
          </cell>
          <cell r="M1554">
            <v>0</v>
          </cell>
          <cell r="N1554">
            <v>0</v>
          </cell>
          <cell r="O1554">
            <v>0</v>
          </cell>
        </row>
        <row r="1555">
          <cell r="H1555"/>
          <cell r="J1555" t="str">
            <v>CL</v>
          </cell>
          <cell r="K1555"/>
          <cell r="L1555">
            <v>0</v>
          </cell>
          <cell r="M1555">
            <v>0</v>
          </cell>
          <cell r="N1555">
            <v>0</v>
          </cell>
          <cell r="O1555">
            <v>0</v>
          </cell>
        </row>
        <row r="1556">
          <cell r="H1556"/>
          <cell r="J1556" t="str">
            <v>CL</v>
          </cell>
          <cell r="K1556"/>
          <cell r="L1556">
            <v>0</v>
          </cell>
          <cell r="M1556">
            <v>0</v>
          </cell>
          <cell r="N1556">
            <v>0</v>
          </cell>
          <cell r="O1556">
            <v>0</v>
          </cell>
        </row>
        <row r="1557">
          <cell r="H1557"/>
          <cell r="J1557" t="str">
            <v>CL</v>
          </cell>
          <cell r="K1557"/>
          <cell r="L1557">
            <v>0</v>
          </cell>
          <cell r="M1557">
            <v>0</v>
          </cell>
          <cell r="N1557">
            <v>0</v>
          </cell>
          <cell r="O1557">
            <v>0</v>
          </cell>
        </row>
        <row r="1558">
          <cell r="H1558"/>
          <cell r="J1558" t="str">
            <v>CL</v>
          </cell>
          <cell r="K1558"/>
          <cell r="L1558">
            <v>0</v>
          </cell>
          <cell r="M1558">
            <v>0</v>
          </cell>
          <cell r="N1558">
            <v>0</v>
          </cell>
          <cell r="O1558">
            <v>0</v>
          </cell>
        </row>
        <row r="1559">
          <cell r="H1559"/>
          <cell r="J1559" t="str">
            <v>CL</v>
          </cell>
          <cell r="K1559"/>
          <cell r="L1559">
            <v>0</v>
          </cell>
          <cell r="M1559">
            <v>0</v>
          </cell>
          <cell r="N1559">
            <v>0</v>
          </cell>
          <cell r="O1559">
            <v>0</v>
          </cell>
        </row>
        <row r="1560">
          <cell r="H1560"/>
          <cell r="J1560" t="str">
            <v>CL</v>
          </cell>
          <cell r="K1560"/>
          <cell r="L1560">
            <v>0</v>
          </cell>
          <cell r="M1560">
            <v>0</v>
          </cell>
          <cell r="N1560">
            <v>0</v>
          </cell>
          <cell r="O1560">
            <v>0</v>
          </cell>
        </row>
        <row r="1561">
          <cell r="H1561"/>
          <cell r="J1561" t="str">
            <v>CL</v>
          </cell>
          <cell r="K1561"/>
          <cell r="L1561">
            <v>0</v>
          </cell>
          <cell r="M1561">
            <v>0</v>
          </cell>
          <cell r="N1561">
            <v>0</v>
          </cell>
          <cell r="O1561">
            <v>0</v>
          </cell>
        </row>
        <row r="1562">
          <cell r="H1562"/>
          <cell r="J1562" t="str">
            <v>CL</v>
          </cell>
          <cell r="K1562"/>
          <cell r="L1562">
            <v>0</v>
          </cell>
          <cell r="M1562">
            <v>0</v>
          </cell>
          <cell r="N1562">
            <v>0</v>
          </cell>
          <cell r="O1562">
            <v>0</v>
          </cell>
        </row>
        <row r="1563">
          <cell r="H1563"/>
          <cell r="J1563" t="str">
            <v>CL</v>
          </cell>
          <cell r="K1563"/>
          <cell r="L1563">
            <v>0</v>
          </cell>
          <cell r="M1563">
            <v>0</v>
          </cell>
          <cell r="N1563">
            <v>0</v>
          </cell>
          <cell r="O1563">
            <v>0</v>
          </cell>
        </row>
        <row r="1564">
          <cell r="H1564"/>
          <cell r="J1564" t="str">
            <v>CL</v>
          </cell>
          <cell r="K1564"/>
          <cell r="L1564">
            <v>0</v>
          </cell>
          <cell r="M1564">
            <v>0</v>
          </cell>
          <cell r="N1564">
            <v>0</v>
          </cell>
          <cell r="O1564">
            <v>0</v>
          </cell>
        </row>
        <row r="1565">
          <cell r="H1565"/>
          <cell r="J1565" t="str">
            <v>CL</v>
          </cell>
          <cell r="K1565"/>
          <cell r="L1565">
            <v>0</v>
          </cell>
          <cell r="M1565">
            <v>0</v>
          </cell>
          <cell r="N1565">
            <v>0</v>
          </cell>
          <cell r="O1565">
            <v>0</v>
          </cell>
        </row>
        <row r="1566">
          <cell r="H1566"/>
          <cell r="J1566" t="str">
            <v>CL</v>
          </cell>
          <cell r="K1566"/>
          <cell r="L1566">
            <v>0</v>
          </cell>
          <cell r="M1566">
            <v>0</v>
          </cell>
          <cell r="N1566">
            <v>0</v>
          </cell>
          <cell r="O1566">
            <v>0</v>
          </cell>
        </row>
        <row r="1567">
          <cell r="H1567"/>
          <cell r="J1567" t="str">
            <v>CL</v>
          </cell>
          <cell r="K1567"/>
          <cell r="L1567">
            <v>0</v>
          </cell>
          <cell r="M1567">
            <v>0</v>
          </cell>
          <cell r="N1567">
            <v>0</v>
          </cell>
          <cell r="O1567">
            <v>0</v>
          </cell>
        </row>
        <row r="1568">
          <cell r="H1568"/>
          <cell r="J1568" t="str">
            <v>CL</v>
          </cell>
          <cell r="K1568"/>
          <cell r="L1568">
            <v>0</v>
          </cell>
          <cell r="M1568">
            <v>0</v>
          </cell>
          <cell r="N1568">
            <v>0</v>
          </cell>
          <cell r="O1568">
            <v>0</v>
          </cell>
        </row>
        <row r="1569">
          <cell r="H1569"/>
          <cell r="J1569" t="str">
            <v>CL</v>
          </cell>
          <cell r="K1569"/>
          <cell r="L1569">
            <v>0</v>
          </cell>
          <cell r="M1569">
            <v>0</v>
          </cell>
          <cell r="N1569">
            <v>0</v>
          </cell>
          <cell r="O1569">
            <v>0</v>
          </cell>
        </row>
        <row r="1570">
          <cell r="H1570"/>
          <cell r="J1570" t="str">
            <v>CL</v>
          </cell>
          <cell r="K1570"/>
          <cell r="L1570">
            <v>0</v>
          </cell>
          <cell r="M1570">
            <v>0</v>
          </cell>
          <cell r="N1570">
            <v>0</v>
          </cell>
          <cell r="O1570">
            <v>0</v>
          </cell>
        </row>
        <row r="1571">
          <cell r="H1571"/>
          <cell r="J1571" t="str">
            <v>CL</v>
          </cell>
          <cell r="K1571"/>
          <cell r="L1571">
            <v>0</v>
          </cell>
          <cell r="M1571">
            <v>0</v>
          </cell>
          <cell r="N1571">
            <v>0</v>
          </cell>
          <cell r="O1571">
            <v>0</v>
          </cell>
        </row>
        <row r="1572">
          <cell r="H1572"/>
          <cell r="J1572" t="str">
            <v>CL</v>
          </cell>
          <cell r="K1572"/>
          <cell r="L1572">
            <v>0</v>
          </cell>
          <cell r="M1572">
            <v>0</v>
          </cell>
          <cell r="N1572">
            <v>0</v>
          </cell>
          <cell r="O1572">
            <v>0</v>
          </cell>
        </row>
        <row r="1573">
          <cell r="H1573"/>
          <cell r="J1573" t="str">
            <v>CL</v>
          </cell>
          <cell r="K1573"/>
          <cell r="L1573">
            <v>0</v>
          </cell>
          <cell r="M1573">
            <v>0</v>
          </cell>
          <cell r="N1573">
            <v>0</v>
          </cell>
          <cell r="O1573">
            <v>0</v>
          </cell>
        </row>
        <row r="1574">
          <cell r="H1574"/>
          <cell r="J1574" t="str">
            <v>CL</v>
          </cell>
          <cell r="K1574"/>
          <cell r="L1574">
            <v>0</v>
          </cell>
          <cell r="M1574">
            <v>0</v>
          </cell>
          <cell r="N1574">
            <v>0</v>
          </cell>
          <cell r="O1574">
            <v>0</v>
          </cell>
        </row>
        <row r="1575">
          <cell r="H1575"/>
          <cell r="J1575" t="str">
            <v>CL</v>
          </cell>
          <cell r="K1575"/>
          <cell r="L1575">
            <v>0</v>
          </cell>
          <cell r="M1575">
            <v>0</v>
          </cell>
          <cell r="N1575">
            <v>0</v>
          </cell>
          <cell r="O1575">
            <v>0</v>
          </cell>
        </row>
        <row r="1576">
          <cell r="H1576"/>
          <cell r="J1576" t="str">
            <v>CL</v>
          </cell>
          <cell r="K1576"/>
          <cell r="L1576">
            <v>0</v>
          </cell>
          <cell r="M1576">
            <v>0</v>
          </cell>
          <cell r="N1576">
            <v>0</v>
          </cell>
          <cell r="O1576">
            <v>0</v>
          </cell>
        </row>
        <row r="1577">
          <cell r="H1577"/>
          <cell r="J1577" t="str">
            <v>CL</v>
          </cell>
          <cell r="K1577"/>
          <cell r="L1577">
            <v>0</v>
          </cell>
          <cell r="M1577">
            <v>0</v>
          </cell>
          <cell r="N1577">
            <v>0</v>
          </cell>
          <cell r="O1577">
            <v>0</v>
          </cell>
        </row>
        <row r="1578">
          <cell r="H1578"/>
          <cell r="J1578" t="str">
            <v>CL</v>
          </cell>
          <cell r="K1578"/>
          <cell r="L1578">
            <v>0</v>
          </cell>
          <cell r="M1578">
            <v>0</v>
          </cell>
          <cell r="N1578">
            <v>0</v>
          </cell>
          <cell r="O1578">
            <v>0</v>
          </cell>
        </row>
        <row r="1579">
          <cell r="H1579"/>
          <cell r="J1579" t="str">
            <v>CL</v>
          </cell>
          <cell r="K1579"/>
          <cell r="L1579">
            <v>0</v>
          </cell>
          <cell r="M1579">
            <v>0</v>
          </cell>
          <cell r="N1579">
            <v>0</v>
          </cell>
          <cell r="O1579">
            <v>0</v>
          </cell>
        </row>
        <row r="1580">
          <cell r="H1580"/>
          <cell r="J1580" t="str">
            <v>CL</v>
          </cell>
          <cell r="K1580"/>
          <cell r="L1580">
            <v>0</v>
          </cell>
          <cell r="M1580">
            <v>0</v>
          </cell>
          <cell r="N1580">
            <v>0</v>
          </cell>
          <cell r="O1580">
            <v>0</v>
          </cell>
        </row>
        <row r="1581">
          <cell r="H1581"/>
          <cell r="J1581" t="str">
            <v>CL</v>
          </cell>
          <cell r="K1581"/>
          <cell r="L1581">
            <v>0</v>
          </cell>
          <cell r="M1581">
            <v>0</v>
          </cell>
          <cell r="N1581">
            <v>0</v>
          </cell>
          <cell r="O1581">
            <v>0</v>
          </cell>
        </row>
        <row r="1582">
          <cell r="H1582"/>
          <cell r="J1582" t="str">
            <v>CL</v>
          </cell>
          <cell r="K1582"/>
          <cell r="L1582">
            <v>0</v>
          </cell>
          <cell r="M1582">
            <v>0</v>
          </cell>
          <cell r="N1582">
            <v>0</v>
          </cell>
          <cell r="O1582">
            <v>0</v>
          </cell>
        </row>
        <row r="1583">
          <cell r="H1583"/>
          <cell r="J1583" t="str">
            <v>CL</v>
          </cell>
          <cell r="K1583"/>
          <cell r="L1583">
            <v>0</v>
          </cell>
          <cell r="M1583">
            <v>0</v>
          </cell>
          <cell r="N1583">
            <v>0</v>
          </cell>
          <cell r="O1583">
            <v>0</v>
          </cell>
        </row>
        <row r="1584">
          <cell r="H1584"/>
          <cell r="J1584" t="str">
            <v>CL</v>
          </cell>
          <cell r="K1584"/>
          <cell r="L1584">
            <v>0</v>
          </cell>
          <cell r="M1584">
            <v>0</v>
          </cell>
          <cell r="N1584">
            <v>0</v>
          </cell>
          <cell r="O1584">
            <v>0</v>
          </cell>
        </row>
        <row r="1585">
          <cell r="H1585"/>
          <cell r="J1585" t="str">
            <v>CL</v>
          </cell>
          <cell r="K1585"/>
          <cell r="L1585">
            <v>0</v>
          </cell>
          <cell r="M1585">
            <v>0</v>
          </cell>
          <cell r="N1585">
            <v>0</v>
          </cell>
          <cell r="O1585">
            <v>0</v>
          </cell>
        </row>
        <row r="1586">
          <cell r="H1586"/>
          <cell r="J1586" t="str">
            <v>CL</v>
          </cell>
          <cell r="K1586"/>
          <cell r="L1586">
            <v>0</v>
          </cell>
          <cell r="M1586">
            <v>0</v>
          </cell>
          <cell r="N1586">
            <v>0</v>
          </cell>
          <cell r="O1586">
            <v>0</v>
          </cell>
        </row>
        <row r="1587">
          <cell r="H1587"/>
          <cell r="J1587" t="str">
            <v>CL</v>
          </cell>
          <cell r="K1587"/>
          <cell r="L1587">
            <v>0</v>
          </cell>
          <cell r="M1587">
            <v>0</v>
          </cell>
          <cell r="N1587">
            <v>0</v>
          </cell>
          <cell r="O1587">
            <v>0</v>
          </cell>
        </row>
        <row r="1588">
          <cell r="H1588"/>
          <cell r="J1588" t="str">
            <v>CL</v>
          </cell>
          <cell r="K1588"/>
          <cell r="L1588">
            <v>0</v>
          </cell>
          <cell r="M1588">
            <v>0</v>
          </cell>
          <cell r="N1588">
            <v>0</v>
          </cell>
          <cell r="O1588">
            <v>0</v>
          </cell>
        </row>
        <row r="1589">
          <cell r="H1589"/>
          <cell r="J1589" t="str">
            <v>CL</v>
          </cell>
          <cell r="K1589"/>
          <cell r="L1589">
            <v>0</v>
          </cell>
          <cell r="M1589">
            <v>0</v>
          </cell>
          <cell r="N1589">
            <v>0</v>
          </cell>
          <cell r="O1589">
            <v>0</v>
          </cell>
        </row>
        <row r="1590">
          <cell r="H1590"/>
          <cell r="J1590" t="str">
            <v>CL</v>
          </cell>
          <cell r="K1590"/>
          <cell r="L1590">
            <v>0</v>
          </cell>
          <cell r="M1590">
            <v>0</v>
          </cell>
          <cell r="N1590">
            <v>0</v>
          </cell>
          <cell r="O1590">
            <v>0</v>
          </cell>
        </row>
        <row r="1591">
          <cell r="H1591"/>
          <cell r="J1591" t="str">
            <v>CL</v>
          </cell>
          <cell r="K1591"/>
          <cell r="L1591">
            <v>0</v>
          </cell>
          <cell r="M1591">
            <v>0</v>
          </cell>
          <cell r="N1591">
            <v>0</v>
          </cell>
          <cell r="O1591">
            <v>0</v>
          </cell>
        </row>
        <row r="1592">
          <cell r="H1592"/>
          <cell r="J1592" t="str">
            <v>CL</v>
          </cell>
          <cell r="K1592"/>
          <cell r="L1592">
            <v>0</v>
          </cell>
          <cell r="M1592">
            <v>0</v>
          </cell>
          <cell r="N1592">
            <v>0</v>
          </cell>
          <cell r="O1592">
            <v>0</v>
          </cell>
        </row>
        <row r="1593">
          <cell r="H1593"/>
          <cell r="J1593" t="str">
            <v>CL</v>
          </cell>
          <cell r="K1593"/>
          <cell r="L1593">
            <v>0</v>
          </cell>
          <cell r="M1593">
            <v>0</v>
          </cell>
          <cell r="N1593">
            <v>0</v>
          </cell>
          <cell r="O1593">
            <v>0</v>
          </cell>
        </row>
        <row r="1594">
          <cell r="H1594"/>
          <cell r="J1594" t="str">
            <v>CL</v>
          </cell>
          <cell r="K1594"/>
          <cell r="L1594">
            <v>0</v>
          </cell>
          <cell r="M1594">
            <v>0</v>
          </cell>
          <cell r="N1594">
            <v>0</v>
          </cell>
          <cell r="O1594">
            <v>0</v>
          </cell>
        </row>
        <row r="1595">
          <cell r="H1595"/>
          <cell r="J1595" t="str">
            <v>CL</v>
          </cell>
          <cell r="K1595"/>
          <cell r="L1595">
            <v>0</v>
          </cell>
          <cell r="M1595">
            <v>0</v>
          </cell>
          <cell r="N1595">
            <v>0</v>
          </cell>
          <cell r="O1595">
            <v>0</v>
          </cell>
        </row>
        <row r="1596">
          <cell r="H1596"/>
          <cell r="J1596" t="str">
            <v>CL</v>
          </cell>
          <cell r="K1596"/>
          <cell r="L1596">
            <v>0</v>
          </cell>
          <cell r="M1596">
            <v>0</v>
          </cell>
          <cell r="N1596">
            <v>0</v>
          </cell>
          <cell r="O1596">
            <v>0</v>
          </cell>
        </row>
        <row r="1597">
          <cell r="H1597"/>
          <cell r="J1597" t="str">
            <v>CL</v>
          </cell>
          <cell r="K1597"/>
          <cell r="L1597">
            <v>0</v>
          </cell>
          <cell r="M1597">
            <v>0</v>
          </cell>
          <cell r="N1597">
            <v>0</v>
          </cell>
          <cell r="O1597">
            <v>0</v>
          </cell>
        </row>
        <row r="1598">
          <cell r="H1598"/>
          <cell r="J1598" t="str">
            <v>CL</v>
          </cell>
          <cell r="K1598"/>
          <cell r="L1598">
            <v>0</v>
          </cell>
          <cell r="M1598">
            <v>0</v>
          </cell>
          <cell r="N1598">
            <v>0</v>
          </cell>
          <cell r="O1598">
            <v>0</v>
          </cell>
        </row>
        <row r="1599">
          <cell r="H1599"/>
          <cell r="J1599" t="str">
            <v>CL</v>
          </cell>
          <cell r="K1599"/>
          <cell r="L1599">
            <v>0</v>
          </cell>
          <cell r="M1599">
            <v>0</v>
          </cell>
          <cell r="N1599">
            <v>0</v>
          </cell>
          <cell r="O1599">
            <v>0</v>
          </cell>
        </row>
        <row r="1600">
          <cell r="H1600"/>
          <cell r="J1600" t="str">
            <v>CL</v>
          </cell>
          <cell r="K1600"/>
          <cell r="L1600">
            <v>0</v>
          </cell>
          <cell r="M1600">
            <v>0</v>
          </cell>
          <cell r="N1600">
            <v>0</v>
          </cell>
          <cell r="O1600">
            <v>0</v>
          </cell>
        </row>
        <row r="1601">
          <cell r="H1601"/>
          <cell r="J1601" t="str">
            <v>CL</v>
          </cell>
          <cell r="K1601"/>
          <cell r="L1601">
            <v>0</v>
          </cell>
          <cell r="M1601">
            <v>0</v>
          </cell>
          <cell r="N1601">
            <v>0</v>
          </cell>
          <cell r="O1601">
            <v>0</v>
          </cell>
        </row>
        <row r="1602">
          <cell r="H1602"/>
          <cell r="J1602" t="str">
            <v>CL</v>
          </cell>
          <cell r="K1602"/>
          <cell r="L1602">
            <v>0</v>
          </cell>
          <cell r="M1602">
            <v>0</v>
          </cell>
          <cell r="N1602">
            <v>0</v>
          </cell>
          <cell r="O1602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WO</v>
          </cell>
        </row>
        <row r="2">
          <cell r="A2">
            <v>30850045</v>
          </cell>
        </row>
        <row r="3">
          <cell r="A3">
            <v>30850054</v>
          </cell>
        </row>
        <row r="4">
          <cell r="A4">
            <v>30850052</v>
          </cell>
        </row>
        <row r="5">
          <cell r="A5">
            <v>30850051</v>
          </cell>
        </row>
        <row r="6">
          <cell r="A6">
            <v>30850067</v>
          </cell>
        </row>
        <row r="7">
          <cell r="A7">
            <v>30850058</v>
          </cell>
        </row>
        <row r="8">
          <cell r="A8">
            <v>30850109</v>
          </cell>
        </row>
        <row r="9">
          <cell r="A9">
            <v>30850138</v>
          </cell>
        </row>
        <row r="10">
          <cell r="A10">
            <v>30850176</v>
          </cell>
        </row>
        <row r="11">
          <cell r="A11">
            <v>30850231</v>
          </cell>
        </row>
        <row r="12">
          <cell r="A12">
            <v>30850247</v>
          </cell>
        </row>
        <row r="13">
          <cell r="A13">
            <v>30850187</v>
          </cell>
        </row>
        <row r="14">
          <cell r="A14">
            <v>30850266</v>
          </cell>
        </row>
        <row r="15">
          <cell r="A15">
            <v>30850271</v>
          </cell>
        </row>
        <row r="16">
          <cell r="A16">
            <v>30850272</v>
          </cell>
        </row>
        <row r="17">
          <cell r="A17">
            <v>30850290</v>
          </cell>
        </row>
        <row r="18">
          <cell r="A18">
            <v>30850324</v>
          </cell>
        </row>
        <row r="19">
          <cell r="A19">
            <v>30850434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WOS"/>
      <sheetName val="Sheet2"/>
      <sheetName val="Sheet1"/>
      <sheetName val="0807"/>
      <sheetName val="0806"/>
    </sheetNames>
    <sheetDataSet>
      <sheetData sheetId="0">
        <row r="1">
          <cell r="D1" t="str">
            <v>WO</v>
          </cell>
          <cell r="E1" t="str">
            <v>WO QTY</v>
          </cell>
          <cell r="F1" t="str">
            <v>Comentarios</v>
          </cell>
        </row>
        <row r="2">
          <cell r="D2">
            <v>30850002</v>
          </cell>
          <cell r="E2">
            <v>1</v>
          </cell>
          <cell r="F2"/>
          <cell r="G2">
            <v>1</v>
          </cell>
        </row>
        <row r="3">
          <cell r="D3">
            <v>50850003</v>
          </cell>
          <cell r="E3">
            <v>1</v>
          </cell>
          <cell r="F3"/>
        </row>
        <row r="4">
          <cell r="D4">
            <v>50850002</v>
          </cell>
          <cell r="E4">
            <v>1</v>
          </cell>
          <cell r="F4"/>
        </row>
        <row r="5">
          <cell r="D5">
            <v>50850001</v>
          </cell>
          <cell r="E5">
            <v>1</v>
          </cell>
          <cell r="F5"/>
        </row>
        <row r="6">
          <cell r="D6">
            <v>30850003</v>
          </cell>
          <cell r="E6">
            <v>1</v>
          </cell>
          <cell r="F6"/>
          <cell r="G6">
            <v>1</v>
          </cell>
        </row>
        <row r="7">
          <cell r="D7">
            <v>50850004</v>
          </cell>
          <cell r="E7">
            <v>1</v>
          </cell>
          <cell r="F7"/>
        </row>
        <row r="8">
          <cell r="D8">
            <v>50850005</v>
          </cell>
          <cell r="E8">
            <v>1</v>
          </cell>
          <cell r="F8"/>
        </row>
        <row r="9">
          <cell r="D9">
            <v>50850007</v>
          </cell>
          <cell r="E9">
            <v>1</v>
          </cell>
          <cell r="F9"/>
        </row>
        <row r="10">
          <cell r="D10">
            <v>50850007</v>
          </cell>
          <cell r="E10">
            <v>1</v>
          </cell>
          <cell r="F10" t="str">
            <v>Solo lleva material MRO</v>
          </cell>
        </row>
        <row r="11">
          <cell r="D11">
            <v>50850008</v>
          </cell>
          <cell r="E11">
            <v>2</v>
          </cell>
          <cell r="F11" t="str">
            <v>Solo lleva material MRO</v>
          </cell>
        </row>
        <row r="12">
          <cell r="D12">
            <v>50850009</v>
          </cell>
          <cell r="E12">
            <v>1</v>
          </cell>
          <cell r="F12"/>
        </row>
        <row r="13">
          <cell r="D13">
            <v>50850010</v>
          </cell>
          <cell r="E13">
            <v>2</v>
          </cell>
          <cell r="F13"/>
        </row>
        <row r="14">
          <cell r="D14">
            <v>50850011</v>
          </cell>
          <cell r="E14">
            <v>3</v>
          </cell>
          <cell r="F14"/>
        </row>
        <row r="15">
          <cell r="D15">
            <v>30850004</v>
          </cell>
          <cell r="E15">
            <v>1</v>
          </cell>
          <cell r="F15"/>
          <cell r="G15">
            <v>1</v>
          </cell>
        </row>
        <row r="16">
          <cell r="D16">
            <v>30850005</v>
          </cell>
          <cell r="E16">
            <v>1</v>
          </cell>
          <cell r="F16"/>
          <cell r="G16">
            <v>1</v>
          </cell>
        </row>
        <row r="17">
          <cell r="D17">
            <v>30850006</v>
          </cell>
          <cell r="E17">
            <v>1</v>
          </cell>
          <cell r="F17"/>
          <cell r="G17">
            <v>1</v>
          </cell>
        </row>
        <row r="18">
          <cell r="D18">
            <v>50850012</v>
          </cell>
          <cell r="E18">
            <v>8</v>
          </cell>
          <cell r="F18" t="str">
            <v>Material de MRO</v>
          </cell>
        </row>
        <row r="19">
          <cell r="D19">
            <v>50850013</v>
          </cell>
          <cell r="E19">
            <v>2</v>
          </cell>
          <cell r="F19" t="str">
            <v>Material de MRO</v>
          </cell>
        </row>
        <row r="20">
          <cell r="D20">
            <v>50850014</v>
          </cell>
          <cell r="E20">
            <v>8</v>
          </cell>
          <cell r="F20"/>
        </row>
        <row r="21">
          <cell r="D21">
            <v>50850015</v>
          </cell>
          <cell r="E21">
            <v>2</v>
          </cell>
          <cell r="F21"/>
        </row>
        <row r="22">
          <cell r="D22">
            <v>50850016</v>
          </cell>
          <cell r="E22">
            <v>10</v>
          </cell>
          <cell r="F22"/>
        </row>
        <row r="23">
          <cell r="D23">
            <v>30850007</v>
          </cell>
          <cell r="E23">
            <v>1</v>
          </cell>
          <cell r="F23"/>
          <cell r="G23">
            <v>1</v>
          </cell>
        </row>
        <row r="24">
          <cell r="D24">
            <v>30850008</v>
          </cell>
          <cell r="E24">
            <v>7</v>
          </cell>
          <cell r="F24"/>
          <cell r="G24">
            <v>7</v>
          </cell>
        </row>
        <row r="25">
          <cell r="D25">
            <v>30850009</v>
          </cell>
          <cell r="E25">
            <v>1</v>
          </cell>
          <cell r="F25"/>
          <cell r="G25">
            <v>1</v>
          </cell>
        </row>
        <row r="26">
          <cell r="D26">
            <v>30850010</v>
          </cell>
          <cell r="E26">
            <v>1</v>
          </cell>
          <cell r="F26"/>
          <cell r="G26">
            <v>1</v>
          </cell>
        </row>
        <row r="27">
          <cell r="D27">
            <v>50850017</v>
          </cell>
          <cell r="E27">
            <v>26</v>
          </cell>
          <cell r="F27" t="str">
            <v>Material de MRO</v>
          </cell>
        </row>
        <row r="28">
          <cell r="D28">
            <v>50850018</v>
          </cell>
          <cell r="E28">
            <v>10</v>
          </cell>
          <cell r="F28" t="str">
            <v>Material de MRO</v>
          </cell>
        </row>
        <row r="29">
          <cell r="D29">
            <v>50850019</v>
          </cell>
          <cell r="E29">
            <v>2</v>
          </cell>
          <cell r="F29" t="str">
            <v>Material de MRO</v>
          </cell>
        </row>
        <row r="30">
          <cell r="D30">
            <v>50850020</v>
          </cell>
          <cell r="E30">
            <v>2</v>
          </cell>
          <cell r="F30" t="str">
            <v>Material de MRO</v>
          </cell>
        </row>
        <row r="31">
          <cell r="D31">
            <v>50850021</v>
          </cell>
          <cell r="E31">
            <v>2</v>
          </cell>
          <cell r="F31"/>
        </row>
        <row r="32">
          <cell r="D32">
            <v>50850022</v>
          </cell>
          <cell r="E32">
            <v>2</v>
          </cell>
          <cell r="F32"/>
        </row>
        <row r="33">
          <cell r="D33">
            <v>50850023</v>
          </cell>
          <cell r="E33">
            <v>2</v>
          </cell>
          <cell r="F33"/>
        </row>
        <row r="34">
          <cell r="D34">
            <v>50850024</v>
          </cell>
          <cell r="E34">
            <v>2</v>
          </cell>
          <cell r="F34"/>
        </row>
        <row r="35">
          <cell r="D35">
            <v>50850025</v>
          </cell>
          <cell r="E35">
            <v>2</v>
          </cell>
          <cell r="F35"/>
        </row>
        <row r="36">
          <cell r="D36">
            <v>50850026</v>
          </cell>
          <cell r="E36">
            <v>2</v>
          </cell>
          <cell r="F36"/>
        </row>
        <row r="37">
          <cell r="D37">
            <v>50850027</v>
          </cell>
          <cell r="E37">
            <v>10</v>
          </cell>
          <cell r="F37"/>
        </row>
        <row r="38">
          <cell r="D38">
            <v>50850028</v>
          </cell>
          <cell r="E38">
            <v>2</v>
          </cell>
          <cell r="F38"/>
        </row>
        <row r="39">
          <cell r="D39">
            <v>50850029</v>
          </cell>
          <cell r="E39">
            <v>2</v>
          </cell>
          <cell r="F39"/>
        </row>
        <row r="40">
          <cell r="D40">
            <v>50850030</v>
          </cell>
          <cell r="E40">
            <v>2</v>
          </cell>
          <cell r="F40"/>
        </row>
        <row r="41">
          <cell r="D41">
            <v>50850031</v>
          </cell>
          <cell r="E41">
            <v>10</v>
          </cell>
          <cell r="F41"/>
        </row>
        <row r="42">
          <cell r="D42">
            <v>50850032</v>
          </cell>
          <cell r="E42">
            <v>2</v>
          </cell>
          <cell r="F42"/>
        </row>
        <row r="43">
          <cell r="D43">
            <v>50850033</v>
          </cell>
          <cell r="E43">
            <v>28</v>
          </cell>
          <cell r="F43"/>
        </row>
        <row r="44">
          <cell r="D44">
            <v>50850034</v>
          </cell>
          <cell r="E44">
            <v>12</v>
          </cell>
          <cell r="F44"/>
        </row>
        <row r="45">
          <cell r="D45">
            <v>50850035</v>
          </cell>
          <cell r="E45">
            <v>40</v>
          </cell>
          <cell r="F45"/>
        </row>
        <row r="46">
          <cell r="D46">
            <v>30850011</v>
          </cell>
          <cell r="E46">
            <v>2</v>
          </cell>
          <cell r="F46"/>
          <cell r="G46">
            <v>2</v>
          </cell>
        </row>
        <row r="47">
          <cell r="D47">
            <v>30850012</v>
          </cell>
          <cell r="E47">
            <v>2</v>
          </cell>
          <cell r="F47"/>
          <cell r="G47">
            <v>2</v>
          </cell>
        </row>
        <row r="48">
          <cell r="D48">
            <v>30850013</v>
          </cell>
          <cell r="E48">
            <v>2</v>
          </cell>
          <cell r="F48"/>
          <cell r="G48">
            <v>2</v>
          </cell>
        </row>
        <row r="49">
          <cell r="D49">
            <v>30850014</v>
          </cell>
          <cell r="E49">
            <v>10</v>
          </cell>
          <cell r="F49" t="str">
            <v>Cancelar se tomo material para la Wo
30850027</v>
          </cell>
          <cell r="G49">
            <v>0</v>
          </cell>
        </row>
        <row r="50">
          <cell r="D50">
            <v>30850015</v>
          </cell>
          <cell r="E50">
            <v>2</v>
          </cell>
          <cell r="F50"/>
          <cell r="G50">
            <v>2</v>
          </cell>
        </row>
        <row r="51">
          <cell r="D51">
            <v>30850016</v>
          </cell>
          <cell r="E51">
            <v>2</v>
          </cell>
          <cell r="F51"/>
          <cell r="G51">
            <v>2</v>
          </cell>
        </row>
        <row r="52">
          <cell r="D52">
            <v>30850017</v>
          </cell>
          <cell r="E52">
            <v>2</v>
          </cell>
          <cell r="F52"/>
          <cell r="G52">
            <v>2</v>
          </cell>
        </row>
        <row r="53">
          <cell r="D53">
            <v>30850018</v>
          </cell>
          <cell r="E53">
            <v>2</v>
          </cell>
          <cell r="F53"/>
          <cell r="G53">
            <v>2</v>
          </cell>
        </row>
        <row r="54">
          <cell r="D54">
            <v>30850019</v>
          </cell>
          <cell r="E54">
            <v>2</v>
          </cell>
          <cell r="F54"/>
          <cell r="G54">
            <v>2</v>
          </cell>
        </row>
        <row r="55">
          <cell r="D55">
            <v>30850020</v>
          </cell>
          <cell r="E55">
            <v>2</v>
          </cell>
          <cell r="F55"/>
          <cell r="G55">
            <v>2</v>
          </cell>
        </row>
        <row r="56">
          <cell r="D56">
            <v>30850021</v>
          </cell>
          <cell r="E56">
            <v>2</v>
          </cell>
          <cell r="F56"/>
          <cell r="G56">
            <v>2</v>
          </cell>
        </row>
        <row r="57">
          <cell r="D57">
            <v>30850022</v>
          </cell>
          <cell r="E57">
            <v>10</v>
          </cell>
          <cell r="F57"/>
          <cell r="G57">
            <v>10</v>
          </cell>
        </row>
        <row r="58">
          <cell r="D58">
            <v>50850036</v>
          </cell>
          <cell r="E58">
            <v>6</v>
          </cell>
          <cell r="F58" t="str">
            <v>Material de MRO</v>
          </cell>
        </row>
        <row r="59">
          <cell r="D59">
            <v>50850037</v>
          </cell>
          <cell r="E59">
            <v>2</v>
          </cell>
          <cell r="F59"/>
        </row>
        <row r="60">
          <cell r="D60">
            <v>50850038</v>
          </cell>
          <cell r="E60">
            <v>2</v>
          </cell>
          <cell r="F60"/>
        </row>
        <row r="61">
          <cell r="D61">
            <v>50850039</v>
          </cell>
          <cell r="E61">
            <v>2</v>
          </cell>
          <cell r="F61"/>
        </row>
        <row r="62">
          <cell r="D62">
            <v>50850040</v>
          </cell>
          <cell r="E62">
            <v>6</v>
          </cell>
          <cell r="F62"/>
        </row>
        <row r="63">
          <cell r="D63">
            <v>50850041</v>
          </cell>
          <cell r="E63">
            <v>6</v>
          </cell>
          <cell r="F63"/>
        </row>
        <row r="64">
          <cell r="D64">
            <v>30850023</v>
          </cell>
          <cell r="E64">
            <v>2</v>
          </cell>
          <cell r="F64"/>
          <cell r="G64">
            <v>2</v>
          </cell>
        </row>
        <row r="65">
          <cell r="D65">
            <v>30850024</v>
          </cell>
          <cell r="E65">
            <v>2</v>
          </cell>
          <cell r="F65"/>
          <cell r="G65">
            <v>2</v>
          </cell>
        </row>
        <row r="66">
          <cell r="D66">
            <v>30850025</v>
          </cell>
          <cell r="E66">
            <v>2</v>
          </cell>
          <cell r="F66"/>
          <cell r="G66">
            <v>2</v>
          </cell>
        </row>
        <row r="67">
          <cell r="D67">
            <v>30850026</v>
          </cell>
          <cell r="E67">
            <v>4</v>
          </cell>
          <cell r="F67" t="str">
            <v>La solicito Cecy</v>
          </cell>
          <cell r="G67">
            <v>4</v>
          </cell>
        </row>
        <row r="68">
          <cell r="D68">
            <v>50850042</v>
          </cell>
          <cell r="E68">
            <v>10</v>
          </cell>
          <cell r="F68" t="str">
            <v>Material de MRO</v>
          </cell>
        </row>
        <row r="69">
          <cell r="D69">
            <v>50850043</v>
          </cell>
          <cell r="E69">
            <v>10</v>
          </cell>
          <cell r="F69" t="str">
            <v>Material de MRO</v>
          </cell>
        </row>
        <row r="70">
          <cell r="D70">
            <v>50850044</v>
          </cell>
          <cell r="E70">
            <v>10</v>
          </cell>
          <cell r="F70"/>
        </row>
        <row r="71">
          <cell r="D71">
            <v>50850045</v>
          </cell>
          <cell r="E71">
            <v>6</v>
          </cell>
          <cell r="F71"/>
        </row>
        <row r="72">
          <cell r="D72">
            <v>50850046</v>
          </cell>
          <cell r="E72">
            <v>4</v>
          </cell>
          <cell r="F72"/>
        </row>
        <row r="73">
          <cell r="D73">
            <v>50850047</v>
          </cell>
          <cell r="E73">
            <v>10</v>
          </cell>
          <cell r="F73"/>
        </row>
        <row r="74">
          <cell r="D74">
            <v>50850048</v>
          </cell>
          <cell r="E74">
            <v>10</v>
          </cell>
          <cell r="F74"/>
        </row>
        <row r="75">
          <cell r="D75">
            <v>50850049</v>
          </cell>
          <cell r="E75">
            <v>20</v>
          </cell>
          <cell r="F75"/>
        </row>
        <row r="76">
          <cell r="D76">
            <v>30850027</v>
          </cell>
          <cell r="E76">
            <v>10</v>
          </cell>
          <cell r="F76" t="str">
            <v>Se cambio por WO 30850014 
L50-E-12-06-GR-MULT-15X15
Solicitar personal  para empaque</v>
          </cell>
          <cell r="G76">
            <v>10</v>
          </cell>
        </row>
        <row r="77">
          <cell r="D77">
            <v>30850028</v>
          </cell>
          <cell r="E77">
            <v>6</v>
          </cell>
          <cell r="F77"/>
          <cell r="G77">
            <v>6</v>
          </cell>
        </row>
        <row r="78">
          <cell r="D78">
            <v>30850029</v>
          </cell>
          <cell r="E78">
            <v>10</v>
          </cell>
          <cell r="F78" t="str">
            <v>Desviacion DN10358
SE SOLICITO CAMBIAR LA PCB DE APC-000423-02  REMPLAZANDOSE POR APC-000147-02  EN CANTIDAD DE 10 PIEZAS</v>
          </cell>
          <cell r="G78"/>
        </row>
        <row r="79">
          <cell r="D79">
            <v>50850050</v>
          </cell>
          <cell r="E79">
            <v>10</v>
          </cell>
          <cell r="F79" t="str">
            <v>Material de MRO</v>
          </cell>
          <cell r="G79"/>
        </row>
        <row r="80">
          <cell r="D80">
            <v>50850051</v>
          </cell>
          <cell r="E80">
            <v>10</v>
          </cell>
          <cell r="F80"/>
          <cell r="G80"/>
        </row>
        <row r="81">
          <cell r="D81">
            <v>50850052</v>
          </cell>
          <cell r="E81">
            <v>10</v>
          </cell>
          <cell r="F81"/>
          <cell r="G81"/>
        </row>
        <row r="82">
          <cell r="D82">
            <v>50850053</v>
          </cell>
          <cell r="E82">
            <v>10</v>
          </cell>
          <cell r="F82"/>
          <cell r="G82"/>
        </row>
      </sheetData>
      <sheetData sheetId="1"/>
      <sheetData sheetId="2"/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udia Delgado" refreshedDate="45510.726664351852" createdVersion="6" refreshedVersion="6" minRefreshableVersion="3" recordCount="16" xr:uid="{00000000-000A-0000-FFFF-FFFF48010000}">
  <cacheSource type="worksheet">
    <worksheetSource ref="E1:F17" sheet="0806"/>
  </cacheSource>
  <cacheFields count="2">
    <cacheField name="Assembly" numFmtId="0">
      <sharedItems count="9">
        <s v="KRSL35-I-12-06-GR-MULT-120"/>
        <s v="KRSAPG-000085-00"/>
        <s v="KRSASY-000079-00"/>
        <s v="KRSASY-000087-00"/>
        <s v="KRSL35-I-12-08-30-80-MULT-120"/>
        <s v="KRSL35-I-48-04-27-90-MULT-120"/>
        <s v="KRSAPG-000086-00"/>
        <s v="KRSASY-000080-00"/>
        <s v="KRSL35-I-48-06-GR-MULT-120"/>
      </sharedItems>
    </cacheField>
    <cacheField name="QTY" numFmtId="0">
      <sharedItems containsSemiMixedTypes="0" containsString="0" containsNumber="1" containsInteger="1" minValue="1" maxValue="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62.978195833333" createdVersion="8" refreshedVersion="8" minRefreshableVersion="3" recordCount="113" xr:uid="{00000000-000A-0000-FFFF-FFFF49010000}">
  <cacheSource type="worksheet">
    <worksheetSource ref="A13:Y15" sheet="Plan de produccion  TROV"/>
  </cacheSource>
  <cacheFields count="19">
    <cacheField name="KEY" numFmtId="0">
      <sharedItems containsBlank="1"/>
    </cacheField>
    <cacheField name="Date" numFmtId="0">
      <sharedItems containsNonDate="0" containsDate="1" containsString="0" containsBlank="1" minDate="2024-09-09T00:00:00" maxDate="2024-09-28T00:00:00"/>
    </cacheField>
    <cacheField name="Modelo" numFmtId="0">
      <sharedItems containsBlank="1" count="84">
        <s v="L50-E-48-08-30-80-MULT-LOL"/>
        <s v="L35-I-12-04-BL-MULT-120"/>
        <s v="L50-I-12-08-27-90-MULT-ASYM"/>
        <s v="L50-I-12-06-30-80-MULT-ASYM"/>
        <s v="L50-E-12-02-30-80MULT-25X25"/>
        <s v="L50-E-48-02-30-80MULT-25X25"/>
        <s v="L50-E-48-04-30-80-MULT-LOL"/>
        <s v="L35-I-48-02-30-80-MULT-120"/>
        <s v="L35-I-48-04-30-80-MULT-120"/>
        <s v="L35-I-12-04-30-80-MULT-120"/>
        <s v="L35-I-48-04-40-80-MULT-120"/>
        <s v="L35-I-12-02-40-80-MULT-120"/>
        <s v="L50-I-48-12-35-90MULT-15x15"/>
        <s v="L35-I-48-10-30-80-MULT-120"/>
        <s v="L35-I-48-12-30-80-MULT-120"/>
        <s v="L35-I-48-04-35-80-MULT-120"/>
        <s v="L50-I-12-08-27-90-MULT-9x29"/>
        <s v="L35-I-12-08-35-90-MULT-120"/>
        <s v="L50-I-48-06-27-80MULT-15X35"/>
        <s v="L50-I-48-10-30-80MULT-25X33"/>
        <s v="L50-I-48-10-40-90MULT-25X25"/>
        <s v="L50-I-48-10-30-80MULT-15X35"/>
        <s v="L50-I-48-08-22-80MULT-15X35"/>
        <s v="L50-I-48-10-30-80MULT-15X15"/>
        <s v="L50-E-48-04-30-80-MULT-120"/>
        <s v="L50-E-48-12-30-80MULT-25X45"/>
        <s v="L50-I-48-04-27-80-MULT-15X15"/>
        <s v="L50-I-48-08-27-90-MULT-9X17"/>
        <s v="L50-E-12-06-30-80-MULT-40X60"/>
        <s v="L50-E-12-12-30-80-MULT-120"/>
        <s v="L50-E-12-04-30-80-MULT-120"/>
        <s v="L50-E-12-08-30-80-MULT-9X59"/>
        <s v="L50-E-12-02-30-80-MULT-25X25"/>
        <s v="L50-E-48-06-27-80-MULT-9X17"/>
        <s v="L50-E-48-10-27-90-MULT-15X35"/>
        <s v="L50-E-48-12-27-80-MULT-9X9"/>
        <s v="L50-I-12-08-30-80-MULT-9X59"/>
        <s v="L50-I-12-10-30-80-MULT-ASYM"/>
        <s v="L50-I-12-12-30-80-MULT-ASYM"/>
        <s v="L50-I-12-10-30-80MULT-25X33"/>
        <s v="L50-I-12-10-30-80-MULT-9X17"/>
        <s v="L50-I-12-12-30-80-MULT-9X9"/>
        <s v="L35-I-12-10-30-80-MULT-120"/>
        <s v="L50-I-12-12-30-90-MULT-9X29"/>
        <s v="L50-I-48-12-30-90-MULT-9X29"/>
        <s v="L35-I-48-12-30-90-MULT-120"/>
        <s v="L50-I-12-06-30-90-MULT-9X29"/>
        <s v="L50-I-12-08-22-80-MULT-9X29"/>
        <s v="L50-I-48-08-22-80-MULT-9X29"/>
        <s v="L35-I-12-06-30-80-MULT-120"/>
        <s v="L35-I-12-10-30-90-MULT-120"/>
        <s v="L35-I-48-06-50-80-MULT-120"/>
        <s v="L50-E-12-10-30-90-MULT-15X15"/>
        <s v="L50-E-48-12-35-80-MULT-9X17"/>
        <s v="L50-I-12-04-30-90-MULT-9X59"/>
        <s v="L50-I-12-06-22-80-MULT-9X29"/>
        <s v="L50-I-12-06-30-90-MULT-15X35"/>
        <s v="L50-I-12-08-35-80-MULT-15X65"/>
        <s v="L50-I-12-12-22-80-MULT-9X29"/>
        <s v="L50-I-48-04-30-90-MULT-9X59"/>
        <s v="L50-I-48-06-30-90-MULT-15X35"/>
        <s v="L50-I-48-06-30-90-MULT-9X29"/>
        <s v="L50-I-48-08-27-90-MULT-9X29"/>
        <s v="L50-I-48-08-35-80-MULT-15X65"/>
        <s v="L50-I-48-10-35-90-MULT-15X65"/>
        <s v="L35-I-12-10-35-80-MULT-120"/>
        <s v="L35-I-12-12-30-90-MULT-120"/>
        <s v="L35-I-12-12-35-80-MULT-120"/>
        <s v="L35-I-12-12-35-90-MULT-120"/>
        <s v="L35-I-12-12-27-90-MULT-120"/>
        <s v="L35-I-12-04-35-80-MULT-120"/>
        <s v="L35-I-12-06-35-80-MULT-120"/>
        <s v="L35-I-48-08-30-80-MULT-120"/>
        <s v="L35-I-48-08-35-90-MULT-120"/>
        <s v="L35-I-48-10-40-80-MULT-120"/>
        <s v="L35-I-48-06-27-90-MULT-120"/>
        <s v="L35-I-48-08-27-80-MULT-120"/>
        <s v="L35-I-48-06-40-80-MULT-120"/>
        <s v="L35-I-48-12-40-90-MULT-120"/>
        <s v="L35-I-48-12-50-80-MULT-120"/>
        <s v="L35-I-48-10-35-90-MULT-120"/>
        <s v="L35-I-48-06-35-80-MULT-120"/>
        <s v="L35-I-48-10-27-80-MULT-120"/>
        <m/>
      </sharedItems>
    </cacheField>
    <cacheField name="Famlia" numFmtId="0">
      <sharedItems count="7">
        <s v="L50-E-48"/>
        <s v="L35-I-12"/>
        <s v="L50-I-12"/>
        <s v="L50-E-12"/>
        <s v="L35-I-48"/>
        <s v="L50-I-48"/>
        <s v="Total"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String="0" containsBlank="1" containsNumber="1" containsInteger="1" minValue="30850031" maxValue="30850159"/>
    </cacheField>
    <cacheField name="WO_x000a_ QTY" numFmtId="0">
      <sharedItems containsSemiMixedTypes="0" containsString="0" containsNumber="1" containsInteger="1" minValue="1" maxValue="2517"/>
    </cacheField>
    <cacheField name="Completed_x000a_BE" numFmtId="0">
      <sharedItems containsSemiMixedTypes="0" containsString="0" containsNumber="1" containsInteger="1" minValue="0" maxValue="1191" count="26">
        <n v="20"/>
        <n v="120"/>
        <n v="108"/>
        <n v="46"/>
        <n v="0"/>
        <n v="1"/>
        <n v="8"/>
        <n v="14"/>
        <n v="44"/>
        <n v="5"/>
        <n v="2"/>
        <n v="127"/>
        <n v="115"/>
        <n v="12"/>
        <n v="23"/>
        <n v="21"/>
        <n v="3"/>
        <n v="19"/>
        <n v="10"/>
        <n v="34"/>
        <n v="6"/>
        <n v="7"/>
        <n v="4"/>
        <n v="248"/>
        <n v="11"/>
        <n v="1191"/>
      </sharedItems>
    </cacheField>
    <cacheField name="Proc._x000a_BE" numFmtId="0">
      <sharedItems containsSemiMixedTypes="0" containsString="0" containsNumber="1" containsInteger="1" minValue="0" maxValue="330" count="8">
        <n v="1"/>
        <n v="0"/>
        <n v="9"/>
        <n v="2"/>
        <n v="4"/>
        <n v="149"/>
        <n v="141"/>
        <n v="330"/>
      </sharedItems>
    </cacheField>
    <cacheField name="Falla_x000a_BE" numFmtId="0">
      <sharedItems containsSemiMixedTypes="0" containsString="0" containsNumber="1" containsInteger="1" minValue="0" maxValue="43" count="7">
        <n v="1"/>
        <n v="0"/>
        <n v="3"/>
        <n v="7"/>
        <n v="4"/>
        <n v="11"/>
        <n v="43"/>
      </sharedItems>
    </cacheField>
    <cacheField name="Scrap_x000a_BE" numFmtId="0">
      <sharedItems containsSemiMixedTypes="0" containsString="0" containsNumber="1" containsInteger="1" minValue="0" maxValue="0" count="1">
        <n v="0"/>
      </sharedItems>
    </cacheField>
    <cacheField name="Pzas pend" numFmtId="0">
      <sharedItems containsSemiMixedTypes="0" containsString="0" containsNumber="1" containsInteger="1" minValue="-1479" maxValue="0"/>
    </cacheField>
    <cacheField name="START DATE" numFmtId="0">
      <sharedItems containsNonDate="0" containsDate="1" containsString="0" containsBlank="1" minDate="2024-09-23T00:00:00" maxDate="2024-10-11T00:00:00"/>
    </cacheField>
    <cacheField name="FINISH DATE" numFmtId="0">
      <sharedItems containsNonDate="0" containsDate="1" containsString="0" containsBlank="1" minDate="2024-09-24T00:00:00" maxDate="2024-10-12T00:00:00"/>
    </cacheField>
    <cacheField name="SHIP DATE" numFmtId="0">
      <sharedItems containsNonDate="0" containsDate="1" containsString="0" containsBlank="1" minDate="2024-09-25T00:00:00" maxDate="2024-10-15T00:00:00"/>
    </cacheField>
    <cacheField name="WO status" numFmtId="0">
      <sharedItems containsBlank="1"/>
    </cacheField>
    <cacheField name=" No.  Kiteo" numFmtId="0">
      <sharedItems containsBlank="1"/>
    </cacheField>
    <cacheField name="Comentarios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580.346097569447" createdVersion="8" refreshedVersion="8" minRefreshableVersion="3" recordCount="288" xr:uid="{31030D1A-0041-4E64-B00A-6EC94AE04F1D}">
  <cacheSource type="worksheet">
    <worksheetSource ref="A9:Y9" sheet="Plan de produccion  TROV"/>
  </cacheSource>
  <cacheFields count="23">
    <cacheField name="Key" numFmtId="0">
      <sharedItems/>
    </cacheField>
    <cacheField name="Date" numFmtId="164">
      <sharedItems containsSemiMixedTypes="0" containsNonDate="0" containsDate="1" containsString="0" minDate="2024-09-09T00:00:00" maxDate="2024-10-12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404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400"/>
    </cacheField>
    <cacheField name="Proc._x000a_BE" numFmtId="0">
      <sharedItems containsSemiMixedTypes="0" containsString="0" containsNumber="1" containsInteger="1" minValue="0" maxValue="49"/>
    </cacheField>
    <cacheField name="Falla_x000a_BE" numFmtId="0">
      <sharedItems containsSemiMixedTypes="0" containsString="0" containsNumber="1" containsInteger="1" minValue="0" maxValue="6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49" maxValue="0"/>
    </cacheField>
    <cacheField name="START DATE" numFmtId="164">
      <sharedItems containsSemiMixedTypes="0" containsNonDate="0" containsDate="1" containsString="0" minDate="2024-09-24T00:00:00" maxDate="2024-10-19T00:00:00"/>
    </cacheField>
    <cacheField name="FINISH DATE" numFmtId="164">
      <sharedItems containsSemiMixedTypes="0" containsNonDate="0" containsDate="1" containsString="0" minDate="2024-09-24T00:00:00" maxDate="2024-10-22T00:00:00"/>
    </cacheField>
    <cacheField name="SHIP DATE" numFmtId="164">
      <sharedItems containsSemiMixedTypes="0" containsNonDate="0" containsDate="1" containsString="0" minDate="2024-09-25T00:00:00" maxDate="2024-10-23T00:00:00"/>
    </cacheField>
    <cacheField name="Status Kit" numFmtId="164">
      <sharedItems containsNonDate="0" containsDate="1" containsMixedTypes="1" minDate="1899-12-30T00:00:00" maxDate="1899-12-31T00:00:00"/>
    </cacheField>
    <cacheField name="WO status" numFmtId="0">
      <sharedItems/>
    </cacheField>
    <cacheField name="ENTREGADO _x000a_Almacen" numFmtId="0">
      <sharedItems count="2">
        <s v="SI"/>
        <s v="NO"/>
      </sharedItems>
    </cacheField>
    <cacheField name=" No.  Kiteo" numFmtId="0">
      <sharedItems containsBlank="1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SemiMixedTypes="0" containsDate="1" containsString="0" containsMixedTypes="1" minDate="1899-12-31T00:00:00" maxDate="2024-10-15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00.490942708333" createdVersion="8" refreshedVersion="8" minRefreshableVersion="3" recordCount="396" xr:uid="{89D9207E-1C4A-4900-97A9-3407526EB75D}">
  <cacheSource type="worksheet">
    <worksheetSource ref="A9:Y9" sheet="Plan de produccion  TROV"/>
  </cacheSource>
  <cacheFields count="28">
    <cacheField name="Key" numFmtId="0">
      <sharedItems/>
    </cacheField>
    <cacheField name="Date" numFmtId="164">
      <sharedItems containsSemiMixedTypes="0" containsNonDate="0" containsDate="1" containsString="0" minDate="2024-09-09T00:00:00" maxDate="2024-11-05T00:00:00"/>
    </cacheField>
    <cacheField name="Modelo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533"/>
    </cacheField>
    <cacheField name="WO_x000a_ QTY" numFmtId="0">
      <sharedItems containsSemiMixedTypes="0" containsString="0" containsNumber="1" containsInteger="1" minValue="1" maxValue="403"/>
    </cacheField>
    <cacheField name="Completed_x000a_BE" numFmtId="0">
      <sharedItems containsSemiMixedTypes="0" containsString="0" containsNumber="1" containsInteger="1" minValue="0" maxValue="397"/>
    </cacheField>
    <cacheField name="Proc._x000a_BE" numFmtId="0">
      <sharedItems containsSemiMixedTypes="0" containsString="0" containsNumber="1" containsInteger="1" minValue="0" maxValue="100"/>
    </cacheField>
    <cacheField name="Falla_x000a_BE" numFmtId="0">
      <sharedItems containsSemiMixedTypes="0" containsString="0" containsNumber="1" containsInteger="1" minValue="0" maxValue="4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100" maxValue="0"/>
    </cacheField>
    <cacheField name="UNIDADES" numFmtId="166">
      <sharedItems containsSemiMixedTypes="0" containsString="0" containsNumber="1" containsInteger="1" minValue="0" maxValue="100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5832"/>
    </cacheField>
    <cacheField name="START DATE" numFmtId="164">
      <sharedItems containsSemiMixedTypes="0" containsNonDate="0" containsDate="1" containsString="0" minDate="2024-09-24T00:00:00" maxDate="2024-11-07T00:00:00" count="28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</sharedItems>
    </cacheField>
    <cacheField name="FINISH DATE" numFmtId="164">
      <sharedItems containsSemiMixedTypes="0" containsNonDate="0" containsDate="1" containsString="0" minDate="2024-09-24T00:00:00" maxDate="2024-11-08T00:00:00"/>
    </cacheField>
    <cacheField name="SHIP DATE" numFmtId="164">
      <sharedItems containsSemiMixedTypes="0" containsNonDate="0" containsDate="1" containsString="0" minDate="2024-09-25T00:00:00" maxDate="2024-11-09T00:00:00"/>
    </cacheField>
    <cacheField name="Status Kit" numFmtId="0">
      <sharedItems containsBlank="1"/>
    </cacheField>
    <cacheField name="WO status" numFmtId="0">
      <sharedItems containsMixedTypes="1" containsNumber="1" containsInteger="1" minValue="0" maxValue="0"/>
    </cacheField>
    <cacheField name="ENTREGADO _x000a_Almacen" numFmtId="0">
      <sharedItems/>
    </cacheField>
    <cacheField name=" No.  Kiteo" numFmtId="0">
      <sharedItems containsBlank="1"/>
    </cacheField>
    <cacheField name="WO ELOY" numFmtId="0">
      <sharedItems containsBlank="1" containsMixedTypes="1" containsNumber="1" containsInteger="1" minValue="30850045" maxValue="30850434"/>
    </cacheField>
    <cacheField name="Comentarios" numFmtId="0">
      <sharedItems containsBlank="1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11.500573148151" createdVersion="8" refreshedVersion="8" minRefreshableVersion="3" recordCount="239" xr:uid="{5361829E-4205-4F03-A025-5D36B33C9298}">
  <cacheSource type="worksheet">
    <worksheetSource ref="A1:W240" sheet="Sheet15"/>
  </cacheSource>
  <cacheFields count="23">
    <cacheField name="Key" numFmtId="0">
      <sharedItems/>
    </cacheField>
    <cacheField name="Date" numFmtId="0">
      <sharedItems containsNonDate="0" containsDate="1" containsString="0" containsBlank="1" minDate="2024-09-09T00:00:00" maxDate="2024-11-16T00:00:00"/>
    </cacheField>
    <cacheField name="Modelo" numFmtId="0">
      <sharedItems containsBlank="1"/>
    </cacheField>
    <cacheField name="Famlia" numFmtId="0">
      <sharedItems containsBlank="1"/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639"/>
    </cacheField>
    <cacheField name="WO_x000a_ QTY" numFmtId="0">
      <sharedItems containsString="0" containsBlank="1" containsNumber="1" containsInteger="1" minValue="1" maxValue="8823"/>
    </cacheField>
    <cacheField name="Completed_x000a_BE" numFmtId="0">
      <sharedItems containsString="0" containsBlank="1" containsNumber="1" containsInteger="1" minValue="0" maxValue="7794"/>
    </cacheField>
    <cacheField name="Proc._x000a_BE" numFmtId="0">
      <sharedItems containsString="0" containsBlank="1" containsNumber="1" containsInteger="1" minValue="0" maxValue="281"/>
    </cacheField>
    <cacheField name="Falla_x000a_BE" numFmtId="0">
      <sharedItems containsString="0" containsBlank="1" containsNumber="1" containsInteger="1" minValue="0" maxValue="63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029" maxValue="-1"/>
    </cacheField>
    <cacheField name="unid pend" numFmtId="166">
      <sharedItems containsSemiMixedTypes="0" containsString="0" containsNumber="1" containsInteger="1" minValue="0" maxValue="1029" count="24">
        <n v="1"/>
        <n v="10"/>
        <n v="12"/>
        <n v="3"/>
        <n v="2"/>
        <n v="7"/>
        <n v="4"/>
        <n v="6"/>
        <n v="8"/>
        <n v="5"/>
        <n v="16"/>
        <n v="17"/>
        <n v="14"/>
        <n v="11"/>
        <n v="23"/>
        <n v="20"/>
        <n v="9"/>
        <n v="28"/>
        <n v="15"/>
        <n v="22"/>
        <n v="26"/>
        <n v="106"/>
        <n v="1029"/>
        <n v="0"/>
      </sharedItems>
    </cacheField>
    <cacheField name="UNIDADES" numFmtId="0">
      <sharedItems containsString="0" containsBlank="1" containsNumber="1" containsInteger="1" minValue="1" maxValue="1029"/>
    </cacheField>
    <cacheField name="UNIT PRICE" numFmtId="0">
      <sharedItems containsString="0" containsBlank="1" containsNumber="1" minValue="28.14" maxValue="34593.448100000001"/>
    </cacheField>
    <cacheField name="TOTAL PRICE" numFmtId="8">
      <sharedItems containsString="0" containsBlank="1" containsNumber="1" minValue="28.14" maxValue="105824.40820000002"/>
    </cacheField>
    <cacheField name="START DATE" numFmtId="0">
      <sharedItems containsNonDate="0" containsDate="1" containsString="0" containsBlank="1" minDate="2024-09-24T00:00:00" maxDate="2024-11-20T00:00:00"/>
    </cacheField>
    <cacheField name="FINISH DATE" numFmtId="0">
      <sharedItems containsNonDate="0" containsDate="1" containsString="0" containsBlank="1" minDate="2024-09-24T00:00:00" maxDate="2024-11-21T00:00:00"/>
    </cacheField>
    <cacheField name="SHIP DATE" numFmtId="0">
      <sharedItems containsNonDate="0" containsDate="1" containsString="0" containsBlank="1" minDate="2024-09-25T00:00:00" maxDate="2024-11-22T00:00:00"/>
    </cacheField>
    <cacheField name="Status Kit" numFmtId="0">
      <sharedItems containsNonDate="0" containsBlank="1"/>
    </cacheField>
    <cacheField name="ENTREGADO _x000a_Almacen" numFmtId="0">
      <sharedItems containsBlank="1"/>
    </cacheField>
    <cacheField name="CTB" numFmtId="0">
      <sharedItems containsBlank="1" count="5">
        <s v="FALLAS Y CORTOS"/>
        <s v="CORTO"/>
        <s v="CTB"/>
        <m/>
        <s v="OK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50847291667" createdVersion="8" refreshedVersion="8" minRefreshableVersion="3" recordCount="568" xr:uid="{A3B13A4B-7E26-4003-8A8A-36042376E5CF}">
  <cacheSource type="worksheet">
    <worksheetSource ref="A1:Y1" sheet="Plan de produccion  TROV"/>
  </cacheSource>
  <cacheFields count="32">
    <cacheField name="Key" numFmtId="0">
      <sharedItems/>
    </cacheField>
    <cacheField name="Date" numFmtId="0">
      <sharedItems containsNonDate="0" containsDate="1" containsString="0" containsBlank="1" minDate="2024-09-09T00:00:00" maxDate="2024-11-26T00:00:00"/>
    </cacheField>
    <cacheField name="Modelo" numFmtId="0">
      <sharedItems containsBlank="1"/>
    </cacheField>
    <cacheField name="Famlia" numFmtId="0">
      <sharedItems containsBlank="1" count="7">
        <s v="L50-E-48"/>
        <s v="L35-I-48"/>
        <s v="L35-I-12"/>
        <s v="L50-I-12"/>
        <s v="L50-I-48"/>
        <s v="L50-E-12"/>
        <m/>
      </sharedItems>
    </cacheField>
    <cacheField name="Area" numFmtId="0">
      <sharedItems containsBlank="1"/>
    </cacheField>
    <cacheField name="PO cliente" numFmtId="0">
      <sharedItems containsBlank="1"/>
    </cacheField>
    <cacheField name="WO" numFmtId="0">
      <sharedItems containsBlank="1" containsMixedTypes="1" containsNumber="1" containsInteger="1" minValue="30850031" maxValue="30850718"/>
    </cacheField>
    <cacheField name="WO_x000a_ QTY" numFmtId="0">
      <sharedItems containsString="0" containsBlank="1" containsNumber="1" containsInteger="1" minValue="1" maxValue="10971"/>
    </cacheField>
    <cacheField name="Completed_x000a_BE" numFmtId="0">
      <sharedItems containsString="0" containsBlank="1" containsNumber="1" containsInteger="1" minValue="0" maxValue="9782"/>
    </cacheField>
    <cacheField name="Proc._x000a_BE" numFmtId="0">
      <sharedItems containsString="0" containsBlank="1" containsNumber="1" containsInteger="1" minValue="0" maxValue="459"/>
    </cacheField>
    <cacheField name="Falla_x000a_BE" numFmtId="0">
      <sharedItems containsString="0" containsBlank="1" containsNumber="1" containsInteger="1" minValue="0" maxValue="85"/>
    </cacheField>
    <cacheField name="Scrap_x000a_BE" numFmtId="0">
      <sharedItems containsString="0" containsBlank="1" containsNumber="1" containsInteger="1" minValue="0" maxValue="0"/>
    </cacheField>
    <cacheField name="Pzas pend" numFmtId="0">
      <sharedItems containsString="0" containsBlank="1" containsNumber="1" containsInteger="1" minValue="-1533" maxValue="0"/>
    </cacheField>
    <cacheField name="UNIDADES" numFmtId="0">
      <sharedItems containsString="0" containsBlank="1" containsNumber="1" containsInteger="1" minValue="0" maxValue="1533"/>
    </cacheField>
    <cacheField name="UNIT PRICE" numFmtId="0">
      <sharedItems containsString="0" containsBlank="1" containsNumber="1" minValue="0" maxValue="38550.698099999987"/>
    </cacheField>
    <cacheField name="TOTAL PRICE" numFmtId="0">
      <sharedItems containsString="0" containsBlank="1" containsNumber="1" minValue="0" maxValue="112954.84000000016"/>
    </cacheField>
    <cacheField name="START DATE" numFmtId="0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31"/>
    </cacheField>
    <cacheField name="FINISH DATE" numFmtId="0">
      <sharedItems containsNonDate="0" containsDate="1" containsString="0" containsBlank="1" minDate="2024-09-24T00:00:00" maxDate="2024-12-04T00:00:00"/>
    </cacheField>
    <cacheField name="SHIP DATE" numFmtId="0">
      <sharedItems containsNonDate="0" containsDate="1" containsString="0" containsBlank="1" minDate="2024-09-25T00:00:00" maxDate="2024-12-05T00:00:00"/>
    </cacheField>
    <cacheField name="Status Kit" numFmtId="0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CTB" numFmtId="0">
      <sharedItems containsBlank="1"/>
    </cacheField>
    <cacheField name=" No.  Kiteo" numFmtId="0">
      <sharedItems containsBlank="1"/>
    </cacheField>
    <cacheField name="wo problemas" numFmtId="0">
      <sharedItems containsBlank="1"/>
    </cacheField>
    <cacheField name="WO ELOY" numFmtId="0">
      <sharedItems containsBlank="1" containsMixedTypes="1" containsNumber="1" containsInteger="1" minValue="0" maxValue="30850434"/>
    </cacheField>
    <cacheField name="Comentarios" numFmtId="0">
      <sharedItems containsBlank="1" containsMixedTypes="1" containsNumber="1" containsInteger="1" minValue="0" maxValue="0"/>
    </cacheField>
    <cacheField name="Fecha de reparacion" numFmtId="0">
      <sharedItems containsNonDate="0" containsDate="1" containsString="0" containsBlank="1" minDate="1899-12-30T00:00:00" maxDate="2024-10-13T00:00:00"/>
    </cacheField>
    <cacheField name="Fecha de salida" numFmtId="0">
      <sharedItems containsDate="1" containsString="0" containsBlank="1" containsMixedTypes="1" minDate="1899-12-31T00:00:00" maxDate="2024-10-15T00:00:00"/>
    </cacheField>
    <cacheField name="Tablilla corta" numFmtId="0">
      <sharedItems containsString="0" containsBlank="1" containsNumber="1" containsInteger="1" minValue="0" maxValue="30850167"/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621.727420601848" createdVersion="8" refreshedVersion="8" minRefreshableVersion="3" recordCount="626" xr:uid="{7293A78C-50BD-4B9A-9C24-6E321D19F8B9}">
  <cacheSource type="worksheet">
    <worksheetSource ref="A1:X1" sheet="Plan de produccion  TROV"/>
  </cacheSource>
  <cacheFields count="24">
    <cacheField name="Key" numFmtId="0">
      <sharedItems/>
    </cacheField>
    <cacheField name="Date" numFmtId="164">
      <sharedItems containsSemiMixedTypes="0" containsNonDate="0" containsDate="1" containsString="0" minDate="2024-09-09T00:00:00" maxDate="2024-11-26T00:00:00"/>
    </cacheField>
    <cacheField name="Date2" numFmtId="0">
      <sharedItems/>
    </cacheField>
    <cacheField name="Famlia" numFmtId="0">
      <sharedItems count="6">
        <s v="L50-E-48"/>
        <s v="L35-I-48"/>
        <s v="L35-I-12"/>
        <s v="L50-I-12"/>
        <s v="L50-I-48"/>
        <s v="L50-E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0031" maxValue="30850776"/>
    </cacheField>
    <cacheField name="WO_x000a_ QTY" numFmtId="0">
      <sharedItems containsSemiMixedTypes="0" containsString="0" containsNumber="1" containsInteger="1" minValue="1" maxValue="640"/>
    </cacheField>
    <cacheField name="Completed_x000a_BE" numFmtId="0">
      <sharedItems containsSemiMixedTypes="0" containsString="0" containsNumber="1" containsInteger="1" minValue="0" maxValue="447"/>
    </cacheField>
    <cacheField name="Proc._x000a_BE" numFmtId="0">
      <sharedItems containsSemiMixedTypes="0" containsString="0" containsNumber="1" containsInteger="1" minValue="0" maxValue="202"/>
    </cacheField>
    <cacheField name="Falla_x000a_BE" numFmtId="0">
      <sharedItems containsSemiMixedTypes="0" containsString="0" containsNumber="1" containsInteger="1" minValue="0" maxValue="11"/>
    </cacheField>
    <cacheField name="Scrap_x000a_BE" numFmtId="0">
      <sharedItems containsSemiMixedTypes="0" containsString="0" containsNumber="1" containsInteger="1" minValue="0" maxValue="0"/>
    </cacheField>
    <cacheField name="Pzas pend" numFmtId="166">
      <sharedItems containsSemiMixedTypes="0" containsString="0" containsNumber="1" containsInteger="1" minValue="-532" maxValue="0"/>
    </cacheField>
    <cacheField name="UNIDADES" numFmtId="166">
      <sharedItems containsSemiMixedTypes="0" containsString="0" containsNumber="1" containsInteger="1" minValue="0" maxValue="532"/>
    </cacheField>
    <cacheField name="UNIT PRICE" numFmtId="8">
      <sharedItems containsSemiMixedTypes="0" containsString="0" containsNumber="1" minValue="0" maxValue="171.14"/>
    </cacheField>
    <cacheField name="TOTAL PRICE" numFmtId="8">
      <sharedItems containsSemiMixedTypes="0" containsString="0" containsNumber="1" minValue="0" maxValue="31026.240000000002"/>
    </cacheField>
    <cacheField name="START DATE" numFmtId="164">
      <sharedItems containsNonDate="0" containsDate="1" containsString="0" containsBlank="1" minDate="2024-09-24T00:00:00" maxDate="2024-12-03T00:00:00" count="42">
        <d v="2024-09-24T00:00:00"/>
        <d v="2024-09-25T00:00:00"/>
        <d v="2024-09-26T00:00:00"/>
        <d v="2024-09-27T00:00:00"/>
        <d v="2024-09-28T00:00:00"/>
        <d v="2024-09-30T00:00:00"/>
        <d v="2024-10-02T00:00:00"/>
        <d v="2024-10-03T00:00:00"/>
        <d v="2024-10-07T00:00:00"/>
        <d v="2024-10-08T00:00:00"/>
        <d v="2024-10-09T00:00:00"/>
        <d v="2024-10-10T00:00:00"/>
        <d v="2024-10-11T00:00:00"/>
        <d v="2024-10-14T00:00:00"/>
        <d v="2024-10-15T00:00:00"/>
        <d v="2024-10-16T00:00:00"/>
        <d v="2024-10-17T00:00:00"/>
        <d v="2024-10-18T00:00:00"/>
        <d v="2024-10-21T00:00:00"/>
        <d v="2024-10-22T00:00:00"/>
        <d v="2024-10-23T00:00:00"/>
        <d v="2024-10-25T00:00:00"/>
        <d v="2024-10-30T00:00:00"/>
        <d v="2024-10-31T00:00:00"/>
        <d v="2024-11-01T00:00:00"/>
        <d v="2024-11-04T00:00:00"/>
        <d v="2024-11-05T00:00:00"/>
        <d v="2024-11-06T00:00:00"/>
        <d v="2024-11-07T00:00:00"/>
        <d v="2024-11-08T00:00:00"/>
        <d v="2024-11-11T00:00:00"/>
        <d v="2024-11-12T00:00:00"/>
        <d v="2024-11-13T00:00:00"/>
        <d v="2024-11-14T00:00:00"/>
        <d v="2024-11-15T00:00:00"/>
        <d v="2024-11-19T00:00:00"/>
        <d v="2024-11-20T00:00:00"/>
        <d v="2024-11-22T00:00:00"/>
        <d v="2024-11-26T00:00:00"/>
        <d v="2024-11-28T00:00:00"/>
        <d v="2024-12-02T00:00:00"/>
        <m/>
      </sharedItems>
      <fieldGroup par="23"/>
    </cacheField>
    <cacheField name="FINISH DATE" numFmtId="164">
      <sharedItems containsNonDate="0" containsDate="1" containsString="0" containsBlank="1" minDate="2024-09-24T00:00:00" maxDate="2024-12-04T00:00:00"/>
    </cacheField>
    <cacheField name="SHIP DATE" numFmtId="164">
      <sharedItems containsNonDate="0" containsDate="1" containsString="0" containsBlank="1" minDate="2024-09-25T00:00:00" maxDate="2024-12-05T00:00:00"/>
    </cacheField>
    <cacheField name="Status Kit" numFmtId="164">
      <sharedItems containsNonDate="0" containsBlank="1"/>
    </cacheField>
    <cacheField name="WO status" numFmtId="0">
      <sharedItems containsBlank="1"/>
    </cacheField>
    <cacheField name="ENTREGADO _x000a_Almacen" numFmtId="0">
      <sharedItems containsBlank="1" count="4">
        <s v="SI"/>
        <s v="SI "/>
        <s v="NO"/>
        <m/>
      </sharedItems>
    </cacheField>
    <cacheField name="Days (START DATE)" numFmtId="0" databaseField="0">
      <fieldGroup base="16">
        <rangePr groupBy="days" startDate="2024-09-24T00:00:00" endDate="2024-12-03T00:00:00"/>
        <groupItems count="368">
          <s v="&lt;9/24/202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2/3/2024"/>
        </groupItems>
      </fieldGroup>
    </cacheField>
    <cacheField name="Months (START DATE)" numFmtId="0" databaseField="0">
      <fieldGroup base="16">
        <rangePr groupBy="months" startDate="2024-09-24T00:00:00" endDate="2024-12-03T00:00:00"/>
        <groupItems count="14">
          <s v="&lt;9/24/202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2/3/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iel Aranda" refreshedDate="45700.32011990741" createdVersion="8" refreshedVersion="8" minRefreshableVersion="3" recordCount="89" xr:uid="{5A9617EA-2332-4273-A80A-ABFD2ECB7549}">
  <cacheSource type="worksheet">
    <worksheetSource ref="K718:Q807" sheet="Sheet18"/>
  </cacheSource>
  <cacheFields count="7">
    <cacheField name="Modelo" numFmtId="0">
      <sharedItems/>
    </cacheField>
    <cacheField name="Famlia" numFmtId="0">
      <sharedItems count="5">
        <s v="L35-I-48"/>
        <s v="L50-I-48"/>
        <s v="L50-E-12"/>
        <s v="L50-E-48"/>
        <s v="L50-I-12"/>
      </sharedItems>
    </cacheField>
    <cacheField name="Area" numFmtId="0">
      <sharedItems/>
    </cacheField>
    <cacheField name="PO cliente" numFmtId="0">
      <sharedItems/>
    </cacheField>
    <cacheField name="WO" numFmtId="0">
      <sharedItems containsSemiMixedTypes="0" containsString="0" containsNumber="1" containsInteger="1" minValue="30851674" maxValue="30851762"/>
    </cacheField>
    <cacheField name="Prioridad Cliente?" numFmtId="0">
      <sharedItems containsSemiMixedTypes="0" containsString="0" containsNumber="1" containsInteger="1" minValue="0" maxValue="0"/>
    </cacheField>
    <cacheField name="WO_x000a_ QTY" numFmtId="0">
      <sharedItems containsSemiMixedTypes="0" containsString="0" containsNumber="1" containsInteger="1" minValue="1" maxValue="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n v="1"/>
  </r>
  <r>
    <x v="1"/>
    <n v="1"/>
  </r>
  <r>
    <x v="2"/>
    <n v="1"/>
  </r>
  <r>
    <x v="3"/>
    <n v="1"/>
  </r>
  <r>
    <x v="4"/>
    <n v="7"/>
  </r>
  <r>
    <x v="1"/>
    <n v="7"/>
  </r>
  <r>
    <x v="2"/>
    <n v="7"/>
  </r>
  <r>
    <x v="3"/>
    <n v="7"/>
  </r>
  <r>
    <x v="5"/>
    <n v="1"/>
  </r>
  <r>
    <x v="6"/>
    <n v="1"/>
  </r>
  <r>
    <x v="7"/>
    <n v="1"/>
  </r>
  <r>
    <x v="3"/>
    <n v="1"/>
  </r>
  <r>
    <x v="8"/>
    <n v="1"/>
  </r>
  <r>
    <x v="6"/>
    <n v="1"/>
  </r>
  <r>
    <x v="7"/>
    <n v="1"/>
  </r>
  <r>
    <x v="3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3">
  <r>
    <s v="L50-E-48-08-30-80-MULT-LOLPOUS270050"/>
    <d v="2024-09-09T00:00:00"/>
    <x v="0"/>
    <x v="0"/>
    <s v="BOX"/>
    <s v="POUS270050"/>
    <n v="30850047"/>
    <n v="22"/>
    <x v="0"/>
    <x v="0"/>
    <x v="0"/>
    <x v="0"/>
    <n v="-2"/>
    <d v="2024-09-24T00:00:00"/>
    <d v="2024-09-25T00:00:00"/>
    <d v="2024-09-26T00:00:00"/>
    <s v="PROCESS"/>
    <s v="BATCH091124"/>
    <m/>
  </r>
  <r>
    <s v="L35-I-12-04-BL-MULT-120POUS270097"/>
    <d v="2024-09-20T00:00:00"/>
    <x v="1"/>
    <x v="1"/>
    <s v="BOX"/>
    <s v="POUS270097"/>
    <n v="30850069"/>
    <n v="120"/>
    <x v="1"/>
    <x v="1"/>
    <x v="1"/>
    <x v="0"/>
    <n v="0"/>
    <d v="2024-09-23T00:00:00"/>
    <d v="2024-09-24T00:00:00"/>
    <d v="2024-09-25T00:00:00"/>
    <s v="COMPLETE"/>
    <s v="BATCHKIT1-092024"/>
    <m/>
  </r>
  <r>
    <s v="L50-I-12-08-27-90-MULT-ASYMPOUS270231"/>
    <d v="2024-09-20T00:00:00"/>
    <x v="2"/>
    <x v="2"/>
    <s v="BOX"/>
    <s v="POUS270231"/>
    <n v="30850071"/>
    <n v="108"/>
    <x v="2"/>
    <x v="2"/>
    <x v="1"/>
    <x v="0"/>
    <n v="0"/>
    <d v="2024-09-23T00:00:00"/>
    <d v="2024-09-24T00:00:00"/>
    <d v="2024-09-25T00:00:00"/>
    <s v="COMPLETE"/>
    <s v="BATCHKIT1-092024"/>
    <s v="DN APC-000424-00-- APC-000148-00"/>
  </r>
  <r>
    <s v="L50-I-12-06-30-80-MULT-ASYMPOUS270049"/>
    <d v="2024-09-20T00:00:00"/>
    <x v="3"/>
    <x v="2"/>
    <s v="BOX"/>
    <s v="POUS270049"/>
    <n v="30850072"/>
    <n v="46"/>
    <x v="3"/>
    <x v="1"/>
    <x v="1"/>
    <x v="0"/>
    <n v="0"/>
    <d v="2024-09-23T00:00:00"/>
    <d v="2024-09-24T00:00:00"/>
    <d v="2024-09-25T00:00:00"/>
    <s v="COMPLETE"/>
    <s v="BATCH091224-B"/>
    <s v="DN APC-000423-02--APC-000147-02"/>
  </r>
  <r>
    <s v="L50-E-12-02-30-80MULT-25X25POUS269977"/>
    <d v="2024-09-13T00:00:00"/>
    <x v="4"/>
    <x v="3"/>
    <s v="BOX"/>
    <s v="POUS269977"/>
    <n v="30850056"/>
    <n v="2"/>
    <x v="4"/>
    <x v="3"/>
    <x v="1"/>
    <x v="0"/>
    <n v="-2"/>
    <d v="2024-09-24T00:00:00"/>
    <d v="2024-09-25T00:00:00"/>
    <d v="2024-09-26T00:00:00"/>
    <s v="PROCESS"/>
    <s v="BATCH091224-B"/>
    <m/>
  </r>
  <r>
    <s v="L50-E-48-02-30-80MULT-25X25POUS270195"/>
    <d v="2024-09-13T00:00:00"/>
    <x v="5"/>
    <x v="0"/>
    <s v="BOX"/>
    <s v="POUS270195"/>
    <n v="30850057"/>
    <n v="1"/>
    <x v="4"/>
    <x v="1"/>
    <x v="0"/>
    <x v="0"/>
    <n v="-1"/>
    <d v="2024-09-24T00:00:00"/>
    <d v="2024-09-25T00:00:00"/>
    <d v="2024-09-26T00:00:00"/>
    <s v="PROCESS"/>
    <s v="BATCH090924"/>
    <m/>
  </r>
  <r>
    <s v="L50-E-48-04-30-80-MULT-LOLPOUS269973"/>
    <d v="2024-09-09T00:00:00"/>
    <x v="6"/>
    <x v="0"/>
    <s v="BOX"/>
    <s v="POUS269973"/>
    <n v="30850033"/>
    <n v="2"/>
    <x v="5"/>
    <x v="1"/>
    <x v="0"/>
    <x v="0"/>
    <n v="-1"/>
    <d v="2024-09-24T00:00:00"/>
    <d v="2024-09-24T00:00:00"/>
    <d v="2024-09-25T00:00:00"/>
    <s v="FAIL"/>
    <s v="BATCH090924"/>
    <m/>
  </r>
  <r>
    <s v="L35-I-48-02-30-80-MULT-120POUS269969"/>
    <d v="2024-09-09T00:00:00"/>
    <x v="7"/>
    <x v="4"/>
    <s v="BOX"/>
    <s v="POUS269969"/>
    <n v="30850031"/>
    <n v="10"/>
    <x v="6"/>
    <x v="0"/>
    <x v="0"/>
    <x v="0"/>
    <n v="-2"/>
    <d v="2024-09-24T00:00:00"/>
    <d v="2024-09-24T00:00:00"/>
    <d v="2024-09-25T00:00:00"/>
    <s v="PROCESS"/>
    <s v="BATCH090924"/>
    <m/>
  </r>
  <r>
    <s v="L35-I-48-04-30-80-MULT-120POUS269981"/>
    <d v="2024-09-09T00:00:00"/>
    <x v="8"/>
    <x v="4"/>
    <s v="BOX"/>
    <s v="POUS269981"/>
    <n v="30850035"/>
    <n v="18"/>
    <x v="7"/>
    <x v="4"/>
    <x v="1"/>
    <x v="0"/>
    <n v="-4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9"/>
    <n v="45"/>
    <x v="8"/>
    <x v="0"/>
    <x v="1"/>
    <x v="0"/>
    <n v="-1"/>
    <d v="2024-09-24T00:00:00"/>
    <d v="2024-09-24T00:00:00"/>
    <d v="2024-09-25T00:00:00"/>
    <s v="PROCESS"/>
    <s v="BATCH090924"/>
    <m/>
  </r>
  <r>
    <s v="L35-I-48-04-40-80-MULT-120POUS269982"/>
    <d v="2024-09-09T00:00:00"/>
    <x v="10"/>
    <x v="4"/>
    <s v="BOX"/>
    <s v="POUS269982"/>
    <n v="30850040"/>
    <n v="6"/>
    <x v="9"/>
    <x v="1"/>
    <x v="0"/>
    <x v="0"/>
    <n v="-1"/>
    <d v="2024-09-24T00:00:00"/>
    <d v="2024-09-24T00:00:00"/>
    <d v="2024-09-25T00:00:00"/>
    <s v="PROCESS"/>
    <s v="BATCH090924"/>
    <m/>
  </r>
  <r>
    <s v="L35-I-12-04-30-80-MULT-120POUS269981"/>
    <d v="2024-09-09T00:00:00"/>
    <x v="9"/>
    <x v="1"/>
    <s v="BOX"/>
    <s v="POUS269981"/>
    <n v="30850034"/>
    <n v="3"/>
    <x v="10"/>
    <x v="0"/>
    <x v="1"/>
    <x v="0"/>
    <n v="-1"/>
    <d v="2024-09-24T00:00:00"/>
    <d v="2024-09-24T00:00:00"/>
    <d v="2024-09-25T00:00:00"/>
    <s v="PROCESS"/>
    <s v="BATCH090924"/>
    <m/>
  </r>
  <r>
    <s v="L35-I-12-02-40-80-MULT-120POUS269991"/>
    <d v="2024-09-09T00:00:00"/>
    <x v="11"/>
    <x v="1"/>
    <s v="BOX"/>
    <s v="POUS269991"/>
    <n v="30850044"/>
    <n v="1"/>
    <x v="4"/>
    <x v="1"/>
    <x v="0"/>
    <x v="0"/>
    <n v="-1"/>
    <d v="2024-09-24T00:00:00"/>
    <d v="2024-09-24T00:00:00"/>
    <d v="2024-09-25T00:00:00"/>
    <s v="PROCESS"/>
    <s v="Urgente"/>
    <m/>
  </r>
  <r>
    <s v="L50-I-48-12-35-90MULT-15x15POUS269970"/>
    <d v="2024-09-12T00:00:00"/>
    <x v="12"/>
    <x v="5"/>
    <s v="BOX"/>
    <s v="POUS269970"/>
    <n v="30850055"/>
    <n v="3"/>
    <x v="10"/>
    <x v="0"/>
    <x v="1"/>
    <x v="0"/>
    <n v="-1"/>
    <d v="2024-09-24T00:00:00"/>
    <d v="2024-09-24T00:00:00"/>
    <d v="2024-09-25T00:00:00"/>
    <s v="PROCESS"/>
    <s v="BATCH091224"/>
    <s v="Embarque parcial de 2 pzas"/>
  </r>
  <r>
    <s v="L35-I-48-10-30-80-MULT-120POUS270044"/>
    <d v="2024-09-12T00:00:00"/>
    <x v="13"/>
    <x v="4"/>
    <s v="BOX"/>
    <s v="POUS270044"/>
    <n v="30850053"/>
    <n v="130"/>
    <x v="11"/>
    <x v="1"/>
    <x v="2"/>
    <x v="0"/>
    <n v="-3"/>
    <d v="2024-09-24T00:00:00"/>
    <d v="2024-09-24T00:00:00"/>
    <d v="2024-09-25T00:00:00"/>
    <s v="FAIL"/>
    <s v="BATCH091224"/>
    <m/>
  </r>
  <r>
    <s v="L35-I-48-12-30-80-MULT-120POUS270184"/>
    <d v="2024-09-12T00:00:00"/>
    <x v="14"/>
    <x v="4"/>
    <s v="BOX"/>
    <s v="POUS270184"/>
    <n v="30850054"/>
    <n v="132"/>
    <x v="12"/>
    <x v="0"/>
    <x v="3"/>
    <x v="0"/>
    <n v="-17"/>
    <d v="2024-09-24T00:00:00"/>
    <d v="2024-09-24T00:00:00"/>
    <d v="2024-09-25T00:00:00"/>
    <s v="PROCESS"/>
    <s v="BATCH091224"/>
    <m/>
  </r>
  <r>
    <s v="L35-I-48-04-35-80-MULT-120POUS270169"/>
    <d v="2024-09-12T00:00:00"/>
    <x v="15"/>
    <x v="4"/>
    <s v="BOX"/>
    <s v="POUS270169"/>
    <n v="30850052"/>
    <n v="18"/>
    <x v="13"/>
    <x v="0"/>
    <x v="4"/>
    <x v="0"/>
    <n v="-6"/>
    <d v="2024-09-24T00:00:00"/>
    <d v="2024-09-24T00:00:00"/>
    <d v="2024-09-25T00:00:00"/>
    <s v="PROCESS"/>
    <s v="BATCH090924"/>
    <m/>
  </r>
  <r>
    <s v="L50-I-12-08-27-90-MULT-9x29POUS270038"/>
    <d v="2024-09-09T00:00:00"/>
    <x v="16"/>
    <x v="2"/>
    <s v="BOX"/>
    <s v="POUS270038"/>
    <n v="30850045"/>
    <n v="10"/>
    <x v="4"/>
    <x v="1"/>
    <x v="1"/>
    <x v="0"/>
    <n v="-10"/>
    <d v="2024-09-24T00:00:00"/>
    <d v="2024-09-24T00:00:00"/>
    <d v="2024-09-25T00:00:00"/>
    <s v="PROCESS"/>
    <s v="BATCH090924"/>
    <m/>
  </r>
  <r>
    <s v="L35-I-12-08-35-90-MULT-120POUS270184"/>
    <d v="2024-09-12T00:00:00"/>
    <x v="17"/>
    <x v="1"/>
    <s v="BOX"/>
    <s v="POUS270184"/>
    <n v="30850051"/>
    <n v="14"/>
    <x v="13"/>
    <x v="1"/>
    <x v="0"/>
    <x v="0"/>
    <n v="-2"/>
    <d v="2024-09-24T00:00:00"/>
    <d v="2024-09-24T00:00:00"/>
    <d v="2024-09-25T00:00:00"/>
    <s v="PROCESS"/>
    <s v="BATCH091224-B"/>
    <m/>
  </r>
  <r>
    <s v="L50-I-48-06-27-80MULT-15X35POUS269980"/>
    <d v="2024-09-13T00:00:00"/>
    <x v="18"/>
    <x v="5"/>
    <s v="BOX"/>
    <s v="POUS269980"/>
    <n v="30850062"/>
    <n v="29"/>
    <x v="14"/>
    <x v="1"/>
    <x v="4"/>
    <x v="0"/>
    <n v="-6"/>
    <d v="2024-09-24T00:00:00"/>
    <d v="2024-09-24T00:00:00"/>
    <d v="2024-09-25T00:00:00"/>
    <s v="PROCESS"/>
    <s v="BATCH091224-B"/>
    <m/>
  </r>
  <r>
    <s v="L50-I-48-10-30-80MULT-25X33POUS270170"/>
    <d v="2024-09-13T00:00:00"/>
    <x v="19"/>
    <x v="5"/>
    <s v="BOX"/>
    <s v="POUS270170"/>
    <n v="30850067"/>
    <n v="24"/>
    <x v="15"/>
    <x v="0"/>
    <x v="1"/>
    <x v="0"/>
    <n v="-3"/>
    <d v="2024-09-24T00:00:00"/>
    <d v="2024-09-24T00:00:00"/>
    <d v="2024-09-25T00:00:00"/>
    <s v="PROCESS"/>
    <s v="BATCH091224-B"/>
    <m/>
  </r>
  <r>
    <s v="L50-I-48-10-40-90MULT-25X25POUS270196"/>
    <d v="2024-09-13T00:00:00"/>
    <x v="20"/>
    <x v="5"/>
    <s v="BOX"/>
    <s v="POUS270196"/>
    <n v="30850068"/>
    <n v="15"/>
    <x v="7"/>
    <x v="0"/>
    <x v="1"/>
    <x v="0"/>
    <n v="-1"/>
    <d v="2024-09-24T00:00:00"/>
    <d v="2024-09-24T00:00:00"/>
    <d v="2024-09-25T00:00:00"/>
    <s v="PROCESS"/>
    <s v="BATCH091224-B"/>
    <m/>
  </r>
  <r>
    <s v="L50-I-48-10-30-80MULT-15X35POUS270170"/>
    <d v="2024-09-13T00:00:00"/>
    <x v="21"/>
    <x v="5"/>
    <s v="BOX"/>
    <s v="POUS270170"/>
    <n v="30850066"/>
    <n v="14"/>
    <x v="7"/>
    <x v="1"/>
    <x v="1"/>
    <x v="0"/>
    <n v="0"/>
    <d v="2024-09-24T00:00:00"/>
    <d v="2024-09-24T00:00:00"/>
    <d v="2024-09-25T00:00:00"/>
    <s v="COMPLETE"/>
    <s v="BATCH091224-B"/>
    <m/>
  </r>
  <r>
    <s v="L50-I-48-08-22-80MULT-15X35POUS270047"/>
    <d v="2024-09-13T00:00:00"/>
    <x v="22"/>
    <x v="5"/>
    <s v="BOX"/>
    <s v="POUS270047"/>
    <n v="30850064"/>
    <n v="3"/>
    <x v="16"/>
    <x v="1"/>
    <x v="1"/>
    <x v="0"/>
    <n v="0"/>
    <d v="2024-09-24T00:00:00"/>
    <d v="2024-09-24T00:00:00"/>
    <d v="2024-09-25T00:00:00"/>
    <s v="COMPLETE"/>
    <s v="BATCH091224-B"/>
    <m/>
  </r>
  <r>
    <s v="L50-I-48-10-30-80MULT-15X15POUS270149"/>
    <d v="2024-09-13T00:00:00"/>
    <x v="23"/>
    <x v="5"/>
    <s v="BOX"/>
    <s v="POUS270149"/>
    <n v="30850065"/>
    <n v="2"/>
    <x v="10"/>
    <x v="1"/>
    <x v="1"/>
    <x v="0"/>
    <n v="0"/>
    <d v="2024-09-24T00:00:00"/>
    <d v="2024-09-24T00:00:00"/>
    <d v="2024-09-25T00:00:00"/>
    <s v="COMPLETE"/>
    <s v="BATCH091224-B"/>
    <m/>
  </r>
  <r>
    <s v="L50-E-48-04-30-80-MULT-120POUS270127"/>
    <d v="2024-09-13T00:00:00"/>
    <x v="24"/>
    <x v="0"/>
    <s v="BOX"/>
    <s v="POUS270127"/>
    <n v="30850058"/>
    <n v="26"/>
    <x v="17"/>
    <x v="4"/>
    <x v="2"/>
    <x v="0"/>
    <n v="-7"/>
    <d v="2024-09-24T00:00:00"/>
    <d v="2024-09-24T00:00:00"/>
    <d v="2024-09-25T00:00:00"/>
    <s v="PROCESS"/>
    <s v="BATCH091224-B"/>
    <m/>
  </r>
  <r>
    <s v="L50-E-48-12-30-80MULT-25X45POUS270163"/>
    <d v="2024-09-13T00:00:00"/>
    <x v="25"/>
    <x v="0"/>
    <s v="BOX"/>
    <s v="POUS270163"/>
    <n v="30850060"/>
    <n v="12"/>
    <x v="18"/>
    <x v="0"/>
    <x v="0"/>
    <x v="0"/>
    <n v="-2"/>
    <d v="2024-09-24T00:00:00"/>
    <d v="2024-09-24T00:00:00"/>
    <d v="2024-09-25T00:00:00"/>
    <s v="PROCESS"/>
    <s v="BATCHKIT2-092024"/>
    <m/>
  </r>
  <r>
    <s v="L50-I-48-04-27-80-MULT-15X15POUS270205"/>
    <d v="2024-09-20T00:00:00"/>
    <x v="26"/>
    <x v="5"/>
    <s v="BOX"/>
    <s v="POUS270205"/>
    <n v="30850073"/>
    <n v="39"/>
    <x v="19"/>
    <x v="3"/>
    <x v="2"/>
    <x v="0"/>
    <n v="-5"/>
    <d v="2024-09-25T00:00:00"/>
    <d v="2024-09-26T00:00:00"/>
    <d v="2024-09-27T00:00:00"/>
    <s v="PROCESS"/>
    <s v="BATCHKIT2-092024"/>
    <s v="DN APC-000425-01--APC-000149-01"/>
  </r>
  <r>
    <s v="L50-I-48-08-27-90-MULT-9X17POUS270161"/>
    <d v="2024-09-20T00:00:00"/>
    <x v="27"/>
    <x v="5"/>
    <s v="BOX"/>
    <s v="POUS270161"/>
    <n v="30850075"/>
    <n v="6"/>
    <x v="20"/>
    <x v="1"/>
    <x v="1"/>
    <x v="0"/>
    <n v="0"/>
    <d v="2024-09-25T00:00:00"/>
    <d v="2024-09-26T00:00:00"/>
    <d v="2024-09-27T00:00:00"/>
    <s v="PROCESS"/>
    <s v="BATCHKIT3-092024"/>
    <s v="DN APC-000426-00--APC-000150-00_x000a_Replace ASY-100010-00 with ASY-000094-00 CREAR NP"/>
  </r>
  <r>
    <s v="L50-E-12-06-30-80-MULT-40X60POUS270031"/>
    <d v="2024-09-20T00:00:00"/>
    <x v="28"/>
    <x v="3"/>
    <s v="BOX"/>
    <s v="POUS270031"/>
    <n v="30850089"/>
    <n v="20"/>
    <x v="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12-30-80-MULT-120POUS270046"/>
    <d v="2024-09-20T00:00:00"/>
    <x v="29"/>
    <x v="3"/>
    <s v="BOX"/>
    <s v="POUS270046"/>
    <n v="30850081"/>
    <n v="12"/>
    <x v="13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4-30-80-MULT-120POUS270190"/>
    <d v="2024-09-20T00:00:00"/>
    <x v="30"/>
    <x v="3"/>
    <s v="BOX"/>
    <s v="POUS270190"/>
    <n v="30850079"/>
    <n v="6"/>
    <x v="20"/>
    <x v="1"/>
    <x v="1"/>
    <x v="0"/>
    <n v="0"/>
    <d v="2024-09-25T00:00:00"/>
    <d v="2024-09-26T00:00:00"/>
    <d v="2024-09-27T00:00:00"/>
    <s v="COMPLETE"/>
    <s v="BATCHKIT3-092024"/>
    <s v="DN APC-000423-02--APC-000147-02"/>
  </r>
  <r>
    <s v="L50-E-12-08-30-80-MULT-9X59POUS270037"/>
    <d v="2024-09-20T00:00:00"/>
    <x v="31"/>
    <x v="3"/>
    <s v="BOX"/>
    <s v="POUS270037"/>
    <n v="30850080"/>
    <n v="2"/>
    <x v="10"/>
    <x v="1"/>
    <x v="1"/>
    <x v="0"/>
    <n v="0"/>
    <d v="2024-09-25T00:00:00"/>
    <d v="2024-09-26T00:00:00"/>
    <d v="2024-09-27T00:00:00"/>
    <s v="PROCESS"/>
    <s v="BATCHKIT3-092024"/>
    <s v="DN APC-000423-02--APC-000147-02"/>
  </r>
  <r>
    <s v="L50-E-12-02-30-80-MULT-25X25POUS270195"/>
    <d v="2024-09-20T00:00:00"/>
    <x v="32"/>
    <x v="3"/>
    <s v="BOX"/>
    <s v="POUS270195"/>
    <n v="30850090"/>
    <n v="2"/>
    <x v="10"/>
    <x v="1"/>
    <x v="1"/>
    <x v="0"/>
    <n v="0"/>
    <d v="2024-09-25T00:00:00"/>
    <d v="2024-09-26T00:00:00"/>
    <d v="2024-09-27T00:00:00"/>
    <s v="PROCESS"/>
    <s v="BATCHKIT4-092024"/>
    <s v="DN APC-000423-02--APC-000147-02"/>
  </r>
  <r>
    <s v="L50-E-48-06-27-80-MULT-9X17POUS269980"/>
    <d v="2024-09-20T00:00:00"/>
    <x v="33"/>
    <x v="0"/>
    <s v="BOX"/>
    <s v="POUS269980"/>
    <n v="30850076"/>
    <n v="9"/>
    <x v="6"/>
    <x v="0"/>
    <x v="1"/>
    <x v="0"/>
    <n v="-1"/>
    <d v="2024-09-25T00:00:00"/>
    <d v="2024-09-26T00:00:00"/>
    <d v="2024-09-27T00:00:00"/>
    <s v="PROCESS"/>
    <s v="BATCHKIT4-092024"/>
    <s v="DN APC-000425-01--APC-000149-01_x000a_replace ASY-100010-00 with ASY-000094-00 CREAR NP"/>
  </r>
  <r>
    <s v="L50-E-48-10-27-90-MULT-15X35POUS270194"/>
    <d v="2024-09-20T00:00:00"/>
    <x v="34"/>
    <x v="0"/>
    <s v="BOX"/>
    <s v="POUS270194"/>
    <n v="30850077"/>
    <n v="8"/>
    <x v="21"/>
    <x v="0"/>
    <x v="1"/>
    <x v="0"/>
    <n v="-1"/>
    <d v="2024-09-25T00:00:00"/>
    <d v="2024-09-26T00:00:00"/>
    <d v="2024-09-27T00:00:00"/>
    <s v="PROCESS"/>
    <s v="BATCHKIT4-092024"/>
    <s v="DN APC-000426-00--APC-000150-00"/>
  </r>
  <r>
    <s v="L50-E-48-12-27-80-MULT-9X9POUS270207"/>
    <d v="2024-09-20T00:00:00"/>
    <x v="35"/>
    <x v="0"/>
    <s v="BOX"/>
    <s v="POUS270207"/>
    <n v="30850078"/>
    <n v="3"/>
    <x v="16"/>
    <x v="1"/>
    <x v="1"/>
    <x v="0"/>
    <n v="0"/>
    <d v="2024-09-26T00:00:00"/>
    <d v="2024-09-27T00:00:00"/>
    <d v="2024-09-30T00:00:00"/>
    <s v="PROCESS"/>
    <s v="BATCHKIT5-092024"/>
    <s v="DN APC-000425-01--APC-000149-01_x000a_replace ASY-100010-00 with ASY-000094-00 CREAR NP"/>
  </r>
  <r>
    <s v="L50-I-12-08-30-80-MULT-9X59POUS270218"/>
    <d v="2024-09-20T00:00:00"/>
    <x v="36"/>
    <x v="2"/>
    <s v="BOX"/>
    <s v="POUS270218"/>
    <n v="30850083"/>
    <n v="24"/>
    <x v="14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0-30-80-MULT-ASYMPOUS270230"/>
    <d v="2024-09-20T00:00:00"/>
    <x v="37"/>
    <x v="2"/>
    <s v="BOX"/>
    <s v="POUS270230"/>
    <n v="30850086"/>
    <n v="9"/>
    <x v="6"/>
    <x v="0"/>
    <x v="1"/>
    <x v="0"/>
    <n v="-1"/>
    <d v="2024-09-26T00:00:00"/>
    <d v="2024-09-27T00:00:00"/>
    <d v="2024-09-30T00:00:00"/>
    <s v="PROCESS"/>
    <s v="BATCHKIT5-092024"/>
    <s v="DN APC-000423-02--APC-000147-02"/>
  </r>
  <r>
    <s v="L50-I-12-12-30-80-MULT-ASYMPOUS270042"/>
    <d v="2024-09-20T00:00:00"/>
    <x v="38"/>
    <x v="2"/>
    <s v="BOX"/>
    <s v="POUS270042"/>
    <n v="30850088"/>
    <n v="8"/>
    <x v="9"/>
    <x v="3"/>
    <x v="1"/>
    <x v="0"/>
    <n v="-3"/>
    <d v="2024-09-26T00:00:00"/>
    <d v="2024-09-27T00:00:00"/>
    <d v="2024-09-30T00:00:00"/>
    <s v="PROCESS"/>
    <s v="BATCHKIT5-092024"/>
    <s v="DN APC-000423-02--APC-000147-02"/>
  </r>
  <r>
    <s v="L50-I-12-10-30-80MULT-25X33POUS270170"/>
    <d v="2024-09-20T00:00:00"/>
    <x v="39"/>
    <x v="2"/>
    <s v="BOX"/>
    <s v="POUS270170"/>
    <n v="30850084"/>
    <n v="6"/>
    <x v="20"/>
    <x v="1"/>
    <x v="1"/>
    <x v="0"/>
    <n v="0"/>
    <d v="2024-09-26T00:00:00"/>
    <d v="2024-09-27T00:00:00"/>
    <d v="2024-09-30T00:00:00"/>
    <s v="PROCESS"/>
    <s v="BATCHKIT5-092024"/>
    <s v="DN APC-000423-02--APC-000147-02"/>
  </r>
  <r>
    <s v="L50-I-12-10-30-80-MULT-9X17POUS270251"/>
    <d v="2024-09-20T00:00:00"/>
    <x v="40"/>
    <x v="2"/>
    <s v="BOX"/>
    <s v="POUS270251"/>
    <n v="30850085"/>
    <n v="5"/>
    <x v="9"/>
    <x v="1"/>
    <x v="1"/>
    <x v="0"/>
    <n v="0"/>
    <d v="2024-09-26T00:00:00"/>
    <d v="2024-09-27T00:00:00"/>
    <d v="2024-09-30T00:00:00"/>
    <s v="PROCESS"/>
    <s v="BATCHKIT5-092024"/>
    <s v="DN APC-000423-02--APC-000147-02_x000a_replace ASY-100010-00 with ASY-000094-00 CREAR NP"/>
  </r>
  <r>
    <s v="L50-I-12-12-30-80-MULT-9X9POUS270249"/>
    <d v="2024-09-20T00:00:00"/>
    <x v="41"/>
    <x v="2"/>
    <s v="BOX"/>
    <s v="POUS270249"/>
    <n v="30850087"/>
    <n v="4"/>
    <x v="22"/>
    <x v="1"/>
    <x v="1"/>
    <x v="0"/>
    <n v="0"/>
    <d v="2024-09-26T00:00:00"/>
    <d v="2024-09-27T00:00:00"/>
    <d v="2024-09-30T00:00:00"/>
    <s v="PROCESS"/>
    <s v="BATCHKIT1-092024"/>
    <s v="DN APC-000423-02--APC-000147-02_x000a_replace ASY-100010-00 with ASY-000094-00 CREAR NP"/>
  </r>
  <r>
    <s v="L50-I-12-06-30-80-MULT-ASYMPOUS270049"/>
    <d v="2024-09-20T00:00:00"/>
    <x v="3"/>
    <x v="2"/>
    <s v="BOX"/>
    <s v="POUS270049"/>
    <n v="30850082"/>
    <n v="2"/>
    <x v="10"/>
    <x v="1"/>
    <x v="1"/>
    <x v="0"/>
    <n v="0"/>
    <d v="2024-09-26T00:00:00"/>
    <d v="2024-09-27T00:00:00"/>
    <d v="2024-09-30T00:00:00"/>
    <s v="PROCESS"/>
    <s v="POUS270044"/>
    <s v="DN APC-000423-02--APC-000147-02"/>
  </r>
  <r>
    <s v="L35-I-12-10-30-80-MULT-120POUS270044"/>
    <d v="2024-09-20T00:00:00"/>
    <x v="42"/>
    <x v="1"/>
    <s v="BOX"/>
    <s v="POUS270044"/>
    <n v="30850070"/>
    <n v="35"/>
    <x v="19"/>
    <x v="0"/>
    <x v="1"/>
    <x v="0"/>
    <n v="-1"/>
    <d v="2024-09-26T00:00:00"/>
    <d v="2024-09-27T00:00:00"/>
    <d v="2024-09-30T00:00:00"/>
    <s v="PROCESS"/>
    <s v="POUS270097"/>
    <m/>
  </r>
  <r>
    <s v="L35-I-12-04-BL-MULT-120POUS270097"/>
    <d v="2024-09-23T00:00:00"/>
    <x v="1"/>
    <x v="1"/>
    <s v="BOX"/>
    <s v="POUS270097"/>
    <n v="30850091"/>
    <n v="403"/>
    <x v="4"/>
    <x v="5"/>
    <x v="1"/>
    <x v="0"/>
    <n v="-403"/>
    <d v="2024-09-26T00:00:00"/>
    <d v="2024-09-30T00:00:00"/>
    <d v="2024-10-01T00:00:00"/>
    <s v="KIT LISTO"/>
    <s v="POUS270236"/>
    <m/>
  </r>
  <r>
    <s v="L35-I-12-04-BL-MULT-120POUS270236"/>
    <d v="2024-09-23T00:00:00"/>
    <x v="1"/>
    <x v="1"/>
    <s v="BOX"/>
    <s v="POUS270236"/>
    <n v="30850092"/>
    <n v="400"/>
    <x v="23"/>
    <x v="6"/>
    <x v="5"/>
    <x v="0"/>
    <n v="-152"/>
    <d v="2024-10-01T00:00:00"/>
    <d v="2024-10-03T00:00:00"/>
    <d v="2024-10-04T00:00:00"/>
    <s v="KIT LISTO"/>
    <s v="POUS270236"/>
    <m/>
  </r>
  <r>
    <s v="L50-I-12-12-30-90-MULT-9X29POUS269993"/>
    <d v="2024-09-24T00:00:00"/>
    <x v="43"/>
    <x v="2"/>
    <s v="BOX"/>
    <s v="POUS269993"/>
    <n v="30850093"/>
    <n v="11"/>
    <x v="24"/>
    <x v="1"/>
    <x v="1"/>
    <x v="0"/>
    <n v="0"/>
    <d v="2024-10-04T00:00:00"/>
    <d v="2024-10-07T00:00:00"/>
    <d v="2024-10-07T00:00:00"/>
    <s v="COMPLETE"/>
    <s v="POUS269993"/>
    <s v="POUS269993"/>
  </r>
  <r>
    <s v="L50-I-48-12-30-90-MULT-9X29POUS269993"/>
    <d v="2024-09-24T00:00:00"/>
    <x v="44"/>
    <x v="5"/>
    <s v="BOX"/>
    <s v="POUS269993"/>
    <n v="30850094"/>
    <n v="5"/>
    <x v="16"/>
    <x v="3"/>
    <x v="1"/>
    <x v="0"/>
    <n v="-2"/>
    <d v="2024-10-04T00:00:00"/>
    <d v="2024-10-07T00:00:00"/>
    <d v="2024-10-07T00:00:00"/>
    <s v="PROCESO"/>
    <s v="POUS269993"/>
    <s v="POUS269993"/>
  </r>
  <r>
    <s v="L35-I-12-04-30-80-MULT-120POUS269988"/>
    <d v="2024-09-25T00:00:00"/>
    <x v="9"/>
    <x v="1"/>
    <s v="BOX"/>
    <s v="POUS269988"/>
    <n v="30850095"/>
    <n v="5"/>
    <x v="4"/>
    <x v="1"/>
    <x v="1"/>
    <x v="0"/>
    <n v="-5"/>
    <d v="2024-10-04T00:00:00"/>
    <d v="2024-10-07T00:00:00"/>
    <d v="2024-10-07T00:00:00"/>
    <s v="KITEO"/>
    <s v="POUS269988"/>
    <m/>
  </r>
  <r>
    <s v="L35-I-48-04-30-80-MULT-120POUS269989"/>
    <d v="2024-09-25T00:00:00"/>
    <x v="8"/>
    <x v="4"/>
    <s v="BOX"/>
    <s v="POUS269989"/>
    <n v="30850096"/>
    <n v="10"/>
    <x v="4"/>
    <x v="1"/>
    <x v="1"/>
    <x v="0"/>
    <n v="-10"/>
    <d v="2024-10-04T00:00:00"/>
    <d v="2024-10-07T00:00:00"/>
    <d v="2024-10-07T00:00:00"/>
    <s v="KITEO"/>
    <s v="POUS269989"/>
    <m/>
  </r>
  <r>
    <s v="L35-I-48-12-30-90-MULT-120POUS269999"/>
    <d v="2024-09-25T00:00:00"/>
    <x v="45"/>
    <x v="4"/>
    <s v="BOX"/>
    <s v="POUS269999"/>
    <n v="30850097"/>
    <n v="1"/>
    <x v="4"/>
    <x v="1"/>
    <x v="1"/>
    <x v="0"/>
    <n v="-1"/>
    <d v="2024-10-04T00:00:00"/>
    <d v="2024-10-07T00:00:00"/>
    <d v="2024-10-07T00:00:00"/>
    <s v="KITEO"/>
    <s v="POUS269999"/>
    <m/>
  </r>
  <r>
    <s v="L50-I-12-06-30-90-MULT-9X29POUS270000"/>
    <d v="2024-09-25T00:00:00"/>
    <x v="46"/>
    <x v="2"/>
    <s v="BOX"/>
    <s v="POUS270000"/>
    <n v="30850098"/>
    <n v="16"/>
    <x v="4"/>
    <x v="1"/>
    <x v="1"/>
    <x v="0"/>
    <n v="-16"/>
    <d v="2024-10-04T00:00:00"/>
    <d v="2024-10-07T00:00:00"/>
    <d v="2024-10-07T00:00:00"/>
    <s v="KITEO"/>
    <s v="POUS270000"/>
    <m/>
  </r>
  <r>
    <s v="L50-I-12-08-22-80-MULT-9X29POUS269976"/>
    <d v="2024-09-25T00:00:00"/>
    <x v="47"/>
    <x v="2"/>
    <s v="BOX"/>
    <s v="POUS269976"/>
    <n v="30850099"/>
    <n v="18"/>
    <x v="4"/>
    <x v="1"/>
    <x v="1"/>
    <x v="0"/>
    <n v="-18"/>
    <d v="2024-10-04T00:00:00"/>
    <d v="2024-10-07T00:00:00"/>
    <d v="2024-10-07T00:00:00"/>
    <s v="KITEO"/>
    <s v="POUS269976"/>
    <m/>
  </r>
  <r>
    <s v="L50-I-48-08-22-80-MULT-9X29POUS269976"/>
    <d v="2024-09-25T00:00:00"/>
    <x v="48"/>
    <x v="5"/>
    <s v="BOX"/>
    <s v="POUS269976"/>
    <n v="30850100"/>
    <n v="12"/>
    <x v="4"/>
    <x v="1"/>
    <x v="1"/>
    <x v="0"/>
    <n v="-12"/>
    <d v="2024-10-04T00:00:00"/>
    <d v="2024-10-07T00:00:00"/>
    <d v="2024-10-07T00:00:00"/>
    <s v="KITEO"/>
    <s v="POUS269976"/>
    <m/>
  </r>
  <r>
    <s v="L35-I-12-06-30-80-MULT-120POUS270049"/>
    <d v="2024-09-25T00:00:00"/>
    <x v="49"/>
    <x v="1"/>
    <s v="BOX"/>
    <s v="POUS270049"/>
    <n v="30850101"/>
    <n v="1"/>
    <x v="4"/>
    <x v="1"/>
    <x v="1"/>
    <x v="0"/>
    <n v="-1"/>
    <d v="2024-10-04T00:00:00"/>
    <d v="2024-10-07T00:00:00"/>
    <d v="2024-10-07T00:00:00"/>
    <s v="KITEO"/>
    <s v="POUS270049"/>
    <m/>
  </r>
  <r>
    <s v="L35-I-12-10-30-90-MULT-120POUS270051"/>
    <d v="2024-09-25T00:00:00"/>
    <x v="50"/>
    <x v="1"/>
    <s v="BOX"/>
    <s v="POUS270051"/>
    <n v="30850103"/>
    <n v="5"/>
    <x v="4"/>
    <x v="1"/>
    <x v="1"/>
    <x v="0"/>
    <n v="-5"/>
    <d v="2024-10-04T00:00:00"/>
    <d v="2024-10-07T00:00:00"/>
    <d v="2024-10-07T00:00:00"/>
    <s v="KITEO"/>
    <s v="POUS270051"/>
    <m/>
  </r>
  <r>
    <s v="L35-I-48-06-50-80-MULT-120POUS270399"/>
    <d v="2024-09-25T00:00:00"/>
    <x v="51"/>
    <x v="4"/>
    <s v="BOX"/>
    <s v="POUS270399"/>
    <n v="30850105"/>
    <n v="3"/>
    <x v="4"/>
    <x v="1"/>
    <x v="1"/>
    <x v="0"/>
    <n v="-3"/>
    <d v="2024-10-04T00:00:00"/>
    <d v="2024-10-07T00:00:00"/>
    <d v="2024-10-07T00:00:00"/>
    <s v="KITEO"/>
    <s v="POUS270399"/>
    <m/>
  </r>
  <r>
    <s v="L50-E-12-10-30-90-MULT-15X15POUS270203"/>
    <d v="2024-09-25T00:00:00"/>
    <x v="52"/>
    <x v="3"/>
    <s v="BOX"/>
    <s v="POUS270203"/>
    <n v="30850106"/>
    <n v="2"/>
    <x v="4"/>
    <x v="1"/>
    <x v="1"/>
    <x v="0"/>
    <n v="-2"/>
    <d v="2024-10-04T00:00:00"/>
    <d v="2024-10-07T00:00:00"/>
    <d v="2024-10-07T00:00:00"/>
    <s v="KITEO"/>
    <s v="POUS270203"/>
    <m/>
  </r>
  <r>
    <s v="L50-E-48-12-35-80-MULT-9X17POUS270112"/>
    <d v="2024-09-25T00:00:00"/>
    <x v="53"/>
    <x v="0"/>
    <s v="BOX"/>
    <s v="POUS270112"/>
    <n v="30850107"/>
    <n v="2"/>
    <x v="4"/>
    <x v="1"/>
    <x v="1"/>
    <x v="0"/>
    <n v="-2"/>
    <d v="2024-10-04T00:00:00"/>
    <d v="2024-10-07T00:00:00"/>
    <d v="2024-10-07T00:00:00"/>
    <s v="KITEO"/>
    <s v="POUS270112"/>
    <m/>
  </r>
  <r>
    <s v="L50-I-12-04-30-90-MULT-9X59POUS270192"/>
    <d v="2024-09-25T00:00:00"/>
    <x v="54"/>
    <x v="2"/>
    <s v="BOX"/>
    <s v="POUS270192"/>
    <n v="30850108"/>
    <n v="3"/>
    <x v="4"/>
    <x v="1"/>
    <x v="1"/>
    <x v="0"/>
    <n v="-3"/>
    <d v="2024-10-04T00:00:00"/>
    <d v="2024-10-07T00:00:00"/>
    <d v="2024-10-07T00:00:00"/>
    <s v="KITEO"/>
    <s v="POUS270192"/>
    <m/>
  </r>
  <r>
    <s v="L50-I-12-06-22-80-MULT-9X29POUS269994"/>
    <d v="2024-09-25T00:00:00"/>
    <x v="55"/>
    <x v="2"/>
    <s v="BOX"/>
    <s v="POUS269994"/>
    <n v="30850109"/>
    <n v="2"/>
    <x v="4"/>
    <x v="1"/>
    <x v="1"/>
    <x v="0"/>
    <n v="-2"/>
    <d v="2024-10-04T00:00:00"/>
    <d v="2024-10-07T00:00:00"/>
    <d v="2024-10-07T00:00:00"/>
    <s v="KITEO"/>
    <s v="POUS269994"/>
    <m/>
  </r>
  <r>
    <s v="L50-I-12-06-30-90-MULT-15X35POUS269986"/>
    <d v="2024-09-25T00:00:00"/>
    <x v="56"/>
    <x v="2"/>
    <s v="BOX"/>
    <s v="POUS269986"/>
    <n v="30850110"/>
    <n v="8"/>
    <x v="4"/>
    <x v="1"/>
    <x v="1"/>
    <x v="0"/>
    <n v="-8"/>
    <d v="2024-10-04T00:00:00"/>
    <d v="2024-10-07T00:00:00"/>
    <d v="2024-10-07T00:00:00"/>
    <s v="KITEO"/>
    <s v="POUS269986"/>
    <m/>
  </r>
  <r>
    <s v="L50-I-12-06-30-90-MULT-9X29POUS269987"/>
    <d v="2024-09-25T00:00:00"/>
    <x v="46"/>
    <x v="2"/>
    <s v="BOX"/>
    <s v="POUS269987"/>
    <n v="30850111"/>
    <n v="7"/>
    <x v="4"/>
    <x v="1"/>
    <x v="1"/>
    <x v="0"/>
    <n v="-7"/>
    <d v="2024-10-04T00:00:00"/>
    <d v="2024-10-07T00:00:00"/>
    <d v="2024-10-07T00:00:00"/>
    <s v="KITEO"/>
    <s v="POUS269987"/>
    <m/>
  </r>
  <r>
    <s v="L50-I-12-08-27-90-MULT-9X29POUS269996"/>
    <d v="2024-09-25T00:00:00"/>
    <x v="16"/>
    <x v="2"/>
    <s v="BOX"/>
    <s v="POUS269996"/>
    <n v="30850112"/>
    <n v="65"/>
    <x v="4"/>
    <x v="1"/>
    <x v="1"/>
    <x v="0"/>
    <n v="-65"/>
    <d v="2024-10-04T00:00:00"/>
    <d v="2024-10-07T00:00:00"/>
    <d v="2024-10-07T00:00:00"/>
    <s v="KITEO"/>
    <s v="POUS269996"/>
    <m/>
  </r>
  <r>
    <s v="L50-I-12-08-35-80-MULT-15X65POUS270052"/>
    <d v="2024-09-25T00:00:00"/>
    <x v="57"/>
    <x v="2"/>
    <s v="BOX"/>
    <s v="POUS270052"/>
    <n v="30850113"/>
    <n v="12"/>
    <x v="4"/>
    <x v="1"/>
    <x v="1"/>
    <x v="0"/>
    <n v="-12"/>
    <d v="2024-10-04T00:00:00"/>
    <d v="2024-10-07T00:00:00"/>
    <d v="2024-10-07T00:00:00"/>
    <s v="KITEO"/>
    <s v="POUS270052"/>
    <m/>
  </r>
  <r>
    <s v="L50-I-12-12-22-80-MULT-9X29POUS269990"/>
    <d v="2024-09-25T00:00:00"/>
    <x v="58"/>
    <x v="2"/>
    <s v="BOX"/>
    <s v="POUS269990"/>
    <n v="30850114"/>
    <n v="4"/>
    <x v="4"/>
    <x v="1"/>
    <x v="1"/>
    <x v="0"/>
    <n v="-4"/>
    <d v="2024-10-04T00:00:00"/>
    <d v="2024-10-07T00:00:00"/>
    <d v="2024-10-07T00:00:00"/>
    <s v="KITEO"/>
    <s v="POUS269990"/>
    <m/>
  </r>
  <r>
    <s v="L50-I-48-04-30-90-MULT-9X59POUS270192"/>
    <d v="2024-09-25T00:00:00"/>
    <x v="59"/>
    <x v="5"/>
    <s v="BOX"/>
    <s v="POUS270192"/>
    <n v="30850115"/>
    <n v="28"/>
    <x v="4"/>
    <x v="1"/>
    <x v="1"/>
    <x v="0"/>
    <n v="-28"/>
    <d v="2024-10-04T00:00:00"/>
    <d v="2024-10-07T00:00:00"/>
    <d v="2024-10-07T00:00:00"/>
    <s v="KITEO"/>
    <s v="POUS270192"/>
    <m/>
  </r>
  <r>
    <s v="L50-I-48-06-30-90-MULT-15X35POUS269986"/>
    <d v="2024-09-25T00:00:00"/>
    <x v="60"/>
    <x v="5"/>
    <s v="BOX"/>
    <s v="POUS269986"/>
    <n v="30850116"/>
    <n v="11"/>
    <x v="4"/>
    <x v="1"/>
    <x v="1"/>
    <x v="0"/>
    <n v="-11"/>
    <d v="2024-10-04T00:00:00"/>
    <d v="2024-10-07T00:00:00"/>
    <d v="2024-10-07T00:00:00"/>
    <s v="KITEO"/>
    <s v="POUS269986"/>
    <m/>
  </r>
  <r>
    <s v="L50-I-48-06-30-90-MULT-9X29POUS269987"/>
    <d v="2024-09-25T00:00:00"/>
    <x v="61"/>
    <x v="5"/>
    <s v="BOX"/>
    <s v="POUS269987"/>
    <n v="30850117"/>
    <n v="13"/>
    <x v="4"/>
    <x v="1"/>
    <x v="1"/>
    <x v="0"/>
    <n v="-13"/>
    <d v="2024-10-04T00:00:00"/>
    <d v="2024-10-07T00:00:00"/>
    <d v="2024-10-07T00:00:00"/>
    <s v="KITEO"/>
    <s v="POUS269987"/>
    <m/>
  </r>
  <r>
    <s v="L50-I-48-08-27-90-MULT-9X29POUS269996"/>
    <d v="2024-09-25T00:00:00"/>
    <x v="62"/>
    <x v="5"/>
    <s v="BOX"/>
    <s v="POUS269996"/>
    <n v="30850118"/>
    <n v="1"/>
    <x v="4"/>
    <x v="1"/>
    <x v="1"/>
    <x v="0"/>
    <n v="-1"/>
    <d v="2024-10-04T00:00:00"/>
    <d v="2024-10-07T00:00:00"/>
    <d v="2024-10-07T00:00:00"/>
    <s v="KITEO"/>
    <s v="POUS269996"/>
    <m/>
  </r>
  <r>
    <s v="L50-I-48-08-35-80-MULT-15X65POUS270052"/>
    <d v="2024-09-25T00:00:00"/>
    <x v="63"/>
    <x v="5"/>
    <s v="BOX"/>
    <s v="POUS270052"/>
    <n v="30850119"/>
    <n v="8"/>
    <x v="4"/>
    <x v="1"/>
    <x v="1"/>
    <x v="0"/>
    <n v="-8"/>
    <d v="2024-10-04T00:00:00"/>
    <d v="2024-10-07T00:00:00"/>
    <d v="2024-10-07T00:00:00"/>
    <s v="KITEO"/>
    <s v="POUS270052"/>
    <m/>
  </r>
  <r>
    <s v="L50-I-48-10-35-90-MULT-15X65POUS269997"/>
    <d v="2024-09-25T00:00:00"/>
    <x v="64"/>
    <x v="5"/>
    <s v="BOX"/>
    <s v="POUS269997"/>
    <n v="30850120"/>
    <n v="1"/>
    <x v="4"/>
    <x v="1"/>
    <x v="1"/>
    <x v="0"/>
    <n v="-1"/>
    <d v="2024-10-04T00:00:00"/>
    <d v="2024-10-07T00:00:00"/>
    <d v="2024-10-07T00:00:00"/>
    <s v="KITEO"/>
    <s v="POUS269997"/>
    <m/>
  </r>
  <r>
    <s v="L35-I-12-10-30-90-MULT-120POUS270154"/>
    <d v="2024-09-26T00:00:00"/>
    <x v="50"/>
    <x v="1"/>
    <s v="BOX"/>
    <s v="POUS270154"/>
    <n v="30850129"/>
    <n v="5"/>
    <x v="4"/>
    <x v="1"/>
    <x v="1"/>
    <x v="0"/>
    <n v="-5"/>
    <d v="2024-10-08T00:00:00"/>
    <d v="2024-10-09T00:00:00"/>
    <d v="2024-10-10T00:00:00"/>
    <s v="KITEO"/>
    <s v="POUS270154"/>
    <s v="DN 10472 APC-000424-01--APC-000148-01"/>
  </r>
  <r>
    <s v="L35-I-12-10-30-90-MULT-120POUS270209"/>
    <d v="2024-09-26T00:00:00"/>
    <x v="50"/>
    <x v="1"/>
    <s v="BOX"/>
    <s v="POUS270209"/>
    <n v="30850130"/>
    <n v="20"/>
    <x v="4"/>
    <x v="1"/>
    <x v="1"/>
    <x v="0"/>
    <n v="-20"/>
    <d v="2024-10-08T00:00:00"/>
    <d v="2024-10-09T00:00:00"/>
    <d v="2024-10-10T00:00:00"/>
    <s v="KITEO"/>
    <s v="POUS270209"/>
    <s v="DN 10472 APC-000424-01--APC-000148-01"/>
  </r>
  <r>
    <s v="L35-I-12-10-35-80-MULT-120POUS270048"/>
    <d v="2024-09-26T00:00:00"/>
    <x v="65"/>
    <x v="1"/>
    <s v="BOX"/>
    <s v="POUS270048"/>
    <n v="30850131"/>
    <n v="3"/>
    <x v="4"/>
    <x v="1"/>
    <x v="1"/>
    <x v="0"/>
    <n v="-3"/>
    <d v="2024-10-08T00:00:00"/>
    <d v="2024-10-09T00:00:00"/>
    <d v="2024-10-10T00:00:00"/>
    <s v="KITEO"/>
    <s v="POUS270048"/>
    <s v="DN 10472 APC-000423-03--APC-000147-03"/>
  </r>
  <r>
    <s v="L35-I-12-10-35-80-MULT-120POUS270145"/>
    <d v="2024-09-26T00:00:00"/>
    <x v="65"/>
    <x v="1"/>
    <s v="BOX"/>
    <s v="POUS270145"/>
    <n v="30850132"/>
    <n v="98"/>
    <x v="4"/>
    <x v="1"/>
    <x v="1"/>
    <x v="0"/>
    <n v="-98"/>
    <d v="2024-10-08T00:00:00"/>
    <d v="2024-10-09T00:00:00"/>
    <d v="2024-10-10T00:00:00"/>
    <s v="KITEO"/>
    <s v="POUS270145"/>
    <s v="DN 10472 APC-000423-03--APC-000147-03"/>
  </r>
  <r>
    <s v="L35-I-12-10-35-80-MULT-120POUS270378"/>
    <d v="2024-09-26T00:00:00"/>
    <x v="65"/>
    <x v="1"/>
    <s v="BOX"/>
    <s v="POUS270378"/>
    <n v="30850133"/>
    <n v="22"/>
    <x v="4"/>
    <x v="1"/>
    <x v="1"/>
    <x v="0"/>
    <n v="-22"/>
    <d v="2024-10-08T00:00:00"/>
    <d v="2024-10-09T00:00:00"/>
    <d v="2024-10-10T00:00:00"/>
    <s v="KITEO"/>
    <s v="POUS270378"/>
    <s v="DN 10472 APC-000423-03--APC-000147-03"/>
  </r>
  <r>
    <s v="L35-I-12-10-35-80-MULT-120POUS270434"/>
    <d v="2024-09-26T00:00:00"/>
    <x v="65"/>
    <x v="1"/>
    <s v="BOX"/>
    <s v="POUS270434"/>
    <n v="30850134"/>
    <n v="2"/>
    <x v="4"/>
    <x v="1"/>
    <x v="1"/>
    <x v="0"/>
    <n v="-2"/>
    <d v="2024-10-08T00:00:00"/>
    <d v="2024-10-09T00:00:00"/>
    <d v="2024-10-10T00:00:00"/>
    <s v="KITEO"/>
    <s v="POUS270434"/>
    <s v="DN 10472 APC-000423-03--APC-000147-03"/>
  </r>
  <r>
    <s v="L35-I-12-12-30-90-MULT-120POUS270096"/>
    <d v="2024-09-26T00:00:00"/>
    <x v="66"/>
    <x v="1"/>
    <s v="BOX"/>
    <s v="POUS270096"/>
    <n v="30850135"/>
    <n v="54"/>
    <x v="4"/>
    <x v="1"/>
    <x v="1"/>
    <x v="0"/>
    <n v="-54"/>
    <d v="2024-10-08T00:00:00"/>
    <d v="2024-10-09T00:00:00"/>
    <d v="2024-10-10T00:00:00"/>
    <s v="KITEO"/>
    <s v="POUS270096"/>
    <s v="DN 10472 APC-000424-01-- APC-000148-01"/>
  </r>
  <r>
    <s v="L35-I-12-12-35-80-MULT-120POUS270036"/>
    <d v="2024-09-26T00:00:00"/>
    <x v="67"/>
    <x v="1"/>
    <s v="BOX"/>
    <s v="POUS270036"/>
    <n v="30850136"/>
    <n v="1"/>
    <x v="4"/>
    <x v="1"/>
    <x v="1"/>
    <x v="0"/>
    <n v="-1"/>
    <d v="2024-10-08T00:00:00"/>
    <d v="2024-10-09T00:00:00"/>
    <d v="2024-10-10T00:00:00"/>
    <s v="KITEO"/>
    <s v="POUS270036"/>
    <s v="DN10472 APC-000423-03--APC-000147-03"/>
  </r>
  <r>
    <s v="L35-I-12-12-35-90-MULT-120POUS270374"/>
    <d v="2024-09-26T00:00:00"/>
    <x v="68"/>
    <x v="1"/>
    <s v="BOX"/>
    <s v="POUS270374"/>
    <n v="30850137"/>
    <n v="8"/>
    <x v="4"/>
    <x v="1"/>
    <x v="1"/>
    <x v="0"/>
    <n v="-8"/>
    <d v="2024-10-08T00:00:00"/>
    <d v="2024-10-09T00:00:00"/>
    <d v="2024-10-10T00:00:00"/>
    <s v="KITEO"/>
    <s v="POUS270374"/>
    <s v="DN10472 APC-000424-02--APC-000148-02"/>
  </r>
  <r>
    <s v="L35-I-12-12-27-90-MULT-120POUS270455"/>
    <d v="2024-09-26T00:00:00"/>
    <x v="69"/>
    <x v="1"/>
    <s v="BOX"/>
    <s v="POUS270455"/>
    <n v="30850138"/>
    <n v="52"/>
    <x v="4"/>
    <x v="1"/>
    <x v="1"/>
    <x v="0"/>
    <n v="-52"/>
    <d v="2024-10-08T00:00:00"/>
    <d v="2024-10-09T00:00:00"/>
    <d v="2024-10-10T00:00:00"/>
    <s v="KITEO"/>
    <s v="POUS270455"/>
    <m/>
  </r>
  <r>
    <s v="L35-I-12-04-35-80-MULT-120POUS270407"/>
    <d v="2024-09-26T00:00:00"/>
    <x v="70"/>
    <x v="1"/>
    <s v="BOX"/>
    <s v="POUS270407"/>
    <n v="30850121"/>
    <n v="1"/>
    <x v="4"/>
    <x v="1"/>
    <x v="1"/>
    <x v="0"/>
    <n v="-1"/>
    <d v="2024-10-08T00:00:00"/>
    <d v="2024-10-09T00:00:00"/>
    <d v="2024-10-10T00:00:00"/>
    <s v="KITEO"/>
    <s v="POUS270407"/>
    <m/>
  </r>
  <r>
    <s v="L35-I-12-04-35-80-MULT-120POUS270439"/>
    <d v="2024-09-26T00:00:00"/>
    <x v="70"/>
    <x v="1"/>
    <s v="BOX"/>
    <s v="POUS270439"/>
    <n v="30850122"/>
    <n v="2"/>
    <x v="4"/>
    <x v="1"/>
    <x v="1"/>
    <x v="0"/>
    <n v="-2"/>
    <d v="2024-10-08T00:00:00"/>
    <d v="2024-10-09T00:00:00"/>
    <d v="2024-10-10T00:00:00"/>
    <s v="KITEO"/>
    <s v="POUS270439"/>
    <m/>
  </r>
  <r>
    <s v="L35-I-12-06-35-80-MULT-120POUS270263"/>
    <d v="2024-09-26T00:00:00"/>
    <x v="71"/>
    <x v="1"/>
    <s v="BOX"/>
    <s v="POUS270263"/>
    <n v="30850123"/>
    <n v="6"/>
    <x v="4"/>
    <x v="1"/>
    <x v="1"/>
    <x v="0"/>
    <n v="-6"/>
    <d v="2024-10-08T00:00:00"/>
    <d v="2024-10-09T00:00:00"/>
    <d v="2024-10-10T00:00:00"/>
    <s v="KITEO"/>
    <s v="POUS270263"/>
    <m/>
  </r>
  <r>
    <s v="L35-I-12-06-35-80-MULT-120POUS270412"/>
    <d v="2024-09-26T00:00:00"/>
    <x v="71"/>
    <x v="1"/>
    <s v="BOX"/>
    <s v="POUS270412"/>
    <n v="30850124"/>
    <n v="4"/>
    <x v="4"/>
    <x v="1"/>
    <x v="1"/>
    <x v="0"/>
    <n v="-4"/>
    <d v="2024-10-08T00:00:00"/>
    <d v="2024-10-09T00:00:00"/>
    <d v="2024-10-10T00:00:00"/>
    <s v="KITEO"/>
    <s v="POUS270412"/>
    <m/>
  </r>
  <r>
    <s v="L35-I-12-08-35-90-MULT-120POUS270187"/>
    <d v="2024-09-26T00:00:00"/>
    <x v="17"/>
    <x v="1"/>
    <s v="BOX"/>
    <s v="POUS270187"/>
    <n v="30850125"/>
    <n v="3"/>
    <x v="4"/>
    <x v="1"/>
    <x v="1"/>
    <x v="0"/>
    <n v="-3"/>
    <d v="2024-10-08T00:00:00"/>
    <d v="2024-10-09T00:00:00"/>
    <d v="2024-10-10T00:00:00"/>
    <s v="KITEO"/>
    <s v="POUS270187"/>
    <m/>
  </r>
  <r>
    <s v="L35-I-12-08-35-90-MULT-120POUS270258"/>
    <d v="2024-09-26T00:00:00"/>
    <x v="17"/>
    <x v="1"/>
    <s v="BOX"/>
    <s v="POUS270258"/>
    <n v="30850126"/>
    <n v="4"/>
    <x v="4"/>
    <x v="1"/>
    <x v="1"/>
    <x v="0"/>
    <n v="-4"/>
    <d v="2024-10-08T00:00:00"/>
    <d v="2024-10-09T00:00:00"/>
    <d v="2024-10-10T00:00:00"/>
    <s v="KITEO"/>
    <s v="POUS270258"/>
    <m/>
  </r>
  <r>
    <s v="L35-I-12-10-30-80-MULT-120POUS270044"/>
    <d v="2024-09-26T00:00:00"/>
    <x v="42"/>
    <x v="1"/>
    <s v="BOX"/>
    <s v="POUS270044"/>
    <n v="30850127"/>
    <n v="39"/>
    <x v="4"/>
    <x v="1"/>
    <x v="1"/>
    <x v="0"/>
    <n v="-39"/>
    <d v="2024-10-08T00:00:00"/>
    <d v="2024-10-09T00:00:00"/>
    <d v="2024-10-10T00:00:00"/>
    <s v="KITEO"/>
    <s v="POUS270044"/>
    <s v="DN10472 APC-000423-02-APC-000147-02"/>
  </r>
  <r>
    <s v="L35-I-12-10-30-80-MULT-120POUS270471"/>
    <d v="2024-09-26T00:00:00"/>
    <x v="42"/>
    <x v="1"/>
    <s v="BOX"/>
    <s v="POUS270471"/>
    <n v="30850128"/>
    <n v="120"/>
    <x v="4"/>
    <x v="1"/>
    <x v="1"/>
    <x v="0"/>
    <n v="-120"/>
    <d v="2024-10-08T00:00:00"/>
    <d v="2024-10-09T00:00:00"/>
    <d v="2024-10-10T00:00:00"/>
    <s v="KITEO"/>
    <s v="POUS270471"/>
    <s v="DN10472 APC-000423-02-APC-000147-02"/>
  </r>
  <r>
    <s v="L35-I-48-08-30-80-MULT-120POUS270379"/>
    <d v="2024-09-27T00:00:00"/>
    <x v="72"/>
    <x v="4"/>
    <s v="BOX"/>
    <s v="POUS270379"/>
    <n v="30850139"/>
    <n v="30"/>
    <x v="4"/>
    <x v="1"/>
    <x v="1"/>
    <x v="0"/>
    <n v="-30"/>
    <d v="2024-10-10T00:00:00"/>
    <d v="2024-10-11T00:00:00"/>
    <d v="2024-10-14T00:00:00"/>
    <s v="KITEO"/>
    <m/>
    <m/>
  </r>
  <r>
    <s v="L35-I-48-08-35-90-MULT-120POUS270144"/>
    <d v="2024-09-27T00:00:00"/>
    <x v="73"/>
    <x v="4"/>
    <s v="BOX"/>
    <s v="POUS270144"/>
    <n v="30850140"/>
    <n v="22"/>
    <x v="4"/>
    <x v="1"/>
    <x v="1"/>
    <x v="0"/>
    <n v="-22"/>
    <d v="2024-10-10T00:00:00"/>
    <d v="2024-10-11T00:00:00"/>
    <d v="2024-10-14T00:00:00"/>
    <s v="KITEO"/>
    <m/>
    <m/>
  </r>
  <r>
    <s v="L35-I-48-10-40-80-MULT-120POUS270472"/>
    <d v="2024-09-27T00:00:00"/>
    <x v="74"/>
    <x v="4"/>
    <s v="BOX"/>
    <s v="POUS270472"/>
    <n v="30850141"/>
    <n v="16"/>
    <x v="4"/>
    <x v="1"/>
    <x v="1"/>
    <x v="0"/>
    <n v="-16"/>
    <d v="2024-10-10T00:00:00"/>
    <d v="2024-10-11T00:00:00"/>
    <d v="2024-10-14T00:00:00"/>
    <s v="KITEO"/>
    <m/>
    <m/>
  </r>
  <r>
    <s v="L35-I-48-06-27-90-MULT-120POUS270375"/>
    <d v="2024-09-27T00:00:00"/>
    <x v="75"/>
    <x v="4"/>
    <s v="BOX"/>
    <s v="POUS270375"/>
    <n v="30850142"/>
    <n v="12"/>
    <x v="4"/>
    <x v="1"/>
    <x v="1"/>
    <x v="0"/>
    <n v="-12"/>
    <d v="2024-10-10T00:00:00"/>
    <d v="2024-10-11T00:00:00"/>
    <d v="2024-10-14T00:00:00"/>
    <s v="KITEO"/>
    <m/>
    <m/>
  </r>
  <r>
    <s v="L35-I-48-08-27-80-MULT-120POUS270360"/>
    <d v="2024-09-27T00:00:00"/>
    <x v="76"/>
    <x v="4"/>
    <s v="BOX"/>
    <s v="POUS270360"/>
    <n v="30850143"/>
    <n v="12"/>
    <x v="4"/>
    <x v="1"/>
    <x v="1"/>
    <x v="0"/>
    <n v="-12"/>
    <d v="2024-10-10T00:00:00"/>
    <d v="2024-10-11T00:00:00"/>
    <d v="2024-10-14T00:00:00"/>
    <s v="KITEO"/>
    <m/>
    <m/>
  </r>
  <r>
    <s v="L35-I-48-06-40-80-MULT-120POUS270262"/>
    <d v="2024-09-27T00:00:00"/>
    <x v="77"/>
    <x v="4"/>
    <s v="BOX"/>
    <s v="POUS270262"/>
    <n v="30850144"/>
    <n v="10"/>
    <x v="4"/>
    <x v="1"/>
    <x v="1"/>
    <x v="0"/>
    <n v="-10"/>
    <d v="2024-10-10T00:00:00"/>
    <d v="2024-10-11T00:00:00"/>
    <d v="2024-10-14T00:00:00"/>
    <s v="KITEO"/>
    <m/>
    <m/>
  </r>
  <r>
    <s v="L35-I-48-12-40-90-MULT-120POUS270448"/>
    <d v="2024-09-27T00:00:00"/>
    <x v="78"/>
    <x v="4"/>
    <s v="BOX"/>
    <s v="POUS270448"/>
    <n v="30850145"/>
    <n v="10"/>
    <x v="4"/>
    <x v="1"/>
    <x v="1"/>
    <x v="0"/>
    <n v="-10"/>
    <d v="2024-10-10T00:00:00"/>
    <d v="2024-10-11T00:00:00"/>
    <d v="2024-10-14T00:00:00"/>
    <s v="KITEO"/>
    <m/>
    <m/>
  </r>
  <r>
    <s v="L35-I-48-04-30-80-MULT-120POUS270254"/>
    <d v="2024-09-27T00:00:00"/>
    <x v="8"/>
    <x v="4"/>
    <s v="BOX"/>
    <s v="POUS270254"/>
    <n v="30850146"/>
    <n v="9"/>
    <x v="4"/>
    <x v="1"/>
    <x v="1"/>
    <x v="0"/>
    <n v="-9"/>
    <d v="2024-10-10T00:00:00"/>
    <d v="2024-10-11T00:00:00"/>
    <d v="2024-10-14T00:00:00"/>
    <s v="KITEO"/>
    <m/>
    <m/>
  </r>
  <r>
    <s v="L35-I-48-12-50-80-MULT-120POUS270353"/>
    <d v="2024-09-27T00:00:00"/>
    <x v="79"/>
    <x v="4"/>
    <s v="BOX"/>
    <s v="POUS270353"/>
    <n v="30850147"/>
    <n v="5"/>
    <x v="4"/>
    <x v="1"/>
    <x v="1"/>
    <x v="0"/>
    <n v="-5"/>
    <d v="2024-10-10T00:00:00"/>
    <d v="2024-10-11T00:00:00"/>
    <d v="2024-10-14T00:00:00"/>
    <s v="KITEO"/>
    <m/>
    <m/>
  </r>
  <r>
    <s v="L35-I-48-10-35-90-MULT-120POUS270165"/>
    <d v="2024-09-27T00:00:00"/>
    <x v="80"/>
    <x v="4"/>
    <s v="BOX"/>
    <s v="POUS270165"/>
    <n v="30850148"/>
    <n v="5"/>
    <x v="4"/>
    <x v="1"/>
    <x v="1"/>
    <x v="0"/>
    <n v="-5"/>
    <d v="2024-10-10T00:00:00"/>
    <d v="2024-10-11T00:00:00"/>
    <d v="2024-10-14T00:00:00"/>
    <s v="KITEO"/>
    <m/>
    <m/>
  </r>
  <r>
    <s v="L35-I-48-06-35-80-MULT-120POUS270412"/>
    <d v="2024-09-27T00:00:00"/>
    <x v="81"/>
    <x v="4"/>
    <s v="BOX"/>
    <s v="POUS270412"/>
    <n v="30850149"/>
    <n v="4"/>
    <x v="4"/>
    <x v="1"/>
    <x v="1"/>
    <x v="0"/>
    <n v="-4"/>
    <d v="2024-10-10T00:00:00"/>
    <d v="2024-10-11T00:00:00"/>
    <d v="2024-10-14T00:00:00"/>
    <s v="KITEO"/>
    <m/>
    <m/>
  </r>
  <r>
    <s v="L35-I-48-04-30-80-MULT-120POUS269981"/>
    <d v="2024-09-27T00:00:00"/>
    <x v="8"/>
    <x v="4"/>
    <s v="BOX"/>
    <s v="POUS269981"/>
    <n v="30850150"/>
    <n v="4"/>
    <x v="4"/>
    <x v="1"/>
    <x v="1"/>
    <x v="0"/>
    <n v="-4"/>
    <d v="2024-10-10T00:00:00"/>
    <d v="2024-10-11T00:00:00"/>
    <d v="2024-10-14T00:00:00"/>
    <s v="KITEO"/>
    <m/>
    <m/>
  </r>
  <r>
    <s v="L35-I-48-10-27-80-MULT-120POUS270256"/>
    <d v="2024-09-27T00:00:00"/>
    <x v="82"/>
    <x v="4"/>
    <s v="BOX"/>
    <s v="POUS270256"/>
    <n v="30850151"/>
    <n v="3"/>
    <x v="4"/>
    <x v="1"/>
    <x v="1"/>
    <x v="0"/>
    <n v="-3"/>
    <d v="2024-10-10T00:00:00"/>
    <d v="2024-10-11T00:00:00"/>
    <d v="2024-10-14T00:00:00"/>
    <s v="KITEO"/>
    <m/>
    <m/>
  </r>
  <r>
    <s v="L35-I-48-02-30-80-MULT-120POUS269969"/>
    <d v="2024-09-27T00:00:00"/>
    <x v="7"/>
    <x v="4"/>
    <s v="BOX"/>
    <s v="POUS269969"/>
    <n v="30850152"/>
    <n v="2"/>
    <x v="4"/>
    <x v="1"/>
    <x v="1"/>
    <x v="0"/>
    <n v="-2"/>
    <d v="2024-10-10T00:00:00"/>
    <d v="2024-10-11T00:00:00"/>
    <d v="2024-10-14T00:00:00"/>
    <s v="KITEO"/>
    <m/>
    <m/>
  </r>
  <r>
    <s v="L35-I-48-08-30-80-MULT-120POUS270415"/>
    <d v="2024-09-27T00:00:00"/>
    <x v="72"/>
    <x v="4"/>
    <s v="BOX"/>
    <s v="POUS270415"/>
    <n v="30850153"/>
    <n v="2"/>
    <x v="4"/>
    <x v="1"/>
    <x v="1"/>
    <x v="0"/>
    <n v="-2"/>
    <d v="2024-10-10T00:00:00"/>
    <d v="2024-10-11T00:00:00"/>
    <d v="2024-10-14T00:00:00"/>
    <s v="KITEO"/>
    <m/>
    <m/>
  </r>
  <r>
    <s v="L35-I-48-12-50-80-MULT-120POUS270475"/>
    <d v="2024-09-27T00:00:00"/>
    <x v="79"/>
    <x v="4"/>
    <s v="BOX"/>
    <s v="POUS270475"/>
    <n v="30850154"/>
    <n v="2"/>
    <x v="4"/>
    <x v="1"/>
    <x v="1"/>
    <x v="0"/>
    <n v="-2"/>
    <d v="2024-10-10T00:00:00"/>
    <d v="2024-10-11T00:00:00"/>
    <d v="2024-10-14T00:00:00"/>
    <s v="KITEO"/>
    <m/>
    <m/>
  </r>
  <r>
    <s v="L35-I-48-04-35-80-MULT-120POUS270407"/>
    <d v="2024-09-27T00:00:00"/>
    <x v="15"/>
    <x v="4"/>
    <s v="BOX"/>
    <s v="POUS270407"/>
    <n v="30850155"/>
    <n v="1"/>
    <x v="4"/>
    <x v="1"/>
    <x v="1"/>
    <x v="0"/>
    <n v="-1"/>
    <d v="2024-10-10T00:00:00"/>
    <d v="2024-10-11T00:00:00"/>
    <d v="2024-10-14T00:00:00"/>
    <s v="KITEO"/>
    <m/>
    <m/>
  </r>
  <r>
    <s v="L35-I-48-04-40-80-MULT-120POUS269982"/>
    <d v="2024-09-27T00:00:00"/>
    <x v="10"/>
    <x v="4"/>
    <s v="BOX"/>
    <s v="POUS269982"/>
    <n v="30850156"/>
    <n v="1"/>
    <x v="4"/>
    <x v="1"/>
    <x v="1"/>
    <x v="0"/>
    <n v="-1"/>
    <d v="2024-10-10T00:00:00"/>
    <d v="2024-10-11T00:00:00"/>
    <d v="2024-10-14T00:00:00"/>
    <s v="KITEO"/>
    <m/>
    <m/>
  </r>
  <r>
    <s v="L35-I-48-08-27-80-MULT-120POUS270352"/>
    <d v="2024-09-27T00:00:00"/>
    <x v="76"/>
    <x v="4"/>
    <s v="BOX"/>
    <s v="POUS270352"/>
    <n v="30850157"/>
    <n v="1"/>
    <x v="4"/>
    <x v="1"/>
    <x v="1"/>
    <x v="0"/>
    <n v="-1"/>
    <d v="2024-10-10T00:00:00"/>
    <d v="2024-10-11T00:00:00"/>
    <d v="2024-10-14T00:00:00"/>
    <s v="KITEO"/>
    <m/>
    <m/>
  </r>
  <r>
    <s v="L35-I-48-08-30-80-MULT-120POUS270437"/>
    <d v="2024-09-27T00:00:00"/>
    <x v="72"/>
    <x v="4"/>
    <s v="BOX"/>
    <s v="POUS270437"/>
    <n v="30850158"/>
    <n v="1"/>
    <x v="4"/>
    <x v="1"/>
    <x v="1"/>
    <x v="0"/>
    <n v="-1"/>
    <d v="2024-10-10T00:00:00"/>
    <d v="2024-10-11T00:00:00"/>
    <d v="2024-10-14T00:00:00"/>
    <s v="KITEO"/>
    <m/>
    <m/>
  </r>
  <r>
    <s v="L35-I-48-12-50-80-MULT-120POUS270039"/>
    <d v="2024-09-27T00:00:00"/>
    <x v="79"/>
    <x v="4"/>
    <s v="BOX"/>
    <s v="POUS270039"/>
    <n v="30850159"/>
    <n v="1"/>
    <x v="4"/>
    <x v="1"/>
    <x v="1"/>
    <x v="0"/>
    <n v="-1"/>
    <d v="2024-10-10T00:00:00"/>
    <d v="2024-10-11T00:00:00"/>
    <d v="2024-10-14T00:00:00"/>
    <s v="KITEO"/>
    <m/>
    <m/>
  </r>
  <r>
    <m/>
    <m/>
    <x v="83"/>
    <x v="6"/>
    <m/>
    <m/>
    <m/>
    <n v="2517"/>
    <x v="25"/>
    <x v="7"/>
    <x v="6"/>
    <x v="0"/>
    <n v="-1479"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d v="2024-09-24T00:00:00"/>
    <d v="2024-09-25T00:00:00"/>
    <d v="2024-09-26T00:00:00"/>
    <s v="COMPLETA"/>
    <s v="PROCESO"/>
    <x v="0"/>
    <s v="BATCH091124"/>
    <m/>
    <d v="1899-12-30T00:00:00"/>
    <d v="1899-12-30T00:00:00"/>
  </r>
  <r>
    <s v="L50-E-48-04-30-80-MULT-LOLPOUS269973"/>
    <d v="2024-09-09T00:00:00"/>
    <s v="L50-E-48-04-30-80-MULT-LOL"/>
    <x v="0"/>
    <s v="BOX"/>
    <s v="POUS269973"/>
    <n v="30850033"/>
    <n v="2"/>
    <n v="2"/>
    <n v="0"/>
    <n v="1"/>
    <n v="0"/>
    <n v="0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d v="2024-09-24T00:00:00"/>
    <d v="2024-09-24T00:00:00"/>
    <d v="2024-09-25T00:00:00"/>
    <s v="COMPLETA"/>
    <s v="PROCESO"/>
    <x v="0"/>
    <s v="BATCH090924"/>
    <m/>
    <d v="2024-10-12T00:00:00"/>
    <d v="2024-10-14T00:00:00"/>
  </r>
  <r>
    <s v="L35-I-48-04-30-80-MULT-120POUS269981"/>
    <d v="2024-09-09T00:00:00"/>
    <s v="L35-I-48-04-30-80-MULT-120"/>
    <x v="1"/>
    <s v="BOX"/>
    <s v="POUS269981"/>
    <n v="30850035"/>
    <n v="18"/>
    <n v="14"/>
    <n v="0"/>
    <n v="0"/>
    <n v="0"/>
    <n v="-4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d v="2024-09-24T00:00:00"/>
    <d v="2024-09-24T00:00:00"/>
    <d v="2024-09-25T00:00:00"/>
    <s v="COMPLETA"/>
    <s v="PROCESO"/>
    <x v="0"/>
    <s v="BATCH090924"/>
    <m/>
    <d v="1899-12-30T00:00:00"/>
    <d v="1899-12-30T00:00:0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d v="2024-09-24T00:00:00"/>
    <d v="2024-09-24T00:00:00"/>
    <d v="2024-09-25T00:00:00"/>
    <s v="COMPLETA"/>
    <s v="Unidades pendientes de procesar"/>
    <x v="0"/>
    <s v="BATCH090924"/>
    <m/>
    <d v="1899-12-30T00:00:00"/>
    <d v="1899-12-30T00:00:00"/>
  </r>
  <r>
    <s v="L50-I-48-12-35-90MULT-15x15POUS269970"/>
    <d v="2024-09-12T00:00:00"/>
    <s v="L50-I-48-12-35-90MULT-15x15"/>
    <x v="4"/>
    <s v="BOX"/>
    <s v="POUS269970"/>
    <n v="30850055"/>
    <n v="3"/>
    <n v="2"/>
    <n v="1"/>
    <n v="0"/>
    <n v="0"/>
    <n v="-1"/>
    <d v="2024-09-24T00:00:00"/>
    <d v="2024-09-24T00:00:00"/>
    <d v="2024-09-25T00:00:00"/>
    <d v="1899-12-30T00:00:00"/>
    <s v="PROCESO"/>
    <x v="0"/>
    <s v="BATCH091224"/>
    <s v="Embarque parcial de 2 pzas"/>
    <d v="1899-12-30T00:00:00"/>
    <d v="1899-12-30T00:00:00"/>
  </r>
  <r>
    <s v="L35-I-48-10-30-80-MULT-120POUS270044"/>
    <d v="2024-09-12T00:00:00"/>
    <s v="L35-I-48-10-30-80-MULT-120"/>
    <x v="1"/>
    <s v="BOX"/>
    <s v="POUS270044"/>
    <n v="30850053"/>
    <n v="130"/>
    <n v="127"/>
    <n v="0"/>
    <n v="3"/>
    <n v="0"/>
    <n v="-3"/>
    <d v="2024-09-24T00:00:00"/>
    <d v="2024-09-24T00:00:00"/>
    <d v="2024-09-25T00:00:00"/>
    <s v="COMPLETA"/>
    <s v="PROCESO"/>
    <x v="0"/>
    <s v="BATCH091224"/>
    <m/>
    <d v="1899-12-30T00:00:00"/>
    <d v="1899-12-30T00:00:00"/>
  </r>
  <r>
    <s v="L35-I-48-12-30-80-MULT-120POUS270184"/>
    <d v="2024-09-12T00:00:00"/>
    <s v="L35-I-48-12-30-80-MULT-120"/>
    <x v="1"/>
    <s v="BOX"/>
    <s v="POUS270184"/>
    <n v="30850054"/>
    <n v="132"/>
    <n v="116"/>
    <n v="1"/>
    <n v="6"/>
    <n v="0"/>
    <n v="-16"/>
    <d v="2024-09-24T00:00:00"/>
    <d v="2024-09-24T00:00:00"/>
    <d v="2024-09-25T00:00:00"/>
    <s v="COMPLETA"/>
    <s v="Unidades pendientes de procesar"/>
    <x v="0"/>
    <s v="BATCH091224"/>
    <m/>
    <d v="1899-12-30T00:00:00"/>
    <d v="1899-12-30T00:00:0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d v="2024-09-24T00:00:00"/>
    <d v="2024-09-24T00:00:00"/>
    <d v="2024-09-25T00:00:00"/>
    <s v="COMPLETA"/>
    <s v="Unidades pendientes de procesar"/>
    <x v="0"/>
    <s v="BATCH090924"/>
    <m/>
    <d v="2024-10-11T00:00:00"/>
    <d v="2024-10-12T00:00:0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E-48-02-30-80MULT-25X25POUS270195"/>
    <d v="2024-09-13T00:00:00"/>
    <s v="L50-E-48-02-30-80MULT-25X25"/>
    <x v="0"/>
    <s v="BOX"/>
    <s v="POUS270195"/>
    <n v="30850057"/>
    <n v="1"/>
    <n v="0"/>
    <n v="1"/>
    <n v="0"/>
    <n v="0"/>
    <n v="-1"/>
    <d v="2024-09-24T00:00:00"/>
    <d v="2024-09-25T00:00:00"/>
    <d v="2024-09-26T00:00:00"/>
    <s v="COMPLETA"/>
    <s v="PROCESO"/>
    <x v="0"/>
    <s v="BATCH090924"/>
    <m/>
    <d v="1899-12-30T00:00:00"/>
    <d v="1899-12-30T00:00:00"/>
  </r>
  <r>
    <s v="L50-I-48-06-27-80MULT-15X35POUS269980"/>
    <d v="2024-09-13T00:00:00"/>
    <s v="L50-I-48-06-27-80MULT-15X35"/>
    <x v="4"/>
    <s v="BOX"/>
    <s v="POUS269980"/>
    <n v="30850062"/>
    <n v="29"/>
    <n v="26"/>
    <n v="0"/>
    <n v="1"/>
    <n v="0"/>
    <n v="-3"/>
    <d v="2024-09-24T00:00:00"/>
    <d v="2024-09-24T00:00:00"/>
    <d v="2024-09-25T00:00:00"/>
    <s v="COMPLETA"/>
    <s v="Unidades pendientes de procesar"/>
    <x v="0"/>
    <s v="BATCH091224-B"/>
    <m/>
    <d v="2024-10-12T00:00:00"/>
    <d v="2024-10-14T00:00:00"/>
  </r>
  <r>
    <s v="L50-I-48-10-30-80MULT-25X33POUS270170"/>
    <d v="2024-09-13T00:00:00"/>
    <s v="L50-I-48-10-30-80MULT-25X33"/>
    <x v="4"/>
    <s v="BOX"/>
    <s v="POUS270170"/>
    <n v="30850067"/>
    <n v="24"/>
    <n v="21"/>
    <n v="1"/>
    <n v="0"/>
    <n v="0"/>
    <n v="-3"/>
    <d v="2024-09-24T00:00:00"/>
    <d v="2024-09-24T00:00:00"/>
    <d v="2024-09-25T00:00:00"/>
    <s v="COMPLETA"/>
    <s v="Unidades pendientes de procesar"/>
    <x v="0"/>
    <s v="BATCH091224-B"/>
    <m/>
    <d v="1899-12-30T00:00:00"/>
    <d v="1899-12-30T00:00:0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d v="2024-09-24T00:00:00"/>
    <d v="2024-09-24T00:00:00"/>
    <d v="2024-09-25T00:00:00"/>
    <s v="COMPLETA"/>
    <s v="PROCESO"/>
    <x v="0"/>
    <s v="BATCH091224-B"/>
    <m/>
    <d v="1899-12-30T00:00:00"/>
    <d v="1899-12-30T00:00:00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d v="2024-09-24T00:00:00"/>
    <d v="2024-09-24T00:00:00"/>
    <d v="2024-09-25T00:00:00"/>
    <s v="COMPLETA"/>
    <s v="PROCESO"/>
    <x v="0"/>
    <s v="BATCHKIT2-092024"/>
    <m/>
    <d v="2024-10-12T00:00:00"/>
    <d v="2024-10-14T00:00:0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2"/>
    <n v="0"/>
    <n v="-4"/>
    <d v="2024-09-25T00:00:00"/>
    <d v="2024-09-26T00:00:00"/>
    <d v="2024-09-27T00:00:00"/>
    <s v="COMPLETA"/>
    <s v="PROCESO"/>
    <x v="0"/>
    <s v="BATCHKIT2-092024"/>
    <s v="DN APC-000425-01--APC-000149-01"/>
    <d v="2024-10-12T00:00:00"/>
    <d v="2024-10-14T00:00:0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d v="2024-09-25T00:00:00"/>
    <d v="2024-09-26T00:00:00"/>
    <d v="2024-09-27T00:00:00"/>
    <s v="COMPLETA"/>
    <s v="EMPACADA"/>
    <x v="0"/>
    <s v="BATCHKIT4-092024"/>
    <s v="DN APC-000425-01--APC-000149-01_x000a_replace ASY-100010-00 with ASY-000094-00 CREAR NP"/>
    <d v="2024-10-12T00:00:00"/>
    <d v="2024-10-14T00:00:0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d v="2024-09-25T00:00:00"/>
    <d v="2024-09-26T00:00:00"/>
    <d v="2024-09-27T00:00:00"/>
    <s v="COMPLETA"/>
    <s v="PROCESO"/>
    <x v="0"/>
    <s v="BATCHKIT4-092024"/>
    <s v="DN APC-000426-00--APC-000150-00"/>
    <d v="2024-10-11T00:00:00"/>
    <d v="2024-10-12T00:00:0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d v="2024-09-25T00:00:00"/>
    <d v="2024-09-26T00:00:00"/>
    <d v="2024-09-27T00:00:00"/>
    <s v="COMPLETA"/>
    <s v="EMPACADA"/>
    <x v="0"/>
    <s v="BATCHKIT5-092024"/>
    <s v="DN APC-000423-02--APC-000147-02"/>
    <d v="1899-12-30T00:00:00"/>
    <d v="1899-12-30T00:00:0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d v="2024-09-25T00:00:00"/>
    <d v="2024-09-26T00:00:00"/>
    <d v="2024-09-27T00:00:00"/>
    <s v="COMPLETA"/>
    <s v="PROCESO"/>
    <x v="0"/>
    <s v="BATCHKIT5-092024"/>
    <s v="DN APC-000423-02--APC-000147-02"/>
    <d v="2024-10-12T00:00:00"/>
    <d v="2024-10-14T00:00:00"/>
  </r>
  <r>
    <s v="L35-I-12-04-BL-MULT-120POUS270097"/>
    <d v="2024-09-23T00:00:00"/>
    <s v="L35-I-12-04-BL-MULT-120"/>
    <x v="2"/>
    <s v="BOX"/>
    <s v="POUS270097"/>
    <n v="30850091"/>
    <n v="403"/>
    <n v="400"/>
    <n v="2"/>
    <n v="4"/>
    <n v="0"/>
    <n v="-3"/>
    <d v="2024-09-26T00:00:00"/>
    <d v="2024-09-30T00:00:00"/>
    <d v="2024-10-01T00:00:00"/>
    <s v="COMPLETA"/>
    <s v="PROCESO"/>
    <x v="0"/>
    <s v="POUS270236"/>
    <m/>
    <d v="1899-12-30T00:00:00"/>
    <d v="1899-12-30T00:00:0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d v="2024-09-26T00:00:00"/>
    <d v="2024-09-30T00:00:00"/>
    <d v="2024-10-01T00:00:00"/>
    <s v="COMPLETA"/>
    <s v="EMPACADA"/>
    <x v="0"/>
    <s v="POUS269993"/>
    <m/>
    <d v="1899-12-30T00:00:00"/>
    <d v="1899-12-30T00:00:00"/>
  </r>
  <r>
    <s v="L35-I-12-04-BL-MULT-120POUS270236"/>
    <d v="2024-09-23T00:00:00"/>
    <s v="L35-I-12-04-BL-MULT-120"/>
    <x v="2"/>
    <s v="BOX"/>
    <s v="POUS270236"/>
    <n v="30850092"/>
    <n v="400"/>
    <n v="398"/>
    <n v="3"/>
    <n v="2"/>
    <n v="0"/>
    <n v="-2"/>
    <d v="2024-09-27T00:00:00"/>
    <d v="2024-10-01T00:00:00"/>
    <d v="2024-10-02T00:00:00"/>
    <s v="COMPLETA"/>
    <s v="PROCESO"/>
    <x v="0"/>
    <s v="POUS270236"/>
    <m/>
    <d v="1899-12-30T00:00:00"/>
    <d v="1899-12-30T00:00:00"/>
  </r>
  <r>
    <s v="L35-I-48-04-30-80-MULT-120POUS269989"/>
    <d v="2024-09-25T00:00:00"/>
    <s v="L35-I-48-04-30-80-MULT-120"/>
    <x v="1"/>
    <s v="BOX"/>
    <s v="POUS269989"/>
    <n v="30850096"/>
    <n v="10"/>
    <n v="8"/>
    <n v="2"/>
    <n v="0"/>
    <n v="0"/>
    <n v="-2"/>
    <d v="2024-09-28T00:00:00"/>
    <d v="2024-09-30T00:00:00"/>
    <d v="2024-10-01T00:00:00"/>
    <s v="COMPLETA"/>
    <s v="PROCESO"/>
    <x v="0"/>
    <s v="POUS269989"/>
    <m/>
    <d v="1899-12-30T00:00:00"/>
    <d v="1899-12-30T00:00:00"/>
  </r>
  <r>
    <s v="L50-I-12-08-22-80-MULT-9X29POUS269976"/>
    <d v="2024-09-25T00:00:00"/>
    <s v="L50-I-12-08-22-80-MULT-9X29"/>
    <x v="3"/>
    <s v="BOX"/>
    <s v="POUS269976"/>
    <n v="30850099"/>
    <n v="18"/>
    <n v="17"/>
    <n v="1"/>
    <n v="0"/>
    <n v="0"/>
    <n v="-1"/>
    <d v="2024-09-28T00:00:00"/>
    <d v="2024-09-30T00:00:00"/>
    <d v="2024-10-01T00:00:00"/>
    <s v="COMPLETA"/>
    <s v="PROCESO"/>
    <x v="0"/>
    <s v="POUS269976"/>
    <m/>
    <d v="1899-12-30T00:00:00"/>
    <d v="1899-12-30T00:00:00"/>
  </r>
  <r>
    <s v="L35-I-48-06-50-80-MULT-120POUS270399"/>
    <d v="2024-09-25T00:00:00"/>
    <s v="L35-I-48-06-50-80-MULT-120"/>
    <x v="1"/>
    <s v="BOX"/>
    <s v="POUS270399"/>
    <n v="30850105"/>
    <n v="3"/>
    <n v="2"/>
    <n v="1"/>
    <n v="0"/>
    <n v="0"/>
    <n v="-1"/>
    <d v="2024-09-28T00:00:00"/>
    <d v="2024-09-30T00:00:00"/>
    <d v="2024-10-01T00:00:00"/>
    <s v="COMPLETA"/>
    <s v="PROCESO"/>
    <x v="0"/>
    <s v="POUS270399"/>
    <m/>
    <d v="1899-12-30T00:00:00"/>
    <d v="1899-12-30T00:00:0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d v="2024-09-28T00:00:00"/>
    <d v="2024-09-30T00:00:00"/>
    <d v="2024-10-01T00:00:00"/>
    <s v="COMPLETA"/>
    <s v="EMPACADA"/>
    <x v="0"/>
    <s v="POUS270203"/>
    <m/>
    <d v="1899-12-30T00:00:00"/>
    <d v="1899-12-30T00:00:0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d v="2024-09-28T00:00:00"/>
    <d v="2024-09-30T00:00:00"/>
    <d v="2024-10-01T00:00:00"/>
    <s v="COMPLETA"/>
    <s v="PROCESO"/>
    <x v="0"/>
    <s v="POUS270052"/>
    <m/>
    <d v="2024-10-11T00:00:00"/>
    <d v="2024-10-12T00:00:0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d v="2024-09-28T00:00:00"/>
    <d v="2024-09-30T00:00:00"/>
    <d v="2024-10-01T00:00:00"/>
    <s v="COMPLETA"/>
    <s v="Unidades pendientes de procesar"/>
    <x v="0"/>
    <s v="POUS269990"/>
    <m/>
    <d v="1899-12-30T00:00:00"/>
    <d v="1899-12-30T00:00:00"/>
  </r>
  <r>
    <s v="L50-I-48-04-30-90-MULT-9X59POUS270192"/>
    <d v="2024-09-25T00:00:00"/>
    <s v="L50-I-48-04-30-90-MULT-9X59"/>
    <x v="4"/>
    <s v="BOX"/>
    <s v="POUS270192"/>
    <n v="30850115"/>
    <n v="28"/>
    <n v="23"/>
    <n v="2"/>
    <n v="3"/>
    <n v="0"/>
    <n v="-5"/>
    <d v="2024-09-28T00:00:00"/>
    <d v="2024-09-30T00:00:00"/>
    <d v="2024-10-01T00:00:00"/>
    <s v="COMPLETA"/>
    <s v="PROCESO"/>
    <x v="0"/>
    <s v="POUS270192"/>
    <m/>
    <d v="2024-10-12T00:00:00"/>
    <d v="2024-10-14T00:00:00"/>
  </r>
  <r>
    <s v="L50-I-48-06-30-90-MULT-15X35POUS269986"/>
    <d v="2024-09-25T00:00:00"/>
    <s v="L50-I-48-06-30-90-MULT-15X35"/>
    <x v="4"/>
    <s v="BOX"/>
    <s v="POUS269986"/>
    <n v="30850116"/>
    <n v="11"/>
    <n v="10"/>
    <n v="1"/>
    <n v="0"/>
    <n v="0"/>
    <n v="-1"/>
    <d v="2024-09-28T00:00:00"/>
    <d v="2024-09-30T00:00:00"/>
    <d v="2024-10-01T00:00:00"/>
    <s v="COMPLETA"/>
    <s v="PROCESO"/>
    <x v="0"/>
    <s v="POUS269986"/>
    <m/>
    <d v="1899-12-30T00:00:00"/>
    <d v="1899-12-30T00:00:0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d v="2024-09-28T00:00:00"/>
    <d v="2024-09-30T00:00:00"/>
    <d v="2024-10-01T00:00:00"/>
    <s v="COMPLETA"/>
    <s v="EMPACADA"/>
    <x v="0"/>
    <s v="POUS269987"/>
    <m/>
    <d v="1899-12-30T00:00:00"/>
    <d v="1899-12-30T00:00:0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d v="2024-09-28T00:00:00"/>
    <d v="2024-09-30T00:00:00"/>
    <d v="2024-10-01T00:00:00"/>
    <s v="COMPLETA"/>
    <s v="EMPACADA"/>
    <x v="0"/>
    <s v="POUS269997"/>
    <m/>
    <d v="1899-12-30T00:00:00"/>
    <d v="1899-12-30T00:00:00"/>
  </r>
  <r>
    <s v="L50-I-48-08-22-80-MULT-9X29POUS269976"/>
    <d v="2024-09-25T00:00:00"/>
    <s v="L50-I-48-08-22-80-MULT-9X29"/>
    <x v="4"/>
    <s v="BOX"/>
    <s v="POUS269976"/>
    <n v="30850100"/>
    <n v="12"/>
    <n v="0"/>
    <n v="0"/>
    <n v="0"/>
    <n v="0"/>
    <n v="-12"/>
    <d v="2024-09-28T00:00:00"/>
    <d v="2024-09-30T00:00:00"/>
    <d v="2024-10-01T00:00:00"/>
    <s v="COMPLETA"/>
    <s v="Unidades pendientes de procesar"/>
    <x v="0"/>
    <s v="POUS269976"/>
    <m/>
    <d v="1899-12-30T00:00:00"/>
    <d v="1899-12-30T00:00:0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d v="2024-09-28T00:00:00"/>
    <d v="2024-09-30T00:00:00"/>
    <d v="2024-10-01T00:00:00"/>
    <s v="COMPLETA"/>
    <s v="PROCESO"/>
    <x v="0"/>
    <s v="POUS269996"/>
    <m/>
    <d v="1899-12-30T00:00:00"/>
    <d v="1899-12-30T00:00:0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d v="2024-09-28T00:00:00"/>
    <d v="2024-09-30T00:00:00"/>
    <d v="2024-10-01T00:00:00"/>
    <s v="COMPLETA"/>
    <s v="Unidades pendientes de procesar"/>
    <x v="0"/>
    <s v="POUS269994"/>
    <m/>
    <d v="1899-12-30T00:00:00"/>
    <d v="1899-12-30T00:00:0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d v="2024-09-30T00:00:00"/>
    <d v="2024-10-01T00:00:00"/>
    <d v="2024-10-02T00:00:00"/>
    <s v="COMPLETA"/>
    <s v="PROCESO"/>
    <x v="0"/>
    <s v="POUS270145"/>
    <s v="DN 10472 APC-000423-03--APC-000147-03"/>
    <d v="1899-12-30T00:00:00"/>
    <d v="1899-12-30T00:00:0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d v="2024-09-30T00:00:00"/>
    <d v="2024-10-01T00:00:00"/>
    <d v="2024-10-02T00:00:00"/>
    <s v="COMPLETA"/>
    <s v="PROCESO"/>
    <x v="0"/>
    <s v="POUS270378"/>
    <s v="DN 10472 APC-000423-03--APC-000147-03"/>
    <d v="1899-12-30T00:00:00"/>
    <d v="1899-12-30T00:00:00"/>
  </r>
  <r>
    <s v="L35-I-12-12-30-90-MULT-120POUS270096"/>
    <d v="2024-09-26T00:00:00"/>
    <s v="L35-I-12-12-30-90-MULT-120"/>
    <x v="2"/>
    <s v="BOX"/>
    <s v="POUS270096"/>
    <n v="30850135"/>
    <n v="43"/>
    <n v="42"/>
    <n v="0"/>
    <n v="1"/>
    <n v="0"/>
    <n v="-1"/>
    <d v="2024-09-30T00:00:00"/>
    <d v="2024-10-01T00:00:00"/>
    <d v="2024-10-02T00:00:00"/>
    <s v="COMPLETA"/>
    <s v="PROCESO"/>
    <x v="0"/>
    <s v="POUS270096"/>
    <s v="DN 10472 APC-000424-01-- APC-000148-01"/>
    <d v="1899-12-30T00:00:00"/>
    <d v="1899-12-30T00:00:0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d v="2024-09-30T00:00:00"/>
    <d v="2024-10-01T00:00:00"/>
    <d v="2024-10-02T00:00:00"/>
    <s v="COMPLETA"/>
    <s v="EMPACADA"/>
    <x v="0"/>
    <s v="POUS270407"/>
    <m/>
    <d v="1899-12-30T00:00:00"/>
    <d v="1899-12-30T00:00:0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d v="2024-09-30T00:00:00"/>
    <d v="2024-10-01T00:00:00"/>
    <d v="2024-10-02T00:00:00"/>
    <s v="COMPLETA"/>
    <s v="EMPACADA"/>
    <x v="0"/>
    <s v="POUS270263"/>
    <m/>
    <d v="1899-12-30T00:00:00"/>
    <d v="1899-12-30T00:00:0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d v="2024-09-30T00:00:00"/>
    <d v="2024-10-01T00:00:00"/>
    <d v="2024-10-02T00:00:00"/>
    <s v="COMPLETA"/>
    <s v="EMPACADA"/>
    <x v="0"/>
    <s v="POUS270412"/>
    <m/>
    <d v="1899-12-30T00:00:00"/>
    <d v="1899-12-30T00:00:0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d v="2024-09-30T00:00:00"/>
    <d v="2024-10-01T00:00:00"/>
    <d v="2024-10-02T00:00:00"/>
    <s v="COMPLETA"/>
    <s v="EMPACADA"/>
    <x v="0"/>
    <s v="POUS270258"/>
    <m/>
    <d v="1899-12-30T00:00:00"/>
    <d v="1899-12-30T00:00:0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d v="2024-10-02T00:00:00"/>
    <d v="2024-10-03T00:00:00"/>
    <d v="2024-10-04T00:00:00"/>
    <s v="COMPLETA"/>
    <s v="PROCESO"/>
    <x v="0"/>
    <s v="POUS270375"/>
    <m/>
    <d v="1899-12-30T00:00:00"/>
    <d v="1899-12-30T00:00:0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d v="2024-10-02T00:00:00"/>
    <d v="2024-10-03T00:00:00"/>
    <d v="2024-10-04T00:00:00"/>
    <s v="COMPLETA"/>
    <s v="EMPACADA"/>
    <x v="0"/>
    <s v="POUS270360"/>
    <m/>
    <d v="1899-12-30T00:00:00"/>
    <d v="1899-12-30T00:00:0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d v="2024-10-02T00:00:00"/>
    <d v="2024-10-03T00:00:00"/>
    <d v="2024-10-04T00:00:00"/>
    <s v="COMPLETA"/>
    <s v="EMPACADA"/>
    <x v="0"/>
    <s v="POUS270262"/>
    <m/>
    <d v="1899-12-30T00:00:00"/>
    <d v="1899-12-30T00:00:0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d v="2024-10-02T00:00:00"/>
    <d v="2024-10-03T00:00:00"/>
    <d v="2024-10-04T00:00:00"/>
    <s v="COMPLETA"/>
    <s v="PROCESO"/>
    <x v="0"/>
    <s v="POUS270448"/>
    <m/>
    <d v="1899-12-30T00:00:00"/>
    <d v="1899-12-30T00:00:0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d v="2024-10-02T00:00:00"/>
    <d v="2024-10-03T00:00:00"/>
    <d v="2024-10-04T00:00:00"/>
    <s v="COMPLETA"/>
    <s v="EMPACADA"/>
    <x v="0"/>
    <s v="POUS270353"/>
    <m/>
    <d v="1899-12-30T00:00:00"/>
    <d v="1899-12-30T00:00:0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d v="2024-10-02T00:00:00"/>
    <d v="2024-10-03T00:00:00"/>
    <d v="2024-10-04T00:00:00"/>
    <s v="COMPLETA"/>
    <s v="EMPACADA"/>
    <x v="0"/>
    <s v="POUS270165"/>
    <m/>
    <d v="1899-12-30T00:00:00"/>
    <d v="1899-12-30T00:00:0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d v="2024-10-02T00:00:00"/>
    <d v="2024-10-03T00:00:00"/>
    <d v="2024-10-04T00:00:00"/>
    <s v="COMPLETA"/>
    <s v="EMPACADA"/>
    <x v="0"/>
    <s v="POUS270256"/>
    <m/>
    <d v="1899-12-30T00:00:00"/>
    <d v="1899-12-30T00:00:0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d v="2024-10-02T00:00:00"/>
    <d v="2024-10-03T00:00:00"/>
    <d v="2024-10-04T00:00:00"/>
    <s v="COMPLETA"/>
    <s v="EMPACADA"/>
    <x v="0"/>
    <s v="POUS269969"/>
    <m/>
    <d v="1899-12-30T00:00:00"/>
    <d v="1899-12-30T00:00:0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d v="2024-10-02T00:00:00"/>
    <d v="2024-10-03T00:00:00"/>
    <d v="2024-10-04T00:00:00"/>
    <s v="COMPLETA"/>
    <s v="EMPACADA"/>
    <x v="0"/>
    <s v="POUS270415"/>
    <m/>
    <d v="1899-12-30T00:00:00"/>
    <d v="1899-12-30T00:00:0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d v="2024-10-02T00:00:00"/>
    <d v="2024-10-03T00:00:00"/>
    <d v="2024-10-04T00:00:00"/>
    <s v="COMPLETA"/>
    <s v="PROCESO"/>
    <x v="0"/>
    <s v="POUS270475"/>
    <m/>
    <d v="1899-12-30T00:00:00"/>
    <d v="1899-12-30T00:00:0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d v="2024-10-02T00:00:00"/>
    <d v="2024-10-03T00:00:00"/>
    <d v="2024-10-04T00:00:00"/>
    <s v="COMPLETA"/>
    <s v="PROCESO"/>
    <x v="0"/>
    <s v="POUS270407"/>
    <m/>
    <d v="2024-10-12T00:00:00"/>
    <d v="2024-10-14T00:00:00"/>
  </r>
  <r>
    <s v="L35-I-48-08-30-80-MULT-120POUS269982"/>
    <d v="2024-09-27T00:00:00"/>
    <s v="L35-I-48-08-30-80-MULT-120"/>
    <x v="1"/>
    <s v="BOX"/>
    <s v="POUS269982"/>
    <n v="30850156"/>
    <n v="1"/>
    <n v="0"/>
    <n v="1"/>
    <n v="0"/>
    <n v="0"/>
    <n v="-1"/>
    <d v="2024-10-02T00:00:00"/>
    <d v="2024-10-03T00:00:00"/>
    <d v="2024-10-04T00:00:00"/>
    <s v="COMPLETA"/>
    <s v="PROCESO"/>
    <x v="0"/>
    <s v="POUS269982"/>
    <m/>
    <d v="1899-12-30T00:00:00"/>
    <d v="1899-12-30T00:00:0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d v="2024-10-02T00:00:00"/>
    <d v="2024-10-03T00:00:00"/>
    <d v="2024-10-04T00:00:00"/>
    <s v="COMPLETA"/>
    <s v="EMPACADA"/>
    <x v="0"/>
    <s v="POUS270352"/>
    <m/>
    <d v="1899-12-30T00:00:00"/>
    <d v="1899-12-30T00:00:0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d v="2024-10-02T00:00:00"/>
    <d v="2024-10-03T00:00:00"/>
    <d v="2024-10-04T00:00:00"/>
    <s v="COMPLETA"/>
    <s v="EMPACADA"/>
    <x v="0"/>
    <s v="POUS270437"/>
    <m/>
    <d v="1899-12-30T00:00:00"/>
    <d v="1899-12-30T00:00:0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d v="2024-10-02T00:00:00"/>
    <d v="2024-10-03T00:00:00"/>
    <d v="2024-10-04T00:00:00"/>
    <s v="COMPLETA"/>
    <s v="EMPACADA"/>
    <x v="0"/>
    <s v="POUS270039"/>
    <m/>
    <d v="1899-12-30T00:00:00"/>
    <d v="1899-12-30T00:00:0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d v="2024-10-02T00:00:00"/>
    <d v="2024-10-03T00:00:00"/>
    <d v="2024-10-04T00:00:00"/>
    <s v="COMPLETA"/>
    <s v="COMPLETA"/>
    <x v="0"/>
    <s v="POUS270379"/>
    <m/>
    <d v="1899-12-30T00:00:00"/>
    <d v="1899-12-30T00:00:0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d v="2024-10-02T00:00:00"/>
    <d v="2024-10-03T00:00:00"/>
    <d v="2024-10-04T00:00:00"/>
    <s v="COMPLETA"/>
    <s v="EMPACADA"/>
    <x v="0"/>
    <s v="POUS270144"/>
    <m/>
    <d v="1899-12-30T00:00:00"/>
    <d v="1899-12-30T00:00:0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d v="2024-10-02T00:00:00"/>
    <d v="2024-10-03T00:00:00"/>
    <d v="2024-10-04T00:00:00"/>
    <s v="COMPLETA"/>
    <s v="PROCESO"/>
    <x v="0"/>
    <s v="POUS270472"/>
    <m/>
    <d v="1899-12-30T00:00:00"/>
    <d v="1899-12-30T00:00:0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d v="2024-10-02T00:00:00"/>
    <d v="2024-10-03T00:00:00"/>
    <d v="2024-10-04T00:00:00"/>
    <s v="COMPLETA"/>
    <s v="Unidades pendientes de procesar"/>
    <x v="0"/>
    <s v="POUS270455"/>
    <m/>
    <d v="1899-12-30T00:00:00"/>
    <d v="1899-12-30T00:00:0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d v="2024-10-03T00:00:00"/>
    <d v="2024-10-04T00:00:00"/>
    <d v="2024-10-07T00:00:00"/>
    <s v="COMPLETA"/>
    <s v="Unidades pendientes de procesar"/>
    <x v="0"/>
    <s v="POUS270044"/>
    <s v="DN10472 APC-000423-02-APC-000147-02"/>
    <d v="1899-12-30T00:00:00"/>
    <d v="1899-12-30T00:00:0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d v="2024-10-03T00:00:00"/>
    <d v="2024-10-04T00:00:00"/>
    <d v="2024-10-07T00:00:00"/>
    <s v="COMPLETA"/>
    <s v="PROCESO"/>
    <x v="0"/>
    <s v="POUS270471"/>
    <s v="DN10472 APC-000423-02-APC-000147-02"/>
    <d v="1899-12-30T00:00:00"/>
    <d v="1899-12-30T00:00:0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d v="2024-10-07T00:00:00"/>
    <d v="2024-10-08T00:00:00"/>
    <d v="2024-10-09T00:00:00"/>
    <s v="COMPLETA"/>
    <s v="COMPLETA"/>
    <x v="0"/>
    <s v="POUS269988"/>
    <m/>
    <d v="1899-12-30T00:00:00"/>
    <d v="1899-12-30T00:00:0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d v="2024-10-07T00:00:00"/>
    <d v="2024-10-08T00:00:00"/>
    <d v="2024-10-09T00:00:00"/>
    <s v="COMPLETA"/>
    <s v="EMPACADA"/>
    <x v="0"/>
    <s v="POUS270049"/>
    <m/>
    <d v="1899-12-30T00:00:00"/>
    <d v="1899-12-30T00:00:0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d v="2024-10-07T00:00:00"/>
    <d v="2024-10-08T00:00:00"/>
    <d v="2024-10-09T00:00:00"/>
    <s v="COMPLETA"/>
    <s v="PROCESO"/>
    <x v="0"/>
    <s v="POUS270412"/>
    <m/>
    <d v="1899-12-30T00:00:00"/>
    <d v="1899-12-30T00:00:0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d v="2024-10-07T00:00:00"/>
    <d v="2024-10-08T00:00:00"/>
    <d v="2024-10-09T00:00:00"/>
    <s v="COMPLETA"/>
    <s v="PROCESO"/>
    <x v="0"/>
    <s v="POUS270085"/>
    <m/>
    <d v="1899-12-30T00:00:00"/>
    <d v="1899-12-30T00:00:00"/>
  </r>
  <r>
    <s v="L50-I-48-08-30-90-MULT-9X29POUS270479"/>
    <d v="2024-09-30T00:00:00"/>
    <s v="L50-I-48-08-30-90-MULT-9X29"/>
    <x v="4"/>
    <s v="BOX"/>
    <s v="POUS270479"/>
    <n v="30850162"/>
    <n v="31"/>
    <n v="23"/>
    <n v="5"/>
    <n v="3"/>
    <n v="0"/>
    <n v="-8"/>
    <d v="2024-10-07T00:00:00"/>
    <d v="2024-10-08T00:00:00"/>
    <d v="2024-10-09T00:00:00"/>
    <s v="COMPLETA"/>
    <s v="PROCESO"/>
    <x v="0"/>
    <s v="POUS270479"/>
    <m/>
    <d v="1899-12-30T00:00:00"/>
    <d v="1899-12-30T00:00:00"/>
  </r>
  <r>
    <s v="L50-I-48-08-30-90-MULT-ASYMPOUS270428"/>
    <d v="2024-09-30T00:00:00"/>
    <s v="L50-I-48-08-30-90-MULT-ASYM"/>
    <x v="4"/>
    <s v="BOX"/>
    <s v="POUS270428"/>
    <n v="30850163"/>
    <n v="2"/>
    <n v="1"/>
    <n v="1"/>
    <n v="0"/>
    <n v="0"/>
    <n v="-1"/>
    <d v="2024-10-07T00:00:00"/>
    <d v="2024-10-08T00:00:00"/>
    <d v="2024-10-09T00:00:00"/>
    <s v="COMPLETA"/>
    <s v="PROCESO"/>
    <x v="0"/>
    <s v="POUS270428"/>
    <m/>
    <d v="1899-12-30T00:00:00"/>
    <d v="1899-12-30T00:00:00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d v="2024-10-07T00:00:00"/>
    <d v="2024-10-08T00:00:00"/>
    <d v="2024-10-09T00:00:00"/>
    <s v="COMPLETA"/>
    <s v="PROCESO"/>
    <x v="0"/>
    <s v="POUS270177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d v="2024-10-07T00:00:00"/>
    <d v="2024-10-08T00:00:00"/>
    <d v="2024-10-09T00:00:00"/>
    <s v="COMPLETA"/>
    <s v="PROCESO"/>
    <x v="0"/>
    <s v="POUS270151"/>
    <m/>
    <d v="1899-12-30T00:00:00"/>
    <d v="1899-12-30T00:00:0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d v="2024-10-07T00:00:00"/>
    <d v="2024-10-08T00:00:00"/>
    <d v="2024-10-09T00:00:00"/>
    <s v="COMPLETA"/>
    <s v="EMPACADA"/>
    <x v="0"/>
    <s v="POUS270001"/>
    <m/>
    <d v="1899-12-30T00:00:00"/>
    <d v="1899-12-30T00:00:0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d v="2024-10-08T00:00:00"/>
    <d v="2024-10-09T00:00:00"/>
    <d v="2024-10-10T00:00:00"/>
    <s v="COMPLETA"/>
    <s v="EMPACADA"/>
    <x v="0"/>
    <s v="POUS270117"/>
    <m/>
    <d v="1899-12-30T00:00:00"/>
    <d v="1899-12-30T00:00:00"/>
  </r>
  <r>
    <s v="L35-I-12-10-30-80-MULT-120POUS270368"/>
    <d v="2024-10-02T00:00:00"/>
    <s v="L35-I-12-10-30-80-MULT-120"/>
    <x v="4"/>
    <s v="BOX"/>
    <s v="POUS270368"/>
    <n v="30850173"/>
    <n v="25"/>
    <n v="15"/>
    <n v="5"/>
    <n v="6"/>
    <n v="0"/>
    <n v="-10"/>
    <d v="2024-10-08T00:00:00"/>
    <d v="2024-10-09T00:00:00"/>
    <d v="2024-10-10T00:00:00"/>
    <s v="COMPLETA"/>
    <s v="PROCESO"/>
    <x v="0"/>
    <s v="POUS270368"/>
    <m/>
    <d v="2024-10-11T00:00:00"/>
    <d v="2024-10-12T00:00:0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d v="2024-10-08T00:00:00"/>
    <d v="2024-10-09T00:00:00"/>
    <d v="2024-10-10T00:00:00"/>
    <s v="COMPLETA"/>
    <s v="EMPACADA"/>
    <x v="0"/>
    <s v="POUS270154"/>
    <m/>
    <d v="1899-12-30T00:00:00"/>
    <d v="1899-12-30T00:00:00"/>
  </r>
  <r>
    <s v="L35-I-48-06-30-90-MULT-120POUS269985"/>
    <d v="2024-10-02T00:00:00"/>
    <s v="L35-I-48-06-30-90-MULT-120"/>
    <x v="1"/>
    <s v="BOX"/>
    <s v="POUS269985"/>
    <n v="30850174"/>
    <n v="76"/>
    <n v="73"/>
    <n v="1"/>
    <n v="2"/>
    <n v="0"/>
    <n v="-3"/>
    <d v="2024-10-08T00:00:00"/>
    <d v="2024-10-09T00:00:00"/>
    <d v="2024-10-10T00:00:00"/>
    <s v="COMPLETA"/>
    <s v="PROCESO"/>
    <x v="0"/>
    <s v="POUS269985"/>
    <m/>
    <d v="2024-10-12T00:00:00"/>
    <d v="2024-10-14T00:00:00"/>
  </r>
  <r>
    <s v="L35-I-48-06-30-90-MULT-120POUS270209"/>
    <d v="2024-10-02T00:00:00"/>
    <s v="L35-I-48-06-30-90-MULT-120"/>
    <x v="1"/>
    <s v="BOX"/>
    <s v="POUS270209"/>
    <n v="30850176"/>
    <n v="33"/>
    <n v="31"/>
    <n v="1"/>
    <n v="0"/>
    <n v="0"/>
    <n v="-2"/>
    <d v="2024-10-08T00:00:00"/>
    <d v="2024-10-09T00:00:00"/>
    <d v="2024-10-10T00:00:00"/>
    <s v="COMPLETA"/>
    <s v="PROCESO"/>
    <x v="0"/>
    <s v="POUS270209"/>
    <m/>
    <d v="1899-12-30T00:00:00"/>
    <d v="1899-12-30T00:00:0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d v="2024-10-08T00:00:00"/>
    <d v="2024-10-09T00:00:00"/>
    <d v="2024-10-10T00:00:00"/>
    <s v="COMPLETA"/>
    <s v="EMPACADA"/>
    <x v="0"/>
    <s v="POUS270001"/>
    <m/>
    <d v="1899-12-30T00:00:00"/>
    <d v="1899-12-30T00:00:0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d v="2024-10-08T00:00:00"/>
    <d v="2024-10-09T00:00:00"/>
    <d v="2024-10-10T00:00:00"/>
    <s v="COMPLETA"/>
    <s v="EMPACADA"/>
    <x v="0"/>
    <s v="POUS270124"/>
    <m/>
    <d v="2024-10-12T00:00:00"/>
    <d v="2024-10-14T00:00:00"/>
  </r>
  <r>
    <s v="L50-I-12-08-30-90-MULT-25X75POUS270363"/>
    <d v="2024-10-05T00:00:00"/>
    <s v="L50-I-12-08-30-90-MULT-25X75"/>
    <x v="3"/>
    <s v="BOX"/>
    <s v="POUS270363"/>
    <n v="30850228"/>
    <n v="51"/>
    <n v="49"/>
    <n v="0"/>
    <n v="2"/>
    <n v="0"/>
    <n v="-2"/>
    <d v="2024-10-09T00:00:00"/>
    <d v="2024-10-10T00:00:00"/>
    <d v="2024-10-11T00:00:00"/>
    <s v="COMPLETA"/>
    <s v="PROCESO"/>
    <x v="0"/>
    <s v="POUS270543"/>
    <m/>
    <d v="2024-10-12T00:00:00"/>
    <d v="2024-10-14T00:00:00"/>
  </r>
  <r>
    <s v="L50-I-12-12-30-90-MULT-9X29POUS270492"/>
    <d v="2024-10-05T00:00:00"/>
    <s v="L50-I-12-12-30-90-MULT-9X29"/>
    <x v="3"/>
    <s v="BOX"/>
    <s v="POUS270492"/>
    <n v="30850229"/>
    <n v="43"/>
    <n v="42"/>
    <n v="1"/>
    <n v="0"/>
    <n v="0"/>
    <n v="-1"/>
    <d v="2024-10-09T00:00:00"/>
    <d v="2024-10-10T00:00:00"/>
    <d v="2024-10-11T00:00:00"/>
    <s v="COMPLETA"/>
    <s v="PROCESO"/>
    <x v="0"/>
    <s v="POUS270533"/>
    <m/>
    <d v="2024-10-12T00:00:00"/>
    <d v="2024-10-14T00:00:0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d v="2024-10-09T00:00:00"/>
    <d v="2024-10-10T00:00:00"/>
    <d v="2024-10-11T00:00:00"/>
    <s v="COMPLETA"/>
    <s v="PROCESO"/>
    <x v="0"/>
    <s v="POUS270423"/>
    <m/>
    <d v="1899-12-30T00:00:00"/>
    <d v="1899-12-30T00:00:00"/>
  </r>
  <r>
    <s v="L50-I-12-08-30-90-MULT-9X29POUS270479"/>
    <d v="2024-10-05T00:00:00"/>
    <s v="L50-I-12-08-30-90-MULT-9X29"/>
    <x v="3"/>
    <s v="BOX"/>
    <s v="POUS270479"/>
    <n v="30850231"/>
    <n v="34"/>
    <n v="32"/>
    <n v="1"/>
    <n v="0"/>
    <n v="0"/>
    <n v="-2"/>
    <d v="2024-10-09T00:00:00"/>
    <d v="2024-10-10T00:00:00"/>
    <d v="2024-10-11T00:00:00"/>
    <s v="COMPLETA"/>
    <s v="PROCESO"/>
    <x v="0"/>
    <s v="POUS270222"/>
    <m/>
    <d v="1899-12-30T00:00:00"/>
    <d v="1899-12-30T00:00:00"/>
  </r>
  <r>
    <s v="L50-I-12-12-30-90-MULT-15X35POUS270443"/>
    <d v="2024-10-05T00:00:00"/>
    <s v="L50-I-12-12-30-90-MULT-15X35"/>
    <x v="3"/>
    <s v="BOX"/>
    <s v="POUS270443"/>
    <n v="30850232"/>
    <n v="30"/>
    <n v="29"/>
    <n v="1"/>
    <n v="0"/>
    <n v="0"/>
    <n v="-1"/>
    <d v="2024-10-09T00:00:00"/>
    <d v="2024-10-10T00:00:00"/>
    <d v="2024-10-11T00:00:00"/>
    <s v="COMPLETA"/>
    <s v="PROCESO"/>
    <x v="0"/>
    <s v="POUS270213"/>
    <m/>
    <d v="1899-12-30T00:00:00"/>
    <d v="1899-12-30T00:00:00"/>
  </r>
  <r>
    <s v="L50-I-12-06-22-80-MULT-9X29POUS270429"/>
    <d v="2024-10-05T00:00:00"/>
    <s v="L50-I-12-06-22-80-MULT-9X29"/>
    <x v="3"/>
    <s v="BOX"/>
    <s v="POUS270429"/>
    <n v="30850233"/>
    <n v="22"/>
    <n v="21"/>
    <n v="1"/>
    <n v="0"/>
    <n v="0"/>
    <n v="-1"/>
    <d v="2024-10-09T00:00:00"/>
    <d v="2024-10-10T00:00:00"/>
    <d v="2024-10-11T00:00:00"/>
    <s v="COMPLETA"/>
    <s v="PROCESO"/>
    <x v="0"/>
    <s v="POUS270113"/>
    <m/>
    <d v="1899-12-30T00:00:00"/>
    <d v="1899-12-30T00:00:0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d v="2024-10-09T00:00:00"/>
    <d v="2024-10-10T00:00:00"/>
    <d v="2024-10-11T00:00:00"/>
    <s v="COMPLETA"/>
    <s v="PROCESO"/>
    <x v="0"/>
    <s v="POUS270332"/>
    <m/>
    <d v="1899-12-30T00:00:00"/>
    <d v="1899-12-30T00:00:0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d v="2024-10-09T00:00:00"/>
    <d v="2024-10-10T00:00:00"/>
    <d v="2024-10-11T00:00:00"/>
    <s v="COMPLETA"/>
    <s v="PROCESO"/>
    <x v="0"/>
    <s v="POUS270449"/>
    <m/>
    <d v="1899-12-30T00:00:00"/>
    <d v="1899-12-30T00:00:0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d v="2024-10-09T00:00:00"/>
    <d v="2024-10-10T00:00:00"/>
    <d v="2024-10-11T00:00:00"/>
    <s v="COMPLETA"/>
    <s v="PROCESO"/>
    <x v="0"/>
    <s v="POUS270418"/>
    <m/>
    <d v="1899-12-30T00:00:00"/>
    <d v="1899-12-30T00:00:00"/>
  </r>
  <r>
    <s v="L50-I-12-08-35-80-MULT-25X25POUS270220"/>
    <d v="2024-10-05T00:00:00"/>
    <s v="L50-I-12-08-35-80-MULT-25X25"/>
    <x v="3"/>
    <s v="BOX"/>
    <s v="POUS270220"/>
    <n v="30850237"/>
    <n v="16"/>
    <n v="13"/>
    <n v="3"/>
    <n v="0"/>
    <n v="0"/>
    <n v="-3"/>
    <d v="2024-10-09T00:00:00"/>
    <d v="2024-10-10T00:00:00"/>
    <d v="2024-10-11T00:00:00"/>
    <s v="COMPLETA"/>
    <s v="PROCESO"/>
    <x v="0"/>
    <s v="POUS270355"/>
    <m/>
    <d v="1899-12-30T00:00:00"/>
    <d v="1899-12-30T00:00:0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d v="2024-10-10T00:00:00"/>
    <d v="2024-10-11T00:00:00"/>
    <d v="2024-10-14T00:00:00"/>
    <s v="COMPLETA"/>
    <s v="PROCESO"/>
    <x v="0"/>
    <s v="POUS270356"/>
    <m/>
    <d v="1899-12-30T00:00:00"/>
    <d v="1899-12-30T00:00:0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d v="2024-10-10T00:00:00"/>
    <d v="2024-10-11T00:00:00"/>
    <d v="2024-10-14T00:00:00"/>
    <s v="COMPLETA"/>
    <s v="EMPACADA"/>
    <x v="0"/>
    <s v="POUS270540"/>
    <m/>
    <d v="1899-12-30T00:00:00"/>
    <d v="1899-12-30T00:00:00"/>
  </r>
  <r>
    <s v="L50-I-12-06-35-90-MULT-9X29POUS270416"/>
    <d v="2024-10-05T00:00:00"/>
    <s v="L50-I-12-06-35-90-MULT-9X29"/>
    <x v="3"/>
    <s v="BOX"/>
    <s v="POUS270416"/>
    <n v="30850240"/>
    <n v="14"/>
    <n v="0"/>
    <n v="0"/>
    <n v="0"/>
    <n v="0"/>
    <n v="-14"/>
    <d v="2024-10-10T00:00:00"/>
    <d v="2024-10-11T00:00:00"/>
    <d v="2024-10-14T00:00:00"/>
    <s v="COMPLETA"/>
    <s v="KITEO"/>
    <x v="0"/>
    <s v="POUS270436"/>
    <m/>
    <d v="1899-12-30T00:00:00"/>
    <d v="1899-12-30T00:00:0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d v="2024-10-10T00:00:00"/>
    <d v="2024-10-11T00:00:00"/>
    <d v="2024-10-14T00:00:00"/>
    <s v="COMPLETA"/>
    <s v="PROCESO"/>
    <x v="0"/>
    <s v="POUS270341"/>
    <m/>
    <d v="1899-12-30T00:00:00"/>
    <d v="1899-12-30T00:00:0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d v="2024-10-10T00:00:00"/>
    <d v="2024-10-11T00:00:00"/>
    <d v="2024-10-14T00:00:00"/>
    <s v="COMPLETA"/>
    <s v="EMPACADA"/>
    <x v="0"/>
    <s v="POUS269992"/>
    <m/>
    <d v="1899-12-30T00:00:00"/>
    <d v="1899-12-30T00:00:00"/>
  </r>
  <r>
    <s v="L50-I-12-06-35-80-MULT-9X29POUS270354"/>
    <d v="2024-10-05T00:00:00"/>
    <s v="L50-I-12-06-35-80-MULT-9X29"/>
    <x v="3"/>
    <s v="BOX"/>
    <s v="POUS270354"/>
    <n v="30850243"/>
    <n v="11"/>
    <n v="10"/>
    <n v="1"/>
    <n v="0"/>
    <n v="0"/>
    <n v="-1"/>
    <d v="2024-10-10T00:00:00"/>
    <d v="2024-10-11T00:00:00"/>
    <d v="2024-10-14T00:00:00"/>
    <s v="COMPLETA"/>
    <s v="PROCESO"/>
    <x v="0"/>
    <s v="POUS270538"/>
    <m/>
    <d v="2024-10-12T00:00:00"/>
    <d v="2024-10-14T00:00:0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d v="2024-10-10T00:00:00"/>
    <d v="2024-10-11T00:00:00"/>
    <d v="2024-10-14T00:00:00"/>
    <s v="COMPLETA"/>
    <s v="EMPACADA"/>
    <x v="0"/>
    <s v="POUS270330"/>
    <m/>
    <d v="1899-12-30T00:00:00"/>
    <d v="1899-12-30T00:00:0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d v="2024-10-10T00:00:00"/>
    <d v="2024-10-11T00:00:00"/>
    <d v="2024-10-14T00:00:00"/>
    <s v="COMPLETA"/>
    <s v="EMPACADA"/>
    <x v="0"/>
    <s v="POUS269980"/>
    <m/>
    <d v="1899-12-30T00:00:00"/>
    <d v="1899-12-30T00:00:0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d v="2024-10-10T00:00:00"/>
    <d v="2024-10-11T00:00:00"/>
    <d v="2024-10-14T00:00:00"/>
    <s v="COMPLETA"/>
    <s v="PROCESO"/>
    <x v="0"/>
    <s v="POUS270164"/>
    <m/>
    <d v="1899-12-30T00:00:00"/>
    <d v="1899-12-30T00:00:0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d v="2024-10-10T00:00:00"/>
    <d v="2024-10-11T00:00:00"/>
    <d v="2024-10-14T00:00:00"/>
    <s v="COMPLETA"/>
    <s v="PROCESO"/>
    <x v="0"/>
    <s v="POUS270292"/>
    <m/>
    <d v="1899-12-30T00:00:00"/>
    <d v="1899-12-30T00:00:00"/>
  </r>
  <r>
    <s v="L50-I-12-12-30-90-MULT-LOLPOUS270162"/>
    <d v="2024-10-05T00:00:00"/>
    <s v="L50-I-12-12-30-90-MULT-LOL"/>
    <x v="3"/>
    <s v="BOX"/>
    <s v="POUS270162"/>
    <n v="30850248"/>
    <n v="7"/>
    <n v="6"/>
    <n v="1"/>
    <n v="0"/>
    <n v="0"/>
    <n v="-1"/>
    <d v="2024-10-10T00:00:00"/>
    <d v="2024-10-11T00:00:00"/>
    <d v="2024-10-14T00:00:00"/>
    <s v="COMPLETA"/>
    <s v="PROCESO"/>
    <x v="0"/>
    <s v="POUS270157"/>
    <m/>
    <d v="1899-12-30T00:00:00"/>
    <d v="1899-12-30T00:00:00"/>
  </r>
  <r>
    <s v="L50-I-12-08-30-90-MULT-25X75POUS270337"/>
    <d v="2024-10-05T00:00:00"/>
    <s v="L50-I-12-08-30-90-MULT-25X75"/>
    <x v="3"/>
    <s v="BOX"/>
    <s v="POUS270337"/>
    <n v="30850249"/>
    <n v="6"/>
    <n v="4"/>
    <n v="2"/>
    <n v="0"/>
    <n v="0"/>
    <n v="-2"/>
    <d v="2024-10-10T00:00:00"/>
    <d v="2024-10-11T00:00:00"/>
    <d v="2024-10-14T00:00:00"/>
    <s v="COMPLETA"/>
    <s v="PROCESO"/>
    <x v="0"/>
    <s v="POUS270245"/>
    <m/>
    <d v="1899-12-30T00:00:00"/>
    <d v="1899-12-30T00:00:0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d v="2024-10-10T00:00:00"/>
    <d v="2024-10-11T00:00:00"/>
    <d v="2024-10-14T00:00:00"/>
    <s v="COMPLETA"/>
    <s v="PROCESO"/>
    <x v="0"/>
    <s v="POUS270500"/>
    <m/>
    <d v="1899-12-30T00:00:00"/>
    <d v="1899-12-30T00:00:0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d v="2024-10-10T00:00:00"/>
    <d v="2024-10-11T00:00:00"/>
    <d v="2024-10-14T00:00:00"/>
    <s v="COMPLETA"/>
    <s v="EMPACADA"/>
    <x v="0"/>
    <s v="POUS270144"/>
    <m/>
    <d v="1899-12-30T00:00:00"/>
    <d v="1899-12-30T00:00:0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d v="2024-10-10T00:00:00"/>
    <d v="2024-10-11T00:00:00"/>
    <d v="2024-10-14T00:00:00"/>
    <s v="COMPLETA"/>
    <s v="EMPACADA"/>
    <x v="0"/>
    <s v="POUS270444"/>
    <m/>
    <d v="1899-12-30T00:00:00"/>
    <d v="1899-12-30T00:00:0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d v="2024-10-10T00:00:00"/>
    <d v="2024-10-11T00:00:00"/>
    <d v="2024-10-14T00:00:00"/>
    <s v="COMPLETA"/>
    <s v="EMPACADA"/>
    <x v="0"/>
    <s v="POUS270424"/>
    <m/>
    <d v="1899-12-30T00:00:00"/>
    <d v="1899-12-30T00:00:0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d v="2024-10-10T00:00:00"/>
    <d v="2024-10-11T00:00:00"/>
    <d v="2024-10-14T00:00:00"/>
    <s v="COMPLETA"/>
    <s v="PROCESO"/>
    <x v="0"/>
    <s v="POUS270380"/>
    <m/>
    <d v="1899-12-30T00:00:00"/>
    <d v="1899-12-30T00:00:0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d v="2024-10-10T00:00:00"/>
    <d v="2024-10-11T00:00:00"/>
    <d v="2024-10-14T00:00:00"/>
    <s v="COMPLETA"/>
    <s v="EMPACADA"/>
    <x v="0"/>
    <s v="POUS270114"/>
    <m/>
    <d v="1899-12-30T00:00:00"/>
    <d v="1899-12-30T00:00:00"/>
  </r>
  <r>
    <s v="L50-I-12-10-35-90-MULT-40X60POUS270151"/>
    <d v="2024-10-05T00:00:00"/>
    <s v="L50-I-12-10-35-90-MULT-40X60"/>
    <x v="3"/>
    <s v="BOX"/>
    <s v="POUS270151"/>
    <n v="30850256"/>
    <n v="4"/>
    <n v="3"/>
    <n v="1"/>
    <n v="0"/>
    <n v="0"/>
    <n v="-1"/>
    <d v="2024-10-10T00:00:00"/>
    <d v="2024-10-11T00:00:00"/>
    <d v="2024-10-14T00:00:00"/>
    <s v="COMPLETA"/>
    <s v="PROCESO"/>
    <x v="0"/>
    <s v="POUS270372"/>
    <m/>
    <d v="1899-12-30T00:00:00"/>
    <d v="1899-12-30T00:00:0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d v="2024-10-10T00:00:00"/>
    <d v="2024-10-11T00:00:00"/>
    <d v="2024-10-14T00:00:00"/>
    <s v="COMPLETA"/>
    <s v="EMPACADA"/>
    <x v="0"/>
    <s v="POUS270372"/>
    <m/>
    <d v="1899-12-30T00:00:00"/>
    <d v="1899-12-30T00:00:0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d v="2024-10-10T00:00:00"/>
    <d v="2024-10-11T00:00:00"/>
    <d v="2024-10-14T00:00:00"/>
    <s v="COMPLETA"/>
    <s v="EMPACADA"/>
    <x v="0"/>
    <s v="POUS270505"/>
    <m/>
    <d v="1899-12-30T00:00:00"/>
    <d v="1899-12-30T00:00:00"/>
  </r>
  <r>
    <s v="L50-I-12-12-40-90-MULT-25X75POUS270159"/>
    <d v="2024-10-05T00:00:00"/>
    <s v="L50-I-12-12-40-90-MULT-25X75"/>
    <x v="3"/>
    <s v="BOX"/>
    <s v="POUS270159"/>
    <n v="30850259"/>
    <n v="4"/>
    <n v="3"/>
    <n v="1"/>
    <n v="0"/>
    <n v="0"/>
    <n v="-1"/>
    <d v="2024-10-10T00:00:00"/>
    <d v="2024-10-11T00:00:00"/>
    <d v="2024-10-14T00:00:00"/>
    <s v="COMPLETA"/>
    <s v="PROCESO"/>
    <x v="0"/>
    <s v="POUS270295"/>
    <m/>
    <d v="1899-12-30T00:00:00"/>
    <d v="1899-12-30T00:00:0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d v="2024-10-11T00:00:00"/>
    <d v="2024-10-14T00:00:00"/>
    <d v="2024-10-15T00:00:00"/>
    <s v="COMPLETA"/>
    <s v="PROCESO"/>
    <x v="0"/>
    <s v="POUS270043"/>
    <m/>
    <d v="2024-10-12T00:00:00"/>
    <d v="2024-10-14T00:00:00"/>
  </r>
  <r>
    <s v="L50-E-12-12-30-90-MULT-9X9POUS270423"/>
    <d v="2024-10-04T00:00:00"/>
    <s v="L50-E-12-12-30-90-MULT-9X9"/>
    <x v="5"/>
    <s v="BOX"/>
    <s v="POUS270423"/>
    <n v="30850179"/>
    <n v="39"/>
    <n v="36"/>
    <n v="3"/>
    <n v="0"/>
    <n v="0"/>
    <n v="-3"/>
    <d v="2024-10-11T00:00:00"/>
    <d v="2024-10-14T00:00:00"/>
    <d v="2024-10-15T00:00:00"/>
    <s v="COMPLETA"/>
    <s v="PROCESO"/>
    <x v="0"/>
    <s v="POUS270343"/>
    <m/>
    <d v="1899-12-30T00:00:00"/>
    <d v="1899-12-30T00:00:0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d v="2024-10-11T00:00:00"/>
    <d v="2024-10-14T00:00:00"/>
    <d v="2024-10-15T00:00:00"/>
    <s v="COMPLETA"/>
    <s v="PROCESO"/>
    <x v="0"/>
    <s v="POUS270053"/>
    <m/>
    <d v="1899-12-30T00:00:00"/>
    <d v="1899-12-30T00:00:00"/>
  </r>
  <r>
    <s v="L50-E-12-04-35-80-MULT-55X25POUS270213"/>
    <d v="2024-10-04T00:00:00"/>
    <s v="L50-E-12-04-35-80-MULT-55X25"/>
    <x v="5"/>
    <s v="BOX"/>
    <s v="POUS270213"/>
    <n v="30850181"/>
    <n v="24"/>
    <n v="18"/>
    <n v="6"/>
    <n v="0"/>
    <n v="0"/>
    <n v="-6"/>
    <d v="2024-10-11T00:00:00"/>
    <d v="2024-10-14T00:00:00"/>
    <d v="2024-10-15T00:00:00"/>
    <s v="COMPLETA"/>
    <s v="PROCESO"/>
    <x v="0"/>
    <s v="POUS269998"/>
    <m/>
    <d v="1899-12-30T00:00:00"/>
    <d v="1899-12-30T00:00:00"/>
  </r>
  <r>
    <s v="L50-E-12-08-40-80-MULT-25X75POUS270113"/>
    <d v="2024-10-04T00:00:00"/>
    <s v="L50-E-12-08-40-80-MULT-25X75"/>
    <x v="5"/>
    <s v="BOX"/>
    <s v="POUS270113"/>
    <n v="30850182"/>
    <n v="24"/>
    <n v="22"/>
    <n v="2"/>
    <n v="0"/>
    <n v="0"/>
    <n v="-2"/>
    <d v="2024-10-11T00:00:00"/>
    <d v="2024-10-14T00:00:00"/>
    <d v="2024-10-15T00:00:00"/>
    <s v="ENTREGADA"/>
    <s v="PROCESO"/>
    <x v="0"/>
    <s v="POUS270156"/>
    <m/>
    <d v="1899-12-30T00:00:00"/>
    <d v="1899-12-30T00:00:0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d v="2024-10-11T00:00:00"/>
    <d v="2024-10-14T00:00:00"/>
    <d v="2024-10-15T00:00:00"/>
    <s v="COMPLETA"/>
    <s v="PROCESO"/>
    <x v="0"/>
    <s v="POUS270295"/>
    <m/>
    <d v="1899-12-30T00:00:00"/>
    <d v="1899-12-30T00:00:00"/>
  </r>
  <r>
    <s v="L50-E-12-12-30-90-MULT-9X9POUS270449"/>
    <d v="2024-10-04T00:00:00"/>
    <s v="L50-E-12-12-30-90-MULT-9X9"/>
    <x v="5"/>
    <s v="BOX"/>
    <s v="POUS270449"/>
    <n v="30850184"/>
    <n v="20"/>
    <n v="0"/>
    <n v="0"/>
    <n v="0"/>
    <n v="0"/>
    <n v="-20"/>
    <d v="2024-10-11T00:00:00"/>
    <d v="2024-10-14T00:00:00"/>
    <d v="2024-10-15T00:00:00"/>
    <s v="COMPLETA"/>
    <s v="KITEO"/>
    <x v="0"/>
    <s v="POUS270336"/>
    <m/>
    <d v="1899-12-30T00:00:00"/>
    <d v="1899-12-30T00:00:00"/>
  </r>
  <r>
    <s v="L50-E-12-04-30-80-MULT-40X60POUS270418"/>
    <d v="2024-10-04T00:00:00"/>
    <s v="L50-E-12-04-30-80-MULT-40X60"/>
    <x v="5"/>
    <s v="BOX"/>
    <s v="POUS270418"/>
    <n v="30850185"/>
    <n v="10"/>
    <n v="7"/>
    <n v="3"/>
    <n v="0"/>
    <n v="0"/>
    <n v="-3"/>
    <d v="2024-10-11T00:00:00"/>
    <d v="2024-10-14T00:00:00"/>
    <d v="2024-10-15T00:00:00"/>
    <s v="COMPLETA"/>
    <s v="EMPACADA"/>
    <x v="0"/>
    <s v="POUS270239"/>
    <m/>
    <d v="1899-12-30T00:00:00"/>
    <d v="1899-12-30T00:00:0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d v="2024-10-11T00:00:00"/>
    <d v="2024-10-14T00:00:00"/>
    <d v="2024-10-15T00:00:00"/>
    <s v="COMPLETA"/>
    <s v="PROCESO"/>
    <x v="0"/>
    <s v="POUS270341"/>
    <m/>
    <d v="1899-12-30T00:00:00"/>
    <d v="1899-12-30T00:00:00"/>
  </r>
  <r>
    <s v="L50-E-12-12-40-80-MULT-9X9POUS270540"/>
    <d v="2024-10-04T00:00:00"/>
    <s v="L50-E-12-12-40-80-MULT-9X9"/>
    <x v="5"/>
    <s v="BOX"/>
    <s v="POUS270540"/>
    <n v="30850188"/>
    <n v="6"/>
    <n v="0"/>
    <n v="0"/>
    <n v="0"/>
    <n v="0"/>
    <n v="-6"/>
    <d v="2024-10-11T00:00:00"/>
    <d v="2024-10-14T00:00:00"/>
    <d v="2024-10-15T00:00:00"/>
    <s v="COMPLETA"/>
    <s v="KITEO"/>
    <x v="0"/>
    <s v="POUS270365"/>
    <m/>
    <d v="1899-12-30T00:00:00"/>
    <d v="1899-12-30T00:00:00"/>
  </r>
  <r>
    <s v="L50-E-12-06-30-80-MULT-25X25POUS270436"/>
    <d v="2024-10-04T00:00:00"/>
    <s v="L50-E-12-06-30-80-MULT-25X25"/>
    <x v="5"/>
    <s v="BOX"/>
    <s v="POUS270436"/>
    <n v="30850189"/>
    <n v="6"/>
    <n v="0"/>
    <n v="0"/>
    <n v="0"/>
    <n v="0"/>
    <n v="-6"/>
    <d v="2024-10-11T00:00:00"/>
    <d v="2024-10-14T00:00:00"/>
    <d v="2024-10-15T00:00:00"/>
    <s v="COMPLETA"/>
    <s v="KITEO"/>
    <x v="0"/>
    <s v="POUS270410"/>
    <m/>
    <d v="1899-12-30T00:00:00"/>
    <d v="1899-12-30T00:00:0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d v="2024-10-11T00:00:00"/>
    <d v="2024-10-14T00:00:00"/>
    <d v="2024-10-15T00:00:00"/>
    <d v="1899-12-30T00:00:00"/>
    <s v="KITEO"/>
    <x v="1"/>
    <s v="POUS270550"/>
    <m/>
    <d v="1899-12-30T00:00:00"/>
    <d v="1899-12-30T00:00:00"/>
  </r>
  <r>
    <s v="L50-E-12-02-27-80-MULT-120POUS269992"/>
    <d v="2024-10-04T00:00:00"/>
    <s v="L50-E-12-02-27-80-MULT-120"/>
    <x v="5"/>
    <s v="BOX"/>
    <s v="POUS269992"/>
    <n v="30850191"/>
    <n v="5"/>
    <n v="0"/>
    <n v="0"/>
    <n v="0"/>
    <n v="0"/>
    <n v="-5"/>
    <d v="2024-10-11T00:00:00"/>
    <d v="2024-10-14T00:00:00"/>
    <d v="2024-10-15T00:00:00"/>
    <s v="EN PROCESO"/>
    <s v="KITEO"/>
    <x v="1"/>
    <s v="POUS270430"/>
    <m/>
    <d v="1899-12-30T00:00:00"/>
    <d v="1899-12-30T00:00:00"/>
  </r>
  <r>
    <s v="L50-E-12-08-27-80-MULT-120POUS270538"/>
    <d v="2024-10-04T00:00:00"/>
    <s v="L50-E-12-08-27-80-MULT-120"/>
    <x v="5"/>
    <s v="BOX"/>
    <s v="POUS270538"/>
    <n v="30850192"/>
    <n v="5"/>
    <n v="0"/>
    <n v="0"/>
    <n v="0"/>
    <n v="0"/>
    <n v="-5"/>
    <d v="2024-10-11T00:00:00"/>
    <d v="2024-10-14T00:00:00"/>
    <d v="2024-10-15T00:00:00"/>
    <s v="EN PROCESO"/>
    <s v="KITEO"/>
    <x v="1"/>
    <s v="POUS270351"/>
    <m/>
    <d v="1899-12-30T00:00:00"/>
    <d v="1899-12-30T00:00:00"/>
  </r>
  <r>
    <s v="L50-E-12-04-40-80-MULT-15X23POUS270330"/>
    <d v="2024-10-04T00:00:00"/>
    <s v="L50-E-12-04-40-80-MULT-15X23"/>
    <x v="5"/>
    <s v="BOX"/>
    <s v="POUS270330"/>
    <n v="30850193"/>
    <n v="4"/>
    <n v="0"/>
    <n v="0"/>
    <n v="0"/>
    <n v="0"/>
    <n v="-4"/>
    <d v="2024-10-11T00:00:00"/>
    <d v="2024-10-14T00:00:00"/>
    <d v="2024-10-15T00:00:00"/>
    <s v="EN PROCESO"/>
    <s v="KITEO"/>
    <x v="1"/>
    <s v="POUS270356"/>
    <m/>
    <d v="1899-12-30T00:00:00"/>
    <d v="1899-12-30T00:00:00"/>
  </r>
  <r>
    <s v="L50-E-12-06-27-80-MULT-9X17POUS269980"/>
    <d v="2024-10-04T00:00:00"/>
    <s v="L50-E-12-06-27-80-MULT-9X17"/>
    <x v="5"/>
    <s v="BOX"/>
    <s v="POUS269980"/>
    <n v="30850194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6-40-80-MULT-25X75POUS270164"/>
    <d v="2024-10-04T00:00:00"/>
    <s v="L50-E-12-06-40-80-MULT-25X75"/>
    <x v="5"/>
    <s v="BOX"/>
    <s v="POUS270164"/>
    <n v="30850195"/>
    <n v="4"/>
    <n v="0"/>
    <n v="0"/>
    <n v="0"/>
    <n v="0"/>
    <n v="-4"/>
    <d v="2024-10-11T00:00:00"/>
    <d v="2024-10-14T00:00:00"/>
    <d v="2024-10-15T00:00:00"/>
    <d v="1899-12-30T00:00:00"/>
    <s v="KITEO"/>
    <x v="1"/>
    <s v="POUS270433"/>
    <m/>
    <d v="1899-12-30T00:00:00"/>
    <d v="1899-12-30T00:00:00"/>
  </r>
  <r>
    <s v="L50-E-12-08-40-80-MULT-9X59POUS270292"/>
    <d v="2024-10-04T00:00:00"/>
    <s v="L50-E-12-08-40-80-MULT-9X59"/>
    <x v="5"/>
    <s v="BOX"/>
    <s v="POUS270292"/>
    <n v="30850196"/>
    <n v="4"/>
    <n v="0"/>
    <n v="0"/>
    <n v="0"/>
    <n v="0"/>
    <n v="-4"/>
    <d v="2024-10-11T00:00:00"/>
    <d v="2024-10-14T00:00:00"/>
    <d v="2024-10-15T00:00:00"/>
    <s v="EN PROCESO"/>
    <s v="KITEO"/>
    <x v="1"/>
    <s v="POUS270363"/>
    <m/>
    <d v="1899-12-30T00:00:00"/>
    <d v="1899-12-30T00:00:00"/>
  </r>
  <r>
    <s v="L50-E-12-10-35-80-MULT-40X60POUS270157"/>
    <d v="2024-10-04T00:00:00"/>
    <s v="L50-E-12-10-35-80-MULT-40X60"/>
    <x v="5"/>
    <s v="BOX"/>
    <s v="POUS270157"/>
    <n v="30850260"/>
    <n v="4"/>
    <n v="0"/>
    <n v="0"/>
    <n v="0"/>
    <n v="0"/>
    <n v="-4"/>
    <d v="2024-10-14T00:00:00"/>
    <d v="2024-10-15T00:00:00"/>
    <d v="2024-10-16T00:00:00"/>
    <s v="EN PROCESO"/>
    <s v="KITEO"/>
    <x v="1"/>
    <s v="POUS270492"/>
    <m/>
    <d v="1899-12-30T00:00:00"/>
    <d v="1899-12-30T00:00:00"/>
  </r>
  <r>
    <s v="L50-E-12-12-27-80-MULT-120POUS270245"/>
    <d v="2024-10-04T00:00:00"/>
    <s v="L50-E-12-12-27-80-MULT-120"/>
    <x v="5"/>
    <s v="BOX"/>
    <s v="POUS270245"/>
    <n v="30850198"/>
    <n v="4"/>
    <n v="0"/>
    <n v="0"/>
    <n v="0"/>
    <n v="0"/>
    <n v="-4"/>
    <d v="2024-10-14T00:00:00"/>
    <d v="2024-10-15T00:00:00"/>
    <d v="2024-10-16T00:00:00"/>
    <d v="1899-12-30T00:00:00"/>
    <s v="KITEO"/>
    <x v="1"/>
    <s v="POUS270358"/>
    <m/>
    <d v="1899-12-30T00:00:00"/>
    <d v="1899-12-30T00:00:00"/>
  </r>
  <r>
    <s v="L50-E-12-12-30-90-MULT-40X60POUS270500"/>
    <d v="2024-10-04T00:00:00"/>
    <s v="L50-E-12-12-30-90-MULT-40X60"/>
    <x v="5"/>
    <s v="BOX"/>
    <s v="POUS270500"/>
    <n v="30850199"/>
    <n v="4"/>
    <n v="0"/>
    <n v="0"/>
    <n v="0"/>
    <n v="0"/>
    <n v="-4"/>
    <d v="2024-10-14T00:00:00"/>
    <d v="2024-10-15T00:00:00"/>
    <d v="2024-10-16T00:00:00"/>
    <d v="1899-12-30T00:00:00"/>
    <s v="KITEO"/>
    <x v="1"/>
    <s v="POUS270479"/>
    <m/>
    <d v="1899-12-30T00:00:00"/>
    <d v="1899-12-30T00:00:00"/>
  </r>
  <r>
    <s v="L50-E-12-04-35-90-MULT-9X29POUS270144"/>
    <d v="2024-10-04T00:00:00"/>
    <s v="L50-E-12-04-35-90-MULT-9X29"/>
    <x v="5"/>
    <s v="BOX"/>
    <s v="POUS270144"/>
    <n v="30850200"/>
    <n v="3"/>
    <n v="0"/>
    <n v="0"/>
    <n v="0"/>
    <n v="0"/>
    <n v="-3"/>
    <d v="2024-10-14T00:00:00"/>
    <d v="2024-10-15T00:00:00"/>
    <d v="2024-10-16T00:00:00"/>
    <s v="EN PROCESO"/>
    <s v="KITEO"/>
    <x v="1"/>
    <s v="POUS270443"/>
    <m/>
    <d v="1899-12-30T00:00:00"/>
    <d v="1899-12-30T00:00:00"/>
  </r>
  <r>
    <s v="L50-E-12-06-30-80-MULT-9X59POUS270444"/>
    <d v="2024-10-04T00:00:00"/>
    <s v="L50-E-12-06-30-80-MULT-9X59"/>
    <x v="5"/>
    <s v="BOX"/>
    <s v="POUS270444"/>
    <n v="30850201"/>
    <n v="3"/>
    <n v="0"/>
    <n v="0"/>
    <n v="0"/>
    <n v="0"/>
    <n v="-3"/>
    <d v="2024-10-14T00:00:00"/>
    <d v="2024-10-15T00:00:00"/>
    <d v="2024-10-16T00:00:00"/>
    <d v="1899-12-30T00:00:00"/>
    <s v="KITEO"/>
    <x v="1"/>
    <s v="POUS270429"/>
    <m/>
    <d v="1899-12-30T00:00:00"/>
    <d v="1899-12-30T00:00:00"/>
  </r>
  <r>
    <s v="L50-E-12-06-30-80-MULT-9X9POUS270424"/>
    <d v="2024-10-04T00:00:00"/>
    <s v="L50-E-12-06-30-80-MULT-9X9"/>
    <x v="5"/>
    <s v="BOX"/>
    <s v="POUS270424"/>
    <n v="30850202"/>
    <n v="3"/>
    <n v="0"/>
    <n v="0"/>
    <n v="0"/>
    <n v="0"/>
    <n v="-3"/>
    <d v="2024-10-14T00:00:00"/>
    <d v="2024-10-15T00:00:00"/>
    <d v="2024-10-16T00:00:00"/>
    <d v="1899-12-30T00:00:00"/>
    <s v="KITEO"/>
    <x v="1"/>
    <s v="POUS270205"/>
    <m/>
    <d v="1899-12-30T00:00:00"/>
    <d v="1899-12-30T00:00:0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9"/>
    <m/>
    <d v="1899-12-30T00:00:00"/>
    <d v="1899-12-30T00:00:00"/>
  </r>
  <r>
    <s v="L50-E-12-06-30-90-MULT-25X25POUS270114"/>
    <d v="2024-10-04T00:00:00"/>
    <s v="L50-E-12-06-30-90-MULT-25X25"/>
    <x v="5"/>
    <s v="BOX"/>
    <s v="POUS270114"/>
    <n v="30850204"/>
    <n v="3"/>
    <n v="0"/>
    <n v="0"/>
    <n v="0"/>
    <n v="0"/>
    <n v="-3"/>
    <d v="2024-10-14T00:00:00"/>
    <d v="2024-10-15T00:00:00"/>
    <d v="2024-10-16T00:00:00"/>
    <d v="1899-12-30T00:00:00"/>
    <s v="KITEO"/>
    <x v="1"/>
    <s v="POUS270362"/>
    <m/>
    <d v="1899-12-30T00:00:00"/>
    <d v="1899-12-30T00:00:00"/>
  </r>
  <r>
    <s v="L50-E-12-10-35-90-MULT-120POUS270372"/>
    <d v="2024-10-04T00:00:00"/>
    <s v="L50-E-12-10-35-90-MULT-120"/>
    <x v="5"/>
    <s v="BOX"/>
    <s v="POUS270372"/>
    <n v="30850205"/>
    <n v="3"/>
    <n v="0"/>
    <n v="0"/>
    <n v="0"/>
    <n v="0"/>
    <n v="-3"/>
    <d v="2024-10-14T00:00:00"/>
    <d v="2024-10-15T00:00:00"/>
    <d v="2024-10-16T00:00:00"/>
    <d v="1899-12-30T00:00:00"/>
    <s v="KITEO"/>
    <x v="1"/>
    <s v="POUS270220"/>
    <m/>
    <d v="1899-12-30T00:00:00"/>
    <d v="1899-12-30T00:00:00"/>
  </r>
  <r>
    <s v="L50-E-12-10-35-90-MULT-9X29POUS270372"/>
    <d v="2024-10-04T00:00:00"/>
    <s v="L50-E-12-10-35-90-MULT-9X29"/>
    <x v="5"/>
    <s v="BOX"/>
    <s v="POUS270372"/>
    <n v="30850206"/>
    <n v="3"/>
    <n v="0"/>
    <n v="0"/>
    <n v="0"/>
    <n v="0"/>
    <n v="-3"/>
    <d v="2024-10-14T00:00:00"/>
    <d v="2024-10-15T00:00:00"/>
    <d v="2024-10-16T00:00:00"/>
    <d v="1899-12-30T00:00:00"/>
    <s v="KITEO"/>
    <x v="1"/>
    <s v="POUS270030"/>
    <m/>
    <d v="1899-12-30T00:00:00"/>
    <d v="1899-12-30T00:00:00"/>
  </r>
  <r>
    <s v="L50-E-12-10-27-80-MULT-120POUS270505"/>
    <d v="2024-10-04T00:00:00"/>
    <s v="L50-E-12-10-27-80-MULT-120"/>
    <x v="5"/>
    <s v="BOX"/>
    <s v="POUS270505"/>
    <n v="30850207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4"/>
    <m/>
    <d v="1899-12-30T00:00:00"/>
    <d v="1899-12-30T00:00:00"/>
  </r>
  <r>
    <s v="L50-E-12-12-27-80-MULT-120POUS270295"/>
    <d v="2024-10-04T00:00:00"/>
    <s v="L50-E-12-12-27-80-MULT-120"/>
    <x v="5"/>
    <s v="BOX"/>
    <s v="POUS270295"/>
    <n v="30850208"/>
    <n v="2"/>
    <n v="0"/>
    <n v="0"/>
    <n v="0"/>
    <n v="0"/>
    <n v="-2"/>
    <d v="2024-10-14T00:00:00"/>
    <d v="2024-10-15T00:00:00"/>
    <d v="2024-10-16T00:00:00"/>
    <d v="1899-12-30T00:00:00"/>
    <s v="KITEO"/>
    <x v="1"/>
    <s v="POUS270416"/>
    <m/>
    <d v="1899-12-30T00:00:00"/>
    <d v="1899-12-30T00:00:00"/>
  </r>
  <r>
    <s v="L50-E-12-12-30-80-MULT-25X45POUS270163"/>
    <d v="2024-10-04T00:00:00"/>
    <s v="L50-E-12-12-30-80-MULT-25X45"/>
    <x v="5"/>
    <s v="BOX"/>
    <s v="POUS270163"/>
    <n v="30850209"/>
    <n v="2"/>
    <n v="0"/>
    <n v="0"/>
    <n v="0"/>
    <n v="0"/>
    <n v="-2"/>
    <d v="2024-10-14T00:00:00"/>
    <d v="2024-10-15T00:00:00"/>
    <d v="2024-10-16T00:00:00"/>
    <d v="1899-12-30T00:00:00"/>
    <s v="KITEO"/>
    <x v="1"/>
    <s v="POUS269980"/>
    <m/>
    <d v="1899-12-30T00:00:00"/>
    <d v="1899-12-30T00:00:00"/>
  </r>
  <r>
    <s v="L50-E-12-12-30-80-MULT-40X60POUS270043"/>
    <d v="2024-10-04T00:00:00"/>
    <s v="L50-E-12-12-30-80-MULT-40X60"/>
    <x v="5"/>
    <s v="BOX"/>
    <s v="POUS270043"/>
    <n v="30850210"/>
    <n v="2"/>
    <n v="0"/>
    <n v="0"/>
    <n v="0"/>
    <n v="0"/>
    <n v="-2"/>
    <d v="2024-10-14T00:00:00"/>
    <d v="2024-10-15T00:00:00"/>
    <d v="2024-10-16T00:00:00"/>
    <d v="1899-12-30T00:00:00"/>
    <s v="KITEO"/>
    <x v="1"/>
    <s v="POUS270237"/>
    <m/>
    <d v="1899-12-30T00:00:00"/>
    <d v="1899-12-30T00:00:00"/>
  </r>
  <r>
    <s v="L50-E-12-04-30-80-MULT-25X25POUS270343"/>
    <d v="2024-10-04T00:00:00"/>
    <s v="L50-E-12-04-30-80-MULT-25X25"/>
    <x v="5"/>
    <s v="BOX"/>
    <s v="POUS270343"/>
    <n v="30850211"/>
    <n v="1"/>
    <n v="0"/>
    <n v="0"/>
    <n v="0"/>
    <n v="0"/>
    <n v="-1"/>
    <d v="2024-10-14T00:00:00"/>
    <d v="2024-10-15T00:00:00"/>
    <d v="2024-10-16T00:00:00"/>
    <d v="1899-12-30T00:00:00"/>
    <s v="KITEO"/>
    <x v="1"/>
    <s v="POUS270354"/>
    <m/>
    <d v="1899-12-30T00:00:00"/>
    <d v="1899-12-30T00:00:00"/>
  </r>
  <r>
    <s v="L50-E-12-08-27-80-MULT-15X35POUS270053"/>
    <d v="2024-10-04T00:00:00"/>
    <s v="L50-E-12-08-27-80-MULT-15X35"/>
    <x v="5"/>
    <s v="BOX"/>
    <s v="POUS270053"/>
    <n v="30850212"/>
    <n v="1"/>
    <n v="0"/>
    <n v="0"/>
    <n v="0"/>
    <n v="0"/>
    <n v="-1"/>
    <d v="2024-10-14T00:00:00"/>
    <d v="2024-10-15T00:00:00"/>
    <d v="2024-10-16T00:00:00"/>
    <d v="1899-12-30T00:00:00"/>
    <s v="KITEO"/>
    <x v="1"/>
    <s v="POUS270244"/>
    <m/>
    <d v="1899-12-30T00:00:00"/>
    <d v="1899-12-30T00:00:00"/>
  </r>
  <r>
    <s v="L50-E-12-10-27-80-MULT-9X29POUS269998"/>
    <d v="2024-10-04T00:00:00"/>
    <s v="L50-E-12-10-27-80-MULT-9X29"/>
    <x v="5"/>
    <s v="BOX"/>
    <s v="POUS269998"/>
    <n v="30850213"/>
    <n v="1"/>
    <n v="0"/>
    <n v="0"/>
    <n v="0"/>
    <n v="0"/>
    <n v="-1"/>
    <d v="2024-10-14T00:00:00"/>
    <d v="2024-10-15T00:00:00"/>
    <d v="2024-10-16T00:00:00"/>
    <d v="1899-12-30T00:00:00"/>
    <s v="KITEO"/>
    <x v="1"/>
    <s v="POUS270535"/>
    <m/>
    <d v="1899-12-30T00:00:00"/>
    <d v="1899-12-30T00:00:00"/>
  </r>
  <r>
    <s v="L35-I-12-02-22-80-MULT-120POUS270365"/>
    <d v="2024-10-09T00:00:00"/>
    <s v="L35-I-12-02-22-80-MULT-120"/>
    <x v="2"/>
    <s v="BOX"/>
    <s v="POUS270365"/>
    <n v="30850266"/>
    <n v="9"/>
    <n v="0"/>
    <n v="0"/>
    <n v="0"/>
    <n v="0"/>
    <n v="-9"/>
    <d v="2024-10-14T00:00:00"/>
    <d v="2024-10-15T00:00:00"/>
    <d v="2024-10-16T00:00:00"/>
    <s v="COMPLETA"/>
    <s v="KITEO"/>
    <x v="0"/>
    <s v="POUS270365"/>
    <m/>
    <d v="1899-12-30T00:00:00"/>
    <d v="1899-12-30T00:00:0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d v="2024-10-14T00:00:00"/>
    <d v="2024-10-15T00:00:00"/>
    <d v="2024-10-16T00:00:00"/>
    <s v="INCOMPLETA"/>
    <s v="KITEO"/>
    <x v="1"/>
    <s v="POUS270360"/>
    <m/>
    <d v="1899-12-30T00:00:00"/>
    <d v="1899-12-30T00:00:00"/>
  </r>
  <r>
    <s v="L35-I-12-04-30-80-MULT-120POUS270254"/>
    <d v="2024-10-09T00:00:00"/>
    <s v="L35-I-12-04-30-80-MULT-120"/>
    <x v="2"/>
    <s v="BOX"/>
    <s v="POUS270254"/>
    <n v="30850268"/>
    <n v="22"/>
    <n v="0"/>
    <n v="0"/>
    <n v="0"/>
    <n v="0"/>
    <n v="-22"/>
    <d v="2024-10-14T00:00:00"/>
    <d v="2024-10-15T00:00:00"/>
    <d v="2024-10-16T00:00:00"/>
    <s v="INCOMPLETA"/>
    <s v="KITEO"/>
    <x v="1"/>
    <s v="POUS270254"/>
    <m/>
    <d v="1899-12-30T00:00:00"/>
    <d v="1899-12-30T00:00:00"/>
  </r>
  <r>
    <s v="L35-I-12-04-35-80-MULT-120POUS270391"/>
    <d v="2024-10-09T00:00:00"/>
    <s v="L35-I-12-04-35-80-MULT-120"/>
    <x v="2"/>
    <s v="BOX"/>
    <s v="POUS270391"/>
    <n v="30850269"/>
    <n v="8"/>
    <n v="0"/>
    <n v="0"/>
    <n v="0"/>
    <n v="0"/>
    <n v="-8"/>
    <d v="2024-10-14T00:00:00"/>
    <d v="2024-10-15T00:00:00"/>
    <d v="2024-10-16T00:00:00"/>
    <s v="INCOMPLETO"/>
    <s v="KITEO"/>
    <x v="1"/>
    <s v="POUS270391"/>
    <m/>
    <d v="1899-12-30T00:00:00"/>
    <d v="1899-12-30T00:00:00"/>
  </r>
  <r>
    <s v="L35-I-12-04-BL-MULT-120POUS270235"/>
    <d v="2024-10-09T00:00:00"/>
    <s v="L35-I-12-04-BL-MULT-120"/>
    <x v="2"/>
    <s v="BOX"/>
    <s v="POUS270235"/>
    <n v="30850270"/>
    <n v="110"/>
    <n v="100"/>
    <n v="10"/>
    <n v="0"/>
    <n v="0"/>
    <n v="-10"/>
    <d v="2024-10-14T00:00:00"/>
    <d v="2024-10-15T00:00:00"/>
    <d v="2024-10-16T00:00:00"/>
    <s v="COMPLETA"/>
    <s v="PROCESO"/>
    <x v="0"/>
    <s v="POUS270235"/>
    <m/>
    <d v="1899-12-30T00:00:00"/>
    <d v="1899-12-30T00:00:00"/>
  </r>
  <r>
    <s v="L35-I-12-06-22-80-MULT-120POUS270429"/>
    <d v="2024-10-09T00:00:00"/>
    <s v="L35-I-12-06-22-80-MULT-120"/>
    <x v="2"/>
    <s v="BOX"/>
    <s v="POUS270429"/>
    <n v="30850271"/>
    <n v="24"/>
    <n v="18"/>
    <n v="1"/>
    <n v="1"/>
    <n v="0"/>
    <n v="-6"/>
    <d v="2024-10-14T00:00:00"/>
    <d v="2024-10-15T00:00:00"/>
    <d v="2024-10-16T00:00:00"/>
    <s v="COMPLETA"/>
    <s v="PROCESO"/>
    <x v="0"/>
    <s v="POUS270429"/>
    <m/>
    <d v="1899-12-30T00:00:00"/>
    <d v="1899-12-30T00:00:0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d v="2024-10-14T00:00:00"/>
    <d v="2024-10-15T00:00:00"/>
    <d v="2024-10-16T00:00:00"/>
    <s v="COMPLETA"/>
    <s v="EMPACADA"/>
    <x v="0"/>
    <s v="POUS269995"/>
    <m/>
    <d v="1899-12-30T00:00:00"/>
    <d v="1899-12-30T00:00:00"/>
  </r>
  <r>
    <s v="L35-I-12-08-30-80-MULT-120POUS270379"/>
    <d v="2024-10-09T00:00:00"/>
    <s v="L35-I-12-08-30-80-MULT-120"/>
    <x v="2"/>
    <s v="BOX"/>
    <s v="POUS270379"/>
    <n v="30850273"/>
    <n v="122"/>
    <n v="119"/>
    <n v="3"/>
    <n v="0"/>
    <n v="0"/>
    <n v="-3"/>
    <d v="2024-10-14T00:00:00"/>
    <d v="2024-10-15T00:00:00"/>
    <d v="2024-10-16T00:00:00"/>
    <s v="COMPLETA"/>
    <s v="PROCESO"/>
    <x v="0"/>
    <s v="POUS270379"/>
    <m/>
    <d v="1899-12-30T00:00:00"/>
    <d v="1899-12-30T00:00:0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d v="2024-10-15T00:00:00"/>
    <d v="2024-10-16T00:00:00"/>
    <d v="2024-10-17T00:00:00"/>
    <s v="incompleta   "/>
    <s v="KITEO"/>
    <x v="1"/>
    <s v="POUS270489"/>
    <m/>
    <d v="1899-12-30T00:00:00"/>
    <d v="1899-12-30T00:00:00"/>
  </r>
  <r>
    <s v="L35-I-12-10-30-80-MULT-120POUS270502"/>
    <d v="2024-10-09T00:00:00"/>
    <s v="L35-I-12-10-30-80-MULT-120"/>
    <x v="2"/>
    <s v="BOX"/>
    <s v="POUS270502"/>
    <n v="30850275"/>
    <n v="20"/>
    <n v="18"/>
    <n v="2"/>
    <n v="0"/>
    <n v="0"/>
    <n v="-2"/>
    <d v="2024-10-15T00:00:00"/>
    <d v="2024-10-16T00:00:00"/>
    <d v="2024-10-17T00:00:00"/>
    <s v="COMPLETA"/>
    <s v="PROCESO"/>
    <x v="0"/>
    <s v="POUS270502"/>
    <m/>
    <d v="1899-12-30T00:00:00"/>
    <d v="1899-12-30T00:00:00"/>
  </r>
  <r>
    <s v="L35-I-12-10-35-80-MULT-120POUS270378"/>
    <d v="2024-10-09T00:00:00"/>
    <s v="L35-I-12-10-35-80-MULT-120"/>
    <x v="2"/>
    <s v="BOX"/>
    <s v="POUS270378"/>
    <n v="30850276"/>
    <n v="63"/>
    <n v="14"/>
    <n v="49"/>
    <n v="0"/>
    <n v="0"/>
    <n v="-49"/>
    <d v="2024-10-15T00:00:00"/>
    <d v="2024-10-16T00:00:00"/>
    <d v="2024-10-17T00:00:00"/>
    <s v="COMPLETA"/>
    <s v="PROCESO"/>
    <x v="0"/>
    <s v="POUS270378"/>
    <m/>
    <d v="1899-12-30T00:00:00"/>
    <d v="1899-12-30T00:00:00"/>
  </r>
  <r>
    <s v="L35-I-12-10-40-80-MULT-120POUS270472"/>
    <d v="2024-10-09T00:00:00"/>
    <s v="L35-I-12-10-40-80-MULT-120"/>
    <x v="2"/>
    <s v="BOX"/>
    <s v="POUS270472"/>
    <n v="30850277"/>
    <n v="16"/>
    <n v="0"/>
    <n v="0"/>
    <n v="0"/>
    <n v="0"/>
    <n v="-16"/>
    <d v="2024-10-15T00:00:00"/>
    <d v="2024-10-16T00:00:00"/>
    <d v="2024-10-17T00:00:00"/>
    <s v="INCOMPLETA    "/>
    <s v="KITEO"/>
    <x v="1"/>
    <s v="POUS270472"/>
    <m/>
    <d v="1899-12-30T00:00:00"/>
    <d v="1899-12-30T00:00:00"/>
  </r>
  <r>
    <s v="L35-I-12-10-40-90-MULT-120POUS270404"/>
    <d v="2024-10-09T00:00:00"/>
    <s v="L35-I-12-10-40-90-MULT-120"/>
    <x v="2"/>
    <s v="BOX"/>
    <s v="POUS270404"/>
    <n v="30850278"/>
    <n v="7"/>
    <n v="0"/>
    <n v="0"/>
    <n v="0"/>
    <n v="0"/>
    <n v="-7"/>
    <d v="2024-10-15T00:00:00"/>
    <d v="2024-10-16T00:00:00"/>
    <d v="2024-10-17T00:00:00"/>
    <s v="COMPLETA"/>
    <s v="KITEO"/>
    <x v="0"/>
    <s v="POUS270404"/>
    <m/>
    <d v="1899-12-30T00:00:00"/>
    <d v="1899-12-30T00:00:00"/>
  </r>
  <r>
    <s v="L35-I-12-12-40-80-MULT-120POUS270454"/>
    <d v="2024-10-09T00:00:00"/>
    <s v="L35-I-12-12-40-80-MULT-120"/>
    <x v="2"/>
    <s v="BOX"/>
    <s v="POUS270454"/>
    <n v="30850279"/>
    <n v="34"/>
    <n v="33"/>
    <n v="1"/>
    <n v="0"/>
    <n v="0"/>
    <n v="-1"/>
    <d v="2024-10-15T00:00:00"/>
    <d v="2024-10-16T00:00:00"/>
    <d v="2024-10-17T00:00:00"/>
    <s v="COMPLETA"/>
    <s v="PROCESO"/>
    <x v="0"/>
    <s v="POUS270454"/>
    <m/>
    <d v="1899-12-30T00:00:00"/>
    <d v="1899-12-30T00:00:00"/>
  </r>
  <r>
    <s v="L35-I-12-12-40-80-MULT-120POUS270551"/>
    <d v="2024-10-09T00:00:00"/>
    <s v="L35-I-12-12-40-80-MULT-120"/>
    <x v="2"/>
    <s v="BOX"/>
    <s v="POUS270551"/>
    <n v="30850280"/>
    <n v="8"/>
    <n v="0"/>
    <n v="0"/>
    <n v="0"/>
    <n v="0"/>
    <n v="-8"/>
    <d v="2024-10-15T00:00:00"/>
    <d v="2024-10-16T00:00:00"/>
    <d v="2024-10-17T00:00:00"/>
    <s v="COMPLETA"/>
    <s v="KITEO"/>
    <x v="0"/>
    <s v="POUS270551"/>
    <m/>
    <d v="1899-12-30T00:00:00"/>
    <d v="1899-12-30T00:00:00"/>
  </r>
  <r>
    <s v="L35-I-12-12-40-90-MULT-120POUS270267"/>
    <d v="2024-10-09T00:00:00"/>
    <s v="L35-I-12-12-40-90-MULT-120"/>
    <x v="2"/>
    <s v="BOX"/>
    <s v="POUS270267"/>
    <n v="30850281"/>
    <n v="6"/>
    <n v="0"/>
    <n v="0"/>
    <n v="0"/>
    <n v="0"/>
    <n v="-6"/>
    <d v="2024-10-15T00:00:00"/>
    <d v="2024-10-16T00:00:00"/>
    <d v="2024-10-17T00:00:00"/>
    <s v="EN PROCESO"/>
    <s v="KITEO"/>
    <x v="1"/>
    <s v="POUS270267"/>
    <m/>
    <d v="1899-12-30T00:00:00"/>
    <d v="1899-12-30T00:00:0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d v="2024-10-15T00:00:00"/>
    <d v="2024-10-16T00:00:00"/>
    <d v="2024-10-17T00:00:00"/>
    <s v="IMPRESA"/>
    <s v="KITEO"/>
    <x v="1"/>
    <s v="POUS270360"/>
    <m/>
    <d v="1899-12-30T00:00:00"/>
    <d v="1899-12-30T00:00:00"/>
  </r>
  <r>
    <s v="L35-I-48-02-22-80-MULT-120POUS270365"/>
    <d v="2024-10-09T00:00:00"/>
    <s v="L35-I-48-02-22-80-MULT-120"/>
    <x v="1"/>
    <s v="BOX"/>
    <s v="POUS270365"/>
    <n v="30850283"/>
    <n v="8"/>
    <n v="0"/>
    <n v="0"/>
    <n v="0"/>
    <n v="0"/>
    <n v="-8"/>
    <d v="2024-10-15T00:00:00"/>
    <d v="2024-10-16T00:00:00"/>
    <d v="2024-10-17T00:00:00"/>
    <s v="IMPRESA"/>
    <s v="KITEO"/>
    <x v="1"/>
    <s v="POUS270365"/>
    <m/>
    <d v="1899-12-30T00:00:00"/>
    <d v="1899-12-30T00:00:00"/>
  </r>
  <r>
    <s v="L35-I-48-02-22-80-MULT-120POUS270539"/>
    <d v="2024-10-09T00:00:00"/>
    <s v="L35-I-48-02-22-80-MULT-120"/>
    <x v="1"/>
    <s v="BOX"/>
    <s v="POUS270539"/>
    <n v="30850284"/>
    <n v="1"/>
    <n v="0"/>
    <n v="0"/>
    <n v="0"/>
    <n v="0"/>
    <n v="-1"/>
    <d v="2024-10-15T00:00:00"/>
    <d v="2024-10-16T00:00:00"/>
    <d v="2024-10-17T00:00:00"/>
    <s v="IMPRESA"/>
    <s v="KITEO"/>
    <x v="1"/>
    <s v="POUS270539"/>
    <m/>
    <d v="1899-12-30T00:00:00"/>
    <d v="1899-12-30T00:00:00"/>
  </r>
  <r>
    <s v="L35-I-48-02-30-80-MULT-120POUS270486"/>
    <d v="2024-10-09T00:00:00"/>
    <s v="L35-I-48-02-30-80-MULT-120"/>
    <x v="1"/>
    <s v="BOX"/>
    <s v="POUS270486"/>
    <n v="30850285"/>
    <n v="8"/>
    <n v="0"/>
    <n v="0"/>
    <n v="0"/>
    <n v="0"/>
    <n v="-8"/>
    <d v="2024-10-15T00:00:00"/>
    <d v="2024-10-16T00:00:00"/>
    <d v="2024-10-17T00:00:00"/>
    <s v="IMPRESA"/>
    <s v="KITEO"/>
    <x v="1"/>
    <s v="POUS270486"/>
    <m/>
    <d v="1899-12-30T00:00:00"/>
    <d v="1899-12-30T00:00:0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d v="2024-10-15T00:00:00"/>
    <d v="2024-10-16T00:00:00"/>
    <d v="2024-10-17T00:00:00"/>
    <s v="IMPRESA"/>
    <s v="KITEO"/>
    <x v="1"/>
    <s v="POUS270391"/>
    <m/>
    <d v="1899-12-30T00:00:00"/>
    <d v="1899-12-30T00:00:0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d v="2024-10-15T00:00:00"/>
    <d v="2024-10-16T00:00:00"/>
    <d v="2024-10-17T00:00:00"/>
    <s v="IMPRESA"/>
    <s v="KITEO"/>
    <x v="1"/>
    <s v="POUS270407"/>
    <m/>
    <d v="1899-12-30T00:00:00"/>
    <d v="1899-12-30T00:00:00"/>
  </r>
  <r>
    <s v="L35-I-48-04-35-80-MULT-120POUS270438"/>
    <d v="2024-10-09T00:00:00"/>
    <s v="L35-I-48-04-35-80-MULT-120"/>
    <x v="1"/>
    <s v="BOX"/>
    <s v="POUS270438"/>
    <n v="30850288"/>
    <n v="47"/>
    <n v="44"/>
    <n v="3"/>
    <n v="0"/>
    <n v="0"/>
    <n v="-3"/>
    <d v="2024-10-15T00:00:00"/>
    <d v="2024-10-16T00:00:00"/>
    <d v="2024-10-17T00:00:00"/>
    <s v="COMPLETA"/>
    <s v="PROCESO"/>
    <x v="0"/>
    <s v="POUS270438"/>
    <m/>
    <d v="1899-12-30T00:00:00"/>
    <d v="1899-12-30T00:00:00"/>
  </r>
  <r>
    <s v="L35-I-48-06-27-80-MULT-120POUS270504"/>
    <d v="2024-10-09T00:00:00"/>
    <s v="L35-I-48-06-27-80-MULT-120"/>
    <x v="1"/>
    <s v="BOX"/>
    <s v="POUS270504"/>
    <n v="30850289"/>
    <n v="2"/>
    <n v="0"/>
    <n v="0"/>
    <n v="0"/>
    <n v="0"/>
    <n v="-2"/>
    <d v="2024-10-15T00:00:00"/>
    <d v="2024-10-16T00:00:00"/>
    <d v="2024-10-17T00:00:00"/>
    <d v="1899-12-30T00:00:00"/>
    <s v="KITEO"/>
    <x v="1"/>
    <s v="POUS270504"/>
    <m/>
    <d v="1899-12-30T00:00:00"/>
    <d v="1899-12-30T00:00:0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d v="2024-10-15T00:00:00"/>
    <d v="2024-10-16T00:00:00"/>
    <d v="2024-10-17T00:00:00"/>
    <s v="INCOMPLETA  APC-000145-04"/>
    <s v="KITEO"/>
    <x v="1"/>
    <s v="POUS270263"/>
    <m/>
    <d v="1899-12-30T00:00:00"/>
    <d v="1899-12-30T00:00:00"/>
  </r>
  <r>
    <s v="L35-I-48-08-30-80-MULT-120POUS270549"/>
    <d v="2024-10-09T00:00:00"/>
    <s v="L35-I-48-08-30-80-MULT-120"/>
    <x v="1"/>
    <s v="BOX"/>
    <s v="POUS270549"/>
    <n v="30850291"/>
    <n v="4"/>
    <n v="0"/>
    <n v="0"/>
    <n v="0"/>
    <n v="0"/>
    <n v="-4"/>
    <d v="2024-10-15T00:00:00"/>
    <d v="2024-10-16T00:00:00"/>
    <d v="2024-10-17T00:00:00"/>
    <s v="IMPRESA"/>
    <s v="KITEO"/>
    <x v="1"/>
    <s v="POUS270549"/>
    <m/>
    <d v="1899-12-30T00:00:00"/>
    <d v="1899-12-30T00:00:0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d v="2024-10-15T00:00:00"/>
    <d v="2024-10-16T00:00:00"/>
    <d v="2024-10-17T00:00:00"/>
    <s v="IMPRESA"/>
    <s v="KITEO"/>
    <x v="1"/>
    <s v="POUS270497"/>
    <m/>
    <d v="1899-12-30T00:00:00"/>
    <d v="1899-12-30T00:00:00"/>
  </r>
  <r>
    <s v="L50-I-12-06-30-80-MULT-9X59POUS270221"/>
    <d v="2024-10-09T00:00:00"/>
    <s v="L50-I-12-06-30-80-MULT-9X59"/>
    <x v="3"/>
    <s v="BOX"/>
    <s v="POUS270221"/>
    <n v="30850293"/>
    <n v="1"/>
    <n v="0"/>
    <n v="0"/>
    <n v="0"/>
    <n v="0"/>
    <n v="-1"/>
    <d v="2024-10-15T00:00:00"/>
    <d v="2024-10-16T00:00:00"/>
    <d v="2024-10-17T00:00:00"/>
    <s v="IMPRESA"/>
    <s v="KITEO"/>
    <x v="1"/>
    <s v="POUS270221"/>
    <m/>
    <d v="1899-12-30T00:00:00"/>
    <d v="1899-12-30T00:00:00"/>
  </r>
  <r>
    <s v="L50-I-12-06-35-80-MULT-25X25POUS270233"/>
    <d v="2024-10-09T00:00:00"/>
    <s v="L50-I-12-06-35-80-MULT-25X25"/>
    <x v="3"/>
    <s v="BOX"/>
    <s v="POUS270233"/>
    <n v="30850294"/>
    <n v="3"/>
    <n v="0"/>
    <n v="0"/>
    <n v="0"/>
    <n v="0"/>
    <n v="-3"/>
    <d v="2024-10-15T00:00:00"/>
    <d v="2024-10-16T00:00:00"/>
    <d v="2024-10-17T00:00:00"/>
    <s v="IMPRESA"/>
    <s v="KITEO"/>
    <x v="1"/>
    <s v="POUS270233"/>
    <m/>
    <d v="1899-12-30T00:00:00"/>
    <d v="1899-12-30T00:00:00"/>
  </r>
  <r>
    <s v="L50-I-12-08-30-90-MULT-25X75POUS270456"/>
    <d v="2024-10-09T00:00:00"/>
    <s v="L50-I-12-08-30-90-MULT-25X75"/>
    <x v="3"/>
    <s v="BOX"/>
    <s v="POUS270456"/>
    <n v="30850295"/>
    <n v="2"/>
    <n v="0"/>
    <n v="0"/>
    <n v="0"/>
    <n v="0"/>
    <n v="-2"/>
    <d v="2024-10-15T00:00:00"/>
    <d v="2024-10-16T00:00:00"/>
    <d v="2024-10-17T00:00:00"/>
    <s v="IMPRESA"/>
    <s v="KITEO"/>
    <x v="1"/>
    <s v="POUS270456"/>
    <m/>
    <d v="1899-12-30T00:00:00"/>
    <d v="1899-12-30T00:00:0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d v="2024-10-15T00:00:00"/>
    <d v="2024-10-16T00:00:00"/>
    <d v="2024-10-17T00:00:00"/>
    <s v="IMPRESA"/>
    <s v="KITEO"/>
    <x v="1"/>
    <s v="POUS270155"/>
    <m/>
    <d v="1899-12-30T00:00:00"/>
    <d v="1899-12-30T00:00:0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d v="2024-10-15T00:00:00"/>
    <d v="2024-10-16T00:00:00"/>
    <d v="2024-10-17T00:00:00"/>
    <s v="IMPRESA"/>
    <s v="KITEO"/>
    <x v="1"/>
    <s v="POUS270177"/>
    <m/>
    <d v="1899-12-30T00:00:00"/>
    <d v="1899-12-30T00:00:00"/>
  </r>
  <r>
    <s v="L50-I-12-08-35-80-MULT-25X33POUS270206"/>
    <d v="2024-10-09T00:00:00"/>
    <s v="L50-I-12-08-35-80-MULT-25X33"/>
    <x v="3"/>
    <s v="BOX"/>
    <s v="POUS270206"/>
    <n v="30850298"/>
    <n v="2"/>
    <n v="0"/>
    <n v="0"/>
    <n v="0"/>
    <n v="0"/>
    <n v="-2"/>
    <d v="2024-10-15T00:00:00"/>
    <d v="2024-10-16T00:00:00"/>
    <d v="2024-10-17T00:00:00"/>
    <s v="IMPRESA"/>
    <s v="KITEO"/>
    <x v="1"/>
    <s v="POUS270206"/>
    <m/>
    <d v="1899-12-30T00:00:00"/>
    <d v="1899-12-30T00:00:00"/>
  </r>
  <r>
    <s v="L50-I-12-08-35-80-MULT-9X59POUS270035"/>
    <d v="2024-10-09T00:00:00"/>
    <s v="L50-I-12-08-35-80-MULT-9X59"/>
    <x v="3"/>
    <s v="BOX"/>
    <s v="POUS270035"/>
    <n v="30850299"/>
    <n v="2"/>
    <n v="0"/>
    <n v="0"/>
    <n v="0"/>
    <n v="0"/>
    <n v="-2"/>
    <d v="2024-10-15T00:00:00"/>
    <d v="2024-10-16T00:00:00"/>
    <d v="2024-10-17T00:00:00"/>
    <s v="IMPRESA"/>
    <s v="KITEO"/>
    <x v="1"/>
    <s v="POUS270035"/>
    <m/>
    <d v="1899-12-30T00:00:00"/>
    <d v="1899-12-30T00:00:00"/>
  </r>
  <r>
    <s v="L50-I-12-08-35-90-MULT-9X29POUS270501"/>
    <d v="2024-10-09T00:00:00"/>
    <s v="L50-I-12-08-35-90-MULT-9X29"/>
    <x v="3"/>
    <s v="BOX"/>
    <s v="POUS270501"/>
    <n v="30850300"/>
    <n v="2"/>
    <n v="0"/>
    <n v="0"/>
    <n v="0"/>
    <n v="0"/>
    <n v="-2"/>
    <d v="2024-10-15T00:00:00"/>
    <d v="2024-10-16T00:00:00"/>
    <d v="2024-10-17T00:00:00"/>
    <s v="IMPRESA"/>
    <s v="KITEO"/>
    <x v="1"/>
    <s v="POUS270501"/>
    <m/>
    <d v="1899-12-30T00:00:00"/>
    <d v="1899-12-30T00:00:00"/>
  </r>
  <r>
    <s v="L50-I-12-08-40-90-MULT-15X65POUS270331"/>
    <d v="2024-10-09T00:00:00"/>
    <s v="L50-I-12-08-40-90-MULT-15X65"/>
    <x v="3"/>
    <s v="BOX"/>
    <s v="POUS270331"/>
    <n v="30850301"/>
    <n v="2"/>
    <n v="0"/>
    <n v="0"/>
    <n v="0"/>
    <n v="0"/>
    <n v="-2"/>
    <d v="2024-10-15T00:00:00"/>
    <d v="2024-10-16T00:00:00"/>
    <d v="2024-10-17T00:00:00"/>
    <s v="IMPRESA"/>
    <s v="KITEO"/>
    <x v="1"/>
    <s v="POUS270331"/>
    <m/>
    <d v="1899-12-30T00:00:00"/>
    <d v="1899-12-30T00:00:00"/>
  </r>
  <r>
    <s v="L50-I-12-10-30-80-MULT-15X15POUS270149"/>
    <d v="2024-10-09T00:00:00"/>
    <s v="L50-I-12-10-30-80-MULT-15X15"/>
    <x v="3"/>
    <s v="BOX"/>
    <s v="POUS270149"/>
    <n v="30850302"/>
    <n v="1"/>
    <n v="0"/>
    <n v="0"/>
    <n v="0"/>
    <n v="0"/>
    <n v="-1"/>
    <d v="2024-10-15T00:00:00"/>
    <d v="2024-10-16T00:00:00"/>
    <d v="2024-10-17T00:00:00"/>
    <s v="IMPRESA"/>
    <s v="KITEO"/>
    <x v="1"/>
    <s v="POUS270149"/>
    <m/>
    <d v="1899-12-30T00:00:00"/>
    <d v="1899-12-30T00:00:00"/>
  </r>
  <r>
    <s v="L50-I-12-12-30-80-MULT-9X59POUS270451"/>
    <d v="2024-10-09T00:00:00"/>
    <s v="L50-I-12-12-30-80-MULT-9X59"/>
    <x v="3"/>
    <s v="BOX"/>
    <s v="POUS270451"/>
    <n v="30850303"/>
    <n v="2"/>
    <n v="0"/>
    <n v="0"/>
    <n v="0"/>
    <n v="0"/>
    <n v="-2"/>
    <d v="2024-10-15T00:00:00"/>
    <d v="2024-10-16T00:00:00"/>
    <d v="2024-10-17T00:00:00"/>
    <s v="IMPRESA"/>
    <s v="KITEO"/>
    <x v="1"/>
    <s v="POUS270451"/>
    <m/>
    <d v="1899-12-30T00:00:00"/>
    <d v="1899-12-30T00:00:0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d v="2024-10-15T00:00:00"/>
    <d v="2024-10-16T00:00:00"/>
    <d v="2024-10-17T00:00:00"/>
    <s v="IMPRESA"/>
    <s v="KITEO"/>
    <x v="1"/>
    <s v="POUS270180"/>
    <m/>
    <d v="1899-12-30T00:00:00"/>
    <d v="1899-12-30T00:00:0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d v="2024-10-15T00:00:00"/>
    <d v="2024-10-16T00:00:00"/>
    <d v="2024-10-17T00:00:00"/>
    <s v="IMPRESA"/>
    <s v="KITEO"/>
    <x v="1"/>
    <s v="POUS270474"/>
    <m/>
    <d v="1899-12-30T00:00:00"/>
    <d v="1899-12-30T00:00:00"/>
  </r>
  <r>
    <s v="L50-I-12-12-35-80-MULT-25X75POUS270246"/>
    <d v="2024-10-09T00:00:00"/>
    <s v="L50-I-12-12-35-80-MULT-25X75"/>
    <x v="3"/>
    <s v="BOX"/>
    <s v="POUS270246"/>
    <n v="30850306"/>
    <n v="1"/>
    <n v="0"/>
    <n v="0"/>
    <n v="0"/>
    <n v="0"/>
    <n v="-1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80-MULT-9X29POUS270537"/>
    <d v="2024-10-09T00:00:00"/>
    <s v="L50-I-12-12-35-80-MULT-9X29"/>
    <x v="3"/>
    <s v="BOX"/>
    <s v="POUS270537"/>
    <n v="30850307"/>
    <n v="1"/>
    <n v="0"/>
    <n v="0"/>
    <n v="0"/>
    <n v="0"/>
    <n v="-1"/>
    <d v="2024-10-15T00:00:00"/>
    <d v="2024-10-16T00:00:00"/>
    <d v="2024-10-17T00:00:00"/>
    <s v="IMPRESA"/>
    <s v="KITEO"/>
    <x v="1"/>
    <s v="POUS270537"/>
    <m/>
    <d v="1899-12-30T00:00:00"/>
    <d v="1899-12-30T00:00:00"/>
  </r>
  <r>
    <s v="L50-I-12-12-35-80-MULT-9X59POUS270246"/>
    <d v="2024-10-09T00:00:00"/>
    <s v="L50-I-12-12-35-80-MULT-9X59"/>
    <x v="3"/>
    <s v="BOX"/>
    <s v="POUS270246"/>
    <n v="30850308"/>
    <n v="2"/>
    <n v="0"/>
    <n v="0"/>
    <n v="0"/>
    <n v="0"/>
    <n v="-2"/>
    <d v="2024-10-15T00:00:00"/>
    <d v="2024-10-16T00:00:00"/>
    <d v="2024-10-17T00:00:00"/>
    <s v="IMPRESA"/>
    <s v="KITEO"/>
    <x v="1"/>
    <s v="POUS270246"/>
    <m/>
    <d v="1899-12-30T00:00:00"/>
    <d v="1899-12-30T00:00:00"/>
  </r>
  <r>
    <s v="L50-I-12-12-35-90-MULT-15X15POUS270373"/>
    <d v="2024-10-09T00:00:00"/>
    <s v="L50-I-12-12-35-90-MULT-15X15"/>
    <x v="3"/>
    <s v="BOX"/>
    <s v="POUS270373"/>
    <n v="30850309"/>
    <n v="1"/>
    <n v="0"/>
    <n v="0"/>
    <n v="0"/>
    <n v="0"/>
    <n v="-1"/>
    <d v="2024-10-15T00:00:00"/>
    <d v="2024-10-16T00:00:00"/>
    <d v="2024-10-17T00:00:00"/>
    <s v="IMPRESA"/>
    <s v="KITEO"/>
    <x v="1"/>
    <s v="POUS270373"/>
    <m/>
    <d v="1899-12-30T00:00:00"/>
    <d v="1899-12-30T00:00:00"/>
  </r>
  <r>
    <s v="L50-I-12-12-35-90-MULT-40X60POUS270185"/>
    <d v="2024-10-09T00:00:00"/>
    <s v="L50-I-12-12-35-90-MULT-40X60"/>
    <x v="3"/>
    <s v="BOX"/>
    <s v="POUS270185"/>
    <n v="30850310"/>
    <n v="2"/>
    <n v="0"/>
    <n v="0"/>
    <n v="0"/>
    <n v="0"/>
    <n v="-2"/>
    <d v="2024-10-15T00:00:00"/>
    <d v="2024-10-16T00:00:00"/>
    <d v="2024-10-17T00:00:00"/>
    <s v="IMPRESA"/>
    <s v="KITEO"/>
    <x v="1"/>
    <s v="POUS270185"/>
    <m/>
    <d v="1899-12-30T00:00:00"/>
    <d v="1899-12-30T00:00:00"/>
  </r>
  <r>
    <s v="L50-I-12-12-35-90-MULT-9X29POUS270001"/>
    <d v="2024-10-09T00:00:00"/>
    <s v="L50-I-12-12-35-90-MULT-9X29"/>
    <x v="3"/>
    <s v="BOX"/>
    <s v="POUS270001"/>
    <n v="30850311"/>
    <n v="1"/>
    <n v="0"/>
    <n v="0"/>
    <n v="0"/>
    <n v="0"/>
    <n v="-1"/>
    <d v="2024-10-15T00:00:00"/>
    <d v="2024-10-16T00:00:00"/>
    <d v="2024-10-17T00:00:00"/>
    <s v="IMPRESA"/>
    <s v="KITEO"/>
    <x v="1"/>
    <s v="POUS270001"/>
    <m/>
    <d v="1899-12-30T00:00:00"/>
    <d v="1899-12-30T00:00:00"/>
  </r>
  <r>
    <s v="L50-I-12-12-40-90-MULT-9X9POUS270425"/>
    <d v="2024-10-09T00:00:00"/>
    <s v="L50-I-12-12-40-90-MULT-9X9"/>
    <x v="3"/>
    <s v="BOX"/>
    <s v="POUS270425"/>
    <n v="30850312"/>
    <n v="2"/>
    <n v="0"/>
    <n v="0"/>
    <n v="0"/>
    <n v="0"/>
    <n v="-2"/>
    <d v="2024-10-15T00:00:00"/>
    <d v="2024-10-16T00:00:00"/>
    <d v="2024-10-17T00:00:00"/>
    <s v="IMPRESA"/>
    <s v="KITEO"/>
    <x v="1"/>
    <s v="POUS270425"/>
    <m/>
    <d v="1899-12-30T00:00:00"/>
    <d v="1899-12-30T00:00:00"/>
  </r>
  <r>
    <s v="L50-I-48-06-22-80-MULT-9X29POUS269994"/>
    <d v="2024-10-09T00:00:00"/>
    <s v="L50-I-48-06-22-80-MULT-9X29"/>
    <x v="4"/>
    <s v="BOX"/>
    <s v="POUS269994"/>
    <n v="30850313"/>
    <n v="1"/>
    <n v="0"/>
    <n v="0"/>
    <n v="0"/>
    <n v="0"/>
    <n v="-1"/>
    <d v="2024-10-16T00:00:00"/>
    <d v="2024-10-17T00:00:00"/>
    <d v="2024-10-18T00:00:00"/>
    <s v="IMPRESA"/>
    <s v="KITEO"/>
    <x v="1"/>
    <s v="POUS269994"/>
    <m/>
    <d v="1899-12-30T00:00:00"/>
    <d v="1899-12-30T00:00:00"/>
  </r>
  <r>
    <s v="L50-I-48-06-27-80-MULT-15X35POUS269984"/>
    <d v="2024-10-09T00:00:00"/>
    <s v="L50-I-48-06-27-80-MULT-15X35"/>
    <x v="4"/>
    <s v="BOX"/>
    <s v="POUS269984"/>
    <n v="30850315"/>
    <n v="4"/>
    <n v="0"/>
    <n v="0"/>
    <n v="0"/>
    <n v="0"/>
    <n v="-4"/>
    <d v="2024-10-16T00:00:00"/>
    <d v="2024-10-17T00:00:00"/>
    <d v="2024-10-18T00:00:00"/>
    <s v="IMPRESA"/>
    <s v="KITEO"/>
    <x v="1"/>
    <s v="POUS269984"/>
    <m/>
    <d v="1899-12-30T00:00:00"/>
    <d v="1899-12-30T00:00:00"/>
  </r>
  <r>
    <s v="L50-I-48-08-22-80-MULT-9X29POUS269976"/>
    <d v="2024-10-09T00:00:00"/>
    <s v="L50-I-48-08-22-80-MULT-9X29"/>
    <x v="4"/>
    <s v="BOX"/>
    <s v="POUS269976"/>
    <n v="30850316"/>
    <n v="8"/>
    <n v="0"/>
    <n v="0"/>
    <n v="0"/>
    <n v="0"/>
    <n v="-8"/>
    <d v="2024-10-16T00:00:00"/>
    <d v="2024-10-17T00:00:00"/>
    <d v="2024-10-18T00:00:00"/>
    <s v="IMPRESA"/>
    <s v="KITEO"/>
    <x v="1"/>
    <s v="POUS269976"/>
    <m/>
    <d v="1899-12-30T00:00:00"/>
    <d v="1899-12-30T00:00:00"/>
  </r>
  <r>
    <s v="L50-I-48-12-22-80-MULT-15X23POUS270265"/>
    <d v="2024-10-09T00:00:00"/>
    <s v="L50-I-48-12-22-80-MULT-15X23"/>
    <x v="4"/>
    <s v="BOX"/>
    <s v="POUS270265"/>
    <n v="30850317"/>
    <n v="3"/>
    <n v="0"/>
    <n v="0"/>
    <n v="0"/>
    <n v="0"/>
    <n v="-3"/>
    <d v="2024-10-16T00:00:00"/>
    <d v="2024-10-17T00:00:00"/>
    <d v="2024-10-18T00:00:00"/>
    <s v="IMPRESA"/>
    <s v="KITEO"/>
    <x v="1"/>
    <s v="POUS270265"/>
    <m/>
    <d v="1899-12-30T00:00:00"/>
    <d v="1899-12-30T00:00:00"/>
  </r>
  <r>
    <s v="L50-I-48-12-27-80-MULT-15X15POUS270506"/>
    <d v="2024-10-09T00:00:00"/>
    <s v="L50-I-48-12-27-80-MULT-15X15"/>
    <x v="4"/>
    <s v="BOX"/>
    <s v="POUS270506"/>
    <n v="30850318"/>
    <n v="5"/>
    <n v="0"/>
    <n v="0"/>
    <n v="0"/>
    <n v="0"/>
    <n v="-5"/>
    <d v="2024-10-16T00:00:00"/>
    <d v="2024-10-17T00:00:00"/>
    <d v="2024-10-18T00:00:00"/>
    <s v="IMPRESA"/>
    <s v="KITEO"/>
    <x v="1"/>
    <s v="POUS270506"/>
    <m/>
    <d v="1899-12-30T00:00:00"/>
    <d v="1899-12-30T00:00:00"/>
  </r>
  <r>
    <s v="L50-E-48-12-27-80-MULT-120POUS270295"/>
    <d v="2024-10-10T00:00:00"/>
    <s v="L50-E-48-12-27-80-MULT-120"/>
    <x v="0"/>
    <s v="BOX"/>
    <s v="POUS270295"/>
    <n v="30850319"/>
    <n v="13"/>
    <n v="4"/>
    <n v="9"/>
    <n v="0"/>
    <n v="0"/>
    <n v="-9"/>
    <d v="2024-10-16T00:00:00"/>
    <d v="2024-10-17T00:00:00"/>
    <d v="2024-10-18T00:00:00"/>
    <s v="COMPLETA"/>
    <s v="PROCESO"/>
    <x v="0"/>
    <s v="POUS270295"/>
    <m/>
    <d v="1899-12-30T00:00:00"/>
    <d v="1899-12-30T00:00:00"/>
  </r>
  <r>
    <s v="L50-E-48-06-27-80-MULT-15X35POUS270336"/>
    <d v="2024-10-10T00:00:00"/>
    <s v="L50-E-48-06-27-80-MULT-15X35"/>
    <x v="0"/>
    <s v="BOX"/>
    <s v="POUS270336"/>
    <n v="30850320"/>
    <n v="10"/>
    <n v="8"/>
    <n v="2"/>
    <n v="0"/>
    <n v="0"/>
    <n v="-2"/>
    <d v="2024-10-16T00:00:00"/>
    <d v="2024-10-17T00:00:00"/>
    <d v="2024-10-18T00:00:00"/>
    <s v="COMPLETA"/>
    <s v="PROCESO"/>
    <x v="0"/>
    <s v="POUS270336"/>
    <m/>
    <d v="1899-12-30T00:00:00"/>
    <d v="1899-12-30T00:00:00"/>
  </r>
  <r>
    <s v="L50-E-48-08-30-90-MULT-LOLPOUS270239"/>
    <d v="2024-10-10T00:00:00"/>
    <s v="L50-E-48-08-30-90-MULT-LOL"/>
    <x v="0"/>
    <s v="BOX"/>
    <s v="POUS270239"/>
    <n v="30850321"/>
    <n v="4"/>
    <n v="0"/>
    <n v="0"/>
    <n v="0"/>
    <n v="0"/>
    <n v="-4"/>
    <d v="2024-10-16T00:00:00"/>
    <d v="2024-10-17T00:00:00"/>
    <d v="2024-10-18T00:00:00"/>
    <s v="IMPRESA"/>
    <s v="KITEO"/>
    <x v="1"/>
    <s v="POUS270239"/>
    <m/>
    <d v="1899-12-30T00:00:00"/>
    <d v="1899-12-30T00:00:0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d v="2024-10-16T00:00:00"/>
    <d v="2024-10-17T00:00:00"/>
    <d v="2024-10-18T00:00:00"/>
    <s v="IMPRESA"/>
    <s v="KITEO"/>
    <x v="1"/>
    <s v="POUS270384"/>
    <m/>
    <d v="1899-12-30T00:00:00"/>
    <d v="1899-12-30T00:00:00"/>
  </r>
  <r>
    <s v="L50-E-48-08-30-80-MULT-LOLPOUS270341"/>
    <d v="2024-10-10T00:00:00"/>
    <s v="L50-E-48-08-30-80-MULT-LOL"/>
    <x v="0"/>
    <s v="BOX"/>
    <s v="POUS270341"/>
    <n v="30850323"/>
    <n v="3"/>
    <n v="0"/>
    <n v="0"/>
    <n v="0"/>
    <n v="0"/>
    <n v="-3"/>
    <d v="2024-10-16T00:00:00"/>
    <d v="2024-10-17T00:00:00"/>
    <d v="2024-10-18T00:00:00"/>
    <s v="IMPRESA"/>
    <s v="KITEO"/>
    <x v="1"/>
    <s v="POUS270341"/>
    <m/>
    <d v="1899-12-30T00:00:00"/>
    <d v="1899-12-30T00:00:0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d v="2024-10-16T00:00:00"/>
    <d v="2024-10-17T00:00:00"/>
    <d v="2024-10-18T00:00:00"/>
    <s v="IMPRESA"/>
    <s v="KITEO"/>
    <x v="1"/>
    <s v="POUS270365"/>
    <m/>
    <d v="1899-12-30T00:00:00"/>
    <d v="1899-12-30T00:00:0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d v="2024-10-16T00:00:00"/>
    <d v="2024-10-17T00:00:00"/>
    <d v="2024-10-18T00:00:00"/>
    <s v="IMPRESA"/>
    <s v="KITEO"/>
    <x v="1"/>
    <s v="POUS270410"/>
    <m/>
    <d v="1899-12-30T00:00:00"/>
    <d v="1899-12-30T00:00:0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d v="2024-10-16T00:00:00"/>
    <d v="2024-10-17T00:00:00"/>
    <d v="2024-10-18T00:00:00"/>
    <s v="IMPRESA"/>
    <s v="KITEO"/>
    <x v="1"/>
    <s v="POUS270550"/>
    <m/>
    <d v="1899-12-30T00:00:00"/>
    <d v="1899-12-30T00:00:0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d v="2024-10-16T00:00:00"/>
    <d v="2024-10-17T00:00:00"/>
    <d v="2024-10-18T00:00:00"/>
    <s v="IMPRESA"/>
    <s v="KITEO"/>
    <x v="1"/>
    <s v="POUS270430"/>
    <m/>
    <d v="1899-12-30T00:00:00"/>
    <d v="1899-12-30T00:00:00"/>
  </r>
  <r>
    <s v="L50-E-48-12-27-80-MULT-15X65POUS270351"/>
    <d v="2024-10-10T00:00:00"/>
    <s v="L50-E-48-12-27-80-MULT-15X65"/>
    <x v="0"/>
    <s v="BOX"/>
    <s v="POUS270351"/>
    <n v="30850328"/>
    <n v="2"/>
    <n v="0"/>
    <n v="0"/>
    <n v="0"/>
    <n v="0"/>
    <n v="-2"/>
    <d v="2024-10-16T00:00:00"/>
    <d v="2024-10-17T00:00:00"/>
    <d v="2024-10-18T00:00:00"/>
    <s v="IMPRESA"/>
    <s v="KITEO"/>
    <x v="1"/>
    <s v="POUS270351"/>
    <m/>
    <d v="1899-12-30T00:00:00"/>
    <d v="1899-12-30T00:00:00"/>
  </r>
  <r>
    <s v="L50-E-48-10-27-80-MULT-15X15POUS270356"/>
    <d v="2024-10-10T00:00:00"/>
    <s v="L50-E-48-10-27-80-MULT-15X15"/>
    <x v="0"/>
    <s v="BOX"/>
    <s v="POUS270356"/>
    <n v="30850329"/>
    <n v="1"/>
    <n v="0"/>
    <n v="0"/>
    <n v="0"/>
    <n v="0"/>
    <n v="-1"/>
    <d v="2024-10-16T00:00:00"/>
    <d v="2024-10-17T00:00:00"/>
    <d v="2024-10-18T00:00:00"/>
    <s v="IMPRESA"/>
    <s v="KITEO"/>
    <x v="1"/>
    <s v="POUS270356"/>
    <m/>
    <d v="1899-12-30T00:00:00"/>
    <d v="1899-12-30T00:00:0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d v="2024-10-16T00:00:00"/>
    <d v="2024-10-17T00:00:00"/>
    <d v="2024-10-18T00:00:00"/>
    <s v="IMPRESA"/>
    <s v="KITEO"/>
    <x v="1"/>
    <s v="POUS270433"/>
    <m/>
    <d v="1899-12-30T00:00:00"/>
    <d v="1899-12-30T00:00:00"/>
  </r>
  <r>
    <s v="L35-I-48-12-50-80-MULT-120POUS270497"/>
    <d v="2024-10-11T00:00:00"/>
    <s v="L35-I-48-12-50-80-MULT-120"/>
    <x v="1"/>
    <s v="BOX"/>
    <s v="POUS270497"/>
    <n v="3085033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551"/>
    <d v="2024-10-11T00:00:00"/>
    <s v="L35-I-48-12-40-80-MULT-120"/>
    <x v="1"/>
    <s v="BOX"/>
    <s v="POUS270551"/>
    <n v="30850333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2-40-80-MULT-120POUS270454"/>
    <d v="2024-10-11T00:00:00"/>
    <s v="L35-I-48-12-40-80-MULT-120"/>
    <x v="1"/>
    <s v="BOX"/>
    <s v="POUS270454"/>
    <n v="30850334"/>
    <n v="9"/>
    <n v="0"/>
    <n v="0"/>
    <n v="0"/>
    <n v="0"/>
    <n v="-9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47"/>
    <d v="2024-10-11T00:00:00"/>
    <s v="L35-I-48-12-35-80-MULT-120"/>
    <x v="1"/>
    <s v="BOX"/>
    <s v="POUS270447"/>
    <n v="30850335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35-I-48-12-35-80-MULT-120POUS270434"/>
    <d v="2024-10-11T00:00:00"/>
    <s v="L35-I-48-12-35-80-MULT-120"/>
    <x v="1"/>
    <s v="BOX"/>
    <s v="POUS270434"/>
    <n v="30850336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376"/>
    <d v="2024-10-11T00:00:00"/>
    <s v="L35-I-48-10-40-80-MULT-120"/>
    <x v="1"/>
    <s v="BOX"/>
    <s v="POUS270376"/>
    <n v="30850337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35-I-48-10-40-80-MULT-120POUS270032"/>
    <d v="2024-10-11T00:00:00"/>
    <s v="L35-I-48-10-40-80-MULT-120"/>
    <x v="1"/>
    <s v="BOX"/>
    <s v="POUS270032"/>
    <n v="30850338"/>
    <n v="8"/>
    <n v="0"/>
    <n v="0"/>
    <n v="0"/>
    <n v="0"/>
    <n v="-8"/>
    <d v="2024-10-17T00:00:00"/>
    <d v="2024-10-18T00:00:00"/>
    <d v="2024-10-21T00:00:00"/>
    <s v="IMPRESA"/>
    <s v="KITEO"/>
    <x v="1"/>
    <m/>
    <m/>
    <d v="1899-12-30T00:00:00"/>
    <d v="1899-12-30T00:00:00"/>
  </r>
  <r>
    <s v="L35-I-48-10-35-80-MULT-120POUS270145"/>
    <d v="2024-10-11T00:00:00"/>
    <s v="L35-I-48-10-35-80-MULT-120"/>
    <x v="1"/>
    <s v="BOX"/>
    <s v="POUS270145"/>
    <n v="30850339"/>
    <n v="20"/>
    <n v="0"/>
    <n v="0"/>
    <n v="0"/>
    <n v="0"/>
    <n v="-20"/>
    <d v="2024-10-17T00:00:00"/>
    <d v="2024-10-18T00:00:00"/>
    <d v="2024-10-21T00:00:00"/>
    <s v="IMPRESA"/>
    <s v="KITEO"/>
    <x v="1"/>
    <m/>
    <m/>
    <d v="1899-12-30T00:00:00"/>
    <d v="1899-12-30T00:00:00"/>
  </r>
  <r>
    <s v="L35-I-48-08-30-80-MULT-120POUS270580"/>
    <d v="2024-10-11T00:00:00"/>
    <s v="L35-I-48-08-30-80-MULT-120"/>
    <x v="1"/>
    <s v="BOX"/>
    <s v="POUS270580"/>
    <n v="30850340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12-27-80-MULT-9X9POUS270589"/>
    <d v="2024-10-11T00:00:00"/>
    <s v="L50-E-12-12-27-80-MULT-9X9"/>
    <x v="5"/>
    <s v="BOX"/>
    <s v="POUS270589"/>
    <n v="30850341"/>
    <n v="11"/>
    <n v="0"/>
    <n v="0"/>
    <n v="0"/>
    <n v="0"/>
    <n v="-11"/>
    <d v="2024-10-17T00:00:00"/>
    <d v="2024-10-18T00:00:00"/>
    <d v="2024-10-21T00:00:00"/>
    <s v="IMPRESA"/>
    <s v="KITEO"/>
    <x v="1"/>
    <m/>
    <m/>
    <d v="1899-12-30T00:00:00"/>
    <d v="1899-12-30T00:00:00"/>
  </r>
  <r>
    <s v="L50-E-12-06-40-80-MULT-25X25POUS270127"/>
    <d v="2024-10-11T00:00:00"/>
    <s v="L50-E-12-06-40-80-MULT-25X25"/>
    <x v="5"/>
    <s v="BOX"/>
    <s v="POUS270127"/>
    <n v="30850342"/>
    <n v="2"/>
    <n v="0"/>
    <n v="0"/>
    <n v="0"/>
    <n v="0"/>
    <n v="-2"/>
    <d v="2024-10-17T00:00:00"/>
    <d v="2024-10-18T00:00:00"/>
    <d v="2024-10-21T00:00:00"/>
    <s v="IMPRESA"/>
    <s v="KITEO"/>
    <x v="1"/>
    <m/>
    <m/>
    <d v="1899-12-30T00:00:00"/>
    <d v="1899-12-30T00:00:00"/>
  </r>
  <r>
    <s v="L50-E-12-04-40-80-MULT-15X15POUS270253"/>
    <d v="2024-10-11T00:00:00"/>
    <s v="L50-E-12-04-40-80-MULT-15X15"/>
    <x v="5"/>
    <s v="BOX"/>
    <s v="POUS270253"/>
    <n v="30850344"/>
    <n v="1"/>
    <n v="0"/>
    <n v="0"/>
    <n v="0"/>
    <n v="0"/>
    <n v="-1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ASYMPOUS270535"/>
    <d v="2024-10-11T00:00:00"/>
    <s v="L50-I-48-06-35-80-MULT-ASYM"/>
    <x v="4"/>
    <s v="BOX"/>
    <s v="POUS270535"/>
    <n v="30850343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10-35-80-MULT-ASYMPOUS270366"/>
    <d v="2024-10-11T00:00:00"/>
    <s v="L50-I-48-10-35-80-MULT-ASYM"/>
    <x v="4"/>
    <s v="BOX"/>
    <s v="POUS270366"/>
    <n v="30850345"/>
    <n v="41"/>
    <n v="0"/>
    <n v="0"/>
    <n v="0"/>
    <n v="0"/>
    <n v="-41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35POUS270233"/>
    <d v="2024-10-11T00:00:00"/>
    <s v="L50-I-48-08-35-80-MULT-15X35"/>
    <x v="4"/>
    <s v="BOX"/>
    <s v="POUS270233"/>
    <n v="30850346"/>
    <n v="34"/>
    <n v="0"/>
    <n v="0"/>
    <n v="0"/>
    <n v="0"/>
    <n v="-3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90-MULT-ASYMPOUS270244"/>
    <d v="2024-10-11T00:00:00"/>
    <s v="L50-I-48-08-35-90-MULT-ASYM"/>
    <x v="4"/>
    <s v="BOX"/>
    <s v="POUS270244"/>
    <n v="30850347"/>
    <n v="30"/>
    <n v="0"/>
    <n v="0"/>
    <n v="0"/>
    <n v="0"/>
    <n v="-30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20"/>
    <d v="2024-10-11T00:00:00"/>
    <s v="L50-I-48-06-35-80-MULT-25X25"/>
    <x v="4"/>
    <s v="BOX"/>
    <s v="POUS270220"/>
    <n v="30850348"/>
    <n v="26"/>
    <n v="0"/>
    <n v="0"/>
    <n v="0"/>
    <n v="0"/>
    <n v="-2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25X25POUS270233"/>
    <d v="2024-10-11T00:00:00"/>
    <s v="L50-I-48-06-35-80-MULT-25X25"/>
    <x v="4"/>
    <s v="BOX"/>
    <s v="POUS270233"/>
    <n v="30850349"/>
    <n v="24"/>
    <n v="0"/>
    <n v="0"/>
    <n v="0"/>
    <n v="0"/>
    <n v="-2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39X9POUS270400"/>
    <d v="2024-10-11T00:00:00"/>
    <s v="L50-I-48-08-35-80-MULT-39X9"/>
    <x v="4"/>
    <s v="BOX"/>
    <s v="POUS270400"/>
    <n v="30850350"/>
    <n v="22"/>
    <n v="0"/>
    <n v="0"/>
    <n v="0"/>
    <n v="0"/>
    <n v="-22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40X60POUS270389"/>
    <d v="2024-10-11T00:00:00"/>
    <s v="L50-I-48-06-35-80-MULT-40X60"/>
    <x v="4"/>
    <s v="BOX"/>
    <s v="POUS270389"/>
    <n v="30850351"/>
    <n v="14"/>
    <n v="0"/>
    <n v="0"/>
    <n v="0"/>
    <n v="0"/>
    <n v="-14"/>
    <d v="2024-10-17T00:00:00"/>
    <d v="2024-10-18T00:00:00"/>
    <d v="2024-10-21T00:00:00"/>
    <s v="IMPRESA"/>
    <s v="KITEO"/>
    <x v="1"/>
    <m/>
    <m/>
    <d v="1899-12-30T00:00:00"/>
    <d v="1899-12-30T00:00:00"/>
  </r>
  <r>
    <s v="L50-I-48-08-35-80-MULT-15X65POUS270052"/>
    <d v="2024-10-11T00:00:00"/>
    <s v="L50-I-48-08-35-80-MULT-15X65"/>
    <x v="4"/>
    <s v="BOX"/>
    <s v="POUS270052"/>
    <n v="30850352"/>
    <n v="6"/>
    <n v="0"/>
    <n v="0"/>
    <n v="0"/>
    <n v="0"/>
    <n v="-6"/>
    <d v="2024-10-17T00:00:00"/>
    <d v="2024-10-18T00:00:00"/>
    <d v="2024-10-21T00:00:00"/>
    <s v="IMPRESA"/>
    <s v="KITEO"/>
    <x v="1"/>
    <m/>
    <m/>
    <d v="1899-12-30T00:00:00"/>
    <d v="1899-12-30T00:00:00"/>
  </r>
  <r>
    <s v="L50-I-48-06-35-80-MULT-9X17POUS270386"/>
    <d v="2024-10-11T00:00:00"/>
    <s v="L50-I-48-06-35-80-MULT-9X17"/>
    <x v="4"/>
    <s v="BOX"/>
    <s v="POUS270386"/>
    <n v="30850353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90-MULT-15X65POUS270331"/>
    <d v="2024-10-11T00:00:00"/>
    <s v="L50-I-48-08-40-90-MULT-15X65"/>
    <x v="4"/>
    <s v="BOX"/>
    <s v="POUS270331"/>
    <n v="30850354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71"/>
    <d v="2024-10-11T00:00:00"/>
    <s v="L50-I-48-12-35-80-MULT-ASYM"/>
    <x v="4"/>
    <s v="BOX"/>
    <s v="POUS270271"/>
    <n v="30850355"/>
    <n v="11"/>
    <n v="0"/>
    <n v="0"/>
    <n v="0"/>
    <n v="0"/>
    <n v="-11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9X9POUS269981"/>
    <d v="2024-10-11T00:00:00"/>
    <s v="L50-I-48-04-35-80-MULT-9X9"/>
    <x v="4"/>
    <s v="BOX"/>
    <s v="POUS269981"/>
    <n v="3085035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9X29POUS270354"/>
    <d v="2024-10-11T00:00:00"/>
    <s v="L50-I-48-06-35-80-MULT-9X29"/>
    <x v="4"/>
    <s v="BOX"/>
    <s v="POUS270354"/>
    <n v="30850357"/>
    <n v="9"/>
    <n v="0"/>
    <n v="0"/>
    <n v="0"/>
    <n v="0"/>
    <n v="-9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450"/>
    <d v="2024-10-11T00:00:00"/>
    <s v="L50-I-48-08-35-80-MULT-25X25"/>
    <x v="4"/>
    <s v="BOX"/>
    <s v="POUS270450"/>
    <n v="3085035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I-48-12-40-90-MULT-9X9POUS270425"/>
    <d v="2024-10-11T00:00:00"/>
    <s v="L50-I-48-12-40-90-MULT-9X9"/>
    <x v="4"/>
    <s v="BOX"/>
    <s v="POUS270425"/>
    <n v="30850359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15X65POUS270536"/>
    <d v="2024-10-11T00:00:00"/>
    <s v="L50-I-48-08-35-80-MULT-15X65"/>
    <x v="4"/>
    <s v="BOX"/>
    <s v="POUS270536"/>
    <n v="30850360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90-MULT-9X29POUS270501"/>
    <d v="2024-10-11T00:00:00"/>
    <s v="L50-I-48-08-35-90-MULT-9X29"/>
    <x v="4"/>
    <s v="BOX"/>
    <s v="POUS270501"/>
    <n v="30850361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252"/>
    <d v="2024-10-11T00:00:00"/>
    <s v="L50-I-48-12-35-80-MULT-ASYM"/>
    <x v="4"/>
    <s v="BOX"/>
    <s v="POUS270252"/>
    <n v="30850362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40X60POUS270131"/>
    <d v="2024-10-11T00:00:00"/>
    <s v="L50-I-48-04-35-80-MULT-40X60"/>
    <x v="4"/>
    <s v="BOX"/>
    <s v="POUS270131"/>
    <n v="3085036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9X59POUS270035"/>
    <d v="2024-10-11T00:00:00"/>
    <s v="L50-I-48-08-35-80-MULT-9X59"/>
    <x v="4"/>
    <s v="BOX"/>
    <s v="POUS270035"/>
    <n v="3085036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9X59POUS270442"/>
    <d v="2024-10-11T00:00:00"/>
    <s v="L50-I-48-12-35-80-MULT-9X59"/>
    <x v="4"/>
    <s v="BOX"/>
    <s v="POUS270442"/>
    <n v="30850365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I-48-08-40-80-MULT-40X60POUS270345"/>
    <d v="2024-10-11T00:00:00"/>
    <s v="L50-I-48-08-40-80-MULT-40X60"/>
    <x v="4"/>
    <s v="BOX"/>
    <s v="POUS270345"/>
    <n v="3085036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I-48-06-35-80-MULT-ASYMPOUS270250"/>
    <d v="2024-10-11T00:00:00"/>
    <s v="L50-I-48-06-35-80-MULT-ASYM"/>
    <x v="4"/>
    <s v="BOX"/>
    <s v="POUS270250"/>
    <n v="30850367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8-35-80-MULT-25X25POUS270247"/>
    <d v="2024-10-11T00:00:00"/>
    <s v="L50-I-48-08-35-80-MULT-25X25"/>
    <x v="4"/>
    <s v="BOX"/>
    <s v="POUS270247"/>
    <n v="30850368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27-80-MULT-15X35POUS270264"/>
    <d v="2024-10-11T00:00:00"/>
    <s v="L50-I-48-10-27-80-MULT-15X35"/>
    <x v="4"/>
    <s v="BOX"/>
    <s v="POUS270264"/>
    <n v="30850369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80-MULT-ASYMPOUS270417"/>
    <d v="2024-10-11T00:00:00"/>
    <s v="L50-I-48-10-35-80-MULT-ASYM"/>
    <x v="4"/>
    <s v="BOX"/>
    <s v="POUS270417"/>
    <n v="30850370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80-MULT-ASYMPOUS270403"/>
    <d v="2024-10-11T00:00:00"/>
    <s v="L50-I-48-12-35-80-MULT-ASYM"/>
    <x v="4"/>
    <s v="BOX"/>
    <s v="POUS270403"/>
    <n v="3085037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40X60POUS270185"/>
    <d v="2024-10-11T00:00:00"/>
    <s v="L50-I-48-12-35-90-MULT-40X60"/>
    <x v="4"/>
    <s v="BOX"/>
    <s v="POUS270185"/>
    <n v="30850372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ASYMPOUS270445"/>
    <d v="2024-10-11T00:00:00"/>
    <s v="L50-I-48-12-35-90-MULT-ASYM"/>
    <x v="4"/>
    <s v="BOX"/>
    <s v="POUS270445"/>
    <n v="30850373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I-48-04-35-80-MULT-15X15POUS270542"/>
    <d v="2024-10-11T00:00:00"/>
    <s v="L50-I-48-04-35-80-MULT-15X15"/>
    <x v="4"/>
    <s v="BOX"/>
    <s v="POUS270542"/>
    <n v="30850374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0-35-90-MULT-70X40POUS270333"/>
    <d v="2024-10-11T00:00:00"/>
    <s v="L50-I-48-10-35-90-MULT-70X40"/>
    <x v="4"/>
    <s v="BOX"/>
    <s v="POUS270333"/>
    <n v="30850375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15X15POUS270373"/>
    <d v="2024-10-11T00:00:00"/>
    <s v="L50-I-48-12-35-90-MULT-15X15"/>
    <x v="4"/>
    <s v="BOX"/>
    <s v="POUS270373"/>
    <n v="30850377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75POUS270164"/>
    <d v="2024-10-11T00:00:00"/>
    <s v="L50-E-48-06-40-80-MULT-25X75"/>
    <x v="0"/>
    <s v="BOX"/>
    <s v="POUS270164"/>
    <n v="30850379"/>
    <n v="28"/>
    <n v="0"/>
    <n v="0"/>
    <n v="0"/>
    <n v="0"/>
    <n v="-28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d v="2024-10-18T00:00:00"/>
    <d v="2024-10-21T00:00:00"/>
    <d v="2024-10-22T00:00:00"/>
    <s v="EN PROCESO"/>
    <s v="KITEO"/>
    <x v="1"/>
    <m/>
    <m/>
    <d v="1899-12-30T00:00:00"/>
    <d v="1899-12-30T00:00:00"/>
  </r>
  <r>
    <s v="L50-E-48-12-35-90-MULT-9X29POUS270422"/>
    <d v="2024-10-11T00:00:00"/>
    <s v="L50-E-48-12-35-90-MULT-9X29"/>
    <x v="0"/>
    <s v="BOX"/>
    <s v="POUS270422"/>
    <n v="30850381"/>
    <n v="21"/>
    <n v="0"/>
    <n v="0"/>
    <n v="0"/>
    <n v="0"/>
    <n v="-21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23POUS270330"/>
    <d v="2024-10-11T00:00:00"/>
    <s v="L50-E-48-04-40-80-MULT-15X23"/>
    <x v="0"/>
    <s v="BOX"/>
    <s v="POUS270330"/>
    <n v="30850382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0"/>
    <d v="2024-10-11T00:00:00"/>
    <s v="L50-E-48-12-40-80-MULT-15X65"/>
    <x v="0"/>
    <s v="BOX"/>
    <s v="POUS270240"/>
    <n v="30850384"/>
    <n v="13"/>
    <n v="0"/>
    <n v="0"/>
    <n v="0"/>
    <n v="0"/>
    <n v="-1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164"/>
    <d v="2024-10-11T00:00:00"/>
    <s v="L50-E-48-12-40-80-MULT-15X65"/>
    <x v="0"/>
    <s v="BOX"/>
    <s v="POUS270164"/>
    <n v="30850385"/>
    <n v="12"/>
    <n v="0"/>
    <n v="0"/>
    <n v="0"/>
    <n v="0"/>
    <n v="-1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90-MULT-25X25POUS270124"/>
    <d v="2024-10-11T00:00:00"/>
    <s v="L50-E-48-08-35-90-MULT-25X25"/>
    <x v="0"/>
    <s v="BOX"/>
    <s v="POUS270124"/>
    <n v="30850386"/>
    <n v="10"/>
    <n v="0"/>
    <n v="0"/>
    <n v="0"/>
    <n v="0"/>
    <n v="-10"/>
    <d v="2024-10-18T00:00:00"/>
    <d v="2024-10-21T00:00:00"/>
    <d v="2024-10-22T00:00:00"/>
    <s v="IMPRESA"/>
    <s v="KITEO"/>
    <x v="1"/>
    <m/>
    <m/>
    <d v="1899-12-30T00:00:00"/>
    <d v="1899-12-30T00:00:00"/>
  </r>
  <r>
    <s v="L50-E-48-04-40-80-MULT-15X15POUS270253"/>
    <d v="2024-10-11T00:00:00"/>
    <s v="L50-E-48-04-40-80-MULT-15X15"/>
    <x v="0"/>
    <s v="BOX"/>
    <s v="POUS270253"/>
    <n v="30850387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ASYMPOUS270370"/>
    <d v="2024-10-11T00:00:00"/>
    <s v="L50-E-48-06-40-80-MULT-ASYM"/>
    <x v="0"/>
    <s v="BOX"/>
    <s v="POUS270370"/>
    <n v="30850388"/>
    <n v="8"/>
    <n v="0"/>
    <n v="0"/>
    <n v="0"/>
    <n v="0"/>
    <n v="-8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80-MULT-55X25POUS270213"/>
    <d v="2024-10-11T00:00:00"/>
    <s v="L50-E-48-04-35-80-MULT-55X25"/>
    <x v="0"/>
    <s v="BOX"/>
    <s v="POUS270213"/>
    <n v="30850389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127"/>
    <d v="2024-10-11T00:00:00"/>
    <s v="L50-E-48-06-40-80-MULT-25X25"/>
    <x v="0"/>
    <s v="BOX"/>
    <s v="POUS270127"/>
    <n v="30850390"/>
    <n v="7"/>
    <n v="0"/>
    <n v="0"/>
    <n v="0"/>
    <n v="0"/>
    <n v="-7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144"/>
    <d v="2024-10-11T00:00:00"/>
    <s v="L50-E-48-04-35-90-MULT-9X29"/>
    <x v="0"/>
    <s v="BOX"/>
    <s v="POUS270144"/>
    <n v="30850391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d v="2024-10-18T00:00:00"/>
    <d v="2024-10-21T00:00:00"/>
    <d v="2024-10-22T00:00:00"/>
    <s v="IMPRESA"/>
    <s v="KITEO"/>
    <x v="1"/>
    <m/>
    <m/>
    <d v="1899-12-30T00:00:00"/>
    <d v="1899-12-30T00:00:00"/>
  </r>
  <r>
    <s v="L50-E-48-06-40-80-MULT-25X25POUS270359"/>
    <d v="2024-10-11T00:00:00"/>
    <s v="L50-E-48-06-40-80-MULT-25X25"/>
    <x v="0"/>
    <s v="BOX"/>
    <s v="POUS270359"/>
    <n v="30850393"/>
    <n v="5"/>
    <n v="0"/>
    <n v="0"/>
    <n v="0"/>
    <n v="0"/>
    <n v="-5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15X35POUS270150"/>
    <d v="2024-10-11T00:00:00"/>
    <s v="L50-E-48-10-35-90-MULT-15X35"/>
    <x v="0"/>
    <s v="BOX"/>
    <s v="POUS270150"/>
    <n v="30850393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d v="2024-10-18T00:00:00"/>
    <d v="2024-10-21T00:00:00"/>
    <d v="2024-10-22T00:00:00"/>
    <s v="IMPRESA"/>
    <s v="KITEO"/>
    <x v="1"/>
    <m/>
    <m/>
    <d v="1899-12-30T00:00:00"/>
    <d v="1899-12-30T00:00:00"/>
  </r>
  <r>
    <s v="L50-E-48-04-35-90-MULT-25X25POUS270411"/>
    <d v="2024-10-11T00:00:00"/>
    <s v="L50-E-48-04-35-90-MULT-25X25"/>
    <x v="0"/>
    <s v="BOX"/>
    <s v="POUS270411"/>
    <n v="30850395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80-MULT-40X60POUS270157"/>
    <d v="2024-10-11T00:00:00"/>
    <s v="L50-E-48-10-35-80-MULT-40X60"/>
    <x v="0"/>
    <s v="BOX"/>
    <s v="POUS270157"/>
    <n v="30850396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35-90-MULT-9X9POUS270372"/>
    <d v="2024-10-11T00:00:00"/>
    <s v="L50-E-48-10-35-90-MULT-9X9"/>
    <x v="0"/>
    <s v="BOX"/>
    <s v="POUS270372"/>
    <n v="30850397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15X23POUS270431"/>
    <d v="2024-10-11T00:00:00"/>
    <s v="L50-E-48-10-40-80-MULT-15X23"/>
    <x v="0"/>
    <s v="BOX"/>
    <s v="POUS270431"/>
    <n v="30850398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0-40-80-MULT-9X17POUS270292"/>
    <d v="2024-10-11T00:00:00"/>
    <s v="L50-E-48-10-40-80-MULT-9X17"/>
    <x v="0"/>
    <s v="BOX"/>
    <s v="POUS270292"/>
    <n v="30850399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15X65POUS270241"/>
    <d v="2024-10-11T00:00:00"/>
    <s v="L50-E-48-12-40-80-MULT-15X65"/>
    <x v="0"/>
    <s v="BOX"/>
    <s v="POUS270241"/>
    <n v="30850400"/>
    <n v="3"/>
    <n v="0"/>
    <n v="0"/>
    <n v="0"/>
    <n v="0"/>
    <n v="-3"/>
    <d v="2024-10-18T00:00:00"/>
    <d v="2024-10-21T00:00:00"/>
    <d v="2024-10-22T00:00:00"/>
    <s v="IMPRESA"/>
    <s v="KITEO"/>
    <x v="1"/>
    <m/>
    <m/>
    <d v="1899-12-30T00:00:00"/>
    <d v="1899-12-30T00:00:00"/>
  </r>
  <r>
    <s v="L50-E-48-06-35-80-MULT-25X33POUS270270"/>
    <d v="2024-10-11T00:00:00"/>
    <s v="L50-E-48-06-35-80-MULT-25X33"/>
    <x v="0"/>
    <s v="BOX"/>
    <s v="POUS270270"/>
    <n v="30850401"/>
    <n v="2"/>
    <n v="0"/>
    <n v="0"/>
    <n v="0"/>
    <n v="0"/>
    <n v="-2"/>
    <d v="2024-10-18T00:00:00"/>
    <d v="2024-10-21T00:00:00"/>
    <d v="2024-10-22T00:00:00"/>
    <s v="IMPRESA"/>
    <s v="KITEO"/>
    <x v="1"/>
    <m/>
    <m/>
    <d v="1899-12-30T00:00:00"/>
    <d v="1899-12-30T00:00:00"/>
  </r>
  <r>
    <s v="L50-E-48-08-35-80-MULT-ASYMPOUS270147"/>
    <d v="2024-10-11T00:00:00"/>
    <s v="L50-E-48-08-35-80-MULT-ASYM"/>
    <x v="0"/>
    <s v="BOX"/>
    <s v="POUS270147"/>
    <n v="30850402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d v="2024-10-18T00:00:00"/>
    <d v="2024-10-21T00:00:00"/>
    <d v="2024-10-22T00:00:00"/>
    <s v="IMPRESA"/>
    <s v="KITEO"/>
    <x v="1"/>
    <m/>
    <m/>
    <d v="1899-12-30T00:00:00"/>
    <d v="1899-12-30T00:00:0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d v="2024-10-18T00:00:00"/>
    <d v="2024-10-21T00:00:00"/>
    <d v="2024-10-22T00:00:00"/>
    <s v="IMPRESA"/>
    <s v="KITEO"/>
    <x v="1"/>
    <m/>
    <m/>
    <m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s v="SI"/>
    <s v="BATCH091124"/>
    <m/>
    <m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s v="SI"/>
    <s v="BATCH090924"/>
    <m/>
    <m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s v="SI"/>
    <s v="BATCH090924"/>
    <e v="#N/A"/>
    <m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4"/>
    <n v="3"/>
    <n v="1"/>
    <n v="0"/>
    <n v="-4"/>
    <n v="4"/>
    <n v="98.95"/>
    <n v="395.8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s v="SI"/>
    <s v="BATCH090924"/>
    <e v="#N/A"/>
    <m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s v="SI"/>
    <s v="BATCH090924"/>
    <n v="30850045"/>
    <m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s v="SI"/>
    <s v="BATCH091224"/>
    <m/>
    <s v="Embarque parcial de 2 pzas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s v="SI"/>
    <s v="BATCH091224"/>
    <m/>
    <s v="Tablilla Corta APC-000425-02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1"/>
    <n v="2"/>
    <n v="0"/>
    <n v="-12"/>
    <n v="12"/>
    <n v="115.46"/>
    <n v="1385.52"/>
    <x v="0"/>
    <d v="2024-09-24T00:00:00"/>
    <d v="2024-09-25T00:00:00"/>
    <s v="COMPLETA"/>
    <s v="COMPLETA"/>
    <s v="SI"/>
    <s v="BATCH091224"/>
    <n v="30850054"/>
    <s v="Tablilla Corta APC-000425-02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s v="SI"/>
    <s v="BATCH090924"/>
    <n v="30850052"/>
    <m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s v="SI"/>
    <s v="BATCH090924"/>
    <e v="#N/A"/>
    <s v="Tablilla Corta APC-000425-02"/>
    <d v="1899-12-30T00:00:00"/>
    <d v="1899-12-30T00:00:00"/>
    <n v="30850057"/>
  </r>
  <r>
    <s v="L50-I-48-06-27-80MULT-15X35POUS269980"/>
    <d v="2024-09-13T00:00:00"/>
    <s v="L50-I-48-06-27-80MULT-15X35"/>
    <x v="4"/>
    <s v="BOX"/>
    <s v="POUS269980"/>
    <n v="30850062"/>
    <n v="29"/>
    <n v="27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2024-10-12T00:00:00"/>
    <d v="2024-10-14T00:00:00"/>
    <n v="0"/>
  </r>
  <r>
    <s v="L50-I-48-10-30-80MULT-25X33POUS270170"/>
    <d v="2024-09-13T00:00:00"/>
    <s v="L50-I-48-10-30-80MULT-25X33"/>
    <x v="4"/>
    <s v="BOX"/>
    <s v="POUS270170"/>
    <n v="30850067"/>
    <n v="24"/>
    <n v="22"/>
    <n v="0"/>
    <n v="0"/>
    <n v="0"/>
    <n v="-2"/>
    <n v="2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I-48-10-40-90MULT-25X25POUS270196"/>
    <d v="2024-09-13T00:00:00"/>
    <s v="L50-I-48-10-40-90MULT-25X25"/>
    <x v="4"/>
    <s v="BOX"/>
    <s v="POUS270196"/>
    <n v="30850068"/>
    <n v="15"/>
    <n v="14"/>
    <n v="0"/>
    <n v="0"/>
    <n v="0"/>
    <n v="-1"/>
    <n v="1"/>
    <n v="0"/>
    <n v="0"/>
    <x v="0"/>
    <d v="2024-09-24T00:00:00"/>
    <d v="2024-09-25T00:00:00"/>
    <s v="COMPLETA"/>
    <s v="COMPLETA"/>
    <s v="SI"/>
    <s v="BATCH091224-B"/>
    <e v="#N/A"/>
    <m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s v="SI"/>
    <s v="BATCH091224-B"/>
    <e v="#N/A"/>
    <s v="Tablilla Corta APC-000425-02"/>
    <d v="1899-12-30T00:00:00"/>
    <d v="1899-12-30T00:00:00"/>
    <n v="30850058"/>
  </r>
  <r>
    <s v="L50-E-48-12-30-80MULT-25X45POUS270163"/>
    <d v="2024-09-13T00:00:00"/>
    <s v="L50-E-48-12-30-80MULT-25X45"/>
    <x v="0"/>
    <s v="BOX"/>
    <s v="POUS270163"/>
    <n v="30850060"/>
    <n v="12"/>
    <n v="11"/>
    <n v="1"/>
    <n v="0"/>
    <n v="0"/>
    <n v="-1"/>
    <n v="1"/>
    <n v="0"/>
    <n v="0"/>
    <x v="0"/>
    <d v="2024-09-24T00:00:00"/>
    <d v="2024-09-25T00:00:00"/>
    <s v="COMPLETA"/>
    <s v="COMPLETA"/>
    <s v="SI"/>
    <s v="BATCHKIT2-092024"/>
    <e v="#N/A"/>
    <s v="Tablilla Corta APC-000425-02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s v="SI"/>
    <s v="BATCHKIT2-092024"/>
    <e v="#N/A"/>
    <s v="DN APC-000425-01--APC-000149-01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s v="SI"/>
    <s v="BATCHKIT4-092024"/>
    <m/>
    <s v="DN APC-000425-01--APC-000149-01_x000a_replace ASY-100010-00 with ASY-000094-00 CREAR NP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7"/>
    <n v="1"/>
    <n v="0"/>
    <n v="0"/>
    <n v="-1"/>
    <n v="1"/>
    <n v="132.24"/>
    <n v="132.24"/>
    <x v="1"/>
    <d v="2024-09-26T00:00:00"/>
    <d v="2024-09-27T00:00:00"/>
    <s v="COMPLETA"/>
    <s v="COMPLETA"/>
    <s v="SI"/>
    <s v="BATCHKIT4-092024"/>
    <e v="#N/A"/>
    <s v="DN APC-000426-00--APC-000150-0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s v="SI"/>
    <s v="BATCHKIT5-092024"/>
    <m/>
    <s v="DN APC-000423-02--APC-000147-02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s v="SI"/>
    <s v="BATCHKIT5-092024"/>
    <e v="#N/A"/>
    <s v="DN APC-000423-02--APC-000147-02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s v="SI"/>
    <s v="POUS270236"/>
    <e v="#N/A"/>
    <m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s v="SI"/>
    <s v="POUS269993"/>
    <m/>
    <m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s v="SI"/>
    <s v="POUS270236"/>
    <e v="#N/A"/>
    <m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9"/>
    <n v="1"/>
    <n v="0"/>
    <n v="0"/>
    <n v="-1"/>
    <n v="1"/>
    <n v="98.95"/>
    <n v="98.95"/>
    <x v="4"/>
    <d v="2024-09-30T00:00:00"/>
    <d v="2024-10-01T00:00:00"/>
    <s v="COMPLETA"/>
    <s v="COMPLETA"/>
    <s v="SI"/>
    <s v="POUS269989"/>
    <e v="#N/A"/>
    <m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s v="Tablilla Corta APC-000423-0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s v="SI"/>
    <s v="POUS270399"/>
    <m/>
    <m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s v="SI"/>
    <s v="POUS270203"/>
    <m/>
    <m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s v="SI"/>
    <s v="POUS270052"/>
    <e v="#N/A"/>
    <m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3"/>
    <n v="1"/>
    <n v="0"/>
    <n v="0"/>
    <n v="-1"/>
    <n v="1"/>
    <n v="48.77"/>
    <n v="48.77"/>
    <x v="4"/>
    <d v="2024-09-30T00:00:00"/>
    <d v="2024-10-01T00:00:00"/>
    <s v="COMPLETA"/>
    <s v="COMPLETA"/>
    <s v="SI"/>
    <s v="POUS269990"/>
    <e v="#N/A"/>
    <m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2"/>
    <n v="0"/>
    <n v="-3"/>
    <n v="3"/>
    <n v="131.83000000000001"/>
    <n v="395.49"/>
    <x v="4"/>
    <d v="2024-09-30T00:00:00"/>
    <d v="2024-10-01T00:00:00"/>
    <s v="COMPLETA"/>
    <s v="COMPLETA"/>
    <s v="SI"/>
    <s v="POUS270192"/>
    <e v="#N/A"/>
    <s v="Tablilla Corta APC-000426-01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s v="SI"/>
    <s v="POUS269986"/>
    <m/>
    <s v="Tablilla Corta APC-000426-01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s v="SI"/>
    <s v="POUS269987"/>
    <m/>
    <m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s v="SI"/>
    <s v="POUS269997"/>
    <m/>
    <m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s v="SI"/>
    <s v="POUS269976"/>
    <m/>
    <m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0"/>
    <n v="1"/>
    <n v="0"/>
    <n v="0"/>
    <n v="-1"/>
    <n v="1"/>
    <n v="138.63999999999999"/>
    <n v="138.63999999999999"/>
    <x v="4"/>
    <d v="2024-09-30T00:00:00"/>
    <d v="2024-10-01T00:00:00"/>
    <s v="COMPLETA"/>
    <s v="COMPLETA"/>
    <s v="SI"/>
    <s v="POUS269996"/>
    <e v="#N/A"/>
    <m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s v="SI"/>
    <s v="POUS269994"/>
    <n v="30850109"/>
    <m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s v="SI"/>
    <s v="POUS270145"/>
    <e v="#N/A"/>
    <s v="Tablilla Corta APC-000423-03  COIN021_x0009__x0009_28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s v="SI"/>
    <s v="POUS270378"/>
    <e v="#N/A"/>
    <s v="DN 10472 APC-000423-03--APC-000147-03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s v="SI"/>
    <s v="POUS270096"/>
    <m/>
    <s v="DN 10472 APC-000424-01-- APC-000148-01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s v="SI"/>
    <s v="POUS270407"/>
    <m/>
    <m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63"/>
    <m/>
    <m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412"/>
    <m/>
    <m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s v="SI"/>
    <s v="POUS270258"/>
    <m/>
    <m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s v="SI"/>
    <s v="POUS270375"/>
    <e v="#N/A"/>
    <s v="Tablilla Corta  APC-000145-03 si hay OH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s v="SI"/>
    <s v="POUS270360"/>
    <m/>
    <m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s v="SI"/>
    <s v="POUS270262"/>
    <m/>
    <m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s v="SI"/>
    <s v="POUS270448"/>
    <e v="#N/A"/>
    <s v="Tablilla Corta  APC-000146-0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353"/>
    <m/>
    <m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s v="SI"/>
    <s v="POUS270165"/>
    <m/>
    <m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s v="SI"/>
    <s v="POUS270256"/>
    <m/>
    <m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s v="SI"/>
    <s v="POUS269969"/>
    <m/>
    <m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s v="SI"/>
    <s v="POUS270415"/>
    <m/>
    <m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0"/>
    <n v="0"/>
    <x v="6"/>
    <d v="2024-10-03T00:00:00"/>
    <d v="2024-10-04T00:00:00"/>
    <s v="COMPLETA"/>
    <s v="COMPLETA"/>
    <s v="SI"/>
    <s v="POUS270475"/>
    <e v="#N/A"/>
    <m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s v="SI"/>
    <s v="POUS270407"/>
    <e v="#N/A"/>
    <m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s v="SI"/>
    <s v="POUS270352"/>
    <m/>
    <m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s v="SI"/>
    <s v="POUS270437"/>
    <m/>
    <m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s v="SI"/>
    <s v="POUS270039"/>
    <m/>
    <m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s v="SI"/>
    <s v="POUS270379"/>
    <m/>
    <m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s v="SI"/>
    <s v="POUS270144"/>
    <m/>
    <m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s v="SI"/>
    <s v="POUS270472"/>
    <e v="#N/A"/>
    <s v=" Tablilla Corta APC-000146-01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0"/>
    <n v="0"/>
    <x v="6"/>
    <d v="2024-10-03T00:00:00"/>
    <d v="2024-10-04T00:00:00"/>
    <s v="COMPLETA"/>
    <s v="COMPLETA"/>
    <s v="SI"/>
    <s v="POUS270455"/>
    <n v="30850138"/>
    <s v=" Tablilla Corta APC-000145-02  Si Hay ON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s v="SI"/>
    <s v="POUS270044"/>
    <e v="#N/A"/>
    <s v="DN10472 APC-000423-02-APC-000147-02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s v="SI"/>
    <s v="POUS270471"/>
    <e v="#N/A"/>
    <s v="DN10472 APC-000423-02-APC-000147-02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s v="SI"/>
    <s v="POUS269988"/>
    <m/>
    <m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s v="SI"/>
    <s v="POUS270049"/>
    <m/>
    <m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s v="SI"/>
    <s v="POUS270412"/>
    <e v="#N/A"/>
    <m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s v="SI"/>
    <s v="POUS270085"/>
    <e v="#N/A"/>
    <m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25"/>
    <n v="3"/>
    <n v="3"/>
    <n v="0"/>
    <n v="-6"/>
    <n v="6"/>
    <n v="138.63"/>
    <n v="831.78"/>
    <x v="8"/>
    <d v="2024-10-08T00:00:00"/>
    <d v="2024-10-09T00:00:00"/>
    <s v="COMPLETA"/>
    <s v="COMPLETA"/>
    <s v="SI"/>
    <s v="POUS270479"/>
    <e v="#N/A"/>
    <s v=" Tablilla Corta APC-000426-01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s v="SI"/>
    <s v="POUS270428"/>
    <e v="#N/A"/>
    <s v=" Tablilla Corta APC-000426-01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2"/>
    <n v="2"/>
    <n v="3"/>
    <n v="0"/>
    <n v="-5"/>
    <n v="5"/>
    <n v="132.63999999999999"/>
    <n v="663.19999999999993"/>
    <x v="8"/>
    <d v="2024-10-08T00:00:00"/>
    <d v="2024-10-09T00:00:00"/>
    <s v="COMPLETA"/>
    <s v="COMPLETA"/>
    <s v="SI"/>
    <s v="POUS270177"/>
    <e v="#N/A"/>
    <s v=" Tablilla Corta APC-000426-01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6"/>
    <n v="2"/>
    <n v="2"/>
    <n v="0"/>
    <n v="-4"/>
    <n v="4"/>
    <n v="131.74"/>
    <n v="526.96"/>
    <x v="8"/>
    <d v="2024-10-08T00:00:00"/>
    <d v="2024-10-09T00:00:00"/>
    <s v="COMPLETA"/>
    <s v="COMPLETA"/>
    <s v="SI"/>
    <s v="POUS270151"/>
    <e v="#N/A"/>
    <s v=" Tablilla Corta APC-000426-01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6"/>
    <n v="3"/>
    <n v="0"/>
    <n v="0"/>
    <n v="-3"/>
    <n v="3"/>
    <n v="131.74"/>
    <n v="395.22"/>
    <x v="8"/>
    <d v="2024-10-08T00:00:00"/>
    <d v="2024-10-09T00:00:00"/>
    <s v="COMPLETA"/>
    <s v="COMPLETA"/>
    <s v="SI"/>
    <s v="POUS270151"/>
    <e v="#N/A"/>
    <s v="Tablilla Corta APC-000426-02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s v="SI"/>
    <s v="POUS270001"/>
    <m/>
    <m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s v="SI"/>
    <s v="POUS270117"/>
    <m/>
    <m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17"/>
    <n v="4"/>
    <n v="4"/>
    <n v="0"/>
    <n v="-8"/>
    <n v="8"/>
    <n v="42.41"/>
    <n v="339.28"/>
    <x v="9"/>
    <d v="2024-10-09T00:00:00"/>
    <d v="2024-10-10T00:00:00"/>
    <s v="COMPLETA"/>
    <s v="COMPLETA"/>
    <s v="SI"/>
    <s v="POUS270368"/>
    <e v="#N/A"/>
    <m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s v="SI"/>
    <s v="POUS270154"/>
    <m/>
    <m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4"/>
    <n v="1"/>
    <n v="1"/>
    <n v="0"/>
    <n v="-2"/>
    <n v="2"/>
    <n v="100.29"/>
    <n v="200.58"/>
    <x v="9"/>
    <d v="2024-10-09T00:00:00"/>
    <d v="2024-10-10T00:00:00"/>
    <s v="COMPLETA"/>
    <s v="COMPLETA"/>
    <s v="SI"/>
    <s v="POUS269985"/>
    <e v="#N/A"/>
    <m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s v="SI"/>
    <s v="POUS270209"/>
    <n v="30850176"/>
    <m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s v="SI"/>
    <s v="POUS270001"/>
    <m/>
    <m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s v="SI"/>
    <s v="POUS270124"/>
    <e v="#N/A"/>
    <m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0"/>
    <n v="0"/>
    <n v="1"/>
    <n v="0"/>
    <n v="-1"/>
    <n v="1"/>
    <n v="46.88"/>
    <n v="46.88"/>
    <x v="10"/>
    <d v="2024-10-10T00:00:00"/>
    <d v="2024-10-11T00:00:00"/>
    <s v="COMPLETA"/>
    <s v="COMPLETA"/>
    <s v="SI"/>
    <s v="POUS270543"/>
    <e v="#N/A"/>
    <m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s v="SI"/>
    <s v="POUS270533"/>
    <m/>
    <m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s v="SI"/>
    <s v="POUS270423"/>
    <e v="#N/A"/>
    <m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s v="SI"/>
    <s v="POUS270222"/>
    <n v="30850231"/>
    <m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s v="SI"/>
    <s v="POUS270213"/>
    <m/>
    <m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s v="SI"/>
    <s v="POUS270113"/>
    <m/>
    <m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332"/>
    <m/>
    <m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s v="SI"/>
    <s v="POUS270449"/>
    <m/>
    <m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s v="SI"/>
    <s v="POUS270418"/>
    <e v="#N/A"/>
    <m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s v="SI"/>
    <s v="POUS270355"/>
    <e v="#N/A"/>
    <m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s v="SI"/>
    <s v="POUS270356"/>
    <e v="#N/A"/>
    <m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s v="SI"/>
    <s v="POUS270540"/>
    <m/>
    <m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s v="SI"/>
    <s v="POUS270436"/>
    <m/>
    <m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s v="SI"/>
    <s v="POUS270341"/>
    <e v="#N/A"/>
    <m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s v="SI"/>
    <s v="POUS269992"/>
    <m/>
    <m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s v="SI"/>
    <s v="POUS270538"/>
    <m/>
    <m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s v="SI"/>
    <s v="POUS270330"/>
    <m/>
    <m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s v="SI"/>
    <s v="POUS269980"/>
    <m/>
    <m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s v="SI"/>
    <s v="POUS270164"/>
    <e v="#N/A"/>
    <m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s v="SI"/>
    <s v="POUS270292"/>
    <n v="30850247"/>
    <m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s v="SI"/>
    <s v="POUS270157"/>
    <m/>
    <m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s v="SI"/>
    <s v="POUS270245"/>
    <m/>
    <m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s v="SI"/>
    <s v="POUS270500"/>
    <e v="#N/A"/>
    <m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144"/>
    <m/>
    <m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44"/>
    <m/>
    <m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s v="SI"/>
    <s v="POUS270424"/>
    <m/>
    <m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80"/>
    <m/>
    <m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s v="SI"/>
    <s v="POUS270114"/>
    <m/>
    <m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372"/>
    <m/>
    <m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505"/>
    <m/>
    <m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s v="SI"/>
    <s v="POUS270295"/>
    <m/>
    <m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7"/>
    <n v="2"/>
    <n v="1"/>
    <n v="0"/>
    <n v="-3"/>
    <n v="3"/>
    <n v="47.48"/>
    <n v="142.44"/>
    <x v="12"/>
    <d v="2024-10-14T00:00:00"/>
    <d v="2024-10-15T00:00:00"/>
    <s v="COMPLETA"/>
    <s v="COMPLETA"/>
    <s v="SI"/>
    <s v="POUS270043"/>
    <e v="#N/A"/>
    <m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7"/>
    <n v="2"/>
    <n v="0"/>
    <n v="0"/>
    <n v="-2"/>
    <n v="2"/>
    <n v="49.28"/>
    <n v="98.56"/>
    <x v="12"/>
    <d v="2024-10-14T00:00:00"/>
    <d v="2024-10-15T00:00:00"/>
    <s v="COMPLETA"/>
    <s v="COMPLETA"/>
    <s v="SI"/>
    <s v="POUS270343"/>
    <e v="#N/A"/>
    <m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s v="SI"/>
    <s v="POUS270053"/>
    <e v="#N/A"/>
    <m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s v="SI"/>
    <s v="POUS269998"/>
    <m/>
    <m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s v="SI"/>
    <s v="POUS270156"/>
    <e v="#N/A"/>
    <m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0"/>
    <n v="1"/>
    <n v="0"/>
    <n v="0"/>
    <n v="-1"/>
    <n v="1"/>
    <n v="47.65"/>
    <n v="47.65"/>
    <x v="12"/>
    <d v="2024-10-14T00:00:00"/>
    <d v="2024-10-15T00:00:00"/>
    <s v="COMPLETA"/>
    <s v="COMPLETA"/>
    <s v="SI"/>
    <s v="POUS270295"/>
    <e v="#N/A"/>
    <m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19"/>
    <n v="1"/>
    <n v="2"/>
    <n v="0"/>
    <n v="-1"/>
    <n v="1"/>
    <n v="49.28"/>
    <n v="49.28"/>
    <x v="12"/>
    <d v="2024-10-14T00:00:00"/>
    <d v="2024-10-15T00:00:00"/>
    <s v="COMPLETA"/>
    <s v="COMPLETA"/>
    <s v="SI"/>
    <s v="POUS270336"/>
    <e v="#N/A"/>
    <m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s v="SI"/>
    <s v="POUS270239"/>
    <e v="#N/A"/>
    <m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s v="SI"/>
    <s v="POUS270341"/>
    <n v="30850187"/>
    <m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s v="SI"/>
    <s v="POUS270365"/>
    <m/>
    <m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s v="SI"/>
    <s v="POUS270410"/>
    <m/>
    <m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0"/>
    <n v="0"/>
    <n v="0"/>
    <n v="0"/>
    <n v="-6"/>
    <n v="6"/>
    <n v="43.16"/>
    <n v="258.95999999999998"/>
    <x v="12"/>
    <d v="2024-10-14T00:00:00"/>
    <d v="2024-10-15T00:00:00"/>
    <s v="COMPLETA"/>
    <s v="COMPLETA"/>
    <s v="SI"/>
    <s v="POUS270550"/>
    <e v="#N/A"/>
    <m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s v="SI"/>
    <s v="POUS270430"/>
    <e v="#N/A"/>
    <m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s v="SI"/>
    <s v="POUS270351"/>
    <m/>
    <m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56"/>
    <m/>
    <m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433"/>
    <m/>
    <m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s v="SI"/>
    <s v="POUS270363"/>
    <m/>
    <m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s v="SI "/>
    <s v="POUS270492"/>
    <m/>
    <m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s v="SI"/>
    <s v="POUS270358"/>
    <m/>
    <m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s v="SI"/>
    <s v="POUS270479"/>
    <e v="#N/A"/>
    <m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443"/>
    <m/>
    <m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s v="SI"/>
    <s v="POUS270429"/>
    <e v="#N/A"/>
    <m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s v="SI"/>
    <s v="POUS270205"/>
    <m/>
    <m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s v="SI"/>
    <s v="POUS270229"/>
    <e v="#N/A"/>
    <m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s v="SI"/>
    <s v="POUS270362"/>
    <e v="#N/A"/>
    <m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s v="SI "/>
    <s v="POUS270220"/>
    <m/>
    <m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s v="SI"/>
    <s v="POUS270030"/>
    <e v="#N/A"/>
    <m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1"/>
    <n v="1"/>
    <n v="0"/>
    <n v="0"/>
    <n v="-1"/>
    <n v="1"/>
    <n v="46.23"/>
    <n v="46.23"/>
    <x v="13"/>
    <d v="2024-10-15T00:00:00"/>
    <d v="2024-10-16T00:00:00"/>
    <s v="COMPLETA"/>
    <s v="COMPLETA"/>
    <s v="SI"/>
    <s v="POUS269984"/>
    <e v="#N/A"/>
    <m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416"/>
    <m/>
    <m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69980"/>
    <m/>
    <m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s v="SI"/>
    <s v="POUS270237"/>
    <m/>
    <m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354"/>
    <m/>
    <m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s v="SI"/>
    <s v="POUS270244"/>
    <m/>
    <m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s v="SI"/>
    <s v="POUS270535"/>
    <m/>
    <m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s v="SI"/>
    <s v="POUS270365"/>
    <n v="30850266"/>
    <m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0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70360"/>
    <e v="#N/A"/>
    <m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254"/>
    <e v="#N/A"/>
    <m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91"/>
    <e v="#N/A"/>
    <m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s v="SI"/>
    <s v="POUS270235"/>
    <e v="#N/A"/>
    <m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s v="SI"/>
    <s v="POUS270429"/>
    <n v="30850271"/>
    <m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s v="SI"/>
    <s v="POUS269995"/>
    <n v="30850272"/>
    <m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s v="SI"/>
    <s v="POUS270379"/>
    <e v="#N/A"/>
    <m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0"/>
    <n v="0"/>
    <n v="0"/>
    <n v="0"/>
    <n v="-3"/>
    <n v="3"/>
    <n v="38.020000000000003"/>
    <n v="114.06"/>
    <x v="14"/>
    <d v="2024-10-16T00:00:00"/>
    <d v="2024-10-17T00:00:00"/>
    <s v="COMPLETA"/>
    <s v="COMPLETA"/>
    <s v="SI"/>
    <s v="POUS270489"/>
    <e v="#N/A"/>
    <m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s v="SI"/>
    <s v="POUS270502"/>
    <e v="#N/A"/>
    <m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s v="SI"/>
    <s v="POUS270378"/>
    <e v="#N/A"/>
    <m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s v="SI"/>
    <s v="POUS270472"/>
    <m/>
    <m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s v="SI"/>
    <s v="POUS270404"/>
    <m/>
    <m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s v="SI"/>
    <s v="POUS270454"/>
    <m/>
    <m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s v="SI"/>
    <s v="POUS270551"/>
    <m/>
    <m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s v="SI"/>
    <s v="POUS270267"/>
    <m/>
    <m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s v="NO"/>
    <s v="POUS270360"/>
    <e v="#N/A"/>
    <m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s v="SI"/>
    <s v="POUS270365"/>
    <m/>
    <m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s v="SI"/>
    <s v="POUS270539"/>
    <m/>
    <m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s v="SI"/>
    <s v="POUS270486"/>
    <e v="#N/A"/>
    <m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0"/>
    <n v="0"/>
    <n v="0"/>
    <n v="0"/>
    <n v="-12"/>
    <n v="12"/>
    <n v="98.95"/>
    <n v="1187.4000000000001"/>
    <x v="14"/>
    <d v="2024-10-16T00:00:00"/>
    <d v="2024-10-17T00:00:00"/>
    <s v="INCOMPLETA"/>
    <s v="INCOMPLETA"/>
    <s v="NO"/>
    <s v="POUS270391"/>
    <e v="#N/A"/>
    <m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0"/>
    <n v="0"/>
    <n v="0"/>
    <n v="0"/>
    <n v="-1"/>
    <n v="1"/>
    <n v="98.95"/>
    <n v="98.95"/>
    <x v="14"/>
    <d v="2024-10-16T00:00:00"/>
    <d v="2024-10-17T00:00:00"/>
    <s v="COMPLETA"/>
    <s v="COMPLETA"/>
    <s v="SI"/>
    <s v="POUS270407"/>
    <e v="#N/A"/>
    <m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s v="SI"/>
    <s v="POUS270438"/>
    <e v="#N/A"/>
    <m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s v="SI"/>
    <s v="POUS270504"/>
    <m/>
    <m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0"/>
    <n v="0"/>
    <n v="0"/>
    <n v="0"/>
    <n v="-16"/>
    <n v="16"/>
    <n v="99.6"/>
    <n v="1593.6"/>
    <x v="14"/>
    <d v="2024-10-16T00:00:00"/>
    <d v="2024-10-17T00:00:00"/>
    <s v="INCOMPLETA"/>
    <s v="INCOMPLETA"/>
    <s v="NO"/>
    <s v="POUS270263"/>
    <n v="30850290"/>
    <m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s v="SI"/>
    <s v="POUS270549"/>
    <m/>
    <m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s v="NO"/>
    <s v="POUS270497"/>
    <n v="30850292"/>
    <m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21"/>
    <m/>
    <m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s v="SI"/>
    <s v="POUS270233"/>
    <m/>
    <m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s v="SI"/>
    <s v="POUS270456"/>
    <m/>
    <m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55"/>
    <e v="#N/A"/>
    <m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0"/>
    <n v="0"/>
    <n v="0"/>
    <n v="0"/>
    <n v="-1"/>
    <n v="1"/>
    <n v="47.22"/>
    <n v="47.22"/>
    <x v="14"/>
    <d v="2024-10-16T00:00:00"/>
    <d v="2024-10-17T00:00:00"/>
    <s v="INCOMPLETA"/>
    <s v="INCOMPLETA"/>
    <s v="NO"/>
    <s v="POUS270177"/>
    <n v="30850297"/>
    <m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06"/>
    <m/>
    <m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035"/>
    <m/>
    <m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501"/>
    <m/>
    <m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331"/>
    <m/>
    <m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149"/>
    <m/>
    <m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451"/>
    <m/>
    <m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0"/>
    <n v="0"/>
    <n v="0"/>
    <n v="0"/>
    <n v="-2"/>
    <n v="2"/>
    <n v="49.03"/>
    <n v="98.06"/>
    <x v="14"/>
    <d v="2024-10-16T00:00:00"/>
    <d v="2024-10-17T00:00:00"/>
    <s v="INCOMPLETA"/>
    <s v="INCOMPLETA"/>
    <s v="NO"/>
    <s v="POUS270180"/>
    <n v="30850304"/>
    <m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0"/>
    <n v="0"/>
    <n v="0"/>
    <n v="0"/>
    <n v="-3"/>
    <n v="3"/>
    <n v="47.49"/>
    <n v="142.47"/>
    <x v="14"/>
    <d v="2024-10-16T00:00:00"/>
    <d v="2024-10-17T00:00:00"/>
    <s v="INCOMPLETA"/>
    <s v="INCOMPLETA"/>
    <s v="NO"/>
    <s v="POUS270474"/>
    <n v="30850305"/>
    <m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s v="SI"/>
    <s v="POUS270537"/>
    <m/>
    <m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246"/>
    <m/>
    <m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s v="SI"/>
    <s v="POUS270373"/>
    <e v="#N/A"/>
    <m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s v="SI"/>
    <s v="POUS270185"/>
    <m/>
    <m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s v="SI"/>
    <s v="POUS270001"/>
    <e v="#N/A"/>
    <m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s v="SI"/>
    <s v="POUS270425"/>
    <e v="#N/A"/>
    <m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69994"/>
    <m/>
    <m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s v="SI"/>
    <s v="POUS269984"/>
    <e v="#N/A"/>
    <m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s v="SI"/>
    <s v="POUS269976"/>
    <m/>
    <m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265"/>
    <m/>
    <m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s v="SI"/>
    <s v="POUS270506"/>
    <m/>
    <m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s v="SI"/>
    <s v="POUS270295"/>
    <e v="#N/A"/>
    <m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s v="SI"/>
    <s v="POUS270336"/>
    <m/>
    <m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s v="SI"/>
    <s v="POUS270239"/>
    <m/>
    <m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0"/>
    <n v="0"/>
    <n v="0"/>
    <n v="0"/>
    <n v="-3"/>
    <n v="3"/>
    <n v="116.36"/>
    <n v="349.08"/>
    <x v="15"/>
    <d v="2024-10-17T00:00:00"/>
    <d v="2024-10-18T00:00:00"/>
    <s v="INCOMPLETA"/>
    <s v="INCOMPLETA"/>
    <s v="NO"/>
    <s v="POUS270384"/>
    <n v="30850322"/>
    <m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s v="SI"/>
    <s v="POUS270341"/>
    <m/>
    <m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s v="SI"/>
    <s v="POUS270365"/>
    <n v="30850324"/>
    <m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0"/>
    <n v="0"/>
    <n v="0"/>
    <n v="0"/>
    <n v="-2"/>
    <n v="2"/>
    <n v="127.93"/>
    <n v="255.86"/>
    <x v="15"/>
    <d v="2024-10-17T00:00:00"/>
    <d v="2024-10-18T00:00:00"/>
    <s v="INCOMPLETA"/>
    <s v="COMPLETA"/>
    <s v="NO"/>
    <s v="POUS270410"/>
    <n v="30850325"/>
    <m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0"/>
    <n v="0"/>
    <n v="0"/>
    <n v="-2"/>
    <n v="2"/>
    <n v="132"/>
    <n v="264"/>
    <x v="15"/>
    <d v="2024-10-17T00:00:00"/>
    <d v="2024-10-18T00:00:00"/>
    <s v="INCOMPLETA"/>
    <s v="COMPLETA"/>
    <s v="NO"/>
    <s v="POUS270550"/>
    <n v="30850326"/>
    <m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0"/>
    <n v="0"/>
    <n v="0"/>
    <n v="0"/>
    <n v="-2"/>
    <n v="2"/>
    <n v="132.24"/>
    <n v="264.48"/>
    <x v="15"/>
    <d v="2024-10-17T00:00:00"/>
    <d v="2024-10-18T00:00:00"/>
    <s v="INCOMPLETA"/>
    <s v="INCOMPLETA"/>
    <s v="NO"/>
    <s v="POUS270430"/>
    <n v="30850327"/>
    <m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s v="SI"/>
    <s v="POUS270351"/>
    <m/>
    <m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s v="SI"/>
    <s v="POUS270356"/>
    <m/>
    <m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0"/>
    <n v="0"/>
    <n v="0"/>
    <n v="0"/>
    <n v="-1"/>
    <n v="1"/>
    <n v="132.24"/>
    <n v="132.24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0"/>
    <n v="0"/>
    <n v="0"/>
    <n v="0"/>
    <n v="-1"/>
    <n v="1"/>
    <n v="139.13999999999999"/>
    <n v="139.13999999999999"/>
    <x v="15"/>
    <d v="2024-10-17T00:00:00"/>
    <d v="2024-10-18T00:00:00"/>
    <s v="INCOMPLETA"/>
    <s v="INCOMPLETA"/>
    <s v="NO"/>
    <s v="POUS270433"/>
    <e v="#N/A"/>
    <m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19"/>
    <n v="0"/>
    <n v="1"/>
    <n v="0"/>
    <n v="-1"/>
    <n v="1"/>
    <n v="115.46"/>
    <n v="115.4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3"/>
    <n v="5"/>
    <n v="3"/>
    <n v="0"/>
    <n v="-8"/>
    <n v="8"/>
    <n v="131.65"/>
    <n v="1053.2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1"/>
    <n v="1"/>
    <n v="2"/>
    <n v="0"/>
    <n v="-3"/>
    <n v="3"/>
    <n v="130.75"/>
    <n v="392.2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26"/>
    <n v="4"/>
    <n v="0"/>
    <n v="0"/>
    <n v="-4"/>
    <n v="4"/>
    <n v="132.63999999999999"/>
    <n v="530.5599999999999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19"/>
    <n v="0"/>
    <n v="4"/>
    <n v="0"/>
    <n v="-5"/>
    <n v="5"/>
    <n v="130.75"/>
    <n v="653.7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s v="SI"/>
    <m/>
    <m/>
    <m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s v="SI"/>
    <m/>
    <e v="#N/A"/>
    <m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0"/>
    <n v="1"/>
    <n v="0"/>
    <n v="0"/>
    <n v="-1"/>
    <n v="1"/>
    <n v="131.65"/>
    <n v="131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0"/>
    <n v="0"/>
    <n v="0"/>
    <n v="0"/>
    <n v="-1"/>
    <n v="1"/>
    <n v="127.43"/>
    <n v="127.43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0"/>
    <n v="0"/>
    <n v="0"/>
    <n v="0"/>
    <n v="-25"/>
    <n v="25"/>
    <n v="126.95"/>
    <n v="3173.75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0"/>
    <n v="0"/>
    <n v="0"/>
    <n v="0"/>
    <n v="-16"/>
    <n v="16"/>
    <n v="126.95"/>
    <n v="2031.2"/>
    <x v="17"/>
    <d v="2024-10-21T00:00:00"/>
    <d v="2024-10-22T00:00:00"/>
    <s v="INCOMPLETA"/>
    <s v="COMPLETA"/>
    <s v="SI"/>
    <m/>
    <e v="#N/A"/>
    <m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0"/>
    <n v="0"/>
    <n v="0"/>
    <n v="0"/>
    <n v="-6"/>
    <n v="6"/>
    <n v="138.49"/>
    <n v="830.94"/>
    <x v="17"/>
    <d v="2024-10-21T00:00:00"/>
    <d v="2024-10-22T00:00:00"/>
    <s v="INCOMPLETA"/>
    <s v="INCOMPLETA"/>
    <s v="NO"/>
    <m/>
    <n v="30850392"/>
    <m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0"/>
    <n v="0"/>
    <n v="0"/>
    <n v="0"/>
    <n v="-4"/>
    <n v="4"/>
    <n v="132.24"/>
    <n v="528.96"/>
    <x v="17"/>
    <d v="2024-10-21T00:00:00"/>
    <d v="2024-10-22T00:00:00"/>
    <s v="EN PROCESO"/>
    <s v="EN PROCESO"/>
    <s v="NO"/>
    <m/>
    <e v="#N/A"/>
    <m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0"/>
    <n v="0"/>
    <n v="0"/>
    <n v="0"/>
    <n v="-4"/>
    <n v="4"/>
    <n v="139.13999999999999"/>
    <n v="556.55999999999995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s v="SI"/>
    <m/>
    <e v="#N/A"/>
    <m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s v="SI"/>
    <m/>
    <m/>
    <m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0"/>
    <n v="0"/>
    <n v="0"/>
    <n v="0"/>
    <n v="-1"/>
    <n v="1"/>
    <n v="131.26"/>
    <n v="131.26"/>
    <x v="17"/>
    <d v="2024-10-21T00:00:00"/>
    <d v="2024-10-22T00:00:00"/>
    <s v="INCOMPLETA"/>
    <s v="INCOMPLETA"/>
    <s v="NO"/>
    <m/>
    <e v="#N/A"/>
    <m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0"/>
    <n v="0"/>
    <n v="0"/>
    <n v="0"/>
    <n v="-1"/>
    <n v="1"/>
    <n v="138.16"/>
    <n v="138.16"/>
    <x v="17"/>
    <d v="2024-10-21T00:00:00"/>
    <d v="2024-10-22T00:00:00"/>
    <s v="INCOMPLETA"/>
    <s v="COMPLETA"/>
    <s v="NO"/>
    <m/>
    <e v="#N/A"/>
    <m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50-E-48-04-40-90-MULT-15X65POUS270421"/>
    <d v="2024-10-17T00:00:00"/>
    <s v="L50-E-48-04-40-90-MULT-15X65"/>
    <x v="0"/>
    <s v="BOX"/>
    <s v="POUS270421"/>
    <n v="30850412"/>
    <n v="2"/>
    <n v="0"/>
    <n v="0"/>
    <n v="0"/>
    <n v="0"/>
    <n v="-2"/>
    <n v="2"/>
    <n v="131.59"/>
    <n v="263.18"/>
    <x v="18"/>
    <d v="2024-10-22T00:00:00"/>
    <d v="2024-10-23T00:00:00"/>
    <s v="INCOMPLETA"/>
    <s v="INCOMPLETA"/>
    <s v="NO"/>
    <m/>
    <e v="#N/A"/>
    <m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INCOMPLETA"/>
    <s v="INCOMPLETA"/>
    <s v="SI"/>
    <m/>
    <m/>
    <m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s v="SI"/>
    <m/>
    <m/>
    <m/>
    <m/>
    <m/>
    <m/>
  </r>
  <r>
    <s v="L35-I-48-06-35-80-MULT-120POUS270581"/>
    <d v="2024-10-17T00:00:00"/>
    <s v="L35-I-48-06-35-80-MULT-120"/>
    <x v="1"/>
    <s v="BOX"/>
    <s v="POUS270581"/>
    <n v="30850415"/>
    <n v="4"/>
    <n v="1"/>
    <n v="3"/>
    <n v="0"/>
    <n v="0"/>
    <n v="-3"/>
    <n v="3"/>
    <n v="99.6"/>
    <n v="298.79999999999995"/>
    <x v="18"/>
    <d v="2024-10-22T00:00:00"/>
    <d v="2024-10-23T00:00:00"/>
    <s v="COMPLETA"/>
    <s v="COMPLETA"/>
    <s v="SI"/>
    <m/>
    <e v="#N/A"/>
    <m/>
    <m/>
    <m/>
    <m/>
  </r>
  <r>
    <s v="L35-I-48-10-GR-MULT-120POUS270737"/>
    <d v="2024-10-17T00:00:00"/>
    <s v="L35-I-48-10-GR-MULT-120"/>
    <x v="1"/>
    <s v="BOX"/>
    <s v="POUS270737"/>
    <n v="30850416"/>
    <n v="4"/>
    <n v="0"/>
    <n v="4"/>
    <n v="0"/>
    <n v="0"/>
    <n v="-4"/>
    <n v="4"/>
    <n v="154.94999999999999"/>
    <n v="619.79999999999995"/>
    <x v="18"/>
    <d v="2024-10-22T00:00:00"/>
    <d v="2024-10-23T00:00:00"/>
    <s v="COMPLETA"/>
    <s v="COMPLETA"/>
    <s v="SI"/>
    <m/>
    <n v="30850416"/>
    <m/>
    <m/>
    <m/>
    <m/>
  </r>
  <r>
    <s v="L50-I-12-06-30-90-MULT-40X40POUS270114"/>
    <d v="2024-10-17T00:00:00"/>
    <s v="L50-I-12-06-30-90-MULT-40X40"/>
    <x v="3"/>
    <s v="BOX"/>
    <s v="POUS270114"/>
    <n v="30850419"/>
    <n v="2"/>
    <n v="0"/>
    <n v="0"/>
    <n v="0"/>
    <n v="0"/>
    <n v="-2"/>
    <n v="2"/>
    <n v="46.88"/>
    <n v="93.76"/>
    <x v="18"/>
    <d v="2024-10-22T00:00:00"/>
    <d v="2024-10-23T00:00:00"/>
    <s v="INCOMPLETA"/>
    <s v="INCOMPLETA"/>
    <s v="NO"/>
    <m/>
    <n v="30850419"/>
    <m/>
    <m/>
    <m/>
    <m/>
  </r>
  <r>
    <s v="L50-I-12-06-30-90-MULT-9X29POUS270114"/>
    <d v="2024-10-17T00:00:00"/>
    <s v="L50-I-12-06-30-90-MULT-9X29"/>
    <x v="3"/>
    <s v="BOX"/>
    <s v="POUS270114"/>
    <n v="30850420"/>
    <n v="2"/>
    <n v="0"/>
    <n v="0"/>
    <n v="0"/>
    <n v="0"/>
    <n v="-2"/>
    <n v="2"/>
    <n v="48.6"/>
    <n v="97.2"/>
    <x v="18"/>
    <d v="2024-10-22T00:00:00"/>
    <d v="2024-10-23T00:00:00"/>
    <s v="INCOMPLETA"/>
    <s v="INCOMPLETA"/>
    <s v="NO"/>
    <m/>
    <n v="30850420"/>
    <m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s v="SI"/>
    <m/>
    <m/>
    <m/>
    <m/>
    <m/>
    <m/>
  </r>
  <r>
    <s v="L35-I-48-10-30-90-MULT-120POUS270209"/>
    <d v="2024-10-18T00:00:00"/>
    <s v="L35-I-48-10-30-90-MULT-120"/>
    <x v="1"/>
    <s v="BOX"/>
    <s v="POUS270209"/>
    <n v="30850422"/>
    <n v="60"/>
    <n v="57"/>
    <n v="3"/>
    <n v="0"/>
    <n v="0"/>
    <n v="-3"/>
    <n v="3"/>
    <n v="116.45"/>
    <n v="349.35"/>
    <x v="19"/>
    <d v="2024-10-23T00:00:00"/>
    <d v="2024-10-24T00:00:00"/>
    <s v="COMPLETA"/>
    <s v="COMPLETA"/>
    <s v="SI"/>
    <m/>
    <e v="#N/A"/>
    <m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s v="SI"/>
    <m/>
    <e v="#N/A"/>
    <m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s v="SI"/>
    <m/>
    <n v="30850434"/>
    <m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I-48-06-30-90-MULT-40X60POUS270362"/>
    <d v="2024-10-18T00:00:00"/>
    <s v="L50-I-48-06-30-90-MULT-40X60"/>
    <x v="4"/>
    <s v="BOX"/>
    <s v="POUS270362"/>
    <n v="30850436"/>
    <n v="7"/>
    <n v="0"/>
    <n v="0"/>
    <n v="0"/>
    <n v="0"/>
    <n v="-7"/>
    <n v="7"/>
    <n v="131.74"/>
    <n v="922.18000000000006"/>
    <x v="19"/>
    <d v="2024-10-23T00:00:00"/>
    <d v="2024-10-24T00:00:00"/>
    <s v="INCOMPLETA"/>
    <s v="INCOMPLETA"/>
    <s v="NO"/>
    <m/>
    <e v="#N/A"/>
    <m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e v="#N/A"/>
    <m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s v="SI"/>
    <m/>
    <m/>
    <m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s v="SI"/>
    <m/>
    <m/>
    <m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s v="SI"/>
    <m/>
    <m/>
    <m/>
    <m/>
    <m/>
    <m/>
  </r>
  <r>
    <s v="L35-I-12-04-BL-MULT-120POUS270235"/>
    <d v="2024-10-21T00:00:00"/>
    <s v="L35-I-12-04-BL-MULT-120"/>
    <x v="2"/>
    <s v="BOX"/>
    <s v="POUS270235"/>
    <n v="30850440"/>
    <n v="356"/>
    <n v="354"/>
    <n v="0"/>
    <n v="2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097"/>
    <d v="2024-10-21T00:00:00"/>
    <s v="L35-I-12-06-BL-MULT-120"/>
    <x v="2"/>
    <s v="BOX"/>
    <s v="POUS270097"/>
    <n v="30850441"/>
    <n v="124"/>
    <n v="122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35-I-12-06-BL-MULT-120POUS270236"/>
    <d v="2024-10-21T00:00:00"/>
    <s v="L35-I-12-06-BL-MULT-120"/>
    <x v="2"/>
    <s v="BOX"/>
    <s v="POUS270236"/>
    <n v="30850442"/>
    <n v="190"/>
    <n v="187"/>
    <n v="2"/>
    <n v="1"/>
    <n v="0"/>
    <n v="-3"/>
    <n v="3"/>
    <n v="58.32"/>
    <n v="174.96"/>
    <x v="20"/>
    <d v="2024-10-24T00:00:00"/>
    <d v="2024-10-25T00:00:00"/>
    <s v="COMPLETA"/>
    <s v="COMPLETA"/>
    <s v="SI"/>
    <m/>
    <e v="#N/A"/>
    <m/>
    <m/>
    <m/>
    <m/>
  </r>
  <r>
    <s v="L35-I-12-06-BL-MULT-120POUS270238"/>
    <d v="2024-10-21T00:00:00"/>
    <s v="L35-I-12-06-BL-MULT-120"/>
    <x v="2"/>
    <s v="BOX"/>
    <s v="POUS270238"/>
    <n v="30850443"/>
    <n v="92"/>
    <n v="90"/>
    <n v="2"/>
    <n v="0"/>
    <n v="0"/>
    <n v="-2"/>
    <n v="2"/>
    <n v="58.32"/>
    <n v="116.64"/>
    <x v="20"/>
    <d v="2024-10-24T00:00:00"/>
    <d v="2024-10-25T00:00:00"/>
    <s v="COMPLETA"/>
    <s v="COMPLETA"/>
    <s v="SI"/>
    <m/>
    <e v="#N/A"/>
    <m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s v="SI"/>
    <m/>
    <m/>
    <m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s v="SI"/>
    <m/>
    <m/>
    <m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s v="SI"/>
    <m/>
    <e v="#N/A"/>
    <m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s v="SI"/>
    <m/>
    <e v="#N/A"/>
    <m/>
    <m/>
    <m/>
    <m/>
  </r>
  <r>
    <s v="L35-I-12-08-35-90-MULT-120POUS270408"/>
    <d v="2024-10-29T00:00:00"/>
    <s v="L35-I-12-08-35-90-MULT-120"/>
    <x v="2"/>
    <s v="BOX"/>
    <s v="POUS270408"/>
    <n v="30850457"/>
    <n v="176"/>
    <n v="169"/>
    <n v="8"/>
    <n v="1"/>
    <n v="0"/>
    <n v="-7"/>
    <n v="7"/>
    <n v="38.200000000000003"/>
    <n v="267.40000000000003"/>
    <x v="23"/>
    <d v="2024-11-01T00:00:00"/>
    <d v="2024-11-04T00:00:00"/>
    <s v="COMPLETA"/>
    <s v="COMPLETA"/>
    <s v="SI"/>
    <m/>
    <m/>
    <m/>
    <m/>
    <m/>
    <m/>
  </r>
  <r>
    <s v="L35-I-12-06-BL-MULT-120POUS270402"/>
    <d v="2024-10-31T00:00:00"/>
    <s v="L35-I-12-06-BL-MULT-120"/>
    <x v="2"/>
    <s v="BOX"/>
    <s v="POUS270402"/>
    <n v="30850459"/>
    <n v="262"/>
    <n v="162"/>
    <n v="100"/>
    <n v="0"/>
    <n v="0"/>
    <n v="-100"/>
    <n v="100"/>
    <n v="58.32"/>
    <n v="5832"/>
    <x v="24"/>
    <d v="2024-11-04T00:00:00"/>
    <d v="2024-11-05T00:00:00"/>
    <s v="COMPLETA"/>
    <s v="COMPLETA"/>
    <s v="SI"/>
    <m/>
    <m/>
    <m/>
    <m/>
    <m/>
    <m/>
  </r>
  <r>
    <s v="L35-I-12-12-27-90-MULT-120POUS270455"/>
    <d v="2024-10-31T00:00:00"/>
    <s v="L35-I-12-12-27-90-MULT-120"/>
    <x v="2"/>
    <s v="BOX"/>
    <s v="POUS270455"/>
    <n v="30850460"/>
    <n v="50"/>
    <n v="0"/>
    <n v="0"/>
    <n v="0"/>
    <n v="0"/>
    <n v="-50"/>
    <n v="50"/>
    <n v="42.66"/>
    <n v="2133"/>
    <x v="25"/>
    <d v="2024-11-05T00:00:00"/>
    <d v="2024-11-06T00:00:00"/>
    <m/>
    <s v="EN PROCESO"/>
    <s v="NO"/>
    <m/>
    <m/>
    <m/>
    <m/>
    <m/>
    <m/>
  </r>
  <r>
    <s v="L35-I-12-04-35-80-MULT-120POUS270391"/>
    <d v="2024-10-31T00:00:00"/>
    <s v="L35-I-12-04-35-80-MULT-120"/>
    <x v="2"/>
    <s v="BOX"/>
    <s v="POUS270391"/>
    <n v="30850461"/>
    <n v="38"/>
    <n v="0"/>
    <n v="0"/>
    <n v="0"/>
    <n v="0"/>
    <n v="-38"/>
    <n v="38"/>
    <n v="38.020000000000003"/>
    <n v="1444.7600000000002"/>
    <x v="25"/>
    <d v="2024-11-05T00:00:00"/>
    <d v="2024-11-06T00:00:00"/>
    <m/>
    <s v="IMPRESA"/>
    <s v="NO"/>
    <m/>
    <m/>
    <m/>
    <m/>
    <m/>
    <m/>
  </r>
  <r>
    <s v="L35-I-12-06-30-90-MULT-120POUS269752"/>
    <d v="2024-10-31T00:00:00"/>
    <s v="L35-I-12-06-30-90-MULT-120"/>
    <x v="2"/>
    <s v="BOX"/>
    <s v="POUS269752"/>
    <n v="30850462"/>
    <n v="34"/>
    <n v="0"/>
    <n v="0"/>
    <n v="0"/>
    <n v="0"/>
    <n v="-34"/>
    <n v="34"/>
    <n v="38.200000000000003"/>
    <n v="1298.8000000000002"/>
    <x v="25"/>
    <d v="2024-11-05T00:00:00"/>
    <d v="2024-11-06T00:00:00"/>
    <m/>
    <s v="COMPLETA"/>
    <s v="SI"/>
    <m/>
    <m/>
    <m/>
    <m/>
    <m/>
    <m/>
  </r>
  <r>
    <s v="L35-I-12-06-30-90-MULT-120POUS269985"/>
    <d v="2024-10-31T00:00:00"/>
    <s v="L35-I-12-06-30-90-MULT-120"/>
    <x v="2"/>
    <s v="BOX"/>
    <s v="POUS269985"/>
    <n v="30850463"/>
    <n v="24"/>
    <n v="0"/>
    <n v="0"/>
    <n v="0"/>
    <n v="0"/>
    <n v="-24"/>
    <n v="24"/>
    <n v="38.200000000000003"/>
    <n v="916.80000000000007"/>
    <x v="25"/>
    <d v="2024-11-05T00:00:00"/>
    <d v="2024-11-06T00:00:00"/>
    <m/>
    <s v="COMPLETA"/>
    <s v="NO"/>
    <m/>
    <m/>
    <m/>
    <m/>
    <m/>
    <m/>
  </r>
  <r>
    <s v="L35-I-12-12-30-80-MULT-120POUS270823"/>
    <d v="2024-10-31T00:00:00"/>
    <s v="L35-I-12-12-30-80-MULT-120"/>
    <x v="2"/>
    <s v="BOX"/>
    <s v="POUS270823"/>
    <n v="30850464"/>
    <n v="22"/>
    <n v="0"/>
    <n v="0"/>
    <n v="0"/>
    <n v="0"/>
    <n v="-22"/>
    <n v="22"/>
    <n v="42.41"/>
    <n v="933.02"/>
    <x v="25"/>
    <d v="2024-11-05T00:00:00"/>
    <d v="2024-11-06T00:00:00"/>
    <m/>
    <s v="COMPLETA"/>
    <s v="NO"/>
    <m/>
    <m/>
    <m/>
    <m/>
    <m/>
    <m/>
  </r>
  <r>
    <s v="L35-I-12-08-30-80-MULT-120POUS270895"/>
    <d v="2024-10-31T00:00:00"/>
    <s v="L35-I-12-08-30-80-MULT-120"/>
    <x v="2"/>
    <s v="BOX"/>
    <s v="POUS270895"/>
    <n v="30850465"/>
    <n v="15"/>
    <n v="0"/>
    <n v="0"/>
    <n v="0"/>
    <n v="0"/>
    <n v="-15"/>
    <n v="15"/>
    <n v="38.020000000000003"/>
    <n v="570.30000000000007"/>
    <x v="25"/>
    <d v="2024-11-05T00:00:00"/>
    <d v="2024-11-06T00:00:00"/>
    <m/>
    <s v="COMPLETA"/>
    <s v="NO"/>
    <m/>
    <m/>
    <m/>
    <m/>
    <m/>
    <m/>
  </r>
  <r>
    <s v="L35-I-12-04-30-90-MULT-120POUS270347"/>
    <d v="2024-10-31T00:00:00"/>
    <s v="L35-I-12-04-30-90-MULT-120"/>
    <x v="2"/>
    <s v="BOX"/>
    <s v="POUS270347"/>
    <n v="30850466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35-I-12-04-30-90-MULT-120POUS270381"/>
    <d v="2024-10-31T00:00:00"/>
    <s v="L35-I-12-04-30-90-MULT-120"/>
    <x v="2"/>
    <s v="BOX"/>
    <s v="POUS270381"/>
    <n v="30850467"/>
    <n v="4"/>
    <n v="0"/>
    <n v="0"/>
    <n v="0"/>
    <n v="0"/>
    <n v="-4"/>
    <n v="4"/>
    <n v="38.200000000000003"/>
    <n v="152.80000000000001"/>
    <x v="25"/>
    <d v="2024-11-05T00:00:00"/>
    <d v="2024-11-06T00:00:00"/>
    <m/>
    <s v="EN PROCESO"/>
    <s v="NO"/>
    <m/>
    <m/>
    <m/>
    <m/>
    <m/>
    <m/>
  </r>
  <r>
    <s v="L50-E-12-12-27-90-MULT-ASYMPOUS270828"/>
    <d v="2024-10-31T00:00:00"/>
    <s v="L50-E-12-12-27-90-MULT-ASYM"/>
    <x v="5"/>
    <s v="BOX"/>
    <s v="POUS270828"/>
    <n v="30850468"/>
    <n v="69"/>
    <n v="0"/>
    <n v="0"/>
    <n v="0"/>
    <n v="0"/>
    <n v="-69"/>
    <n v="69"/>
    <n v="47.9"/>
    <n v="3305.1"/>
    <x v="25"/>
    <d v="2024-11-05T00:00:00"/>
    <d v="2024-11-06T00:00:00"/>
    <m/>
    <s v="COMPLETA"/>
    <s v="SI"/>
    <m/>
    <m/>
    <m/>
    <m/>
    <m/>
    <m/>
  </r>
  <r>
    <s v="L50-E-12-12-27-90-MULT-120POUS270214"/>
    <d v="2024-10-31T00:00:00"/>
    <s v="L50-E-12-12-27-90-MULT-120"/>
    <x v="5"/>
    <s v="BOX"/>
    <s v="POUS270214"/>
    <n v="30850469"/>
    <n v="45"/>
    <n v="0"/>
    <n v="0"/>
    <n v="0"/>
    <n v="0"/>
    <n v="-45"/>
    <n v="45"/>
    <n v="46.48"/>
    <n v="2091.6"/>
    <x v="25"/>
    <d v="2024-11-05T00:00:00"/>
    <d v="2024-11-06T00:00:00"/>
    <m/>
    <s v="COMPLETA"/>
    <s v="SI"/>
    <m/>
    <m/>
    <m/>
    <m/>
    <m/>
    <m/>
  </r>
  <r>
    <s v="L50-E-12-08-27-90-MULT-120POUS270255"/>
    <d v="2024-10-31T00:00:00"/>
    <s v="L50-E-12-08-27-90-MULT-120"/>
    <x v="5"/>
    <s v="BOX"/>
    <s v="POUS270255"/>
    <n v="30850470"/>
    <n v="18"/>
    <n v="0"/>
    <n v="0"/>
    <n v="0"/>
    <n v="0"/>
    <n v="-18"/>
    <n v="18"/>
    <n v="46.05"/>
    <n v="828.9"/>
    <x v="26"/>
    <d v="2024-11-06T00:00:00"/>
    <d v="2024-11-07T00:00:00"/>
    <m/>
    <s v="COMPLETA"/>
    <s v="NO"/>
    <m/>
    <m/>
    <m/>
    <m/>
    <m/>
    <m/>
  </r>
  <r>
    <s v="L50-E-12-10-27-90-MULT-15X35POUS270194"/>
    <d v="2024-10-31T00:00:00"/>
    <s v="L50-E-12-10-27-90-MULT-15X35"/>
    <x v="5"/>
    <s v="BOX"/>
    <s v="POUS270194"/>
    <n v="30850471"/>
    <n v="11"/>
    <n v="0"/>
    <n v="0"/>
    <n v="0"/>
    <n v="0"/>
    <n v="-11"/>
    <n v="11"/>
    <n v="47.56"/>
    <n v="523.16000000000008"/>
    <x v="26"/>
    <d v="2024-11-06T00:00:00"/>
    <d v="2024-11-07T00:00:00"/>
    <m/>
    <s v="EN PROCESO"/>
    <s v="NO"/>
    <m/>
    <m/>
    <m/>
    <m/>
    <m/>
    <m/>
  </r>
  <r>
    <s v="L50-E-12-10-27-90-MULT-15X35POUS270414"/>
    <d v="2024-10-31T00:00:00"/>
    <s v="L50-E-12-10-27-90-MULT-15X35"/>
    <x v="5"/>
    <s v="BOX"/>
    <s v="POUS270414"/>
    <n v="30850472"/>
    <n v="7"/>
    <n v="0"/>
    <n v="0"/>
    <n v="0"/>
    <n v="0"/>
    <n v="-7"/>
    <n v="7"/>
    <n v="47.56"/>
    <n v="332.92"/>
    <x v="26"/>
    <d v="2024-11-06T00:00:00"/>
    <d v="2024-11-07T00:00:00"/>
    <m/>
    <s v="EN PROCESO"/>
    <s v="NO"/>
    <m/>
    <m/>
    <m/>
    <m/>
    <m/>
    <m/>
  </r>
  <r>
    <s v="L50-E-12-04-27-90-MULT-ASYMPOUS270435"/>
    <d v="2024-10-31T00:00:00"/>
    <s v="L50-E-12-04-27-90-MULT-ASYM"/>
    <x v="5"/>
    <s v="BOX"/>
    <s v="POUS270435"/>
    <n v="30850473"/>
    <n v="6"/>
    <n v="0"/>
    <n v="0"/>
    <n v="0"/>
    <n v="0"/>
    <n v="-6"/>
    <n v="6"/>
    <n v="47.47"/>
    <n v="284.82"/>
    <x v="26"/>
    <d v="2024-11-06T00:00:00"/>
    <d v="2024-11-07T00:00:00"/>
    <m/>
    <n v="0"/>
    <s v="NO"/>
    <m/>
    <m/>
    <m/>
    <m/>
    <m/>
    <m/>
  </r>
  <r>
    <s v="L50-E-12-12-27-90-MULT-9X29POUS270261"/>
    <d v="2024-10-31T00:00:00"/>
    <s v="L50-E-12-12-27-90-MULT-9X29"/>
    <x v="5"/>
    <s v="BOX"/>
    <s v="POUS270261"/>
    <n v="30850474"/>
    <n v="6"/>
    <n v="0"/>
    <n v="0"/>
    <n v="0"/>
    <n v="0"/>
    <n v="-6"/>
    <n v="6"/>
    <n v="49.28"/>
    <n v="295.68"/>
    <x v="26"/>
    <d v="2024-11-06T00:00:00"/>
    <d v="2024-11-07T00:00:00"/>
    <m/>
    <n v="0"/>
    <s v="NO"/>
    <m/>
    <m/>
    <m/>
    <m/>
    <m/>
    <m/>
  </r>
  <r>
    <s v="L50-E-12-06-27-90-MULT-120POUS270455"/>
    <d v="2024-10-31T00:00:00"/>
    <s v="L50-E-12-06-27-90-MULT-120"/>
    <x v="5"/>
    <s v="BOX"/>
    <s v="POUS270455"/>
    <n v="30850475"/>
    <n v="4"/>
    <n v="0"/>
    <n v="0"/>
    <n v="0"/>
    <n v="0"/>
    <n v="-4"/>
    <n v="4"/>
    <n v="46.05"/>
    <n v="184.2"/>
    <x v="26"/>
    <d v="2024-11-06T00:00:00"/>
    <d v="2024-11-07T00:00:00"/>
    <m/>
    <n v="0"/>
    <s v="NO"/>
    <m/>
    <m/>
    <m/>
    <m/>
    <m/>
    <m/>
  </r>
  <r>
    <s v="L50-E-12-06-27-90-MULT-15X35POUS270820"/>
    <d v="2024-10-31T00:00:00"/>
    <s v="L50-E-12-06-27-90-MULT-15X35"/>
    <x v="5"/>
    <s v="BOX"/>
    <s v="POUS270820"/>
    <n v="30850476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15X65POUS270257"/>
    <d v="2024-10-31T00:00:00"/>
    <s v="L50-E-12-06-27-90-MULT-15X65"/>
    <x v="5"/>
    <s v="BOX"/>
    <s v="POUS270257"/>
    <n v="30850477"/>
    <n v="4"/>
    <n v="0"/>
    <n v="0"/>
    <n v="0"/>
    <n v="0"/>
    <n v="-4"/>
    <n v="4"/>
    <n v="47.13"/>
    <n v="188.52"/>
    <x v="26"/>
    <d v="2024-11-06T00:00:00"/>
    <d v="2024-11-07T00:00:00"/>
    <m/>
    <n v="0"/>
    <s v="NO"/>
    <m/>
    <m/>
    <m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0"/>
    <n v="0"/>
    <n v="0"/>
    <n v="-1"/>
    <n v="1"/>
    <n v="47.32"/>
    <n v="47.32"/>
    <x v="26"/>
    <d v="2024-11-06T00:00:00"/>
    <d v="2024-11-07T00:00:00"/>
    <m/>
    <n v="0"/>
    <s v="NO"/>
    <m/>
    <m/>
    <m/>
    <m/>
    <m/>
    <m/>
  </r>
  <r>
    <s v="L50-E-12-10-27-90-MULT-120POUS270342"/>
    <d v="2024-10-31T00:00:00"/>
    <s v="L50-E-12-10-27-90-MULT-120"/>
    <x v="5"/>
    <s v="BOX"/>
    <s v="POUS270342"/>
    <n v="30850479"/>
    <n v="1"/>
    <n v="0"/>
    <n v="0"/>
    <n v="0"/>
    <n v="0"/>
    <n v="-1"/>
    <n v="1"/>
    <n v="46.48"/>
    <n v="46.48"/>
    <x v="26"/>
    <d v="2024-11-06T00:00:00"/>
    <d v="2024-11-07T00:00:00"/>
    <m/>
    <n v="0"/>
    <s v="NO"/>
    <m/>
    <m/>
    <m/>
    <m/>
    <m/>
    <m/>
  </r>
  <r>
    <s v="L50-I-12-06-27-90-MULT-9X9POUS270405"/>
    <d v="2024-10-31T00:00:00"/>
    <s v="L50-I-12-06-27-90-MULT-9X9"/>
    <x v="3"/>
    <s v="BOX"/>
    <s v="POUS270405"/>
    <n v="30850480"/>
    <n v="31"/>
    <n v="0"/>
    <n v="0"/>
    <n v="0"/>
    <n v="0"/>
    <n v="-31"/>
    <n v="31"/>
    <n v="48.6"/>
    <n v="1506.6000000000001"/>
    <x v="26"/>
    <d v="2024-11-06T00:00:00"/>
    <d v="2024-11-07T00:00:00"/>
    <m/>
    <s v="COMPLETA"/>
    <s v="NO"/>
    <m/>
    <m/>
    <m/>
    <m/>
    <m/>
    <m/>
  </r>
  <r>
    <s v="L50-I-12-08-27-90-MULT-9X29POUS269996"/>
    <d v="2024-10-31T00:00:00"/>
    <s v="L50-I-12-08-27-90-MULT-9X29"/>
    <x v="3"/>
    <s v="BOX"/>
    <s v="POUS269996"/>
    <n v="30850481"/>
    <n v="25"/>
    <n v="0"/>
    <n v="0"/>
    <n v="0"/>
    <n v="0"/>
    <n v="-25"/>
    <n v="25"/>
    <n v="48.6"/>
    <n v="1215"/>
    <x v="26"/>
    <d v="2024-11-06T00:00:00"/>
    <d v="2024-11-07T00:00:00"/>
    <m/>
    <s v="COMPLETA"/>
    <s v="NO"/>
    <m/>
    <m/>
    <m/>
    <m/>
    <m/>
    <m/>
  </r>
  <r>
    <s v="L50-I-12-12-27-90-MULT-9X17POUS270801"/>
    <d v="2024-10-31T00:00:00"/>
    <s v="L50-I-12-12-27-90-MULT-9X17"/>
    <x v="3"/>
    <s v="BOX"/>
    <s v="POUS270801"/>
    <n v="30850482"/>
    <n v="17"/>
    <n v="0"/>
    <n v="0"/>
    <n v="0"/>
    <n v="0"/>
    <n v="-17"/>
    <n v="17"/>
    <n v="49.03"/>
    <n v="833.51"/>
    <x v="26"/>
    <d v="2024-11-06T00:00:00"/>
    <d v="2024-11-07T00:00:00"/>
    <m/>
    <s v="COMPLETA"/>
    <s v="NO"/>
    <m/>
    <m/>
    <m/>
    <m/>
    <m/>
    <m/>
  </r>
  <r>
    <s v="L50-I-12-04-27-90-MULT-ASYMPOUS270446"/>
    <d v="2024-10-31T00:00:00"/>
    <s v="L50-I-12-04-27-90-MULT-ASYM"/>
    <x v="3"/>
    <s v="BOX"/>
    <s v="POUS270446"/>
    <n v="30850483"/>
    <n v="16"/>
    <n v="0"/>
    <n v="0"/>
    <n v="0"/>
    <n v="0"/>
    <n v="-16"/>
    <n v="16"/>
    <n v="47.22"/>
    <n v="755.52"/>
    <x v="26"/>
    <d v="2024-11-06T00:00:00"/>
    <d v="2024-11-07T00:00:00"/>
    <m/>
    <s v="COMPLETA"/>
    <s v="NO"/>
    <m/>
    <m/>
    <m/>
    <m/>
    <m/>
    <m/>
  </r>
  <r>
    <s v="L50-I-12-06-27-90-MULT-9X29POUS270790"/>
    <d v="2024-10-31T00:00:00"/>
    <s v="L50-I-12-06-27-90-MULT-9X29"/>
    <x v="3"/>
    <s v="BOX"/>
    <s v="POUS270790"/>
    <n v="30850484"/>
    <n v="12"/>
    <n v="0"/>
    <n v="0"/>
    <n v="0"/>
    <n v="0"/>
    <n v="-12"/>
    <n v="12"/>
    <n v="48.6"/>
    <n v="583.20000000000005"/>
    <x v="26"/>
    <d v="2024-11-06T00:00:00"/>
    <d v="2024-11-07T00:00:00"/>
    <m/>
    <n v="0"/>
    <s v="NO"/>
    <m/>
    <m/>
    <m/>
    <m/>
    <m/>
    <m/>
  </r>
  <r>
    <s v="L50-I-12-10-27-90-MULT-9X59POUS270158"/>
    <d v="2024-10-31T00:00:00"/>
    <s v="L50-I-12-10-27-90-MULT-9X59"/>
    <x v="3"/>
    <s v="BOX"/>
    <s v="POUS270158"/>
    <n v="30850485"/>
    <n v="11"/>
    <n v="0"/>
    <n v="0"/>
    <n v="0"/>
    <n v="0"/>
    <n v="-11"/>
    <n v="11"/>
    <n v="47.49"/>
    <n v="522.39"/>
    <x v="26"/>
    <d v="2024-11-06T00:00:00"/>
    <d v="2024-11-07T00:00:00"/>
    <m/>
    <n v="0"/>
    <s v="NO"/>
    <m/>
    <m/>
    <m/>
    <m/>
    <m/>
    <m/>
  </r>
  <r>
    <s v="L50-I-12-10-27-90-MULT-15X35POUS270360"/>
    <d v="2024-10-31T00:00:00"/>
    <s v="L50-I-12-10-27-90-MULT-15X35"/>
    <x v="3"/>
    <s v="BOX"/>
    <s v="POUS270360"/>
    <n v="30850486"/>
    <n v="10"/>
    <n v="0"/>
    <n v="0"/>
    <n v="0"/>
    <n v="0"/>
    <n v="-10"/>
    <n v="10"/>
    <n v="47.3"/>
    <n v="473"/>
    <x v="26"/>
    <d v="2024-11-06T00:00:00"/>
    <d v="2024-11-07T00:00:00"/>
    <m/>
    <n v="0"/>
    <s v="NO"/>
    <m/>
    <m/>
    <m/>
    <m/>
    <m/>
    <m/>
  </r>
  <r>
    <s v="L35-I-48-08-30-90-MULT-120POUS270234"/>
    <d v="2024-11-04T00:00:00"/>
    <s v="L35-I-48-08-30-90-MULT-120"/>
    <x v="1"/>
    <s v="BOX"/>
    <s v="POUS270234"/>
    <n v="30850489"/>
    <n v="30"/>
    <n v="0"/>
    <n v="0"/>
    <n v="0"/>
    <n v="0"/>
    <n v="-30"/>
    <n v="30"/>
    <n v="100.29"/>
    <n v="3008.7000000000003"/>
    <x v="26"/>
    <d v="2024-11-06T00:00:00"/>
    <d v="2024-11-07T00:00:00"/>
    <m/>
    <n v="0"/>
    <s v="NO"/>
    <m/>
    <m/>
    <m/>
    <m/>
    <m/>
    <m/>
  </r>
  <r>
    <s v="L35-I-48-12-35-80-MULT-120POUS270762"/>
    <d v="2024-11-04T00:00:00"/>
    <s v="L35-I-48-12-35-80-MULT-120"/>
    <x v="1"/>
    <s v="BOX"/>
    <s v="POUS270762"/>
    <n v="30850533"/>
    <n v="30"/>
    <n v="0"/>
    <n v="0"/>
    <n v="0"/>
    <n v="0"/>
    <n v="-30"/>
    <n v="30"/>
    <n v="115.46"/>
    <n v="3463.7999999999997"/>
    <x v="26"/>
    <d v="2024-11-06T00:00:00"/>
    <d v="2024-11-07T00:00:00"/>
    <m/>
    <n v="0"/>
    <s v="NO"/>
    <m/>
    <m/>
    <m/>
    <m/>
    <m/>
    <m/>
  </r>
  <r>
    <s v="L35-I-48-04-30-80-MULT-120POUS270809"/>
    <d v="2024-11-04T00:00:00"/>
    <s v="L35-I-48-04-30-80-MULT-120"/>
    <x v="1"/>
    <s v="BOX"/>
    <s v="POUS270809"/>
    <n v="30850490"/>
    <n v="14"/>
    <n v="0"/>
    <n v="0"/>
    <n v="0"/>
    <n v="0"/>
    <n v="-14"/>
    <n v="14"/>
    <n v="98.95"/>
    <n v="1385.3"/>
    <x v="26"/>
    <d v="2024-11-06T00:00:00"/>
    <d v="2024-11-07T00:00:00"/>
    <m/>
    <n v="0"/>
    <s v="NO"/>
    <m/>
    <m/>
    <m/>
    <m/>
    <m/>
    <m/>
  </r>
  <r>
    <s v="L35-I-48-04-30-90-MULT-120POUS270381"/>
    <d v="2024-11-04T00:00:00"/>
    <s v="L35-I-48-04-30-90-MULT-120"/>
    <x v="1"/>
    <s v="BOX"/>
    <s v="POUS270381"/>
    <n v="30850491"/>
    <n v="16"/>
    <n v="0"/>
    <n v="0"/>
    <n v="0"/>
    <n v="0"/>
    <n v="-16"/>
    <n v="16"/>
    <n v="99.64"/>
    <n v="1594.24"/>
    <x v="26"/>
    <d v="2024-11-06T00:00:00"/>
    <d v="2024-11-07T00:00:00"/>
    <m/>
    <n v="0"/>
    <s v="NO"/>
    <m/>
    <m/>
    <m/>
    <m/>
    <m/>
    <m/>
  </r>
  <r>
    <s v="L35-I-48-08-30-80-MULT-120POUS270895"/>
    <d v="2024-11-04T00:00:00"/>
    <s v="L35-I-48-08-30-80-MULT-120"/>
    <x v="1"/>
    <s v="BOX"/>
    <s v="POUS270895"/>
    <n v="30850492"/>
    <n v="10"/>
    <n v="0"/>
    <n v="0"/>
    <n v="0"/>
    <n v="0"/>
    <n v="-10"/>
    <n v="10"/>
    <n v="99.6"/>
    <n v="996"/>
    <x v="26"/>
    <d v="2024-11-06T00:00:00"/>
    <d v="2024-11-07T00:00:00"/>
    <m/>
    <n v="0"/>
    <s v="NO"/>
    <m/>
    <m/>
    <m/>
    <m/>
    <m/>
    <m/>
  </r>
  <r>
    <s v="L35-I-48-06-30-90-MULT-120POUS270344"/>
    <d v="2024-11-04T00:00:00"/>
    <s v="L35-I-48-06-30-90-MULT-120"/>
    <x v="1"/>
    <s v="BOX"/>
    <s v="POUS270344"/>
    <n v="30850493"/>
    <n v="9"/>
    <n v="0"/>
    <n v="0"/>
    <n v="0"/>
    <n v="0"/>
    <n v="-9"/>
    <n v="9"/>
    <n v="100.29"/>
    <n v="902.61"/>
    <x v="26"/>
    <d v="2024-11-06T00:00:00"/>
    <d v="2024-11-07T00:00:00"/>
    <m/>
    <n v="0"/>
    <s v="NO"/>
    <m/>
    <m/>
    <m/>
    <m/>
    <m/>
    <m/>
  </r>
  <r>
    <s v="L35-I-48-06-27-80-MULT-120POUS270805"/>
    <d v="2024-11-04T00:00:00"/>
    <s v="L35-I-48-06-27-80-MULT-120"/>
    <x v="1"/>
    <s v="BOX"/>
    <s v="POUS270805"/>
    <n v="30850494"/>
    <n v="8"/>
    <n v="0"/>
    <n v="0"/>
    <n v="0"/>
    <n v="0"/>
    <n v="-8"/>
    <n v="8"/>
    <n v="99.6"/>
    <n v="796.8"/>
    <x v="27"/>
    <d v="2024-11-07T00:00:00"/>
    <d v="2024-11-08T00:00:00"/>
    <m/>
    <n v="0"/>
    <s v="NO"/>
    <m/>
    <m/>
    <m/>
    <m/>
    <m/>
    <m/>
  </r>
  <r>
    <s v="L35-I-48-06-30-90-MULT-120POUS269752"/>
    <d v="2024-11-04T00:00:00"/>
    <s v="L35-I-48-06-30-90-MULT-120"/>
    <x v="1"/>
    <s v="BOX"/>
    <s v="POUS269752"/>
    <n v="30850495"/>
    <n v="8"/>
    <n v="0"/>
    <n v="0"/>
    <n v="0"/>
    <n v="0"/>
    <n v="-8"/>
    <n v="8"/>
    <n v="100.29"/>
    <n v="802.32"/>
    <x v="27"/>
    <d v="2024-11-07T00:00:00"/>
    <d v="2024-11-08T00:00:00"/>
    <m/>
    <n v="0"/>
    <s v="NO"/>
    <m/>
    <m/>
    <m/>
    <m/>
    <m/>
    <m/>
  </r>
  <r>
    <s v="L35-I-48-06-27-90-MULT-120POUS270348"/>
    <d v="2024-11-04T00:00:00"/>
    <s v="L35-I-48-06-27-90-MULT-120"/>
    <x v="1"/>
    <s v="BOX"/>
    <s v="POUS270348"/>
    <n v="30850496"/>
    <n v="5"/>
    <n v="0"/>
    <n v="0"/>
    <n v="0"/>
    <n v="0"/>
    <n v="-5"/>
    <n v="5"/>
    <n v="100.29"/>
    <n v="501.45000000000005"/>
    <x v="27"/>
    <d v="2024-11-07T00:00:00"/>
    <d v="2024-11-08T00:00:00"/>
    <m/>
    <n v="0"/>
    <s v="NO"/>
    <m/>
    <m/>
    <m/>
    <m/>
    <m/>
    <m/>
  </r>
  <r>
    <s v="L35-I-48-08-27-90-MULT-120POUS270335"/>
    <d v="2024-11-04T00:00:00"/>
    <s v="L35-I-48-08-27-90-MULT-120"/>
    <x v="1"/>
    <s v="BOX"/>
    <s v="POUS270335"/>
    <n v="30850497"/>
    <n v="2"/>
    <n v="0"/>
    <n v="0"/>
    <n v="0"/>
    <n v="0"/>
    <n v="-2"/>
    <n v="2"/>
    <n v="100.29"/>
    <n v="200.58"/>
    <x v="27"/>
    <d v="2024-11-07T00:00:00"/>
    <d v="2024-11-08T00:00:00"/>
    <m/>
    <n v="0"/>
    <s v="NO"/>
    <m/>
    <m/>
    <m/>
    <m/>
    <m/>
    <m/>
  </r>
  <r>
    <s v="L35-I-48-04-30-90-MULT-120POUS270347"/>
    <d v="2024-11-04T00:00:00"/>
    <s v="L35-I-48-04-30-90-MULT-120"/>
    <x v="1"/>
    <s v="BOX"/>
    <s v="POUS270347"/>
    <n v="30850498"/>
    <n v="1"/>
    <n v="0"/>
    <n v="0"/>
    <n v="0"/>
    <n v="0"/>
    <n v="-1"/>
    <n v="1"/>
    <n v="99.64"/>
    <n v="99.64"/>
    <x v="27"/>
    <d v="2024-11-07T00:00:00"/>
    <d v="2024-11-08T00:00:00"/>
    <m/>
    <n v="0"/>
    <s v="NO"/>
    <m/>
    <m/>
    <m/>
    <m/>
    <m/>
    <m/>
  </r>
  <r>
    <s v="L35-I-48-08-30-90-MULT-120POUS270178"/>
    <d v="2024-11-04T00:00:00"/>
    <s v="L35-I-48-08-30-90-MULT-120"/>
    <x v="1"/>
    <s v="BOX"/>
    <s v="POUS270178"/>
    <n v="30850499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488"/>
    <d v="2024-11-04T00:00:00"/>
    <s v="L35-I-48-08-30-90-MULT-120"/>
    <x v="1"/>
    <s v="BOX"/>
    <s v="POUS270488"/>
    <n v="30850500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35-I-48-08-30-90-MULT-120POUS270894"/>
    <d v="2024-11-04T00:00:00"/>
    <s v="L35-I-48-08-30-90-MULT-120"/>
    <x v="1"/>
    <s v="BOX"/>
    <s v="POUS270894"/>
    <n v="30850501"/>
    <n v="1"/>
    <n v="0"/>
    <n v="0"/>
    <n v="0"/>
    <n v="0"/>
    <n v="-1"/>
    <n v="1"/>
    <n v="100.29"/>
    <n v="100.29"/>
    <x v="27"/>
    <d v="2024-11-07T00:00:00"/>
    <d v="2024-11-08T00:00:00"/>
    <m/>
    <n v="0"/>
    <s v="NO"/>
    <m/>
    <m/>
    <m/>
    <m/>
    <m/>
    <m/>
  </r>
  <r>
    <s v="L50-E-12-10-27-80-MULT-9X59POUS270822"/>
    <d v="2024-11-04T00:00:00"/>
    <s v="L50-E-12-10-27-80-MULT-9X59"/>
    <x v="5"/>
    <s v="BOX"/>
    <s v="POUS270822"/>
    <n v="30850502"/>
    <n v="30"/>
    <n v="0"/>
    <n v="0"/>
    <n v="0"/>
    <n v="0"/>
    <n v="-30"/>
    <n v="30"/>
    <n v="47.49"/>
    <n v="1424.7"/>
    <x v="27"/>
    <d v="2024-11-07T00:00:00"/>
    <d v="2024-11-08T00:00:00"/>
    <m/>
    <n v="0"/>
    <s v="NO"/>
    <m/>
    <m/>
    <m/>
    <m/>
    <m/>
    <m/>
  </r>
  <r>
    <s v="L50-E-12-10-27-80-MULT-120POUS270721"/>
    <d v="2024-11-04T00:00:00"/>
    <s v="L50-E-12-10-27-80-MULT-120"/>
    <x v="5"/>
    <s v="BOX"/>
    <s v="POUS270721"/>
    <n v="30850503"/>
    <n v="24"/>
    <n v="0"/>
    <n v="0"/>
    <n v="0"/>
    <n v="0"/>
    <n v="-24"/>
    <n v="24"/>
    <n v="46.23"/>
    <n v="1109.52"/>
    <x v="27"/>
    <d v="2024-11-07T00:00:00"/>
    <d v="2024-11-08T00:00:00"/>
    <m/>
    <n v="0"/>
    <s v="NO"/>
    <m/>
    <m/>
    <m/>
    <m/>
    <m/>
    <m/>
  </r>
  <r>
    <s v="L50-E-12-10-40-80-MULT-55X25POUS270812"/>
    <d v="2024-11-04T00:00:00"/>
    <s v="L50-E-12-10-40-80-MULT-55X25"/>
    <x v="5"/>
    <s v="BOX"/>
    <s v="POUS270812"/>
    <n v="30850504"/>
    <n v="12"/>
    <n v="0"/>
    <n v="0"/>
    <n v="0"/>
    <n v="0"/>
    <n v="-12"/>
    <n v="12"/>
    <n v="47.3"/>
    <n v="567.59999999999991"/>
    <x v="27"/>
    <d v="2024-11-07T00:00:00"/>
    <d v="2024-11-08T00:00:00"/>
    <m/>
    <n v="0"/>
    <s v="NO"/>
    <m/>
    <m/>
    <m/>
    <m/>
    <m/>
    <m/>
  </r>
  <r>
    <s v="L50-E-12-10-40-80-MULT-9X9POUS270812"/>
    <d v="2024-11-04T00:00:00"/>
    <s v="L50-E-12-10-40-80-MULT-9X9"/>
    <x v="5"/>
    <s v="BOX"/>
    <s v="POUS270812"/>
    <n v="30850505"/>
    <n v="10"/>
    <n v="0"/>
    <n v="0"/>
    <n v="0"/>
    <n v="0"/>
    <n v="-10"/>
    <n v="10"/>
    <n v="49.03"/>
    <n v="490.3"/>
    <x v="27"/>
    <d v="2024-11-07T00:00:00"/>
    <d v="2024-11-08T00:00:00"/>
    <m/>
    <n v="0"/>
    <s v="NO"/>
    <m/>
    <m/>
    <m/>
    <m/>
    <m/>
    <m/>
  </r>
  <r>
    <s v="L50-E-12-10-40-90-MULT-9X29POUS270711"/>
    <d v="2024-11-04T00:00:00"/>
    <s v="L50-E-12-10-40-90-MULT-9X29"/>
    <x v="5"/>
    <s v="BOX"/>
    <s v="POUS270711"/>
    <n v="30850506"/>
    <n v="8"/>
    <n v="0"/>
    <n v="0"/>
    <n v="0"/>
    <n v="0"/>
    <n v="-8"/>
    <n v="8"/>
    <n v="69.94"/>
    <n v="559.52"/>
    <x v="27"/>
    <d v="2024-11-07T00:00:00"/>
    <d v="2024-11-08T00:00:00"/>
    <m/>
    <n v="0"/>
    <s v="NO"/>
    <m/>
    <m/>
    <m/>
    <m/>
    <m/>
    <m/>
  </r>
  <r>
    <s v="L50-E-12-10-27-80-MULT-15X15POUS270902"/>
    <d v="2024-11-04T00:00:00"/>
    <s v="L50-E-12-10-27-80-MULT-15X15"/>
    <x v="5"/>
    <s v="BOX"/>
    <s v="POUS270902"/>
    <n v="30850507"/>
    <n v="7"/>
    <n v="0"/>
    <n v="0"/>
    <n v="0"/>
    <n v="0"/>
    <n v="-7"/>
    <n v="7"/>
    <n v="47.3"/>
    <n v="331.09999999999997"/>
    <x v="27"/>
    <d v="2024-11-07T00:00:00"/>
    <d v="2024-11-08T00:00:00"/>
    <m/>
    <n v="0"/>
    <s v="NO"/>
    <m/>
    <m/>
    <m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m/>
    <n v="0"/>
    <s v="NO"/>
    <m/>
    <m/>
    <m/>
    <m/>
    <m/>
    <m/>
  </r>
  <r>
    <s v="L50-E-12-12-27-80-MULT-9X9POUS270797"/>
    <d v="2024-11-04T00:00:00"/>
    <s v="L50-E-12-12-27-80-MULT-9X9"/>
    <x v="5"/>
    <s v="BOX"/>
    <s v="POUS270797"/>
    <n v="30850509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12-40-80-MULT-9X9POUS270754"/>
    <d v="2024-11-04T00:00:00"/>
    <s v="L50-E-12-12-40-80-MULT-9X9"/>
    <x v="5"/>
    <s v="BOX"/>
    <s v="POUS270754"/>
    <n v="30850510"/>
    <n v="6"/>
    <n v="0"/>
    <n v="0"/>
    <n v="0"/>
    <n v="0"/>
    <n v="-6"/>
    <n v="6"/>
    <n v="49.03"/>
    <n v="294.18"/>
    <x v="27"/>
    <d v="2024-11-07T00:00:00"/>
    <d v="2024-11-08T00:00:00"/>
    <m/>
    <n v="0"/>
    <s v="NO"/>
    <m/>
    <m/>
    <m/>
    <m/>
    <m/>
    <m/>
  </r>
  <r>
    <s v="L50-E-12-08-35-80-MULT-40X60POUS270803"/>
    <d v="2024-11-04T00:00:00"/>
    <s v="L50-E-12-08-35-80-MULT-40X60"/>
    <x v="5"/>
    <s v="BOX"/>
    <s v="POUS270803"/>
    <n v="30850511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8-40-80-MULT-40X60POUS270698"/>
    <d v="2024-11-04T00:00:00"/>
    <s v="L50-E-12-08-40-80-MULT-40X60"/>
    <x v="5"/>
    <s v="BOX"/>
    <s v="POUS270698"/>
    <n v="30850512"/>
    <n v="2"/>
    <n v="0"/>
    <n v="0"/>
    <n v="0"/>
    <n v="0"/>
    <n v="-2"/>
    <n v="2"/>
    <n v="46.88"/>
    <n v="93.76"/>
    <x v="27"/>
    <d v="2024-11-07T00:00:00"/>
    <d v="2024-11-08T00:00:00"/>
    <m/>
    <n v="0"/>
    <s v="NO"/>
    <m/>
    <m/>
    <m/>
    <m/>
    <m/>
    <m/>
  </r>
  <r>
    <s v="L50-E-12-04-27-80-MULT-120POUS270831"/>
    <d v="2024-11-04T00:00:00"/>
    <s v="L50-E-12-04-27-80-MULT-120"/>
    <x v="5"/>
    <s v="BOX"/>
    <s v="POUS270831"/>
    <n v="30850513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6-27-80-MULT-120POUS270831"/>
    <d v="2024-11-04T00:00:00"/>
    <s v="L50-E-12-06-27-80-MULT-120"/>
    <x v="5"/>
    <s v="BOX"/>
    <s v="POUS270831"/>
    <n v="30850514"/>
    <n v="1"/>
    <n v="0"/>
    <n v="0"/>
    <n v="0"/>
    <n v="0"/>
    <n v="-1"/>
    <n v="1"/>
    <n v="45.8"/>
    <n v="45.8"/>
    <x v="27"/>
    <d v="2024-11-07T00:00:00"/>
    <d v="2024-11-08T00:00:00"/>
    <m/>
    <n v="0"/>
    <s v="NO"/>
    <m/>
    <m/>
    <m/>
    <m/>
    <m/>
    <m/>
  </r>
  <r>
    <s v="L50-E-12-08-RD-MULT-9X17POUS270825"/>
    <d v="2024-11-04T00:00:00"/>
    <s v="L50-E-12-08-RD-MULT-9X17"/>
    <x v="5"/>
    <s v="BOX"/>
    <s v="POUS270825"/>
    <n v="30850515"/>
    <n v="1"/>
    <n v="0"/>
    <n v="0"/>
    <n v="0"/>
    <n v="0"/>
    <n v="-1"/>
    <n v="1"/>
    <n v="64.94"/>
    <n v="64.94"/>
    <x v="27"/>
    <d v="2024-11-07T00:00:00"/>
    <d v="2024-11-08T00:00:00"/>
    <m/>
    <n v="0"/>
    <s v="NO"/>
    <m/>
    <m/>
    <m/>
    <m/>
    <m/>
    <m/>
  </r>
  <r>
    <s v="L50-E-12-10-27-80-MULT-9X29POUS270722"/>
    <d v="2024-11-04T00:00:00"/>
    <s v="L50-E-12-10-27-80-MULT-9X29"/>
    <x v="5"/>
    <s v="BOX"/>
    <s v="POUS270722"/>
    <n v="30850516"/>
    <n v="1"/>
    <n v="0"/>
    <n v="0"/>
    <n v="0"/>
    <n v="0"/>
    <n v="-1"/>
    <n v="1"/>
    <n v="49.03"/>
    <n v="49.03"/>
    <x v="27"/>
    <d v="2024-11-07T00:00:00"/>
    <d v="2024-11-08T00:00:00"/>
    <m/>
    <n v="0"/>
    <s v="NO"/>
    <m/>
    <m/>
    <m/>
    <m/>
    <m/>
    <m/>
  </r>
  <r>
    <s v="L50-E-48-04-30-90-MULT-LOLPOUS270156"/>
    <d v="2024-11-04T00:00:00"/>
    <s v="L50-E-48-04-30-90-MULT-LOL"/>
    <x v="0"/>
    <s v="BOX"/>
    <s v="POUS270156"/>
    <n v="30850517"/>
    <n v="18"/>
    <n v="0"/>
    <n v="0"/>
    <n v="0"/>
    <n v="0"/>
    <n v="-18"/>
    <n v="18"/>
    <n v="116.4"/>
    <n v="2095.2000000000003"/>
    <x v="27"/>
    <d v="2024-11-07T00:00:00"/>
    <d v="2024-11-08T00:00:00"/>
    <m/>
    <n v="0"/>
    <s v="NO"/>
    <m/>
    <m/>
    <m/>
    <m/>
    <m/>
    <m/>
  </r>
  <r>
    <s v="L50-E-48-08-35-80-MULT-55X25POUS270802"/>
    <d v="2024-11-04T00:00:00"/>
    <s v="L50-E-48-08-35-80-MULT-55X25"/>
    <x v="0"/>
    <s v="BOX"/>
    <s v="POUS270802"/>
    <n v="30850518"/>
    <n v="12"/>
    <n v="0"/>
    <n v="0"/>
    <n v="0"/>
    <n v="0"/>
    <n v="-12"/>
    <n v="12"/>
    <n v="131.26"/>
    <n v="1575.12"/>
    <x v="27"/>
    <d v="2024-11-07T00:00:00"/>
    <d v="2024-11-08T00:00:00"/>
    <m/>
    <n v="0"/>
    <s v="NO"/>
    <m/>
    <m/>
    <m/>
    <m/>
    <m/>
    <m/>
  </r>
  <r>
    <s v="L50-E-48-04-27-80-MULT-ASYMPOUS270824"/>
    <d v="2024-11-04T00:00:00"/>
    <s v="L50-E-48-04-27-80-MULT-ASYM"/>
    <x v="0"/>
    <s v="BOX"/>
    <s v="POUS270824"/>
    <n v="30850519"/>
    <n v="6"/>
    <n v="0"/>
    <n v="0"/>
    <n v="0"/>
    <n v="0"/>
    <n v="-6"/>
    <n v="6"/>
    <n v="131.51"/>
    <n v="789.06"/>
    <x v="27"/>
    <d v="2024-11-07T00:00:00"/>
    <d v="2024-11-08T00:00:00"/>
    <m/>
    <n v="0"/>
    <s v="NO"/>
    <m/>
    <m/>
    <m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m/>
    <n v="0"/>
    <s v="NO"/>
    <m/>
    <m/>
    <m/>
    <m/>
    <m/>
    <m/>
  </r>
  <r>
    <s v="L50-E-48-12-27-80-MULT-9X9POUS270915"/>
    <d v="2024-11-04T00:00:00"/>
    <s v="L50-E-48-12-27-80-MULT-9X9"/>
    <x v="0"/>
    <s v="BOX"/>
    <s v="POUS270915"/>
    <n v="30850522"/>
    <n v="2"/>
    <n v="0"/>
    <n v="0"/>
    <n v="0"/>
    <n v="0"/>
    <n v="-2"/>
    <n v="2"/>
    <n v="138.16"/>
    <n v="276.32"/>
    <x v="27"/>
    <d v="2024-11-07T00:00:00"/>
    <d v="2024-11-08T00:00:00"/>
    <m/>
    <n v="0"/>
    <s v="NO"/>
    <m/>
    <m/>
    <m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0"/>
    <n v="0"/>
    <n v="0"/>
    <n v="-2"/>
    <n v="2"/>
    <n v="126.95"/>
    <n v="253.9"/>
    <x v="27"/>
    <d v="2024-11-07T00:00:00"/>
    <d v="2024-11-08T00:00:00"/>
    <m/>
    <n v="0"/>
    <s v="NO"/>
    <m/>
    <m/>
    <m/>
    <m/>
    <m/>
    <m/>
  </r>
  <r>
    <s v="L50-E-48-10-BL-MULT-40X60POUS270219"/>
    <d v="2024-11-04T00:00:00"/>
    <s v="L50-E-48-10-BL-MULT-40X60"/>
    <x v="0"/>
    <s v="BOX"/>
    <s v="POUS270219"/>
    <n v="30850525"/>
    <n v="1"/>
    <n v="0"/>
    <n v="0"/>
    <n v="0"/>
    <n v="0"/>
    <n v="-1"/>
    <n v="1"/>
    <n v="170.74"/>
    <n v="170.74"/>
    <x v="27"/>
    <d v="2024-11-07T00:00:00"/>
    <d v="2024-11-08T00:00:00"/>
    <m/>
    <n v="0"/>
    <s v="NO"/>
    <m/>
    <m/>
    <m/>
    <m/>
    <m/>
    <m/>
  </r>
  <r>
    <s v="L50-I-12-12-35-90-MULT-39X9POUS270818"/>
    <d v="2024-11-04T00:00:00"/>
    <s v="L50-I-12-12-35-90-MULT-39X9"/>
    <x v="3"/>
    <s v="BOX"/>
    <s v="POUS270818"/>
    <n v="30850526"/>
    <n v="25"/>
    <n v="0"/>
    <n v="0"/>
    <n v="0"/>
    <n v="0"/>
    <n v="-25"/>
    <n v="25"/>
    <n v="49.03"/>
    <n v="1225.75"/>
    <x v="27"/>
    <d v="2024-11-07T00:00:00"/>
    <d v="2024-11-08T00:00:00"/>
    <m/>
    <n v="0"/>
    <s v="NO"/>
    <m/>
    <m/>
    <m/>
    <m/>
    <m/>
    <m/>
  </r>
  <r>
    <s v="L50-I-12-08-35-80-MULT-25X25POUS270883"/>
    <d v="2024-11-04T00:00:00"/>
    <s v="L50-I-12-08-35-80-MULT-25X25"/>
    <x v="3"/>
    <s v="BOX"/>
    <s v="POUS270883"/>
    <n v="30850527"/>
    <n v="4"/>
    <n v="0"/>
    <n v="0"/>
    <n v="0"/>
    <n v="0"/>
    <n v="-4"/>
    <n v="4"/>
    <n v="46.62"/>
    <n v="186.48"/>
    <x v="27"/>
    <d v="2024-11-07T00:00:00"/>
    <d v="2024-11-08T00:00:00"/>
    <m/>
    <n v="0"/>
    <s v="NO"/>
    <m/>
    <m/>
    <m/>
    <m/>
    <m/>
    <m/>
  </r>
  <r>
    <s v="L50-I-12-12-40-80-MULT-ASYMPOUS270786"/>
    <d v="2024-11-04T00:00:00"/>
    <s v="L50-I-12-12-40-80-MULT-ASYM"/>
    <x v="3"/>
    <s v="BOX"/>
    <s v="POUS270786"/>
    <n v="30850528"/>
    <n v="4"/>
    <n v="0"/>
    <n v="0"/>
    <n v="0"/>
    <n v="0"/>
    <n v="-4"/>
    <n v="4"/>
    <n v="47.4"/>
    <n v="189.6"/>
    <x v="27"/>
    <d v="2024-11-07T00:00:00"/>
    <d v="2024-11-08T00:00:00"/>
    <m/>
    <n v="0"/>
    <s v="NO"/>
    <m/>
    <m/>
    <m/>
    <m/>
    <m/>
    <m/>
  </r>
  <r>
    <s v="L50-I-48-08-35-80-MULT-25X25POUS270883"/>
    <d v="2024-11-04T00:00:00"/>
    <s v="L50-I-48-08-35-80-MULT-25X25"/>
    <x v="4"/>
    <s v="BOX"/>
    <s v="POUS270883"/>
    <n v="30850529"/>
    <n v="5"/>
    <n v="0"/>
    <n v="0"/>
    <n v="0"/>
    <n v="0"/>
    <n v="-5"/>
    <n v="5"/>
    <n v="130.75"/>
    <n v="653.75"/>
    <x v="27"/>
    <d v="2024-11-07T00:00:00"/>
    <d v="2024-11-08T00:00:00"/>
    <m/>
    <n v="0"/>
    <s v="NO"/>
    <m/>
    <m/>
    <m/>
    <m/>
    <m/>
    <m/>
  </r>
  <r>
    <s v="L50-I-48-06-BL-MULT-ASYMPOUS270696"/>
    <d v="2024-11-04T00:00:00"/>
    <s v="L50-I-48-06-BL-MULT-ASYM"/>
    <x v="4"/>
    <s v="BOX"/>
    <s v="POUS270696"/>
    <n v="30850530"/>
    <n v="2"/>
    <n v="0"/>
    <n v="0"/>
    <n v="0"/>
    <n v="0"/>
    <n v="-2"/>
    <n v="2"/>
    <n v="171.14"/>
    <n v="342.28"/>
    <x v="27"/>
    <d v="2024-11-07T00:00:00"/>
    <d v="2024-11-08T00:00:00"/>
    <m/>
    <n v="0"/>
    <s v="NO"/>
    <m/>
    <m/>
    <m/>
    <m/>
    <m/>
    <m/>
  </r>
  <r>
    <s v="L50-I-48-08-40-90-MULT-25X75POUS270886"/>
    <d v="2024-11-04T00:00:00"/>
    <s v="L50-I-48-08-40-90-MULT-25X75"/>
    <x v="4"/>
    <s v="BOX"/>
    <s v="POUS270886"/>
    <n v="30850531"/>
    <n v="2"/>
    <n v="0"/>
    <n v="0"/>
    <n v="0"/>
    <n v="0"/>
    <n v="-2"/>
    <n v="2"/>
    <n v="131.74"/>
    <n v="263.48"/>
    <x v="27"/>
    <d v="2024-11-07T00:00:00"/>
    <d v="2024-11-08T00:00:00"/>
    <m/>
    <n v="0"/>
    <s v="NO"/>
    <m/>
    <m/>
    <m/>
    <m/>
    <m/>
    <m/>
  </r>
  <r>
    <s v="L50-I-48-10-35-80-MULT-ASYMPOUS270874"/>
    <d v="2024-11-04T00:00:00"/>
    <s v="L50-I-48-10-35-80-MULT-ASYM"/>
    <x v="4"/>
    <s v="BOX"/>
    <s v="POUS270874"/>
    <n v="30850532"/>
    <n v="1"/>
    <n v="0"/>
    <n v="0"/>
    <n v="0"/>
    <n v="0"/>
    <n v="-1"/>
    <n v="1"/>
    <n v="131.65"/>
    <n v="131.65"/>
    <x v="27"/>
    <d v="2024-11-07T00:00:00"/>
    <d v="2024-11-08T00:00:00"/>
    <m/>
    <n v="0"/>
    <s v="NO"/>
    <m/>
    <m/>
    <m/>
    <m/>
    <m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9">
  <r>
    <s v="L35-I-48-02-30-80-MULT-120POUS269969"/>
    <d v="2024-09-09T00:00:00"/>
    <s v="L35-I-48-02-30-80-MULT-120"/>
    <s v="L35-I-48"/>
    <s v="BOX"/>
    <s v="POUS269969"/>
    <n v="30850031"/>
    <n v="10"/>
    <n v="9"/>
    <n v="0"/>
    <n v="1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48-04-30-80-MULT-120POUS269981"/>
    <d v="2024-09-09T00:00:00"/>
    <s v="L35-I-48-04-30-80-MULT-120"/>
    <s v="L35-I-48"/>
    <s v="BOX"/>
    <s v="POUS269981"/>
    <n v="30850035"/>
    <n v="18"/>
    <n v="17"/>
    <n v="1"/>
    <n v="0"/>
    <n v="0"/>
    <n v="-1"/>
    <x v="0"/>
    <n v="1"/>
    <n v="98.95"/>
    <n v="98.95"/>
    <d v="2024-09-24T00:00:00"/>
    <d v="2024-09-24T00:00:00"/>
    <d v="2024-09-25T00:00:00"/>
    <s v="COMPLETA"/>
    <s v="SI"/>
    <x v="0"/>
  </r>
  <r>
    <s v="L35-I-12-04-30-80-MULT-120POUS269981"/>
    <d v="2024-09-09T00:00:00"/>
    <s v="L35-I-12-04-30-80-MULT-120"/>
    <s v="L35-I-12"/>
    <s v="BOX"/>
    <s v="POUS269981"/>
    <n v="30850039"/>
    <n v="45"/>
    <n v="44"/>
    <n v="1"/>
    <n v="0"/>
    <n v="0"/>
    <n v="-1"/>
    <x v="0"/>
    <n v="1"/>
    <n v="38.020000000000003"/>
    <n v="38.020000000000003"/>
    <d v="2024-09-24T00:00:00"/>
    <d v="2024-09-24T00:00:00"/>
    <d v="2024-09-25T00:00:00"/>
    <s v="COMPLETA"/>
    <s v="SI"/>
    <x v="0"/>
  </r>
  <r>
    <s v="L50-I-12-08-27-90-MULT-9x29POUS270038"/>
    <d v="2024-09-09T00:00:00"/>
    <s v="L50-I-12-08-27-90-MULT-9x29"/>
    <s v="L50-I-12"/>
    <s v="BOX"/>
    <s v="POUS270038"/>
    <n v="30850045"/>
    <n v="10"/>
    <n v="0"/>
    <n v="0"/>
    <n v="0"/>
    <n v="0"/>
    <n v="-10"/>
    <x v="1"/>
    <n v="10"/>
    <n v="48.6"/>
    <n v="486"/>
    <d v="2024-09-24T00:00:00"/>
    <d v="2024-09-24T00:00:00"/>
    <d v="2024-09-25T00:00:00"/>
    <s v="COMPLETA"/>
    <s v="SI"/>
    <x v="0"/>
  </r>
  <r>
    <s v="L35-I-48-12-30-80-MULT-120POUS270184"/>
    <d v="2024-09-12T00:00:00"/>
    <s v="L35-I-48-12-30-80-MULT-120"/>
    <s v="L35-I-48"/>
    <s v="BOX"/>
    <s v="POUS270184"/>
    <n v="30850054"/>
    <n v="132"/>
    <n v="120"/>
    <n v="0"/>
    <n v="3"/>
    <n v="0"/>
    <n v="-12"/>
    <x v="2"/>
    <n v="12"/>
    <n v="115.46"/>
    <n v="1385.52"/>
    <d v="2024-09-24T00:00:00"/>
    <d v="2024-09-24T00:00:00"/>
    <d v="2024-09-25T00:00:00"/>
    <s v="COMPLETA"/>
    <s v="SI"/>
    <x v="0"/>
  </r>
  <r>
    <s v="L35-I-48-04-35-80-MULT-120POUS270169"/>
    <d v="2024-09-12T00:00:00"/>
    <s v="L35-I-48-04-35-80-MULT-120"/>
    <s v="L35-I-48"/>
    <s v="BOX"/>
    <s v="POUS270169"/>
    <n v="30850052"/>
    <n v="18"/>
    <n v="15"/>
    <n v="1"/>
    <n v="1"/>
    <n v="0"/>
    <n v="-3"/>
    <x v="3"/>
    <n v="3"/>
    <n v="98.95"/>
    <n v="296.85000000000002"/>
    <d v="2024-09-24T00:00:00"/>
    <d v="2024-09-24T00:00:00"/>
    <d v="2024-09-25T00:00:00"/>
    <s v="COMPLETA"/>
    <s v="SI"/>
    <x v="0"/>
  </r>
  <r>
    <s v="L35-I-12-08-35-90-MULT-120POUS270184"/>
    <d v="2024-09-12T00:00:00"/>
    <s v="L35-I-12-08-35-90-MULT-120"/>
    <s v="L35-I-12"/>
    <s v="BOX"/>
    <s v="POUS270184"/>
    <n v="30850051"/>
    <n v="14"/>
    <n v="13"/>
    <n v="0"/>
    <n v="0"/>
    <n v="0"/>
    <n v="-1"/>
    <x v="0"/>
    <n v="1"/>
    <n v="38.200000000000003"/>
    <n v="38.200000000000003"/>
    <d v="2024-09-24T00:00:00"/>
    <d v="2024-09-24T00:00:00"/>
    <d v="2024-09-25T00:00:00"/>
    <s v="COMPLETA"/>
    <s v="SI"/>
    <x v="0"/>
  </r>
  <r>
    <s v="L50-E-48-02-30-80-MULT-25X25POUS270195"/>
    <d v="2024-09-13T00:00:00"/>
    <s v="L50-E-48-02-30-80-MULT-25X25"/>
    <s v="L50-E-48"/>
    <s v="BOX"/>
    <s v="POUS270195"/>
    <n v="30850057"/>
    <n v="1"/>
    <n v="0"/>
    <n v="1"/>
    <n v="0"/>
    <n v="0"/>
    <n v="-1"/>
    <x v="0"/>
    <n v="1"/>
    <n v="130.6"/>
    <n v="130.6"/>
    <d v="2024-09-24T00:00:00"/>
    <d v="2024-09-25T00:00:00"/>
    <d v="2024-09-26T00:00:00"/>
    <s v="COMPLETA"/>
    <s v="SI"/>
    <x v="0"/>
  </r>
  <r>
    <s v="L50-I-48-06-27-80-MULT-15X35POUS269980"/>
    <d v="2024-09-13T00:00:00"/>
    <s v="L50-I-48-06-27-80-MULT-15X35"/>
    <s v="L50-I-48"/>
    <s v="BOX"/>
    <s v="POUS269980"/>
    <n v="30850062"/>
    <n v="29"/>
    <n v="27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30-80-MULT-25X33POUS270170"/>
    <d v="2024-09-13T00:00:00"/>
    <s v="L50-I-48-10-30-80-MULT-25X33"/>
    <s v="L50-I-48"/>
    <s v="BOX"/>
    <s v="POUS270170"/>
    <n v="30850067"/>
    <n v="24"/>
    <n v="22"/>
    <n v="0"/>
    <n v="0"/>
    <n v="0"/>
    <n v="-2"/>
    <x v="4"/>
    <n v="2"/>
    <n v="130.75"/>
    <n v="261.5"/>
    <d v="2024-09-24T00:00:00"/>
    <d v="2024-09-24T00:00:00"/>
    <d v="2024-09-25T00:00:00"/>
    <s v="COMPLETA"/>
    <s v="SI"/>
    <x v="0"/>
  </r>
  <r>
    <s v="L50-I-48-10-40-90-MULT-25X25POUS270196"/>
    <d v="2024-09-13T00:00:00"/>
    <s v="L50-I-48-10-40-90-MULT-25X25"/>
    <s v="L50-I-48"/>
    <s v="BOX"/>
    <s v="POUS270196"/>
    <n v="30850068"/>
    <n v="15"/>
    <n v="14"/>
    <n v="0"/>
    <n v="0"/>
    <n v="0"/>
    <n v="-1"/>
    <x v="0"/>
    <n v="1"/>
    <n v="131.74"/>
    <n v="131.74"/>
    <d v="2024-09-24T00:00:00"/>
    <d v="2024-09-24T00:00:00"/>
    <d v="2024-09-25T00:00:00"/>
    <s v="COMPLETA"/>
    <s v="SI"/>
    <x v="0"/>
  </r>
  <r>
    <s v="L50-E-48-04-30-80-MULT-120POUS270127"/>
    <d v="2024-09-13T00:00:00"/>
    <s v="L50-E-48-04-30-80-MULT-120"/>
    <s v="L50-E-48"/>
    <s v="BOX"/>
    <s v="POUS270127"/>
    <n v="30850058"/>
    <n v="26"/>
    <n v="19"/>
    <n v="3"/>
    <n v="3"/>
    <n v="0"/>
    <n v="-7"/>
    <x v="5"/>
    <n v="7"/>
    <n v="126.29"/>
    <n v="884.03000000000009"/>
    <d v="2024-09-24T00:00:00"/>
    <d v="2024-09-24T00:00:00"/>
    <d v="2024-09-25T00:00:00"/>
    <s v="COMPLETA"/>
    <s v="SI"/>
    <x v="0"/>
  </r>
  <r>
    <s v="L50-E-48-12-30-80-MULT-25X45POUS270163"/>
    <d v="2024-09-13T00:00:00"/>
    <s v="L50-E-48-12-30-80-MULT-25X45"/>
    <s v="L50-E-48"/>
    <s v="BOX"/>
    <s v="POUS270163"/>
    <n v="30850060"/>
    <n v="12"/>
    <n v="11"/>
    <n v="1"/>
    <n v="0"/>
    <n v="0"/>
    <n v="-1"/>
    <x v="0"/>
    <n v="1"/>
    <n v="131.26"/>
    <n v="131.26"/>
    <d v="2024-09-24T00:00:00"/>
    <d v="2024-09-24T00:00:00"/>
    <d v="2024-09-25T00:00:00"/>
    <s v="COMPLETA"/>
    <s v="SI"/>
    <x v="0"/>
  </r>
  <r>
    <s v="L50-I-48-04-27-80-MULT-15X15POUS270205"/>
    <d v="2024-09-20T00:00:00"/>
    <s v="L50-I-48-04-27-80-MULT-15X15"/>
    <s v="L50-I-48"/>
    <s v="BOX"/>
    <s v="POUS270205"/>
    <n v="30850073"/>
    <n v="39"/>
    <n v="35"/>
    <n v="2"/>
    <n v="1"/>
    <n v="0"/>
    <n v="-4"/>
    <x v="6"/>
    <n v="4"/>
    <n v="130.1"/>
    <n v="520.4"/>
    <d v="2024-09-25T00:00:00"/>
    <d v="2024-09-26T00:00:00"/>
    <d v="2024-09-27T00:00:00"/>
    <s v="COMPLETA"/>
    <s v="SI"/>
    <x v="0"/>
  </r>
  <r>
    <s v="L50-I-12-10-30-80-MULT-ASYMPOUS270230"/>
    <d v="2024-09-20T00:00:00"/>
    <s v="L50-I-12-10-30-80-MULT-ASYM"/>
    <s v="L50-I-12"/>
    <s v="BOX"/>
    <s v="POUS270230"/>
    <n v="30850086"/>
    <n v="9"/>
    <n v="8"/>
    <n v="0"/>
    <n v="1"/>
    <n v="0"/>
    <n v="-1"/>
    <x v="0"/>
    <n v="1"/>
    <n v="47.39"/>
    <n v="47.39"/>
    <d v="2024-09-25T00:00:00"/>
    <d v="2024-09-26T00:00:00"/>
    <d v="2024-09-27T00:00:00"/>
    <s v="COMPLETA"/>
    <s v="SI"/>
    <x v="0"/>
  </r>
  <r>
    <s v="L35-I-12-04-BL-MULT-120POUS270097"/>
    <d v="2024-09-23T00:00:00"/>
    <s v="L35-I-12-04-BL-MULT-120"/>
    <s v="L35-I-12"/>
    <s v="BOX"/>
    <s v="POUS270097"/>
    <n v="30850091"/>
    <n v="403"/>
    <n v="397"/>
    <n v="2"/>
    <n v="4"/>
    <n v="0"/>
    <n v="-6"/>
    <x v="7"/>
    <n v="6"/>
    <n v="58.32"/>
    <n v="349.92"/>
    <d v="2024-09-26T00:00:00"/>
    <d v="2024-09-30T00:00:00"/>
    <d v="2024-10-01T00:00:00"/>
    <s v="COMPLETA"/>
    <s v="SI"/>
    <x v="0"/>
  </r>
  <r>
    <s v="L35-I-12-04-BL-MULT-120POUS270236"/>
    <d v="2024-09-23T00:00:00"/>
    <s v="L35-I-12-04-BL-MULT-120"/>
    <s v="L35-I-12"/>
    <s v="BOX"/>
    <s v="POUS270236"/>
    <n v="30850092"/>
    <n v="400"/>
    <n v="397"/>
    <n v="1"/>
    <n v="2"/>
    <n v="0"/>
    <n v="-3"/>
    <x v="3"/>
    <n v="3"/>
    <n v="58.32"/>
    <n v="174.96"/>
    <d v="2024-09-27T00:00:00"/>
    <d v="2024-10-01T00:00:00"/>
    <d v="2024-10-02T00:00:00"/>
    <s v="COMPLETA"/>
    <s v="SI"/>
    <x v="0"/>
  </r>
  <r>
    <s v="L35-I-48-04-30-80-MULT-120POUS269989"/>
    <d v="2024-09-25T00:00:00"/>
    <s v="L35-I-48-04-30-80-MULT-120"/>
    <s v="L35-I-48"/>
    <s v="BOX"/>
    <s v="POUS269989"/>
    <n v="30850096"/>
    <n v="10"/>
    <n v="9"/>
    <n v="1"/>
    <n v="0"/>
    <n v="0"/>
    <n v="-1"/>
    <x v="0"/>
    <n v="1"/>
    <n v="98.95"/>
    <n v="98.95"/>
    <d v="2024-09-28T00:00:00"/>
    <d v="2024-09-30T00:00:00"/>
    <d v="2024-10-01T00:00:00"/>
    <s v="COMPLETA"/>
    <s v="SI"/>
    <x v="0"/>
  </r>
  <r>
    <s v="L50-I-12-08-35-80-MULT-15X65POUS270052"/>
    <d v="2024-09-25T00:00:00"/>
    <s v="L50-I-12-08-35-80-MULT-15X65"/>
    <s v="L50-I-12"/>
    <s v="BOX"/>
    <s v="POUS270052"/>
    <n v="30850113"/>
    <n v="12"/>
    <n v="11"/>
    <n v="1"/>
    <n v="0"/>
    <n v="0"/>
    <n v="-1"/>
    <x v="0"/>
    <n v="1"/>
    <n v="46.62"/>
    <n v="46.62"/>
    <d v="2024-09-28T00:00:00"/>
    <d v="2024-09-30T00:00:00"/>
    <d v="2024-10-01T00:00:00"/>
    <s v="COMPLETA"/>
    <s v="SI"/>
    <x v="0"/>
  </r>
  <r>
    <s v="L50-I-48-04-30-90-MULT-9X59POUS270192"/>
    <d v="2024-09-25T00:00:00"/>
    <s v="L50-I-48-04-30-90-MULT-9X59"/>
    <s v="L50-I-48"/>
    <s v="BOX"/>
    <s v="POUS270192"/>
    <n v="30850115"/>
    <n v="28"/>
    <n v="25"/>
    <n v="1"/>
    <n v="1"/>
    <n v="0"/>
    <n v="-3"/>
    <x v="3"/>
    <n v="3"/>
    <n v="131.83000000000001"/>
    <n v="395.49"/>
    <d v="2024-09-28T00:00:00"/>
    <d v="2024-09-30T00:00:00"/>
    <d v="2024-10-01T00:00:00"/>
    <s v="COMPLETA"/>
    <s v="SI"/>
    <x v="0"/>
  </r>
  <r>
    <s v="L50-I-12-06-22-80-MULT-9X29POUS269994"/>
    <d v="2024-09-25T00:00:00"/>
    <s v="L50-I-12-06-22-80-MULT-9X29"/>
    <s v="L50-I-12"/>
    <s v="BOX"/>
    <s v="POUS269994"/>
    <n v="30850109"/>
    <n v="2"/>
    <n v="0"/>
    <n v="0"/>
    <n v="0"/>
    <n v="0"/>
    <n v="-2"/>
    <x v="4"/>
    <n v="2"/>
    <n v="48.35"/>
    <n v="96.7"/>
    <d v="2024-09-28T00:00:00"/>
    <d v="2024-09-30T00:00:00"/>
    <d v="2024-10-01T00:00:00"/>
    <s v="COMPLETA"/>
    <s v="SI"/>
    <x v="0"/>
  </r>
  <r>
    <s v="L35-I-12-10-35-80-MULT-120POUS270145"/>
    <d v="2024-09-26T00:00:00"/>
    <s v="L35-I-12-10-35-80-MULT-120"/>
    <s v="L35-I-12"/>
    <s v="BOX"/>
    <s v="POUS270145"/>
    <n v="30850132"/>
    <n v="98"/>
    <n v="96"/>
    <n v="2"/>
    <n v="0"/>
    <n v="0"/>
    <n v="-2"/>
    <x v="4"/>
    <n v="2"/>
    <n v="42.41"/>
    <n v="84.82"/>
    <d v="2024-09-30T00:00:00"/>
    <d v="2024-10-01T00:00:00"/>
    <d v="2024-10-02T00:00:00"/>
    <s v="COMPLETA"/>
    <s v="SI"/>
    <x v="0"/>
  </r>
  <r>
    <s v="L35-I-12-10-35-80-MULT-120POUS270378"/>
    <d v="2024-09-26T00:00:00"/>
    <s v="L35-I-12-10-35-80-MULT-120"/>
    <s v="L35-I-12"/>
    <s v="BOX"/>
    <s v="POUS270378"/>
    <n v="30850133"/>
    <n v="22"/>
    <n v="21"/>
    <n v="1"/>
    <n v="0"/>
    <n v="0"/>
    <n v="-1"/>
    <x v="0"/>
    <n v="1"/>
    <n v="42.41"/>
    <n v="42.41"/>
    <d v="2024-09-30T00:00:00"/>
    <d v="2024-10-01T00:00:00"/>
    <d v="2024-10-02T00:00:00"/>
    <s v="COMPLETA"/>
    <s v="SI"/>
    <x v="0"/>
  </r>
  <r>
    <s v="L35-I-48-08-30-80-MULT-120POUS270375"/>
    <d v="2024-09-27T00:00:00"/>
    <s v="L35-I-48-08-30-80-MULT-120"/>
    <s v="L35-I-48"/>
    <s v="BOX"/>
    <s v="POUS270375"/>
    <n v="30850142"/>
    <n v="12"/>
    <n v="1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6-27-90-MULT-120POUS270448"/>
    <d v="2024-09-27T00:00:00"/>
    <s v="L35-I-48-06-27-90-MULT-120"/>
    <s v="L35-I-48"/>
    <s v="BOX"/>
    <s v="POUS270448"/>
    <n v="30850145"/>
    <n v="10"/>
    <n v="8"/>
    <n v="1"/>
    <n v="1"/>
    <n v="0"/>
    <n v="-2"/>
    <x v="4"/>
    <n v="2"/>
    <n v="100.29"/>
    <n v="200.58"/>
    <d v="2024-10-02T00:00:00"/>
    <d v="2024-10-03T00:00:00"/>
    <d v="2024-10-04T00:00:00"/>
    <s v="COMPLETA"/>
    <s v="SI"/>
    <x v="0"/>
  </r>
  <r>
    <s v="L35-I-48-10-27-80-MULT-120POUS270475"/>
    <d v="2024-09-27T00:00:00"/>
    <s v="L35-I-48-10-27-80-MULT-120"/>
    <s v="L35-I-48"/>
    <s v="BOX"/>
    <s v="POUS270475"/>
    <n v="30850154"/>
    <n v="2"/>
    <n v="1"/>
    <n v="1"/>
    <n v="0"/>
    <n v="0"/>
    <n v="-1"/>
    <x v="0"/>
    <n v="1"/>
    <n v="99.6"/>
    <n v="99.6"/>
    <d v="2024-10-02T00:00:00"/>
    <d v="2024-10-03T00:00:00"/>
    <d v="2024-10-04T00:00:00"/>
    <s v="COMPLETA"/>
    <s v="SI"/>
    <x v="0"/>
  </r>
  <r>
    <s v="L35-I-48-02-30-80-MULT-120POUS270407"/>
    <d v="2024-09-27T00:00:00"/>
    <s v="L35-I-48-02-30-80-MULT-120"/>
    <s v="L35-I-48"/>
    <s v="BOX"/>
    <s v="POUS270407"/>
    <n v="30850155"/>
    <n v="1"/>
    <n v="0"/>
    <n v="1"/>
    <n v="0"/>
    <n v="0"/>
    <n v="-1"/>
    <x v="0"/>
    <n v="1"/>
    <n v="98.95"/>
    <n v="98.95"/>
    <d v="2024-10-02T00:00:00"/>
    <d v="2024-10-03T00:00:00"/>
    <d v="2024-10-04T00:00:00"/>
    <s v="COMPLETA"/>
    <s v="SI"/>
    <x v="0"/>
  </r>
  <r>
    <s v="L35-I-48-06-30-90-MULT-120POUS270472"/>
    <d v="2024-09-27T00:00:00"/>
    <s v="L35-I-48-06-30-90-MULT-120"/>
    <s v="L35-I-48"/>
    <s v="BOX"/>
    <s v="POUS270472"/>
    <n v="30850141"/>
    <n v="16"/>
    <n v="15"/>
    <n v="1"/>
    <n v="0"/>
    <n v="0"/>
    <n v="-1"/>
    <x v="0"/>
    <n v="1"/>
    <n v="100.29"/>
    <n v="100.29"/>
    <d v="2024-10-02T00:00:00"/>
    <d v="2024-10-03T00:00:00"/>
    <d v="2024-10-04T00:00:00"/>
    <s v="COMPLETA"/>
    <s v="SI"/>
    <x v="0"/>
  </r>
  <r>
    <s v="L35-I-48-08-27-80-MULT-120POUS270455"/>
    <d v="2024-09-27T00:00:00"/>
    <s v="L35-I-48-08-27-80-MULT-120"/>
    <s v="L35-I-12"/>
    <s v="BOX"/>
    <s v="POUS270455"/>
    <n v="30850138"/>
    <n v="52"/>
    <n v="46"/>
    <n v="1"/>
    <n v="1"/>
    <n v="0"/>
    <n v="-6"/>
    <x v="7"/>
    <n v="6"/>
    <n v="99.6"/>
    <n v="597.59999999999991"/>
    <d v="2024-10-02T00:00:00"/>
    <d v="2024-10-03T00:00:00"/>
    <d v="2024-10-04T00:00:00"/>
    <s v="COMPLETA"/>
    <s v="SI"/>
    <x v="0"/>
  </r>
  <r>
    <s v="L35-I-48-08-30-80-MULT-120POUS270044"/>
    <d v="2024-09-27T00:00:00"/>
    <s v="L35-I-48-08-30-80-MULT-120"/>
    <s v="L35-I-12"/>
    <s v="BOX"/>
    <s v="POUS270044"/>
    <n v="30850127"/>
    <n v="39"/>
    <n v="35"/>
    <n v="3"/>
    <n v="0"/>
    <n v="0"/>
    <n v="-4"/>
    <x v="6"/>
    <n v="4"/>
    <n v="99.6"/>
    <n v="398.4"/>
    <d v="2024-10-03T00:00:00"/>
    <d v="2024-10-04T00:00:00"/>
    <d v="2024-10-07T00:00:00"/>
    <s v="COMPLETA"/>
    <s v="SI"/>
    <x v="0"/>
  </r>
  <r>
    <s v="L35-I-48-12-50-80-MULT-120POUS270471"/>
    <d v="2024-09-27T00:00:00"/>
    <s v="L35-I-48-12-50-80-MULT-120"/>
    <s v="L35-I-12"/>
    <s v="BOX"/>
    <s v="POUS270471"/>
    <n v="30850128"/>
    <n v="103"/>
    <n v="101"/>
    <n v="2"/>
    <n v="0"/>
    <n v="0"/>
    <n v="-2"/>
    <x v="4"/>
    <n v="2"/>
    <n v="115.45"/>
    <n v="230.9"/>
    <d v="2024-10-03T00:00:00"/>
    <d v="2024-10-04T00:00:00"/>
    <d v="2024-10-07T00:00:00"/>
    <s v="COMPLETA"/>
    <s v="SI"/>
    <x v="0"/>
  </r>
  <r>
    <s v="L35-I-48-06-35-80-MULT-120POUS270412"/>
    <d v="2024-09-27T00:00:00"/>
    <s v="L35-I-48-06-35-80-MULT-120"/>
    <s v="L35-I-48"/>
    <s v="BOX"/>
    <s v="POUS270412"/>
    <n v="30850149"/>
    <n v="4"/>
    <n v="2"/>
    <n v="2"/>
    <n v="0"/>
    <n v="0"/>
    <n v="-2"/>
    <x v="4"/>
    <n v="2"/>
    <n v="99.6"/>
    <n v="199.2"/>
    <d v="2024-10-07T00:00:00"/>
    <d v="2024-10-08T00:00:00"/>
    <d v="2024-10-09T00:00:00"/>
    <s v="COMPLETA"/>
    <s v="SI"/>
    <x v="0"/>
  </r>
  <r>
    <s v="L50-I-48-02-27-80-MULT-9X17POUS270085"/>
    <d v="2024-09-30T00:00:00"/>
    <s v="L50-I-48-02-27-80-MULT-9X17"/>
    <s v="L50-I-48"/>
    <s v="BOX"/>
    <s v="POUS270085"/>
    <n v="30850160"/>
    <n v="1"/>
    <n v="0"/>
    <n v="1"/>
    <n v="0"/>
    <n v="0"/>
    <n v="-1"/>
    <x v="0"/>
    <n v="1"/>
    <n v="137"/>
    <n v="137"/>
    <d v="2024-10-07T00:00:00"/>
    <d v="2024-10-08T00:00:00"/>
    <d v="2024-10-09T00:00:00"/>
    <s v="COMPLETA"/>
    <s v="SI"/>
    <x v="0"/>
  </r>
  <r>
    <s v="L50-I-48-08-30-90-MULT-ASYMPOUS270428"/>
    <d v="2024-09-30T00:00:00"/>
    <s v="L50-I-48-08-30-90-MULT-ASYM"/>
    <s v="L50-I-48"/>
    <s v="BOX"/>
    <s v="POUS270428"/>
    <n v="30850163"/>
    <n v="2"/>
    <n v="1"/>
    <n v="0"/>
    <n v="1"/>
    <n v="0"/>
    <n v="-1"/>
    <x v="0"/>
    <n v="1"/>
    <n v="132.63999999999999"/>
    <n v="132.63999999999999"/>
    <d v="2024-10-07T00:00:00"/>
    <d v="2024-10-08T00:00:00"/>
    <d v="2024-10-09T00:00:00"/>
    <s v="COMPLETA"/>
    <s v="SI"/>
    <x v="0"/>
  </r>
  <r>
    <s v="L50-I-48-08-30-90-MULT-ASYMPOUS270177"/>
    <d v="2024-09-30T00:00:00"/>
    <s v="L50-I-48-08-30-90-MULT-ASYM"/>
    <s v="L50-I-48"/>
    <s v="BOX"/>
    <s v="POUS270177"/>
    <n v="30850165"/>
    <n v="17"/>
    <n v="13"/>
    <n v="1"/>
    <n v="3"/>
    <n v="0"/>
    <n v="-4"/>
    <x v="6"/>
    <n v="4"/>
    <n v="132.63999999999999"/>
    <n v="530.55999999999995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6"/>
    <n v="10"/>
    <n v="7"/>
    <n v="2"/>
    <n v="1"/>
    <n v="0"/>
    <n v="-3"/>
    <x v="3"/>
    <n v="3"/>
    <n v="131.74"/>
    <n v="395.22"/>
    <d v="2024-10-07T00:00:00"/>
    <d v="2024-10-08T00:00:00"/>
    <d v="2024-10-09T00:00:00"/>
    <s v="COMPLETA"/>
    <s v="SI"/>
    <x v="0"/>
  </r>
  <r>
    <s v="L50-I-48-10-35-90-MULT-40X60POUS270151"/>
    <d v="2024-09-30T00:00:00"/>
    <s v="L50-I-48-10-35-90-MULT-40X60"/>
    <s v="L50-I-48"/>
    <s v="BOX"/>
    <s v="POUS270151"/>
    <n v="30850167"/>
    <n v="9"/>
    <n v="7"/>
    <n v="2"/>
    <n v="0"/>
    <n v="0"/>
    <n v="-2"/>
    <x v="4"/>
    <n v="2"/>
    <n v="131.74"/>
    <n v="263.48"/>
    <d v="2024-10-07T00:00:00"/>
    <d v="2024-10-08T00:00:00"/>
    <d v="2024-10-09T00:00:00"/>
    <s v="COMPLETA"/>
    <s v="SI"/>
    <x v="0"/>
  </r>
  <r>
    <s v="L35-I-12-10-30-80-MULT-120POUS270368"/>
    <d v="2024-10-02T00:00:00"/>
    <s v="L35-I-12-10-30-80-MULT-120"/>
    <s v="L50-I-48"/>
    <s v="BOX"/>
    <s v="POUS270368"/>
    <n v="30850173"/>
    <n v="25"/>
    <n v="21"/>
    <n v="2"/>
    <n v="2"/>
    <n v="0"/>
    <n v="-4"/>
    <x v="6"/>
    <n v="4"/>
    <n v="42.41"/>
    <n v="169.64"/>
    <d v="2024-10-08T00:00:00"/>
    <d v="2024-10-09T00:00:00"/>
    <d v="2024-10-10T00:00:00"/>
    <s v="COMPLETA"/>
    <s v="SI"/>
    <x v="0"/>
  </r>
  <r>
    <s v="L35-I-48-06-30-90-MULT-120POUS269985"/>
    <d v="2024-10-02T00:00:00"/>
    <s v="L35-I-48-06-30-90-MULT-120"/>
    <s v="L35-I-48"/>
    <s v="BOX"/>
    <s v="POUS269985"/>
    <n v="30850174"/>
    <n v="76"/>
    <n v="75"/>
    <n v="1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35-I-48-06-30-90-MULT-120POUS270209"/>
    <d v="2024-10-02T00:00:00"/>
    <s v="L35-I-48-06-30-90-MULT-120"/>
    <s v="L35-I-48"/>
    <s v="BOX"/>
    <s v="POUS270209"/>
    <n v="30850176"/>
    <n v="33"/>
    <n v="32"/>
    <n v="0"/>
    <n v="0"/>
    <n v="0"/>
    <n v="-1"/>
    <x v="0"/>
    <n v="1"/>
    <n v="100.29"/>
    <n v="100.29"/>
    <d v="2024-10-08T00:00:00"/>
    <d v="2024-10-09T00:00:00"/>
    <d v="2024-10-10T00:00:00"/>
    <s v="COMPLETA"/>
    <s v="SI"/>
    <x v="0"/>
  </r>
  <r>
    <s v="L50-E-12-08-35-90-MULT-25X25POUS270124"/>
    <d v="2024-10-02T00:00:00"/>
    <s v="L50-E-12-08-35-90-MULT-25X25"/>
    <s v="L50-E-12"/>
    <s v="BOX"/>
    <s v="POUS270124"/>
    <n v="30850172"/>
    <n v="20"/>
    <n v="19"/>
    <n v="1"/>
    <n v="0"/>
    <n v="0"/>
    <n v="-1"/>
    <x v="0"/>
    <n v="1"/>
    <n v="47.13"/>
    <n v="47.13"/>
    <d v="2024-10-08T00:00:00"/>
    <d v="2024-10-09T00:00:00"/>
    <d v="2024-10-10T00:00:00"/>
    <s v="COMPLETA"/>
    <s v="SI"/>
    <x v="0"/>
  </r>
  <r>
    <s v="L50-I-12-12-30-90-MULT-15X65POUS270358"/>
    <d v="2024-10-05T00:00:00"/>
    <s v="L50-I-12-12-30-90-MULT-15X65"/>
    <s v="L50-I-12"/>
    <s v="BOX"/>
    <s v="POUS270358"/>
    <n v="30850230"/>
    <n v="40"/>
    <n v="39"/>
    <n v="1"/>
    <n v="0"/>
    <n v="0"/>
    <n v="-1"/>
    <x v="0"/>
    <n v="1"/>
    <n v="47.3"/>
    <n v="47.3"/>
    <d v="2024-10-09T00:00:00"/>
    <d v="2024-10-10T00:00:00"/>
    <d v="2024-10-11T00:00:00"/>
    <s v="COMPLETA"/>
    <s v="SI"/>
    <x v="0"/>
  </r>
  <r>
    <s v="L50-I-12-08-30-90-MULT-9X29POUS270479"/>
    <d v="2024-10-05T00:00:00"/>
    <s v="L50-I-12-08-30-90-MULT-9X29"/>
    <s v="L50-I-12"/>
    <s v="BOX"/>
    <s v="POUS270479"/>
    <n v="30850231"/>
    <n v="34"/>
    <n v="33"/>
    <n v="0"/>
    <n v="0"/>
    <n v="0"/>
    <n v="-1"/>
    <x v="0"/>
    <n v="1"/>
    <n v="48.6"/>
    <n v="48.6"/>
    <d v="2024-10-09T00:00:00"/>
    <d v="2024-10-10T00:00:00"/>
    <d v="2024-10-11T00:00:00"/>
    <s v="COMPLETA"/>
    <s v="SI"/>
    <x v="0"/>
  </r>
  <r>
    <s v="L50-I-12-06-30-90-MULT-40X60POUS270362"/>
    <d v="2024-10-05T00:00:00"/>
    <s v="L50-I-12-06-30-90-MULT-40X60"/>
    <s v="L50-I-12"/>
    <s v="BOX"/>
    <s v="POUS270362"/>
    <n v="30850236"/>
    <n v="18"/>
    <n v="17"/>
    <n v="1"/>
    <n v="0"/>
    <n v="0"/>
    <n v="-1"/>
    <x v="0"/>
    <n v="1"/>
    <n v="46.88"/>
    <n v="46.88"/>
    <d v="2024-10-09T00:00:00"/>
    <d v="2024-10-10T00:00:00"/>
    <d v="2024-10-11T00:00:00"/>
    <s v="COMPLETA"/>
    <s v="SI"/>
    <x v="0"/>
  </r>
  <r>
    <s v="L50-I-12-08-35-80-MULT-25X25POUS270220"/>
    <d v="2024-10-05T00:00:00"/>
    <s v="L50-I-12-08-35-80-MULT-25X25"/>
    <s v="L50-I-12"/>
    <s v="BOX"/>
    <s v="POUS270220"/>
    <n v="30850237"/>
    <n v="16"/>
    <n v="15"/>
    <n v="1"/>
    <n v="0"/>
    <n v="0"/>
    <n v="-1"/>
    <x v="0"/>
    <n v="1"/>
    <n v="46.62"/>
    <n v="46.62"/>
    <d v="2024-10-09T00:00:00"/>
    <d v="2024-10-10T00:00:00"/>
    <d v="2024-10-11T00:00:00"/>
    <s v="COMPLETA"/>
    <s v="SI"/>
    <x v="0"/>
  </r>
  <r>
    <s v="L50-I-12-12-35-80-MULT-15X23POUS270030"/>
    <d v="2024-10-05T00:00:00"/>
    <s v="L50-I-12-12-35-80-MULT-15X23"/>
    <s v="L50-I-12"/>
    <s v="BOX"/>
    <s v="POUS270030"/>
    <n v="30850238"/>
    <n v="16"/>
    <n v="15"/>
    <n v="1"/>
    <n v="0"/>
    <n v="0"/>
    <n v="-1"/>
    <x v="0"/>
    <n v="1"/>
    <n v="47.05"/>
    <n v="47.05"/>
    <d v="2024-10-10T00:00:00"/>
    <d v="2024-10-11T00:00:00"/>
    <d v="2024-10-14T00:00:00"/>
    <s v="COMPLETA"/>
    <s v="SI"/>
    <x v="0"/>
  </r>
  <r>
    <s v="L50-I-12-06-27-80-MULT-15X35POUS269980"/>
    <d v="2024-10-05T00:00:00"/>
    <s v="L50-I-12-06-27-80-MULT-15X35"/>
    <s v="L50-I-12"/>
    <s v="BOX"/>
    <s v="POUS269980"/>
    <n v="30850241"/>
    <n v="13"/>
    <n v="12"/>
    <n v="1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0-90-MULT-ASYMPOUS270228"/>
    <d v="2024-10-05T00:00:00"/>
    <s v="L50-I-12-08-30-90-MULT-ASYM"/>
    <s v="L50-I-12"/>
    <s v="BOX"/>
    <s v="POUS270228"/>
    <n v="30850246"/>
    <n v="8"/>
    <n v="7"/>
    <n v="1"/>
    <n v="0"/>
    <n v="0"/>
    <n v="-1"/>
    <x v="0"/>
    <n v="1"/>
    <n v="47.22"/>
    <n v="47.22"/>
    <d v="2024-10-10T00:00:00"/>
    <d v="2024-10-11T00:00:00"/>
    <d v="2024-10-14T00:00:00"/>
    <s v="COMPLETA"/>
    <s v="SI"/>
    <x v="0"/>
  </r>
  <r>
    <s v="L50-I-12-08-35-80-MULT-25X45POUS270412"/>
    <d v="2024-10-05T00:00:00"/>
    <s v="L50-I-12-08-35-80-MULT-25X45"/>
    <s v="L50-I-12"/>
    <s v="BOX"/>
    <s v="POUS270412"/>
    <n v="30850247"/>
    <n v="8"/>
    <n v="7"/>
    <n v="0"/>
    <n v="0"/>
    <n v="0"/>
    <n v="-1"/>
    <x v="0"/>
    <n v="1"/>
    <n v="46.62"/>
    <n v="46.62"/>
    <d v="2024-10-10T00:00:00"/>
    <d v="2024-10-11T00:00:00"/>
    <d v="2024-10-14T00:00:00"/>
    <s v="COMPLETA"/>
    <s v="SI"/>
    <x v="0"/>
  </r>
  <r>
    <s v="L50-I-12-08-35-80-MULT-39X9POUS270400"/>
    <d v="2024-10-05T00:00:00"/>
    <s v="L50-I-12-08-35-80-MULT-39X9"/>
    <s v="L50-I-12"/>
    <s v="BOX"/>
    <s v="POUS270400"/>
    <n v="30850250"/>
    <n v="6"/>
    <n v="5"/>
    <n v="1"/>
    <n v="0"/>
    <n v="0"/>
    <n v="-1"/>
    <x v="0"/>
    <n v="1"/>
    <n v="48.35"/>
    <n v="48.35"/>
    <d v="2024-10-10T00:00:00"/>
    <d v="2024-10-11T00:00:00"/>
    <d v="2024-10-14T00:00:00"/>
    <s v="COMPLETA"/>
    <s v="SI"/>
    <x v="0"/>
  </r>
  <r>
    <s v="L50-E-12-04-30-90-MULT-ASYMPOUS270533"/>
    <d v="2024-10-04T00:00:00"/>
    <s v="L50-E-12-04-30-90-MULT-ASYM"/>
    <s v="L50-E-12"/>
    <s v="BOX"/>
    <s v="POUS270533"/>
    <n v="30850178"/>
    <n v="70"/>
    <n v="67"/>
    <n v="2"/>
    <n v="1"/>
    <n v="0"/>
    <n v="-3"/>
    <x v="3"/>
    <n v="3"/>
    <n v="47.48"/>
    <n v="142.44"/>
    <d v="2024-10-11T00:00:00"/>
    <d v="2024-10-14T00:00:00"/>
    <d v="2024-10-15T00:00:00"/>
    <s v="COMPLETA"/>
    <s v="SI"/>
    <x v="0"/>
  </r>
  <r>
    <s v="L50-E-12-12-30-90-MULT-9X9POUS270423"/>
    <d v="2024-10-04T00:00:00"/>
    <s v="L50-E-12-12-30-90-MULT-9X9"/>
    <s v="L50-E-12"/>
    <s v="BOX"/>
    <s v="POUS270423"/>
    <n v="30850179"/>
    <n v="39"/>
    <n v="37"/>
    <n v="2"/>
    <n v="0"/>
    <n v="0"/>
    <n v="-2"/>
    <x v="4"/>
    <n v="2"/>
    <n v="49.28"/>
    <n v="98.56"/>
    <d v="2024-10-11T00:00:00"/>
    <d v="2024-10-14T00:00:00"/>
    <d v="2024-10-15T00:00:00"/>
    <s v="COMPLETA"/>
    <s v="SI"/>
    <x v="0"/>
  </r>
  <r>
    <s v="L50-E-12-12-30-90-MULT-40X60POUS270222"/>
    <d v="2024-10-04T00:00:00"/>
    <s v="L50-E-12-12-30-90-MULT-40X60"/>
    <s v="L50-E-12"/>
    <s v="BOX"/>
    <s v="POUS270222"/>
    <n v="30850180"/>
    <n v="32"/>
    <n v="31"/>
    <n v="1"/>
    <n v="0"/>
    <n v="0"/>
    <n v="-1"/>
    <x v="0"/>
    <n v="1"/>
    <n v="47.56"/>
    <n v="47.56"/>
    <d v="2024-10-11T00:00:00"/>
    <d v="2024-10-14T00:00:00"/>
    <d v="2024-10-15T00:00:00"/>
    <s v="COMPLETA"/>
    <s v="SI"/>
    <x v="0"/>
  </r>
  <r>
    <s v="L50-E-12-08-40-80-MULT-25X75POUS270113"/>
    <d v="2024-10-04T00:00:00"/>
    <s v="L50-E-12-08-40-80-MULT-25X75"/>
    <s v="L50-E-12"/>
    <s v="BOX"/>
    <s v="POUS270113"/>
    <n v="30850182"/>
    <n v="24"/>
    <n v="22"/>
    <n v="1"/>
    <n v="1"/>
    <n v="0"/>
    <n v="-2"/>
    <x v="4"/>
    <n v="2"/>
    <n v="46.88"/>
    <n v="93.76"/>
    <d v="2024-10-11T00:00:00"/>
    <d v="2024-10-14T00:00:00"/>
    <d v="2024-10-15T00:00:00"/>
    <s v="ENTREGADA"/>
    <s v="SI"/>
    <x v="0"/>
  </r>
  <r>
    <s v="L50-E-12-12-40-80-MULT-ASYMPOUS270332"/>
    <d v="2024-10-04T00:00:00"/>
    <s v="L50-E-12-12-40-80-MULT-ASYM"/>
    <s v="L50-E-12"/>
    <s v="BOX"/>
    <s v="POUS270332"/>
    <n v="30850183"/>
    <n v="21"/>
    <n v="20"/>
    <n v="1"/>
    <n v="0"/>
    <n v="0"/>
    <n v="-1"/>
    <x v="0"/>
    <n v="1"/>
    <n v="47.65"/>
    <n v="47.65"/>
    <d v="2024-10-11T00:00:00"/>
    <d v="2024-10-14T00:00:00"/>
    <d v="2024-10-15T00:00:00"/>
    <s v="COMPLETA"/>
    <s v="SI"/>
    <x v="0"/>
  </r>
  <r>
    <s v="L50-E-12-04-30-80-MULT-40X60POUS270418"/>
    <d v="2024-10-04T00:00:00"/>
    <s v="L50-E-12-04-30-80-MULT-40X60"/>
    <s v="L50-E-12"/>
    <s v="BOX"/>
    <s v="POUS270418"/>
    <n v="30850185"/>
    <n v="10"/>
    <n v="8"/>
    <n v="2"/>
    <n v="0"/>
    <n v="0"/>
    <n v="-2"/>
    <x v="4"/>
    <n v="2"/>
    <n v="46.88"/>
    <n v="93.76"/>
    <d v="2024-10-11T00:00:00"/>
    <d v="2024-10-14T00:00:00"/>
    <d v="2024-10-15T00:00:00"/>
    <s v="COMPLETA"/>
    <s v="SI"/>
    <x v="0"/>
  </r>
  <r>
    <s v="L50-E-12-10-27-80-MULT-15X15POUS270356"/>
    <d v="2024-10-04T00:00:00"/>
    <s v="L50-E-12-10-27-80-MULT-15X15"/>
    <s v="L50-E-12"/>
    <s v="BOX"/>
    <s v="POUS270356"/>
    <n v="30850187"/>
    <n v="9"/>
    <n v="7"/>
    <n v="1"/>
    <n v="0"/>
    <n v="0"/>
    <n v="-2"/>
    <x v="4"/>
    <n v="2"/>
    <n v="47.3"/>
    <n v="94.6"/>
    <d v="2024-10-11T00:00:00"/>
    <d v="2024-10-14T00:00:00"/>
    <d v="2024-10-15T00:00:00"/>
    <s v="COMPLETA"/>
    <s v="SI"/>
    <x v="0"/>
  </r>
  <r>
    <s v="L50-E-12-02-27-80-MULT-120POUS269992"/>
    <d v="2024-10-04T00:00:00"/>
    <s v="L50-E-12-02-27-80-MULT-120"/>
    <s v="L50-E-12"/>
    <s v="BOX"/>
    <s v="POUS269992"/>
    <n v="30850191"/>
    <n v="5"/>
    <n v="4"/>
    <n v="1"/>
    <n v="0"/>
    <n v="0"/>
    <n v="-1"/>
    <x v="0"/>
    <n v="1"/>
    <n v="45.8"/>
    <n v="45.8"/>
    <d v="2024-10-11T00:00:00"/>
    <d v="2024-10-14T00:00:00"/>
    <d v="2024-10-15T00:00:00"/>
    <s v="COMPLETA"/>
    <s v="SI"/>
    <x v="0"/>
  </r>
  <r>
    <s v="L50-E-12-12-30-90-MULT-40X60POUS270500"/>
    <d v="2024-10-04T00:00:00"/>
    <s v="L50-E-12-12-30-90-MULT-40X60"/>
    <s v="L50-E-12"/>
    <s v="BOX"/>
    <s v="POUS270500"/>
    <n v="30850199"/>
    <n v="4"/>
    <n v="3"/>
    <n v="1"/>
    <n v="0"/>
    <n v="0"/>
    <n v="-1"/>
    <x v="0"/>
    <n v="1"/>
    <n v="47.56"/>
    <n v="47.56"/>
    <d v="2024-10-14T00:00:00"/>
    <d v="2024-10-15T00:00:00"/>
    <d v="2024-10-16T00:00:00"/>
    <s v="COMPLETA"/>
    <s v="SI"/>
    <x v="0"/>
  </r>
  <r>
    <s v="L50-E-12-06-30-80-MULT-9X59POUS270444"/>
    <d v="2024-10-04T00:00:00"/>
    <s v="L50-E-12-06-30-80-MULT-9X59"/>
    <s v="L50-E-12"/>
    <s v="BOX"/>
    <s v="POUS270444"/>
    <n v="30850201"/>
    <n v="3"/>
    <n v="2"/>
    <n v="1"/>
    <n v="0"/>
    <n v="0"/>
    <n v="-1"/>
    <x v="0"/>
    <n v="1"/>
    <n v="47.06"/>
    <n v="47.06"/>
    <d v="2024-10-14T00:00:00"/>
    <d v="2024-10-15T00:00:00"/>
    <d v="2024-10-16T00:00:00"/>
    <s v="COMPLETA"/>
    <s v="SI"/>
    <x v="0"/>
  </r>
  <r>
    <s v="L50-E-12-06-30-90-MULT-120POUS270380"/>
    <d v="2024-10-04T00:00:00"/>
    <s v="L50-E-12-06-30-90-MULT-120"/>
    <s v="L50-E-12"/>
    <s v="BOX"/>
    <s v="POUS270380"/>
    <n v="30850203"/>
    <n v="3"/>
    <n v="0"/>
    <n v="0"/>
    <n v="0"/>
    <n v="0"/>
    <n v="-3"/>
    <x v="3"/>
    <n v="3"/>
    <n v="46.05"/>
    <n v="138.14999999999998"/>
    <d v="2024-10-14T00:00:00"/>
    <d v="2024-10-15T00:00:00"/>
    <d v="2024-10-16T00:00:00"/>
    <s v="COMPLETA"/>
    <s v="SI"/>
    <x v="0"/>
  </r>
  <r>
    <s v="L50-E-12-06-30-90-MULT-25X25POUS270114"/>
    <d v="2024-10-04T00:00:00"/>
    <s v="L50-E-12-06-30-90-MULT-25X25"/>
    <s v="L50-E-12"/>
    <s v="BOX"/>
    <s v="POUS270114"/>
    <n v="30850204"/>
    <n v="3"/>
    <n v="0"/>
    <n v="3"/>
    <n v="0"/>
    <n v="0"/>
    <n v="-3"/>
    <x v="3"/>
    <n v="3"/>
    <n v="47.13"/>
    <n v="141.39000000000001"/>
    <d v="2024-10-14T00:00:00"/>
    <d v="2024-10-15T00:00:00"/>
    <d v="2024-10-16T00:00:00"/>
    <s v="COMPLETA"/>
    <s v="SI"/>
    <x v="0"/>
  </r>
  <r>
    <s v="L50-E-12-10-35-90-MULT-9X29POUS270372"/>
    <d v="2024-10-04T00:00:00"/>
    <s v="L50-E-12-10-35-90-MULT-9X29"/>
    <s v="L50-E-12"/>
    <s v="BOX"/>
    <s v="POUS270372"/>
    <n v="30850206"/>
    <n v="3"/>
    <n v="2"/>
    <n v="1"/>
    <n v="0"/>
    <n v="0"/>
    <n v="-1"/>
    <x v="0"/>
    <n v="1"/>
    <n v="49.28"/>
    <n v="49.28"/>
    <d v="2024-10-14T00:00:00"/>
    <d v="2024-10-15T00:00:00"/>
    <d v="2024-10-16T00:00:00"/>
    <s v="COMPLETA"/>
    <s v="SI"/>
    <x v="0"/>
  </r>
  <r>
    <s v="L50-E-12-10-27-80-MULT-120POUS270505"/>
    <d v="2024-10-04T00:00:00"/>
    <s v="L50-E-12-10-27-80-MULT-120"/>
    <s v="L50-E-12"/>
    <s v="BOX"/>
    <s v="POUS270505"/>
    <n v="30850207"/>
    <n v="2"/>
    <n v="1"/>
    <n v="1"/>
    <n v="0"/>
    <n v="0"/>
    <n v="-1"/>
    <x v="0"/>
    <n v="1"/>
    <n v="46.23"/>
    <n v="46.23"/>
    <d v="2024-10-14T00:00:00"/>
    <d v="2024-10-15T00:00:00"/>
    <d v="2024-10-16T00:00:00"/>
    <s v="COMPLETA"/>
    <s v="SI"/>
    <x v="0"/>
  </r>
  <r>
    <s v="L35-I-12-02-22-80-MULT-120POUS270365"/>
    <d v="2024-10-09T00:00:00"/>
    <s v="L35-I-12-02-22-80-MULT-120"/>
    <s v="L35-I-12"/>
    <s v="BOX"/>
    <s v="POUS270365"/>
    <n v="30850266"/>
    <n v="9"/>
    <n v="5"/>
    <n v="3"/>
    <n v="0"/>
    <n v="0"/>
    <n v="-4"/>
    <x v="6"/>
    <n v="4"/>
    <n v="38.020000000000003"/>
    <n v="152.08000000000001"/>
    <d v="2024-10-14T00:00:00"/>
    <d v="2024-10-15T00:00:00"/>
    <d v="2024-10-16T00:00:00"/>
    <s v="COMPLETA"/>
    <s v="SI"/>
    <x v="0"/>
  </r>
  <r>
    <s v="L35-I-12-02-30-80-MULT-120POUS270360"/>
    <d v="2024-10-09T00:00:00"/>
    <s v="L35-I-12-02-30-80-MULT-120"/>
    <s v="L35-I-12"/>
    <s v="BOX"/>
    <s v="POUS270360"/>
    <n v="30850267"/>
    <n v="8"/>
    <n v="0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4-BL-MULT-120POUS270235"/>
    <d v="2024-10-09T00:00:00"/>
    <s v="L35-I-12-04-BL-MULT-120"/>
    <s v="L35-I-12"/>
    <s v="BOX"/>
    <s v="POUS270235"/>
    <n v="30850270"/>
    <n v="110"/>
    <n v="105"/>
    <n v="5"/>
    <n v="0"/>
    <n v="0"/>
    <n v="-5"/>
    <x v="9"/>
    <n v="5"/>
    <n v="58.32"/>
    <n v="291.60000000000002"/>
    <d v="2024-10-14T00:00:00"/>
    <d v="2024-10-15T00:00:00"/>
    <d v="2024-10-16T00:00:00"/>
    <s v="COMPLETA"/>
    <s v="SI"/>
    <x v="0"/>
  </r>
  <r>
    <s v="L35-I-12-06-22-80-MULT-120POUS270429"/>
    <d v="2024-10-09T00:00:00"/>
    <s v="L35-I-12-06-22-80-MULT-120"/>
    <s v="L35-I-12"/>
    <s v="BOX"/>
    <s v="POUS270429"/>
    <n v="30850271"/>
    <n v="24"/>
    <n v="19"/>
    <n v="1"/>
    <n v="0"/>
    <n v="0"/>
    <n v="-5"/>
    <x v="9"/>
    <n v="5"/>
    <n v="38.020000000000003"/>
    <n v="190.10000000000002"/>
    <d v="2024-10-14T00:00:00"/>
    <d v="2024-10-15T00:00:00"/>
    <d v="2024-10-16T00:00:00"/>
    <s v="COMPLETA"/>
    <s v="SI"/>
    <x v="0"/>
  </r>
  <r>
    <s v="L35-I-12-08-30-80-MULT-120POUS269995"/>
    <d v="2024-10-09T00:00:00"/>
    <s v="L35-I-12-08-30-80-MULT-120"/>
    <s v="L35-I-12"/>
    <s v="BOX"/>
    <s v="POUS269995"/>
    <n v="30850272"/>
    <n v="31"/>
    <n v="23"/>
    <n v="0"/>
    <n v="0"/>
    <n v="0"/>
    <n v="-8"/>
    <x v="8"/>
    <n v="8"/>
    <n v="38.020000000000003"/>
    <n v="304.16000000000003"/>
    <d v="2024-10-14T00:00:00"/>
    <d v="2024-10-15T00:00:00"/>
    <d v="2024-10-16T00:00:00"/>
    <s v="COMPLETA"/>
    <s v="SI"/>
    <x v="0"/>
  </r>
  <r>
    <s v="L35-I-12-08-30-80-MULT-120POUS270379"/>
    <d v="2024-10-09T00:00:00"/>
    <s v="L35-I-12-08-30-80-MULT-120"/>
    <s v="L35-I-12"/>
    <s v="BOX"/>
    <s v="POUS270379"/>
    <n v="30850273"/>
    <n v="122"/>
    <n v="121"/>
    <n v="1"/>
    <n v="0"/>
    <n v="0"/>
    <n v="-1"/>
    <x v="0"/>
    <n v="1"/>
    <n v="38.020000000000003"/>
    <n v="38.020000000000003"/>
    <d v="2024-10-14T00:00:00"/>
    <d v="2024-10-15T00:00:00"/>
    <d v="2024-10-16T00:00:00"/>
    <s v="COMPLETA"/>
    <s v="SI"/>
    <x v="0"/>
  </r>
  <r>
    <s v="L35-I-12-10-30-80-MULT-120POUS270502"/>
    <d v="2024-10-09T00:00:00"/>
    <s v="L35-I-12-10-30-80-MULT-120"/>
    <s v="L35-I-12"/>
    <s v="BOX"/>
    <s v="POUS270502"/>
    <n v="30850275"/>
    <n v="20"/>
    <n v="19"/>
    <n v="1"/>
    <n v="0"/>
    <n v="0"/>
    <n v="-1"/>
    <x v="0"/>
    <n v="1"/>
    <n v="42.41"/>
    <n v="42.41"/>
    <d v="2024-10-15T00:00:00"/>
    <d v="2024-10-16T00:00:00"/>
    <d v="2024-10-17T00:00:00"/>
    <s v="COMPLETA"/>
    <s v="SI"/>
    <x v="0"/>
  </r>
  <r>
    <s v="L35-I-12-10-35-80-MULT-120POUS270378"/>
    <d v="2024-10-09T00:00:00"/>
    <s v="L35-I-12-10-35-80-MULT-120"/>
    <s v="L35-I-12"/>
    <s v="BOX"/>
    <s v="POUS270378"/>
    <n v="30850276"/>
    <n v="63"/>
    <n v="61"/>
    <n v="2"/>
    <n v="0"/>
    <n v="0"/>
    <n v="-2"/>
    <x v="4"/>
    <n v="2"/>
    <n v="42.41"/>
    <n v="84.82"/>
    <d v="2024-10-15T00:00:00"/>
    <d v="2024-10-16T00:00:00"/>
    <d v="2024-10-17T00:00:00"/>
    <s v="COMPLETA"/>
    <s v="SI"/>
    <x v="0"/>
  </r>
  <r>
    <s v="L35-I-48-02-22-80-MULT-120POUS270360"/>
    <d v="2024-10-09T00:00:00"/>
    <s v="L35-I-48-02-22-80-MULT-120"/>
    <s v="L35-I-48"/>
    <s v="BOX"/>
    <s v="POUS270360"/>
    <n v="30850282"/>
    <n v="5"/>
    <n v="0"/>
    <n v="0"/>
    <n v="0"/>
    <n v="0"/>
    <n v="-5"/>
    <x v="9"/>
    <n v="5"/>
    <n v="98.95"/>
    <n v="494.75"/>
    <d v="2024-10-15T00:00:00"/>
    <d v="2024-10-16T00:00:00"/>
    <d v="2024-10-17T00:00:00"/>
    <s v="INCOMPLETA"/>
    <s v="NO"/>
    <x v="1"/>
  </r>
  <r>
    <s v="L35-I-48-02-30-80-MULT-120POUS270486"/>
    <d v="2024-10-09T00:00:00"/>
    <s v="L35-I-48-02-30-80-MULT-120"/>
    <s v="L35-I-48"/>
    <s v="BOX"/>
    <s v="POUS270486"/>
    <n v="30850285"/>
    <n v="8"/>
    <n v="7"/>
    <n v="1"/>
    <n v="0"/>
    <n v="0"/>
    <n v="-1"/>
    <x v="0"/>
    <n v="1"/>
    <n v="98.95"/>
    <n v="98.95"/>
    <d v="2024-10-15T00:00:00"/>
    <d v="2024-10-16T00:00:00"/>
    <d v="2024-10-17T00:00:00"/>
    <s v="COMPLETA"/>
    <s v="SI"/>
    <x v="0"/>
  </r>
  <r>
    <s v="L35-I-48-04-35-80-MULT-120POUS270391"/>
    <d v="2024-10-09T00:00:00"/>
    <s v="L35-I-48-04-35-80-MULT-120"/>
    <s v="L35-I-48"/>
    <s v="BOX"/>
    <s v="POUS270391"/>
    <n v="30850286"/>
    <n v="12"/>
    <n v="0"/>
    <n v="0"/>
    <n v="0"/>
    <n v="0"/>
    <n v="-12"/>
    <x v="2"/>
    <n v="12"/>
    <n v="98.95"/>
    <n v="1187.4000000000001"/>
    <d v="2024-10-15T00:00:00"/>
    <d v="2024-10-16T00:00:00"/>
    <d v="2024-10-17T00:00:00"/>
    <s v="EN PROCESO"/>
    <s v="NO"/>
    <x v="2"/>
  </r>
  <r>
    <s v="L35-I-48-06-35-80-MULT-120POUS270263"/>
    <d v="2024-10-09T00:00:00"/>
    <s v="L35-I-48-06-35-80-MULT-120"/>
    <s v="L35-I-48"/>
    <s v="BOX"/>
    <s v="POUS270263"/>
    <n v="30850290"/>
    <n v="16"/>
    <n v="0"/>
    <n v="0"/>
    <n v="0"/>
    <n v="0"/>
    <n v="-16"/>
    <x v="10"/>
    <n v="16"/>
    <n v="99.6"/>
    <n v="1593.6"/>
    <d v="2024-10-15T00:00:00"/>
    <d v="2024-10-16T00:00:00"/>
    <d v="2024-10-17T00:00:00"/>
    <s v="COMPLETA"/>
    <s v="NO"/>
    <x v="2"/>
  </r>
  <r>
    <s v="L35-I-48-12-50-80-MULT-120POUS270497"/>
    <d v="2024-10-09T00:00:00"/>
    <s v="L35-I-48-12-50-80-MULT-120"/>
    <s v="L35-I-48"/>
    <s v="BOX"/>
    <s v="POUS270497"/>
    <n v="30850292"/>
    <n v="5"/>
    <n v="0"/>
    <n v="0"/>
    <n v="0"/>
    <n v="0"/>
    <n v="-5"/>
    <x v="9"/>
    <n v="5"/>
    <n v="115.45"/>
    <n v="577.25"/>
    <d v="2024-10-15T00:00:00"/>
    <d v="2024-10-16T00:00:00"/>
    <d v="2024-10-17T00:00:00"/>
    <s v="INCOMPLETA"/>
    <s v="NO"/>
    <x v="1"/>
  </r>
  <r>
    <s v="L50-I-12-08-30-90-MULT-ASYMPOUS270177"/>
    <d v="2024-10-09T00:00:00"/>
    <s v="L50-I-12-08-30-90-MULT-ASYM"/>
    <s v="L50-I-12"/>
    <s v="BOX"/>
    <s v="POUS270177"/>
    <n v="30850297"/>
    <n v="1"/>
    <n v="0"/>
    <n v="0"/>
    <n v="0"/>
    <n v="0"/>
    <n v="-1"/>
    <x v="0"/>
    <n v="1"/>
    <n v="47.22"/>
    <n v="47.22"/>
    <d v="2024-10-15T00:00:00"/>
    <d v="2024-10-16T00:00:00"/>
    <d v="2024-10-17T00:00:00"/>
    <s v="COMPLETA"/>
    <s v="NO"/>
    <x v="2"/>
  </r>
  <r>
    <s v="L50-I-12-12-30-90-MULT-9X29POUS270180"/>
    <d v="2024-10-09T00:00:00"/>
    <s v="L50-I-12-12-30-90-MULT-9X29"/>
    <s v="L50-I-12"/>
    <s v="BOX"/>
    <s v="POUS270180"/>
    <n v="30850304"/>
    <n v="2"/>
    <n v="0"/>
    <n v="0"/>
    <n v="0"/>
    <n v="0"/>
    <n v="-2"/>
    <x v="4"/>
    <n v="2"/>
    <n v="49.03"/>
    <n v="98.06"/>
    <d v="2024-10-15T00:00:00"/>
    <d v="2024-10-16T00:00:00"/>
    <d v="2024-10-17T00:00:00"/>
    <s v="COMPLETA"/>
    <s v="NO"/>
    <x v="2"/>
  </r>
  <r>
    <s v="L50-I-12-12-30-90-MULT-9X59POUS270474"/>
    <d v="2024-10-09T00:00:00"/>
    <s v="L50-I-12-12-30-90-MULT-9X59"/>
    <s v="L50-I-12"/>
    <s v="BOX"/>
    <s v="POUS270474"/>
    <n v="30850305"/>
    <n v="3"/>
    <n v="0"/>
    <n v="0"/>
    <n v="0"/>
    <n v="0"/>
    <n v="-3"/>
    <x v="3"/>
    <n v="3"/>
    <n v="47.49"/>
    <n v="142.47"/>
    <d v="2024-10-15T00:00:00"/>
    <d v="2024-10-16T00:00:00"/>
    <d v="2024-10-17T00:00:00"/>
    <s v="COMPLETA"/>
    <s v="NO"/>
    <x v="2"/>
  </r>
  <r>
    <s v="L50-I-12-12-35-90-MULT-15X15POUS270373"/>
    <d v="2024-10-09T00:00:00"/>
    <s v="L50-I-12-12-35-90-MULT-15X15"/>
    <s v="L50-I-12"/>
    <s v="BOX"/>
    <s v="POUS270373"/>
    <n v="30850309"/>
    <n v="1"/>
    <n v="0"/>
    <n v="1"/>
    <n v="0"/>
    <n v="0"/>
    <n v="-1"/>
    <x v="0"/>
    <n v="1"/>
    <n v="47.3"/>
    <n v="47.3"/>
    <d v="2024-10-15T00:00:00"/>
    <d v="2024-10-16T00:00:00"/>
    <d v="2024-10-17T00:00:00"/>
    <s v="COMPLETA"/>
    <s v="SI"/>
    <x v="0"/>
  </r>
  <r>
    <s v="L50-I-12-12-35-90-MULT-9X29POUS270001"/>
    <d v="2024-10-09T00:00:00"/>
    <s v="L50-I-12-12-35-90-MULT-9X29"/>
    <s v="L50-I-12"/>
    <s v="BOX"/>
    <s v="POUS270001"/>
    <n v="30850311"/>
    <n v="1"/>
    <n v="0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12-12-40-90-MULT-9X9POUS270425"/>
    <d v="2024-10-09T00:00:00"/>
    <s v="L50-I-12-12-40-90-MULT-9X9"/>
    <s v="L50-I-12"/>
    <s v="BOX"/>
    <s v="POUS270425"/>
    <n v="30850312"/>
    <n v="2"/>
    <n v="1"/>
    <n v="1"/>
    <n v="0"/>
    <n v="0"/>
    <n v="-1"/>
    <x v="0"/>
    <n v="1"/>
    <n v="49.03"/>
    <n v="49.03"/>
    <d v="2024-10-15T00:00:00"/>
    <d v="2024-10-16T00:00:00"/>
    <d v="2024-10-17T00:00:00"/>
    <s v="COMPLETA"/>
    <s v="SI"/>
    <x v="0"/>
  </r>
  <r>
    <s v="L50-I-48-06-27-80-MULT-15X35POUS269984"/>
    <d v="2024-10-09T00:00:00"/>
    <s v="L50-I-48-06-27-80-MULT-15X35"/>
    <s v="L50-I-48"/>
    <s v="BOX"/>
    <s v="POUS269984"/>
    <n v="30850315"/>
    <n v="4"/>
    <n v="3"/>
    <n v="1"/>
    <n v="0"/>
    <n v="0"/>
    <n v="-1"/>
    <x v="0"/>
    <n v="1"/>
    <n v="130.75"/>
    <n v="130.75"/>
    <d v="2024-10-16T00:00:00"/>
    <d v="2024-10-17T00:00:00"/>
    <d v="2024-10-18T00:00:00"/>
    <s v="COMPLETA"/>
    <s v="SI"/>
    <x v="0"/>
  </r>
  <r>
    <s v="L50-E-48-12-27-80-MULT-120POUS270295"/>
    <d v="2024-10-10T00:00:00"/>
    <s v="L50-E-48-12-27-80-MULT-120"/>
    <s v="L50-E-48"/>
    <s v="BOX"/>
    <s v="POUS270295"/>
    <n v="30850319"/>
    <n v="13"/>
    <n v="12"/>
    <n v="1"/>
    <n v="0"/>
    <n v="0"/>
    <n v="-1"/>
    <x v="0"/>
    <n v="1"/>
    <n v="126.95"/>
    <n v="126.95"/>
    <d v="2024-10-16T00:00:00"/>
    <d v="2024-10-17T00:00:00"/>
    <d v="2024-10-18T00:00:00"/>
    <s v="COMPLETA"/>
    <s v="SI"/>
    <x v="0"/>
  </r>
  <r>
    <s v="L50-E-48-06-35-80-MULT-LOLPOUS270384"/>
    <d v="2024-10-10T00:00:00"/>
    <s v="L50-E-48-06-35-80-MULT-LOL"/>
    <s v="L50-E-48"/>
    <s v="BOX"/>
    <s v="POUS270384"/>
    <n v="30850322"/>
    <n v="3"/>
    <n v="0"/>
    <n v="0"/>
    <n v="0"/>
    <n v="0"/>
    <n v="-3"/>
    <x v="3"/>
    <n v="3"/>
    <n v="116.36"/>
    <n v="349.08"/>
    <d v="2024-10-16T00:00:00"/>
    <d v="2024-10-17T00:00:00"/>
    <d v="2024-10-18T00:00:00"/>
    <s v="COMPLETA"/>
    <s v="SI"/>
    <x v="0"/>
  </r>
  <r>
    <s v="L50-E-48-06-27-80-MULT-15X35POUS270365"/>
    <d v="2024-10-10T00:00:00"/>
    <s v="L50-E-48-06-27-80-MULT-15X35"/>
    <s v="L50-E-48"/>
    <s v="BOX"/>
    <s v="POUS270365"/>
    <n v="30850324"/>
    <n v="2"/>
    <n v="0"/>
    <n v="0"/>
    <n v="0"/>
    <n v="0"/>
    <n v="-2"/>
    <x v="4"/>
    <n v="2"/>
    <n v="131.26"/>
    <n v="262.52"/>
    <d v="2024-10-16T00:00:00"/>
    <d v="2024-10-17T00:00:00"/>
    <d v="2024-10-18T00:00:00"/>
    <s v="COMPLETA"/>
    <s v="SI"/>
    <x v="0"/>
  </r>
  <r>
    <s v="L50-E-48-08-40-80-MULT-9X59POUS270550"/>
    <d v="2024-10-10T00:00:00"/>
    <s v="L50-E-48-08-40-80-MULT-9X59"/>
    <s v="L50-E-48"/>
    <s v="BOX"/>
    <s v="POUS270550"/>
    <n v="30850326"/>
    <n v="2"/>
    <n v="0"/>
    <n v="0"/>
    <n v="0"/>
    <n v="0"/>
    <n v="-2"/>
    <x v="4"/>
    <n v="2"/>
    <n v="132"/>
    <n v="264"/>
    <d v="2024-10-16T00:00:00"/>
    <d v="2024-10-17T00:00:00"/>
    <d v="2024-10-18T00:00:00"/>
    <s v="COMPLETA"/>
    <s v="SI"/>
    <x v="0"/>
  </r>
  <r>
    <s v="L35-I-48-12-50-80-MULT-120POUS270497"/>
    <d v="2024-10-11T00:00:00"/>
    <s v="L35-I-48-12-50-80-MULT-120"/>
    <s v="L35-I-48"/>
    <s v="BOX"/>
    <s v="POUS270497"/>
    <n v="30850332"/>
    <n v="2"/>
    <n v="1"/>
    <n v="1"/>
    <n v="0"/>
    <n v="0"/>
    <n v="-1"/>
    <x v="0"/>
    <n v="1"/>
    <n v="115.45"/>
    <n v="115.45"/>
    <d v="2024-10-17T00:00:00"/>
    <d v="2024-10-18T00:00:00"/>
    <d v="2024-10-21T00:00:00"/>
    <s v="COMPLETA"/>
    <s v="SI"/>
    <x v="0"/>
  </r>
  <r>
    <s v="L50-E-12-12-27-80-MULT-9X9POUS270589"/>
    <d v="2024-10-11T00:00:00"/>
    <s v="L50-E-12-12-27-80-MULT-9X9"/>
    <s v="L50-E-12"/>
    <s v="BOX"/>
    <s v="POUS270589"/>
    <n v="30850341"/>
    <n v="11"/>
    <n v="10"/>
    <n v="1"/>
    <n v="0"/>
    <n v="0"/>
    <n v="-1"/>
    <x v="0"/>
    <n v="1"/>
    <n v="49.03"/>
    <n v="49.03"/>
    <d v="2024-10-17T00:00:00"/>
    <d v="2024-10-18T00:00:00"/>
    <d v="2024-10-21T00:00:00"/>
    <s v="COMPLETA"/>
    <s v="SI"/>
    <x v="0"/>
  </r>
  <r>
    <s v="L50-E-12-04-40-80-MULT-15X15POUS270253"/>
    <d v="2024-10-11T00:00:00"/>
    <s v="L50-E-12-04-40-80-MULT-15X15"/>
    <s v="L50-E-12"/>
    <s v="BOX"/>
    <s v="POUS270253"/>
    <n v="30850344"/>
    <n v="1"/>
    <n v="0"/>
    <n v="1"/>
    <n v="0"/>
    <n v="0"/>
    <n v="-1"/>
    <x v="0"/>
    <n v="1"/>
    <n v="46.88"/>
    <n v="46.88"/>
    <d v="2024-10-17T00:00:00"/>
    <d v="2024-10-18T00:00:00"/>
    <d v="2024-10-21T00:00:00"/>
    <s v="COMPLETA"/>
    <s v="SI"/>
    <x v="0"/>
  </r>
  <r>
    <s v="L50-I-48-06-35-80-MULT-ASYMPOUS270535"/>
    <d v="2024-10-11T00:00:00"/>
    <s v="L50-I-48-06-35-80-MULT-ASYM"/>
    <s v="L50-I-48"/>
    <s v="BOX"/>
    <s v="POUS270535"/>
    <n v="30850343"/>
    <n v="41"/>
    <n v="37"/>
    <n v="1"/>
    <n v="3"/>
    <n v="0"/>
    <n v="-4"/>
    <x v="6"/>
    <n v="4"/>
    <n v="131.65"/>
    <n v="526.6"/>
    <d v="2024-10-17T00:00:00"/>
    <d v="2024-10-18T00:00:00"/>
    <d v="2024-10-21T00:00:00"/>
    <s v="COMPLETA"/>
    <s v="SI"/>
    <x v="0"/>
  </r>
  <r>
    <s v="L50-I-48-10-35-80-MULT-ASYMPOUS270366"/>
    <d v="2024-10-11T00:00:00"/>
    <s v="L50-I-48-10-35-80-MULT-ASYM"/>
    <s v="L50-I-48"/>
    <s v="BOX"/>
    <s v="POUS270366"/>
    <n v="30850345"/>
    <n v="41"/>
    <n v="38"/>
    <n v="3"/>
    <n v="0"/>
    <n v="0"/>
    <n v="-3"/>
    <x v="3"/>
    <n v="3"/>
    <n v="131.65"/>
    <n v="394.95000000000005"/>
    <d v="2024-10-17T00:00:00"/>
    <d v="2024-10-18T00:00:00"/>
    <d v="2024-10-21T00:00:00"/>
    <s v="COMPLETA"/>
    <s v="SI"/>
    <x v="0"/>
  </r>
  <r>
    <s v="L50-I-48-08-35-80-MULT-15X35POUS270233"/>
    <d v="2024-10-11T00:00:00"/>
    <s v="L50-I-48-08-35-80-MULT-15X35"/>
    <s v="L50-I-48"/>
    <s v="BOX"/>
    <s v="POUS270233"/>
    <n v="30850346"/>
    <n v="34"/>
    <n v="32"/>
    <n v="1"/>
    <n v="1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25X25POUS270233"/>
    <d v="2024-10-11T00:00:00"/>
    <s v="L50-I-48-06-35-80-MULT-25X25"/>
    <s v="L50-I-48"/>
    <s v="BOX"/>
    <s v="POUS270233"/>
    <n v="30850349"/>
    <n v="24"/>
    <n v="21"/>
    <n v="3"/>
    <n v="0"/>
    <n v="0"/>
    <n v="-3"/>
    <x v="3"/>
    <n v="3"/>
    <n v="130.75"/>
    <n v="392.25"/>
    <d v="2024-10-17T00:00:00"/>
    <d v="2024-10-18T00:00:00"/>
    <d v="2024-10-21T00:00:00"/>
    <s v="COMPLETA"/>
    <s v="SI"/>
    <x v="0"/>
  </r>
  <r>
    <s v="L50-I-48-08-35-80-MULT-39X9POUS270400"/>
    <d v="2024-10-11T00:00:00"/>
    <s v="L50-I-48-08-35-80-MULT-39X9"/>
    <s v="L50-I-48"/>
    <s v="BOX"/>
    <s v="POUS270400"/>
    <n v="30850350"/>
    <n v="22"/>
    <n v="18"/>
    <n v="2"/>
    <n v="2"/>
    <n v="0"/>
    <n v="-4"/>
    <x v="6"/>
    <n v="4"/>
    <n v="137.65"/>
    <n v="550.6"/>
    <d v="2024-10-17T00:00:00"/>
    <d v="2024-10-18T00:00:00"/>
    <d v="2024-10-21T00:00:00"/>
    <s v="COMPLETA"/>
    <s v="SI"/>
    <x v="0"/>
  </r>
  <r>
    <s v="L50-I-48-08-35-80-MULT-15X65POUS270052"/>
    <d v="2024-10-11T00:00:00"/>
    <s v="L50-I-48-08-35-80-MULT-15X65"/>
    <s v="L50-I-48"/>
    <s v="BOX"/>
    <s v="POUS270052"/>
    <n v="30850352"/>
    <n v="6"/>
    <n v="4"/>
    <n v="2"/>
    <n v="0"/>
    <n v="0"/>
    <n v="-2"/>
    <x v="4"/>
    <n v="2"/>
    <n v="130.75"/>
    <n v="261.5"/>
    <d v="2024-10-17T00:00:00"/>
    <d v="2024-10-18T00:00:00"/>
    <d v="2024-10-21T00:00:00"/>
    <s v="COMPLETA"/>
    <s v="SI"/>
    <x v="0"/>
  </r>
  <r>
    <s v="L50-I-48-06-35-80-MULT-9X17POUS270386"/>
    <d v="2024-10-11T00:00:00"/>
    <s v="L50-I-48-06-35-80-MULT-9X17"/>
    <s v="L50-I-48"/>
    <s v="BOX"/>
    <s v="POUS270386"/>
    <n v="30850353"/>
    <n v="12"/>
    <n v="11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12-35-80-MULT-ASYMPOUS270271"/>
    <d v="2024-10-11T00:00:00"/>
    <s v="L50-I-48-12-35-80-MULT-ASYM"/>
    <s v="L50-I-48"/>
    <s v="BOX"/>
    <s v="POUS270271"/>
    <n v="30850355"/>
    <n v="11"/>
    <n v="10"/>
    <n v="1"/>
    <n v="0"/>
    <n v="0"/>
    <n v="-1"/>
    <x v="0"/>
    <n v="1"/>
    <n v="131.65"/>
    <n v="131.65"/>
    <d v="2024-10-18T00:00:00"/>
    <d v="2024-10-21T00:00:00"/>
    <d v="2024-10-22T00:00:00"/>
    <s v="COMPLETA"/>
    <s v="SI"/>
    <x v="0"/>
  </r>
  <r>
    <s v="L50-I-48-06-35-80-MULT-9X29POUS270354"/>
    <d v="2024-10-11T00:00:00"/>
    <s v="L50-I-48-06-35-80-MULT-9X29"/>
    <s v="L50-I-48"/>
    <s v="BOX"/>
    <s v="POUS270354"/>
    <n v="30850357"/>
    <n v="9"/>
    <n v="8"/>
    <n v="1"/>
    <n v="0"/>
    <n v="0"/>
    <n v="-1"/>
    <x v="0"/>
    <n v="1"/>
    <n v="137.65"/>
    <n v="137.65"/>
    <d v="2024-10-18T00:00:00"/>
    <d v="2024-10-21T00:00:00"/>
    <d v="2024-10-22T00:00:00"/>
    <s v="COMPLETA"/>
    <s v="SI"/>
    <x v="0"/>
  </r>
  <r>
    <s v="L50-I-48-08-35-80-MULT-25X25POUS270247"/>
    <d v="2024-10-11T00:00:00"/>
    <s v="L50-I-48-08-35-80-MULT-25X25"/>
    <s v="L50-I-48"/>
    <s v="BOX"/>
    <s v="POUS270247"/>
    <n v="30850368"/>
    <n v="2"/>
    <n v="1"/>
    <n v="1"/>
    <n v="0"/>
    <n v="0"/>
    <n v="-1"/>
    <x v="0"/>
    <n v="1"/>
    <n v="130.75"/>
    <n v="130.75"/>
    <d v="2024-10-18T00:00:00"/>
    <d v="2024-10-21T00:00:00"/>
    <d v="2024-10-22T00:00:00"/>
    <s v="COMPLETA"/>
    <s v="SI"/>
    <x v="0"/>
  </r>
  <r>
    <s v="L50-E-48-06-40-80-MULT-25X75POUS270164"/>
    <d v="2024-10-11T00:00:00"/>
    <s v="L50-E-48-06-40-80-MULT-25X75"/>
    <s v="L50-E-48"/>
    <s v="BOX"/>
    <s v="POUS270164"/>
    <n v="30850379"/>
    <n v="28"/>
    <n v="27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6-35-80-MULT-120POUS270179"/>
    <d v="2024-10-11T00:00:00"/>
    <s v="L50-E-48-06-35-80-MULT-120"/>
    <s v="L50-E-48"/>
    <s v="BOX"/>
    <s v="POUS270179"/>
    <n v="30850380"/>
    <n v="25"/>
    <n v="21"/>
    <n v="0"/>
    <n v="4"/>
    <n v="0"/>
    <n v="-4"/>
    <x v="6"/>
    <n v="4"/>
    <n v="126.95"/>
    <n v="507.8"/>
    <d v="2024-10-18T00:00:00"/>
    <d v="2024-10-21T00:00:00"/>
    <d v="2024-10-22T00:00:00"/>
    <s v="COMPLETA"/>
    <s v="SI"/>
    <x v="0"/>
  </r>
  <r>
    <s v="L50-E-48-12-35-90-MULT-9X29POUS270422"/>
    <d v="2024-10-11T00:00:00"/>
    <s v="L50-E-48-12-35-90-MULT-9X29"/>
    <s v="L50-E-48"/>
    <s v="BOX"/>
    <s v="POUS270422"/>
    <n v="30850381"/>
    <n v="21"/>
    <n v="20"/>
    <n v="1"/>
    <n v="0"/>
    <n v="0"/>
    <n v="-1"/>
    <x v="0"/>
    <n v="1"/>
    <n v="139.13999999999999"/>
    <n v="139.13999999999999"/>
    <d v="2024-10-18T00:00:00"/>
    <d v="2024-10-21T00:00:00"/>
    <d v="2024-10-22T00:00:00"/>
    <s v="COMPLETA"/>
    <s v="SI"/>
    <x v="0"/>
  </r>
  <r>
    <s v="L50-E-48-04-40-80-MULT-15X23POUS270330"/>
    <d v="2024-10-11T00:00:00"/>
    <s v="L50-E-48-04-40-80-MULT-15X23"/>
    <s v="L50-E-48"/>
    <s v="BOX"/>
    <s v="POUS270330"/>
    <n v="30850382"/>
    <n v="16"/>
    <n v="15"/>
    <n v="1"/>
    <n v="0"/>
    <n v="0"/>
    <n v="-1"/>
    <x v="0"/>
    <n v="1"/>
    <n v="130.6"/>
    <n v="130.6"/>
    <d v="2024-10-18T00:00:00"/>
    <d v="2024-10-21T00:00:00"/>
    <d v="2024-10-22T00:00:00"/>
    <s v="COMPLETA"/>
    <s v="SI"/>
    <x v="0"/>
  </r>
  <r>
    <s v="L50-E-48-12-40-80-MULT-15X65POUS270240"/>
    <d v="2024-10-11T00:00:00"/>
    <s v="L50-E-48-12-40-80-MULT-15X65"/>
    <s v="L50-E-48"/>
    <s v="BOX"/>
    <s v="POUS270240"/>
    <n v="30850384"/>
    <n v="13"/>
    <n v="12"/>
    <n v="1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8-35-90-MULT-25X25POUS270124"/>
    <d v="2024-10-11T00:00:00"/>
    <s v="L50-E-48-08-35-90-MULT-25X25"/>
    <s v="L50-E-48"/>
    <s v="BOX"/>
    <s v="POUS270124"/>
    <n v="30850386"/>
    <n v="10"/>
    <n v="9"/>
    <n v="1"/>
    <n v="0"/>
    <n v="0"/>
    <n v="-1"/>
    <x v="0"/>
    <n v="1"/>
    <n v="132.24"/>
    <n v="132.24"/>
    <d v="2024-10-18T00:00:00"/>
    <d v="2024-10-21T00:00:00"/>
    <d v="2024-10-22T00:00:00"/>
    <s v="COMPLETA"/>
    <s v="SI"/>
    <x v="0"/>
  </r>
  <r>
    <s v="L50-E-48-06-40-80-MULT-25X25POUS270127"/>
    <d v="2024-10-11T00:00:00"/>
    <s v="L50-E-48-06-40-80-MULT-25X25"/>
    <s v="L50-E-48"/>
    <s v="BOX"/>
    <s v="POUS270127"/>
    <n v="30850390"/>
    <n v="7"/>
    <n v="6"/>
    <n v="0"/>
    <n v="0"/>
    <n v="0"/>
    <n v="-1"/>
    <x v="0"/>
    <n v="1"/>
    <n v="131.26"/>
    <n v="131.26"/>
    <d v="2024-10-18T00:00:00"/>
    <d v="2024-10-21T00:00:00"/>
    <d v="2024-10-22T00:00:00"/>
    <s v="COMPLETA"/>
    <s v="SI"/>
    <x v="0"/>
  </r>
  <r>
    <s v="L50-E-48-04-35-90-MULT-9X29POUS270411"/>
    <d v="2024-10-11T00:00:00"/>
    <s v="L50-E-48-04-35-90-MULT-9X29"/>
    <s v="L50-E-48"/>
    <s v="BOX"/>
    <s v="POUS270411"/>
    <n v="30850392"/>
    <n v="6"/>
    <n v="0"/>
    <n v="0"/>
    <n v="0"/>
    <n v="0"/>
    <n v="-6"/>
    <x v="7"/>
    <n v="6"/>
    <n v="138.49"/>
    <n v="830.94"/>
    <d v="2024-10-18T00:00:00"/>
    <d v="2024-10-21T00:00:00"/>
    <d v="2024-10-22T00:00:00"/>
    <s v="COMPLETA"/>
    <s v="SI"/>
    <x v="0"/>
  </r>
  <r>
    <s v="L50-E-48-10-35-90-MULT-15X35POUS270150"/>
    <d v="2024-10-11T00:00:00"/>
    <s v="L50-E-48-10-35-90-MULT-15X35"/>
    <s v="L50-E-48"/>
    <s v="BOX"/>
    <s v="POUS270150"/>
    <n v="30850437"/>
    <n v="4"/>
    <n v="0"/>
    <n v="0"/>
    <n v="0"/>
    <n v="0"/>
    <n v="-4"/>
    <x v="6"/>
    <n v="4"/>
    <n v="132.24"/>
    <n v="528.96"/>
    <d v="2024-10-18T00:00:00"/>
    <d v="2024-10-21T00:00:00"/>
    <d v="2024-10-22T00:00:00"/>
    <s v="COMPLETA"/>
    <s v="SI"/>
    <x v="0"/>
  </r>
  <r>
    <s v="L50-E-48-10-35-90-MULT-9X29POUS270372"/>
    <d v="2024-10-11T00:00:00"/>
    <s v="L50-E-48-10-35-90-MULT-9X29"/>
    <s v="L50-E-48"/>
    <s v="BOX"/>
    <s v="POUS270372"/>
    <n v="30850394"/>
    <n v="4"/>
    <n v="0"/>
    <n v="0"/>
    <n v="0"/>
    <n v="0"/>
    <n v="-4"/>
    <x v="6"/>
    <n v="4"/>
    <n v="139.13999999999999"/>
    <n v="556.55999999999995"/>
    <d v="2024-10-18T00:00:00"/>
    <d v="2024-10-21T00:00:00"/>
    <d v="2024-10-22T00:00:00"/>
    <s v="COMPLETA"/>
    <s v="SI"/>
    <x v="0"/>
  </r>
  <r>
    <s v="L50-E-48-12-40-80-MULT-9X17POUS270189"/>
    <d v="2024-10-11T00:00:00"/>
    <s v="L50-E-48-12-40-80-MULT-9X17"/>
    <s v="L50-E-48"/>
    <s v="BOX"/>
    <s v="POUS270189"/>
    <n v="30850404"/>
    <n v="1"/>
    <n v="0"/>
    <n v="0"/>
    <n v="0"/>
    <n v="0"/>
    <n v="-1"/>
    <x v="0"/>
    <n v="1"/>
    <n v="138.16"/>
    <n v="138.16"/>
    <d v="2024-10-18T00:00:00"/>
    <d v="2024-10-21T00:00:00"/>
    <d v="2024-10-22T00:00:00"/>
    <s v="COMPLETA"/>
    <s v="SI"/>
    <x v="0"/>
  </r>
  <r>
    <s v="L50-I-12-06-30-90-MULT-40X40POUS270114"/>
    <d v="2024-10-17T00:00:00"/>
    <s v="L50-I-12-06-30-90-MULT-40X40"/>
    <s v="L50-I-12"/>
    <s v="BOX"/>
    <s v="POUS270114"/>
    <n v="30850419"/>
    <n v="2"/>
    <n v="0"/>
    <n v="0"/>
    <n v="0"/>
    <n v="0"/>
    <n v="-2"/>
    <x v="4"/>
    <n v="2"/>
    <n v="46.88"/>
    <n v="93.76"/>
    <d v="2024-10-21T00:00:00"/>
    <d v="2024-10-22T00:00:00"/>
    <d v="2024-10-23T00:00:00"/>
    <s v="COMPLETA"/>
    <s v="NO"/>
    <x v="2"/>
  </r>
  <r>
    <s v="L50-I-12-06-30-90-MULT-9X29POUS270114"/>
    <d v="2024-10-17T00:00:00"/>
    <s v="L50-I-12-06-30-90-MULT-9X29"/>
    <s v="L50-I-12"/>
    <s v="BOX"/>
    <s v="POUS270114"/>
    <n v="30850420"/>
    <n v="2"/>
    <n v="0"/>
    <n v="0"/>
    <n v="0"/>
    <n v="0"/>
    <n v="-2"/>
    <x v="4"/>
    <n v="2"/>
    <n v="48.6"/>
    <n v="97.2"/>
    <d v="2024-10-21T00:00:00"/>
    <d v="2024-10-22T00:00:00"/>
    <d v="2024-10-23T00:00:00"/>
    <s v="COMPLETA"/>
    <s v="NO"/>
    <x v="2"/>
  </r>
  <r>
    <s v="L35-I-48-10-30-90-MULT-120POUS270209"/>
    <d v="2024-10-18T00:00:00"/>
    <s v="L35-I-48-10-30-90-MULT-120"/>
    <s v="L35-I-48"/>
    <s v="BOX"/>
    <s v="POUS270209"/>
    <n v="30850422"/>
    <n v="60"/>
    <n v="58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35-I-48-10-30-90-MULT-120POUS270154"/>
    <d v="2024-10-18T00:00:00"/>
    <s v="L35-I-48-10-30-90-MULT-120"/>
    <s v="L35-I-48"/>
    <s v="BOX"/>
    <s v="POUS270154"/>
    <n v="30850421"/>
    <n v="26"/>
    <n v="24"/>
    <n v="2"/>
    <n v="0"/>
    <n v="0"/>
    <n v="-2"/>
    <x v="4"/>
    <n v="2"/>
    <n v="116.45"/>
    <n v="232.9"/>
    <d v="2024-10-22T00:00:00"/>
    <d v="2024-10-23T00:00:00"/>
    <d v="2024-10-24T00:00:00"/>
    <s v="COMPLETA"/>
    <s v="SI"/>
    <x v="0"/>
  </r>
  <r>
    <s v="L50-E-48-12-30-90-MULT-LOLPOUS270172"/>
    <d v="2024-10-18T00:00:00"/>
    <s v="L50-E-48-12-30-90-MULT-LOL"/>
    <s v="L50-E-48"/>
    <s v="BOX"/>
    <s v="POUS270172"/>
    <n v="30850434"/>
    <n v="8"/>
    <n v="0"/>
    <n v="4"/>
    <n v="0"/>
    <n v="0"/>
    <n v="-8"/>
    <x v="8"/>
    <n v="8"/>
    <n v="133.21"/>
    <n v="1065.68"/>
    <d v="2024-10-22T00:00:00"/>
    <d v="2024-10-23T00:00:00"/>
    <d v="2024-10-24T00:00:00"/>
    <s v="COMPLETA"/>
    <s v="SI"/>
    <x v="0"/>
  </r>
  <r>
    <s v="L50-I-48-06-30-90-MULT-40X60POUS270362"/>
    <d v="2024-10-18T00:00:00"/>
    <s v="L50-I-48-06-30-90-MULT-40X60"/>
    <s v="L50-I-48"/>
    <s v="BOX"/>
    <s v="POUS270362"/>
    <n v="30850436"/>
    <n v="7"/>
    <n v="0"/>
    <n v="0"/>
    <n v="0"/>
    <n v="0"/>
    <n v="-7"/>
    <x v="5"/>
    <n v="7"/>
    <n v="131.74"/>
    <n v="922.18000000000006"/>
    <d v="2024-10-22T00:00:00"/>
    <d v="2024-10-23T00:00:00"/>
    <d v="2024-10-24T00:00:00"/>
    <s v="COMPLETA"/>
    <s v="NO"/>
    <x v="2"/>
  </r>
  <r>
    <s v="L35-I-12-06-BL-MULT-120POUS270236"/>
    <d v="2024-10-21T00:00:00"/>
    <s v="L35-I-12-06-BL-MULT-120"/>
    <s v="L35-I-12"/>
    <s v="BOX"/>
    <s v="POUS270236"/>
    <n v="30850442"/>
    <n v="190"/>
    <n v="188"/>
    <n v="2"/>
    <n v="0"/>
    <n v="0"/>
    <n v="-2"/>
    <x v="4"/>
    <n v="2"/>
    <n v="58.32"/>
    <n v="116.64"/>
    <d v="2024-10-23T00:00:00"/>
    <d v="2024-10-24T00:00:00"/>
    <d v="2024-10-25T00:00:00"/>
    <s v="COMPLETA"/>
    <s v="SI"/>
    <x v="0"/>
  </r>
  <r>
    <s v="L50-I-12-12-30-80-MULT-ASYMPOUS270808"/>
    <d v="2024-10-24T00:00:00"/>
    <s v="L50-I-12-12-30-80-MULT-ASYM"/>
    <s v="L50-I-12"/>
    <s v="BOX"/>
    <s v="POUS270808"/>
    <n v="30850450"/>
    <n v="3"/>
    <n v="2"/>
    <n v="1"/>
    <n v="0"/>
    <n v="0"/>
    <n v="-1"/>
    <x v="0"/>
    <n v="1"/>
    <n v="47.4"/>
    <n v="47.4"/>
    <d v="2024-10-25T00:00:00"/>
    <d v="2024-10-28T00:00:00"/>
    <d v="2024-10-29T00:00:00"/>
    <s v="COMPLETA"/>
    <s v="SI"/>
    <x v="0"/>
  </r>
  <r>
    <s v="L35-I-12-08-35-90-MULT-120POUS270408"/>
    <d v="2024-10-29T00:00:00"/>
    <s v="L35-I-12-08-35-90-MULT-120"/>
    <s v="L35-I-12"/>
    <s v="BOX"/>
    <s v="POUS270408"/>
    <n v="30850457"/>
    <n v="176"/>
    <n v="171"/>
    <n v="6"/>
    <n v="1"/>
    <n v="0"/>
    <n v="-5"/>
    <x v="9"/>
    <n v="5"/>
    <n v="38.200000000000003"/>
    <n v="191"/>
    <d v="2024-10-31T00:00:00"/>
    <d v="2024-11-01T00:00:00"/>
    <d v="2024-11-04T00:00:00"/>
    <s v="COMPLETA"/>
    <s v="SI"/>
    <x v="2"/>
  </r>
  <r>
    <s v="L35-I-12-06-BL-MULT-120POUS270402"/>
    <d v="2024-10-31T00:00:00"/>
    <s v="L35-I-12-06-BL-MULT-120"/>
    <s v="L35-I-12"/>
    <s v="BOX"/>
    <s v="POUS270402"/>
    <n v="30850459"/>
    <n v="262"/>
    <n v="254"/>
    <n v="5"/>
    <n v="3"/>
    <n v="0"/>
    <n v="-8"/>
    <x v="8"/>
    <n v="8"/>
    <n v="58.32"/>
    <n v="466.56"/>
    <d v="2024-11-01T00:00:00"/>
    <d v="2024-11-04T00:00:00"/>
    <d v="2024-11-05T00:00:00"/>
    <s v="COMPLETA"/>
    <s v="SI"/>
    <x v="2"/>
  </r>
  <r>
    <s v="L35-I-12-06-30-90-MULT-120POUS269752"/>
    <d v="2024-10-31T00:00:00"/>
    <s v="L35-I-12-06-30-90-MULT-120"/>
    <s v="L35-I-12"/>
    <s v="BOX"/>
    <s v="POUS269752"/>
    <n v="30850462"/>
    <n v="34"/>
    <n v="32"/>
    <n v="0"/>
    <n v="0"/>
    <n v="0"/>
    <n v="-2"/>
    <x v="4"/>
    <n v="2"/>
    <n v="38.200000000000003"/>
    <n v="76.400000000000006"/>
    <d v="2024-11-04T00:00:00"/>
    <d v="2024-11-05T00:00:00"/>
    <d v="2024-11-06T00:00:00"/>
    <s v="COMPLETA"/>
    <s v="SI"/>
    <x v="2"/>
  </r>
  <r>
    <s v="L35-I-12-08-30-80-MULT-120POUS270895"/>
    <d v="2024-10-31T00:00:00"/>
    <s v="L35-I-12-08-30-80-MULT-120"/>
    <s v="L35-I-12"/>
    <s v="BOX"/>
    <s v="POUS270895"/>
    <n v="30850465"/>
    <n v="15"/>
    <n v="14"/>
    <n v="1"/>
    <n v="0"/>
    <n v="0"/>
    <n v="-1"/>
    <x v="0"/>
    <n v="1"/>
    <n v="38.020000000000003"/>
    <n v="38.020000000000003"/>
    <d v="2024-11-04T00:00:00"/>
    <d v="2024-11-05T00:00:00"/>
    <d v="2024-11-06T00:00:00"/>
    <s v="COMPLETA"/>
    <s v="SI"/>
    <x v="2"/>
  </r>
  <r>
    <s v="L35-I-12-04-30-90-MULT-120POUS270381"/>
    <d v="2024-10-31T00:00:00"/>
    <s v="L35-I-12-04-30-90-MULT-120"/>
    <s v="L35-I-12"/>
    <s v="BOX"/>
    <s v="POUS270381"/>
    <n v="30850467"/>
    <n v="4"/>
    <n v="3"/>
    <n v="1"/>
    <n v="0"/>
    <n v="0"/>
    <n v="-1"/>
    <x v="0"/>
    <n v="1"/>
    <n v="38.200000000000003"/>
    <n v="38.200000000000003"/>
    <d v="2024-11-04T00:00:00"/>
    <d v="2024-11-05T00:00:00"/>
    <d v="2024-11-06T00:00:00"/>
    <s v="COMPLETA"/>
    <s v="SI"/>
    <x v="2"/>
  </r>
  <r>
    <s v="L50-E-12-12-27-90-MULT-ASYMPOUS270828"/>
    <d v="2024-10-31T00:00:00"/>
    <s v="L50-E-12-12-27-90-MULT-ASYM"/>
    <s v="L50-E-12"/>
    <s v="BOX"/>
    <s v="POUS270828"/>
    <n v="30850468"/>
    <n v="69"/>
    <n v="65"/>
    <n v="4"/>
    <n v="0"/>
    <n v="0"/>
    <n v="-4"/>
    <x v="6"/>
    <n v="4"/>
    <n v="47.9"/>
    <n v="191.6"/>
    <d v="2024-11-04T00:00:00"/>
    <d v="2024-11-05T00:00:00"/>
    <d v="2024-11-06T00:00:00"/>
    <s v="COMPLETA"/>
    <s v="SI"/>
    <x v="2"/>
  </r>
  <r>
    <s v="L50-E-12-12-27-90-MULT-120POUS270214"/>
    <d v="2024-10-31T00:00:00"/>
    <s v="L50-E-12-12-27-90-MULT-120"/>
    <s v="L50-E-12"/>
    <s v="BOX"/>
    <s v="POUS270214"/>
    <n v="30850469"/>
    <n v="45"/>
    <n v="43"/>
    <n v="0"/>
    <n v="2"/>
    <n v="0"/>
    <n v="-2"/>
    <x v="4"/>
    <n v="2"/>
    <n v="46.48"/>
    <n v="92.96"/>
    <d v="2024-11-04T00:00:00"/>
    <d v="2024-11-05T00:00:00"/>
    <d v="2024-11-06T00:00:00"/>
    <s v="COMPLETA"/>
    <s v="SI"/>
    <x v="2"/>
  </r>
  <r>
    <s v="L50-E-12-06-27-90-MULT-9X59POUS270387"/>
    <d v="2024-10-31T00:00:00"/>
    <s v="L50-E-12-06-27-90-MULT-9X59"/>
    <s v="L50-E-12"/>
    <s v="BOX"/>
    <s v="POUS270387"/>
    <n v="30850478"/>
    <n v="1"/>
    <n v="0"/>
    <n v="0"/>
    <n v="0"/>
    <n v="0"/>
    <n v="-1"/>
    <x v="0"/>
    <n v="1"/>
    <n v="47.32"/>
    <n v="47.32"/>
    <d v="2024-11-05T00:00:00"/>
    <d v="2024-11-06T00:00:00"/>
    <d v="2024-11-07T00:00:00"/>
    <s v="COMPLETA"/>
    <s v="SI"/>
    <x v="2"/>
  </r>
  <r>
    <s v="L50-I-12-08-27-90-MULT-9X29POUS269996"/>
    <d v="2024-10-31T00:00:00"/>
    <s v="L50-I-12-08-27-90-MULT-9X29"/>
    <s v="L50-I-12"/>
    <s v="BOX"/>
    <s v="POUS269996"/>
    <n v="30850481"/>
    <n v="25"/>
    <n v="24"/>
    <n v="1"/>
    <n v="0"/>
    <n v="0"/>
    <n v="-1"/>
    <x v="0"/>
    <n v="1"/>
    <n v="48.6"/>
    <n v="48.6"/>
    <d v="2024-11-05T00:00:00"/>
    <d v="2024-11-06T00:00:00"/>
    <d v="2024-11-07T00:00:00"/>
    <s v="COMPLETA"/>
    <s v="SI"/>
    <x v="2"/>
  </r>
  <r>
    <s v="L50-I-12-12-27-90-MULT-9X17POUS270801"/>
    <d v="2024-10-31T00:00:00"/>
    <s v="L50-I-12-12-27-90-MULT-9X17"/>
    <s v="L50-I-12"/>
    <s v="BOX"/>
    <s v="POUS270801"/>
    <n v="30850482"/>
    <n v="17"/>
    <n v="15"/>
    <n v="0"/>
    <n v="2"/>
    <n v="0"/>
    <n v="-2"/>
    <x v="4"/>
    <n v="2"/>
    <n v="49.03"/>
    <n v="98.06"/>
    <d v="2024-11-05T00:00:00"/>
    <d v="2024-11-06T00:00:00"/>
    <d v="2024-11-07T00:00:00"/>
    <s v="COMPLETA"/>
    <s v="SI"/>
    <x v="2"/>
  </r>
  <r>
    <s v="L50-I-12-04-27-90-MULT-ASYMPOUS270446"/>
    <d v="2024-10-31T00:00:00"/>
    <s v="L50-I-12-04-27-90-MULT-ASYM"/>
    <s v="L50-I-12"/>
    <s v="BOX"/>
    <s v="POUS270446"/>
    <n v="30850483"/>
    <n v="16"/>
    <n v="13"/>
    <n v="2"/>
    <n v="1"/>
    <n v="0"/>
    <n v="-3"/>
    <x v="3"/>
    <n v="3"/>
    <n v="47.22"/>
    <n v="141.66"/>
    <d v="2024-11-05T00:00:00"/>
    <d v="2024-11-06T00:00:00"/>
    <d v="2024-11-07T00:00:00"/>
    <s v="COMPLETA"/>
    <s v="SI"/>
    <x v="2"/>
  </r>
  <r>
    <s v="L50-I-12-10-27-90-MULT-9X59POUS270158"/>
    <d v="2024-10-31T00:00:00"/>
    <s v="L50-I-12-10-27-90-MULT-9X59"/>
    <s v="L50-I-12"/>
    <s v="BOX"/>
    <s v="POUS270158"/>
    <n v="30850485"/>
    <n v="11"/>
    <n v="10"/>
    <n v="1"/>
    <n v="0"/>
    <n v="0"/>
    <n v="-1"/>
    <x v="0"/>
    <n v="1"/>
    <n v="47.49"/>
    <n v="47.49"/>
    <d v="2024-11-05T00:00:00"/>
    <d v="2024-11-06T00:00:00"/>
    <d v="2024-11-07T00:00:00"/>
    <s v="COMPLETA"/>
    <s v="SI"/>
    <x v="2"/>
  </r>
  <r>
    <s v="L35-I-48-08-30-90-MULT-120POUS270234"/>
    <d v="2024-11-04T00:00:00"/>
    <s v="L35-I-48-08-30-90-MULT-120"/>
    <s v="L35-I-48"/>
    <s v="BOX"/>
    <s v="POUS270234"/>
    <n v="30850489"/>
    <n v="30"/>
    <n v="26"/>
    <n v="4"/>
    <n v="0"/>
    <n v="0"/>
    <n v="-4"/>
    <x v="6"/>
    <n v="4"/>
    <n v="100.29"/>
    <n v="401.16"/>
    <d v="2024-11-05T00:00:00"/>
    <d v="2024-11-06T00:00:00"/>
    <d v="2024-11-07T00:00:00"/>
    <s v="COMPLETA"/>
    <s v="SI"/>
    <x v="2"/>
  </r>
  <r>
    <s v="L35-I-48-04-30-80-MULT-120POUS270809"/>
    <d v="2024-11-04T00:00:00"/>
    <s v="L35-I-48-04-30-80-MULT-120"/>
    <s v="L35-I-48"/>
    <s v="BOX"/>
    <s v="POUS270809"/>
    <n v="30850490"/>
    <n v="14"/>
    <n v="13"/>
    <n v="1"/>
    <n v="0"/>
    <n v="0"/>
    <n v="-1"/>
    <x v="0"/>
    <n v="1"/>
    <n v="98.95"/>
    <n v="98.95"/>
    <d v="2024-11-05T00:00:00"/>
    <d v="2024-11-06T00:00:00"/>
    <d v="2024-11-07T00:00:00"/>
    <s v="COMPLETA"/>
    <s v="SI"/>
    <x v="2"/>
  </r>
  <r>
    <s v="L35-I-48-04-30-90-MULT-120POUS270381"/>
    <d v="2024-11-04T00:00:00"/>
    <s v="L35-I-48-04-30-90-MULT-120"/>
    <s v="L35-I-48"/>
    <s v="BOX"/>
    <s v="POUS270381"/>
    <n v="30850491"/>
    <n v="16"/>
    <n v="15"/>
    <n v="1"/>
    <n v="0"/>
    <n v="0"/>
    <n v="-1"/>
    <x v="0"/>
    <n v="1"/>
    <n v="99.64"/>
    <n v="99.64"/>
    <d v="2024-11-05T00:00:00"/>
    <d v="2024-11-06T00:00:00"/>
    <d v="2024-11-07T00:00:00"/>
    <s v="COMPLETA"/>
    <s v="SI"/>
    <x v="2"/>
  </r>
  <r>
    <s v="L50-E-12-10-27-80-MULT-9X59POUS270822"/>
    <d v="2024-11-04T00:00:00"/>
    <s v="L50-E-12-10-27-80-MULT-9X59"/>
    <s v="L50-E-12"/>
    <s v="BOX"/>
    <s v="POUS270822"/>
    <n v="30850502"/>
    <n v="30"/>
    <n v="29"/>
    <n v="1"/>
    <n v="0"/>
    <n v="0"/>
    <n v="-1"/>
    <x v="0"/>
    <n v="1"/>
    <n v="47.49"/>
    <n v="47.49"/>
    <d v="2024-11-06T00:00:00"/>
    <d v="2024-11-07T00:00:00"/>
    <d v="2024-11-08T00:00:00"/>
    <s v="COMPLETA"/>
    <s v="SI"/>
    <x v="2"/>
  </r>
  <r>
    <s v="L50-E-12-10-27-80-MULT-120POUS270721"/>
    <d v="2024-11-04T00:00:00"/>
    <s v="L50-E-12-10-27-80-MULT-120"/>
    <s v="L50-E-12"/>
    <s v="BOX"/>
    <s v="POUS270721"/>
    <n v="30850503"/>
    <n v="24"/>
    <n v="23"/>
    <n v="1"/>
    <n v="0"/>
    <n v="0"/>
    <n v="-1"/>
    <x v="0"/>
    <n v="1"/>
    <n v="46.23"/>
    <n v="46.23"/>
    <d v="2024-11-06T00:00:00"/>
    <d v="2024-11-07T00:00:00"/>
    <d v="2024-11-08T00:00:00"/>
    <s v="COMPLETA"/>
    <s v="SI"/>
    <x v="2"/>
  </r>
  <r>
    <s v="L50-E-12-10-40-80-MULT-55X25POUS270812"/>
    <d v="2024-11-04T00:00:00"/>
    <s v="L50-E-12-10-40-80-MULT-55X25"/>
    <s v="L50-E-12"/>
    <s v="BOX"/>
    <s v="POUS270812"/>
    <n v="30850504"/>
    <n v="12"/>
    <n v="11"/>
    <n v="0"/>
    <n v="0"/>
    <n v="0"/>
    <n v="-1"/>
    <x v="0"/>
    <n v="1"/>
    <n v="47.3"/>
    <n v="47.3"/>
    <d v="2024-11-06T00:00:00"/>
    <d v="2024-11-07T00:00:00"/>
    <d v="2024-11-08T00:00:00"/>
    <s v="COMPLETA"/>
    <s v="SI"/>
    <x v="2"/>
  </r>
  <r>
    <s v="L50-E-12-08-RD-MULT-70X70POUS270783"/>
    <d v="2024-11-04T00:00:00"/>
    <s v="L50-E-12-08-RD-MULT-70X70"/>
    <s v="L50-E-12"/>
    <s v="BOX"/>
    <s v="POUS270783"/>
    <n v="30850508"/>
    <n v="6"/>
    <n v="0"/>
    <n v="0"/>
    <n v="0"/>
    <n v="0"/>
    <n v="-6"/>
    <x v="7"/>
    <n v="6"/>
    <n v="62.14"/>
    <n v="372.84000000000003"/>
    <d v="2024-11-06T00:00:00"/>
    <d v="2024-11-07T00:00:00"/>
    <d v="2024-11-08T00:00:00"/>
    <s v="COMPLETA"/>
    <s v="SI"/>
    <x v="2"/>
  </r>
  <r>
    <s v="L50-E-48-12-22-80-MULT-15X35POUS270782"/>
    <d v="2024-11-04T00:00:00"/>
    <s v="L50-E-48-12-22-80-MULT-15X35"/>
    <s v="L50-E-48"/>
    <s v="BOX"/>
    <s v="POUS270782"/>
    <n v="30850520"/>
    <n v="3"/>
    <n v="0"/>
    <n v="0"/>
    <n v="0"/>
    <n v="0"/>
    <n v="-3"/>
    <x v="3"/>
    <n v="3"/>
    <n v="131.26"/>
    <n v="393.78"/>
    <d v="2024-11-06T00:00:00"/>
    <d v="2024-11-07T00:00:00"/>
    <d v="2024-11-08T00:00:00"/>
    <s v="COMPLETA"/>
    <s v="SI"/>
    <x v="2"/>
  </r>
  <r>
    <s v="L50-E-48-12-35-80-MULT-120POUS270788"/>
    <d v="2024-11-04T00:00:00"/>
    <s v="L50-E-48-12-35-80-MULT-120"/>
    <s v="L50-E-48"/>
    <s v="BOX"/>
    <s v="POUS270788"/>
    <n v="30850523"/>
    <n v="2"/>
    <n v="0"/>
    <n v="0"/>
    <n v="0"/>
    <n v="0"/>
    <n v="-2"/>
    <x v="4"/>
    <n v="2"/>
    <n v="126.95"/>
    <n v="253.9"/>
    <d v="2024-11-06T00:00:00"/>
    <d v="2024-11-07T00:00:00"/>
    <d v="2024-11-08T00:00:00"/>
    <s v="COMPLETA"/>
    <s v="SI"/>
    <x v="2"/>
  </r>
  <r>
    <s v="L50-I-12-12-35-90-MULT-39X9POUS270818"/>
    <d v="2024-11-04T00:00:00"/>
    <s v="L50-I-12-12-35-90-MULT-39X9"/>
    <s v="L50-I-12"/>
    <s v="BOX"/>
    <s v="POUS270818"/>
    <n v="30850526"/>
    <n v="25"/>
    <n v="24"/>
    <n v="1"/>
    <n v="0"/>
    <n v="0"/>
    <n v="-1"/>
    <x v="0"/>
    <n v="1"/>
    <n v="49.03"/>
    <n v="49.03"/>
    <d v="2024-11-06T00:00:00"/>
    <d v="2024-11-07T00:00:00"/>
    <d v="2024-11-08T00:00:00"/>
    <s v="COMPLETA"/>
    <s v="SI"/>
    <x v="2"/>
  </r>
  <r>
    <s v="L50-I-48-06-BL-MULT-ASYMPOUS270696"/>
    <d v="2024-11-04T00:00:00"/>
    <s v="L50-I-48-06-BL-MULT-ASYM"/>
    <s v="L50-I-48"/>
    <s v="BOX"/>
    <s v="POUS270696"/>
    <n v="30850530"/>
    <n v="2"/>
    <n v="1"/>
    <n v="1"/>
    <n v="0"/>
    <n v="0"/>
    <n v="-1"/>
    <x v="0"/>
    <n v="1"/>
    <n v="171.14"/>
    <n v="171.14"/>
    <d v="2024-11-06T00:00:00"/>
    <d v="2024-11-07T00:00:00"/>
    <d v="2024-11-08T00:00:00"/>
    <s v="COMPLETA"/>
    <s v="SI"/>
    <x v="2"/>
  </r>
  <r>
    <s v="L50-I-48-08-40-90-MULT-25X75POUS270886"/>
    <d v="2024-11-04T00:00:00"/>
    <s v="L50-I-48-08-40-90-MULT-25X75"/>
    <s v="L50-I-48"/>
    <s v="BOX"/>
    <s v="POUS270886"/>
    <n v="30850531"/>
    <n v="2"/>
    <n v="1"/>
    <n v="1"/>
    <n v="0"/>
    <n v="0"/>
    <n v="-1"/>
    <x v="0"/>
    <n v="1"/>
    <n v="131.74"/>
    <n v="131.74"/>
    <d v="2024-11-06T00:00:00"/>
    <d v="2024-11-07T00:00:00"/>
    <d v="2024-11-08T00:00:00"/>
    <s v="COMPLETA"/>
    <s v="SI"/>
    <x v="2"/>
  </r>
  <r>
    <s v="L35-I-12-12-27-90-MULT-120POUS270455"/>
    <d v="2024-11-06T00:00:00"/>
    <s v="L35-I-12-12-27-90-MULT-120"/>
    <s v="L35-I-12"/>
    <s v="BOX"/>
    <s v="POUS270455"/>
    <n v="30850534"/>
    <n v="52"/>
    <n v="46"/>
    <n v="6"/>
    <n v="0"/>
    <n v="0"/>
    <n v="-6"/>
    <x v="7"/>
    <n v="6"/>
    <n v="42.66"/>
    <n v="255.95999999999998"/>
    <d v="2024-11-07T00:00:00"/>
    <d v="2024-11-08T00:00:00"/>
    <d v="2024-11-11T00:00:00"/>
    <m/>
    <s v="SI"/>
    <x v="2"/>
  </r>
  <r>
    <s v="L50-E-48-08-27-80-MULT-9X59POUS270969"/>
    <d v="2024-11-06T00:00:00"/>
    <s v="L50-E-48-08-27-80-MULT-9X59"/>
    <s v="L50-E-48"/>
    <s v="BOX"/>
    <s v="POUS270969"/>
    <n v="30850535"/>
    <n v="18"/>
    <n v="16"/>
    <n v="2"/>
    <n v="0"/>
    <n v="0"/>
    <n v="-2"/>
    <x v="4"/>
    <n v="2"/>
    <n v="132"/>
    <n v="264"/>
    <d v="2024-11-07T00:00:00"/>
    <d v="2024-11-08T00:00:00"/>
    <d v="2024-11-11T00:00:00"/>
    <m/>
    <s v="SI"/>
    <x v="2"/>
  </r>
  <r>
    <s v="L50-E-48-10-27-80-MULT-120POUS270721"/>
    <d v="2024-11-06T00:00:00"/>
    <s v="L50-E-48-10-27-80-MULT-120"/>
    <s v="L50-E-48"/>
    <s v="BOX"/>
    <s v="POUS270721"/>
    <n v="30850536"/>
    <n v="34"/>
    <n v="17"/>
    <n v="12"/>
    <n v="5"/>
    <n v="0"/>
    <n v="-17"/>
    <x v="11"/>
    <n v="17"/>
    <n v="126.95"/>
    <n v="2158.15"/>
    <d v="2024-11-07T00:00:00"/>
    <d v="2024-11-08T00:00:00"/>
    <d v="2024-11-11T00:00:00"/>
    <m/>
    <s v="SI"/>
    <x v="2"/>
  </r>
  <r>
    <s v="L50-E-48-12-27-80-MULT-15X15POUS270784"/>
    <d v="2024-11-06T00:00:00"/>
    <s v="L50-E-48-12-27-80-MULT-15X15"/>
    <s v="L50-E-48"/>
    <s v="BOX"/>
    <s v="POUS270784"/>
    <n v="30850537"/>
    <n v="6"/>
    <n v="0"/>
    <n v="0"/>
    <n v="0"/>
    <n v="0"/>
    <n v="-6"/>
    <x v="7"/>
    <n v="6"/>
    <n v="131.26"/>
    <n v="787.56"/>
    <d v="2024-11-07T00:00:00"/>
    <d v="2024-11-08T00:00:00"/>
    <d v="2024-11-11T00:00:00"/>
    <s v="INCOMPLETA"/>
    <s v="NO"/>
    <x v="1"/>
  </r>
  <r>
    <s v="L50-E-12-06-35-80-MULT-LOLPOUS270936"/>
    <d v="2024-11-06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07T00:00:00"/>
    <d v="2024-11-08T00:00:00"/>
    <d v="2024-11-11T00:00:00"/>
    <s v="IMPRESA"/>
    <s v="NO"/>
    <x v="2"/>
  </r>
  <r>
    <s v="L35-I-12-10-30-80-MULT-120POUS270990"/>
    <d v="2024-11-08T00:00:00"/>
    <s v="L35-I-12-10-30-80-MULT-120"/>
    <s v="L35-I-12"/>
    <s v="BOX"/>
    <s v="POUS270990"/>
    <n v="30850545"/>
    <n v="2"/>
    <n v="0"/>
    <n v="0"/>
    <n v="0"/>
    <n v="0"/>
    <n v="-2"/>
    <x v="4"/>
    <n v="2"/>
    <n v="42.41"/>
    <n v="84.82"/>
    <d v="2024-11-08T00:00:00"/>
    <d v="2024-11-11T00:00:00"/>
    <d v="2024-11-12T00:00:00"/>
    <s v="COMPLETA"/>
    <s v="NO"/>
    <x v="2"/>
  </r>
  <r>
    <s v="L35-I-48-10-30-80-MULT-120POUS270471"/>
    <d v="2024-11-08T00:00:00"/>
    <s v="L35-I-48-10-30-80-MULT-120"/>
    <s v="L35-I-48"/>
    <s v="BOX"/>
    <s v="POUS270471"/>
    <n v="30850546"/>
    <n v="389"/>
    <n v="375"/>
    <n v="10"/>
    <n v="4"/>
    <n v="0"/>
    <n v="-14"/>
    <x v="12"/>
    <n v="14"/>
    <n v="115.46"/>
    <n v="1616.4399999999998"/>
    <d v="2024-11-11T00:00:00"/>
    <d v="2024-11-12T00:00:00"/>
    <d v="2024-11-13T00:00:00"/>
    <m/>
    <s v="SI"/>
    <x v="2"/>
  </r>
  <r>
    <s v="L35-I-48-10-40-90-MULT-120POUS270993"/>
    <d v="2024-11-08T00:00:00"/>
    <s v="L35-I-48-10-40-90-MULT-120"/>
    <s v="L35-I-48"/>
    <s v="BOX"/>
    <s v="POUS270993"/>
    <n v="30850549"/>
    <n v="4"/>
    <n v="3"/>
    <n v="1"/>
    <n v="0"/>
    <n v="0"/>
    <n v="-1"/>
    <x v="0"/>
    <n v="1"/>
    <n v="116.45"/>
    <n v="116.45"/>
    <d v="2024-11-12T00:00:00"/>
    <d v="2024-11-13T00:00:00"/>
    <d v="2024-11-14T00:00:00"/>
    <m/>
    <s v="SI"/>
    <x v="2"/>
  </r>
  <r>
    <s v="L50-E-12-04-40-80-MULT-39X9POUS271240"/>
    <d v="2024-11-08T00:00:00"/>
    <s v="L50-E-12-04-40-80-MULT-39X9"/>
    <s v="L50-E-12"/>
    <s v="BOX"/>
    <s v="POUS271240"/>
    <n v="30850554"/>
    <n v="2"/>
    <n v="0"/>
    <n v="0"/>
    <n v="0"/>
    <n v="0"/>
    <n v="-2"/>
    <x v="4"/>
    <n v="2"/>
    <n v="48.6"/>
    <n v="97.2"/>
    <d v="2024-11-12T00:00:00"/>
    <d v="2024-11-13T00:00:00"/>
    <d v="2024-11-14T00:00:00"/>
    <s v="COMPLETA"/>
    <s v="NO"/>
    <x v="2"/>
  </r>
  <r>
    <s v="L50-I-12-12-30-80-MULT-ASYMPOUS270996"/>
    <d v="2024-11-08T00:00:00"/>
    <s v="L50-I-12-12-30-80-MULT-ASYM"/>
    <s v="L50-I-12"/>
    <s v="BOX"/>
    <s v="POUS270996"/>
    <n v="30850557"/>
    <n v="13"/>
    <n v="12"/>
    <n v="1"/>
    <n v="0"/>
    <n v="0"/>
    <n v="-1"/>
    <x v="0"/>
    <n v="1"/>
    <n v="47.4"/>
    <n v="47.4"/>
    <d v="2024-11-12T00:00:00"/>
    <d v="2024-11-13T00:00:00"/>
    <d v="2024-11-14T00:00:00"/>
    <m/>
    <s v="SI"/>
    <x v="2"/>
  </r>
  <r>
    <s v="L50-I-12-10-30-80-MULT-15X35POUS270496"/>
    <d v="2024-11-08T00:00:00"/>
    <s v="L50-I-12-10-30-80-MULT-15X35"/>
    <s v="L50-I-12"/>
    <s v="BOX"/>
    <s v="POUS270496"/>
    <n v="30850558"/>
    <n v="2"/>
    <n v="0"/>
    <n v="0"/>
    <n v="0"/>
    <n v="0"/>
    <n v="-2"/>
    <x v="4"/>
    <n v="2"/>
    <n v="47.05"/>
    <n v="94.1"/>
    <d v="2024-11-12T00:00:00"/>
    <d v="2024-11-13T00:00:00"/>
    <d v="2024-11-14T00:00:00"/>
    <s v="COMPLETA"/>
    <s v="NO"/>
    <x v="2"/>
  </r>
  <r>
    <s v="L50-E-48-12-40-80-MULT-9X59POUS271018"/>
    <d v="2024-11-08T00:00:00"/>
    <s v="L50-E-48-12-40-80-MULT-9X59"/>
    <s v="L50-E-48"/>
    <s v="BOX"/>
    <s v="POUS271018"/>
    <n v="30850559"/>
    <n v="107"/>
    <n v="96"/>
    <n v="10"/>
    <n v="1"/>
    <n v="0"/>
    <n v="-11"/>
    <x v="13"/>
    <n v="11"/>
    <n v="132"/>
    <n v="1452"/>
    <d v="2024-11-13T00:00:00"/>
    <d v="2024-11-14T00:00:00"/>
    <d v="2024-11-15T00:00:00"/>
    <m/>
    <s v="SI"/>
    <x v="2"/>
  </r>
  <r>
    <s v="L50-E-48-08-30-90-MULT-ASYMPOUS270166"/>
    <d v="2024-11-08T00:00:00"/>
    <s v="L50-E-48-08-30-90-MULT-ASYM"/>
    <s v="L50-E-48"/>
    <s v="BOX"/>
    <s v="POUS270166"/>
    <n v="30850560"/>
    <n v="70"/>
    <n v="53"/>
    <n v="14"/>
    <n v="3"/>
    <n v="0"/>
    <n v="-17"/>
    <x v="11"/>
    <n v="17"/>
    <n v="133.15"/>
    <n v="2263.5500000000002"/>
    <d v="2024-11-13T00:00:00"/>
    <d v="2024-11-14T00:00:00"/>
    <d v="2024-11-15T00:00:00"/>
    <m/>
    <s v="SI"/>
    <x v="2"/>
  </r>
  <r>
    <s v="L50-E-48-12-30-90-MULT-9X59POUS270712"/>
    <d v="2024-11-08T00:00:00"/>
    <s v="L50-E-48-12-30-90-MULT-9X59"/>
    <s v="L50-E-48"/>
    <s v="BOX"/>
    <s v="POUS270712"/>
    <n v="30850561"/>
    <n v="47"/>
    <n v="33"/>
    <n v="13"/>
    <n v="1"/>
    <n v="0"/>
    <n v="-14"/>
    <x v="12"/>
    <n v="14"/>
    <n v="132.99"/>
    <n v="1861.8600000000001"/>
    <d v="2024-11-13T00:00:00"/>
    <d v="2024-11-14T00:00:00"/>
    <d v="2024-11-15T00:00:00"/>
    <m/>
    <s v="SI"/>
    <x v="2"/>
  </r>
  <r>
    <s v="L50-E-48-04-27-90-MULT-ASYMPOUS270435"/>
    <d v="2024-11-08T00:00:00"/>
    <s v="L50-E-48-04-27-90-MULT-ASYM"/>
    <s v="L50-E-48"/>
    <s v="BOX"/>
    <s v="POUS270435"/>
    <n v="30850562"/>
    <n v="24"/>
    <n v="1"/>
    <n v="23"/>
    <n v="0"/>
    <n v="0"/>
    <n v="-23"/>
    <x v="14"/>
    <n v="23"/>
    <n v="132.49"/>
    <n v="3047.2700000000004"/>
    <d v="2024-11-13T00:00:00"/>
    <d v="2024-11-14T00:00:00"/>
    <d v="2024-11-15T00:00:00"/>
    <m/>
    <s v="SI"/>
    <x v="2"/>
  </r>
  <r>
    <s v="L50-E-48-10-40-80-MULT-9X9POUS270812"/>
    <d v="2024-11-08T00:00:00"/>
    <s v="L50-E-48-10-40-80-MULT-9X9"/>
    <s v="L50-E-48"/>
    <s v="BOX"/>
    <s v="POUS270812"/>
    <n v="30850563"/>
    <n v="24"/>
    <n v="16"/>
    <n v="8"/>
    <n v="0"/>
    <n v="0"/>
    <n v="-8"/>
    <x v="8"/>
    <n v="8"/>
    <n v="138.16"/>
    <n v="1105.28"/>
    <d v="2024-11-13T00:00:00"/>
    <d v="2024-11-14T00:00:00"/>
    <d v="2024-11-15T00:00:00"/>
    <m/>
    <s v="SI"/>
    <x v="2"/>
  </r>
  <r>
    <s v="L50-E-48-04-30-90-MULT-120POUS270804"/>
    <d v="2024-11-08T00:00:00"/>
    <s v="L50-E-48-04-30-90-MULT-120"/>
    <s v="L50-E-48"/>
    <s v="BOX"/>
    <s v="POUS270804"/>
    <n v="30850564"/>
    <n v="20"/>
    <n v="0"/>
    <n v="0"/>
    <n v="0"/>
    <n v="0"/>
    <n v="-20"/>
    <x v="15"/>
    <n v="20"/>
    <n v="127.28"/>
    <n v="2545.6"/>
    <d v="2024-11-13T00:00:00"/>
    <d v="2024-11-14T00:00:00"/>
    <d v="2024-11-15T00:00:00"/>
    <s v="INCOMPLETA"/>
    <s v="NO"/>
    <x v="1"/>
  </r>
  <r>
    <s v="L50-E-48-06-27-90-MULT-120POUS270455"/>
    <d v="2024-11-08T00:00:00"/>
    <s v="L50-E-48-06-27-90-MULT-120"/>
    <s v="L50-E-48"/>
    <s v="BOX"/>
    <s v="POUS270455"/>
    <n v="30850565"/>
    <n v="14"/>
    <n v="0"/>
    <n v="0"/>
    <n v="0"/>
    <n v="0"/>
    <n v="-14"/>
    <x v="12"/>
    <n v="14"/>
    <n v="127.93"/>
    <n v="1791.02"/>
    <d v="2024-11-13T00:00:00"/>
    <d v="2024-11-14T00:00:00"/>
    <d v="2024-11-15T00:00:00"/>
    <s v="INCOMPLETA"/>
    <s v="NO"/>
    <x v="1"/>
  </r>
  <r>
    <s v="L50-E-48-06-30-90-MULT-120POUS270380"/>
    <d v="2024-11-08T00:00:00"/>
    <s v="L50-E-48-06-30-90-MULT-120"/>
    <s v="L50-E-48"/>
    <s v="BOX"/>
    <s v="POUS270380"/>
    <n v="30850566"/>
    <n v="11"/>
    <n v="0"/>
    <n v="0"/>
    <n v="0"/>
    <n v="0"/>
    <n v="-11"/>
    <x v="13"/>
    <n v="11"/>
    <n v="127.93"/>
    <n v="1407.23"/>
    <d v="2024-11-14T00:00:00"/>
    <d v="2024-11-15T00:00:00"/>
    <d v="2024-11-18T00:00:00"/>
    <s v="INCOMPLETA"/>
    <s v="NO"/>
    <x v="1"/>
  </r>
  <r>
    <s v="L50-E-12-06-35-90-MULT-15X23POUS270998"/>
    <d v="2024-11-08T00:00:00"/>
    <s v="L50-E-12-06-35-90-MULT-15X23"/>
    <s v="L50-E-12"/>
    <s v="BOX"/>
    <s v="POUS270998"/>
    <n v="30850567"/>
    <n v="10"/>
    <n v="0"/>
    <n v="0"/>
    <n v="0"/>
    <n v="0"/>
    <n v="-10"/>
    <x v="1"/>
    <n v="10"/>
    <n v="47.13"/>
    <n v="471.3"/>
    <d v="2024-11-14T00:00:00"/>
    <d v="2024-11-15T00:00:00"/>
    <d v="2024-11-18T00:00:00"/>
    <s v="EN PROCESO"/>
    <s v="NO"/>
    <x v="2"/>
  </r>
  <r>
    <s v="L50-E-48-04-27-90-MULT-ASYMPOUS270503"/>
    <d v="2024-11-08T00:00:00"/>
    <s v="L50-E-48-04-27-90-MULT-ASYM"/>
    <s v="L50-E-48"/>
    <s v="BOX"/>
    <s v="POUS270503"/>
    <n v="30850568"/>
    <n v="10"/>
    <n v="0"/>
    <n v="0"/>
    <n v="0"/>
    <n v="0"/>
    <n v="-10"/>
    <x v="1"/>
    <n v="10"/>
    <n v="132.49"/>
    <n v="1324.9"/>
    <d v="2024-11-14T00:00:00"/>
    <d v="2024-11-15T00:00:00"/>
    <d v="2024-11-18T00:00:00"/>
    <s v="EN PROCESO"/>
    <s v="NO"/>
    <x v="2"/>
  </r>
  <r>
    <s v="L50-E-48-04-30-80-MULT-40X60POUS270418"/>
    <d v="2024-11-08T00:00:00"/>
    <s v="L50-E-48-04-30-80-MULT-40X60"/>
    <s v="L50-E-48"/>
    <s v="BOX"/>
    <s v="POUS270418"/>
    <n v="30850569"/>
    <n v="10"/>
    <n v="0"/>
    <n v="0"/>
    <n v="0"/>
    <n v="0"/>
    <n v="-10"/>
    <x v="1"/>
    <n v="10"/>
    <n v="130.6"/>
    <n v="1306"/>
    <d v="2024-11-14T00:00:00"/>
    <d v="2024-11-15T00:00:00"/>
    <d v="2024-11-18T00:00:00"/>
    <s v="EN PROCESO"/>
    <s v="NO"/>
    <x v="2"/>
  </r>
  <r>
    <s v="L50-E-48-06-30-90-MULT-120POUS270816"/>
    <d v="2024-11-08T00:00:00"/>
    <s v="L50-E-48-06-30-90-MULT-120"/>
    <s v="L50-E-48"/>
    <s v="BOX"/>
    <s v="POUS270816"/>
    <n v="30850570"/>
    <n v="10"/>
    <n v="0"/>
    <n v="0"/>
    <n v="0"/>
    <n v="0"/>
    <n v="-10"/>
    <x v="1"/>
    <n v="10"/>
    <n v="127.93"/>
    <n v="1279.3000000000002"/>
    <d v="2024-11-14T00:00:00"/>
    <d v="2024-11-15T00:00:00"/>
    <d v="2024-11-18T00:00:00"/>
    <s v="INCOMPLETA"/>
    <s v="NO"/>
    <x v="1"/>
  </r>
  <r>
    <s v="L50-E-48-12-27-90-MULT-ASYMPOUS270201"/>
    <d v="2024-11-08T00:00:00"/>
    <s v="L50-E-48-12-27-90-MULT-ASYM"/>
    <s v="L50-E-48"/>
    <s v="BOX"/>
    <s v="POUS270201"/>
    <n v="30850571"/>
    <n v="9"/>
    <n v="0"/>
    <n v="0"/>
    <n v="0"/>
    <n v="0"/>
    <n v="-9"/>
    <x v="16"/>
    <n v="9"/>
    <n v="133.15"/>
    <n v="1198.3500000000001"/>
    <d v="2024-11-14T00:00:00"/>
    <d v="2024-11-15T00:00:00"/>
    <d v="2024-11-18T00:00:00"/>
    <m/>
    <s v="NO"/>
    <x v="2"/>
  </r>
  <r>
    <s v="L50-E-48-08-30-90-MULT-120POUS270337"/>
    <d v="2024-11-08T00:00:00"/>
    <s v="L50-E-48-08-30-90-MULT-120"/>
    <s v="L50-E-48"/>
    <s v="BOX"/>
    <s v="POUS270337"/>
    <n v="30850572"/>
    <n v="8"/>
    <n v="0"/>
    <n v="0"/>
    <n v="0"/>
    <n v="0"/>
    <n v="-8"/>
    <x v="8"/>
    <n v="8"/>
    <n v="127.93"/>
    <n v="1023.44"/>
    <d v="2024-11-14T00:00:00"/>
    <d v="2024-11-15T00:00:00"/>
    <d v="2024-11-18T00:00:00"/>
    <s v="INCOMPLETA"/>
    <s v="NO"/>
    <x v="1"/>
  </r>
  <r>
    <s v="L50-E-48-10-30-80-MULT-70X40POUS270160"/>
    <d v="2024-11-08T00:00:00"/>
    <s v="L50-E-48-10-30-80-MULT-70X40"/>
    <s v="L50-E-48"/>
    <s v="BOX"/>
    <s v="POUS270160"/>
    <n v="30850573"/>
    <n v="8"/>
    <n v="0"/>
    <n v="0"/>
    <n v="0"/>
    <n v="0"/>
    <n v="-8"/>
    <x v="8"/>
    <n v="8"/>
    <n v="131.26"/>
    <n v="1050.08"/>
    <d v="2024-11-14T00:00:00"/>
    <d v="2024-11-15T00:00:00"/>
    <d v="2024-11-18T00:00:00"/>
    <s v="IMPRESA"/>
    <s v="NO"/>
    <x v="2"/>
  </r>
  <r>
    <s v="L50-E-48-12-27-90-MULT-9X9POUS270350"/>
    <d v="2024-11-08T00:00:00"/>
    <s v="L50-E-48-12-27-90-MULT-9X9"/>
    <s v="L50-E-48"/>
    <s v="BOX"/>
    <s v="POUS270350"/>
    <n v="30850574"/>
    <n v="7"/>
    <n v="0"/>
    <n v="0"/>
    <n v="0"/>
    <n v="0"/>
    <n v="-7"/>
    <x v="5"/>
    <n v="7"/>
    <n v="139.13999999999999"/>
    <n v="973.9799999999999"/>
    <d v="2024-11-14T00:00:00"/>
    <d v="2024-11-15T00:00:00"/>
    <d v="2024-11-18T00:00:00"/>
    <s v="IMPRESA"/>
    <s v="NO"/>
    <x v="2"/>
  </r>
  <r>
    <s v="L50-E-48-10-40-80-MULT-55X25POUS270812"/>
    <d v="2024-11-08T00:00:00"/>
    <s v="L50-E-48-10-40-80-MULT-55X25"/>
    <s v="L50-E-48"/>
    <s v="BOX"/>
    <s v="POUS270812"/>
    <n v="30850575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48-12-40-80-MULT-15X15POUS270884"/>
    <d v="2024-11-08T00:00:00"/>
    <s v="L50-E-48-12-40-80-MULT-15X15"/>
    <s v="L50-E-48"/>
    <s v="BOX"/>
    <s v="POUS270884"/>
    <n v="30850576"/>
    <n v="6"/>
    <n v="0"/>
    <n v="0"/>
    <n v="0"/>
    <n v="0"/>
    <n v="-6"/>
    <x v="7"/>
    <n v="6"/>
    <n v="131.26"/>
    <n v="787.56"/>
    <d v="2024-11-14T00:00:00"/>
    <d v="2024-11-15T00:00:00"/>
    <d v="2024-11-18T00:00:00"/>
    <s v="IMPRESA"/>
    <s v="NO"/>
    <x v="2"/>
  </r>
  <r>
    <s v="L50-E-12-12-30-80-MULT-9X9POUS271247"/>
    <d v="2024-11-08T00:00:00"/>
    <s v="L50-E-12-12-30-80-MULT-9X9"/>
    <s v="L50-E-12"/>
    <s v="BOX"/>
    <s v="POUS271247"/>
    <n v="30850577"/>
    <n v="4"/>
    <n v="0"/>
    <n v="0"/>
    <n v="0"/>
    <n v="0"/>
    <n v="-4"/>
    <x v="6"/>
    <n v="4"/>
    <n v="49.03"/>
    <n v="196.12"/>
    <d v="2024-11-14T00:00:00"/>
    <d v="2024-11-15T00:00:00"/>
    <d v="2024-11-18T00:00:00"/>
    <s v="IMPRESA"/>
    <s v="NO"/>
    <x v="2"/>
  </r>
  <r>
    <s v="L50-E-48-06-30-80-MULT-9X59POUS269967"/>
    <d v="2024-11-08T00:00:00"/>
    <s v="L50-E-48-06-30-80-MULT-9X59"/>
    <s v="L50-E-48"/>
    <s v="BOX"/>
    <s v="POUS269967"/>
    <n v="30850578"/>
    <n v="4"/>
    <n v="0"/>
    <n v="0"/>
    <n v="0"/>
    <n v="0"/>
    <n v="-4"/>
    <x v="6"/>
    <n v="4"/>
    <n v="132"/>
    <n v="528"/>
    <d v="2024-11-14T00:00:00"/>
    <d v="2024-11-15T00:00:00"/>
    <d v="2024-11-18T00:00:00"/>
    <s v="IMPRESA"/>
    <s v="NO"/>
    <x v="2"/>
  </r>
  <r>
    <s v="L50-E-48-12-30-80-MULT-40X60POUS270260"/>
    <d v="2024-11-08T00:00:00"/>
    <s v="L50-E-48-12-30-80-MULT-40X60"/>
    <s v="L50-E-48"/>
    <s v="BOX"/>
    <s v="POUS270260"/>
    <n v="30850579"/>
    <n v="4"/>
    <n v="0"/>
    <n v="0"/>
    <n v="0"/>
    <n v="0"/>
    <n v="-4"/>
    <x v="6"/>
    <n v="4"/>
    <n v="131.26"/>
    <n v="525.04"/>
    <d v="2024-11-14T00:00:00"/>
    <d v="2024-11-15T00:00:00"/>
    <d v="2024-11-18T00:00:00"/>
    <s v="IMPRESA"/>
    <s v="NO"/>
    <x v="2"/>
  </r>
  <r>
    <s v="L50-E-48-06-27-90-MULT-9X9POUS270810"/>
    <d v="2024-11-08T00:00:00"/>
    <s v="L50-E-48-06-27-90-MULT-9X9"/>
    <s v="L50-E-48"/>
    <s v="BOX"/>
    <s v="POUS270810"/>
    <n v="30850580"/>
    <n v="3"/>
    <n v="0"/>
    <n v="0"/>
    <n v="0"/>
    <n v="0"/>
    <n v="-3"/>
    <x v="3"/>
    <n v="3"/>
    <n v="139.13999999999999"/>
    <n v="417.41999999999996"/>
    <d v="2024-11-14T00:00:00"/>
    <d v="2024-11-15T00:00:00"/>
    <d v="2024-11-18T00:00:00"/>
    <s v="IMPRESA"/>
    <s v="NO"/>
    <x v="2"/>
  </r>
  <r>
    <s v="L50-E-48-08-27-90-MULT-120POUS270255"/>
    <d v="2024-11-08T00:00:00"/>
    <s v="L50-E-48-08-27-90-MULT-120"/>
    <s v="L50-E-48"/>
    <s v="BOX"/>
    <s v="POUS270255"/>
    <n v="30850581"/>
    <n v="3"/>
    <n v="0"/>
    <n v="0"/>
    <n v="0"/>
    <n v="0"/>
    <n v="-3"/>
    <x v="3"/>
    <n v="3"/>
    <n v="127.93"/>
    <n v="383.79"/>
    <d v="2024-11-14T00:00:00"/>
    <d v="2024-11-15T00:00:00"/>
    <d v="2024-11-18T00:00:00"/>
    <s v="INCOMPLETA"/>
    <s v="NO"/>
    <x v="1"/>
  </r>
  <r>
    <s v="L50-E-48-08-40-80-MULT-40X60POUS270698"/>
    <d v="2024-11-08T00:00:00"/>
    <s v="L50-E-48-08-40-80-MULT-40X60"/>
    <s v="L50-E-48"/>
    <s v="BOX"/>
    <s v="POUS270698"/>
    <n v="30850582"/>
    <n v="3"/>
    <n v="0"/>
    <n v="0"/>
    <n v="0"/>
    <n v="0"/>
    <n v="-3"/>
    <x v="3"/>
    <n v="3"/>
    <n v="131.26"/>
    <n v="393.78"/>
    <d v="2024-11-14T00:00:00"/>
    <d v="2024-11-15T00:00:00"/>
    <d v="2024-11-18T00:00:00"/>
    <s v="IMPRESA"/>
    <s v="NO"/>
    <x v="2"/>
  </r>
  <r>
    <s v="L50-E-12-06-30-80-MULT-25X25POUS271057"/>
    <d v="2024-11-08T00:00:00"/>
    <s v="L50-E-12-06-30-80-MULT-25X25"/>
    <s v="L50-E-12"/>
    <s v="BOX"/>
    <s v="POUS271057"/>
    <n v="30850583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12-08-40-80-MULT-40X60POUS270931"/>
    <d v="2024-11-08T00:00:00"/>
    <s v="L50-E-12-08-40-80-MULT-40X60"/>
    <s v="L50-E-12"/>
    <s v="BOX"/>
    <s v="POUS270931"/>
    <n v="30850584"/>
    <n v="2"/>
    <n v="0"/>
    <n v="0"/>
    <n v="0"/>
    <n v="0"/>
    <n v="-2"/>
    <x v="4"/>
    <n v="2"/>
    <n v="46.88"/>
    <n v="93.76"/>
    <d v="2024-11-14T00:00:00"/>
    <d v="2024-11-15T00:00:00"/>
    <d v="2024-11-18T00:00:00"/>
    <s v="IMPRESA"/>
    <s v="NO"/>
    <x v="2"/>
  </r>
  <r>
    <s v="L50-E-48-06-27-90-MULT-15X35POUS270820"/>
    <d v="2024-11-08T00:00:00"/>
    <s v="L50-E-48-06-27-90-MULT-15X35"/>
    <s v="L50-E-48"/>
    <s v="BOX"/>
    <s v="POUS270820"/>
    <n v="30850585"/>
    <n v="2"/>
    <n v="0"/>
    <n v="0"/>
    <n v="0"/>
    <n v="0"/>
    <n v="-2"/>
    <x v="4"/>
    <n v="2"/>
    <n v="132.24"/>
    <n v="264.48"/>
    <d v="2024-11-14T00:00:00"/>
    <d v="2024-11-15T00:00:00"/>
    <d v="2024-11-18T00:00:00"/>
    <s v="IMPRESA"/>
    <s v="NO"/>
    <x v="2"/>
  </r>
  <r>
    <s v="L50-E-12-08-27-90-MULT-120POUS270916"/>
    <d v="2024-11-08T00:00:00"/>
    <s v="L50-E-12-08-27-90-MULT-120"/>
    <s v="L50-E-12"/>
    <s v="BOX"/>
    <s v="POUS270916"/>
    <n v="30850586"/>
    <n v="1"/>
    <n v="0"/>
    <n v="0"/>
    <n v="0"/>
    <n v="0"/>
    <n v="-1"/>
    <x v="0"/>
    <n v="1"/>
    <n v="46.05"/>
    <n v="46.05"/>
    <d v="2024-11-14T00:00:00"/>
    <d v="2024-11-15T00:00:00"/>
    <d v="2024-11-18T00:00:00"/>
    <s v="INCOMPLETA"/>
    <s v="NO"/>
    <x v="1"/>
  </r>
  <r>
    <s v="L50-E-12-10-22-80-MULT-15X15POUS270817"/>
    <d v="2024-11-08T00:00:00"/>
    <s v="L50-E-12-10-22-80-MULT-15X15"/>
    <s v="L50-E-12"/>
    <s v="BOX"/>
    <s v="POUS270817"/>
    <n v="30850587"/>
    <n v="1"/>
    <n v="0"/>
    <n v="0"/>
    <n v="0"/>
    <n v="0"/>
    <n v="-1"/>
    <x v="0"/>
    <n v="1"/>
    <n v="47.3"/>
    <n v="47.3"/>
    <d v="2024-11-14T00:00:00"/>
    <d v="2024-11-15T00:00:00"/>
    <d v="2024-11-18T00:00:00"/>
    <s v="COMPLETA"/>
    <s v="NO"/>
    <x v="2"/>
  </r>
  <r>
    <s v="L50-E-12-10-27-90-MULT-15X15POUS270430"/>
    <d v="2024-11-08T00:00:00"/>
    <s v="L50-E-12-10-27-90-MULT-15X15"/>
    <s v="L50-E-12"/>
    <s v="BOX"/>
    <s v="POUS270430"/>
    <n v="30850588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0-27-90-MULT-25X45POUS270991"/>
    <d v="2024-11-08T00:00:00"/>
    <s v="L50-E-12-10-27-90-MULT-25X45"/>
    <s v="L50-E-12"/>
    <s v="BOX"/>
    <s v="POUS270991"/>
    <n v="30850589"/>
    <n v="1"/>
    <n v="0"/>
    <n v="0"/>
    <n v="0"/>
    <n v="0"/>
    <n v="-1"/>
    <x v="0"/>
    <n v="1"/>
    <n v="47.56"/>
    <n v="47.56"/>
    <d v="2024-11-14T00:00:00"/>
    <d v="2024-11-15T00:00:00"/>
    <d v="2024-11-18T00:00:00"/>
    <s v="COMPLETA"/>
    <s v="NO"/>
    <x v="2"/>
  </r>
  <r>
    <s v="L50-E-12-12-40-90-MULT-9X29POUS270565"/>
    <d v="2024-11-08T00:00:00"/>
    <s v="L50-E-12-12-40-90-MULT-9X29"/>
    <s v="L50-E-12"/>
    <s v="BOX"/>
    <s v="POUS270565"/>
    <n v="30850590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12-12-40-90-MULT-9X29POUS270566"/>
    <d v="2024-11-08T00:00:00"/>
    <s v="L50-E-12-12-40-90-MULT-9X29"/>
    <s v="L50-E-12"/>
    <s v="BOX"/>
    <s v="POUS270566"/>
    <n v="30850591"/>
    <n v="1"/>
    <n v="0"/>
    <n v="0"/>
    <n v="0"/>
    <n v="0"/>
    <n v="-1"/>
    <x v="0"/>
    <n v="1"/>
    <n v="49.28"/>
    <n v="49.28"/>
    <d v="2024-11-14T00:00:00"/>
    <d v="2024-11-15T00:00:00"/>
    <d v="2024-11-18T00:00:00"/>
    <s v="COMPLETA"/>
    <s v="NO"/>
    <x v="2"/>
  </r>
  <r>
    <s v="L50-E-48-04-30-80-MULT-40X60POUS270393"/>
    <d v="2024-11-08T00:00:00"/>
    <s v="L50-E-48-04-30-80-MULT-40X60"/>
    <s v="L50-E-48"/>
    <s v="BOX"/>
    <s v="POUS270393"/>
    <n v="30850592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80-MULT-70X40POUS270045"/>
    <d v="2024-11-08T00:00:00"/>
    <s v="L50-E-48-04-30-80-MULT-70X40"/>
    <s v="L50-E-48"/>
    <s v="BOX"/>
    <s v="POUS270045"/>
    <n v="30850593"/>
    <n v="1"/>
    <n v="0"/>
    <n v="1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4-30-90-MULT-ASYMPOUS270855"/>
    <d v="2024-11-08T00:00:00"/>
    <s v="L50-E-48-04-30-90-MULT-ASYM"/>
    <s v="L50-E-48"/>
    <s v="BOX"/>
    <s v="POUS270855"/>
    <n v="30850594"/>
    <n v="1"/>
    <n v="0"/>
    <n v="0"/>
    <n v="0"/>
    <n v="0"/>
    <n v="-1"/>
    <x v="0"/>
    <n v="1"/>
    <n v="132.49"/>
    <n v="132.49"/>
    <d v="2024-11-14T00:00:00"/>
    <d v="2024-11-15T00:00:00"/>
    <d v="2024-11-18T00:00:00"/>
    <s v="COMPLETA"/>
    <s v="NO"/>
    <x v="2"/>
  </r>
  <r>
    <s v="L50-E-48-04-40-80-MULT-25X75POUS270682"/>
    <d v="2024-11-08T00:00:00"/>
    <s v="L50-E-48-04-40-80-MULT-25X75"/>
    <s v="L50-E-48"/>
    <s v="BOX"/>
    <s v="POUS270682"/>
    <n v="30850595"/>
    <n v="1"/>
    <n v="0"/>
    <n v="0"/>
    <n v="0"/>
    <n v="0"/>
    <n v="-1"/>
    <x v="0"/>
    <n v="1"/>
    <n v="130.6"/>
    <n v="130.6"/>
    <d v="2024-11-14T00:00:00"/>
    <d v="2024-11-15T00:00:00"/>
    <d v="2024-11-18T00:00:00"/>
    <s v="COMPLETA"/>
    <s v="NO"/>
    <x v="2"/>
  </r>
  <r>
    <s v="L50-E-48-06-27-90-MULT-120POUS270410"/>
    <d v="2024-11-08T00:00:00"/>
    <s v="L50-E-48-06-27-90-MULT-120"/>
    <s v="L50-E-48"/>
    <s v="BOX"/>
    <s v="POUS270410"/>
    <n v="30850596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06-40-80-MULT-70X70POUS270806"/>
    <d v="2024-11-08T00:00:00"/>
    <s v="L50-E-48-06-40-80-MULT-70X70"/>
    <s v="L50-E-48"/>
    <s v="BOX"/>
    <s v="POUS270806"/>
    <n v="30850598"/>
    <n v="1"/>
    <n v="0"/>
    <n v="0"/>
    <n v="0"/>
    <n v="0"/>
    <n v="-1"/>
    <x v="0"/>
    <n v="1"/>
    <n v="126.95"/>
    <n v="126.95"/>
    <d v="2024-11-14T00:00:00"/>
    <d v="2024-11-15T00:00:00"/>
    <d v="2024-11-18T00:00:00"/>
    <s v="INCOMPLETA"/>
    <s v="NO"/>
    <x v="1"/>
  </r>
  <r>
    <s v="L50-E-48-08-27-90-MULT-120POUS270916"/>
    <d v="2024-11-08T00:00:00"/>
    <s v="L50-E-48-08-27-90-MULT-120"/>
    <s v="L50-E-48"/>
    <s v="BOX"/>
    <s v="POUS270916"/>
    <n v="30850598"/>
    <n v="1"/>
    <n v="0"/>
    <n v="0"/>
    <n v="0"/>
    <n v="0"/>
    <n v="-1"/>
    <x v="0"/>
    <n v="1"/>
    <n v="127.93"/>
    <n v="127.93"/>
    <d v="2024-11-14T00:00:00"/>
    <d v="2024-11-15T00:00:00"/>
    <d v="2024-11-18T00:00:00"/>
    <s v="COMPLETA"/>
    <s v="NO"/>
    <x v="2"/>
  </r>
  <r>
    <s v="L50-E-48-08-40-80-MULT-40X60POUS270931"/>
    <d v="2024-11-08T00:00:00"/>
    <s v="L50-E-48-08-40-80-MULT-40X60"/>
    <s v="L50-E-48"/>
    <s v="BOX"/>
    <s v="POUS270931"/>
    <n v="30850599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0-27-90-MULT-120POUS270342"/>
    <d v="2024-11-08T00:00:00"/>
    <s v="L50-E-48-10-27-90-MULT-120"/>
    <s v="L50-E-48"/>
    <s v="BOX"/>
    <s v="POUS270342"/>
    <n v="30850600"/>
    <n v="1"/>
    <n v="0"/>
    <n v="0"/>
    <n v="0"/>
    <n v="0"/>
    <n v="-1"/>
    <x v="0"/>
    <n v="1"/>
    <n v="127.93"/>
    <n v="127.93"/>
    <d v="2024-11-14T00:00:00"/>
    <d v="2024-11-15T00:00:00"/>
    <d v="2024-11-18T00:00:00"/>
    <s v="INCOMPLETA"/>
    <s v="NO"/>
    <x v="1"/>
  </r>
  <r>
    <s v="L50-E-48-12-27-90-MULT-40X40POUS270843"/>
    <d v="2024-11-08T00:00:00"/>
    <s v="L50-E-48-12-27-90-MULT-40X40"/>
    <s v="L50-E-48"/>
    <s v="BOX"/>
    <s v="POUS270843"/>
    <n v="30850601"/>
    <n v="1"/>
    <n v="0"/>
    <n v="0"/>
    <n v="0"/>
    <n v="0"/>
    <n v="-1"/>
    <x v="0"/>
    <n v="1"/>
    <n v="132.24"/>
    <n v="132.24"/>
    <d v="2024-11-14T00:00:00"/>
    <d v="2024-11-15T00:00:00"/>
    <d v="2024-11-18T00:00:00"/>
    <s v="COMPLETA"/>
    <s v="NO"/>
    <x v="2"/>
  </r>
  <r>
    <s v="L50-E-48-12-30-80-MULT-40X60POUS270686"/>
    <d v="2024-11-08T00:00:00"/>
    <s v="L50-E-48-12-30-80-MULT-40X60"/>
    <s v="L50-E-48"/>
    <s v="BOX"/>
    <s v="POUS270686"/>
    <n v="30850603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48-12-40-80-MULT-40X60POUS270718"/>
    <d v="2024-11-08T00:00:00"/>
    <s v="L50-E-48-12-40-80-MULT-40X60"/>
    <s v="L50-E-48"/>
    <s v="BOX"/>
    <s v="POUS270718"/>
    <n v="30850602"/>
    <n v="1"/>
    <n v="0"/>
    <n v="0"/>
    <n v="0"/>
    <n v="0"/>
    <n v="-1"/>
    <x v="0"/>
    <n v="1"/>
    <n v="131.26"/>
    <n v="131.26"/>
    <d v="2024-11-14T00:00:00"/>
    <d v="2024-11-15T00:00:00"/>
    <d v="2024-11-18T00:00:00"/>
    <s v="COMPLETA"/>
    <s v="NO"/>
    <x v="2"/>
  </r>
  <r>
    <s v="L50-E-12-06-35-80-MULT-LOLPOUS270936"/>
    <d v="2024-11-08T00:00:00"/>
    <s v="L50-E-12-06-35-80-MULT-LOL"/>
    <s v="L50-E-12"/>
    <s v="BOX"/>
    <s v="POUS270936"/>
    <n v="30850541"/>
    <n v="1"/>
    <n v="0"/>
    <n v="0"/>
    <n v="0"/>
    <n v="0"/>
    <n v="-1"/>
    <x v="0"/>
    <n v="1"/>
    <n v="43.16"/>
    <n v="43.16"/>
    <d v="2024-11-14T00:00:00"/>
    <d v="2024-11-15T00:00:00"/>
    <d v="2024-11-18T00:00:00"/>
    <s v="IMPRESA"/>
    <s v="NO"/>
    <x v="2"/>
  </r>
  <r>
    <s v="L50-I-48-10-27-90-MULT-25X33POUS270344"/>
    <d v="2024-11-15T00:00:00"/>
    <s v="L50-I-48-10-27-90-MULT-25X33"/>
    <s v="L50-I-48"/>
    <s v="BOX"/>
    <s v="POUS270344"/>
    <n v="30850604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27-90-MULT-40X40POUS270344"/>
    <d v="2024-11-15T00:00:00"/>
    <s v="L50-I-48-10-27-90-MULT-40X40"/>
    <s v="L50-I-48"/>
    <s v="BOX"/>
    <s v="POUS270344"/>
    <n v="30850605"/>
    <n v="28"/>
    <n v="0"/>
    <n v="0"/>
    <n v="0"/>
    <n v="0"/>
    <n v="-28"/>
    <x v="17"/>
    <n v="28"/>
    <n v="131.74"/>
    <n v="3688.7200000000003"/>
    <d v="2024-11-14T00:00:00"/>
    <d v="2024-11-15T00:00:00"/>
    <d v="2024-11-18T00:00:00"/>
    <m/>
    <s v="NO"/>
    <x v="2"/>
  </r>
  <r>
    <s v="L50-I-48-10-30-90-MULT-25X33POUS270344"/>
    <d v="2024-11-15T00:00:00"/>
    <s v="L50-I-48-10-30-90-MULT-25X33"/>
    <s v="L50-I-48"/>
    <s v="BOX"/>
    <s v="POUS270344"/>
    <n v="30850606"/>
    <n v="10"/>
    <n v="0"/>
    <n v="0"/>
    <n v="0"/>
    <n v="0"/>
    <n v="-10"/>
    <x v="1"/>
    <n v="10"/>
    <n v="131.74"/>
    <n v="1317.4"/>
    <d v="2024-11-14T00:00:00"/>
    <d v="2024-11-15T00:00:00"/>
    <d v="2024-11-18T00:00:00"/>
    <s v="IMPRESA"/>
    <s v="NO"/>
    <x v="2"/>
  </r>
  <r>
    <s v="L50-I-48-08-30-90-MULT-25X75POUS270337"/>
    <d v="2024-11-15T00:00:00"/>
    <s v="L50-I-48-08-30-90-MULT-25X75"/>
    <s v="L50-I-48"/>
    <s v="BOX"/>
    <s v="POUS270337"/>
    <n v="30850607"/>
    <n v="8"/>
    <n v="0"/>
    <n v="0"/>
    <n v="0"/>
    <n v="0"/>
    <n v="-8"/>
    <x v="8"/>
    <n v="8"/>
    <n v="131.74"/>
    <n v="1053.92"/>
    <d v="2024-11-14T00:00:00"/>
    <d v="2024-11-15T00:00:00"/>
    <d v="2024-11-18T00:00:00"/>
    <s v="COMPLETA"/>
    <s v="NO"/>
    <x v="2"/>
  </r>
  <r>
    <s v="L50-I-48-08-30-90-MULT-25X75POUS270853"/>
    <d v="2024-11-15T00:00:00"/>
    <s v="L50-I-48-08-30-90-MULT-25X75"/>
    <s v="L50-I-48"/>
    <s v="BOX"/>
    <s v="POUS270853"/>
    <n v="30850608"/>
    <n v="4"/>
    <n v="0"/>
    <n v="0"/>
    <n v="0"/>
    <n v="0"/>
    <n v="-4"/>
    <x v="6"/>
    <n v="4"/>
    <n v="131.74"/>
    <n v="526.96"/>
    <d v="2024-11-14T00:00:00"/>
    <d v="2024-11-15T00:00:00"/>
    <d v="2024-11-18T00:00:00"/>
    <s v="EN PROCESO"/>
    <s v="NO"/>
    <x v="2"/>
  </r>
  <r>
    <s v="L50-I-48-08-30-90-MULT-25X75POUS270223"/>
    <d v="2024-11-15T00:00:00"/>
    <s v="L50-I-48-08-30-90-MULT-25X75"/>
    <s v="L50-I-48"/>
    <s v="BOX"/>
    <s v="POUS270223"/>
    <n v="30850609"/>
    <n v="2"/>
    <n v="0"/>
    <n v="0"/>
    <n v="0"/>
    <n v="0"/>
    <n v="-2"/>
    <x v="4"/>
    <n v="2"/>
    <n v="131.74"/>
    <n v="263.48"/>
    <d v="2024-11-14T00:00:00"/>
    <d v="2024-11-15T00:00:00"/>
    <d v="2024-11-18T00:00:00"/>
    <s v="EN PROCESO"/>
    <s v="NO"/>
    <x v="2"/>
  </r>
  <r>
    <s v="L50-I-48-08-27-90-MULT-25X75POUS270367"/>
    <d v="2024-11-15T00:00:00"/>
    <s v="L50-I-48-08-27-90-MULT-25X75"/>
    <s v="L50-I-48"/>
    <s v="BOX"/>
    <s v="POUS270367"/>
    <n v="30850610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853"/>
    <d v="2024-11-15T00:00:00"/>
    <s v="L50-I-48-08-27-90-MULT-25X75"/>
    <s v="L50-I-48"/>
    <s v="BOX"/>
    <s v="POUS270853"/>
    <n v="30850611"/>
    <n v="2"/>
    <n v="0"/>
    <n v="0"/>
    <n v="0"/>
    <n v="0"/>
    <n v="-2"/>
    <x v="4"/>
    <n v="2"/>
    <n v="131.74"/>
    <n v="263.48"/>
    <d v="2024-11-14T00:00:00"/>
    <d v="2024-11-15T00:00:00"/>
    <d v="2024-11-18T00:00:00"/>
    <s v="COMPLETA"/>
    <s v="NO"/>
    <x v="2"/>
  </r>
  <r>
    <s v="L50-I-48-08-27-90-MULT-25X75POUS270337"/>
    <d v="2024-11-15T00:00:00"/>
    <s v="L50-I-48-08-27-90-MULT-25X75"/>
    <s v="L50-I-48"/>
    <s v="BOX"/>
    <s v="POUS270337"/>
    <n v="30850612"/>
    <n v="1"/>
    <n v="0"/>
    <n v="0"/>
    <n v="0"/>
    <n v="0"/>
    <n v="-1"/>
    <x v="0"/>
    <n v="1"/>
    <n v="131.74"/>
    <n v="131.74"/>
    <d v="2024-11-14T00:00:00"/>
    <d v="2024-11-15T00:00:00"/>
    <d v="2024-11-18T00:00:00"/>
    <s v="COMPLETA"/>
    <s v="NO"/>
    <x v="2"/>
  </r>
  <r>
    <s v="L50-E-48-12-30-80-MULT-9X17POUS270198"/>
    <d v="2024-11-15T00:00:00"/>
    <s v="L50-E-48-12-30-80-MULT-9X17"/>
    <s v="L50-E-48"/>
    <s v="BOX"/>
    <s v="POUS270198"/>
    <n v="30850613"/>
    <n v="20"/>
    <n v="0"/>
    <n v="0"/>
    <n v="0"/>
    <n v="0"/>
    <n v="-20"/>
    <x v="15"/>
    <n v="20"/>
    <n v="138.16"/>
    <n v="2763.2"/>
    <d v="2024-11-14T00:00:00"/>
    <d v="2024-11-15T00:00:00"/>
    <d v="2024-11-18T00:00:00"/>
    <m/>
    <s v="NO"/>
    <x v="2"/>
  </r>
  <r>
    <s v="L50-E-48-12-30-80-MULT-ASYMPOUS270181"/>
    <d v="2024-11-15T00:00:00"/>
    <s v="L50-E-48-12-30-80-MULT-ASYM"/>
    <s v="L50-E-48"/>
    <s v="BOX"/>
    <s v="POUS270181"/>
    <n v="30850614"/>
    <n v="3"/>
    <n v="0"/>
    <n v="0"/>
    <n v="0"/>
    <n v="0"/>
    <n v="-3"/>
    <x v="3"/>
    <n v="3"/>
    <n v="132.16"/>
    <n v="396.48"/>
    <d v="2024-11-14T00:00:00"/>
    <d v="2024-11-15T00:00:00"/>
    <d v="2024-11-18T00:00:00"/>
    <s v="IMPRESA"/>
    <s v="NO"/>
    <x v="2"/>
  </r>
  <r>
    <s v="L50-E-48-12-30-80-MULT-40X60POUS270043"/>
    <d v="2024-11-15T00:00:00"/>
    <s v="L50-E-48-12-30-80-MULT-40X60"/>
    <s v="L50-E-48"/>
    <s v="BOX"/>
    <s v="POUS270043"/>
    <n v="30850615"/>
    <n v="2"/>
    <n v="0"/>
    <n v="0"/>
    <n v="0"/>
    <n v="0"/>
    <n v="-2"/>
    <x v="4"/>
    <n v="2"/>
    <n v="131.26"/>
    <n v="262.52"/>
    <d v="2024-11-14T00:00:00"/>
    <d v="2024-11-15T00:00:00"/>
    <d v="2024-11-18T00:00:00"/>
    <s v="IMPRESA"/>
    <s v="NO"/>
    <x v="2"/>
  </r>
  <r>
    <s v="L35-I-12-08-27-80-MULT-120POUS271318"/>
    <d v="2024-11-15T00:00:00"/>
    <s v="L35-I-12-08-27-80-MULT-120"/>
    <s v="L35-I-12"/>
    <s v="BOX"/>
    <s v="POUS271318"/>
    <n v="30850616"/>
    <n v="24"/>
    <n v="9"/>
    <n v="15"/>
    <n v="0"/>
    <n v="0"/>
    <n v="-15"/>
    <x v="18"/>
    <n v="15"/>
    <n v="38.020000000000003"/>
    <n v="570.30000000000007"/>
    <d v="2024-11-14T00:00:00"/>
    <d v="2024-11-15T00:00:00"/>
    <d v="2024-11-18T00:00:00"/>
    <m/>
    <s v="SI"/>
    <x v="2"/>
  </r>
  <r>
    <s v="L35-I-12-12-35-90-MULT-120POUS271317"/>
    <d v="2024-11-15T00:00:00"/>
    <s v="L35-I-12-12-35-90-MULT-120"/>
    <s v="L35-I-12"/>
    <s v="BOX"/>
    <s v="POUS271317"/>
    <n v="30850617"/>
    <n v="22"/>
    <n v="0"/>
    <n v="0"/>
    <n v="0"/>
    <n v="0"/>
    <n v="-22"/>
    <x v="19"/>
    <n v="22"/>
    <n v="31.678100000000001"/>
    <n v="696.91820000000007"/>
    <d v="2024-11-14T00:00:00"/>
    <d v="2024-11-15T00:00:00"/>
    <d v="2024-11-18T00:00:00"/>
    <m/>
    <s v="NO"/>
    <x v="2"/>
  </r>
  <r>
    <s v="L35-I-48-10-30-90-MULT-120POUS271392"/>
    <d v="2024-11-15T00:00:00"/>
    <s v="L35-I-48-10-30-90-MULT-120"/>
    <s v="L35-I-48"/>
    <s v="BOX"/>
    <s v="POUS271392"/>
    <n v="30850618"/>
    <n v="17"/>
    <n v="0"/>
    <n v="0"/>
    <n v="0"/>
    <n v="0"/>
    <n v="-17"/>
    <x v="11"/>
    <n v="17"/>
    <n v="116.45"/>
    <n v="1979.65"/>
    <d v="2024-11-15T00:00:00"/>
    <d v="2024-11-18T00:00:00"/>
    <d v="2024-11-19T00:00:00"/>
    <s v="EN PROCESO"/>
    <s v="NO"/>
    <x v="2"/>
  </r>
  <r>
    <s v="L35-I-48-02-30-80-MULT-120POUS271394"/>
    <d v="2024-11-15T00:00:00"/>
    <s v="L35-I-48-02-30-80-MULT-120"/>
    <s v="L35-I-48"/>
    <s v="BOX"/>
    <s v="POUS271394"/>
    <n v="30850619"/>
    <n v="6"/>
    <n v="0"/>
    <n v="0"/>
    <n v="0"/>
    <n v="0"/>
    <n v="-6"/>
    <x v="7"/>
    <n v="6"/>
    <n v="98.95"/>
    <n v="593.70000000000005"/>
    <d v="2024-11-15T00:00:00"/>
    <d v="2024-11-18T00:00:00"/>
    <d v="2024-11-19T00:00:00"/>
    <s v="IMPRESA"/>
    <s v="NO"/>
    <x v="2"/>
  </r>
  <r>
    <s v="L35-I-48-10-30-80-MULT-120POUS270990"/>
    <d v="2024-11-15T00:00:00"/>
    <s v="L35-I-48-10-30-80-MULT-120"/>
    <s v="L35-I-48"/>
    <s v="BOX"/>
    <s v="POUS270990"/>
    <n v="30850620"/>
    <n v="4"/>
    <n v="0"/>
    <n v="0"/>
    <n v="0"/>
    <n v="0"/>
    <n v="-4"/>
    <x v="6"/>
    <n v="4"/>
    <n v="115.46"/>
    <n v="461.84"/>
    <d v="2024-11-15T00:00:00"/>
    <d v="2024-11-18T00:00:00"/>
    <d v="2024-11-19T00:00:00"/>
    <s v="IMPRESA"/>
    <s v="NO"/>
    <x v="2"/>
  </r>
  <r>
    <s v="L35-I-48-10-30-90-MULT-120POUS271373"/>
    <d v="2024-11-15T00:00:00"/>
    <s v="L35-I-48-10-30-90-MULT-120"/>
    <s v="L35-I-48"/>
    <s v="BOX"/>
    <s v="POUS271373"/>
    <n v="30850621"/>
    <n v="4"/>
    <n v="0"/>
    <n v="0"/>
    <n v="0"/>
    <n v="0"/>
    <n v="-4"/>
    <x v="6"/>
    <n v="4"/>
    <n v="116.45"/>
    <n v="465.8"/>
    <d v="2024-11-15T00:00:00"/>
    <d v="2024-11-18T00:00:00"/>
    <d v="2024-11-19T00:00:00"/>
    <s v="IMPRESA"/>
    <s v="NO"/>
    <x v="2"/>
  </r>
  <r>
    <s v="L35-I-48-12-30-80-MULT-120POUS271396"/>
    <d v="2024-11-15T00:00:00"/>
    <s v="L35-I-48-12-30-80-MULT-120"/>
    <s v="L35-I-48"/>
    <s v="BOX"/>
    <s v="POUS271396"/>
    <n v="30850622"/>
    <n v="2"/>
    <n v="0"/>
    <n v="0"/>
    <n v="0"/>
    <n v="0"/>
    <n v="-2"/>
    <x v="4"/>
    <n v="2"/>
    <n v="115.46"/>
    <n v="230.92"/>
    <d v="2024-11-15T00:00:00"/>
    <d v="2024-11-18T00:00:00"/>
    <d v="2024-11-19T00:00:00"/>
    <s v="IMPRESA"/>
    <s v="NO"/>
    <x v="2"/>
  </r>
  <r>
    <s v="L50-E-48-06-30-80-MULT-9X59POUS270444"/>
    <d v="2024-11-15T00:00:00"/>
    <s v="L50-E-48-06-30-80-MULT-9X59"/>
    <s v="L50-E-48"/>
    <s v="BOX"/>
    <s v="POUS270444"/>
    <n v="30850623"/>
    <n v="1"/>
    <n v="0"/>
    <n v="0"/>
    <n v="0"/>
    <n v="0"/>
    <n v="-1"/>
    <x v="0"/>
    <n v="1"/>
    <n v="132"/>
    <n v="132"/>
    <d v="2024-11-15T00:00:00"/>
    <d v="2024-11-18T00:00:00"/>
    <d v="2024-11-19T00:00:00"/>
    <s v="EN PROCESO"/>
    <s v="NO"/>
    <x v="2"/>
  </r>
  <r>
    <s v="L35-I-48-08-30-90-MULT-120POUS270488"/>
    <d v="2024-11-15T00:00:00"/>
    <s v="L35-I-48-08-30-90-MULT-120"/>
    <s v="L35-I-48"/>
    <s v="BOX"/>
    <s v="POUS270488"/>
    <n v="30850624"/>
    <n v="1"/>
    <n v="0"/>
    <n v="0"/>
    <n v="0"/>
    <n v="0"/>
    <n v="-1"/>
    <x v="0"/>
    <n v="1"/>
    <n v="100.29"/>
    <n v="100.29"/>
    <d v="2024-11-15T00:00:00"/>
    <d v="2024-11-18T00:00:00"/>
    <d v="2024-11-19T00:00:00"/>
    <s v="EN PROCESO"/>
    <s v="NO"/>
    <x v="2"/>
  </r>
  <r>
    <s v="L35-I-48-08-27-80-MULT-120POUS270929"/>
    <d v="2024-11-15T00:00:00"/>
    <s v="L35-I-48-08-27-80-MULT-120"/>
    <s v="L35-I-48"/>
    <s v="BOX"/>
    <s v="POUS270929"/>
    <n v="30850625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12-06-30-80-MULT-120POUS271295"/>
    <d v="2024-11-15T00:00:00"/>
    <s v="L35-I-12-06-30-80-MULT-120"/>
    <s v="L35-I-12"/>
    <s v="BOX"/>
    <s v="POUS271295"/>
    <n v="30850626"/>
    <n v="1"/>
    <n v="0"/>
    <n v="0"/>
    <n v="0"/>
    <n v="0"/>
    <n v="-1"/>
    <x v="0"/>
    <n v="1"/>
    <n v="28.14"/>
    <n v="28.14"/>
    <d v="2024-11-15T00:00:00"/>
    <d v="2024-11-18T00:00:00"/>
    <d v="2024-11-19T00:00:00"/>
    <s v="COMPLETA"/>
    <s v="NO"/>
    <x v="2"/>
  </r>
  <r>
    <s v="L35-I-48-06-30-80-MULT-120POUS271295"/>
    <d v="2024-11-15T00:00:00"/>
    <s v="L35-I-48-06-30-80-MULT-120"/>
    <s v="L35-I-48"/>
    <s v="BOX"/>
    <s v="POUS271295"/>
    <n v="30850627"/>
    <n v="1"/>
    <n v="0"/>
    <n v="0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2-30-90-MULT-120POUS271327"/>
    <d v="2024-11-15T00:00:00"/>
    <s v="L35-I-48-12-30-90-MULT-120"/>
    <s v="L35-I-48"/>
    <s v="BOX"/>
    <s v="POUS271327"/>
    <n v="30850628"/>
    <n v="1"/>
    <n v="0"/>
    <n v="1"/>
    <n v="0"/>
    <n v="0"/>
    <n v="-1"/>
    <x v="0"/>
    <n v="1"/>
    <n v="99.6"/>
    <n v="99.6"/>
    <d v="2024-11-15T00:00:00"/>
    <d v="2024-11-18T00:00:00"/>
    <d v="2024-11-19T00:00:00"/>
    <s v="EN PROCESO"/>
    <s v="NO"/>
    <x v="2"/>
  </r>
  <r>
    <s v="L35-I-48-10-30-80-MULT-120POUS271330"/>
    <d v="2024-11-15T00:00:00"/>
    <s v="L35-I-48-10-30-80-MULT-120"/>
    <s v="L35-I-48"/>
    <s v="BOX"/>
    <s v="POUS271330"/>
    <n v="30850629"/>
    <n v="1"/>
    <n v="0"/>
    <n v="0"/>
    <n v="0"/>
    <n v="0"/>
    <n v="-1"/>
    <x v="0"/>
    <n v="1"/>
    <n v="115.46"/>
    <n v="115.46"/>
    <d v="2024-11-15T00:00:00"/>
    <d v="2024-11-18T00:00:00"/>
    <d v="2024-11-19T00:00:00"/>
    <s v="COMPLETA"/>
    <s v="NO"/>
    <x v="2"/>
  </r>
  <r>
    <s v="L35-I-48-12-30-80-MULT-120POUS271393"/>
    <d v="2024-11-15T00:00:00"/>
    <s v="L35-I-48-12-30-80-MULT-120"/>
    <s v="L35-I-48"/>
    <s v="BOX"/>
    <s v="POUS271393"/>
    <n v="30850630"/>
    <n v="1"/>
    <n v="0"/>
    <n v="0"/>
    <n v="0"/>
    <n v="0"/>
    <n v="-1"/>
    <x v="0"/>
    <n v="1"/>
    <n v="115.46"/>
    <n v="115.46"/>
    <d v="2024-11-15T00:00:00"/>
    <d v="2024-11-18T00:00:00"/>
    <d v="2024-11-19T00:00:00"/>
    <s v="EN PROCESO"/>
    <s v="NO"/>
    <x v="2"/>
  </r>
  <r>
    <s v="L35-I-48-08-35-90-MULT-120POUS270390"/>
    <d v="2024-11-15T00:00:00"/>
    <s v="L35-I-48-08-35-90-MULT-120"/>
    <s v="L35-I-48"/>
    <s v="BOX"/>
    <s v="POUS270390"/>
    <n v="30850631"/>
    <n v="26"/>
    <n v="0"/>
    <n v="0"/>
    <n v="0"/>
    <n v="0"/>
    <n v="-26"/>
    <x v="20"/>
    <n v="26"/>
    <n v="100.29"/>
    <n v="2607.54"/>
    <d v="2024-11-15T00:00:00"/>
    <d v="2024-11-18T00:00:00"/>
    <d v="2024-11-19T00:00:00"/>
    <m/>
    <s v="NO"/>
    <x v="2"/>
  </r>
  <r>
    <s v="L35-I-48-08-35-90-MULT-120POUS270258"/>
    <d v="2024-11-15T00:00:00"/>
    <s v="L35-I-48-08-35-90-MULT-120"/>
    <s v="L35-I-48"/>
    <s v="BOX"/>
    <s v="POUS270258"/>
    <n v="30850632"/>
    <n v="4"/>
    <n v="0"/>
    <n v="0"/>
    <n v="0"/>
    <n v="0"/>
    <n v="-4"/>
    <x v="6"/>
    <n v="4"/>
    <n v="100.29"/>
    <n v="401.16"/>
    <d v="2024-11-15T00:00:00"/>
    <d v="2024-11-18T00:00:00"/>
    <d v="2024-11-19T00:00:00"/>
    <s v="IMPRESA"/>
    <s v="NO"/>
    <x v="2"/>
  </r>
  <r>
    <s v="L35-I-12-04-BL-MULT-120POUS271336"/>
    <d v="2024-11-15T00:00:00"/>
    <s v="L35-I-12-04-BL-MULT-120"/>
    <s v="L35-I-12"/>
    <s v="BOX"/>
    <s v="POUS271336"/>
    <n v="30850633"/>
    <n v="1"/>
    <n v="0"/>
    <n v="0"/>
    <n v="0"/>
    <n v="0"/>
    <n v="-1"/>
    <x v="0"/>
    <n v="1"/>
    <n v="58.32"/>
    <n v="58.32"/>
    <d v="2024-11-15T00:00:00"/>
    <d v="2024-11-18T00:00:00"/>
    <d v="2024-11-19T00:00:00"/>
    <s v="EN PROCESO"/>
    <s v="NO"/>
    <x v="2"/>
  </r>
  <r>
    <s v="L35-I-48-08-35-90-MULT-120POUS271325"/>
    <d v="2024-11-15T00:00:00"/>
    <s v="L35-I-48-08-35-90-MULT-120"/>
    <s v="L35-I-48"/>
    <s v="BOX"/>
    <s v="POUS271325"/>
    <n v="30850634"/>
    <n v="147"/>
    <n v="140"/>
    <n v="5"/>
    <n v="2"/>
    <n v="0"/>
    <n v="-7"/>
    <x v="5"/>
    <n v="7"/>
    <n v="100.29"/>
    <n v="702.03000000000009"/>
    <d v="2024-11-15T00:00:00"/>
    <d v="2024-11-18T00:00:00"/>
    <d v="2024-11-19T00:00:00"/>
    <m/>
    <s v="SI"/>
    <x v="2"/>
  </r>
  <r>
    <s v="L35-I-48-04-35-90-MULT-120POUS270819"/>
    <d v="2024-11-15T00:00:00"/>
    <s v="L35-I-48-04-35-90-MULT-120"/>
    <s v="L35-I-48"/>
    <s v="BOX"/>
    <s v="POUS270819"/>
    <n v="30850635"/>
    <n v="90"/>
    <n v="87"/>
    <n v="3"/>
    <n v="0"/>
    <n v="0"/>
    <n v="-3"/>
    <x v="3"/>
    <n v="3"/>
    <n v="99.64"/>
    <n v="298.92"/>
    <d v="2024-11-15T00:00:00"/>
    <d v="2024-11-18T00:00:00"/>
    <d v="2024-11-19T00:00:00"/>
    <m/>
    <s v="SI"/>
    <x v="2"/>
  </r>
  <r>
    <s v="L35-I-48-08-35-90-MULT-120POUS270899"/>
    <d v="2024-11-15T00:00:00"/>
    <s v="L35-I-48-08-35-90-MULT-120"/>
    <s v="L35-I-48"/>
    <s v="BOX"/>
    <s v="POUS270899"/>
    <n v="30850636"/>
    <n v="28"/>
    <n v="0"/>
    <n v="0"/>
    <n v="0"/>
    <n v="0"/>
    <n v="-28"/>
    <x v="17"/>
    <n v="28"/>
    <n v="100.29"/>
    <n v="2808.1200000000003"/>
    <d v="2024-11-19T00:00:00"/>
    <d v="2024-11-20T00:00:00"/>
    <d v="2024-11-21T00:00:00"/>
    <m/>
    <s v="NO"/>
    <x v="2"/>
  </r>
  <r>
    <s v="L35-I-48-08-35-90-MULT-120POUS270408"/>
    <d v="2024-11-15T00:00:00"/>
    <s v="L35-I-48-08-35-90-MULT-120"/>
    <s v="L35-I-48"/>
    <s v="BOX"/>
    <s v="POUS270408"/>
    <n v="30850637"/>
    <n v="106"/>
    <n v="0"/>
    <n v="0"/>
    <n v="0"/>
    <n v="0"/>
    <n v="-106"/>
    <x v="21"/>
    <n v="106"/>
    <n v="100.29"/>
    <n v="10630.74"/>
    <d v="2024-11-19T00:00:00"/>
    <d v="2024-11-20T00:00:00"/>
    <d v="2024-11-21T00:00:00"/>
    <s v="INCOMPLETA"/>
    <s v="NO"/>
    <x v="1"/>
  </r>
  <r>
    <s v="L35-I-48-06-35-80-MULT-120POUS270581"/>
    <d v="2024-11-15T00:00:00"/>
    <s v="L35-I-48-06-35-80-MULT-120"/>
    <s v="L35-I-48"/>
    <s v="BOX"/>
    <s v="POUS270581"/>
    <n v="30850638"/>
    <n v="4"/>
    <n v="0"/>
    <n v="0"/>
    <n v="0"/>
    <n v="0"/>
    <n v="-4"/>
    <x v="6"/>
    <n v="4"/>
    <n v="99.6"/>
    <n v="398.4"/>
    <d v="2024-11-19T00:00:00"/>
    <d v="2024-11-20T00:00:00"/>
    <d v="2024-11-21T00:00:00"/>
    <s v="IMPRESA"/>
    <s v="NO"/>
    <x v="2"/>
  </r>
  <r>
    <s v="L35-I-48-06-35-80-MULT-120POUS270723"/>
    <d v="2024-11-15T00:00:00"/>
    <s v="L35-I-48-06-35-80-MULT-120"/>
    <s v="L35-I-48"/>
    <s v="BOX"/>
    <s v="POUS270723"/>
    <n v="30850639"/>
    <n v="1"/>
    <n v="0"/>
    <n v="0"/>
    <n v="0"/>
    <n v="0"/>
    <n v="-1"/>
    <x v="0"/>
    <n v="1"/>
    <n v="99.6"/>
    <n v="99.6"/>
    <d v="2024-11-19T00:00:00"/>
    <d v="2024-11-20T00:00:00"/>
    <d v="2024-11-21T00:00:00"/>
    <s v="COMPLETA"/>
    <s v="NO"/>
    <x v="2"/>
  </r>
  <r>
    <s v=""/>
    <m/>
    <m/>
    <m/>
    <m/>
    <m/>
    <s v="TOTAL"/>
    <n v="8823"/>
    <n v="7794"/>
    <n v="281"/>
    <n v="63"/>
    <n v="0"/>
    <n v="-1029"/>
    <x v="22"/>
    <n v="1029"/>
    <n v="34593.448100000001"/>
    <n v="105824.40820000002"/>
    <m/>
    <m/>
    <m/>
    <m/>
    <m/>
    <x v="3"/>
  </r>
  <r>
    <s v=""/>
    <m/>
    <m/>
    <m/>
    <m/>
    <m/>
    <m/>
    <m/>
    <m/>
    <m/>
    <m/>
    <m/>
    <m/>
    <x v="23"/>
    <m/>
    <m/>
    <m/>
    <m/>
    <m/>
    <m/>
    <m/>
    <m/>
    <x v="3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8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  <m/>
    <s v="BATCH091124"/>
    <e v="#N/A"/>
    <m/>
    <n v="0"/>
    <d v="1899-12-30T00:00:00"/>
    <d v="1899-12-30T00:00:00"/>
    <n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  <m/>
    <s v="BATCH090924"/>
    <e v="#N/A"/>
    <m/>
    <n v="0"/>
    <d v="1899-12-30T00:00:00"/>
    <d v="1899-12-30T00:00:00"/>
    <n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s v="Corto de tablilla APC-000145-03"/>
    <e v="#N/A"/>
    <n v="0"/>
    <d v="2024-10-12T00:00:00"/>
    <d v="2024-10-14T00:00:00"/>
    <n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  <s v="FALLAS Y CORTOS"/>
    <s v="BATCH090924"/>
    <e v="#N/A"/>
    <e v="#N/A"/>
    <s v="FALLA EN DIMM"/>
    <d v="1899-12-30T00:00:00"/>
    <d v="1899-12-30T00:00:00"/>
    <n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  <s v="FALLAS Y CORTOS"/>
    <s v="BATCH090924"/>
    <e v="#N/A"/>
    <e v="#N/A"/>
    <n v="0"/>
    <d v="1899-12-30T00:00:00"/>
    <d v="1899-12-30T00:00:00"/>
    <n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  <s v="FALLAS Y CORTOS"/>
    <s v="BATCH090924"/>
    <e v="#N/A"/>
    <n v="30850045"/>
    <n v="0"/>
    <d v="1899-12-30T00:00:00"/>
    <d v="1899-12-30T00:00:00"/>
    <n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  <m/>
    <s v="BATCH091224"/>
    <e v="#N/A"/>
    <m/>
    <e v="#N/A"/>
    <d v="1899-12-30T00:00:00"/>
    <d v="1899-12-30T00:00:00"/>
    <n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  <m/>
    <s v="BATCH091224"/>
    <e v="#N/A"/>
    <m/>
    <n v="0"/>
    <d v="1899-12-30T00:00:00"/>
    <d v="1899-12-30T00:00:00"/>
    <n v="30850053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  <s v="FALLAS Y CORTOS"/>
    <s v="BATCH091224"/>
    <e v="#N/A"/>
    <n v="30850054"/>
    <n v="0"/>
    <d v="1899-12-30T00:00:00"/>
    <d v="1899-12-30T00:00:00"/>
    <n v="30850054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  <s v="FALLAS Y CORTOS"/>
    <s v="BATCH090924"/>
    <s v="dimming"/>
    <n v="30850052"/>
    <n v="0"/>
    <d v="2024-10-11T00:00:00"/>
    <d v="2024-10-12T00:00:00"/>
    <n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  <s v="FALLAS Y CORTOS"/>
    <s v="BATCH090924"/>
    <s v="mica mal ensamblada"/>
    <e v="#N/A"/>
    <n v="0"/>
    <d v="1899-12-30T00:00:00"/>
    <d v="1899-12-30T00:00:00"/>
    <n v="30850057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2024-10-12T00:00:00"/>
    <d v="2024-10-14T00:00:00"/>
    <n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  <s v="FALLAS Y CORTOS"/>
    <s v="BATCH091224-B"/>
    <e v="#N/A"/>
    <e v="#N/A"/>
    <n v="0"/>
    <d v="1899-12-30T00:00:00"/>
    <d v="1899-12-30T00:00:00"/>
    <n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  <s v="FALLAS Y CORTOS"/>
    <s v="BATCH091224-B"/>
    <s v="led dañado y piezas Edgar"/>
    <e v="#N/A"/>
    <n v="0"/>
    <d v="1899-12-30T00:00:00"/>
    <d v="1899-12-30T00:00:00"/>
    <n v="30850058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  <s v="FALLAS Y CORTOS"/>
    <s v="BATCHKIT2-092024"/>
    <s v="optico mal"/>
    <e v="#N/A"/>
    <n v="0"/>
    <d v="2024-10-12T00:00:00"/>
    <d v="2024-10-14T00:00:00"/>
    <n v="3085006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  <s v="FALLAS Y CORTOS"/>
    <s v="BATCHKIT2-092024"/>
    <s v="no enciende"/>
    <e v="#N/A"/>
    <n v="0"/>
    <d v="2024-10-12T00:00:00"/>
    <d v="2024-10-14T00:00:00"/>
    <n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  <m/>
    <s v="BATCHKIT4-092024"/>
    <e v="#N/A"/>
    <m/>
    <n v="0"/>
    <d v="2024-10-12T00:00:00"/>
    <d v="2024-10-14T00:00:00"/>
    <n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  <m/>
    <s v="BATCHKIT4-092024"/>
    <e v="#N/A"/>
    <e v="#N/A"/>
    <n v="0"/>
    <d v="2024-10-11T00:00:00"/>
    <d v="2024-10-12T00:00:00"/>
    <n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  <m/>
    <s v="BATCHKIT5-092024"/>
    <e v="#N/A"/>
    <m/>
    <n v="0"/>
    <d v="1899-12-30T00:00:00"/>
    <d v="1899-12-30T00:00:00"/>
    <n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  <s v="FALLAS Y CORTOS"/>
    <s v="BATCHKIT5-092024"/>
    <s v="no enciende"/>
    <e v="#N/A"/>
    <n v="0"/>
    <d v="2024-10-12T00:00:00"/>
    <d v="2024-10-14T00:00:00"/>
    <n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  <s v="FALLAS Y CORTOS"/>
    <s v="POUS270236"/>
    <s v="Corto  de tablilla  APC-000151-02"/>
    <e v="#N/A"/>
    <n v="0"/>
    <d v="1899-12-30T00:00:00"/>
    <d v="1899-12-30T00:00:00"/>
    <n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  <m/>
    <s v="POUS269993"/>
    <e v="#N/A"/>
    <m/>
    <n v="0"/>
    <d v="1899-12-30T00:00:00"/>
    <d v="1899-12-30T00:00:00"/>
    <n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  <s v="FALLAS Y CORTOS"/>
    <s v="POUS270236"/>
    <e v="#N/A"/>
    <e v="#N/A"/>
    <n v="0"/>
    <d v="1899-12-30T00:00:00"/>
    <d v="1899-12-30T00:00:00"/>
    <n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  <s v="FALLAS Y CORTOS"/>
    <s v="POUS269989"/>
    <s v="sin identificacion de falla"/>
    <e v="#N/A"/>
    <n v="0"/>
    <d v="1899-12-30T00:00:00"/>
    <d v="1899-12-30T00:00:00"/>
    <n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30850099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  <m/>
    <s v="POUS270399"/>
    <e v="#N/A"/>
    <m/>
    <n v="0"/>
    <d v="1899-12-30T00:00:00"/>
    <d v="1899-12-30T00:00:00"/>
    <n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  <m/>
    <s v="POUS270203"/>
    <e v="#N/A"/>
    <m/>
    <n v="0"/>
    <d v="1899-12-30T00:00:00"/>
    <d v="1899-12-30T00:00:00"/>
    <n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  <s v="FALLAS Y CORTOS"/>
    <s v="POUS270052"/>
    <s v="sin identificacion de falla"/>
    <e v="#N/A"/>
    <n v="0"/>
    <d v="2024-10-11T00:00:00"/>
    <d v="2024-10-12T00:00:00"/>
    <n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  <m/>
    <s v="POUS269990"/>
    <e v="#N/A"/>
    <e v="#N/A"/>
    <n v="0"/>
    <d v="1899-12-30T00:00:00"/>
    <d v="1899-12-30T00:00:00"/>
    <n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  <s v="FALLAS Y CORTOS"/>
    <s v="POUS270192"/>
    <s v="dimming"/>
    <e v="#N/A"/>
    <n v="0"/>
    <d v="2024-10-12T00:00:00"/>
    <d v="2024-10-14T00:00:00"/>
    <n v="30850115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  <m/>
    <s v="POUS269986"/>
    <e v="#N/A"/>
    <m/>
    <n v="0"/>
    <d v="1899-12-30T00:00:00"/>
    <d v="1899-12-30T00:00:00"/>
    <n v="30850116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  <m/>
    <s v="POUS269987"/>
    <e v="#N/A"/>
    <m/>
    <n v="0"/>
    <d v="1899-12-30T00:00:00"/>
    <d v="1899-12-30T00:00:00"/>
    <n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  <m/>
    <s v="POUS269997"/>
    <e v="#N/A"/>
    <m/>
    <n v="0"/>
    <d v="1899-12-30T00:00:00"/>
    <d v="1899-12-30T00:00:00"/>
    <n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  <m/>
    <s v="POUS269976"/>
    <e v="#N/A"/>
    <m/>
    <n v="0"/>
    <d v="1899-12-30T00:00:00"/>
    <d v="1899-12-30T00:00:00"/>
    <n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  <m/>
    <s v="POUS269996"/>
    <s v="sin identificacion de falla"/>
    <e v="#N/A"/>
    <n v="0"/>
    <d v="1899-12-30T00:00:00"/>
    <d v="1899-12-30T00:00:00"/>
    <n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  <s v="FALLAS Y CORTOS"/>
    <s v="POUS269994"/>
    <e v="#N/A"/>
    <n v="30850109"/>
    <n v="0"/>
    <d v="1899-12-30T00:00:00"/>
    <d v="1899-12-30T00:00:00"/>
    <n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  <s v="FALLAS Y CORTOS"/>
    <s v="POUS270145"/>
    <s v="Corto de  tablilla  APC-000147-03"/>
    <e v="#N/A"/>
    <n v="0"/>
    <d v="1899-12-30T00:00:00"/>
    <d v="1899-12-30T00:00:00"/>
    <n v="30850132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  <s v="FALLAS Y CORTOS"/>
    <s v="POUS270378"/>
    <s v="Corto de tablilla  APC-000423-03"/>
    <e v="#N/A"/>
    <n v="0"/>
    <d v="1899-12-30T00:00:00"/>
    <d v="1899-12-30T00:00:00"/>
    <n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  <m/>
    <s v="POUS270096"/>
    <e v="#N/A"/>
    <m/>
    <n v="0"/>
    <d v="1899-12-30T00:00:00"/>
    <d v="1899-12-30T00:00:00"/>
    <n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  <m/>
    <s v="POUS270407"/>
    <e v="#N/A"/>
    <m/>
    <n v="0"/>
    <d v="1899-12-30T00:00:00"/>
    <d v="1899-12-30T00:00:00"/>
    <n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63"/>
    <e v="#N/A"/>
    <m/>
    <n v="0"/>
    <d v="1899-12-30T00:00:00"/>
    <d v="1899-12-30T00:00:00"/>
    <n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412"/>
    <e v="#N/A"/>
    <m/>
    <n v="0"/>
    <d v="1899-12-30T00:00:00"/>
    <d v="1899-12-30T00:00:00"/>
    <n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  <m/>
    <s v="POUS270258"/>
    <e v="#N/A"/>
    <m/>
    <n v="0"/>
    <d v="1899-12-30T00:00:00"/>
    <d v="1899-12-30T00:00:00"/>
    <n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375"/>
    <s v="falla fct"/>
    <e v="#N/A"/>
    <n v="0"/>
    <d v="1899-12-30T00:00:00"/>
    <d v="1899-12-30T00:00:00"/>
    <n v="30850142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  <m/>
    <s v="POUS270360"/>
    <e v="#N/A"/>
    <m/>
    <n v="0"/>
    <d v="1899-12-30T00:00:00"/>
    <d v="1899-12-30T00:00:00"/>
    <n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  <m/>
    <s v="POUS270262"/>
    <e v="#N/A"/>
    <m/>
    <n v="0"/>
    <d v="1899-12-30T00:00:00"/>
    <d v="1899-12-30T00:00:00"/>
    <n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  <s v="FALLAS Y CORTOS"/>
    <s v="POUS270448"/>
    <s v="piezas edgar"/>
    <e v="#N/A"/>
    <n v="0"/>
    <d v="1899-12-30T00:00:00"/>
    <d v="1899-12-30T00:00:00"/>
    <n v="30850145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353"/>
    <e v="#N/A"/>
    <m/>
    <n v="0"/>
    <d v="1899-12-30T00:00:00"/>
    <d v="1899-12-30T00:00:00"/>
    <n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  <m/>
    <s v="POUS270165"/>
    <e v="#N/A"/>
    <m/>
    <n v="0"/>
    <d v="1899-12-30T00:00:00"/>
    <d v="1899-12-30T00:00:00"/>
    <n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  <m/>
    <s v="POUS270256"/>
    <e v="#N/A"/>
    <m/>
    <n v="0"/>
    <d v="1899-12-30T00:00:00"/>
    <d v="1899-12-30T00:00:00"/>
    <n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  <m/>
    <s v="POUS269969"/>
    <e v="#N/A"/>
    <m/>
    <n v="0"/>
    <d v="1899-12-30T00:00:00"/>
    <d v="1899-12-30T00:00:00"/>
    <n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  <m/>
    <s v="POUS270415"/>
    <e v="#N/A"/>
    <m/>
    <n v="0"/>
    <d v="1899-12-30T00:00:00"/>
    <d v="1899-12-30T00:00:00"/>
    <n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  <s v="FALLAS Y CORTOS"/>
    <s v="POUS270475"/>
    <s v="sin identificacion de falla"/>
    <e v="#N/A"/>
    <n v="0"/>
    <d v="1899-12-30T00:00:00"/>
    <d v="1899-12-30T00:00:00"/>
    <n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  <s v="FALLAS Y CORTOS"/>
    <s v="POUS270407"/>
    <s v="falla fct"/>
    <e v="#N/A"/>
    <n v="0"/>
    <d v="2024-10-12T00:00:00"/>
    <d v="2024-10-14T00:00:00"/>
    <n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  <m/>
    <s v="POUS270352"/>
    <e v="#N/A"/>
    <m/>
    <n v="0"/>
    <d v="1899-12-30T00:00:00"/>
    <d v="1899-12-30T00:00:00"/>
    <n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  <m/>
    <s v="POUS270437"/>
    <e v="#N/A"/>
    <m/>
    <n v="0"/>
    <d v="1899-12-30T00:00:00"/>
    <d v="1899-12-30T00:00:00"/>
    <n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  <m/>
    <s v="POUS270039"/>
    <e v="#N/A"/>
    <m/>
    <n v="0"/>
    <d v="1899-12-30T00:00:00"/>
    <d v="1899-12-30T00:00:00"/>
    <n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  <m/>
    <s v="POUS270379"/>
    <e v="#N/A"/>
    <m/>
    <n v="0"/>
    <d v="1899-12-30T00:00:00"/>
    <d v="1899-12-30T00:00:00"/>
    <n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  <m/>
    <s v="POUS270144"/>
    <e v="#N/A"/>
    <m/>
    <n v="0"/>
    <d v="1899-12-30T00:00:00"/>
    <d v="1899-12-30T00:00:00"/>
    <n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  <s v="FALLAS Y CORTOS"/>
    <s v="POUS270472"/>
    <s v="piezas edgar"/>
    <e v="#N/A"/>
    <n v="0"/>
    <d v="1899-12-30T00:00:00"/>
    <d v="1899-12-30T00:00:00"/>
    <n v="30850141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  <s v="FALLAS Y CORTOS"/>
    <s v="POUS270455"/>
    <s v="Corto tablilla APC-000424-00 y Falla FCT"/>
    <n v="30850138"/>
    <n v="0"/>
    <d v="1899-12-30T00:00:00"/>
    <d v="1899-12-30T00:00:00"/>
    <n v="30850138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  <s v="FALLAS Y CORTOS"/>
    <s v="POUS270044"/>
    <s v="Corto de  tablilla APC-000423-02"/>
    <e v="#N/A"/>
    <n v="0"/>
    <d v="1899-12-30T00:00:00"/>
    <d v="1899-12-30T00:00:00"/>
    <n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  <s v="FALLAS Y CORTOS"/>
    <s v="POUS270471"/>
    <s v="Corto  de tablilla APC-000423-02"/>
    <e v="#N/A"/>
    <n v="0"/>
    <d v="1899-12-30T00:00:00"/>
    <d v="1899-12-30T00:00:00"/>
    <n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  <m/>
    <s v="POUS269988"/>
    <e v="#N/A"/>
    <m/>
    <n v="0"/>
    <d v="1899-12-30T00:00:00"/>
    <d v="1899-12-30T00:00:00"/>
    <n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  <m/>
    <s v="POUS270049"/>
    <e v="#N/A"/>
    <m/>
    <n v="0"/>
    <d v="1899-12-30T00:00:00"/>
    <d v="1899-12-30T00:00:00"/>
    <n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  <s v="FALLAS Y CORTOS"/>
    <s v="POUS270412"/>
    <s v="falla fct  y Led Dañado"/>
    <e v="#N/A"/>
    <n v="0"/>
    <d v="1899-12-30T00:00:00"/>
    <d v="1899-12-30T00:00:00"/>
    <n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  <s v="FALLAS Y CORTOS"/>
    <s v="POUS270085"/>
    <s v="dimming"/>
    <e v="#N/A"/>
    <n v="0"/>
    <d v="1899-12-30T00:00:00"/>
    <d v="1899-12-30T00:00:00"/>
    <n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  <m/>
    <s v="POUS270479"/>
    <s v="falla fct"/>
    <e v="#N/A"/>
    <n v="0"/>
    <d v="1899-12-30T00:00:00"/>
    <d v="1899-12-30T00:00:00"/>
    <n v="30850162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  <s v="FALLAS Y CORTOS"/>
    <s v="POUS270428"/>
    <e v="#N/A"/>
    <e v="#N/A"/>
    <n v="0"/>
    <d v="1899-12-30T00:00:00"/>
    <d v="1899-12-30T00:00:00"/>
    <n v="30850163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  <s v="FALLAS Y CORTOS"/>
    <s v="POUS270177"/>
    <s v="falla fct y piezas Edgar"/>
    <e v="#N/A"/>
    <n v="0"/>
    <d v="1899-12-30T00:00:00"/>
    <d v="1899-12-30T00:00:00"/>
    <n v="30850165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Corto  de  tablilla APC-000426-02 piezas Edgar"/>
    <e v="#N/A"/>
    <n v="0"/>
    <d v="1899-12-30T00:00:00"/>
    <d v="1899-12-30T00:00:00"/>
    <n v="30850166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  <s v="FALLAS Y CORTOS"/>
    <s v="POUS270151"/>
    <s v="piezas edgar"/>
    <e v="#N/A"/>
    <n v="0"/>
    <d v="1899-12-30T00:00:00"/>
    <d v="1899-12-30T00:00:00"/>
    <n v="30850167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  <m/>
    <s v="POUS270001"/>
    <e v="#N/A"/>
    <m/>
    <n v="0"/>
    <d v="1899-12-30T00:00:00"/>
    <d v="1899-12-30T00:00:00"/>
    <n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  <m/>
    <s v="POUS270117"/>
    <e v="#N/A"/>
    <m/>
    <n v="0"/>
    <d v="1899-12-30T00:00:00"/>
    <d v="1899-12-30T00:00:00"/>
    <n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  <s v="FALLAS Y CORTOS"/>
    <s v="POUS270368"/>
    <s v="sin identificacion de falla"/>
    <e v="#N/A"/>
    <n v="0"/>
    <d v="2024-10-11T00:00:00"/>
    <d v="2024-10-12T00:00:00"/>
    <n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  <m/>
    <s v="POUS270154"/>
    <e v="#N/A"/>
    <m/>
    <n v="0"/>
    <d v="1899-12-30T00:00:00"/>
    <d v="1899-12-30T00:00:00"/>
    <n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69985"/>
    <s v="sin identificacion de falla"/>
    <e v="#N/A"/>
    <n v="0"/>
    <d v="2024-10-12T00:00:00"/>
    <d v="2024-10-14T00:00:00"/>
    <n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  <s v="FALLAS Y CORTOS"/>
    <s v="POUS270209"/>
    <e v="#N/A"/>
    <n v="30850176"/>
    <n v="0"/>
    <d v="1899-12-30T00:00:00"/>
    <d v="1899-12-30T00:00:00"/>
    <n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  <m/>
    <s v="POUS270001"/>
    <e v="#N/A"/>
    <m/>
    <n v="0"/>
    <d v="1899-12-30T00:00:00"/>
    <d v="1899-12-30T00:00:00"/>
    <n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  <s v="FALLAS Y CORTOS"/>
    <s v="POUS270124"/>
    <s v="dimming"/>
    <e v="#N/A"/>
    <n v="0"/>
    <d v="2024-10-12T00:00:00"/>
    <d v="2024-10-14T00:00:00"/>
    <n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  <m/>
    <s v="POUS270543"/>
    <s v="sin identificacion de falla"/>
    <e v="#N/A"/>
    <n v="0"/>
    <d v="2024-10-12T00:00:00"/>
    <d v="2024-10-14T00:00:00"/>
    <n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  <m/>
    <s v="POUS270533"/>
    <e v="#N/A"/>
    <m/>
    <n v="0"/>
    <d v="2024-10-12T00:00:00"/>
    <d v="2024-10-14T00:00:00"/>
    <n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  <s v="FALLAS Y CORTOS"/>
    <s v="POUS270423"/>
    <s v="sin identificacion de falla"/>
    <e v="#N/A"/>
    <n v="0"/>
    <d v="1899-12-30T00:00:00"/>
    <d v="1899-12-30T00:00:00"/>
    <n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  <s v="FALLAS Y CORTOS"/>
    <s v="POUS270222"/>
    <e v="#N/A"/>
    <n v="30850231"/>
    <n v="0"/>
    <d v="1899-12-30T00:00:00"/>
    <d v="1899-12-30T00:00:00"/>
    <n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  <m/>
    <s v="POUS270213"/>
    <e v="#N/A"/>
    <m/>
    <n v="0"/>
    <d v="1899-12-30T00:00:00"/>
    <d v="1899-12-30T00:00:00"/>
    <n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  <m/>
    <s v="POUS270113"/>
    <e v="#N/A"/>
    <m/>
    <s v="SE BAJA WORK ORDER A 22 PZ"/>
    <d v="1899-12-30T00:00:00"/>
    <d v="1899-12-30T00:00:00"/>
    <n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332"/>
    <e v="#N/A"/>
    <m/>
    <n v="0"/>
    <d v="1899-12-30T00:00:00"/>
    <d v="1899-12-30T00:00:00"/>
    <n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  <m/>
    <s v="POUS270449"/>
    <e v="#N/A"/>
    <m/>
    <n v="0"/>
    <d v="1899-12-30T00:00:00"/>
    <d v="1899-12-30T00:00:00"/>
    <n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  <s v="FALLAS Y CORTOS"/>
    <s v="POUS270418"/>
    <s v="sin identificacion de falla"/>
    <e v="#N/A"/>
    <n v="0"/>
    <d v="1899-12-30T00:00:00"/>
    <d v="1899-12-30T00:00:00"/>
    <n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  <s v="FALLAS Y CORTOS"/>
    <s v="POUS270355"/>
    <s v="sin identificacion de falla"/>
    <e v="#N/A"/>
    <n v="0"/>
    <d v="1899-12-30T00:00:00"/>
    <d v="1899-12-30T00:00:00"/>
    <n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  <s v="FALLAS Y CORTOS"/>
    <s v="POUS270356"/>
    <s v="sin identificacion de falla"/>
    <e v="#N/A"/>
    <n v="0"/>
    <d v="1899-12-30T00:00:00"/>
    <d v="1899-12-30T00:00:00"/>
    <n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  <m/>
    <s v="POUS270540"/>
    <e v="#N/A"/>
    <m/>
    <n v="0"/>
    <d v="1899-12-30T00:00:00"/>
    <d v="1899-12-30T00:00:00"/>
    <n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  <m/>
    <s v="POUS270436"/>
    <e v="#N/A"/>
    <m/>
    <n v="0"/>
    <d v="1899-12-30T00:00:00"/>
    <d v="1899-12-30T00:00:00"/>
    <n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341"/>
    <s v="falla fct"/>
    <e v="#N/A"/>
    <n v="0"/>
    <d v="1899-12-30T00:00:00"/>
    <d v="1899-12-30T00:00:00"/>
    <n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  <m/>
    <s v="POUS269992"/>
    <e v="#N/A"/>
    <m/>
    <n v="0"/>
    <d v="1899-12-30T00:00:00"/>
    <d v="1899-12-30T00:00:00"/>
    <n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  <m/>
    <s v="POUS270538"/>
    <e v="#N/A"/>
    <m/>
    <n v="0"/>
    <d v="2024-10-12T00:00:00"/>
    <d v="2024-10-14T00:00:00"/>
    <n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  <m/>
    <s v="POUS270330"/>
    <e v="#N/A"/>
    <m/>
    <n v="0"/>
    <d v="1899-12-30T00:00:00"/>
    <d v="1899-12-30T00:00:00"/>
    <n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  <m/>
    <s v="POUS269980"/>
    <e v="#N/A"/>
    <m/>
    <n v="0"/>
    <d v="1899-12-30T00:00:00"/>
    <d v="1899-12-30T00:00:00"/>
    <n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  <s v="FALLAS Y CORTOS"/>
    <s v="POUS270164"/>
    <s v="sin identificacion de falla"/>
    <e v="#N/A"/>
    <n v="0"/>
    <d v="1899-12-30T00:00:00"/>
    <d v="1899-12-30T00:00:00"/>
    <n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  <s v="FALLAS Y CORTOS"/>
    <s v="POUS270292"/>
    <e v="#N/A"/>
    <n v="30850247"/>
    <n v="0"/>
    <d v="1899-12-30T00:00:00"/>
    <d v="1899-12-30T00:00:00"/>
    <n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  <m/>
    <s v="POUS270157"/>
    <e v="#N/A"/>
    <m/>
    <n v="0"/>
    <d v="1899-12-30T00:00:00"/>
    <d v="1899-12-30T00:00:00"/>
    <n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  <m/>
    <s v="POUS270245"/>
    <e v="#N/A"/>
    <m/>
    <n v="0"/>
    <d v="1899-12-30T00:00:00"/>
    <d v="1899-12-30T00:00:00"/>
    <n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  <s v="FALLAS Y CORTOS"/>
    <s v="POUS270500"/>
    <s v="sin identificacion de falla"/>
    <e v="#N/A"/>
    <s v="OK"/>
    <d v="1899-12-30T00:00:00"/>
    <d v="1899-12-30T00:00:00"/>
    <n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144"/>
    <e v="#N/A"/>
    <m/>
    <s v="OK"/>
    <d v="1899-12-30T00:00:00"/>
    <d v="1899-12-30T00:00:00"/>
    <n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44"/>
    <e v="#N/A"/>
    <m/>
    <s v="OK"/>
    <d v="1899-12-30T00:00:00"/>
    <d v="1899-12-30T00:00:00"/>
    <n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  <m/>
    <s v="POUS270424"/>
    <e v="#N/A"/>
    <m/>
    <s v="OK"/>
    <d v="1899-12-30T00:00:00"/>
    <d v="1899-12-30T00:00:00"/>
    <n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80"/>
    <e v="#N/A"/>
    <m/>
    <n v="0"/>
    <d v="1899-12-30T00:00:00"/>
    <d v="1899-12-30T00:00:00"/>
    <n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  <m/>
    <s v="POUS270114"/>
    <e v="#N/A"/>
    <m/>
    <n v="0"/>
    <d v="1899-12-30T00:00:00"/>
    <d v="1899-12-30T00:00:00"/>
    <n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372"/>
    <e v="#N/A"/>
    <m/>
    <n v="0"/>
    <d v="1899-12-30T00:00:00"/>
    <d v="1899-12-30T00:00:00"/>
    <n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505"/>
    <e v="#N/A"/>
    <m/>
    <n v="0"/>
    <d v="1899-12-30T00:00:00"/>
    <d v="1899-12-30T00:00:00"/>
    <n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  <m/>
    <s v="POUS270295"/>
    <e v="#N/A"/>
    <m/>
    <n v="0"/>
    <d v="1899-12-30T00:00:00"/>
    <d v="1899-12-30T00:00:00"/>
    <n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  <s v="FALLAS Y CORTOS"/>
    <s v="POUS270043"/>
    <s v="sin identificacion de falla"/>
    <e v="#N/A"/>
    <n v="0"/>
    <d v="2024-10-12T00:00:00"/>
    <d v="2024-10-14T00:00:00"/>
    <n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  <s v="FALLAS Y CORTOS"/>
    <s v="POUS270343"/>
    <s v="sin identificacion de falla"/>
    <e v="#N/A"/>
    <n v="0"/>
    <d v="1899-12-30T00:00:00"/>
    <d v="1899-12-30T00:00:00"/>
    <n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  <s v="FALLAS Y CORTOS"/>
    <s v="POUS270053"/>
    <e v="#N/A"/>
    <e v="#N/A"/>
    <n v="0"/>
    <d v="1899-12-30T00:00:00"/>
    <d v="1899-12-30T00:00:00"/>
    <n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  <m/>
    <s v="POUS269998"/>
    <e v="#N/A"/>
    <m/>
    <n v="0"/>
    <d v="1899-12-30T00:00:00"/>
    <d v="1899-12-30T00:00:00"/>
    <n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ENTREGADA"/>
    <s v="ENTREGADA"/>
    <x v="0"/>
    <s v="FALLAS Y CORTOS"/>
    <s v="POUS270156"/>
    <s v="sin identificacion de falla"/>
    <e v="#N/A"/>
    <n v="0"/>
    <d v="1899-12-30T00:00:00"/>
    <d v="1899-12-30T00:00:00"/>
    <n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  <s v="FALLAS Y CORTOS"/>
    <s v="POUS270295"/>
    <s v="Corto de Tablilla APC-000423-04"/>
    <e v="#N/A"/>
    <n v="0"/>
    <d v="1899-12-30T00:00:00"/>
    <d v="1899-12-30T00:00:00"/>
    <n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  <m/>
    <s v="POUS270336"/>
    <s v="sin identificacion de falla"/>
    <e v="#N/A"/>
    <n v="0"/>
    <d v="1899-12-30T00:00:00"/>
    <d v="1899-12-30T00:00:00"/>
    <n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  <s v="FALLAS Y CORTOS"/>
    <s v="POUS270239"/>
    <s v="dimming"/>
    <e v="#N/A"/>
    <n v="0"/>
    <d v="1899-12-30T00:00:00"/>
    <d v="1899-12-30T00:00:00"/>
    <n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  <s v="FALLAS Y CORTOS"/>
    <s v="POUS270341"/>
    <s v="sin identificacion de falla"/>
    <n v="30850187"/>
    <n v="0"/>
    <d v="1899-12-30T00:00:00"/>
    <d v="1899-12-30T00:00:00"/>
    <n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  <m/>
    <s v="POUS270365"/>
    <e v="#N/A"/>
    <m/>
    <n v="0"/>
    <d v="1899-12-30T00:00:00"/>
    <d v="1899-12-30T00:00:00"/>
    <n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  <m/>
    <s v="POUS270410"/>
    <e v="#N/A"/>
    <m/>
    <n v="0"/>
    <d v="1899-12-30T00:00:00"/>
    <d v="1899-12-30T00:00:00"/>
    <n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  <m/>
    <s v="POUS270550"/>
    <m/>
    <e v="#N/A"/>
    <n v="0"/>
    <d v="1899-12-30T00:00:00"/>
    <d v="1899-12-30T00:00:00"/>
    <n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  <s v="FALLAS Y CORTOS"/>
    <s v="POUS270430"/>
    <s v="falla fct"/>
    <e v="#N/A"/>
    <n v="0"/>
    <d v="1899-12-30T00:00:00"/>
    <d v="1899-12-30T00:00:00"/>
    <n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  <m/>
    <s v="POUS270351"/>
    <e v="#N/A"/>
    <m/>
    <n v="0"/>
    <d v="1899-12-30T00:00:00"/>
    <d v="1899-12-30T00:00:00"/>
    <n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56"/>
    <e v="#N/A"/>
    <m/>
    <n v="0"/>
    <d v="1899-12-30T00:00:00"/>
    <d v="1899-12-30T00:00:00"/>
    <n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433"/>
    <e v="#N/A"/>
    <m/>
    <n v="0"/>
    <d v="1899-12-30T00:00:00"/>
    <d v="1899-12-30T00:00:00"/>
    <n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  <m/>
    <s v="POUS270363"/>
    <e v="#N/A"/>
    <m/>
    <n v="0"/>
    <d v="1899-12-30T00:00:00"/>
    <d v="1899-12-30T00:00:00"/>
    <n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  <m/>
    <s v="POUS270492"/>
    <e v="#N/A"/>
    <m/>
    <n v="0"/>
    <d v="1899-12-30T00:00:00"/>
    <d v="1899-12-30T00:00:00"/>
    <n v="0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  <m/>
    <s v="POUS270358"/>
    <e v="#N/A"/>
    <m/>
    <n v="0"/>
    <d v="1899-12-30T00:00:00"/>
    <d v="1899-12-30T00:00:00"/>
    <n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  <s v="FALLAS Y CORTOS"/>
    <s v="POUS270479"/>
    <s v="sin identificacion de falla"/>
    <e v="#N/A"/>
    <n v="0"/>
    <d v="1899-12-30T00:00:00"/>
    <d v="1899-12-30T00:00:00"/>
    <n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443"/>
    <e v="#N/A"/>
    <m/>
    <n v="0"/>
    <d v="1899-12-30T00:00:00"/>
    <d v="1899-12-30T00:00:00"/>
    <n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  <s v="FALLAS Y CORTOS"/>
    <s v="POUS270429"/>
    <s v="falla cable"/>
    <e v="#N/A"/>
    <n v="0"/>
    <d v="1899-12-30T00:00:00"/>
    <d v="1899-12-30T00:00:00"/>
    <n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  <m/>
    <s v="POUS270205"/>
    <e v="#N/A"/>
    <m/>
    <n v="0"/>
    <d v="1899-12-30T00:00:00"/>
    <d v="1899-12-30T00:00:00"/>
    <n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  <s v="FALLAS Y CORTOS"/>
    <s v="POUS270229"/>
    <e v="#N/A"/>
    <e v="#N/A"/>
    <n v="0"/>
    <d v="1899-12-30T00:00:00"/>
    <d v="1899-12-30T00:00:00"/>
    <n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  <s v="FALLAS Y CORTOS"/>
    <s v="POUS270362"/>
    <e v="#N/A"/>
    <e v="#N/A"/>
    <n v="0"/>
    <d v="1899-12-30T00:00:00"/>
    <d v="1899-12-30T00:00:00"/>
    <n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  <m/>
    <s v="POUS270220"/>
    <e v="#N/A"/>
    <m/>
    <n v="0"/>
    <d v="1899-12-30T00:00:00"/>
    <d v="1899-12-30T00:00:00"/>
    <n v="0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  <s v="FALLAS Y CORTOS"/>
    <s v="POUS270030"/>
    <s v="sin identificacion de falla"/>
    <e v="#N/A"/>
    <n v="0"/>
    <d v="1899-12-30T00:00:00"/>
    <d v="1899-12-30T00:00:00"/>
    <n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  <s v="FALLAS Y CORTOS"/>
    <s v="POUS269984"/>
    <s v=" Corto de tablilla APC-000423-01"/>
    <e v="#N/A"/>
    <n v="0"/>
    <d v="1899-12-30T00:00:00"/>
    <d v="1899-12-30T00:00:00"/>
    <n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416"/>
    <e v="#N/A"/>
    <m/>
    <n v="0"/>
    <d v="1899-12-30T00:00:00"/>
    <d v="1899-12-30T00:00:00"/>
    <n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69980"/>
    <e v="#N/A"/>
    <m/>
    <n v="0"/>
    <d v="1899-12-30T00:00:00"/>
    <d v="1899-12-30T00:00:00"/>
    <n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  <m/>
    <s v="POUS270237"/>
    <e v="#N/A"/>
    <m/>
    <n v="0"/>
    <d v="1899-12-30T00:00:00"/>
    <d v="1899-12-30T00:00:00"/>
    <n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354"/>
    <e v="#N/A"/>
    <m/>
    <n v="0"/>
    <d v="1899-12-30T00:00:00"/>
    <d v="1899-12-30T00:00:00"/>
    <n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  <m/>
    <s v="POUS270244"/>
    <e v="#N/A"/>
    <m/>
    <n v="0"/>
    <d v="1899-12-30T00:00:00"/>
    <d v="1899-12-30T00:00:00"/>
    <n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  <m/>
    <s v="POUS270535"/>
    <e v="#N/A"/>
    <m/>
    <n v="0"/>
    <d v="1899-12-30T00:00:00"/>
    <d v="1899-12-30T00:00:00"/>
    <n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  <s v="FALLAS Y CORTOS"/>
    <s v="POUS270365"/>
    <s v="falla fct"/>
    <n v="30850266"/>
    <n v="0"/>
    <d v="1899-12-30T00:00:00"/>
    <d v="1899-12-30T00:00:00"/>
    <n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60"/>
    <e v="#N/A"/>
    <e v="#N/A"/>
    <n v="0"/>
    <d v="1899-12-30T00:00:00"/>
    <d v="1899-12-30T00:00:00"/>
    <n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254"/>
    <e v="#N/A"/>
    <e v="#N/A"/>
    <n v="0"/>
    <d v="1899-12-30T00:00:00"/>
    <d v="1899-12-30T00:00:00"/>
    <n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  <m/>
    <s v="POUS270391"/>
    <e v="#N/A"/>
    <e v="#N/A"/>
    <n v="0"/>
    <d v="1899-12-30T00:00:00"/>
    <d v="1899-12-30T00:00:00"/>
    <n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  <s v="FALLAS Y CORTOS"/>
    <s v="POUS270235"/>
    <s v="no enciende"/>
    <e v="#N/A"/>
    <n v="0"/>
    <d v="1899-12-30T00:00:00"/>
    <d v="1899-12-30T00:00:00"/>
    <n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  <s v="FALLAS Y CORTOS"/>
    <s v="POUS270429"/>
    <s v="sin identificacion de falla"/>
    <n v="30850271"/>
    <n v="0"/>
    <d v="1899-12-30T00:00:00"/>
    <d v="1899-12-30T00:00:00"/>
    <n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  <s v="FALLAS Y CORTOS"/>
    <s v="POUS269995"/>
    <e v="#N/A"/>
    <n v="30850272"/>
    <n v="0"/>
    <d v="1899-12-30T00:00:00"/>
    <d v="1899-12-30T00:00:00"/>
    <n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  <s v="FALLAS Y CORTOS"/>
    <s v="POUS270379"/>
    <s v="no enciende"/>
    <e v="#N/A"/>
    <n v="0"/>
    <d v="1899-12-30T00:00:00"/>
    <d v="1899-12-30T00:00:00"/>
    <n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  <m/>
    <s v="POUS270489"/>
    <s v="dimming"/>
    <e v="#N/A"/>
    <n v="0"/>
    <d v="1899-12-30T00:00:00"/>
    <d v="1899-12-30T00:00:00"/>
    <n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  <s v="FALLAS Y CORTOS"/>
    <s v="POUS270502"/>
    <e v="#N/A"/>
    <e v="#N/A"/>
    <n v="0"/>
    <d v="1899-12-30T00:00:00"/>
    <d v="1899-12-30T00:00:00"/>
    <n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  <s v="FALLAS Y CORTOS"/>
    <s v="POUS270378"/>
    <s v="dimming"/>
    <e v="#N/A"/>
    <n v="0"/>
    <d v="1899-12-30T00:00:00"/>
    <d v="1899-12-30T00:00:00"/>
    <n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  <m/>
    <s v="POUS270472"/>
    <e v="#N/A"/>
    <m/>
    <n v="0"/>
    <d v="1899-12-30T00:00:00"/>
    <d v="1899-12-30T00:00:00"/>
    <n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  <m/>
    <s v="POUS270404"/>
    <e v="#N/A"/>
    <m/>
    <n v="0"/>
    <d v="1899-12-30T00:00:00"/>
    <d v="1899-12-30T00:00:00"/>
    <n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  <m/>
    <s v="POUS270454"/>
    <e v="#N/A"/>
    <m/>
    <n v="0"/>
    <d v="1899-12-30T00:00:00"/>
    <d v="1899-12-30T00:00:00"/>
    <n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  <m/>
    <s v="POUS270551"/>
    <e v="#N/A"/>
    <m/>
    <n v="0"/>
    <d v="1899-12-30T00:00:00"/>
    <d v="1899-12-30T00:00:00"/>
    <n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  <m/>
    <s v="POUS270267"/>
    <e v="#N/A"/>
    <m/>
    <n v="0"/>
    <d v="1899-12-30T00:00:00"/>
    <d v="1899-12-30T00:00:00"/>
    <n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  <s v="CORTO"/>
    <s v="POUS270360"/>
    <m/>
    <e v="#N/A"/>
    <s v="APC-000145-00  FALTAN 3 PZ"/>
    <d v="1899-12-30T00:00:00"/>
    <d v="1899-12-30T00:00:00"/>
    <n v="0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365"/>
    <e v="#N/A"/>
    <m/>
    <n v="0"/>
    <d v="1899-12-30T00:00:00"/>
    <d v="1899-12-30T00:00:00"/>
    <n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539"/>
    <e v="#N/A"/>
    <m/>
    <n v="0"/>
    <d v="1899-12-30T00:00:00"/>
    <d v="1899-12-30T00:00:00"/>
    <n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  <s v="FALLAS Y CORTOS"/>
    <s v="POUS270486"/>
    <e v="#N/A"/>
    <e v="#N/A"/>
    <n v="0"/>
    <d v="1899-12-30T00:00:00"/>
    <d v="1899-12-30T00:00:00"/>
    <n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  <s v="OK"/>
    <s v="POUS270391"/>
    <m/>
    <e v="#N/A"/>
    <n v="0"/>
    <d v="1899-12-30T00:00:00"/>
    <d v="1899-12-30T00:00:00"/>
    <n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07"/>
    <e v="#N/A"/>
    <e v="#N/A"/>
    <n v="0"/>
    <d v="1899-12-30T00:00:00"/>
    <d v="1899-12-30T00:00:00"/>
    <n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  <m/>
    <s v="POUS270438"/>
    <e v="#N/A"/>
    <e v="#N/A"/>
    <n v="0"/>
    <d v="1899-12-30T00:00:00"/>
    <d v="1899-12-30T00:00:00"/>
    <n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04"/>
    <e v="#N/A"/>
    <m/>
    <s v="ORDENES AGRUPADAS"/>
    <d v="1899-12-30T00:00:00"/>
    <d v="1899-12-30T00:00:00"/>
    <n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  <s v="OK"/>
    <s v="POUS270263"/>
    <m/>
    <n v="30850290"/>
    <n v="0"/>
    <d v="1899-12-30T00:00:00"/>
    <d v="1899-12-30T00:00:00"/>
    <n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  <m/>
    <s v="POUS270549"/>
    <e v="#N/A"/>
    <m/>
    <s v="ORDENES AGRUPADAS"/>
    <d v="1899-12-30T00:00:00"/>
    <d v="1899-12-30T00:00:00"/>
    <n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  <s v="CORTO"/>
    <s v="POUS270497"/>
    <m/>
    <n v="30850292"/>
    <s v="CORTO 3 PCS APC-000149-05"/>
    <d v="1899-12-30T00:00:00"/>
    <d v="1899-12-30T00:00:00"/>
    <n v="0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21"/>
    <e v="#N/A"/>
    <m/>
    <s v="ORDENES AGRUPADAS"/>
    <d v="1899-12-30T00:00:00"/>
    <d v="1899-12-30T00:00:00"/>
    <n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  <m/>
    <s v="POUS270233"/>
    <e v="#N/A"/>
    <m/>
    <s v="ORDENES AGRUPADAS"/>
    <d v="1899-12-30T00:00:00"/>
    <d v="1899-12-30T00:00:00"/>
    <n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  <m/>
    <s v="POUS270456"/>
    <e v="#N/A"/>
    <m/>
    <s v="ORDENES AGRUPADAS"/>
    <d v="1899-12-30T00:00:00"/>
    <d v="1899-12-30T00:00:00"/>
    <n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  <m/>
    <s v="POUS270155"/>
    <m/>
    <e v="#N/A"/>
    <n v="0"/>
    <d v="1899-12-30T00:00:00"/>
    <d v="1899-12-30T00:00:00"/>
    <n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  <s v="OK"/>
    <s v="POUS270177"/>
    <m/>
    <n v="30850297"/>
    <n v="0"/>
    <d v="1899-12-30T00:00:00"/>
    <d v="1899-12-30T00:00:00"/>
    <n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06"/>
    <e v="#N/A"/>
    <m/>
    <s v="ORDENES AGRUPADAS"/>
    <d v="1899-12-30T00:00:00"/>
    <d v="1899-12-30T00:00:00"/>
    <n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035"/>
    <e v="#N/A"/>
    <m/>
    <s v="ORDENES AGRUPADAS"/>
    <d v="1899-12-30T00:00:00"/>
    <d v="1899-12-30T00:00:00"/>
    <n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501"/>
    <e v="#N/A"/>
    <m/>
    <s v="ORDENES AGRUPADAS"/>
    <d v="1899-12-30T00:00:00"/>
    <d v="1899-12-30T00:00:00"/>
    <n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331"/>
    <e v="#N/A"/>
    <m/>
    <s v="ORDENES AGRUPADAS"/>
    <d v="1899-12-30T00:00:00"/>
    <d v="1899-12-30T00:00:00"/>
    <n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149"/>
    <e v="#N/A"/>
    <m/>
    <s v="ORDENES AGRUPADAS"/>
    <d v="1899-12-30T00:00:00"/>
    <d v="1899-12-30T00:00:00"/>
    <n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451"/>
    <e v="#N/A"/>
    <m/>
    <s v="ORDENES AGRUPADAS"/>
    <d v="1899-12-30T00:00:00"/>
    <d v="1899-12-30T00:00:00"/>
    <n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  <s v="OK"/>
    <s v="POUS270180"/>
    <m/>
    <n v="30850304"/>
    <n v="0"/>
    <d v="1899-12-30T00:00:00"/>
    <d v="1899-12-30T00:00:00"/>
    <n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  <s v="OK"/>
    <s v="POUS270474"/>
    <m/>
    <n v="30850305"/>
    <n v="0"/>
    <d v="1899-12-30T00:00:00"/>
    <d v="1899-12-30T00:00:00"/>
    <n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  <m/>
    <s v="POUS270537"/>
    <e v="#N/A"/>
    <m/>
    <s v="ORDENES AGRUPADAS"/>
    <d v="1899-12-30T00:00:00"/>
    <d v="1899-12-30T00:00:00"/>
    <n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246"/>
    <e v="#N/A"/>
    <m/>
    <s v="ORDENES AGRUPADAS"/>
    <d v="1899-12-30T00:00:00"/>
    <d v="1899-12-30T00:00:00"/>
    <n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  <s v="FALLAS Y CORTOS"/>
    <s v="POUS270373"/>
    <e v="#N/A"/>
    <e v="#N/A"/>
    <s v="ORDENES AGRUPADAS"/>
    <d v="1899-12-30T00:00:00"/>
    <d v="1899-12-30T00:00:00"/>
    <n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  <m/>
    <s v="POUS270185"/>
    <e v="#N/A"/>
    <m/>
    <s v="ORDENES AGRUPADAS"/>
    <d v="1899-12-30T00:00:00"/>
    <d v="1899-12-30T00:00:00"/>
    <n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001"/>
    <e v="#N/A"/>
    <e v="#N/A"/>
    <s v="ORDENES AGRUPADAS"/>
    <d v="1899-12-30T00:00:00"/>
    <d v="1899-12-30T00:00:00"/>
    <n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  <s v="FALLAS Y CORTOS"/>
    <s v="POUS270425"/>
    <s v="cambio de tablilla  APC-000424-03"/>
    <e v="#N/A"/>
    <s v="ORDENES AGRUPADAS"/>
    <d v="1899-12-30T00:00:00"/>
    <d v="1899-12-30T00:00:00"/>
    <n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69994"/>
    <e v="#N/A"/>
    <m/>
    <n v="0"/>
    <d v="1899-12-30T00:00:00"/>
    <d v="1899-12-30T00:00:00"/>
    <n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  <s v="FALLAS Y CORTOS"/>
    <s v="POUS269984"/>
    <s v="sin identificacion de falla"/>
    <e v="#N/A"/>
    <n v="0"/>
    <d v="1899-12-30T00:00:00"/>
    <d v="1899-12-30T00:00:00"/>
    <n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  <m/>
    <s v="POUS269976"/>
    <e v="#N/A"/>
    <m/>
    <n v="0"/>
    <d v="1899-12-30T00:00:00"/>
    <d v="1899-12-30T00:00:00"/>
    <n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265"/>
    <e v="#N/A"/>
    <m/>
    <n v="0"/>
    <d v="1899-12-30T00:00:00"/>
    <d v="1899-12-30T00:00:00"/>
    <n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  <m/>
    <s v="POUS270506"/>
    <e v="#N/A"/>
    <m/>
    <n v="0"/>
    <d v="1899-12-30T00:00:00"/>
    <d v="1899-12-30T00:00:00"/>
    <n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  <s v="FALLAS Y CORTOS"/>
    <s v="POUS270295"/>
    <s v="dimming"/>
    <e v="#N/A"/>
    <n v="0"/>
    <d v="1899-12-30T00:00:00"/>
    <d v="1899-12-30T00:00:00"/>
    <n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  <m/>
    <s v="POUS270336"/>
    <e v="#N/A"/>
    <m/>
    <n v="0"/>
    <d v="1899-12-30T00:00:00"/>
    <d v="1899-12-30T00:00:00"/>
    <n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  <m/>
    <s v="POUS270239"/>
    <e v="#N/A"/>
    <m/>
    <n v="0"/>
    <d v="1899-12-30T00:00:00"/>
    <d v="1899-12-30T00:00:00"/>
    <n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  <s v="FALLAS Y CORTOS"/>
    <s v="POUS270384"/>
    <m/>
    <n v="30850322"/>
    <n v="0"/>
    <d v="1899-12-30T00:00:00"/>
    <d v="1899-12-30T00:00:00"/>
    <n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  <m/>
    <s v="POUS270341"/>
    <e v="#N/A"/>
    <m/>
    <n v="0"/>
    <d v="1899-12-30T00:00:00"/>
    <d v="1899-12-30T00:00:00"/>
    <n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  <s v="FALLAS Y CORTOS"/>
    <s v="POUS270365"/>
    <e v="#N/A"/>
    <n v="30850324"/>
    <n v="0"/>
    <d v="1899-12-30T00:00:00"/>
    <d v="1899-12-30T00:00:00"/>
    <n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  <m/>
    <s v="POUS270410"/>
    <e v="#N/A"/>
    <n v="30850325"/>
    <n v="0"/>
    <d v="1899-12-30T00:00:00"/>
    <d v="1899-12-30T00:00:00"/>
    <n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  <s v="FALLAS Y CORTOS"/>
    <s v="POUS270550"/>
    <e v="#N/A"/>
    <n v="30850326"/>
    <n v="0"/>
    <d v="1899-12-30T00:00:00"/>
    <d v="1899-12-30T00:00:00"/>
    <n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0"/>
    <m/>
    <n v="30850327"/>
    <n v="0"/>
    <d v="1899-12-30T00:00:00"/>
    <d v="1899-12-30T00:00:00"/>
    <n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  <m/>
    <s v="POUS270351"/>
    <e v="#N/A"/>
    <m/>
    <n v="0"/>
    <d v="1899-12-30T00:00:00"/>
    <d v="1899-12-30T00:00:00"/>
    <n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  <m/>
    <s v="POUS270356"/>
    <e v="#N/A"/>
    <m/>
    <n v="0"/>
    <d v="1899-12-30T00:00:00"/>
    <d v="1899-12-30T00:00:00"/>
    <n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  <m/>
    <s v="POUS270433"/>
    <m/>
    <e v="#N/A"/>
    <n v="0"/>
    <d v="1899-12-30T00:00:00"/>
    <d v="1899-12-30T00:00:00"/>
    <n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  <s v="FALLAS Y CORTOS"/>
    <m/>
    <s v="no enciende"/>
    <e v="#N/A"/>
    <n v="0"/>
    <d v="1899-12-30T00:00:00"/>
    <d v="1899-12-30T00:00:00"/>
    <n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  <m/>
    <m/>
    <s v="sin identificacion de falla"/>
    <e v="#N/A"/>
    <n v="0"/>
    <d v="1899-12-30T00:00:00"/>
    <d v="1899-12-30T00:00:00"/>
    <n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  <s v="FALLAS Y CORTOS"/>
    <m/>
    <s v="falla fct"/>
    <e v="#N/A"/>
    <n v="0"/>
    <d v="1899-12-30T00:00:00"/>
    <d v="1899-12-30T00:00:00"/>
    <n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  <m/>
    <m/>
    <e v="#N/A"/>
    <m/>
    <n v="0"/>
    <d v="1899-12-30T00:00:00"/>
    <d v="1899-12-30T00:00:00"/>
    <n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  <s v="FALLAS Y CORTOS"/>
    <m/>
    <e v="#N/A"/>
    <e v="#N/A"/>
    <n v="0"/>
    <d v="1899-12-30T00:00:00"/>
    <d v="1899-12-30T00:00:00"/>
    <n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  <s v="FALLAS Y CORTOS"/>
    <m/>
    <s v="dimming"/>
    <e v="#N/A"/>
    <n v="0"/>
    <d v="1899-12-30T00:00:00"/>
    <d v="1899-12-30T00:00:00"/>
    <n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  <s v="FALLAS Y CORTOS"/>
    <m/>
    <s v="Unidad Rayada"/>
    <e v="#N/A"/>
    <n v="0"/>
    <d v="1899-12-30T00:00:00"/>
    <d v="1899-12-30T00:00:00"/>
    <n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s v="falla fct"/>
    <e v="#N/A"/>
    <n v="0"/>
    <d v="1899-12-30T00:00:00"/>
    <d v="1899-12-30T00:00:00"/>
    <n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  <s v="FALLAS Y CORTOS"/>
    <m/>
    <s v="sin identificacion de falla"/>
    <e v="#N/A"/>
    <n v="0"/>
    <d v="1899-12-30T00:00:00"/>
    <d v="1899-12-30T00:00:00"/>
    <n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  <s v="FALLAS Y CORTOS"/>
    <m/>
    <e v="#N/A"/>
    <e v="#N/A"/>
    <n v="0"/>
    <d v="1899-12-30T00:00:00"/>
    <d v="1899-12-30T00:00:00"/>
    <n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  <s v="FALLAS Y CORTOS"/>
    <m/>
    <m/>
    <n v="30850392"/>
    <n v="0"/>
    <d v="1899-12-30T00:00:00"/>
    <d v="1899-12-30T00:00:00"/>
    <n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  <s v="FALLAS Y CORTOS"/>
    <m/>
    <m/>
    <e v="#N/A"/>
    <n v="0"/>
    <d v="1899-12-30T00:00:00"/>
    <d v="1899-12-30T00:00:00"/>
    <n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  <s v="FALLAS Y CORTOS"/>
    <m/>
    <m/>
    <e v="#N/A"/>
    <n v="0"/>
    <d v="1899-12-30T00:00:00"/>
    <d v="1899-12-30T00:00:00"/>
    <n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  <m/>
    <m/>
    <e v="#N/A"/>
    <e v="#N/A"/>
    <n v="0"/>
    <d v="1899-12-30T00:00:00"/>
    <d v="1899-12-30T00:00:00"/>
    <n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  <m/>
    <m/>
    <e v="#N/A"/>
    <m/>
    <n v="0"/>
    <d v="1899-12-30T00:00:00"/>
    <d v="1899-12-30T00:00:00"/>
    <n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  <m/>
    <m/>
    <m/>
    <e v="#N/A"/>
    <n v="0"/>
    <d v="1899-12-30T00:00:00"/>
    <d v="1899-12-30T00:00:00"/>
    <n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  <s v="FALLAS Y CORTOS"/>
    <m/>
    <m/>
    <e v="#N/A"/>
    <n v="0"/>
    <m/>
    <n v="0"/>
    <n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  <m/>
    <m/>
    <e v="#N/A"/>
    <e v="#N/A"/>
    <n v="0"/>
    <m/>
    <m/>
    <m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  <m/>
    <m/>
    <e v="#N/A"/>
    <m/>
    <n v="0"/>
    <m/>
    <m/>
    <m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  <m/>
    <m/>
    <e v="#N/A"/>
    <m/>
    <n v="0"/>
    <m/>
    <m/>
    <m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  <m/>
    <m/>
    <e v="#N/A"/>
    <e v="#N/A"/>
    <n v="0"/>
    <m/>
    <m/>
    <m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  <m/>
    <m/>
    <e v="#N/A"/>
    <n v="30850416"/>
    <n v="0"/>
    <m/>
    <m/>
    <m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  <s v="OK"/>
    <m/>
    <m/>
    <n v="30850419"/>
    <n v="0"/>
    <m/>
    <m/>
    <m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  <s v="OK"/>
    <m/>
    <m/>
    <n v="30850420"/>
    <n v="0"/>
    <m/>
    <m/>
    <m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Cambio de tablilla  APC-000426-01 y Led dañado"/>
    <e v="#N/A"/>
    <n v="0"/>
    <m/>
    <m/>
    <m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  <s v="FALLAS Y CORTOS"/>
    <m/>
    <s v="no enciende y unidad Rayada"/>
    <e v="#N/A"/>
    <n v="0"/>
    <m/>
    <m/>
    <m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  <s v="FALLAS Y CORTOS"/>
    <m/>
    <e v="#N/A"/>
    <n v="30850434"/>
    <n v="0"/>
    <m/>
    <m/>
    <m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  <s v="OK"/>
    <m/>
    <m/>
    <e v="#N/A"/>
    <n v="0"/>
    <m/>
    <m/>
    <m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e v="#N/A"/>
    <n v="0"/>
    <m/>
    <m/>
    <m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  <m/>
    <m/>
    <e v="#N/A"/>
    <m/>
    <n v="0"/>
    <m/>
    <m/>
    <m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  <m/>
    <m/>
    <e v="#N/A"/>
    <m/>
    <n v="0"/>
    <m/>
    <m/>
    <m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led dañado"/>
    <e v="#N/A"/>
    <n v="0"/>
    <m/>
    <m/>
    <m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  <s v="FALLAS Y CORTOS"/>
    <m/>
    <s v="dimming y Led dañado"/>
    <e v="#N/A"/>
    <n v="0"/>
    <m/>
    <m/>
    <m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  <m/>
    <m/>
    <s v="dimming"/>
    <e v="#N/A"/>
    <n v="0"/>
    <m/>
    <m/>
    <m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  <m/>
    <m/>
    <e v="#N/A"/>
    <m/>
    <n v="0"/>
    <m/>
    <m/>
    <m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  <s v="FALLAS Y CORTOS"/>
    <m/>
    <s v="sin identificacion de falla"/>
    <e v="#N/A"/>
    <n v="0"/>
    <m/>
    <m/>
    <m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  <m/>
    <m/>
    <e v="#N/A"/>
    <e v="#N/A"/>
    <n v="0"/>
    <m/>
    <m/>
    <m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  <s v="OK"/>
    <m/>
    <s v="dimming y Led dañado y programacon"/>
    <m/>
    <s v="Se dañaron 42 tablillas en produccion"/>
    <m/>
    <m/>
    <m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  <s v="OK"/>
    <m/>
    <s v="dimming y Led dañado y mo enciende"/>
    <m/>
    <s v="Se dañaron 18 tablillas en produccion"/>
    <m/>
    <m/>
    <m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  <s v="OK"/>
    <m/>
    <e v="#N/A"/>
    <m/>
    <n v="0"/>
    <m/>
    <m/>
    <m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  <s v="OK"/>
    <m/>
    <e v="#N/A"/>
    <m/>
    <n v="0"/>
    <m/>
    <m/>
    <m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  <m/>
    <m/>
    <e v="#N/A"/>
    <m/>
    <n v="0"/>
    <m/>
    <m/>
    <m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  <s v="OK"/>
    <m/>
    <e v="#N/A"/>
    <m/>
    <n v="0"/>
    <m/>
    <m/>
    <m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  <s v="OK"/>
    <m/>
    <s v="falla fct  y Led Dañado y Programacion"/>
    <m/>
    <n v="0"/>
    <m/>
    <m/>
    <m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  <s v="OK"/>
    <m/>
    <e v="#N/A"/>
    <m/>
    <n v="0"/>
    <m/>
    <m/>
    <m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  <m/>
    <m/>
    <e v="#N/A"/>
    <m/>
    <n v="0"/>
    <m/>
    <m/>
    <m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  <m/>
    <m/>
    <e v="#N/A"/>
    <m/>
    <n v="0"/>
    <m/>
    <m/>
    <m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  <s v="OK"/>
    <m/>
    <e v="#N/A"/>
    <m/>
    <n v="0"/>
    <m/>
    <m/>
    <m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  <s v="OK"/>
    <m/>
    <e v="#N/A"/>
    <m/>
    <n v="0"/>
    <m/>
    <m/>
    <m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  <s v="OK"/>
    <m/>
    <e v="#N/A"/>
    <m/>
    <n v="0"/>
    <m/>
    <m/>
    <m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  <s v="OK"/>
    <m/>
    <e v="#N/A"/>
    <m/>
    <n v="0"/>
    <m/>
    <m/>
    <m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  <m/>
    <m/>
    <e v="#N/A"/>
    <m/>
    <n v="0"/>
    <m/>
    <m/>
    <m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  <s v="OK"/>
    <m/>
    <e v="#N/A"/>
    <m/>
    <n v="0"/>
    <m/>
    <m/>
    <m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  <s v="OK"/>
    <m/>
    <e v="#N/A"/>
    <m/>
    <n v="0"/>
    <m/>
    <m/>
    <m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  <s v="OK"/>
    <m/>
    <e v="#N/A"/>
    <m/>
    <n v="0"/>
    <m/>
    <m/>
    <m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  <s v="OK"/>
    <m/>
    <e v="#N/A"/>
    <m/>
    <n v="0"/>
    <m/>
    <m/>
    <m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  <m/>
    <m/>
    <e v="#N/A"/>
    <m/>
    <n v="0"/>
    <m/>
    <m/>
    <m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  <s v="OK"/>
    <m/>
    <e v="#N/A"/>
    <m/>
    <n v="0"/>
    <m/>
    <m/>
    <m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  <s v="OK"/>
    <m/>
    <e v="#N/A"/>
    <m/>
    <n v="0"/>
    <m/>
    <m/>
    <m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  <s v="OK"/>
    <m/>
    <m/>
    <m/>
    <n v="0"/>
    <m/>
    <m/>
    <m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  <m/>
    <m/>
    <e v="#N/A"/>
    <m/>
    <n v="0"/>
    <m/>
    <m/>
    <m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  <m/>
    <m/>
    <m/>
    <m/>
    <n v="0"/>
    <m/>
    <m/>
    <m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  <m/>
    <m/>
    <m/>
    <m/>
    <n v="0"/>
    <m/>
    <m/>
    <m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  <m/>
    <m/>
    <m/>
    <m/>
    <n v="0"/>
    <m/>
    <m/>
    <m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  <m/>
    <m/>
    <m/>
    <m/>
    <n v="0"/>
    <m/>
    <m/>
    <m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  <m/>
    <m/>
    <m/>
    <m/>
    <n v="0"/>
    <m/>
    <m/>
    <m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  <s v="OK"/>
    <m/>
    <m/>
    <m/>
    <n v="0"/>
    <m/>
    <m/>
    <m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  <m/>
    <m/>
    <m/>
    <m/>
    <n v="0"/>
    <m/>
    <m/>
    <m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  <s v="OK"/>
    <m/>
    <m/>
    <m/>
    <n v="0"/>
    <m/>
    <m/>
    <m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  <m/>
    <m/>
    <m/>
    <m/>
    <n v="0"/>
    <m/>
    <m/>
    <m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  <s v="OK"/>
    <m/>
    <m/>
    <m/>
    <n v="0"/>
    <m/>
    <m/>
    <m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  <m/>
    <m/>
    <m/>
    <m/>
    <n v="0"/>
    <m/>
    <m/>
    <m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  <m/>
    <m/>
    <m/>
    <m/>
    <n v="0"/>
    <m/>
    <m/>
    <m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  <m/>
    <m/>
    <m/>
    <m/>
    <n v="0"/>
    <m/>
    <m/>
    <m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  <s v="OK"/>
    <m/>
    <m/>
    <m/>
    <n v="0"/>
    <m/>
    <m/>
    <m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  <s v="OK"/>
    <m/>
    <m/>
    <m/>
    <n v="0"/>
    <m/>
    <m/>
    <m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  <m/>
    <m/>
    <m/>
    <m/>
    <n v="0"/>
    <m/>
    <m/>
    <m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  <s v="OK"/>
    <m/>
    <m/>
    <m/>
    <n v="0"/>
    <m/>
    <m/>
    <m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  <s v="OK"/>
    <m/>
    <m/>
    <m/>
    <s v="Se baja a 18 pzas por material en IQC"/>
    <m/>
    <m/>
    <m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  <s v="OK"/>
    <m/>
    <m/>
    <m/>
    <n v="0"/>
    <m/>
    <m/>
    <m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  <s v="CORTO"/>
    <m/>
    <m/>
    <m/>
    <s v="APC-000425-01 CORTO"/>
    <m/>
    <m/>
    <m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  <m/>
    <m/>
    <m/>
    <m/>
    <n v="0"/>
    <m/>
    <m/>
    <m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  <m/>
    <m/>
    <m/>
    <m/>
    <n v="0"/>
    <m/>
    <m/>
    <m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  <s v="OK"/>
    <m/>
    <m/>
    <m/>
    <n v="0"/>
    <m/>
    <m/>
    <m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  <m/>
    <m/>
    <m/>
    <m/>
    <s v="TORNILLO INTERIOR"/>
    <m/>
    <m/>
    <m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  <m/>
    <m/>
    <m/>
    <m/>
    <s v="TORNILLO ORIGINAL"/>
    <m/>
    <m/>
    <m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  <s v="OK"/>
    <m/>
    <m/>
    <m/>
    <n v="0"/>
    <m/>
    <m/>
    <m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  <s v="OK"/>
    <m/>
    <m/>
    <m/>
    <n v="0"/>
    <m/>
    <m/>
    <m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  <m/>
    <m/>
    <m/>
    <m/>
    <n v="0"/>
    <m/>
    <m/>
    <m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  <s v="OK"/>
    <m/>
    <m/>
    <m/>
    <n v="0"/>
    <m/>
    <m/>
    <m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  <m/>
    <m/>
    <m/>
    <m/>
    <s v="TORNILLO ORIGINAL"/>
    <m/>
    <m/>
    <m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  <m/>
    <m/>
    <m/>
    <m/>
    <n v="0"/>
    <m/>
    <m/>
    <m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  <s v="OK"/>
    <m/>
    <m/>
    <m/>
    <n v="0"/>
    <m/>
    <m/>
    <m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  <s v="OK"/>
    <m/>
    <m/>
    <m/>
    <n v="0"/>
    <m/>
    <m/>
    <m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  <s v="OK"/>
    <m/>
    <m/>
    <m/>
    <n v="0"/>
    <m/>
    <m/>
    <m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  <s v="OK"/>
    <m/>
    <m/>
    <m/>
    <n v="0"/>
    <m/>
    <m/>
    <m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  <s v="OK"/>
    <m/>
    <m/>
    <m/>
    <n v="0"/>
    <m/>
    <m/>
    <m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  <s v="OK"/>
    <m/>
    <m/>
    <m/>
    <n v="0"/>
    <m/>
    <m/>
    <m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  <s v="OK"/>
    <m/>
    <m/>
    <m/>
    <n v="0"/>
    <m/>
    <m/>
    <m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  <s v="OK"/>
    <m/>
    <m/>
    <m/>
    <n v="0"/>
    <m/>
    <m/>
    <m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  <s v="CORTO"/>
    <m/>
    <m/>
    <m/>
    <s v=" REF-000005-01  sin ETA"/>
    <m/>
    <m/>
    <m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  <s v="CORTO"/>
    <m/>
    <m/>
    <m/>
    <s v=" REF-000005-01  sin ETA"/>
    <m/>
    <m/>
    <m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  <s v="OK"/>
    <m/>
    <m/>
    <m/>
    <n v="0"/>
    <m/>
    <m/>
    <m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  <s v="OK"/>
    <m/>
    <m/>
    <m/>
    <n v="0"/>
    <m/>
    <m/>
    <m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  <s v="CORTO"/>
    <m/>
    <m/>
    <m/>
    <s v=" REF-000005-01  sin ETA"/>
    <m/>
    <m/>
    <m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  <s v="OK"/>
    <m/>
    <m/>
    <m/>
    <n v="0"/>
    <m/>
    <m/>
    <m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IMPRESA"/>
    <s v="INCOMPLETA"/>
    <x v="2"/>
    <s v="CORTO"/>
    <m/>
    <m/>
    <m/>
    <s v=" REF-000005-01  sin ETA"/>
    <m/>
    <m/>
    <m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  <s v="OK"/>
    <m/>
    <m/>
    <m/>
    <n v="0"/>
    <m/>
    <m/>
    <m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  <s v="OK"/>
    <m/>
    <m/>
    <m/>
    <n v="0"/>
    <m/>
    <m/>
    <m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  <s v="OK"/>
    <m/>
    <m/>
    <m/>
    <n v="0"/>
    <m/>
    <m/>
    <m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  <s v="OK"/>
    <m/>
    <m/>
    <m/>
    <n v="0"/>
    <m/>
    <m/>
    <m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  <s v="OK"/>
    <m/>
    <m/>
    <m/>
    <n v="0"/>
    <m/>
    <m/>
    <m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  <s v="OK"/>
    <m/>
    <m/>
    <m/>
    <n v="0"/>
    <m/>
    <m/>
    <m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  <s v="OK"/>
    <m/>
    <m/>
    <m/>
    <n v="0"/>
    <m/>
    <m/>
    <m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  <s v="OK"/>
    <m/>
    <m/>
    <m/>
    <n v="0"/>
    <m/>
    <m/>
    <m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  <s v="CORTO"/>
    <m/>
    <m/>
    <m/>
    <s v=" REF-000005-01  sin ETA"/>
    <m/>
    <m/>
    <m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  <s v="OK"/>
    <m/>
    <m/>
    <m/>
    <n v="0"/>
    <m/>
    <m/>
    <m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  <s v="OK"/>
    <m/>
    <m/>
    <m/>
    <n v="0"/>
    <m/>
    <m/>
    <m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  <s v="OK"/>
    <m/>
    <m/>
    <m/>
    <n v="0"/>
    <m/>
    <m/>
    <m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  <s v="OK"/>
    <m/>
    <m/>
    <m/>
    <n v="0"/>
    <m/>
    <m/>
    <m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  <s v="OK"/>
    <m/>
    <m/>
    <m/>
    <n v="0"/>
    <m/>
    <m/>
    <m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  <s v="OK"/>
    <m/>
    <m/>
    <m/>
    <n v="0"/>
    <m/>
    <m/>
    <m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  <s v="OK"/>
    <m/>
    <m/>
    <m/>
    <n v="0"/>
    <m/>
    <m/>
    <m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IMPRESA"/>
    <s v="PROCESO"/>
    <x v="2"/>
    <s v="OK"/>
    <m/>
    <m/>
    <m/>
    <n v="0"/>
    <m/>
    <m/>
    <m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  <s v="OK"/>
    <m/>
    <m/>
    <m/>
    <n v="0"/>
    <m/>
    <m/>
    <m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  <s v="OK"/>
    <m/>
    <m/>
    <m/>
    <n v="0"/>
    <m/>
    <m/>
    <m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  <s v="OK"/>
    <m/>
    <m/>
    <m/>
    <n v="0"/>
    <m/>
    <m/>
    <m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  <s v="OK"/>
    <m/>
    <m/>
    <m/>
    <n v="0"/>
    <m/>
    <m/>
    <m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  <s v="OK"/>
    <m/>
    <m/>
    <m/>
    <n v="0"/>
    <m/>
    <m/>
    <m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  <s v="OK"/>
    <m/>
    <m/>
    <m/>
    <n v="0"/>
    <m/>
    <m/>
    <m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  <s v="OK"/>
    <m/>
    <m/>
    <m/>
    <n v="0"/>
    <m/>
    <m/>
    <m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  <s v="OK"/>
    <m/>
    <m/>
    <m/>
    <n v="0"/>
    <m/>
    <m/>
    <m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  <s v="OK"/>
    <m/>
    <m/>
    <m/>
    <n v="0"/>
    <m/>
    <m/>
    <m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  <s v="OK"/>
    <m/>
    <m/>
    <m/>
    <n v="0"/>
    <m/>
    <m/>
    <m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IMPRESA"/>
    <s v="PROCESO"/>
    <x v="2"/>
    <s v="OK"/>
    <m/>
    <m/>
    <m/>
    <n v="0"/>
    <m/>
    <m/>
    <m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  <s v="OK"/>
    <m/>
    <m/>
    <m/>
    <n v="0"/>
    <m/>
    <m/>
    <m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  <s v="OK"/>
    <m/>
    <m/>
    <m/>
    <n v="0"/>
    <m/>
    <m/>
    <m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  <s v="OK"/>
    <m/>
    <m/>
    <m/>
    <n v="0"/>
    <m/>
    <m/>
    <m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IMPRESA"/>
    <s v="PROCESO"/>
    <x v="2"/>
    <s v="CORTO"/>
    <m/>
    <m/>
    <m/>
    <s v="APC-000146-02  18PZ DE 212PZ"/>
    <m/>
    <m/>
    <m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  <s v="OK"/>
    <m/>
    <m/>
    <m/>
    <n v="0"/>
    <m/>
    <m/>
    <m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0"/>
    <s v="OK"/>
    <m/>
    <m/>
    <m/>
    <n v="0"/>
    <m/>
    <m/>
    <m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  <m/>
    <m/>
    <m/>
    <m/>
    <m/>
    <m/>
    <m/>
    <m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ELTA"/>
    <m/>
    <x v="0"/>
    <m/>
    <m/>
    <m/>
    <m/>
    <m/>
    <m/>
    <m/>
    <m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ELTA"/>
    <m/>
    <x v="0"/>
    <m/>
    <m/>
    <m/>
    <m/>
    <m/>
    <m/>
    <m/>
    <m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  <m/>
    <m/>
    <m/>
    <m/>
    <m/>
    <m/>
    <m/>
    <m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  <m/>
    <m/>
    <m/>
    <m/>
    <m/>
    <m/>
    <m/>
    <m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  <m/>
    <m/>
    <m/>
    <m/>
    <m/>
    <m/>
    <m/>
    <m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  <m/>
    <m/>
    <m/>
    <m/>
    <m/>
    <m/>
    <m/>
    <m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  <m/>
    <m/>
    <m/>
    <m/>
    <m/>
    <m/>
    <m/>
    <m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  <m/>
    <m/>
    <m/>
    <m/>
    <m/>
    <m/>
    <m/>
    <m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Orden especial"/>
    <m/>
    <x v="3"/>
    <m/>
    <m/>
    <m/>
    <m/>
    <m/>
    <m/>
    <m/>
    <m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Orden especial"/>
    <m/>
    <x v="3"/>
    <m/>
    <m/>
    <m/>
    <m/>
    <m/>
    <m/>
    <m/>
    <m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IMPRESA"/>
    <m/>
    <x v="2"/>
    <m/>
    <m/>
    <m/>
    <m/>
    <m/>
    <m/>
    <m/>
    <m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  <m/>
    <m/>
    <m/>
    <m/>
    <m/>
    <m/>
    <m/>
    <m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  <m/>
    <m/>
    <m/>
    <m/>
    <m/>
    <m/>
    <m/>
    <m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  <m/>
    <m/>
    <m/>
    <m/>
    <m/>
    <m/>
    <m/>
    <m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  <m/>
    <m/>
    <m/>
    <m/>
    <m/>
    <m/>
    <m/>
    <m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  <m/>
    <m/>
    <m/>
    <m/>
    <m/>
    <m/>
    <m/>
    <m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  <m/>
    <m/>
    <m/>
    <m/>
    <m/>
    <m/>
    <m/>
    <m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  <m/>
    <m/>
    <m/>
    <m/>
    <m/>
    <m/>
    <m/>
    <m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  <m/>
    <m/>
    <m/>
    <m/>
    <m/>
    <m/>
    <m/>
    <m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IMPRESA"/>
    <m/>
    <x v="2"/>
    <m/>
    <m/>
    <m/>
    <m/>
    <m/>
    <m/>
    <m/>
    <m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  <m/>
    <m/>
    <m/>
    <m/>
    <m/>
    <m/>
    <m/>
    <m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  <m/>
    <m/>
    <m/>
    <m/>
    <m/>
    <m/>
    <m/>
    <m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  <m/>
    <m/>
    <m/>
    <m/>
    <m/>
    <m/>
    <m/>
    <m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  <m/>
    <m/>
    <m/>
    <m/>
    <m/>
    <m/>
    <m/>
    <m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m/>
    <m/>
    <x v="3"/>
    <m/>
    <m/>
    <m/>
    <m/>
    <m/>
    <m/>
    <m/>
    <m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m/>
    <m/>
    <x v="3"/>
    <m/>
    <m/>
    <m/>
    <m/>
    <m/>
    <m/>
    <m/>
    <m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m/>
    <m/>
    <x v="3"/>
    <m/>
    <m/>
    <m/>
    <m/>
    <m/>
    <m/>
    <m/>
    <m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m/>
    <m/>
    <x v="3"/>
    <m/>
    <m/>
    <m/>
    <m/>
    <m/>
    <m/>
    <m/>
    <m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m/>
    <m/>
    <x v="3"/>
    <m/>
    <m/>
    <m/>
    <m/>
    <m/>
    <m/>
    <m/>
    <m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m/>
    <m/>
    <x v="3"/>
    <m/>
    <m/>
    <m/>
    <m/>
    <m/>
    <m/>
    <m/>
    <m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m/>
    <m/>
    <x v="3"/>
    <m/>
    <m/>
    <m/>
    <m/>
    <m/>
    <m/>
    <m/>
    <m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m/>
    <m/>
    <x v="3"/>
    <m/>
    <m/>
    <m/>
    <m/>
    <m/>
    <m/>
    <m/>
    <m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1"/>
    <m/>
    <m/>
    <m/>
    <m/>
    <x v="3"/>
    <m/>
    <m/>
    <m/>
    <m/>
    <m/>
    <m/>
    <m/>
    <m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1"/>
    <m/>
    <m/>
    <m/>
    <m/>
    <x v="3"/>
    <m/>
    <m/>
    <m/>
    <m/>
    <m/>
    <m/>
    <m/>
    <m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  <m/>
    <m/>
    <m/>
    <m/>
    <m/>
    <m/>
    <m/>
    <m/>
  </r>
  <r>
    <s v=""/>
    <m/>
    <m/>
    <x v="6"/>
    <m/>
    <m/>
    <s v="TOTAL"/>
    <n v="10971"/>
    <n v="9782"/>
    <n v="459"/>
    <n v="85"/>
    <n v="0"/>
    <n v="-1533"/>
    <n v="1533"/>
    <n v="38550.698099999987"/>
    <n v="112954.84000000016"/>
    <x v="41"/>
    <m/>
    <m/>
    <m/>
    <m/>
    <x v="3"/>
    <m/>
    <m/>
    <m/>
    <n v="0"/>
    <e v="#N/A"/>
    <m/>
    <m/>
    <n v="0"/>
  </r>
  <r>
    <s v=""/>
    <m/>
    <m/>
    <x v="6"/>
    <m/>
    <m/>
    <m/>
    <m/>
    <m/>
    <m/>
    <m/>
    <m/>
    <m/>
    <m/>
    <m/>
    <m/>
    <x v="41"/>
    <m/>
    <m/>
    <m/>
    <m/>
    <x v="3"/>
    <m/>
    <m/>
    <m/>
    <e v="#N/A"/>
    <m/>
    <m/>
    <m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26">
  <r>
    <s v="L50-E-48-08-30-80-MULT-LOLPOUS270050"/>
    <d v="2024-09-09T00:00:00"/>
    <s v="L50-E-48-08-30-80-MULT-LOL"/>
    <x v="0"/>
    <s v="BOX"/>
    <s v="POUS270050"/>
    <n v="30850047"/>
    <n v="22"/>
    <n v="22"/>
    <n v="0"/>
    <n v="0"/>
    <n v="0"/>
    <n v="0"/>
    <n v="0"/>
    <n v="0"/>
    <n v="0"/>
    <x v="0"/>
    <d v="2024-09-25T00:00:00"/>
    <d v="2024-09-26T00:00:00"/>
    <s v="COMPLETA"/>
    <s v="COMPLETA"/>
    <x v="0"/>
  </r>
  <r>
    <s v="L50-E-48-04-30-80-MULT-LOLPOUS269973"/>
    <d v="2024-09-09T00:00:00"/>
    <s v="L50-E-48-04-30-80-MULT-LOL"/>
    <x v="0"/>
    <s v="BOX"/>
    <s v="POUS269973"/>
    <n v="30850033"/>
    <n v="2"/>
    <n v="2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02-30-80-MULT-120POUS269969"/>
    <d v="2024-09-09T00:00:00"/>
    <s v="L35-I-48-02-30-80-MULT-120"/>
    <x v="1"/>
    <s v="BOX"/>
    <s v="POUS269969"/>
    <n v="30850031"/>
    <n v="10"/>
    <n v="9"/>
    <n v="0"/>
    <n v="1"/>
    <n v="0"/>
    <n v="-1"/>
    <n v="1"/>
    <n v="98.95"/>
    <n v="98.95"/>
    <x v="0"/>
    <d v="2024-09-24T00:00:00"/>
    <d v="2024-09-25T00:00:00"/>
    <s v="COMPLETA"/>
    <s v="COMPLETA"/>
    <x v="0"/>
  </r>
  <r>
    <s v="L35-I-48-04-30-80-MULT-120POUS269981"/>
    <d v="2024-09-09T00:00:00"/>
    <s v="L35-I-48-04-30-80-MULT-120"/>
    <x v="1"/>
    <s v="BOX"/>
    <s v="POUS269981"/>
    <n v="30850035"/>
    <n v="18"/>
    <n v="17"/>
    <n v="1"/>
    <n v="0"/>
    <n v="0"/>
    <n v="-1"/>
    <n v="1"/>
    <n v="98.95"/>
    <n v="98.95"/>
    <x v="0"/>
    <d v="2024-09-24T00:00:00"/>
    <d v="2024-09-25T00:00:00"/>
    <s v="COMPLETA"/>
    <s v="COMPLETA"/>
    <x v="0"/>
  </r>
  <r>
    <s v="L35-I-12-04-30-80-MULT-120POUS269981"/>
    <d v="2024-09-09T00:00:00"/>
    <s v="L35-I-12-04-30-80-MULT-120"/>
    <x v="2"/>
    <s v="BOX"/>
    <s v="POUS269981"/>
    <n v="30850039"/>
    <n v="45"/>
    <n v="44"/>
    <n v="1"/>
    <n v="0"/>
    <n v="0"/>
    <n v="-1"/>
    <n v="1"/>
    <n v="38.020000000000003"/>
    <n v="38.020000000000003"/>
    <x v="0"/>
    <d v="2024-09-24T00:00:00"/>
    <d v="2024-09-25T00:00:00"/>
    <s v="COMPLETA"/>
    <s v="COMPLETA"/>
    <x v="0"/>
  </r>
  <r>
    <s v="L50-I-12-08-27-90-MULT-9x29POUS270038"/>
    <d v="2024-09-09T00:00:00"/>
    <s v="L50-I-12-08-27-90-MULT-9x29"/>
    <x v="3"/>
    <s v="BOX"/>
    <s v="POUS270038"/>
    <n v="30850045"/>
    <n v="10"/>
    <n v="0"/>
    <n v="0"/>
    <n v="0"/>
    <n v="0"/>
    <n v="-10"/>
    <n v="10"/>
    <n v="48.6"/>
    <n v="486"/>
    <x v="0"/>
    <d v="2024-09-24T00:00:00"/>
    <d v="2024-09-25T00:00:00"/>
    <s v="COMPLETA"/>
    <s v="COMPLETA"/>
    <x v="0"/>
  </r>
  <r>
    <s v="L50-I-48-12-35-90MULT-15x15POUS269970"/>
    <d v="2024-09-12T00:00:00"/>
    <s v="L50-I-48-12-35-90MULT-15x15"/>
    <x v="4"/>
    <s v="BOX"/>
    <s v="POUS269970"/>
    <n v="30850055"/>
    <n v="3"/>
    <n v="3"/>
    <n v="0"/>
    <n v="0"/>
    <n v="0"/>
    <n v="0"/>
    <n v="0"/>
    <n v="0"/>
    <n v="0"/>
    <x v="0"/>
    <d v="2024-09-24T00:00:00"/>
    <d v="2024-09-25T00:00:00"/>
    <s v="COMPLETA"/>
    <s v="COMPLETA"/>
    <x v="0"/>
  </r>
  <r>
    <s v="L35-I-48-10-30-80-MULT-120POUS270044"/>
    <d v="2024-09-12T00:00:00"/>
    <s v="L35-I-48-10-30-80-MULT-120"/>
    <x v="1"/>
    <s v="BOX"/>
    <s v="POUS270044"/>
    <n v="30850053"/>
    <n v="130"/>
    <n v="130"/>
    <n v="0"/>
    <n v="0"/>
    <n v="0"/>
    <n v="0"/>
    <n v="0"/>
    <n v="115.46"/>
    <n v="0"/>
    <x v="0"/>
    <d v="2024-09-24T00:00:00"/>
    <d v="2024-09-25T00:00:00"/>
    <s v="COMPLETA"/>
    <s v="COMPLETA"/>
    <x v="0"/>
  </r>
  <r>
    <s v="L35-I-48-12-30-80-MULT-120POUS270184"/>
    <d v="2024-09-12T00:00:00"/>
    <s v="L35-I-48-12-30-80-MULT-120"/>
    <x v="1"/>
    <s v="BOX"/>
    <s v="POUS270184"/>
    <n v="30850054"/>
    <n v="132"/>
    <n v="120"/>
    <n v="0"/>
    <n v="3"/>
    <n v="0"/>
    <n v="-12"/>
    <n v="12"/>
    <n v="115.46"/>
    <n v="1385.52"/>
    <x v="0"/>
    <d v="2024-09-24T00:00:00"/>
    <d v="2024-09-25T00:00:00"/>
    <s v="COMPLETA"/>
    <s v="COMPLETA"/>
    <x v="0"/>
  </r>
  <r>
    <s v="L35-I-48-04-35-80-MULT-120POUS270169"/>
    <d v="2024-09-12T00:00:00"/>
    <s v="L35-I-48-04-35-80-MULT-120"/>
    <x v="1"/>
    <s v="BOX"/>
    <s v="POUS270169"/>
    <n v="30850052"/>
    <n v="18"/>
    <n v="15"/>
    <n v="1"/>
    <n v="1"/>
    <n v="0"/>
    <n v="-3"/>
    <n v="3"/>
    <n v="98.95"/>
    <n v="296.85000000000002"/>
    <x v="0"/>
    <d v="2024-09-24T00:00:00"/>
    <d v="2024-09-25T00:00:00"/>
    <s v="COMPLETA"/>
    <s v="COMPLETA"/>
    <x v="0"/>
  </r>
  <r>
    <s v="L35-I-12-08-35-90-MULT-120POUS270184"/>
    <d v="2024-09-12T00:00:00"/>
    <s v="L35-I-12-08-35-90-MULT-120"/>
    <x v="2"/>
    <s v="BOX"/>
    <s v="POUS270184"/>
    <n v="30850051"/>
    <n v="14"/>
    <n v="13"/>
    <n v="0"/>
    <n v="0"/>
    <n v="0"/>
    <n v="-1"/>
    <n v="1"/>
    <n v="38.200000000000003"/>
    <n v="38.200000000000003"/>
    <x v="0"/>
    <d v="2024-09-24T00:00:00"/>
    <d v="2024-09-25T00:00:00"/>
    <s v="COMPLETA"/>
    <s v="COMPLETA"/>
    <x v="0"/>
  </r>
  <r>
    <s v="L50-E-48-02-30-80-MULT-25X25POUS270195"/>
    <d v="2024-09-13T00:00:00"/>
    <s v="L50-E-48-02-30-80-MULT-25X25"/>
    <x v="0"/>
    <s v="BOX"/>
    <s v="POUS270195"/>
    <n v="30850057"/>
    <n v="1"/>
    <n v="0"/>
    <n v="1"/>
    <n v="0"/>
    <n v="0"/>
    <n v="-1"/>
    <n v="1"/>
    <n v="130.6"/>
    <n v="130.6"/>
    <x v="0"/>
    <d v="2024-09-25T00:00:00"/>
    <d v="2024-09-26T00:00:00"/>
    <s v="COMPLETA"/>
    <s v="COMPLETA"/>
    <x v="0"/>
  </r>
  <r>
    <s v="L50-I-48-06-27-80-MULT-15X35POUS269980"/>
    <d v="2024-09-13T00:00:00"/>
    <s v="L50-I-48-06-27-80-MULT-15X35"/>
    <x v="4"/>
    <s v="BOX"/>
    <s v="POUS269980"/>
    <n v="30850062"/>
    <n v="29"/>
    <n v="27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30-80-MULT-25X33POUS270170"/>
    <d v="2024-09-13T00:00:00"/>
    <s v="L50-I-48-10-30-80-MULT-25X33"/>
    <x v="4"/>
    <s v="BOX"/>
    <s v="POUS270170"/>
    <n v="30850067"/>
    <n v="24"/>
    <n v="22"/>
    <n v="0"/>
    <n v="0"/>
    <n v="0"/>
    <n v="-2"/>
    <n v="2"/>
    <n v="130.75"/>
    <n v="261.5"/>
    <x v="0"/>
    <d v="2024-09-24T00:00:00"/>
    <d v="2024-09-25T00:00:00"/>
    <s v="COMPLETA"/>
    <s v="COMPLETA"/>
    <x v="0"/>
  </r>
  <r>
    <s v="L50-I-48-10-40-90-MULT-25X25POUS270196"/>
    <d v="2024-09-13T00:00:00"/>
    <s v="L50-I-48-10-40-90-MULT-25X25"/>
    <x v="4"/>
    <s v="BOX"/>
    <s v="POUS270196"/>
    <n v="30850068"/>
    <n v="15"/>
    <n v="14"/>
    <n v="0"/>
    <n v="0"/>
    <n v="0"/>
    <n v="-1"/>
    <n v="1"/>
    <n v="131.74"/>
    <n v="131.74"/>
    <x v="0"/>
    <d v="2024-09-24T00:00:00"/>
    <d v="2024-09-25T00:00:00"/>
    <s v="COMPLETA"/>
    <s v="COMPLETA"/>
    <x v="0"/>
  </r>
  <r>
    <s v="L50-E-48-04-30-80-MULT-120POUS270127"/>
    <d v="2024-09-13T00:00:00"/>
    <s v="L50-E-48-04-30-80-MULT-120"/>
    <x v="0"/>
    <s v="BOX"/>
    <s v="POUS270127"/>
    <n v="30850058"/>
    <n v="26"/>
    <n v="19"/>
    <n v="3"/>
    <n v="3"/>
    <n v="0"/>
    <n v="-7"/>
    <n v="7"/>
    <n v="126.29"/>
    <n v="884.03000000000009"/>
    <x v="0"/>
    <d v="2024-09-24T00:00:00"/>
    <d v="2024-09-25T00:00:00"/>
    <s v="COMPLETA"/>
    <s v="COMPLETA"/>
    <x v="0"/>
  </r>
  <r>
    <s v="L50-E-48-12-30-80-MULT-25X45POUS270163"/>
    <d v="2024-09-13T00:00:00"/>
    <s v="L50-E-48-12-30-80-MULT-25X45"/>
    <x v="0"/>
    <s v="BOX"/>
    <s v="POUS270163"/>
    <n v="30850060"/>
    <n v="12"/>
    <n v="11"/>
    <n v="1"/>
    <n v="0"/>
    <n v="0"/>
    <n v="-1"/>
    <n v="1"/>
    <n v="131.26"/>
    <n v="131.26"/>
    <x v="0"/>
    <d v="2024-09-24T00:00:00"/>
    <d v="2024-09-25T00:00:00"/>
    <s v="COMPLETA"/>
    <s v="COMPLETA"/>
    <x v="0"/>
  </r>
  <r>
    <s v="L50-I-48-04-27-80-MULT-15X15POUS270205"/>
    <d v="2024-09-20T00:00:00"/>
    <s v="L50-I-48-04-27-80-MULT-15X15"/>
    <x v="4"/>
    <s v="BOX"/>
    <s v="POUS270205"/>
    <n v="30850073"/>
    <n v="39"/>
    <n v="35"/>
    <n v="2"/>
    <n v="1"/>
    <n v="0"/>
    <n v="-4"/>
    <n v="4"/>
    <n v="130.1"/>
    <n v="520.4"/>
    <x v="1"/>
    <d v="2024-09-26T00:00:00"/>
    <d v="2024-09-27T00:00:00"/>
    <s v="COMPLETA"/>
    <s v="COMPLETA"/>
    <x v="0"/>
  </r>
  <r>
    <s v="L50-E-48-06-27-80-MULT-9X17POUS269980"/>
    <d v="2024-09-20T00:00:00"/>
    <s v="L50-E-48-06-27-80-MULT-9X17"/>
    <x v="0"/>
    <s v="BOX"/>
    <s v="POUS269980"/>
    <n v="30850076"/>
    <n v="9"/>
    <n v="9"/>
    <n v="0"/>
    <n v="0"/>
    <n v="0"/>
    <n v="0"/>
    <n v="0"/>
    <n v="0"/>
    <n v="0"/>
    <x v="1"/>
    <d v="2024-09-26T00:00:00"/>
    <d v="2024-09-27T00:00:00"/>
    <s v="COMPLETA"/>
    <s v="COMPLETA"/>
    <x v="0"/>
  </r>
  <r>
    <s v="L50-E-48-10-27-90-MULT-15X35POUS270194"/>
    <d v="2024-09-20T00:00:00"/>
    <s v="L50-E-48-10-27-90-MULT-15X35"/>
    <x v="0"/>
    <s v="BOX"/>
    <s v="POUS270194"/>
    <n v="30850077"/>
    <n v="8"/>
    <n v="8"/>
    <n v="0"/>
    <n v="0"/>
    <n v="0"/>
    <n v="0"/>
    <n v="0"/>
    <n v="132.24"/>
    <n v="0"/>
    <x v="1"/>
    <d v="2024-09-26T00:00:00"/>
    <d v="2024-09-27T00:00:00"/>
    <s v="COMPLETA"/>
    <s v="COMPLETA"/>
    <x v="0"/>
  </r>
  <r>
    <s v="L50-I-12-08-30-80-MULT-9X59POUS270218"/>
    <d v="2024-09-20T00:00:00"/>
    <s v="L50-I-12-08-30-80-MULT-9X59"/>
    <x v="3"/>
    <s v="BOX"/>
    <s v="POUS270218"/>
    <n v="30850083"/>
    <n v="24"/>
    <n v="24"/>
    <n v="0"/>
    <n v="0"/>
    <n v="0"/>
    <n v="0"/>
    <n v="0"/>
    <n v="0"/>
    <n v="0"/>
    <x v="1"/>
    <d v="2024-09-26T00:00:00"/>
    <d v="2024-09-27T00:00:00"/>
    <s v="COMPLETA"/>
    <s v="COMPLETA"/>
    <x v="0"/>
  </r>
  <r>
    <s v="L50-I-12-10-30-80-MULT-ASYMPOUS270230"/>
    <d v="2024-09-20T00:00:00"/>
    <s v="L50-I-12-10-30-80-MULT-ASYM"/>
    <x v="3"/>
    <s v="BOX"/>
    <s v="POUS270230"/>
    <n v="30850086"/>
    <n v="9"/>
    <n v="8"/>
    <n v="0"/>
    <n v="1"/>
    <n v="0"/>
    <n v="-1"/>
    <n v="1"/>
    <n v="47.39"/>
    <n v="47.39"/>
    <x v="1"/>
    <d v="2024-09-26T00:00:00"/>
    <d v="2024-09-27T00:00:00"/>
    <s v="COMPLETA"/>
    <s v="COMPLETA"/>
    <x v="0"/>
  </r>
  <r>
    <s v="L35-I-12-04-BL-MULT-120POUS270097"/>
    <d v="2024-09-23T00:00:00"/>
    <s v="L35-I-12-04-BL-MULT-120"/>
    <x v="2"/>
    <s v="BOX"/>
    <s v="POUS270097"/>
    <n v="30850091"/>
    <n v="403"/>
    <n v="397"/>
    <n v="2"/>
    <n v="4"/>
    <n v="0"/>
    <n v="-6"/>
    <n v="6"/>
    <n v="58.32"/>
    <n v="349.92"/>
    <x v="2"/>
    <d v="2024-09-30T00:00:00"/>
    <d v="2024-10-01T00:00:00"/>
    <s v="COMPLETA"/>
    <s v="COMPLETA"/>
    <x v="0"/>
  </r>
  <r>
    <s v="L50-I-48-12-30-90-MULT-9X29POUS269993"/>
    <d v="2024-09-24T00:00:00"/>
    <s v="L50-I-48-12-30-90-MULT-9X29"/>
    <x v="4"/>
    <s v="BOX"/>
    <s v="POUS269993"/>
    <n v="30850094"/>
    <n v="5"/>
    <n v="5"/>
    <n v="0"/>
    <n v="0"/>
    <n v="0"/>
    <n v="0"/>
    <n v="0"/>
    <n v="138.63"/>
    <n v="0"/>
    <x v="2"/>
    <d v="2024-09-30T00:00:00"/>
    <d v="2024-10-01T00:00:00"/>
    <s v="COMPLETA"/>
    <s v="COMPLETA"/>
    <x v="0"/>
  </r>
  <r>
    <s v="L35-I-12-04-BL-MULT-120POUS270236"/>
    <d v="2024-09-23T00:00:00"/>
    <s v="L35-I-12-04-BL-MULT-120"/>
    <x v="2"/>
    <s v="BOX"/>
    <s v="POUS270236"/>
    <n v="30850092"/>
    <n v="400"/>
    <n v="397"/>
    <n v="1"/>
    <n v="2"/>
    <n v="0"/>
    <n v="-3"/>
    <n v="3"/>
    <n v="58.32"/>
    <n v="174.96"/>
    <x v="3"/>
    <d v="2024-10-01T00:00:00"/>
    <d v="2024-10-02T00:00:00"/>
    <s v="COMPLETA"/>
    <s v="COMPLETA"/>
    <x v="0"/>
  </r>
  <r>
    <s v="L35-I-48-04-30-80-MULT-120POUS269989"/>
    <d v="2024-09-25T00:00:00"/>
    <s v="L35-I-48-04-30-80-MULT-120"/>
    <x v="1"/>
    <s v="BOX"/>
    <s v="POUS269989"/>
    <n v="30850096"/>
    <n v="10"/>
    <n v="10"/>
    <n v="0"/>
    <n v="0"/>
    <n v="0"/>
    <n v="0"/>
    <n v="0"/>
    <n v="98.95"/>
    <n v="0"/>
    <x v="4"/>
    <d v="2024-09-30T00:00:00"/>
    <d v="2024-10-01T00:00:00"/>
    <s v="COMPLETA"/>
    <s v="COMPLETA"/>
    <x v="0"/>
  </r>
  <r>
    <s v="L50-I-12-08-22-80-MULT-9X29POUS269976"/>
    <d v="2024-09-25T00:00:00"/>
    <s v="L50-I-12-08-22-80-MULT-9X29"/>
    <x v="3"/>
    <s v="BOX"/>
    <s v="POUS269976"/>
    <n v="30850099"/>
    <n v="18"/>
    <n v="18"/>
    <n v="0"/>
    <n v="0"/>
    <n v="0"/>
    <n v="0"/>
    <n v="0"/>
    <n v="0"/>
    <n v="0"/>
    <x v="4"/>
    <d v="2024-09-30T00:00:00"/>
    <d v="2024-10-01T00:00:00"/>
    <s v="COMPLETA"/>
    <s v="COMPLETA"/>
    <x v="0"/>
  </r>
  <r>
    <s v="L35-I-48-06-50-80-MULT-120POUS270399"/>
    <d v="2024-09-25T00:00:00"/>
    <s v="L35-I-48-06-50-80-MULT-120"/>
    <x v="1"/>
    <s v="BOX"/>
    <s v="POUS270399"/>
    <n v="30850105"/>
    <n v="3"/>
    <n v="3"/>
    <n v="0"/>
    <n v="0"/>
    <n v="0"/>
    <n v="0"/>
    <n v="0"/>
    <n v="0"/>
    <n v="0"/>
    <x v="4"/>
    <d v="2024-09-30T00:00:00"/>
    <d v="2024-10-01T00:00:00"/>
    <s v="COMPLETA"/>
    <s v="COMPLETA"/>
    <x v="0"/>
  </r>
  <r>
    <s v="L50-E-12-10-30-90-MULT-15X15POUS270203"/>
    <d v="2024-09-25T00:00:00"/>
    <s v="L50-E-12-10-30-90-MULT-15X15"/>
    <x v="5"/>
    <s v="BOX"/>
    <s v="POUS270203"/>
    <n v="30850106"/>
    <n v="2"/>
    <n v="2"/>
    <n v="0"/>
    <n v="0"/>
    <n v="0"/>
    <n v="0"/>
    <n v="0"/>
    <n v="0"/>
    <n v="0"/>
    <x v="4"/>
    <d v="2024-09-30T00:00:00"/>
    <d v="2024-10-01T00:00:00"/>
    <s v="COMPLETA"/>
    <s v="COMPLETA"/>
    <x v="0"/>
  </r>
  <r>
    <s v="L50-I-12-08-35-80-MULT-15X65POUS270052"/>
    <d v="2024-09-25T00:00:00"/>
    <s v="L50-I-12-08-35-80-MULT-15X65"/>
    <x v="3"/>
    <s v="BOX"/>
    <s v="POUS270052"/>
    <n v="30850113"/>
    <n v="12"/>
    <n v="11"/>
    <n v="1"/>
    <n v="0"/>
    <n v="0"/>
    <n v="-1"/>
    <n v="1"/>
    <n v="46.62"/>
    <n v="46.62"/>
    <x v="4"/>
    <d v="2024-09-30T00:00:00"/>
    <d v="2024-10-01T00:00:00"/>
    <s v="COMPLETA"/>
    <s v="COMPLETA"/>
    <x v="0"/>
  </r>
  <r>
    <s v="L50-I-12-12-22-80-MULT-9X29POUS269990"/>
    <d v="2024-09-25T00:00:00"/>
    <s v="L50-I-12-12-22-80-MULT-9X29"/>
    <x v="3"/>
    <s v="BOX"/>
    <s v="POUS269990"/>
    <n v="30850114"/>
    <n v="4"/>
    <n v="4"/>
    <n v="0"/>
    <n v="0"/>
    <n v="0"/>
    <n v="0"/>
    <n v="0"/>
    <n v="48.77"/>
    <n v="0"/>
    <x v="4"/>
    <d v="2024-09-30T00:00:00"/>
    <d v="2024-10-01T00:00:00"/>
    <s v="COMPLETA"/>
    <s v="COMPLETA"/>
    <x v="0"/>
  </r>
  <r>
    <s v="L50-I-48-04-30-90-MULT-9X59POUS270192"/>
    <d v="2024-09-25T00:00:00"/>
    <s v="L50-I-48-04-30-90-MULT-9X59"/>
    <x v="4"/>
    <s v="BOX"/>
    <s v="POUS270192"/>
    <n v="30850115"/>
    <n v="28"/>
    <n v="25"/>
    <n v="1"/>
    <n v="1"/>
    <n v="0"/>
    <n v="-3"/>
    <n v="3"/>
    <n v="131.83000000000001"/>
    <n v="395.49"/>
    <x v="4"/>
    <d v="2024-09-30T00:00:00"/>
    <d v="2024-10-01T00:00:00"/>
    <s v="COMPLETA"/>
    <s v="COMPLETA"/>
    <x v="0"/>
  </r>
  <r>
    <s v="L50-I-48-06-30-90-MULT-15X35POUS269986"/>
    <d v="2024-09-25T00:00:00"/>
    <s v="L50-I-48-06-30-90-MULT-15X35"/>
    <x v="4"/>
    <s v="BOX"/>
    <s v="POUS269986"/>
    <n v="30850116"/>
    <n v="11"/>
    <n v="1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6-30-90-MULT-9X29POUS269987"/>
    <d v="2024-09-25T00:00:00"/>
    <s v="L50-I-48-06-30-90-MULT-9X29"/>
    <x v="4"/>
    <s v="BOX"/>
    <s v="POUS269987"/>
    <n v="30850117"/>
    <n v="13"/>
    <n v="13"/>
    <n v="0"/>
    <n v="0"/>
    <n v="0"/>
    <n v="0"/>
    <n v="0"/>
    <n v="138.63"/>
    <n v="0"/>
    <x v="4"/>
    <d v="2024-09-30T00:00:00"/>
    <d v="2024-10-01T00:00:00"/>
    <s v="COMPLETA"/>
    <s v="COMPLETA"/>
    <x v="0"/>
  </r>
  <r>
    <s v="L50-I-48-10-35-90-MULT-15X65POUS269997"/>
    <d v="2024-09-25T00:00:00"/>
    <s v="L50-I-48-10-35-90-MULT-15X65"/>
    <x v="4"/>
    <s v="BOX"/>
    <s v="POUS269997"/>
    <n v="30850120"/>
    <n v="1"/>
    <n v="1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2-80-MULT-9X29POUS269976"/>
    <d v="2024-09-25T00:00:00"/>
    <s v="L50-I-48-08-22-80-MULT-9X29"/>
    <x v="4"/>
    <s v="BOX"/>
    <s v="POUS269976"/>
    <n v="30850100"/>
    <n v="12"/>
    <n v="12"/>
    <n v="0"/>
    <n v="0"/>
    <n v="0"/>
    <n v="0"/>
    <n v="0"/>
    <n v="0"/>
    <n v="0"/>
    <x v="4"/>
    <d v="2024-09-30T00:00:00"/>
    <d v="2024-10-01T00:00:00"/>
    <s v="COMPLETA"/>
    <s v="COMPLETA"/>
    <x v="0"/>
  </r>
  <r>
    <s v="L50-I-48-08-27-90-MULT-9X29POUS269996"/>
    <d v="2024-09-25T00:00:00"/>
    <s v="L50-I-48-08-27-90-MULT-9X29"/>
    <x v="4"/>
    <s v="BOX"/>
    <s v="POUS269996"/>
    <n v="30850118"/>
    <n v="1"/>
    <n v="1"/>
    <n v="0"/>
    <n v="0"/>
    <n v="0"/>
    <n v="0"/>
    <n v="0"/>
    <n v="138.63999999999999"/>
    <n v="0"/>
    <x v="4"/>
    <d v="2024-09-30T00:00:00"/>
    <d v="2024-10-01T00:00:00"/>
    <s v="COMPLETA"/>
    <s v="COMPLETA"/>
    <x v="0"/>
  </r>
  <r>
    <s v="L50-I-12-06-22-80-MULT-9X29POUS269994"/>
    <d v="2024-09-25T00:00:00"/>
    <s v="L50-I-12-06-22-80-MULT-9X29"/>
    <x v="3"/>
    <s v="BOX"/>
    <s v="POUS269994"/>
    <n v="30850109"/>
    <n v="2"/>
    <n v="0"/>
    <n v="0"/>
    <n v="0"/>
    <n v="0"/>
    <n v="-2"/>
    <n v="2"/>
    <n v="48.35"/>
    <n v="96.7"/>
    <x v="4"/>
    <d v="2024-09-30T00:00:00"/>
    <d v="2024-10-01T00:00:00"/>
    <s v="COMPLETA"/>
    <s v="COMPLETA"/>
    <x v="0"/>
  </r>
  <r>
    <s v="L35-I-12-10-35-80-MULT-120POUS270145"/>
    <d v="2024-09-26T00:00:00"/>
    <s v="L35-I-12-10-35-80-MULT-120"/>
    <x v="2"/>
    <s v="BOX"/>
    <s v="POUS270145"/>
    <n v="30850132"/>
    <n v="98"/>
    <n v="96"/>
    <n v="2"/>
    <n v="0"/>
    <n v="0"/>
    <n v="-2"/>
    <n v="2"/>
    <n v="42.41"/>
    <n v="84.82"/>
    <x v="5"/>
    <d v="2024-10-01T00:00:00"/>
    <d v="2024-10-02T00:00:00"/>
    <s v="COMPLETA"/>
    <s v="COMPLETA"/>
    <x v="0"/>
  </r>
  <r>
    <s v="L35-I-12-10-35-80-MULT-120POUS270378"/>
    <d v="2024-09-26T00:00:00"/>
    <s v="L35-I-12-10-35-80-MULT-120"/>
    <x v="2"/>
    <s v="BOX"/>
    <s v="POUS270378"/>
    <n v="30850133"/>
    <n v="22"/>
    <n v="21"/>
    <n v="1"/>
    <n v="0"/>
    <n v="0"/>
    <n v="-1"/>
    <n v="1"/>
    <n v="42.41"/>
    <n v="42.41"/>
    <x v="5"/>
    <d v="2024-10-01T00:00:00"/>
    <d v="2024-10-02T00:00:00"/>
    <s v="COMPLETA"/>
    <s v="COMPLETA"/>
    <x v="0"/>
  </r>
  <r>
    <s v="L35-I-12-12-30-90-MULT-120POUS270096"/>
    <d v="2024-09-26T00:00:00"/>
    <s v="L35-I-12-12-30-90-MULT-120"/>
    <x v="2"/>
    <s v="BOX"/>
    <s v="POUS270096"/>
    <n v="30850135"/>
    <n v="43"/>
    <n v="43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12-27-90-MULT-120POUS270407"/>
    <d v="2024-09-26T00:00:00"/>
    <s v="L35-I-12-12-27-90-MULT-120"/>
    <x v="2"/>
    <s v="BOX"/>
    <s v="POUS270407"/>
    <n v="30850121"/>
    <n v="1"/>
    <n v="1"/>
    <n v="0"/>
    <n v="0"/>
    <n v="0"/>
    <n v="0"/>
    <n v="0"/>
    <n v="42.66"/>
    <n v="0"/>
    <x v="5"/>
    <d v="2024-10-01T00:00:00"/>
    <d v="2024-10-02T00:00:00"/>
    <s v="COMPLETA"/>
    <s v="COMPLETA"/>
    <x v="0"/>
  </r>
  <r>
    <s v="L35-I-12-04-35-80-MULT-120POUS270263"/>
    <d v="2024-09-26T00:00:00"/>
    <s v="L35-I-12-04-35-80-MULT-120"/>
    <x v="2"/>
    <s v="BOX"/>
    <s v="POUS270263"/>
    <n v="30850123"/>
    <n v="6"/>
    <n v="6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412"/>
    <d v="2024-09-26T00:00:00"/>
    <s v="L35-I-12-06-35-80-MULT-120"/>
    <x v="2"/>
    <s v="BOX"/>
    <s v="POUS270412"/>
    <n v="30850124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12-06-35-80-MULT-120POUS270258"/>
    <d v="2024-09-26T00:00:00"/>
    <s v="L35-I-12-06-35-80-MULT-120"/>
    <x v="2"/>
    <s v="BOX"/>
    <s v="POUS270258"/>
    <n v="30850126"/>
    <n v="4"/>
    <n v="4"/>
    <n v="0"/>
    <n v="0"/>
    <n v="0"/>
    <n v="0"/>
    <n v="0"/>
    <n v="38.020000000000003"/>
    <n v="0"/>
    <x v="5"/>
    <d v="2024-10-01T00:00:00"/>
    <d v="2024-10-02T00:00:00"/>
    <s v="COMPLETA"/>
    <s v="COMPLETA"/>
    <x v="0"/>
  </r>
  <r>
    <s v="L35-I-48-08-30-80-MULT-120POUS270375"/>
    <d v="2024-09-27T00:00:00"/>
    <s v="L35-I-48-08-30-80-MULT-120"/>
    <x v="1"/>
    <s v="BOX"/>
    <s v="POUS270375"/>
    <n v="30850142"/>
    <n v="12"/>
    <n v="1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8-35-90-MULT-120POUS270360"/>
    <d v="2024-09-27T00:00:00"/>
    <s v="L35-I-48-08-35-90-MULT-120"/>
    <x v="1"/>
    <s v="BOX"/>
    <s v="POUS270360"/>
    <n v="30850143"/>
    <n v="12"/>
    <n v="12"/>
    <n v="0"/>
    <n v="0"/>
    <n v="0"/>
    <n v="0"/>
    <n v="0"/>
    <n v="100.29"/>
    <n v="0"/>
    <x v="6"/>
    <d v="2024-10-03T00:00:00"/>
    <d v="2024-10-04T00:00:00"/>
    <s v="COMPLETA"/>
    <s v="COMPLETA"/>
    <x v="0"/>
  </r>
  <r>
    <s v="L35-I-48-10-40-80-MULT-120POUS270262"/>
    <d v="2024-09-27T00:00:00"/>
    <s v="L35-I-48-10-40-80-MULT-120"/>
    <x v="1"/>
    <s v="BOX"/>
    <s v="POUS270262"/>
    <n v="30850144"/>
    <n v="10"/>
    <n v="10"/>
    <n v="0"/>
    <n v="0"/>
    <n v="0"/>
    <n v="0"/>
    <n v="0"/>
    <n v="115.46"/>
    <n v="0"/>
    <x v="6"/>
    <d v="2024-10-03T00:00:00"/>
    <d v="2024-10-04T00:00:00"/>
    <s v="COMPLETA"/>
    <s v="COMPLETA"/>
    <x v="0"/>
  </r>
  <r>
    <s v="L35-I-48-06-27-90-MULT-120POUS270448"/>
    <d v="2024-09-27T00:00:00"/>
    <s v="L35-I-48-06-27-90-MULT-120"/>
    <x v="1"/>
    <s v="BOX"/>
    <s v="POUS270448"/>
    <n v="30850145"/>
    <n v="10"/>
    <n v="8"/>
    <n v="1"/>
    <n v="1"/>
    <n v="0"/>
    <n v="-2"/>
    <n v="2"/>
    <n v="100.29"/>
    <n v="200.58"/>
    <x v="6"/>
    <d v="2024-10-03T00:00:00"/>
    <d v="2024-10-04T00:00:00"/>
    <s v="COMPLETA"/>
    <s v="COMPLETA"/>
    <x v="0"/>
  </r>
  <r>
    <s v="L35-I-48-08-27-80-MULT-120POUS270353"/>
    <d v="2024-09-27T00:00:00"/>
    <s v="L35-I-48-08-27-80-MULT-120"/>
    <x v="1"/>
    <s v="BOX"/>
    <s v="POUS270353"/>
    <n v="30850147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06-40-80-MULT-120POUS270165"/>
    <d v="2024-09-27T00:00:00"/>
    <s v="L35-I-48-06-40-80-MULT-120"/>
    <x v="1"/>
    <s v="BOX"/>
    <s v="POUS270165"/>
    <n v="30850148"/>
    <n v="5"/>
    <n v="5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2-40-90-MULT-120POUS270256"/>
    <d v="2024-09-27T00:00:00"/>
    <s v="L35-I-48-12-40-90-MULT-120"/>
    <x v="1"/>
    <s v="BOX"/>
    <s v="POUS270256"/>
    <n v="30850151"/>
    <n v="3"/>
    <n v="3"/>
    <n v="0"/>
    <n v="0"/>
    <n v="0"/>
    <n v="0"/>
    <n v="0"/>
    <n v="116.45"/>
    <n v="0"/>
    <x v="6"/>
    <d v="2024-10-03T00:00:00"/>
    <d v="2024-10-04T00:00:00"/>
    <s v="COMPLETA"/>
    <s v="COMPLETA"/>
    <x v="0"/>
  </r>
  <r>
    <s v="L35-I-48-12-50-80-MULT-120POUS269969"/>
    <d v="2024-09-27T00:00:00"/>
    <s v="L35-I-48-12-50-80-MULT-120"/>
    <x v="1"/>
    <s v="BOX"/>
    <s v="POUS269969"/>
    <n v="30850152"/>
    <n v="2"/>
    <n v="2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10-35-90-MULT-120POUS270415"/>
    <d v="2024-09-27T00:00:00"/>
    <s v="L35-I-48-10-35-90-MULT-120"/>
    <x v="1"/>
    <s v="BOX"/>
    <s v="POUS270415"/>
    <n v="30850153"/>
    <n v="2"/>
    <n v="2"/>
    <n v="0"/>
    <n v="0"/>
    <n v="0"/>
    <n v="0"/>
    <n v="0"/>
    <n v="0"/>
    <n v="0"/>
    <x v="6"/>
    <d v="2024-10-03T00:00:00"/>
    <d v="2024-10-04T00:00:00"/>
    <s v="COMPLETA"/>
    <s v="COMPLETA"/>
    <x v="0"/>
  </r>
  <r>
    <s v="L35-I-48-10-27-80-MULT-120POUS270475"/>
    <d v="2024-09-27T00:00:00"/>
    <s v="L35-I-48-10-27-80-MULT-120"/>
    <x v="1"/>
    <s v="BOX"/>
    <s v="POUS270475"/>
    <n v="30850154"/>
    <n v="2"/>
    <n v="1"/>
    <n v="1"/>
    <n v="0"/>
    <n v="0"/>
    <n v="-1"/>
    <n v="1"/>
    <n v="99.6"/>
    <n v="99.6"/>
    <x v="6"/>
    <d v="2024-10-03T00:00:00"/>
    <d v="2024-10-04T00:00:00"/>
    <s v="COMPLETA"/>
    <s v="COMPLETA"/>
    <x v="0"/>
  </r>
  <r>
    <s v="L35-I-48-02-30-80-MULT-120POUS270407"/>
    <d v="2024-09-27T00:00:00"/>
    <s v="L35-I-48-02-30-80-MULT-120"/>
    <x v="1"/>
    <s v="BOX"/>
    <s v="POUS270407"/>
    <n v="30850155"/>
    <n v="1"/>
    <n v="0"/>
    <n v="1"/>
    <n v="0"/>
    <n v="0"/>
    <n v="-1"/>
    <n v="1"/>
    <n v="98.95"/>
    <n v="98.95"/>
    <x v="6"/>
    <d v="2024-10-03T00:00:00"/>
    <d v="2024-10-04T00:00:00"/>
    <s v="COMPLETA"/>
    <s v="COMPLETA"/>
    <x v="0"/>
  </r>
  <r>
    <s v="L35-I-48-12-50-80-MULT-120POUS270352"/>
    <d v="2024-09-27T00:00:00"/>
    <s v="L35-I-48-12-50-80-MULT-120"/>
    <x v="1"/>
    <s v="BOX"/>
    <s v="POUS270352"/>
    <n v="30850157"/>
    <n v="1"/>
    <n v="1"/>
    <n v="0"/>
    <n v="0"/>
    <n v="0"/>
    <n v="0"/>
    <n v="0"/>
    <n v="115.45"/>
    <n v="0"/>
    <x v="6"/>
    <d v="2024-10-03T00:00:00"/>
    <d v="2024-10-04T00:00:00"/>
    <s v="COMPLETA"/>
    <s v="COMPLETA"/>
    <x v="0"/>
  </r>
  <r>
    <s v="L35-I-48-04-35-80-MULT-120POUS270437"/>
    <d v="2024-09-27T00:00:00"/>
    <s v="L35-I-48-04-35-80-MULT-120"/>
    <x v="1"/>
    <s v="BOX"/>
    <s v="POUS270437"/>
    <n v="30850158"/>
    <n v="1"/>
    <n v="1"/>
    <n v="0"/>
    <n v="0"/>
    <n v="0"/>
    <n v="0"/>
    <n v="0"/>
    <n v="98.95"/>
    <n v="0"/>
    <x v="6"/>
    <d v="2024-10-03T00:00:00"/>
    <d v="2024-10-04T00:00:00"/>
    <s v="COMPLETA"/>
    <s v="COMPLETA"/>
    <x v="0"/>
  </r>
  <r>
    <s v="L35-I-48-04-40-80-MULT-120POUS270039"/>
    <d v="2024-09-27T00:00:00"/>
    <s v="L35-I-48-04-40-80-MULT-120"/>
    <x v="1"/>
    <s v="BOX"/>
    <s v="POUS270039"/>
    <n v="30850159"/>
    <n v="1"/>
    <n v="1"/>
    <n v="0"/>
    <n v="0"/>
    <n v="0"/>
    <n v="0"/>
    <n v="0"/>
    <n v="0"/>
    <n v="0"/>
    <x v="6"/>
    <d v="2024-10-03T00:00:00"/>
    <d v="2024-10-04T00:00:00"/>
    <s v="COMPLETA"/>
    <s v="COMPLETA"/>
    <x v="0"/>
  </r>
  <r>
    <s v="L35-I-12-10-40-90-MULT-120POUS270379"/>
    <d v="2024-09-27T00:00:00"/>
    <s v="L35-I-12-10-40-90-MULT-120"/>
    <x v="1"/>
    <s v="BOX"/>
    <s v="POUS270379"/>
    <n v="30850139"/>
    <n v="30"/>
    <n v="30"/>
    <n v="0"/>
    <n v="0"/>
    <n v="0"/>
    <n v="0"/>
    <n v="0"/>
    <n v="0"/>
    <n v="0"/>
    <x v="6"/>
    <d v="2024-10-03T00:00:00"/>
    <d v="2024-10-04T00:00:00"/>
    <s v="COMPLETA"/>
    <s v="COMPLETA"/>
    <x v="0"/>
  </r>
  <r>
    <s v="L50-I-48-12-27-80-MULT-25X45POUS270144"/>
    <d v="2024-09-27T00:00:00"/>
    <s v="L50-I-48-12-27-80-MULT-25X45"/>
    <x v="1"/>
    <s v="BOX"/>
    <s v="POUS270144"/>
    <n v="30850140"/>
    <n v="22"/>
    <n v="22"/>
    <n v="0"/>
    <n v="0"/>
    <n v="0"/>
    <n v="0"/>
    <n v="0"/>
    <n v="130.75"/>
    <n v="0"/>
    <x v="6"/>
    <d v="2024-10-03T00:00:00"/>
    <d v="2024-10-04T00:00:00"/>
    <s v="COMPLETA"/>
    <s v="COMPLETA"/>
    <x v="0"/>
  </r>
  <r>
    <s v="L35-I-48-06-30-90-MULT-120POUS270472"/>
    <d v="2024-09-27T00:00:00"/>
    <s v="L35-I-48-06-30-90-MULT-120"/>
    <x v="1"/>
    <s v="BOX"/>
    <s v="POUS270472"/>
    <n v="30850141"/>
    <n v="16"/>
    <n v="15"/>
    <n v="1"/>
    <n v="0"/>
    <n v="0"/>
    <n v="-1"/>
    <n v="1"/>
    <n v="100.29"/>
    <n v="100.29"/>
    <x v="6"/>
    <d v="2024-10-03T00:00:00"/>
    <d v="2024-10-04T00:00:00"/>
    <s v="COMPLETA"/>
    <s v="COMPLETA"/>
    <x v="0"/>
  </r>
  <r>
    <s v="L35-I-48-08-27-80-MULT-120POUS270455"/>
    <d v="2024-09-27T00:00:00"/>
    <s v="L35-I-48-08-27-80-MULT-120"/>
    <x v="2"/>
    <s v="BOX"/>
    <s v="POUS270455"/>
    <n v="30850138"/>
    <n v="52"/>
    <n v="46"/>
    <n v="1"/>
    <n v="1"/>
    <n v="0"/>
    <n v="-6"/>
    <n v="6"/>
    <n v="99.6"/>
    <n v="597.59999999999991"/>
    <x v="6"/>
    <d v="2024-10-03T00:00:00"/>
    <d v="2024-10-04T00:00:00"/>
    <s v="COMPLETA"/>
    <s v="COMPLETA"/>
    <x v="0"/>
  </r>
  <r>
    <s v="L35-I-48-08-30-80-MULT-120POUS270044"/>
    <d v="2024-09-27T00:00:00"/>
    <s v="L35-I-48-08-30-80-MULT-120"/>
    <x v="2"/>
    <s v="BOX"/>
    <s v="POUS270044"/>
    <n v="30850127"/>
    <n v="39"/>
    <n v="35"/>
    <n v="3"/>
    <n v="0"/>
    <n v="0"/>
    <n v="-4"/>
    <n v="4"/>
    <n v="99.6"/>
    <n v="398.4"/>
    <x v="7"/>
    <d v="2024-10-04T00:00:00"/>
    <d v="2024-10-07T00:00:00"/>
    <s v="COMPLETA"/>
    <s v="COMPLETA"/>
    <x v="0"/>
  </r>
  <r>
    <s v="L35-I-48-12-50-80-MULT-120POUS270471"/>
    <d v="2024-09-27T00:00:00"/>
    <s v="L35-I-48-12-50-80-MULT-120"/>
    <x v="2"/>
    <s v="BOX"/>
    <s v="POUS270471"/>
    <n v="30850128"/>
    <n v="103"/>
    <n v="101"/>
    <n v="2"/>
    <n v="0"/>
    <n v="0"/>
    <n v="-2"/>
    <n v="2"/>
    <n v="115.45"/>
    <n v="230.9"/>
    <x v="7"/>
    <d v="2024-10-04T00:00:00"/>
    <d v="2024-10-07T00:00:00"/>
    <s v="COMPLETA"/>
    <s v="COMPLETA"/>
    <x v="0"/>
  </r>
  <r>
    <s v="L35-I-12-04-30-80-MULT-120POUS269988"/>
    <d v="2024-09-25T00:00:00"/>
    <s v="L35-I-12-04-30-80-MULT-120"/>
    <x v="2"/>
    <s v="BOX"/>
    <s v="POUS269988"/>
    <n v="30850095"/>
    <n v="5"/>
    <n v="5"/>
    <n v="0"/>
    <n v="0"/>
    <n v="0"/>
    <n v="0"/>
    <n v="0"/>
    <n v="38.020000000000003"/>
    <n v="0"/>
    <x v="8"/>
    <d v="2024-10-08T00:00:00"/>
    <d v="2024-10-09T00:00:00"/>
    <s v="COMPLETA"/>
    <s v="COMPLETA"/>
    <x v="0"/>
  </r>
  <r>
    <s v="L35-I-12-06-30-80-MULT-120POUS270049"/>
    <d v="2024-09-25T00:00:00"/>
    <s v="L35-I-12-06-30-80-MULT-120"/>
    <x v="2"/>
    <s v="BOX"/>
    <s v="POUS270049"/>
    <n v="30850101"/>
    <n v="1"/>
    <n v="1"/>
    <n v="0"/>
    <n v="0"/>
    <n v="0"/>
    <n v="0"/>
    <n v="0"/>
    <n v="0"/>
    <n v="0"/>
    <x v="8"/>
    <d v="2024-10-08T00:00:00"/>
    <d v="2024-10-09T00:00:00"/>
    <s v="COMPLETA"/>
    <s v="COMPLETA"/>
    <x v="0"/>
  </r>
  <r>
    <s v="L35-I-48-06-35-80-MULT-120POUS270412"/>
    <d v="2024-09-27T00:00:00"/>
    <s v="L35-I-48-06-35-80-MULT-120"/>
    <x v="1"/>
    <s v="BOX"/>
    <s v="POUS270412"/>
    <n v="30850149"/>
    <n v="4"/>
    <n v="2"/>
    <n v="2"/>
    <n v="0"/>
    <n v="0"/>
    <n v="-2"/>
    <n v="2"/>
    <n v="99.6"/>
    <n v="199.2"/>
    <x v="8"/>
    <d v="2024-10-08T00:00:00"/>
    <d v="2024-10-09T00:00:00"/>
    <s v="COMPLETA"/>
    <s v="COMPLETA"/>
    <x v="0"/>
  </r>
  <r>
    <s v="L50-I-48-02-27-80-MULT-9X17POUS270085"/>
    <d v="2024-09-30T00:00:00"/>
    <s v="L50-I-48-02-27-80-MULT-9X17"/>
    <x v="4"/>
    <s v="BOX"/>
    <s v="POUS270085"/>
    <n v="30850160"/>
    <n v="1"/>
    <n v="0"/>
    <n v="1"/>
    <n v="0"/>
    <n v="0"/>
    <n v="-1"/>
    <n v="1"/>
    <n v="137"/>
    <n v="137"/>
    <x v="8"/>
    <d v="2024-10-08T00:00:00"/>
    <d v="2024-10-09T00:00:00"/>
    <s v="COMPLETA"/>
    <s v="COMPLETA"/>
    <x v="0"/>
  </r>
  <r>
    <s v="L50-I-48-08-30-90-MULT-9X29POUS270479"/>
    <d v="2024-09-30T00:00:00"/>
    <s v="L50-I-48-08-30-90-MULT-9X29"/>
    <x v="4"/>
    <s v="BOX"/>
    <s v="POUS270479"/>
    <n v="30850162"/>
    <n v="31"/>
    <n v="31"/>
    <n v="0"/>
    <n v="0"/>
    <n v="0"/>
    <n v="0"/>
    <n v="0"/>
    <n v="138.63"/>
    <n v="0"/>
    <x v="8"/>
    <d v="2024-10-08T00:00:00"/>
    <d v="2024-10-09T00:00:00"/>
    <s v="COMPLETA"/>
    <s v="COMPLETA"/>
    <x v="0"/>
  </r>
  <r>
    <s v="L50-I-48-08-30-90-MULT-ASYMPOUS270428"/>
    <d v="2024-09-30T00:00:00"/>
    <s v="L50-I-48-08-30-90-MULT-ASYM"/>
    <x v="4"/>
    <s v="BOX"/>
    <s v="POUS270428"/>
    <n v="30850163"/>
    <n v="2"/>
    <n v="1"/>
    <n v="0"/>
    <n v="1"/>
    <n v="0"/>
    <n v="-1"/>
    <n v="1"/>
    <n v="132.63999999999999"/>
    <n v="132.63999999999999"/>
    <x v="8"/>
    <d v="2024-10-08T00:00:00"/>
    <d v="2024-10-09T00:00:00"/>
    <s v="COMPLETA"/>
    <s v="COMPLETA"/>
    <x v="0"/>
  </r>
  <r>
    <s v="L50-I-48-08-30-90-MULT-ASYMPOUS270177"/>
    <d v="2024-09-30T00:00:00"/>
    <s v="L50-I-48-08-30-90-MULT-ASYM"/>
    <x v="4"/>
    <s v="BOX"/>
    <s v="POUS270177"/>
    <n v="30850165"/>
    <n v="17"/>
    <n v="13"/>
    <n v="1"/>
    <n v="3"/>
    <n v="0"/>
    <n v="-4"/>
    <n v="4"/>
    <n v="132.63999999999999"/>
    <n v="530.55999999999995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6"/>
    <n v="10"/>
    <n v="9"/>
    <n v="1"/>
    <n v="1"/>
    <n v="0"/>
    <n v="-1"/>
    <n v="1"/>
    <n v="131.74"/>
    <n v="131.74"/>
    <x v="8"/>
    <d v="2024-10-08T00:00:00"/>
    <d v="2024-10-09T00:00:00"/>
    <s v="COMPLETA"/>
    <s v="COMPLETA"/>
    <x v="0"/>
  </r>
  <r>
    <s v="L50-I-48-10-35-90-MULT-40X60POUS270151"/>
    <d v="2024-09-30T00:00:00"/>
    <s v="L50-I-48-10-35-90-MULT-40X60"/>
    <x v="4"/>
    <s v="BOX"/>
    <s v="POUS270151"/>
    <n v="30850167"/>
    <n v="9"/>
    <n v="8"/>
    <n v="1"/>
    <n v="0"/>
    <n v="0"/>
    <n v="-1"/>
    <n v="1"/>
    <n v="131.74"/>
    <n v="131.74"/>
    <x v="8"/>
    <d v="2024-10-08T00:00:00"/>
    <d v="2024-10-09T00:00:00"/>
    <s v="COMPLETA"/>
    <s v="COMPLETA"/>
    <x v="0"/>
  </r>
  <r>
    <s v="L50-I-48-12-35-90-MULT-9X29POUS270001"/>
    <d v="2024-09-30T00:00:00"/>
    <s v="L50-I-48-12-35-90-MULT-9X29"/>
    <x v="4"/>
    <s v="BOX"/>
    <s v="POUS270001"/>
    <n v="30850169"/>
    <n v="5"/>
    <n v="5"/>
    <n v="0"/>
    <n v="0"/>
    <n v="0"/>
    <n v="0"/>
    <n v="0"/>
    <n v="0"/>
    <n v="0"/>
    <x v="8"/>
    <d v="2024-10-08T00:00:00"/>
    <d v="2024-10-09T00:00:00"/>
    <s v="COMPLETA"/>
    <s v="COMPLETA"/>
    <x v="0"/>
  </r>
  <r>
    <s v="L35-I-12-08-35-90-MULT-120POUS270117"/>
    <d v="2024-10-02T00:00:00"/>
    <s v="L35-I-12-08-35-90-MULT-120"/>
    <x v="2"/>
    <s v="BOX"/>
    <s v="POUS270117"/>
    <n v="30850171"/>
    <n v="30"/>
    <n v="30"/>
    <n v="0"/>
    <n v="0"/>
    <n v="0"/>
    <n v="0"/>
    <n v="0"/>
    <n v="38.200000000000003"/>
    <n v="0"/>
    <x v="9"/>
    <d v="2024-10-09T00:00:00"/>
    <d v="2024-10-10T00:00:00"/>
    <s v="COMPLETA"/>
    <s v="COMPLETA"/>
    <x v="0"/>
  </r>
  <r>
    <s v="L35-I-12-10-30-80-MULT-120POUS270368"/>
    <d v="2024-10-02T00:00:00"/>
    <s v="L35-I-12-10-30-80-MULT-120"/>
    <x v="4"/>
    <s v="BOX"/>
    <s v="POUS270368"/>
    <n v="30850173"/>
    <n v="25"/>
    <n v="21"/>
    <n v="2"/>
    <n v="2"/>
    <n v="0"/>
    <n v="-4"/>
    <n v="4"/>
    <n v="42.41"/>
    <n v="169.64"/>
    <x v="9"/>
    <d v="2024-10-09T00:00:00"/>
    <d v="2024-10-10T00:00:00"/>
    <s v="COMPLETA"/>
    <s v="COMPLETA"/>
    <x v="0"/>
  </r>
  <r>
    <s v="L35-I-12-10-30-80-MULT-120POUS270154"/>
    <d v="2024-10-02T00:00:00"/>
    <s v="L35-I-12-10-30-80-MULT-120"/>
    <x v="1"/>
    <s v="BOX"/>
    <s v="POUS270154"/>
    <n v="30850175"/>
    <n v="24"/>
    <n v="24"/>
    <n v="0"/>
    <n v="0"/>
    <n v="0"/>
    <n v="0"/>
    <n v="0"/>
    <n v="42.41"/>
    <n v="0"/>
    <x v="9"/>
    <d v="2024-10-09T00:00:00"/>
    <d v="2024-10-10T00:00:00"/>
    <s v="COMPLETA"/>
    <s v="COMPLETA"/>
    <x v="0"/>
  </r>
  <r>
    <s v="L35-I-48-06-30-90-MULT-120POUS269985"/>
    <d v="2024-10-02T00:00:00"/>
    <s v="L35-I-48-06-30-90-MULT-120"/>
    <x v="1"/>
    <s v="BOX"/>
    <s v="POUS269985"/>
    <n v="30850174"/>
    <n v="76"/>
    <n v="75"/>
    <n v="1"/>
    <n v="0"/>
    <n v="0"/>
    <n v="-1"/>
    <n v="1"/>
    <n v="100.29"/>
    <n v="100.29"/>
    <x v="9"/>
    <d v="2024-10-09T00:00:00"/>
    <d v="2024-10-10T00:00:00"/>
    <s v="COMPLETA"/>
    <s v="COMPLETA"/>
    <x v="0"/>
  </r>
  <r>
    <s v="L35-I-48-06-30-90-MULT-120POUS270209"/>
    <d v="2024-10-02T00:00:00"/>
    <s v="L35-I-48-06-30-90-MULT-120"/>
    <x v="1"/>
    <s v="BOX"/>
    <s v="POUS270209"/>
    <n v="30850176"/>
    <n v="33"/>
    <n v="32"/>
    <n v="0"/>
    <n v="0"/>
    <n v="0"/>
    <n v="-1"/>
    <n v="1"/>
    <n v="100.29"/>
    <n v="100.29"/>
    <x v="9"/>
    <d v="2024-10-09T00:00:00"/>
    <d v="2024-10-10T00:00:00"/>
    <s v="COMPLETA"/>
    <s v="COMPLETA"/>
    <x v="0"/>
  </r>
  <r>
    <s v="L50-I-48-12-35-90-MULT-9X29POUS270001"/>
    <d v="2024-10-02T00:00:00"/>
    <s v="L50-I-48-12-35-90-MULT-9X29"/>
    <x v="4"/>
    <s v="BOX"/>
    <s v="POUS270001"/>
    <n v="30850170"/>
    <n v="2"/>
    <n v="2"/>
    <n v="0"/>
    <n v="0"/>
    <n v="0"/>
    <n v="0"/>
    <n v="0"/>
    <n v="0"/>
    <n v="0"/>
    <x v="9"/>
    <d v="2024-10-09T00:00:00"/>
    <d v="2024-10-10T00:00:00"/>
    <s v="COMPLETA"/>
    <s v="COMPLETA"/>
    <x v="0"/>
  </r>
  <r>
    <s v="L50-E-12-08-35-90-MULT-25X25POUS270124"/>
    <d v="2024-10-02T00:00:00"/>
    <s v="L50-E-12-08-35-90-MULT-25X25"/>
    <x v="5"/>
    <s v="BOX"/>
    <s v="POUS270124"/>
    <n v="30850172"/>
    <n v="20"/>
    <n v="19"/>
    <n v="1"/>
    <n v="0"/>
    <n v="0"/>
    <n v="-1"/>
    <n v="1"/>
    <n v="47.13"/>
    <n v="47.13"/>
    <x v="9"/>
    <d v="2024-10-09T00:00:00"/>
    <d v="2024-10-10T00:00:00"/>
    <s v="COMPLETA"/>
    <s v="COMPLETA"/>
    <x v="0"/>
  </r>
  <r>
    <s v="L50-I-12-08-30-90-MULT-25X75POUS270363"/>
    <d v="2024-10-05T00:00:00"/>
    <s v="L50-I-12-08-30-90-MULT-25X75"/>
    <x v="3"/>
    <s v="BOX"/>
    <s v="POUS270363"/>
    <n v="30850228"/>
    <n v="51"/>
    <n v="51"/>
    <n v="0"/>
    <n v="0"/>
    <n v="0"/>
    <n v="0"/>
    <n v="0"/>
    <n v="46.88"/>
    <n v="0"/>
    <x v="10"/>
    <d v="2024-10-10T00:00:00"/>
    <d v="2024-10-11T00:00:00"/>
    <s v="COMPLETA"/>
    <s v="COMPLETA"/>
    <x v="0"/>
  </r>
  <r>
    <s v="L50-I-12-12-30-90-MULT-9X29POUS270492"/>
    <d v="2024-10-05T00:00:00"/>
    <s v="L50-I-12-12-30-90-MULT-9X29"/>
    <x v="3"/>
    <s v="BOX"/>
    <s v="POUS270492"/>
    <n v="30850229"/>
    <n v="43"/>
    <n v="43"/>
    <n v="0"/>
    <n v="0"/>
    <n v="0"/>
    <n v="0"/>
    <n v="0"/>
    <n v="49.03"/>
    <n v="0"/>
    <x v="10"/>
    <d v="2024-10-10T00:00:00"/>
    <d v="2024-10-11T00:00:00"/>
    <s v="COMPLETA"/>
    <s v="COMPLETA"/>
    <x v="0"/>
  </r>
  <r>
    <s v="L50-I-12-12-30-90-MULT-15X65POUS270358"/>
    <d v="2024-10-05T00:00:00"/>
    <s v="L50-I-12-12-30-90-MULT-15X65"/>
    <x v="3"/>
    <s v="BOX"/>
    <s v="POUS270358"/>
    <n v="30850230"/>
    <n v="40"/>
    <n v="39"/>
    <n v="1"/>
    <n v="0"/>
    <n v="0"/>
    <n v="-1"/>
    <n v="1"/>
    <n v="47.3"/>
    <n v="47.3"/>
    <x v="10"/>
    <d v="2024-10-10T00:00:00"/>
    <d v="2024-10-11T00:00:00"/>
    <s v="COMPLETA"/>
    <s v="COMPLETA"/>
    <x v="0"/>
  </r>
  <r>
    <s v="L50-I-12-08-30-90-MULT-9X29POUS270479"/>
    <d v="2024-10-05T00:00:00"/>
    <s v="L50-I-12-08-30-90-MULT-9X29"/>
    <x v="3"/>
    <s v="BOX"/>
    <s v="POUS270479"/>
    <n v="30850231"/>
    <n v="34"/>
    <n v="33"/>
    <n v="0"/>
    <n v="0"/>
    <n v="0"/>
    <n v="-1"/>
    <n v="1"/>
    <n v="48.6"/>
    <n v="48.6"/>
    <x v="10"/>
    <d v="2024-10-10T00:00:00"/>
    <d v="2024-10-11T00:00:00"/>
    <s v="COMPLETA"/>
    <s v="COMPLETA"/>
    <x v="0"/>
  </r>
  <r>
    <s v="L50-I-12-12-30-90-MULT-15X35POUS270443"/>
    <d v="2024-10-05T00:00:00"/>
    <s v="L50-I-12-12-30-90-MULT-15X35"/>
    <x v="3"/>
    <s v="BOX"/>
    <s v="POUS270443"/>
    <n v="30850232"/>
    <n v="30"/>
    <n v="30"/>
    <n v="0"/>
    <n v="0"/>
    <n v="0"/>
    <n v="0"/>
    <n v="0"/>
    <n v="47.3"/>
    <n v="0"/>
    <x v="10"/>
    <d v="2024-10-10T00:00:00"/>
    <d v="2024-10-11T00:00:00"/>
    <s v="COMPLETA"/>
    <s v="COMPLETA"/>
    <x v="0"/>
  </r>
  <r>
    <s v="L50-I-12-06-22-80-MULT-9X29POUS270429"/>
    <d v="2024-10-05T00:00:00"/>
    <s v="L50-I-12-06-22-80-MULT-9X29"/>
    <x v="3"/>
    <s v="BOX"/>
    <s v="POUS270429"/>
    <n v="30850233"/>
    <n v="22"/>
    <n v="22"/>
    <n v="0"/>
    <n v="0"/>
    <n v="0"/>
    <n v="0"/>
    <n v="0"/>
    <n v="48.35"/>
    <n v="0"/>
    <x v="10"/>
    <d v="2024-10-10T00:00:00"/>
    <d v="2024-10-11T00:00:00"/>
    <s v="COMPLETA"/>
    <s v="COMPLETA"/>
    <x v="0"/>
  </r>
  <r>
    <s v="L50-I-12-04-27-80-MULT-15X15POUS270205"/>
    <d v="2024-10-05T00:00:00"/>
    <s v="L50-I-12-04-27-80-MULT-15X15"/>
    <x v="3"/>
    <s v="BOX"/>
    <s v="POUS270205"/>
    <n v="30850234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10-30-80-MULT-25X45POUS270229"/>
    <d v="2024-10-05T00:00:00"/>
    <s v="L50-I-12-10-30-80-MULT-25X45"/>
    <x v="3"/>
    <s v="BOX"/>
    <s v="POUS270229"/>
    <n v="30850235"/>
    <n v="22"/>
    <n v="22"/>
    <n v="0"/>
    <n v="0"/>
    <n v="0"/>
    <n v="0"/>
    <n v="0"/>
    <n v="0"/>
    <n v="0"/>
    <x v="10"/>
    <d v="2024-10-10T00:00:00"/>
    <d v="2024-10-11T00:00:00"/>
    <s v="COMPLETA"/>
    <s v="COMPLETA"/>
    <x v="0"/>
  </r>
  <r>
    <s v="L50-I-12-06-30-90-MULT-40X60POUS270362"/>
    <d v="2024-10-05T00:00:00"/>
    <s v="L50-I-12-06-30-90-MULT-40X60"/>
    <x v="3"/>
    <s v="BOX"/>
    <s v="POUS270362"/>
    <n v="30850236"/>
    <n v="18"/>
    <n v="17"/>
    <n v="1"/>
    <n v="0"/>
    <n v="0"/>
    <n v="-1"/>
    <n v="1"/>
    <n v="46.88"/>
    <n v="46.88"/>
    <x v="10"/>
    <d v="2024-10-10T00:00:00"/>
    <d v="2024-10-11T00:00:00"/>
    <s v="COMPLETA"/>
    <s v="COMPLETA"/>
    <x v="0"/>
  </r>
  <r>
    <s v="L50-I-12-08-35-80-MULT-25X25POUS270220"/>
    <d v="2024-10-05T00:00:00"/>
    <s v="L50-I-12-08-35-80-MULT-25X25"/>
    <x v="3"/>
    <s v="BOX"/>
    <s v="POUS270220"/>
    <n v="30850237"/>
    <n v="16"/>
    <n v="15"/>
    <n v="1"/>
    <n v="0"/>
    <n v="0"/>
    <n v="-1"/>
    <n v="1"/>
    <n v="46.62"/>
    <n v="46.62"/>
    <x v="10"/>
    <d v="2024-10-10T00:00:00"/>
    <d v="2024-10-11T00:00:00"/>
    <s v="COMPLETA"/>
    <s v="COMPLETA"/>
    <x v="0"/>
  </r>
  <r>
    <s v="L50-I-12-12-35-80-MULT-15X23POUS270030"/>
    <d v="2024-10-05T00:00:00"/>
    <s v="L50-I-12-12-35-80-MULT-15X23"/>
    <x v="3"/>
    <s v="BOX"/>
    <s v="POUS270030"/>
    <n v="30850238"/>
    <n v="16"/>
    <n v="15"/>
    <n v="1"/>
    <n v="0"/>
    <n v="0"/>
    <n v="-1"/>
    <n v="1"/>
    <n v="47.05"/>
    <n v="47.05"/>
    <x v="11"/>
    <d v="2024-10-11T00:00:00"/>
    <d v="2024-10-14T00:00:00"/>
    <s v="COMPLETA"/>
    <s v="COMPLETA"/>
    <x v="0"/>
  </r>
  <r>
    <s v="L50-I-12-06-27-80-MULT-15X35POUS269984"/>
    <d v="2024-10-05T00:00:00"/>
    <s v="L50-I-12-06-27-80-MULT-15X35"/>
    <x v="3"/>
    <s v="BOX"/>
    <s v="POUS269984"/>
    <n v="30850239"/>
    <n v="14"/>
    <n v="14"/>
    <n v="0"/>
    <n v="0"/>
    <n v="0"/>
    <n v="0"/>
    <n v="0"/>
    <n v="46.62"/>
    <n v="0"/>
    <x v="11"/>
    <d v="2024-10-11T00:00:00"/>
    <d v="2024-10-14T00:00:00"/>
    <s v="COMPLETA"/>
    <s v="COMPLETA"/>
    <x v="0"/>
  </r>
  <r>
    <s v="L50-I-12-06-35-90-MULT-9X29POUS270416"/>
    <d v="2024-10-05T00:00:00"/>
    <s v="L50-I-12-06-35-90-MULT-9X29"/>
    <x v="3"/>
    <s v="BOX"/>
    <s v="POUS270416"/>
    <n v="30850240"/>
    <n v="14"/>
    <n v="1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27-80-MULT-15X35POUS269980"/>
    <d v="2024-10-05T00:00:00"/>
    <s v="L50-I-12-06-27-80-MULT-15X35"/>
    <x v="3"/>
    <s v="BOX"/>
    <s v="POUS269980"/>
    <n v="30850241"/>
    <n v="13"/>
    <n v="12"/>
    <n v="1"/>
    <n v="0"/>
    <n v="0"/>
    <n v="-1"/>
    <n v="1"/>
    <n v="46.62"/>
    <n v="46.62"/>
    <x v="11"/>
    <d v="2024-10-11T00:00:00"/>
    <d v="2024-10-14T00:00:00"/>
    <s v="COMPLETA"/>
    <s v="COMPLETA"/>
    <x v="0"/>
  </r>
  <r>
    <s v="L50-I-12-06-30-90-MULT-9X29POUS270237"/>
    <d v="2024-10-05T00:00:00"/>
    <s v="L50-I-12-06-30-90-MULT-9X29"/>
    <x v="3"/>
    <s v="BOX"/>
    <s v="POUS270237"/>
    <n v="30850242"/>
    <n v="13"/>
    <n v="13"/>
    <n v="0"/>
    <n v="0"/>
    <n v="0"/>
    <n v="0"/>
    <n v="0"/>
    <n v="48.6"/>
    <n v="0"/>
    <x v="11"/>
    <d v="2024-10-11T00:00:00"/>
    <d v="2024-10-14T00:00:00"/>
    <s v="COMPLETA"/>
    <s v="COMPLETA"/>
    <x v="0"/>
  </r>
  <r>
    <s v="L50-I-12-06-35-80-MULT-9X29POUS270354"/>
    <d v="2024-10-05T00:00:00"/>
    <s v="L50-I-12-06-35-80-MULT-9X29"/>
    <x v="3"/>
    <s v="BOX"/>
    <s v="POUS270354"/>
    <n v="30850243"/>
    <n v="11"/>
    <n v="11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5-90-MULT-ASYMPOUS270244"/>
    <d v="2024-10-05T00:00:00"/>
    <s v="L50-I-12-08-35-90-MULT-ASYM"/>
    <x v="3"/>
    <s v="BOX"/>
    <s v="POUS270244"/>
    <n v="30850244"/>
    <n v="10"/>
    <n v="10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6-35-80-MULT-ASYMPOUS270535"/>
    <d v="2024-10-05T00:00:00"/>
    <s v="L50-I-12-06-35-80-MULT-ASYM"/>
    <x v="3"/>
    <s v="BOX"/>
    <s v="POUS270535"/>
    <n v="30850245"/>
    <n v="8"/>
    <n v="8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ASYMPOUS270228"/>
    <d v="2024-10-05T00:00:00"/>
    <s v="L50-I-12-08-30-90-MULT-ASYM"/>
    <x v="3"/>
    <s v="BOX"/>
    <s v="POUS270228"/>
    <n v="30850246"/>
    <n v="8"/>
    <n v="7"/>
    <n v="1"/>
    <n v="0"/>
    <n v="0"/>
    <n v="-1"/>
    <n v="1"/>
    <n v="47.22"/>
    <n v="47.22"/>
    <x v="11"/>
    <d v="2024-10-11T00:00:00"/>
    <d v="2024-10-14T00:00:00"/>
    <s v="COMPLETA"/>
    <s v="COMPLETA"/>
    <x v="0"/>
  </r>
  <r>
    <s v="L50-I-12-08-35-80-MULT-25X45POUS270412"/>
    <d v="2024-10-05T00:00:00"/>
    <s v="L50-I-12-08-35-80-MULT-25X45"/>
    <x v="3"/>
    <s v="BOX"/>
    <s v="POUS270412"/>
    <n v="30850247"/>
    <n v="8"/>
    <n v="7"/>
    <n v="0"/>
    <n v="0"/>
    <n v="0"/>
    <n v="-1"/>
    <n v="1"/>
    <n v="46.62"/>
    <n v="46.62"/>
    <x v="11"/>
    <d v="2024-10-11T00:00:00"/>
    <d v="2024-10-14T00:00:00"/>
    <s v="COMPLETA"/>
    <s v="COMPLETA"/>
    <x v="0"/>
  </r>
  <r>
    <s v="L50-I-12-12-30-90-MULT-LOLPOUS270162"/>
    <d v="2024-10-05T00:00:00"/>
    <s v="L50-I-12-12-30-90-MULT-LOL"/>
    <x v="3"/>
    <s v="BOX"/>
    <s v="POUS270162"/>
    <n v="30850248"/>
    <n v="7"/>
    <n v="7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8-30-90-MULT-25X75POUS270337"/>
    <d v="2024-10-05T00:00:00"/>
    <s v="L50-I-12-08-30-90-MULT-25X75"/>
    <x v="3"/>
    <s v="BOX"/>
    <s v="POUS270337"/>
    <n v="30850249"/>
    <n v="6"/>
    <n v="6"/>
    <n v="0"/>
    <n v="0"/>
    <n v="0"/>
    <n v="0"/>
    <n v="0"/>
    <n v="46.88"/>
    <n v="0"/>
    <x v="11"/>
    <d v="2024-10-11T00:00:00"/>
    <d v="2024-10-14T00:00:00"/>
    <s v="COMPLETA"/>
    <s v="COMPLETA"/>
    <x v="0"/>
  </r>
  <r>
    <s v="L50-I-12-08-35-80-MULT-39X9POUS270400"/>
    <d v="2024-10-05T00:00:00"/>
    <s v="L50-I-12-08-35-80-MULT-39X9"/>
    <x v="3"/>
    <s v="BOX"/>
    <s v="POUS270400"/>
    <n v="30850250"/>
    <n v="6"/>
    <n v="5"/>
    <n v="1"/>
    <n v="0"/>
    <n v="0"/>
    <n v="-1"/>
    <n v="1"/>
    <n v="48.35"/>
    <n v="48.35"/>
    <x v="11"/>
    <d v="2024-10-11T00:00:00"/>
    <d v="2024-10-14T00:00:00"/>
    <s v="COMPLETA"/>
    <s v="COMPLETA"/>
    <x v="0"/>
  </r>
  <r>
    <s v="L50-I-12-10-30-80-MULT-15X15POUS270369"/>
    <d v="2024-10-05T00:00:00"/>
    <s v="L50-I-12-10-30-80-MULT-15X15"/>
    <x v="3"/>
    <s v="BOX"/>
    <s v="POUS270369"/>
    <n v="30850251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15X35POUS270170"/>
    <d v="2024-10-05T00:00:00"/>
    <s v="L50-I-12-10-30-80-MULT-15X35"/>
    <x v="3"/>
    <s v="BOX"/>
    <s v="POUS270170"/>
    <n v="30850252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27-80-MULT-25X45POUS270368"/>
    <d v="2024-10-05T00:00:00"/>
    <s v="L50-I-12-12-27-80-MULT-25X45"/>
    <x v="3"/>
    <s v="BOX"/>
    <s v="POUS270368"/>
    <n v="30850253"/>
    <n v="6"/>
    <n v="6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04-35-80-MULT-9X9POUS269981"/>
    <d v="2024-10-05T00:00:00"/>
    <s v="L50-I-12-04-35-80-MULT-9X9"/>
    <x v="3"/>
    <s v="BOX"/>
    <s v="POUS269981"/>
    <n v="30850254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0-30-80-MULT-ASYMPOUS270230"/>
    <d v="2024-10-05T00:00:00"/>
    <s v="L50-I-12-10-30-80-MULT-ASYM"/>
    <x v="3"/>
    <s v="BOX"/>
    <s v="POUS270230"/>
    <n v="30850255"/>
    <n v="4"/>
    <n v="4"/>
    <n v="0"/>
    <n v="0"/>
    <n v="0"/>
    <n v="0"/>
    <n v="0"/>
    <n v="47.39"/>
    <n v="0"/>
    <x v="11"/>
    <d v="2024-10-11T00:00:00"/>
    <d v="2024-10-14T00:00:00"/>
    <s v="COMPLETA"/>
    <s v="COMPLETA"/>
    <x v="0"/>
  </r>
  <r>
    <s v="L50-I-12-10-35-90-MULT-40X60POUS270151"/>
    <d v="2024-10-05T00:00:00"/>
    <s v="L50-I-12-10-35-90-MULT-40X60"/>
    <x v="3"/>
    <s v="BOX"/>
    <s v="POUS270151"/>
    <n v="30850256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0-90-MULT-9X17POUS270232"/>
    <d v="2024-10-05T00:00:00"/>
    <s v="L50-I-12-12-30-90-MULT-9X17"/>
    <x v="3"/>
    <s v="BOX"/>
    <s v="POUS270232"/>
    <n v="30850257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35-80-MULT-70X70POUS270268"/>
    <d v="2024-10-05T00:00:00"/>
    <s v="L50-I-12-12-35-80-MULT-70X70"/>
    <x v="3"/>
    <s v="BOX"/>
    <s v="POUS270268"/>
    <n v="30850258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I-12-12-40-90-MULT-25X75POUS270159"/>
    <d v="2024-10-05T00:00:00"/>
    <s v="L50-I-12-12-40-90-MULT-25X75"/>
    <x v="3"/>
    <s v="BOX"/>
    <s v="POUS270159"/>
    <n v="30850259"/>
    <n v="4"/>
    <n v="4"/>
    <n v="0"/>
    <n v="0"/>
    <n v="0"/>
    <n v="0"/>
    <n v="0"/>
    <n v="0"/>
    <n v="0"/>
    <x v="11"/>
    <d v="2024-10-11T00:00:00"/>
    <d v="2024-10-14T00:00:00"/>
    <s v="COMPLETA"/>
    <s v="COMPLETA"/>
    <x v="0"/>
  </r>
  <r>
    <s v="L50-E-12-04-30-90-MULT-ASYMPOUS270533"/>
    <d v="2024-10-04T00:00:00"/>
    <s v="L50-E-12-04-30-90-MULT-ASYM"/>
    <x v="5"/>
    <s v="BOX"/>
    <s v="POUS270533"/>
    <n v="30850178"/>
    <n v="70"/>
    <n v="68"/>
    <n v="2"/>
    <n v="0"/>
    <n v="0"/>
    <n v="-2"/>
    <n v="2"/>
    <n v="47.48"/>
    <n v="94.96"/>
    <x v="12"/>
    <d v="2024-10-14T00:00:00"/>
    <d v="2024-10-15T00:00:00"/>
    <s v="COMPLETA"/>
    <s v="COMPLETA"/>
    <x v="0"/>
  </r>
  <r>
    <s v="L50-E-12-12-30-90-MULT-9X9POUS270423"/>
    <d v="2024-10-04T00:00:00"/>
    <s v="L50-E-12-12-30-90-MULT-9X9"/>
    <x v="5"/>
    <s v="BOX"/>
    <s v="POUS270423"/>
    <n v="30850179"/>
    <n v="39"/>
    <n v="39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12-30-90-MULT-40X60POUS270222"/>
    <d v="2024-10-04T00:00:00"/>
    <s v="L50-E-12-12-30-90-MULT-40X60"/>
    <x v="5"/>
    <s v="BOX"/>
    <s v="POUS270222"/>
    <n v="30850180"/>
    <n v="32"/>
    <n v="31"/>
    <n v="1"/>
    <n v="0"/>
    <n v="0"/>
    <n v="-1"/>
    <n v="1"/>
    <n v="47.56"/>
    <n v="47.56"/>
    <x v="12"/>
    <d v="2024-10-14T00:00:00"/>
    <d v="2024-10-15T00:00:00"/>
    <s v="COMPLETA"/>
    <s v="COMPLETA"/>
    <x v="0"/>
  </r>
  <r>
    <s v="L50-E-12-04-35-80-MULT-55X25POUS270213"/>
    <d v="2024-10-04T00:00:00"/>
    <s v="L50-E-12-04-35-80-MULT-55X25"/>
    <x v="5"/>
    <s v="BOX"/>
    <s v="POUS270213"/>
    <n v="30850181"/>
    <n v="24"/>
    <n v="2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25X75POUS270113"/>
    <d v="2024-10-04T00:00:00"/>
    <s v="L50-E-12-08-40-80-MULT-25X75"/>
    <x v="5"/>
    <s v="BOX"/>
    <s v="POUS270113"/>
    <n v="30850182"/>
    <n v="24"/>
    <n v="22"/>
    <n v="1"/>
    <n v="1"/>
    <n v="0"/>
    <n v="-2"/>
    <n v="2"/>
    <n v="46.88"/>
    <n v="93.76"/>
    <x v="12"/>
    <d v="2024-10-14T00:00:00"/>
    <d v="2024-10-15T00:00:00"/>
    <s v="COMPLETA"/>
    <s v="ENTREGADA"/>
    <x v="0"/>
  </r>
  <r>
    <s v="L50-E-12-12-40-80-MULT-ASYMPOUS270332"/>
    <d v="2024-10-04T00:00:00"/>
    <s v="L50-E-12-12-40-80-MULT-ASYM"/>
    <x v="5"/>
    <s v="BOX"/>
    <s v="POUS270332"/>
    <n v="30850183"/>
    <n v="21"/>
    <n v="21"/>
    <n v="0"/>
    <n v="0"/>
    <n v="0"/>
    <n v="0"/>
    <n v="0"/>
    <n v="47.65"/>
    <n v="0"/>
    <x v="12"/>
    <d v="2024-10-14T00:00:00"/>
    <d v="2024-10-15T00:00:00"/>
    <s v="COMPLETA"/>
    <s v="COMPLETA"/>
    <x v="0"/>
  </r>
  <r>
    <s v="L50-E-12-12-30-90-MULT-9X9POUS270449"/>
    <d v="2024-10-04T00:00:00"/>
    <s v="L50-E-12-12-30-90-MULT-9X9"/>
    <x v="5"/>
    <s v="BOX"/>
    <s v="POUS270449"/>
    <n v="30850184"/>
    <n v="20"/>
    <n v="20"/>
    <n v="0"/>
    <n v="0"/>
    <n v="0"/>
    <n v="0"/>
    <n v="0"/>
    <n v="49.28"/>
    <n v="0"/>
    <x v="12"/>
    <d v="2024-10-14T00:00:00"/>
    <d v="2024-10-15T00:00:00"/>
    <s v="COMPLETA"/>
    <s v="COMPLETA"/>
    <x v="0"/>
  </r>
  <r>
    <s v="L50-E-12-04-30-80-MULT-40X60POUS270418"/>
    <d v="2024-10-04T00:00:00"/>
    <s v="L50-E-12-04-30-80-MULT-40X60"/>
    <x v="5"/>
    <s v="BOX"/>
    <s v="POUS270418"/>
    <n v="30850185"/>
    <n v="10"/>
    <n v="8"/>
    <n v="2"/>
    <n v="0"/>
    <n v="0"/>
    <n v="-2"/>
    <n v="2"/>
    <n v="46.88"/>
    <n v="93.76"/>
    <x v="12"/>
    <d v="2024-10-14T00:00:00"/>
    <d v="2024-10-15T00:00:00"/>
    <s v="COMPLETA"/>
    <s v="COMPLETA"/>
    <x v="0"/>
  </r>
  <r>
    <s v="L50-E-12-10-27-80-MULT-15X15POUS270356"/>
    <d v="2024-10-04T00:00:00"/>
    <s v="L50-E-12-10-27-80-MULT-15X15"/>
    <x v="5"/>
    <s v="BOX"/>
    <s v="POUS270356"/>
    <n v="30850187"/>
    <n v="9"/>
    <n v="7"/>
    <n v="1"/>
    <n v="0"/>
    <n v="0"/>
    <n v="-2"/>
    <n v="2"/>
    <n v="47.3"/>
    <n v="94.6"/>
    <x v="12"/>
    <d v="2024-10-14T00:00:00"/>
    <d v="2024-10-15T00:00:00"/>
    <s v="COMPLETA"/>
    <s v="COMPLETA"/>
    <x v="0"/>
  </r>
  <r>
    <s v="L50-E-12-12-40-80-MULT-9X9POUS270540"/>
    <d v="2024-10-04T00:00:00"/>
    <s v="L50-E-12-12-40-80-MULT-9X9"/>
    <x v="5"/>
    <s v="BOX"/>
    <s v="POUS270540"/>
    <n v="30850188"/>
    <n v="6"/>
    <n v="6"/>
    <n v="0"/>
    <n v="0"/>
    <n v="0"/>
    <n v="0"/>
    <n v="0"/>
    <n v="49.03"/>
    <n v="0"/>
    <x v="12"/>
    <d v="2024-10-14T00:00:00"/>
    <d v="2024-10-15T00:00:00"/>
    <s v="COMPLETA"/>
    <s v="COMPLETA"/>
    <x v="0"/>
  </r>
  <r>
    <s v="L50-E-12-06-30-80-MULT-25X25POUS270436"/>
    <d v="2024-10-04T00:00:00"/>
    <s v="L50-E-12-06-30-80-MULT-25X25"/>
    <x v="5"/>
    <s v="BOX"/>
    <s v="POUS270436"/>
    <n v="30850189"/>
    <n v="6"/>
    <n v="6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30-80-MULT-LOLPOUS270341"/>
    <d v="2024-10-04T00:00:00"/>
    <s v="L50-E-12-08-30-80-MULT-LOL"/>
    <x v="5"/>
    <s v="BOX"/>
    <s v="POUS270341"/>
    <n v="30850190"/>
    <n v="6"/>
    <n v="6"/>
    <n v="0"/>
    <n v="0"/>
    <n v="0"/>
    <n v="0"/>
    <n v="0"/>
    <n v="43.16"/>
    <n v="0"/>
    <x v="12"/>
    <d v="2024-10-14T00:00:00"/>
    <d v="2024-10-15T00:00:00"/>
    <s v="COMPLETA"/>
    <s v="COMPLETA"/>
    <x v="0"/>
  </r>
  <r>
    <s v="L50-E-12-02-27-80-MULT-120POUS269992"/>
    <d v="2024-10-04T00:00:00"/>
    <s v="L50-E-12-02-27-80-MULT-120"/>
    <x v="5"/>
    <s v="BOX"/>
    <s v="POUS269992"/>
    <n v="30850191"/>
    <n v="5"/>
    <n v="4"/>
    <n v="1"/>
    <n v="0"/>
    <n v="0"/>
    <n v="-1"/>
    <n v="1"/>
    <n v="45.8"/>
    <n v="45.8"/>
    <x v="12"/>
    <d v="2024-10-14T00:00:00"/>
    <d v="2024-10-15T00:00:00"/>
    <s v="COMPLETA"/>
    <s v="COMPLETA"/>
    <x v="0"/>
  </r>
  <r>
    <s v="L50-E-12-08-27-80-MULT-120POUS270538"/>
    <d v="2024-10-04T00:00:00"/>
    <s v="L50-E-12-08-27-80-MULT-120"/>
    <x v="5"/>
    <s v="BOX"/>
    <s v="POUS270538"/>
    <n v="30850192"/>
    <n v="5"/>
    <n v="5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4-40-80-MULT-15X23POUS270330"/>
    <d v="2024-10-04T00:00:00"/>
    <s v="L50-E-12-04-40-80-MULT-15X23"/>
    <x v="5"/>
    <s v="BOX"/>
    <s v="POUS270330"/>
    <n v="30850193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27-80-MULT-9X17POUS269980"/>
    <d v="2024-10-04T00:00:00"/>
    <s v="L50-E-12-06-27-80-MULT-9X17"/>
    <x v="5"/>
    <s v="BOX"/>
    <s v="POUS269980"/>
    <n v="30850194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6-40-80-MULT-25X75POUS270164"/>
    <d v="2024-10-04T00:00:00"/>
    <s v="L50-E-12-06-40-80-MULT-25X75"/>
    <x v="5"/>
    <s v="BOX"/>
    <s v="POUS270164"/>
    <n v="30850195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08-40-80-MULT-9X59POUS270292"/>
    <d v="2024-10-04T00:00:00"/>
    <s v="L50-E-12-08-40-80-MULT-9X59"/>
    <x v="5"/>
    <s v="BOX"/>
    <s v="POUS270292"/>
    <n v="30850196"/>
    <n v="4"/>
    <n v="4"/>
    <n v="0"/>
    <n v="0"/>
    <n v="0"/>
    <n v="0"/>
    <n v="0"/>
    <n v="0"/>
    <n v="0"/>
    <x v="12"/>
    <d v="2024-10-14T00:00:00"/>
    <d v="2024-10-15T00:00:00"/>
    <s v="COMPLETA"/>
    <s v="COMPLETA"/>
    <x v="0"/>
  </r>
  <r>
    <s v="L50-E-12-10-35-80-MULT-40X60POUS270157"/>
    <d v="2024-10-04T00:00:00"/>
    <s v="L50-E-12-10-35-80-MULT-40X60"/>
    <x v="5"/>
    <s v="BOX"/>
    <s v="POUS270157"/>
    <n v="30850260"/>
    <n v="4"/>
    <n v="4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2-27-80-MULT-120POUS270245"/>
    <d v="2024-10-04T00:00:00"/>
    <s v="L50-E-12-12-27-80-MULT-120"/>
    <x v="5"/>
    <s v="BOX"/>
    <s v="POUS270245"/>
    <n v="30850198"/>
    <n v="4"/>
    <n v="4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90-MULT-40X60POUS270500"/>
    <d v="2024-10-04T00:00:00"/>
    <s v="L50-E-12-12-30-90-MULT-40X60"/>
    <x v="5"/>
    <s v="BOX"/>
    <s v="POUS270500"/>
    <n v="30850199"/>
    <n v="4"/>
    <n v="3"/>
    <n v="1"/>
    <n v="0"/>
    <n v="0"/>
    <n v="-1"/>
    <n v="1"/>
    <n v="47.56"/>
    <n v="47.56"/>
    <x v="13"/>
    <d v="2024-10-15T00:00:00"/>
    <d v="2024-10-16T00:00:00"/>
    <s v="COMPLETA"/>
    <s v="COMPLETA"/>
    <x v="0"/>
  </r>
  <r>
    <s v="L50-E-12-04-35-90-MULT-9X29POUS270144"/>
    <d v="2024-10-04T00:00:00"/>
    <s v="L50-E-12-04-35-90-MULT-9X29"/>
    <x v="5"/>
    <s v="BOX"/>
    <s v="POUS270144"/>
    <n v="30850200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80-MULT-9X59POUS270444"/>
    <d v="2024-10-04T00:00:00"/>
    <s v="L50-E-12-06-30-80-MULT-9X59"/>
    <x v="5"/>
    <s v="BOX"/>
    <s v="POUS270444"/>
    <n v="30850201"/>
    <n v="3"/>
    <n v="2"/>
    <n v="1"/>
    <n v="0"/>
    <n v="0"/>
    <n v="-1"/>
    <n v="1"/>
    <n v="47.06"/>
    <n v="47.06"/>
    <x v="13"/>
    <d v="2024-10-15T00:00:00"/>
    <d v="2024-10-16T00:00:00"/>
    <s v="COMPLETA"/>
    <s v="COMPLETA"/>
    <x v="0"/>
  </r>
  <r>
    <s v="L50-E-12-06-30-80-MULT-9X9POUS270424"/>
    <d v="2024-10-04T00:00:00"/>
    <s v="L50-E-12-06-30-80-MULT-9X9"/>
    <x v="5"/>
    <s v="BOX"/>
    <s v="POUS270424"/>
    <n v="30850202"/>
    <n v="3"/>
    <n v="3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6-30-90-MULT-120POUS270380"/>
    <d v="2024-10-04T00:00:00"/>
    <s v="L50-E-12-06-30-90-MULT-120"/>
    <x v="5"/>
    <s v="BOX"/>
    <s v="POUS270380"/>
    <n v="30850203"/>
    <n v="3"/>
    <n v="0"/>
    <n v="0"/>
    <n v="0"/>
    <n v="0"/>
    <n v="-3"/>
    <n v="3"/>
    <n v="46.05"/>
    <n v="138.14999999999998"/>
    <x v="13"/>
    <d v="2024-10-15T00:00:00"/>
    <d v="2024-10-16T00:00:00"/>
    <s v="COMPLETA"/>
    <s v="COMPLETA"/>
    <x v="0"/>
  </r>
  <r>
    <s v="L50-E-12-06-30-90-MULT-25X25POUS270114"/>
    <d v="2024-10-04T00:00:00"/>
    <s v="L50-E-12-06-30-90-MULT-25X25"/>
    <x v="5"/>
    <s v="BOX"/>
    <s v="POUS270114"/>
    <n v="30850204"/>
    <n v="3"/>
    <n v="0"/>
    <n v="3"/>
    <n v="0"/>
    <n v="0"/>
    <n v="-3"/>
    <n v="3"/>
    <n v="47.13"/>
    <n v="141.39000000000001"/>
    <x v="13"/>
    <d v="2024-10-15T00:00:00"/>
    <d v="2024-10-16T00:00:00"/>
    <s v="COMPLETA"/>
    <s v="COMPLETA"/>
    <x v="0"/>
  </r>
  <r>
    <s v="L50-E-12-10-35-90-MULT-120POUS270372"/>
    <d v="2024-10-04T00:00:00"/>
    <s v="L50-E-12-10-35-90-MULT-120"/>
    <x v="5"/>
    <s v="BOX"/>
    <s v="POUS270372"/>
    <n v="30850205"/>
    <n v="3"/>
    <n v="3"/>
    <n v="0"/>
    <n v="0"/>
    <n v="0"/>
    <n v="0"/>
    <n v="0"/>
    <n v="0"/>
    <n v="0"/>
    <x v="13"/>
    <d v="2024-10-15T00:00:00"/>
    <d v="2024-10-16T00:00:00"/>
    <s v="COMPLETA"/>
    <s v="COMPLETA"/>
    <x v="1"/>
  </r>
  <r>
    <s v="L50-E-12-10-35-90-MULT-9X29POUS270372"/>
    <d v="2024-10-04T00:00:00"/>
    <s v="L50-E-12-10-35-90-MULT-9X29"/>
    <x v="5"/>
    <s v="BOX"/>
    <s v="POUS270372"/>
    <n v="30850206"/>
    <n v="3"/>
    <n v="2"/>
    <n v="1"/>
    <n v="0"/>
    <n v="0"/>
    <n v="-1"/>
    <n v="1"/>
    <n v="49.28"/>
    <n v="49.28"/>
    <x v="13"/>
    <d v="2024-10-15T00:00:00"/>
    <d v="2024-10-16T00:00:00"/>
    <s v="COMPLETA"/>
    <s v="COMPLETA"/>
    <x v="0"/>
  </r>
  <r>
    <s v="L50-E-12-10-27-80-MULT-120POUS270505"/>
    <d v="2024-10-04T00:00:00"/>
    <s v="L50-E-12-10-27-80-MULT-120"/>
    <x v="5"/>
    <s v="BOX"/>
    <s v="POUS270505"/>
    <n v="30850207"/>
    <n v="2"/>
    <n v="2"/>
    <n v="0"/>
    <n v="0"/>
    <n v="0"/>
    <n v="0"/>
    <n v="0"/>
    <n v="46.23"/>
    <n v="0"/>
    <x v="13"/>
    <d v="2024-10-15T00:00:00"/>
    <d v="2024-10-16T00:00:00"/>
    <s v="COMPLETA"/>
    <s v="COMPLETA"/>
    <x v="0"/>
  </r>
  <r>
    <s v="L50-E-12-12-27-80-MULT-120POUS270295"/>
    <d v="2024-10-04T00:00:00"/>
    <s v="L50-E-12-12-27-80-MULT-120"/>
    <x v="5"/>
    <s v="BOX"/>
    <s v="POUS270295"/>
    <n v="30850208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25X45POUS270163"/>
    <d v="2024-10-04T00:00:00"/>
    <s v="L50-E-12-12-30-80-MULT-25X45"/>
    <x v="5"/>
    <s v="BOX"/>
    <s v="POUS270163"/>
    <n v="30850209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2-30-80-MULT-40X60POUS270043"/>
    <d v="2024-10-04T00:00:00"/>
    <s v="L50-E-12-12-30-80-MULT-40X60"/>
    <x v="5"/>
    <s v="BOX"/>
    <s v="POUS270043"/>
    <n v="30850210"/>
    <n v="2"/>
    <n v="2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4-30-80-MULT-25X25POUS270343"/>
    <d v="2024-10-04T00:00:00"/>
    <s v="L50-E-12-04-30-80-MULT-25X25"/>
    <x v="5"/>
    <s v="BOX"/>
    <s v="POUS270343"/>
    <n v="30850211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08-27-80-MULT-15X35POUS270053"/>
    <d v="2024-10-04T00:00:00"/>
    <s v="L50-E-12-08-27-80-MULT-15X35"/>
    <x v="5"/>
    <s v="BOX"/>
    <s v="POUS270053"/>
    <n v="30850212"/>
    <n v="1"/>
    <n v="1"/>
    <n v="0"/>
    <n v="0"/>
    <n v="0"/>
    <n v="0"/>
    <n v="0"/>
    <n v="0"/>
    <n v="0"/>
    <x v="13"/>
    <d v="2024-10-15T00:00:00"/>
    <d v="2024-10-16T00:00:00"/>
    <s v="COMPLETA"/>
    <s v="COMPLETA"/>
    <x v="0"/>
  </r>
  <r>
    <s v="L50-E-12-10-27-80-MULT-9X29POUS269998"/>
    <d v="2024-10-04T00:00:00"/>
    <s v="L50-E-12-10-27-80-MULT-9X29"/>
    <x v="5"/>
    <s v="BOX"/>
    <s v="POUS269998"/>
    <n v="30850213"/>
    <n v="1"/>
    <n v="1"/>
    <n v="0"/>
    <n v="0"/>
    <n v="0"/>
    <n v="0"/>
    <n v="0"/>
    <n v="49.03"/>
    <n v="0"/>
    <x v="13"/>
    <d v="2024-10-15T00:00:00"/>
    <d v="2024-10-16T00:00:00"/>
    <s v="COMPLETA"/>
    <s v="COMPLETA"/>
    <x v="0"/>
  </r>
  <r>
    <s v="L35-I-12-02-22-80-MULT-120POUS270365"/>
    <d v="2024-10-09T00:00:00"/>
    <s v="L35-I-12-02-22-80-MULT-120"/>
    <x v="2"/>
    <s v="BOX"/>
    <s v="POUS270365"/>
    <n v="30850266"/>
    <n v="9"/>
    <n v="5"/>
    <n v="3"/>
    <n v="0"/>
    <n v="0"/>
    <n v="-4"/>
    <n v="4"/>
    <n v="38.020000000000003"/>
    <n v="152.08000000000001"/>
    <x v="13"/>
    <d v="2024-10-15T00:00:00"/>
    <d v="2024-10-16T00:00:00"/>
    <s v="COMPLETA"/>
    <s v="COMPLETA"/>
    <x v="0"/>
  </r>
  <r>
    <s v="L35-I-12-02-30-80-MULT-120POUS270360"/>
    <d v="2024-10-09T00:00:00"/>
    <s v="L35-I-12-02-30-80-MULT-120"/>
    <x v="2"/>
    <s v="BOX"/>
    <s v="POUS270360"/>
    <n v="30850267"/>
    <n v="8"/>
    <n v="7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4-30-80-MULT-120POUS270254"/>
    <d v="2024-10-09T00:00:00"/>
    <s v="L35-I-12-04-30-80-MULT-120"/>
    <x v="2"/>
    <s v="BOX"/>
    <s v="POUS270254"/>
    <n v="30850268"/>
    <n v="22"/>
    <n v="22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35-80-MULT-120POUS270391"/>
    <d v="2024-10-09T00:00:00"/>
    <s v="L35-I-12-04-35-80-MULT-120"/>
    <x v="2"/>
    <s v="BOX"/>
    <s v="POUS270391"/>
    <n v="30850269"/>
    <n v="8"/>
    <n v="8"/>
    <n v="0"/>
    <n v="0"/>
    <n v="0"/>
    <n v="0"/>
    <n v="0"/>
    <n v="38.020000000000003"/>
    <n v="0"/>
    <x v="13"/>
    <d v="2024-10-15T00:00:00"/>
    <d v="2024-10-16T00:00:00"/>
    <s v="COMPLETA"/>
    <s v="COMPLETA"/>
    <x v="0"/>
  </r>
  <r>
    <s v="L35-I-12-04-BL-MULT-120POUS270235"/>
    <d v="2024-10-09T00:00:00"/>
    <s v="L35-I-12-04-BL-MULT-120"/>
    <x v="2"/>
    <s v="BOX"/>
    <s v="POUS270235"/>
    <n v="30850270"/>
    <n v="110"/>
    <n v="105"/>
    <n v="5"/>
    <n v="0"/>
    <n v="0"/>
    <n v="-5"/>
    <n v="5"/>
    <n v="58.32"/>
    <n v="291.60000000000002"/>
    <x v="13"/>
    <d v="2024-10-15T00:00:00"/>
    <d v="2024-10-16T00:00:00"/>
    <s v="COMPLETA"/>
    <s v="COMPLETA"/>
    <x v="0"/>
  </r>
  <r>
    <s v="L35-I-12-06-22-80-MULT-120POUS270429"/>
    <d v="2024-10-09T00:00:00"/>
    <s v="L35-I-12-06-22-80-MULT-120"/>
    <x v="2"/>
    <s v="BOX"/>
    <s v="POUS270429"/>
    <n v="30850271"/>
    <n v="24"/>
    <n v="19"/>
    <n v="1"/>
    <n v="0"/>
    <n v="0"/>
    <n v="-5"/>
    <n v="5"/>
    <n v="38.020000000000003"/>
    <n v="190.10000000000002"/>
    <x v="13"/>
    <d v="2024-10-15T00:00:00"/>
    <d v="2024-10-16T00:00:00"/>
    <s v="COMPLETA"/>
    <s v="COMPLETA"/>
    <x v="0"/>
  </r>
  <r>
    <s v="L35-I-12-08-30-80-MULT-120POUS269995"/>
    <d v="2024-10-09T00:00:00"/>
    <s v="L35-I-12-08-30-80-MULT-120"/>
    <x v="2"/>
    <s v="BOX"/>
    <s v="POUS269995"/>
    <n v="30850272"/>
    <n v="31"/>
    <n v="23"/>
    <n v="0"/>
    <n v="0"/>
    <n v="0"/>
    <n v="-8"/>
    <n v="8"/>
    <n v="38.020000000000003"/>
    <n v="304.16000000000003"/>
    <x v="13"/>
    <d v="2024-10-15T00:00:00"/>
    <d v="2024-10-16T00:00:00"/>
    <s v="COMPLETA"/>
    <s v="COMPLETA"/>
    <x v="0"/>
  </r>
  <r>
    <s v="L35-I-12-08-30-80-MULT-120POUS270379"/>
    <d v="2024-10-09T00:00:00"/>
    <s v="L35-I-12-08-30-80-MULT-120"/>
    <x v="2"/>
    <s v="BOX"/>
    <s v="POUS270379"/>
    <n v="30850273"/>
    <n v="122"/>
    <n v="121"/>
    <n v="1"/>
    <n v="0"/>
    <n v="0"/>
    <n v="-1"/>
    <n v="1"/>
    <n v="38.020000000000003"/>
    <n v="38.020000000000003"/>
    <x v="13"/>
    <d v="2024-10-15T00:00:00"/>
    <d v="2024-10-16T00:00:00"/>
    <s v="COMPLETA"/>
    <s v="COMPLETA"/>
    <x v="0"/>
  </r>
  <r>
    <s v="L35-I-12-08-30-80-MULT-120POUS270489"/>
    <d v="2024-10-09T00:00:00"/>
    <s v="L35-I-12-08-30-80-MULT-120"/>
    <x v="2"/>
    <s v="BOX"/>
    <s v="POUS270489"/>
    <n v="30850274"/>
    <n v="3"/>
    <n v="3"/>
    <n v="0"/>
    <n v="0"/>
    <n v="0"/>
    <n v="0"/>
    <n v="0"/>
    <n v="38.020000000000003"/>
    <n v="0"/>
    <x v="14"/>
    <d v="2024-10-16T00:00:00"/>
    <d v="2024-10-17T00:00:00"/>
    <s v="COMPLETA"/>
    <s v="COMPLETA"/>
    <x v="0"/>
  </r>
  <r>
    <s v="L35-I-12-10-30-80-MULT-120POUS270502"/>
    <d v="2024-10-09T00:00:00"/>
    <s v="L35-I-12-10-30-80-MULT-120"/>
    <x v="2"/>
    <s v="BOX"/>
    <s v="POUS270502"/>
    <n v="30850275"/>
    <n v="20"/>
    <n v="19"/>
    <n v="1"/>
    <n v="0"/>
    <n v="0"/>
    <n v="-1"/>
    <n v="1"/>
    <n v="42.41"/>
    <n v="42.41"/>
    <x v="14"/>
    <d v="2024-10-16T00:00:00"/>
    <d v="2024-10-17T00:00:00"/>
    <s v="COMPLETA"/>
    <s v="COMPLETA"/>
    <x v="0"/>
  </r>
  <r>
    <s v="L35-I-12-10-35-80-MULT-120POUS270378"/>
    <d v="2024-10-09T00:00:00"/>
    <s v="L35-I-12-10-35-80-MULT-120"/>
    <x v="2"/>
    <s v="BOX"/>
    <s v="POUS270378"/>
    <n v="30850276"/>
    <n v="63"/>
    <n v="61"/>
    <n v="2"/>
    <n v="0"/>
    <n v="0"/>
    <n v="-2"/>
    <n v="2"/>
    <n v="42.41"/>
    <n v="84.82"/>
    <x v="14"/>
    <d v="2024-10-16T00:00:00"/>
    <d v="2024-10-17T00:00:00"/>
    <s v="COMPLETA"/>
    <s v="COMPLETA"/>
    <x v="0"/>
  </r>
  <r>
    <s v="L35-I-12-10-40-80-MULT-120POUS270472"/>
    <d v="2024-10-09T00:00:00"/>
    <s v="L35-I-12-10-40-80-MULT-120"/>
    <x v="2"/>
    <s v="BOX"/>
    <s v="POUS270472"/>
    <n v="30850277"/>
    <n v="16"/>
    <n v="1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0-40-90-MULT-120POUS270404"/>
    <d v="2024-10-09T00:00:00"/>
    <s v="L35-I-12-10-40-90-MULT-120"/>
    <x v="2"/>
    <s v="BOX"/>
    <s v="POUS270404"/>
    <n v="30850278"/>
    <n v="7"/>
    <n v="7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454"/>
    <d v="2024-10-09T00:00:00"/>
    <s v="L35-I-12-12-40-80-MULT-120"/>
    <x v="2"/>
    <s v="BOX"/>
    <s v="POUS270454"/>
    <n v="30850279"/>
    <n v="34"/>
    <n v="34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80-MULT-120POUS270551"/>
    <d v="2024-10-09T00:00:00"/>
    <s v="L35-I-12-12-40-80-MULT-120"/>
    <x v="2"/>
    <s v="BOX"/>
    <s v="POUS270551"/>
    <n v="30850280"/>
    <n v="8"/>
    <n v="8"/>
    <n v="0"/>
    <n v="0"/>
    <n v="0"/>
    <n v="0"/>
    <n v="0"/>
    <n v="0"/>
    <n v="0"/>
    <x v="14"/>
    <d v="2024-10-16T00:00:00"/>
    <d v="2024-10-17T00:00:00"/>
    <s v="COMPLETA"/>
    <s v="COMPLETA"/>
    <x v="0"/>
  </r>
  <r>
    <s v="L35-I-12-12-40-90-MULT-120POUS270267"/>
    <d v="2024-10-09T00:00:00"/>
    <s v="L35-I-12-12-40-90-MULT-120"/>
    <x v="2"/>
    <s v="BOX"/>
    <s v="POUS270267"/>
    <n v="30850281"/>
    <n v="6"/>
    <n v="6"/>
    <n v="0"/>
    <n v="0"/>
    <n v="0"/>
    <n v="0"/>
    <n v="0"/>
    <n v="0"/>
    <n v="0"/>
    <x v="14"/>
    <d v="2024-10-16T00:00:00"/>
    <d v="2024-10-17T00:00:00"/>
    <s v="COMPLETA"/>
    <s v="COMPLETA"/>
    <x v="0"/>
  </r>
  <r>
    <s v="L35-I-48-02-22-80-MULT-120POUS270360"/>
    <d v="2024-10-09T00:00:00"/>
    <s v="L35-I-48-02-22-80-MULT-120"/>
    <x v="1"/>
    <s v="BOX"/>
    <s v="POUS270360"/>
    <n v="30850282"/>
    <n v="5"/>
    <n v="0"/>
    <n v="0"/>
    <n v="0"/>
    <n v="0"/>
    <n v="-5"/>
    <n v="5"/>
    <n v="98.95"/>
    <n v="494.75"/>
    <x v="14"/>
    <d v="2024-10-16T00:00:00"/>
    <d v="2024-10-17T00:00:00"/>
    <s v="INCOMPLETA"/>
    <s v="INCOMPLETA"/>
    <x v="2"/>
  </r>
  <r>
    <s v="L35-I-48-02-22-80-MULT-120POUS270365"/>
    <d v="2024-10-09T00:00:00"/>
    <s v="L35-I-48-02-22-80-MULT-120"/>
    <x v="1"/>
    <s v="BOX"/>
    <s v="POUS270365"/>
    <n v="30850283"/>
    <n v="8"/>
    <n v="8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22-80-MULT-120POUS270539"/>
    <d v="2024-10-09T00:00:00"/>
    <s v="L35-I-48-02-22-80-MULT-120"/>
    <x v="1"/>
    <s v="BOX"/>
    <s v="POUS270539"/>
    <n v="30850284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2-30-80-MULT-120POUS270486"/>
    <d v="2024-10-09T00:00:00"/>
    <s v="L35-I-48-02-30-80-MULT-120"/>
    <x v="1"/>
    <s v="BOX"/>
    <s v="POUS270486"/>
    <n v="30850285"/>
    <n v="8"/>
    <n v="7"/>
    <n v="1"/>
    <n v="0"/>
    <n v="0"/>
    <n v="-1"/>
    <n v="1"/>
    <n v="98.95"/>
    <n v="98.95"/>
    <x v="14"/>
    <d v="2024-10-16T00:00:00"/>
    <d v="2024-10-17T00:00:00"/>
    <s v="COMPLETA"/>
    <s v="COMPLETA"/>
    <x v="0"/>
  </r>
  <r>
    <s v="L35-I-48-04-35-80-MULT-120POUS270391"/>
    <d v="2024-10-09T00:00:00"/>
    <s v="L35-I-48-04-35-80-MULT-120"/>
    <x v="1"/>
    <s v="BOX"/>
    <s v="POUS270391"/>
    <n v="30850286"/>
    <n v="12"/>
    <n v="12"/>
    <n v="0"/>
    <n v="0"/>
    <n v="0"/>
    <n v="0"/>
    <n v="0"/>
    <n v="98.95"/>
    <n v="0"/>
    <x v="14"/>
    <d v="2024-10-16T00:00:00"/>
    <d v="2024-10-17T00:00:00"/>
    <s v="COMPLETA"/>
    <s v="INCOMPLETA"/>
    <x v="0"/>
  </r>
  <r>
    <s v="L35-I-48-04-35-80-MULT-120POUS270407"/>
    <d v="2024-10-09T00:00:00"/>
    <s v="L35-I-48-04-35-80-MULT-120"/>
    <x v="1"/>
    <s v="BOX"/>
    <s v="POUS270407"/>
    <n v="30850287"/>
    <n v="1"/>
    <n v="1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4-35-80-MULT-120POUS270438"/>
    <d v="2024-10-09T00:00:00"/>
    <s v="L35-I-48-04-35-80-MULT-120"/>
    <x v="1"/>
    <s v="BOX"/>
    <s v="POUS270438"/>
    <n v="30850288"/>
    <n v="47"/>
    <n v="47"/>
    <n v="0"/>
    <n v="0"/>
    <n v="0"/>
    <n v="0"/>
    <n v="0"/>
    <n v="98.95"/>
    <n v="0"/>
    <x v="14"/>
    <d v="2024-10-16T00:00:00"/>
    <d v="2024-10-17T00:00:00"/>
    <s v="COMPLETA"/>
    <s v="COMPLETA"/>
    <x v="0"/>
  </r>
  <r>
    <s v="L35-I-48-06-27-80-MULT-120POUS270504"/>
    <d v="2024-10-09T00:00:00"/>
    <s v="L35-I-48-06-27-80-MULT-120"/>
    <x v="1"/>
    <s v="BOX"/>
    <s v="POUS270504"/>
    <n v="30850289"/>
    <n v="2"/>
    <n v="2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06-35-80-MULT-120POUS270263"/>
    <d v="2024-10-09T00:00:00"/>
    <s v="L35-I-48-06-35-80-MULT-120"/>
    <x v="1"/>
    <s v="BOX"/>
    <s v="POUS270263"/>
    <n v="30850290"/>
    <n v="16"/>
    <n v="15"/>
    <n v="1"/>
    <n v="0"/>
    <n v="0"/>
    <n v="-1"/>
    <n v="1"/>
    <n v="99.6"/>
    <n v="99.6"/>
    <x v="14"/>
    <d v="2024-10-16T00:00:00"/>
    <d v="2024-10-17T00:00:00"/>
    <s v="COMPLETA"/>
    <s v="INCOMPLETA"/>
    <x v="0"/>
  </r>
  <r>
    <s v="L35-I-48-08-30-80-MULT-120POUS270549"/>
    <d v="2024-10-09T00:00:00"/>
    <s v="L35-I-48-08-30-80-MULT-120"/>
    <x v="1"/>
    <s v="BOX"/>
    <s v="POUS270549"/>
    <n v="30850291"/>
    <n v="4"/>
    <n v="4"/>
    <n v="0"/>
    <n v="0"/>
    <n v="0"/>
    <n v="0"/>
    <n v="0"/>
    <n v="99.6"/>
    <n v="0"/>
    <x v="14"/>
    <d v="2024-10-16T00:00:00"/>
    <d v="2024-10-17T00:00:00"/>
    <s v="COMPLETA"/>
    <s v="COMPLETA"/>
    <x v="0"/>
  </r>
  <r>
    <s v="L35-I-48-12-50-80-MULT-120POUS270497"/>
    <d v="2024-10-09T00:00:00"/>
    <s v="L35-I-48-12-50-80-MULT-120"/>
    <x v="1"/>
    <s v="BOX"/>
    <s v="POUS270497"/>
    <n v="30850292"/>
    <n v="5"/>
    <n v="0"/>
    <n v="0"/>
    <n v="0"/>
    <n v="0"/>
    <n v="-5"/>
    <n v="5"/>
    <n v="115.45"/>
    <n v="577.25"/>
    <x v="14"/>
    <d v="2024-10-16T00:00:00"/>
    <d v="2024-10-17T00:00:00"/>
    <s v="INCOMPLETA"/>
    <s v="INCOMPLETA"/>
    <x v="2"/>
  </r>
  <r>
    <s v="L50-I-12-06-30-80-MULT-9X59POUS270221"/>
    <d v="2024-10-09T00:00:00"/>
    <s v="L50-I-12-06-30-80-MULT-9X59"/>
    <x v="3"/>
    <s v="BOX"/>
    <s v="POUS270221"/>
    <n v="30850293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6-35-80-MULT-25X25POUS270233"/>
    <d v="2024-10-09T00:00:00"/>
    <s v="L50-I-12-06-35-80-MULT-25X25"/>
    <x v="3"/>
    <s v="BOX"/>
    <s v="POUS270233"/>
    <n v="30850294"/>
    <n v="3"/>
    <n v="3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0-90-MULT-25X75POUS270456"/>
    <d v="2024-10-09T00:00:00"/>
    <s v="L50-I-12-08-30-90-MULT-25X75"/>
    <x v="3"/>
    <s v="BOX"/>
    <s v="POUS270456"/>
    <n v="30850295"/>
    <n v="2"/>
    <n v="2"/>
    <n v="0"/>
    <n v="0"/>
    <n v="0"/>
    <n v="0"/>
    <n v="0"/>
    <n v="46.88"/>
    <n v="0"/>
    <x v="14"/>
    <d v="2024-10-16T00:00:00"/>
    <d v="2024-10-17T00:00:00"/>
    <s v="COMPLETA"/>
    <s v="COMPLETA"/>
    <x v="0"/>
  </r>
  <r>
    <s v="L50-I-12-08-30-90-MULT-ASYMPOUS270155"/>
    <d v="2024-10-09T00:00:00"/>
    <s v="L50-I-12-08-30-90-MULT-ASYM"/>
    <x v="3"/>
    <s v="BOX"/>
    <s v="POUS270155"/>
    <n v="30850296"/>
    <n v="1"/>
    <n v="1"/>
    <n v="0"/>
    <n v="0"/>
    <n v="0"/>
    <n v="0"/>
    <n v="0"/>
    <n v="47.22"/>
    <n v="0"/>
    <x v="14"/>
    <d v="2024-10-16T00:00:00"/>
    <d v="2024-10-17T00:00:00"/>
    <s v="COMPLETA"/>
    <s v="COMPLETA"/>
    <x v="0"/>
  </r>
  <r>
    <s v="L50-I-12-08-30-90-MULT-ASYMPOUS270177"/>
    <d v="2024-10-09T00:00:00"/>
    <s v="L50-I-12-08-30-90-MULT-ASYM"/>
    <x v="3"/>
    <s v="BOX"/>
    <s v="POUS270177"/>
    <n v="30850297"/>
    <n v="1"/>
    <n v="1"/>
    <n v="0"/>
    <n v="0"/>
    <n v="0"/>
    <n v="0"/>
    <n v="0"/>
    <n v="47.22"/>
    <n v="0"/>
    <x v="14"/>
    <d v="2024-10-16T00:00:00"/>
    <d v="2024-10-17T00:00:00"/>
    <s v="COMPLETA"/>
    <s v="INCOMPLETA"/>
    <x v="0"/>
  </r>
  <r>
    <s v="L50-I-12-08-35-80-MULT-25X33POUS270206"/>
    <d v="2024-10-09T00:00:00"/>
    <s v="L50-I-12-08-35-80-MULT-25X33"/>
    <x v="3"/>
    <s v="BOX"/>
    <s v="POUS270206"/>
    <n v="3085029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80-MULT-9X59POUS270035"/>
    <d v="2024-10-09T00:00:00"/>
    <s v="L50-I-12-08-35-80-MULT-9X59"/>
    <x v="3"/>
    <s v="BOX"/>
    <s v="POUS270035"/>
    <n v="30850299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35-90-MULT-9X29POUS270501"/>
    <d v="2024-10-09T00:00:00"/>
    <s v="L50-I-12-08-35-90-MULT-9X29"/>
    <x v="3"/>
    <s v="BOX"/>
    <s v="POUS270501"/>
    <n v="3085030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08-40-90-MULT-15X65POUS270331"/>
    <d v="2024-10-09T00:00:00"/>
    <s v="L50-I-12-08-40-90-MULT-15X65"/>
    <x v="3"/>
    <s v="BOX"/>
    <s v="POUS270331"/>
    <n v="30850301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0-30-80-MULT-15X15POUS270149"/>
    <d v="2024-10-09T00:00:00"/>
    <s v="L50-I-12-10-30-80-MULT-15X15"/>
    <x v="3"/>
    <s v="BOX"/>
    <s v="POUS270149"/>
    <n v="30850302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80-MULT-9X59POUS270451"/>
    <d v="2024-10-09T00:00:00"/>
    <s v="L50-I-12-12-30-80-MULT-9X59"/>
    <x v="3"/>
    <s v="BOX"/>
    <s v="POUS270451"/>
    <n v="30850303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0-90-MULT-9X29POUS270180"/>
    <d v="2024-10-09T00:00:00"/>
    <s v="L50-I-12-12-30-90-MULT-9X29"/>
    <x v="3"/>
    <s v="BOX"/>
    <s v="POUS270180"/>
    <n v="30850304"/>
    <n v="2"/>
    <n v="2"/>
    <n v="0"/>
    <n v="0"/>
    <n v="0"/>
    <n v="0"/>
    <n v="0"/>
    <n v="49.03"/>
    <n v="0"/>
    <x v="14"/>
    <d v="2024-10-16T00:00:00"/>
    <d v="2024-10-17T00:00:00"/>
    <s v="COMPLETA"/>
    <s v="INCOMPLETA"/>
    <x v="0"/>
  </r>
  <r>
    <s v="L50-I-12-12-30-90-MULT-9X59POUS270474"/>
    <d v="2024-10-09T00:00:00"/>
    <s v="L50-I-12-12-30-90-MULT-9X59"/>
    <x v="3"/>
    <s v="BOX"/>
    <s v="POUS270474"/>
    <n v="30850305"/>
    <n v="3"/>
    <n v="3"/>
    <n v="0"/>
    <n v="0"/>
    <n v="0"/>
    <n v="0"/>
    <n v="0"/>
    <n v="47.49"/>
    <n v="0"/>
    <x v="14"/>
    <d v="2024-10-16T00:00:00"/>
    <d v="2024-10-17T00:00:00"/>
    <s v="COMPLETA"/>
    <s v="INCOMPLETA"/>
    <x v="0"/>
  </r>
  <r>
    <s v="L50-I-12-12-35-80-MULT-25X75POUS270246"/>
    <d v="2024-10-09T00:00:00"/>
    <s v="L50-I-12-12-35-80-MULT-25X75"/>
    <x v="3"/>
    <s v="BOX"/>
    <s v="POUS270246"/>
    <n v="30850306"/>
    <n v="1"/>
    <n v="1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80-MULT-9X29POUS270537"/>
    <d v="2024-10-09T00:00:00"/>
    <s v="L50-I-12-12-35-80-MULT-9X29"/>
    <x v="3"/>
    <s v="BOX"/>
    <s v="POUS270537"/>
    <n v="30850307"/>
    <n v="1"/>
    <n v="1"/>
    <n v="0"/>
    <n v="0"/>
    <n v="0"/>
    <n v="0"/>
    <n v="0"/>
    <n v="48.78"/>
    <n v="0"/>
    <x v="14"/>
    <d v="2024-10-16T00:00:00"/>
    <d v="2024-10-17T00:00:00"/>
    <s v="COMPLETA"/>
    <s v="COMPLETA"/>
    <x v="0"/>
  </r>
  <r>
    <s v="L50-I-12-12-35-80-MULT-9X59POUS270246"/>
    <d v="2024-10-09T00:00:00"/>
    <s v="L50-I-12-12-35-80-MULT-9X59"/>
    <x v="3"/>
    <s v="BOX"/>
    <s v="POUS270246"/>
    <n v="30850308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15X15POUS270373"/>
    <d v="2024-10-09T00:00:00"/>
    <s v="L50-I-12-12-35-90-MULT-15X15"/>
    <x v="3"/>
    <s v="BOX"/>
    <s v="POUS270373"/>
    <n v="30850309"/>
    <n v="1"/>
    <n v="0"/>
    <n v="1"/>
    <n v="0"/>
    <n v="0"/>
    <n v="-1"/>
    <n v="1"/>
    <n v="47.3"/>
    <n v="47.3"/>
    <x v="14"/>
    <d v="2024-10-16T00:00:00"/>
    <d v="2024-10-17T00:00:00"/>
    <s v="COMPLETA"/>
    <s v="COMPLETA"/>
    <x v="0"/>
  </r>
  <r>
    <s v="L50-I-12-12-35-90-MULT-40X60POUS270185"/>
    <d v="2024-10-09T00:00:00"/>
    <s v="L50-I-12-12-35-90-MULT-40X60"/>
    <x v="3"/>
    <s v="BOX"/>
    <s v="POUS270185"/>
    <n v="30850310"/>
    <n v="2"/>
    <n v="2"/>
    <n v="0"/>
    <n v="0"/>
    <n v="0"/>
    <n v="0"/>
    <n v="0"/>
    <n v="0"/>
    <n v="0"/>
    <x v="14"/>
    <d v="2024-10-16T00:00:00"/>
    <d v="2024-10-17T00:00:00"/>
    <s v="COMPLETA"/>
    <s v="COMPLETA"/>
    <x v="0"/>
  </r>
  <r>
    <s v="L50-I-12-12-35-90-MULT-9X29POUS270001"/>
    <d v="2024-10-09T00:00:00"/>
    <s v="L50-I-12-12-35-90-MULT-9X29"/>
    <x v="3"/>
    <s v="BOX"/>
    <s v="POUS270001"/>
    <n v="30850311"/>
    <n v="1"/>
    <n v="0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12-12-40-90-MULT-9X9POUS270425"/>
    <d v="2024-10-09T00:00:00"/>
    <s v="L50-I-12-12-40-90-MULT-9X9"/>
    <x v="3"/>
    <s v="BOX"/>
    <s v="POUS270425"/>
    <n v="30850312"/>
    <n v="2"/>
    <n v="1"/>
    <n v="1"/>
    <n v="0"/>
    <n v="0"/>
    <n v="-1"/>
    <n v="1"/>
    <n v="49.03"/>
    <n v="49.03"/>
    <x v="14"/>
    <d v="2024-10-16T00:00:00"/>
    <d v="2024-10-17T00:00:00"/>
    <s v="COMPLETA"/>
    <s v="COMPLETA"/>
    <x v="0"/>
  </r>
  <r>
    <s v="L50-I-48-06-22-80-MULT-9X29POUS269994"/>
    <d v="2024-10-09T00:00:00"/>
    <s v="L50-I-48-06-22-80-MULT-9X29"/>
    <x v="4"/>
    <s v="BOX"/>
    <s v="POUS269994"/>
    <n v="30850313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06-27-80-MULT-15X35POUS269984"/>
    <d v="2024-10-09T00:00:00"/>
    <s v="L50-I-48-06-27-80-MULT-15X35"/>
    <x v="4"/>
    <s v="BOX"/>
    <s v="POUS269984"/>
    <n v="30850315"/>
    <n v="4"/>
    <n v="3"/>
    <n v="1"/>
    <n v="0"/>
    <n v="0"/>
    <n v="-1"/>
    <n v="1"/>
    <n v="130.75"/>
    <n v="130.75"/>
    <x v="15"/>
    <d v="2024-10-17T00:00:00"/>
    <d v="2024-10-18T00:00:00"/>
    <s v="COMPLETA"/>
    <s v="COMPLETA"/>
    <x v="0"/>
  </r>
  <r>
    <s v="L50-I-48-08-22-80-MULT-9X29POUS269976"/>
    <d v="2024-10-09T00:00:00"/>
    <s v="L50-I-48-08-22-80-MULT-9X29"/>
    <x v="4"/>
    <s v="BOX"/>
    <s v="POUS269976"/>
    <n v="30850316"/>
    <n v="8"/>
    <n v="8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2-80-MULT-15X23POUS270265"/>
    <d v="2024-10-09T00:00:00"/>
    <s v="L50-I-48-12-22-80-MULT-15X23"/>
    <x v="4"/>
    <s v="BOX"/>
    <s v="POUS270265"/>
    <n v="30850317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I-48-12-27-80-MULT-15X15POUS270506"/>
    <d v="2024-10-09T00:00:00"/>
    <s v="L50-I-48-12-27-80-MULT-15X15"/>
    <x v="4"/>
    <s v="BOX"/>
    <s v="POUS270506"/>
    <n v="30850318"/>
    <n v="5"/>
    <n v="5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27-80-MULT-120POUS270295"/>
    <d v="2024-10-10T00:00:00"/>
    <s v="L50-E-48-12-27-80-MULT-120"/>
    <x v="0"/>
    <s v="BOX"/>
    <s v="POUS270295"/>
    <n v="30850319"/>
    <n v="13"/>
    <n v="12"/>
    <n v="1"/>
    <n v="0"/>
    <n v="0"/>
    <n v="-1"/>
    <n v="1"/>
    <n v="126.95"/>
    <n v="126.95"/>
    <x v="15"/>
    <d v="2024-10-17T00:00:00"/>
    <d v="2024-10-18T00:00:00"/>
    <s v="COMPLETA"/>
    <s v="COMPLETA"/>
    <x v="0"/>
  </r>
  <r>
    <s v="L50-E-48-06-27-80-MULT-15X35POUS270336"/>
    <d v="2024-10-10T00:00:00"/>
    <s v="L50-E-48-06-27-80-MULT-15X35"/>
    <x v="0"/>
    <s v="BOX"/>
    <s v="POUS270336"/>
    <n v="30850320"/>
    <n v="10"/>
    <n v="10"/>
    <n v="0"/>
    <n v="0"/>
    <n v="0"/>
    <n v="0"/>
    <n v="0"/>
    <n v="131.26"/>
    <n v="0"/>
    <x v="15"/>
    <d v="2024-10-17T00:00:00"/>
    <d v="2024-10-18T00:00:00"/>
    <s v="COMPLETA"/>
    <s v="COMPLETA"/>
    <x v="0"/>
  </r>
  <r>
    <s v="L50-E-48-08-30-90-MULT-LOLPOUS270239"/>
    <d v="2024-10-10T00:00:00"/>
    <s v="L50-E-48-08-30-90-MULT-LOL"/>
    <x v="0"/>
    <s v="BOX"/>
    <s v="POUS270239"/>
    <n v="30850321"/>
    <n v="4"/>
    <n v="4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35-80-MULT-LOLPOUS270384"/>
    <d v="2024-10-10T00:00:00"/>
    <s v="L50-E-48-06-35-80-MULT-LOL"/>
    <x v="0"/>
    <s v="BOX"/>
    <s v="POUS270384"/>
    <n v="30850322"/>
    <n v="3"/>
    <n v="3"/>
    <n v="0"/>
    <n v="0"/>
    <n v="0"/>
    <n v="0"/>
    <n v="0"/>
    <n v="116.36"/>
    <n v="0"/>
    <x v="15"/>
    <d v="2024-10-17T00:00:00"/>
    <d v="2024-10-18T00:00:00"/>
    <s v="COMPLETA"/>
    <s v="INCOMPLETA"/>
    <x v="0"/>
  </r>
  <r>
    <s v="L50-E-48-08-30-80-MULT-LOLPOUS270341"/>
    <d v="2024-10-10T00:00:00"/>
    <s v="L50-E-48-08-30-80-MULT-LOL"/>
    <x v="0"/>
    <s v="BOX"/>
    <s v="POUS270341"/>
    <n v="30850323"/>
    <n v="3"/>
    <n v="3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06-27-80-MULT-15X35POUS270365"/>
    <d v="2024-10-10T00:00:00"/>
    <s v="L50-E-48-06-27-80-MULT-15X35"/>
    <x v="0"/>
    <s v="BOX"/>
    <s v="POUS270365"/>
    <n v="30850324"/>
    <n v="2"/>
    <n v="0"/>
    <n v="0"/>
    <n v="0"/>
    <n v="0"/>
    <n v="-2"/>
    <n v="2"/>
    <n v="131.26"/>
    <n v="262.52"/>
    <x v="15"/>
    <d v="2024-10-17T00:00:00"/>
    <d v="2024-10-18T00:00:00"/>
    <s v="COMPLETA"/>
    <s v="COMPLETA"/>
    <x v="0"/>
  </r>
  <r>
    <s v="L50-E-48-06-27-90-MULT-70X70POUS270410"/>
    <d v="2024-10-10T00:00:00"/>
    <s v="L50-E-48-06-27-90-MULT-70X70"/>
    <x v="0"/>
    <s v="BOX"/>
    <s v="POUS270410"/>
    <n v="30850325"/>
    <n v="2"/>
    <n v="2"/>
    <n v="0"/>
    <n v="0"/>
    <n v="0"/>
    <n v="0"/>
    <n v="0"/>
    <n v="127.93"/>
    <n v="0"/>
    <x v="15"/>
    <d v="2024-10-17T00:00:00"/>
    <d v="2024-10-18T00:00:00"/>
    <s v="COMPLETA"/>
    <s v="COMPLETA"/>
    <x v="0"/>
  </r>
  <r>
    <s v="L50-E-48-08-40-80-MULT-9X59POUS270550"/>
    <d v="2024-10-10T00:00:00"/>
    <s v="L50-E-48-08-40-80-MULT-9X59"/>
    <x v="0"/>
    <s v="BOX"/>
    <s v="POUS270550"/>
    <n v="30850326"/>
    <n v="2"/>
    <n v="0"/>
    <n v="2"/>
    <n v="0"/>
    <n v="0"/>
    <n v="-2"/>
    <n v="2"/>
    <n v="132"/>
    <n v="264"/>
    <x v="15"/>
    <d v="2024-10-17T00:00:00"/>
    <d v="2024-10-18T00:00:00"/>
    <s v="COMPLETA"/>
    <s v="COMPLETA"/>
    <x v="0"/>
  </r>
  <r>
    <s v="L50-E-48-10-27-90-MULT-15X15POUS270430"/>
    <d v="2024-10-10T00:00:00"/>
    <s v="L50-E-48-10-27-90-MULT-15X15"/>
    <x v="0"/>
    <s v="BOX"/>
    <s v="POUS270430"/>
    <n v="30850327"/>
    <n v="2"/>
    <n v="2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27-80-MULT-15X65POUS270351"/>
    <d v="2024-10-10T00:00:00"/>
    <s v="L50-E-48-12-27-80-MULT-15X65"/>
    <x v="0"/>
    <s v="BOX"/>
    <s v="POUS270351"/>
    <n v="30850328"/>
    <n v="2"/>
    <n v="2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0-27-80-MULT-15X15POUS270356"/>
    <d v="2024-10-10T00:00:00"/>
    <s v="L50-E-48-10-27-80-MULT-15X15"/>
    <x v="0"/>
    <s v="BOX"/>
    <s v="POUS270356"/>
    <n v="30850329"/>
    <n v="1"/>
    <n v="1"/>
    <n v="0"/>
    <n v="0"/>
    <n v="0"/>
    <n v="0"/>
    <n v="0"/>
    <n v="0"/>
    <n v="0"/>
    <x v="15"/>
    <d v="2024-10-17T00:00:00"/>
    <d v="2024-10-18T00:00:00"/>
    <s v="COMPLETA"/>
    <s v="COMPLETA"/>
    <x v="0"/>
  </r>
  <r>
    <s v="L50-E-48-12-35-90-MULT-15X15POUS270433"/>
    <d v="2024-10-10T00:00:00"/>
    <s v="L50-E-48-12-35-90-MULT-15X15"/>
    <x v="0"/>
    <s v="BOX"/>
    <s v="POUS270433"/>
    <n v="30850330"/>
    <n v="1"/>
    <n v="1"/>
    <n v="0"/>
    <n v="0"/>
    <n v="0"/>
    <n v="0"/>
    <n v="0"/>
    <n v="132.24"/>
    <n v="0"/>
    <x v="15"/>
    <d v="2024-10-17T00:00:00"/>
    <d v="2024-10-18T00:00:00"/>
    <s v="COMPLETA"/>
    <s v="COMPLETA"/>
    <x v="0"/>
  </r>
  <r>
    <s v="L50-E-48-12-35-90-MULT-9X9POUS270433"/>
    <d v="2024-10-10T00:00:00"/>
    <s v="L50-E-48-12-35-90-MULT-9X9"/>
    <x v="0"/>
    <s v="BOX"/>
    <s v="POUS270433"/>
    <n v="30850331"/>
    <n v="1"/>
    <n v="1"/>
    <n v="0"/>
    <n v="0"/>
    <n v="0"/>
    <n v="0"/>
    <n v="0"/>
    <n v="139.13999999999999"/>
    <n v="0"/>
    <x v="15"/>
    <d v="2024-10-17T00:00:00"/>
    <d v="2024-10-18T00:00:00"/>
    <s v="COMPLETA"/>
    <s v="COMPLETA"/>
    <x v="0"/>
  </r>
  <r>
    <s v="L35-I-48-12-50-80-MULT-120POUS270497"/>
    <d v="2024-10-11T00:00:00"/>
    <s v="L35-I-48-12-50-80-MULT-120"/>
    <x v="1"/>
    <s v="BOX"/>
    <s v="POUS270497"/>
    <n v="30850332"/>
    <n v="2"/>
    <n v="1"/>
    <n v="1"/>
    <n v="0"/>
    <n v="0"/>
    <n v="-1"/>
    <n v="1"/>
    <n v="115.45"/>
    <n v="115.45"/>
    <x v="16"/>
    <d v="2024-10-18T00:00:00"/>
    <d v="2024-10-21T00:00:00"/>
    <s v="COMPLETA"/>
    <s v="COMPLETA"/>
    <x v="0"/>
  </r>
  <r>
    <s v="L35-I-48-12-40-80-MULT-120POUS270551"/>
    <d v="2024-10-11T00:00:00"/>
    <s v="L35-I-48-12-40-80-MULT-120"/>
    <x v="1"/>
    <s v="BOX"/>
    <s v="POUS270551"/>
    <n v="30850333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40-80-MULT-120POUS270454"/>
    <d v="2024-10-11T00:00:00"/>
    <s v="L35-I-48-12-40-80-MULT-120"/>
    <x v="1"/>
    <s v="BOX"/>
    <s v="POUS270454"/>
    <n v="30850334"/>
    <n v="9"/>
    <n v="9"/>
    <n v="0"/>
    <n v="0"/>
    <n v="0"/>
    <n v="0"/>
    <n v="0"/>
    <n v="0"/>
    <n v="0"/>
    <x v="16"/>
    <d v="2024-10-18T00:00:00"/>
    <d v="2024-10-21T00:00:00"/>
    <s v="COMPLETA"/>
    <s v="COMPLETA"/>
    <x v="0"/>
  </r>
  <r>
    <s v="L35-I-48-12-35-80-MULT-120POUS270447"/>
    <d v="2024-10-11T00:00:00"/>
    <s v="L35-I-48-12-35-80-MULT-120"/>
    <x v="1"/>
    <s v="BOX"/>
    <s v="POUS270447"/>
    <n v="30850335"/>
    <n v="1"/>
    <n v="1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2-35-80-MULT-120POUS270434"/>
    <d v="2024-10-11T00:00:00"/>
    <s v="L35-I-48-12-35-80-MULT-120"/>
    <x v="1"/>
    <s v="BOX"/>
    <s v="POUS270434"/>
    <n v="30850336"/>
    <n v="2"/>
    <n v="2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376"/>
    <d v="2024-10-11T00:00:00"/>
    <s v="L35-I-48-10-40-80-MULT-120"/>
    <x v="1"/>
    <s v="BOX"/>
    <s v="POUS270376"/>
    <n v="30850337"/>
    <n v="6"/>
    <n v="6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40-80-MULT-120POUS270032"/>
    <d v="2024-10-11T00:00:00"/>
    <s v="L35-I-48-10-40-80-MULT-120"/>
    <x v="1"/>
    <s v="BOX"/>
    <s v="POUS270032"/>
    <n v="30850338"/>
    <n v="8"/>
    <n v="8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10-35-80-MULT-120POUS270145"/>
    <d v="2024-10-11T00:00:00"/>
    <s v="L35-I-48-10-35-80-MULT-120"/>
    <x v="1"/>
    <s v="BOX"/>
    <s v="POUS270145"/>
    <n v="30850339"/>
    <n v="20"/>
    <n v="20"/>
    <n v="0"/>
    <n v="0"/>
    <n v="0"/>
    <n v="0"/>
    <n v="0"/>
    <n v="115.46"/>
    <n v="0"/>
    <x v="16"/>
    <d v="2024-10-18T00:00:00"/>
    <d v="2024-10-21T00:00:00"/>
    <s v="COMPLETA"/>
    <s v="COMPLETA"/>
    <x v="0"/>
  </r>
  <r>
    <s v="L35-I-48-08-30-80-MULT-120POUS270580"/>
    <d v="2024-10-11T00:00:00"/>
    <s v="L35-I-48-08-30-80-MULT-120"/>
    <x v="1"/>
    <s v="BOX"/>
    <s v="POUS270580"/>
    <n v="30850340"/>
    <n v="2"/>
    <n v="2"/>
    <n v="0"/>
    <n v="0"/>
    <n v="0"/>
    <n v="0"/>
    <n v="0"/>
    <n v="99.6"/>
    <n v="0"/>
    <x v="16"/>
    <d v="2024-10-18T00:00:00"/>
    <d v="2024-10-21T00:00:00"/>
    <s v="COMPLETA"/>
    <s v="COMPLETA"/>
    <x v="0"/>
  </r>
  <r>
    <s v="L50-E-12-12-27-80-MULT-9X9POUS270589"/>
    <d v="2024-10-11T00:00:00"/>
    <s v="L50-E-12-12-27-80-MULT-9X9"/>
    <x v="5"/>
    <s v="BOX"/>
    <s v="POUS270589"/>
    <n v="30850341"/>
    <n v="11"/>
    <n v="10"/>
    <n v="1"/>
    <n v="0"/>
    <n v="0"/>
    <n v="-1"/>
    <n v="1"/>
    <n v="49.03"/>
    <n v="49.03"/>
    <x v="16"/>
    <d v="2024-10-18T00:00:00"/>
    <d v="2024-10-21T00:00:00"/>
    <s v="COMPLETA"/>
    <s v="COMPLETA"/>
    <x v="0"/>
  </r>
  <r>
    <s v="L50-E-12-06-40-80-MULT-25X25POUS270127"/>
    <d v="2024-10-11T00:00:00"/>
    <s v="L50-E-12-06-40-80-MULT-25X25"/>
    <x v="5"/>
    <s v="BOX"/>
    <s v="POUS270127"/>
    <n v="30850342"/>
    <n v="2"/>
    <n v="2"/>
    <n v="0"/>
    <n v="0"/>
    <n v="0"/>
    <n v="0"/>
    <n v="0"/>
    <n v="0"/>
    <n v="0"/>
    <x v="16"/>
    <d v="2024-10-18T00:00:00"/>
    <d v="2024-10-21T00:00:00"/>
    <s v="COMPLETA"/>
    <s v="COMPLETA"/>
    <x v="0"/>
  </r>
  <r>
    <s v="L50-E-12-04-40-80-MULT-15X15POUS270253"/>
    <d v="2024-10-11T00:00:00"/>
    <s v="L50-E-12-04-40-80-MULT-15X15"/>
    <x v="5"/>
    <s v="BOX"/>
    <s v="POUS270253"/>
    <n v="30850344"/>
    <n v="1"/>
    <n v="0"/>
    <n v="1"/>
    <n v="0"/>
    <n v="0"/>
    <n v="-1"/>
    <n v="1"/>
    <n v="46.88"/>
    <n v="46.88"/>
    <x v="16"/>
    <d v="2024-10-18T00:00:00"/>
    <d v="2024-10-21T00:00:00"/>
    <s v="COMPLETA"/>
    <s v="COMPLETA"/>
    <x v="0"/>
  </r>
  <r>
    <s v="L50-I-48-06-35-80-MULT-ASYMPOUS270535"/>
    <d v="2024-10-11T00:00:00"/>
    <s v="L50-I-48-06-35-80-MULT-ASYM"/>
    <x v="4"/>
    <s v="BOX"/>
    <s v="POUS270535"/>
    <n v="30850343"/>
    <n v="41"/>
    <n v="37"/>
    <n v="1"/>
    <n v="3"/>
    <n v="0"/>
    <n v="-4"/>
    <n v="4"/>
    <n v="131.65"/>
    <n v="526.6"/>
    <x v="16"/>
    <d v="2024-10-18T00:00:00"/>
    <d v="2024-10-21T00:00:00"/>
    <s v="COMPLETA"/>
    <s v="COMPLETA"/>
    <x v="0"/>
  </r>
  <r>
    <s v="L50-I-48-10-35-80-MULT-ASYMPOUS270366"/>
    <d v="2024-10-11T00:00:00"/>
    <s v="L50-I-48-10-35-80-MULT-ASYM"/>
    <x v="4"/>
    <s v="BOX"/>
    <s v="POUS270366"/>
    <n v="30850345"/>
    <n v="41"/>
    <n v="38"/>
    <n v="3"/>
    <n v="0"/>
    <n v="0"/>
    <n v="-3"/>
    <n v="3"/>
    <n v="131.65"/>
    <n v="394.95000000000005"/>
    <x v="16"/>
    <d v="2024-10-18T00:00:00"/>
    <d v="2024-10-21T00:00:00"/>
    <s v="COMPLETA"/>
    <s v="COMPLETA"/>
    <x v="0"/>
  </r>
  <r>
    <s v="L50-I-48-08-35-80-MULT-15X35POUS270233"/>
    <d v="2024-10-11T00:00:00"/>
    <s v="L50-I-48-08-35-80-MULT-15X35"/>
    <x v="4"/>
    <s v="BOX"/>
    <s v="POUS270233"/>
    <n v="30850346"/>
    <n v="34"/>
    <n v="32"/>
    <n v="1"/>
    <n v="1"/>
    <n v="0"/>
    <n v="-2"/>
    <n v="2"/>
    <n v="130.75"/>
    <n v="261.5"/>
    <x v="16"/>
    <d v="2024-10-18T00:00:00"/>
    <d v="2024-10-21T00:00:00"/>
    <s v="COMPLETA"/>
    <s v="COMPLETA"/>
    <x v="0"/>
  </r>
  <r>
    <s v="L50-I-48-08-35-90-MULT-ASYMPOUS270244"/>
    <d v="2024-10-11T00:00:00"/>
    <s v="L50-I-48-08-35-90-MULT-ASYM"/>
    <x v="4"/>
    <s v="BOX"/>
    <s v="POUS270244"/>
    <n v="30850347"/>
    <n v="30"/>
    <n v="30"/>
    <n v="0"/>
    <n v="0"/>
    <n v="0"/>
    <n v="0"/>
    <n v="0"/>
    <n v="132.63999999999999"/>
    <n v="0"/>
    <x v="16"/>
    <d v="2024-10-18T00:00:00"/>
    <d v="2024-10-21T00:00:00"/>
    <s v="COMPLETA"/>
    <s v="COMPLETA"/>
    <x v="0"/>
  </r>
  <r>
    <s v="L50-I-48-06-35-80-MULT-25X25POUS270220"/>
    <d v="2024-10-11T00:00:00"/>
    <s v="L50-I-48-06-35-80-MULT-25X25"/>
    <x v="4"/>
    <s v="BOX"/>
    <s v="POUS270220"/>
    <n v="30850348"/>
    <n v="26"/>
    <n v="26"/>
    <n v="0"/>
    <n v="0"/>
    <n v="0"/>
    <n v="0"/>
    <n v="0"/>
    <n v="130.75"/>
    <n v="0"/>
    <x v="16"/>
    <d v="2024-10-18T00:00:00"/>
    <d v="2024-10-21T00:00:00"/>
    <s v="COMPLETA"/>
    <s v="COMPLETA"/>
    <x v="0"/>
  </r>
  <r>
    <s v="L50-I-48-06-35-80-MULT-25X25POUS270233"/>
    <d v="2024-10-11T00:00:00"/>
    <s v="L50-I-48-06-35-80-MULT-25X25"/>
    <x v="4"/>
    <s v="BOX"/>
    <s v="POUS270233"/>
    <n v="30850349"/>
    <n v="24"/>
    <n v="21"/>
    <n v="3"/>
    <n v="0"/>
    <n v="0"/>
    <n v="-3"/>
    <n v="3"/>
    <n v="130.75"/>
    <n v="392.25"/>
    <x v="16"/>
    <d v="2024-10-18T00:00:00"/>
    <d v="2024-10-21T00:00:00"/>
    <s v="COMPLETA"/>
    <s v="COMPLETA"/>
    <x v="0"/>
  </r>
  <r>
    <s v="L50-I-48-08-35-80-MULT-39X9POUS270400"/>
    <d v="2024-10-11T00:00:00"/>
    <s v="L50-I-48-08-35-80-MULT-39X9"/>
    <x v="4"/>
    <s v="BOX"/>
    <s v="POUS270400"/>
    <n v="30850350"/>
    <n v="22"/>
    <n v="18"/>
    <n v="2"/>
    <n v="2"/>
    <n v="0"/>
    <n v="-4"/>
    <n v="4"/>
    <n v="137.65"/>
    <n v="550.6"/>
    <x v="16"/>
    <d v="2024-10-18T00:00:00"/>
    <d v="2024-10-21T00:00:00"/>
    <s v="COMPLETA"/>
    <s v="COMPLETA"/>
    <x v="0"/>
  </r>
  <r>
    <s v="L50-I-48-06-35-80-MULT-40X60POUS270389"/>
    <d v="2024-10-11T00:00:00"/>
    <s v="L50-I-48-06-35-80-MULT-40X60"/>
    <x v="4"/>
    <s v="BOX"/>
    <s v="POUS270389"/>
    <n v="30850351"/>
    <n v="14"/>
    <n v="14"/>
    <n v="0"/>
    <n v="0"/>
    <n v="0"/>
    <n v="0"/>
    <n v="0"/>
    <n v="0"/>
    <n v="0"/>
    <x v="16"/>
    <d v="2024-10-18T00:00:00"/>
    <d v="2024-10-21T00:00:00"/>
    <s v="COMPLETA"/>
    <s v="COMPLETA"/>
    <x v="0"/>
  </r>
  <r>
    <s v="L50-I-48-08-35-80-MULT-15X65POUS270052"/>
    <d v="2024-10-11T00:00:00"/>
    <s v="L50-I-48-08-35-80-MULT-15X65"/>
    <x v="4"/>
    <s v="BOX"/>
    <s v="POUS270052"/>
    <n v="30850352"/>
    <n v="6"/>
    <n v="4"/>
    <n v="2"/>
    <n v="0"/>
    <n v="0"/>
    <n v="-2"/>
    <n v="2"/>
    <n v="130.75"/>
    <n v="261.5"/>
    <x v="16"/>
    <d v="2024-10-18T00:00:00"/>
    <d v="2024-10-21T00:00:00"/>
    <s v="COMPLETA"/>
    <s v="COMPLETA"/>
    <x v="0"/>
  </r>
  <r>
    <s v="L50-I-48-06-35-80-MULT-9X17POUS270386"/>
    <d v="2024-10-11T00:00:00"/>
    <s v="L50-I-48-06-35-80-MULT-9X17"/>
    <x v="4"/>
    <s v="BOX"/>
    <s v="POUS270386"/>
    <n v="30850353"/>
    <n v="12"/>
    <n v="11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40-90-MULT-15X65POUS270331"/>
    <d v="2024-10-11T00:00:00"/>
    <s v="L50-I-48-08-40-90-MULT-15X65"/>
    <x v="4"/>
    <s v="BOX"/>
    <s v="POUS270331"/>
    <n v="30850354"/>
    <n v="12"/>
    <n v="1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71"/>
    <d v="2024-10-11T00:00:00"/>
    <s v="L50-I-48-12-35-80-MULT-ASYM"/>
    <x v="4"/>
    <s v="BOX"/>
    <s v="POUS270271"/>
    <n v="30850355"/>
    <n v="11"/>
    <n v="11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9X9POUS269981"/>
    <d v="2024-10-11T00:00:00"/>
    <s v="L50-I-48-04-35-80-MULT-9X9"/>
    <x v="4"/>
    <s v="BOX"/>
    <s v="POUS269981"/>
    <n v="30850356"/>
    <n v="10"/>
    <n v="10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9X29POUS270354"/>
    <d v="2024-10-11T00:00:00"/>
    <s v="L50-I-48-06-35-80-MULT-9X29"/>
    <x v="4"/>
    <s v="BOX"/>
    <s v="POUS270354"/>
    <n v="30850357"/>
    <n v="9"/>
    <n v="8"/>
    <n v="1"/>
    <n v="0"/>
    <n v="0"/>
    <n v="-1"/>
    <n v="1"/>
    <n v="137.65"/>
    <n v="137.65"/>
    <x v="17"/>
    <d v="2024-10-21T00:00:00"/>
    <d v="2024-10-22T00:00:00"/>
    <s v="COMPLETA"/>
    <s v="COMPLETA"/>
    <x v="0"/>
  </r>
  <r>
    <s v="L50-I-48-08-35-80-MULT-25X25POUS270450"/>
    <d v="2024-10-11T00:00:00"/>
    <s v="L50-I-48-08-35-80-MULT-25X25"/>
    <x v="4"/>
    <s v="BOX"/>
    <s v="POUS270450"/>
    <n v="30850358"/>
    <n v="8"/>
    <n v="8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12-40-90-MULT-9X9POUS270425"/>
    <d v="2024-10-11T00:00:00"/>
    <s v="L50-I-48-12-40-90-MULT-9X9"/>
    <x v="4"/>
    <s v="BOX"/>
    <s v="POUS270425"/>
    <n v="30850359"/>
    <n v="6"/>
    <n v="6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15X65POUS270536"/>
    <d v="2024-10-11T00:00:00"/>
    <s v="L50-I-48-08-35-80-MULT-15X65"/>
    <x v="4"/>
    <s v="BOX"/>
    <s v="POUS270536"/>
    <n v="30850360"/>
    <n v="5"/>
    <n v="5"/>
    <n v="0"/>
    <n v="0"/>
    <n v="0"/>
    <n v="0"/>
    <n v="0"/>
    <n v="130.75"/>
    <n v="0"/>
    <x v="17"/>
    <d v="2024-10-21T00:00:00"/>
    <d v="2024-10-22T00:00:00"/>
    <s v="COMPLETA"/>
    <s v="COMPLETA"/>
    <x v="0"/>
  </r>
  <r>
    <s v="L50-I-48-08-35-90-MULT-9X29POUS270501"/>
    <d v="2024-10-11T00:00:00"/>
    <s v="L50-I-48-08-35-90-MULT-9X29"/>
    <x v="4"/>
    <s v="BOX"/>
    <s v="POUS270501"/>
    <n v="30850361"/>
    <n v="5"/>
    <n v="5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ASYMPOUS270252"/>
    <d v="2024-10-11T00:00:00"/>
    <s v="L50-I-48-12-35-80-MULT-ASYM"/>
    <x v="4"/>
    <s v="BOX"/>
    <s v="POUS270252"/>
    <n v="30850362"/>
    <n v="5"/>
    <n v="5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4-35-80-MULT-40X60POUS270131"/>
    <d v="2024-10-11T00:00:00"/>
    <s v="L50-I-48-04-35-80-MULT-40X60"/>
    <x v="4"/>
    <s v="BOX"/>
    <s v="POUS270131"/>
    <n v="30850363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8-35-80-MULT-9X59POUS270035"/>
    <d v="2024-10-11T00:00:00"/>
    <s v="L50-I-48-08-35-80-MULT-9X59"/>
    <x v="4"/>
    <s v="BOX"/>
    <s v="POUS270035"/>
    <n v="30850364"/>
    <n v="4"/>
    <n v="4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80-MULT-9X59POUS270442"/>
    <d v="2024-10-11T00:00:00"/>
    <s v="L50-I-48-12-35-80-MULT-9X59"/>
    <x v="4"/>
    <s v="BOX"/>
    <s v="POUS270442"/>
    <n v="30850365"/>
    <n v="4"/>
    <n v="4"/>
    <n v="0"/>
    <n v="0"/>
    <n v="0"/>
    <n v="0"/>
    <n v="0"/>
    <n v="131.5"/>
    <n v="0"/>
    <x v="17"/>
    <d v="2024-10-21T00:00:00"/>
    <d v="2024-10-22T00:00:00"/>
    <s v="COMPLETA"/>
    <s v="COMPLETA"/>
    <x v="0"/>
  </r>
  <r>
    <s v="L50-I-48-08-40-80-MULT-40X60POUS270345"/>
    <d v="2024-10-11T00:00:00"/>
    <s v="L50-I-48-08-40-80-MULT-40X60"/>
    <x v="4"/>
    <s v="BOX"/>
    <s v="POUS270345"/>
    <n v="3085036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6-35-80-MULT-ASYMPOUS270250"/>
    <d v="2024-10-11T00:00:00"/>
    <s v="L50-I-48-06-35-80-MULT-ASYM"/>
    <x v="4"/>
    <s v="BOX"/>
    <s v="POUS270250"/>
    <n v="30850367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08-35-80-MULT-25X25POUS270247"/>
    <d v="2024-10-11T00:00:00"/>
    <s v="L50-I-48-08-35-80-MULT-25X25"/>
    <x v="4"/>
    <s v="BOX"/>
    <s v="POUS270247"/>
    <n v="30850368"/>
    <n v="2"/>
    <n v="1"/>
    <n v="1"/>
    <n v="0"/>
    <n v="0"/>
    <n v="-1"/>
    <n v="1"/>
    <n v="130.75"/>
    <n v="130.75"/>
    <x v="17"/>
    <d v="2024-10-21T00:00:00"/>
    <d v="2024-10-22T00:00:00"/>
    <s v="COMPLETA"/>
    <s v="COMPLETA"/>
    <x v="0"/>
  </r>
  <r>
    <s v="L50-I-48-10-27-80-MULT-15X35POUS270264"/>
    <d v="2024-10-11T00:00:00"/>
    <s v="L50-I-48-10-27-80-MULT-15X35"/>
    <x v="4"/>
    <s v="BOX"/>
    <s v="POUS270264"/>
    <n v="30850369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80-MULT-ASYMPOUS270417"/>
    <d v="2024-10-11T00:00:00"/>
    <s v="L50-I-48-10-35-80-MULT-ASYM"/>
    <x v="4"/>
    <s v="BOX"/>
    <s v="POUS270417"/>
    <n v="30850370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80-MULT-ASYMPOUS270403"/>
    <d v="2024-10-11T00:00:00"/>
    <s v="L50-I-48-12-35-80-MULT-ASYM"/>
    <x v="4"/>
    <s v="BOX"/>
    <s v="POUS270403"/>
    <n v="30850371"/>
    <n v="2"/>
    <n v="2"/>
    <n v="0"/>
    <n v="0"/>
    <n v="0"/>
    <n v="0"/>
    <n v="0"/>
    <n v="131.65"/>
    <n v="0"/>
    <x v="17"/>
    <d v="2024-10-21T00:00:00"/>
    <d v="2024-10-22T00:00:00"/>
    <s v="COMPLETA"/>
    <s v="COMPLETA"/>
    <x v="0"/>
  </r>
  <r>
    <s v="L50-I-48-12-35-90-MULT-40X60POUS270185"/>
    <d v="2024-10-11T00:00:00"/>
    <s v="L50-I-48-12-35-90-MULT-40X60"/>
    <x v="4"/>
    <s v="BOX"/>
    <s v="POUS270185"/>
    <n v="30850372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ASYMPOUS270445"/>
    <d v="2024-10-11T00:00:00"/>
    <s v="L50-I-48-12-35-90-MULT-ASYM"/>
    <x v="4"/>
    <s v="BOX"/>
    <s v="POUS270445"/>
    <n v="30850373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04-35-80-MULT-15X15POUS270542"/>
    <d v="2024-10-11T00:00:00"/>
    <s v="L50-I-48-04-35-80-MULT-15X15"/>
    <x v="4"/>
    <s v="BOX"/>
    <s v="POUS270542"/>
    <n v="30850374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0-35-90-MULT-70X40POUS270333"/>
    <d v="2024-10-11T00:00:00"/>
    <s v="L50-I-48-10-35-90-MULT-70X40"/>
    <x v="4"/>
    <s v="BOX"/>
    <s v="POUS270333"/>
    <n v="30850375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15X15POUS270373"/>
    <d v="2024-10-11T00:00:00"/>
    <s v="L50-I-48-12-35-90-MULT-15X15"/>
    <x v="4"/>
    <s v="BOX"/>
    <s v="POUS270373"/>
    <n v="30850377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I-48-12-35-90-MULT-70X70POUS270208"/>
    <d v="2024-10-11T00:00:00"/>
    <s v="L50-I-48-12-35-90-MULT-70X70"/>
    <x v="4"/>
    <s v="BOX"/>
    <s v="POUS270208"/>
    <n v="30850378"/>
    <n v="1"/>
    <n v="1"/>
    <n v="0"/>
    <n v="0"/>
    <n v="0"/>
    <n v="0"/>
    <n v="0"/>
    <n v="127.43"/>
    <n v="0"/>
    <x v="17"/>
    <d v="2024-10-21T00:00:00"/>
    <d v="2024-10-22T00:00:00"/>
    <s v="COMPLETA"/>
    <s v="COMPLETA"/>
    <x v="0"/>
  </r>
  <r>
    <s v="L50-E-48-06-40-80-MULT-25X75POUS270164"/>
    <d v="2024-10-11T00:00:00"/>
    <s v="L50-E-48-06-40-80-MULT-25X75"/>
    <x v="0"/>
    <s v="BOX"/>
    <s v="POUS270164"/>
    <n v="30850379"/>
    <n v="28"/>
    <n v="27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06-35-80-MULT-120POUS270179"/>
    <d v="2024-10-11T00:00:00"/>
    <s v="L50-E-48-06-35-80-MULT-120"/>
    <x v="0"/>
    <s v="BOX"/>
    <s v="POUS270179"/>
    <n v="30850380"/>
    <n v="25"/>
    <n v="21"/>
    <n v="0"/>
    <n v="4"/>
    <n v="0"/>
    <n v="-4"/>
    <n v="4"/>
    <n v="126.95"/>
    <n v="507.8"/>
    <x v="17"/>
    <d v="2024-10-21T00:00:00"/>
    <d v="2024-10-22T00:00:00"/>
    <s v="COMPLETA"/>
    <s v="COMPLETA"/>
    <x v="0"/>
  </r>
  <r>
    <s v="L50-E-48-12-35-90-MULT-9X29POUS270422"/>
    <d v="2024-10-11T00:00:00"/>
    <s v="L50-E-48-12-35-90-MULT-9X29"/>
    <x v="0"/>
    <s v="BOX"/>
    <s v="POUS270422"/>
    <n v="30850381"/>
    <n v="21"/>
    <n v="20"/>
    <n v="1"/>
    <n v="0"/>
    <n v="0"/>
    <n v="-1"/>
    <n v="1"/>
    <n v="139.13999999999999"/>
    <n v="139.13999999999999"/>
    <x v="17"/>
    <d v="2024-10-21T00:00:00"/>
    <d v="2024-10-22T00:00:00"/>
    <s v="COMPLETA"/>
    <s v="COMPLETA"/>
    <x v="0"/>
  </r>
  <r>
    <s v="L50-E-48-04-40-80-MULT-15X23POUS270330"/>
    <d v="2024-10-11T00:00:00"/>
    <s v="L50-E-48-04-40-80-MULT-15X23"/>
    <x v="0"/>
    <s v="BOX"/>
    <s v="POUS270330"/>
    <n v="30850382"/>
    <n v="16"/>
    <n v="15"/>
    <n v="1"/>
    <n v="0"/>
    <n v="0"/>
    <n v="-1"/>
    <n v="1"/>
    <n v="130.6"/>
    <n v="130.6"/>
    <x v="17"/>
    <d v="2024-10-21T00:00:00"/>
    <d v="2024-10-22T00:00:00"/>
    <s v="COMPLETA"/>
    <s v="COMPLETA"/>
    <x v="0"/>
  </r>
  <r>
    <s v="L50-E-48-12-40-80-MULT-120POUS270355"/>
    <d v="2024-10-11T00:00:00"/>
    <s v="L50-E-48-12-40-80-MULT-120"/>
    <x v="0"/>
    <s v="BOX"/>
    <s v="POUS270355"/>
    <n v="30850383"/>
    <n v="16"/>
    <n v="16"/>
    <n v="0"/>
    <n v="0"/>
    <n v="0"/>
    <n v="0"/>
    <n v="0"/>
    <n v="126.95"/>
    <n v="0"/>
    <x v="17"/>
    <d v="2024-10-21T00:00:00"/>
    <d v="2024-10-22T00:00:00"/>
    <s v="COMPLETA"/>
    <s v="COMPLETA"/>
    <x v="0"/>
  </r>
  <r>
    <s v="L50-E-48-12-40-80-MULT-15X65POUS270240"/>
    <d v="2024-10-11T00:00:00"/>
    <s v="L50-E-48-12-40-80-MULT-15X65"/>
    <x v="0"/>
    <s v="BOX"/>
    <s v="POUS270240"/>
    <n v="30850384"/>
    <n v="13"/>
    <n v="12"/>
    <n v="1"/>
    <n v="0"/>
    <n v="0"/>
    <n v="-1"/>
    <n v="1"/>
    <n v="131.26"/>
    <n v="131.26"/>
    <x v="17"/>
    <d v="2024-10-21T00:00:00"/>
    <d v="2024-10-22T00:00:00"/>
    <s v="COMPLETA"/>
    <s v="COMPLETA"/>
    <x v="0"/>
  </r>
  <r>
    <s v="L50-E-48-12-40-80-MULT-15X65POUS270164"/>
    <d v="2024-10-11T00:00:00"/>
    <s v="L50-E-48-12-40-80-MULT-15X65"/>
    <x v="0"/>
    <s v="BOX"/>
    <s v="POUS270164"/>
    <n v="30850385"/>
    <n v="12"/>
    <n v="12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8-35-90-MULT-25X25POUS270124"/>
    <d v="2024-10-11T00:00:00"/>
    <s v="L50-E-48-08-35-90-MULT-25X25"/>
    <x v="0"/>
    <s v="BOX"/>
    <s v="POUS270124"/>
    <n v="30850386"/>
    <n v="10"/>
    <n v="9"/>
    <n v="1"/>
    <n v="0"/>
    <n v="0"/>
    <n v="-1"/>
    <n v="1"/>
    <n v="132.24"/>
    <n v="132.24"/>
    <x v="17"/>
    <d v="2024-10-21T00:00:00"/>
    <d v="2024-10-22T00:00:00"/>
    <s v="COMPLETA"/>
    <s v="COMPLETA"/>
    <x v="0"/>
  </r>
  <r>
    <s v="L50-E-48-04-40-80-MULT-15X15POUS270253"/>
    <d v="2024-10-11T00:00:00"/>
    <s v="L50-E-48-04-40-80-MULT-15X15"/>
    <x v="0"/>
    <s v="BOX"/>
    <s v="POUS270253"/>
    <n v="30850387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6-40-80-MULT-ASYMPOUS270370"/>
    <d v="2024-10-11T00:00:00"/>
    <s v="L50-E-48-06-40-80-MULT-ASYM"/>
    <x v="0"/>
    <s v="BOX"/>
    <s v="POUS270370"/>
    <n v="30850388"/>
    <n v="8"/>
    <n v="8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4-35-80-MULT-55X25POUS270213"/>
    <d v="2024-10-11T00:00:00"/>
    <s v="L50-E-48-04-35-80-MULT-55X25"/>
    <x v="0"/>
    <s v="BOX"/>
    <s v="POUS270213"/>
    <n v="30850389"/>
    <n v="7"/>
    <n v="7"/>
    <n v="0"/>
    <n v="0"/>
    <n v="0"/>
    <n v="0"/>
    <n v="0"/>
    <n v="130.6"/>
    <n v="0"/>
    <x v="17"/>
    <d v="2024-10-21T00:00:00"/>
    <d v="2024-10-22T00:00:00"/>
    <s v="COMPLETA"/>
    <s v="COMPLETA"/>
    <x v="0"/>
  </r>
  <r>
    <s v="L50-E-48-06-40-80-MULT-25X25POUS270127"/>
    <d v="2024-10-11T00:00:00"/>
    <s v="L50-E-48-06-40-80-MULT-25X25"/>
    <x v="0"/>
    <s v="BOX"/>
    <s v="POUS270127"/>
    <n v="30850390"/>
    <n v="7"/>
    <n v="6"/>
    <n v="0"/>
    <n v="0"/>
    <n v="0"/>
    <n v="-1"/>
    <n v="1"/>
    <n v="131.26"/>
    <n v="131.26"/>
    <x v="17"/>
    <d v="2024-10-21T00:00:00"/>
    <d v="2024-10-22T00:00:00"/>
    <s v="COMPLETA"/>
    <s v="COMPLETA"/>
    <x v="0"/>
  </r>
  <r>
    <s v="L50-E-48-04-35-90-MULT-9X29POUS270144"/>
    <d v="2024-10-11T00:00:00"/>
    <s v="L50-E-48-04-35-90-MULT-9X29"/>
    <x v="0"/>
    <s v="BOX"/>
    <s v="POUS270144"/>
    <n v="30850391"/>
    <n v="6"/>
    <n v="6"/>
    <n v="0"/>
    <n v="0"/>
    <n v="0"/>
    <n v="0"/>
    <n v="0"/>
    <n v="138.49"/>
    <n v="0"/>
    <x v="17"/>
    <d v="2024-10-21T00:00:00"/>
    <d v="2024-10-22T00:00:00"/>
    <s v="COMPLETA"/>
    <s v="COMPLETA"/>
    <x v="0"/>
  </r>
  <r>
    <s v="L50-E-48-04-35-90-MULT-9X29POUS270411"/>
    <d v="2024-10-11T00:00:00"/>
    <s v="L50-E-48-04-35-90-MULT-9X29"/>
    <x v="0"/>
    <s v="BOX"/>
    <s v="POUS270411"/>
    <n v="30850392"/>
    <n v="6"/>
    <n v="6"/>
    <n v="0"/>
    <n v="0"/>
    <n v="0"/>
    <n v="0"/>
    <n v="0"/>
    <n v="138.49"/>
    <n v="0"/>
    <x v="17"/>
    <d v="2024-10-21T00:00:00"/>
    <d v="2024-10-22T00:00:00"/>
    <s v="COMPLETA"/>
    <s v="INCOMPLETA"/>
    <x v="0"/>
  </r>
  <r>
    <s v="L50-E-48-06-40-80-MULT-25X25POUS270359"/>
    <d v="2024-10-11T00:00:00"/>
    <s v="L50-E-48-06-40-80-MULT-25X25"/>
    <x v="0"/>
    <s v="BOX"/>
    <s v="POUS270359"/>
    <n v="30850393"/>
    <n v="5"/>
    <n v="5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0-35-90-MULT-15X35POUS270150"/>
    <d v="2024-10-11T00:00:00"/>
    <s v="L50-E-48-10-35-90-MULT-15X35"/>
    <x v="0"/>
    <s v="BOX"/>
    <s v="POUS270150"/>
    <n v="30850437"/>
    <n v="4"/>
    <n v="4"/>
    <n v="0"/>
    <n v="0"/>
    <n v="0"/>
    <n v="0"/>
    <n v="0"/>
    <n v="132.24"/>
    <n v="0"/>
    <x v="17"/>
    <d v="2024-10-21T00:00:00"/>
    <d v="2024-10-22T00:00:00"/>
    <s v="COMPLETA"/>
    <s v="EN PROCESO"/>
    <x v="0"/>
  </r>
  <r>
    <s v="L50-E-48-10-35-90-MULT-9X29POUS270372"/>
    <d v="2024-10-11T00:00:00"/>
    <s v="L50-E-48-10-35-90-MULT-9X29"/>
    <x v="0"/>
    <s v="BOX"/>
    <s v="POUS270372"/>
    <n v="30850394"/>
    <n v="4"/>
    <n v="4"/>
    <n v="0"/>
    <n v="0"/>
    <n v="0"/>
    <n v="0"/>
    <n v="0"/>
    <n v="139.13999999999999"/>
    <n v="0"/>
    <x v="17"/>
    <d v="2024-10-21T00:00:00"/>
    <d v="2024-10-22T00:00:00"/>
    <s v="COMPLETA"/>
    <s v="INCOMPLETA"/>
    <x v="0"/>
  </r>
  <r>
    <s v="L50-E-48-04-35-90-MULT-25X25POUS270411"/>
    <d v="2024-10-11T00:00:00"/>
    <s v="L50-E-48-04-35-90-MULT-25X25"/>
    <x v="0"/>
    <s v="BOX"/>
    <s v="POUS270411"/>
    <n v="30850395"/>
    <n v="3"/>
    <n v="3"/>
    <n v="0"/>
    <n v="0"/>
    <n v="0"/>
    <n v="0"/>
    <n v="0"/>
    <n v="131.59"/>
    <n v="0"/>
    <x v="17"/>
    <d v="2024-10-21T00:00:00"/>
    <d v="2024-10-22T00:00:00"/>
    <s v="COMPLETA"/>
    <s v="COMPLETA"/>
    <x v="0"/>
  </r>
  <r>
    <s v="L50-E-48-10-35-80-MULT-40X60POUS270157"/>
    <d v="2024-10-11T00:00:00"/>
    <s v="L50-E-48-10-35-80-MULT-40X60"/>
    <x v="0"/>
    <s v="BOX"/>
    <s v="POUS270157"/>
    <n v="30850396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35-90-MULT-9X9POUS270372"/>
    <d v="2024-10-11T00:00:00"/>
    <s v="L50-E-48-10-35-90-MULT-9X9"/>
    <x v="0"/>
    <s v="BOX"/>
    <s v="POUS270372"/>
    <n v="30850397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15X23POUS270431"/>
    <d v="2024-10-11T00:00:00"/>
    <s v="L50-E-48-10-40-80-MULT-15X23"/>
    <x v="0"/>
    <s v="BOX"/>
    <s v="POUS270431"/>
    <n v="30850398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0-40-80-MULT-9X17POUS270292"/>
    <d v="2024-10-11T00:00:00"/>
    <s v="L50-E-48-10-40-80-MULT-9X17"/>
    <x v="0"/>
    <s v="BOX"/>
    <s v="POUS270292"/>
    <n v="30850399"/>
    <n v="3"/>
    <n v="3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15X65POUS270241"/>
    <d v="2024-10-11T00:00:00"/>
    <s v="L50-E-48-12-40-80-MULT-15X65"/>
    <x v="0"/>
    <s v="BOX"/>
    <s v="POUS270241"/>
    <n v="30850400"/>
    <n v="3"/>
    <n v="3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06-35-80-MULT-25X33POUS270270"/>
    <d v="2024-10-11T00:00:00"/>
    <s v="L50-E-48-06-35-80-MULT-25X33"/>
    <x v="0"/>
    <s v="BOX"/>
    <s v="POUS270270"/>
    <n v="30850401"/>
    <n v="2"/>
    <n v="2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08-35-80-MULT-ASYMPOUS270147"/>
    <d v="2024-10-11T00:00:00"/>
    <s v="L50-E-48-08-35-80-MULT-ASYM"/>
    <x v="0"/>
    <s v="BOX"/>
    <s v="POUS270147"/>
    <n v="30850402"/>
    <n v="1"/>
    <n v="1"/>
    <n v="0"/>
    <n v="0"/>
    <n v="0"/>
    <n v="0"/>
    <n v="0"/>
    <n v="0"/>
    <n v="0"/>
    <x v="17"/>
    <d v="2024-10-21T00:00:00"/>
    <d v="2024-10-22T00:00:00"/>
    <s v="COMPLETA"/>
    <s v="COMPLETA"/>
    <x v="0"/>
  </r>
  <r>
    <s v="L50-E-48-12-40-80-MULT-25X25POUS270377"/>
    <d v="2024-10-11T00:00:00"/>
    <s v="L50-E-48-12-40-80-MULT-25X25"/>
    <x v="0"/>
    <s v="BOX"/>
    <s v="POUS270377"/>
    <n v="30850403"/>
    <n v="1"/>
    <n v="1"/>
    <n v="0"/>
    <n v="0"/>
    <n v="0"/>
    <n v="0"/>
    <n v="0"/>
    <n v="131.26"/>
    <n v="0"/>
    <x v="17"/>
    <d v="2024-10-21T00:00:00"/>
    <d v="2024-10-22T00:00:00"/>
    <s v="COMPLETA"/>
    <s v="COMPLETA"/>
    <x v="0"/>
  </r>
  <r>
    <s v="L50-E-48-12-40-80-MULT-9X17POUS270189"/>
    <d v="2024-10-11T00:00:00"/>
    <s v="L50-E-48-12-40-80-MULT-9X17"/>
    <x v="0"/>
    <s v="BOX"/>
    <s v="POUS270189"/>
    <n v="30850404"/>
    <n v="1"/>
    <n v="1"/>
    <n v="0"/>
    <n v="0"/>
    <n v="0"/>
    <n v="0"/>
    <n v="0"/>
    <n v="138.16"/>
    <n v="0"/>
    <x v="17"/>
    <d v="2024-10-21T00:00:00"/>
    <d v="2024-10-22T00:00:00"/>
    <s v="COMPLETA"/>
    <s v="COMPLETA"/>
    <x v="0"/>
  </r>
  <r>
    <s v="L50-E-48-10-40-90-MULT-9X29POUS270711"/>
    <d v="2024-10-17T00:00:00"/>
    <s v="L50-E-48-10-40-90-MULT-9X29"/>
    <x v="0"/>
    <s v="BOX"/>
    <s v="POUS270711"/>
    <n v="30850411"/>
    <n v="16"/>
    <n v="16"/>
    <n v="0"/>
    <n v="0"/>
    <n v="0"/>
    <n v="0"/>
    <n v="0"/>
    <n v="0"/>
    <n v="0"/>
    <x v="18"/>
    <d v="2024-10-22T00:00:00"/>
    <d v="2024-10-23T00:00:00"/>
    <s v="COMPLETA"/>
    <s v="COMPLETA"/>
    <x v="0"/>
  </r>
  <r>
    <s v="L50-E-48-04-40-90-MULT-15X65POUS270421"/>
    <d v="2024-10-17T00:00:00"/>
    <s v="L50-E-48-04-40-90-MULT-15X65"/>
    <x v="0"/>
    <s v="BOX"/>
    <s v="POUS270421"/>
    <n v="30850412"/>
    <n v="2"/>
    <n v="2"/>
    <n v="0"/>
    <n v="0"/>
    <n v="0"/>
    <n v="0"/>
    <n v="0"/>
    <n v="131.59"/>
    <n v="0"/>
    <x v="18"/>
    <d v="2024-10-22T00:00:00"/>
    <d v="2024-10-23T00:00:00"/>
    <s v="COMPLETA"/>
    <s v="INCOMPLETA"/>
    <x v="0"/>
  </r>
  <r>
    <s v="L50-E-48-12-40-90-MULT-ASYMPOUS270695"/>
    <d v="2024-10-17T00:00:00"/>
    <s v="L50-E-48-12-40-90-MULT-ASYM"/>
    <x v="0"/>
    <s v="BOX"/>
    <s v="POUS270695"/>
    <n v="30850413"/>
    <n v="1"/>
    <n v="1"/>
    <n v="0"/>
    <n v="0"/>
    <n v="0"/>
    <n v="0"/>
    <n v="0"/>
    <n v="0"/>
    <n v="0"/>
    <x v="18"/>
    <d v="2024-10-22T00:00:00"/>
    <d v="2024-10-23T00:00:00"/>
    <s v="COMPLETA"/>
    <s v="INCOMPLETA"/>
    <x v="0"/>
  </r>
  <r>
    <s v="L35-I-48-08-27-80-MULT-120POUS270720"/>
    <d v="2024-10-17T00:00:00"/>
    <s v="L35-I-48-08-27-80-MULT-120"/>
    <x v="1"/>
    <s v="BOX"/>
    <s v="POUS270720"/>
    <n v="30850414"/>
    <n v="6"/>
    <n v="6"/>
    <n v="0"/>
    <n v="0"/>
    <n v="0"/>
    <n v="0"/>
    <n v="0"/>
    <n v="0"/>
    <n v="0"/>
    <x v="18"/>
    <d v="2024-10-22T00:00:00"/>
    <d v="2024-10-23T00:00:00"/>
    <s v="COMPLETA"/>
    <s v="COMPLETA"/>
    <x v="0"/>
  </r>
  <r>
    <s v="L35-I-48-06-35-80-MULT-120POUS270581"/>
    <d v="2024-10-17T00:00:00"/>
    <s v="L35-I-48-06-35-80-MULT-120"/>
    <x v="1"/>
    <s v="BOX"/>
    <s v="POUS270581"/>
    <n v="30850415"/>
    <n v="1"/>
    <n v="1"/>
    <n v="3"/>
    <n v="0"/>
    <n v="0"/>
    <n v="0"/>
    <n v="0"/>
    <n v="99.6"/>
    <n v="0"/>
    <x v="18"/>
    <d v="2024-10-22T00:00:00"/>
    <d v="2024-10-23T00:00:00"/>
    <s v="COMPLETA"/>
    <s v="COMPLETA"/>
    <x v="0"/>
  </r>
  <r>
    <s v="L35-I-48-10-GR-MULT-120POUS270737"/>
    <d v="2024-10-17T00:00:00"/>
    <s v="L35-I-48-10-GR-MULT-120"/>
    <x v="1"/>
    <s v="BOX"/>
    <s v="POUS270737"/>
    <n v="30850416"/>
    <n v="4"/>
    <n v="4"/>
    <n v="0"/>
    <n v="0"/>
    <n v="0"/>
    <n v="0"/>
    <n v="0"/>
    <n v="154.94999999999999"/>
    <n v="0"/>
    <x v="18"/>
    <d v="2024-10-22T00:00:00"/>
    <d v="2024-10-23T00:00:00"/>
    <s v="COMPLETA"/>
    <s v="COMPLETA"/>
    <x v="0"/>
  </r>
  <r>
    <s v="L50-I-12-06-30-90-MULT-40X40POUS270114"/>
    <d v="2024-10-17T00:00:00"/>
    <s v="L50-I-12-06-30-90-MULT-40X40"/>
    <x v="3"/>
    <s v="BOX"/>
    <s v="POUS270114"/>
    <n v="30850419"/>
    <n v="2"/>
    <n v="2"/>
    <n v="0"/>
    <n v="0"/>
    <n v="0"/>
    <n v="0"/>
    <n v="0"/>
    <n v="46.88"/>
    <n v="0"/>
    <x v="18"/>
    <d v="2024-10-22T00:00:00"/>
    <d v="2024-10-23T00:00:00"/>
    <s v="COMPLETA"/>
    <s v="INCOMPLETA"/>
    <x v="0"/>
  </r>
  <r>
    <s v="L50-I-12-06-30-90-MULT-9X29POUS270114"/>
    <d v="2024-10-17T00:00:00"/>
    <s v="L50-I-12-06-30-90-MULT-9X29"/>
    <x v="3"/>
    <s v="BOX"/>
    <s v="POUS270114"/>
    <n v="30850420"/>
    <n v="2"/>
    <n v="2"/>
    <n v="0"/>
    <n v="0"/>
    <n v="0"/>
    <n v="0"/>
    <n v="0"/>
    <n v="48.6"/>
    <n v="0"/>
    <x v="18"/>
    <d v="2024-10-22T00:00:00"/>
    <d v="2024-10-23T00:00:00"/>
    <s v="COMPLETA"/>
    <s v="INCOMPLETA"/>
    <x v="0"/>
  </r>
  <r>
    <s v="L50-E-48-04-35-80-MULT-55X25POUS270213"/>
    <d v="2024-10-18T00:00:00"/>
    <s v="L50-E-48-04-35-80-MULT-55X25"/>
    <x v="0"/>
    <s v="BOX"/>
    <s v="POUS270213"/>
    <n v="30850426"/>
    <n v="117"/>
    <n v="117"/>
    <n v="0"/>
    <n v="0"/>
    <n v="0"/>
    <n v="0"/>
    <n v="0"/>
    <n v="130.6"/>
    <n v="0"/>
    <x v="19"/>
    <d v="2024-10-23T00:00:00"/>
    <d v="2024-10-24T00:00:00"/>
    <s v="COMPLETA"/>
    <s v="COMPLETA"/>
    <x v="0"/>
  </r>
  <r>
    <s v="L35-I-48-10-30-90-MULT-120POUS270209"/>
    <d v="2024-10-18T00:00:00"/>
    <s v="L35-I-48-10-30-90-MULT-120"/>
    <x v="1"/>
    <s v="BOX"/>
    <s v="POUS270209"/>
    <n v="30850422"/>
    <n v="60"/>
    <n v="58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0-30-90-MULT-120POUS270154"/>
    <d v="2024-10-18T00:00:00"/>
    <s v="L35-I-48-10-30-90-MULT-120"/>
    <x v="1"/>
    <s v="BOX"/>
    <s v="POUS270154"/>
    <n v="30850421"/>
    <n v="26"/>
    <n v="24"/>
    <n v="2"/>
    <n v="0"/>
    <n v="0"/>
    <n v="-2"/>
    <n v="2"/>
    <n v="116.45"/>
    <n v="232.9"/>
    <x v="19"/>
    <d v="2024-10-23T00:00:00"/>
    <d v="2024-10-24T00:00:00"/>
    <s v="COMPLETA"/>
    <s v="COMPLETA"/>
    <x v="0"/>
  </r>
  <r>
    <s v="L35-I-48-12-30-90-MULT-120POUS270096"/>
    <d v="2024-10-18T00:00:00"/>
    <s v="L35-I-48-12-30-90-MULT-120"/>
    <x v="1"/>
    <s v="BOX"/>
    <s v="POUS270096"/>
    <n v="30850424"/>
    <n v="18"/>
    <n v="18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LOLPOUS270172"/>
    <d v="2024-10-18T00:00:00"/>
    <s v="L50-E-48-12-30-90-MULT-LOL"/>
    <x v="0"/>
    <s v="BOX"/>
    <s v="POUS270172"/>
    <n v="30850434"/>
    <n v="8"/>
    <n v="0"/>
    <n v="4"/>
    <n v="0"/>
    <n v="0"/>
    <n v="-8"/>
    <n v="8"/>
    <n v="133.21"/>
    <n v="1065.68"/>
    <x v="19"/>
    <d v="2024-10-23T00:00:00"/>
    <d v="2024-10-24T00:00:00"/>
    <s v="COMPLETA"/>
    <s v="COMPLETA"/>
    <x v="0"/>
  </r>
  <r>
    <s v="L50-E-48-12-35-80-MULT-LOLPOUS270694"/>
    <d v="2024-10-18T00:00:00"/>
    <s v="L50-E-48-12-35-80-MULT-LOL"/>
    <x v="0"/>
    <s v="BOX"/>
    <s v="POUS270694"/>
    <n v="30850435"/>
    <n v="7"/>
    <n v="7"/>
    <n v="0"/>
    <n v="0"/>
    <n v="0"/>
    <n v="0"/>
    <n v="0"/>
    <n v="0"/>
    <n v="0"/>
    <x v="19"/>
    <d v="2024-10-23T00:00:00"/>
    <d v="2024-10-24T00:00:00"/>
    <s v="COMPLETA"/>
    <s v="COMPLETA"/>
    <x v="0"/>
  </r>
  <r>
    <s v="L50-I-48-06-30-90-MULT-40X60POUS270362"/>
    <d v="2024-10-18T00:00:00"/>
    <s v="L50-I-48-06-30-90-MULT-40X60"/>
    <x v="4"/>
    <s v="BOX"/>
    <s v="POUS270362"/>
    <n v="30850436"/>
    <n v="7"/>
    <n v="6"/>
    <n v="1"/>
    <n v="0"/>
    <n v="0"/>
    <n v="-1"/>
    <n v="1"/>
    <n v="131.74"/>
    <n v="131.74"/>
    <x v="19"/>
    <d v="2024-10-23T00:00:00"/>
    <d v="2024-10-24T00:00:00"/>
    <s v="COMPLETA"/>
    <s v="INCOMPLETA"/>
    <x v="0"/>
  </r>
  <r>
    <s v="L35-I-48-12-30-90-MULT-120POUS270541"/>
    <d v="2024-10-18T00:00:00"/>
    <s v="L35-I-48-12-30-90-MULT-120"/>
    <x v="1"/>
    <s v="BOX"/>
    <s v="POUS270541"/>
    <n v="30850425"/>
    <n v="5"/>
    <n v="5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08-30-90-MULT-9X29POUS270361"/>
    <d v="2024-10-18T00:00:00"/>
    <s v="L50-E-48-08-30-90-MULT-9X29"/>
    <x v="0"/>
    <s v="BOX"/>
    <s v="POUS270361"/>
    <n v="30850428"/>
    <n v="4"/>
    <n v="4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49"/>
    <d v="2024-10-18T00:00:00"/>
    <s v="L50-E-48-12-30-90-MULT-9X9"/>
    <x v="0"/>
    <s v="BOX"/>
    <s v="POUS270449"/>
    <n v="30850432"/>
    <n v="4"/>
    <n v="4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50-E-48-06-30-90-MULT-25X25POUS270114"/>
    <d v="2024-10-18T00:00:00"/>
    <s v="L50-E-48-06-30-90-MULT-25X25"/>
    <x v="0"/>
    <s v="BOX"/>
    <s v="POUS270114"/>
    <n v="30850427"/>
    <n v="3"/>
    <n v="3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9X9POUS270470"/>
    <d v="2024-10-18T00:00:00"/>
    <s v="L50-E-48-12-30-90-MULT-9X9"/>
    <x v="0"/>
    <s v="BOX"/>
    <s v="POUS270470"/>
    <n v="30850433"/>
    <n v="3"/>
    <n v="3"/>
    <n v="0"/>
    <n v="0"/>
    <n v="0"/>
    <n v="0"/>
    <n v="0"/>
    <n v="139.13999999999999"/>
    <n v="0"/>
    <x v="19"/>
    <d v="2024-10-23T00:00:00"/>
    <d v="2024-10-24T00:00:00"/>
    <s v="COMPLETA"/>
    <s v="COMPLETA"/>
    <x v="0"/>
  </r>
  <r>
    <s v="L35-I-48-10-30-90-MULT-120POUS270227"/>
    <d v="2024-10-18T00:00:00"/>
    <s v="L35-I-48-10-30-90-MULT-120"/>
    <x v="1"/>
    <s v="BOX"/>
    <s v="POUS270227"/>
    <n v="30850423"/>
    <n v="2"/>
    <n v="2"/>
    <n v="0"/>
    <n v="0"/>
    <n v="0"/>
    <n v="0"/>
    <n v="0"/>
    <n v="116.45"/>
    <n v="0"/>
    <x v="19"/>
    <d v="2024-10-23T00:00:00"/>
    <d v="2024-10-24T00:00:00"/>
    <s v="COMPLETA"/>
    <s v="COMPLETA"/>
    <x v="0"/>
  </r>
  <r>
    <s v="L50-E-48-12-30-90-MULT-40X60POUS270500"/>
    <d v="2024-10-18T00:00:00"/>
    <s v="L50-E-48-12-30-90-MULT-40X60"/>
    <x v="0"/>
    <s v="BOX"/>
    <s v="POUS270500"/>
    <n v="30850431"/>
    <n v="2"/>
    <n v="2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0-30-90-MULT-15X15POUS270226"/>
    <d v="2024-10-18T00:00:00"/>
    <s v="L50-E-48-10-30-90-MULT-15X15"/>
    <x v="0"/>
    <s v="BOX"/>
    <s v="POUS270226"/>
    <n v="30850429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50-E-48-12-30-90-MULT-25X25POUS270259"/>
    <d v="2024-10-18T00:00:00"/>
    <s v="L50-E-48-12-30-90-MULT-25X25"/>
    <x v="0"/>
    <s v="BOX"/>
    <s v="POUS270259"/>
    <n v="30850430"/>
    <n v="1"/>
    <n v="1"/>
    <n v="0"/>
    <n v="0"/>
    <n v="0"/>
    <n v="0"/>
    <n v="0"/>
    <n v="0"/>
    <n v="0"/>
    <x v="19"/>
    <d v="2024-10-23T00:00:00"/>
    <d v="2024-10-24T00:00:00"/>
    <s v="COMPLETA"/>
    <s v="COMPLETA"/>
    <x v="0"/>
  </r>
  <r>
    <s v="L35-I-12-04-BL-MULT-120POUS270235"/>
    <d v="2024-10-21T00:00:00"/>
    <s v="L35-I-12-04-BL-MULT-120"/>
    <x v="2"/>
    <s v="BOX"/>
    <s v="POUS270235"/>
    <n v="30850440"/>
    <n v="356"/>
    <n v="356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097"/>
    <d v="2024-10-21T00:00:00"/>
    <s v="L35-I-12-06-BL-MULT-120"/>
    <x v="2"/>
    <s v="BOX"/>
    <s v="POUS270097"/>
    <n v="30850441"/>
    <n v="124"/>
    <n v="124"/>
    <n v="0"/>
    <n v="0"/>
    <n v="0"/>
    <n v="0"/>
    <n v="0"/>
    <n v="58.32"/>
    <n v="0"/>
    <x v="20"/>
    <d v="2024-10-24T00:00:00"/>
    <d v="2024-10-25T00:00:00"/>
    <s v="COMPLETA"/>
    <s v="COMPLETA"/>
    <x v="0"/>
  </r>
  <r>
    <s v="L35-I-12-06-BL-MULT-120POUS270236"/>
    <d v="2024-10-21T00:00:00"/>
    <s v="L35-I-12-06-BL-MULT-120"/>
    <x v="2"/>
    <s v="BOX"/>
    <s v="POUS270236"/>
    <n v="30850442"/>
    <n v="190"/>
    <n v="188"/>
    <n v="2"/>
    <n v="0"/>
    <n v="0"/>
    <n v="-2"/>
    <n v="2"/>
    <n v="58.32"/>
    <n v="116.64"/>
    <x v="20"/>
    <d v="2024-10-24T00:00:00"/>
    <d v="2024-10-25T00:00:00"/>
    <s v="COMPLETA"/>
    <s v="COMPLETA"/>
    <x v="0"/>
  </r>
  <r>
    <s v="L35-I-12-06-BL-MULT-120POUS270238"/>
    <d v="2024-10-21T00:00:00"/>
    <s v="L35-I-12-06-BL-MULT-120"/>
    <x v="2"/>
    <s v="BOX"/>
    <s v="POUS270238"/>
    <n v="30850443"/>
    <n v="92"/>
    <n v="92"/>
    <n v="0"/>
    <n v="0"/>
    <n v="0"/>
    <n v="0"/>
    <n v="0"/>
    <n v="58.32"/>
    <n v="0"/>
    <x v="20"/>
    <d v="2024-10-24T00:00:00"/>
    <d v="2024-10-25T00:00:00"/>
    <s v="COMPLETA"/>
    <s v="COMPLETA"/>
    <x v="0"/>
  </r>
  <r>
    <s v="L50-E-12-02-30-80-MULT-70X70POUS270798"/>
    <d v="2024-10-24T00:00:00"/>
    <s v="L50-E-12-02-30-80-MULT-70X70"/>
    <x v="5"/>
    <s v="BOX"/>
    <s v="POUS270798"/>
    <n v="30850446"/>
    <n v="14"/>
    <n v="14"/>
    <n v="0"/>
    <n v="0"/>
    <n v="0"/>
    <n v="0"/>
    <n v="0"/>
    <n v="45.8"/>
    <n v="0"/>
    <x v="21"/>
    <d v="2024-10-28T00:00:00"/>
    <d v="2024-10-29T00:00:00"/>
    <s v="COMPLETA"/>
    <s v="COMPLETA"/>
    <x v="0"/>
  </r>
  <r>
    <s v="L50-E-12-06-30-80-MULT-9X29POUS270791"/>
    <d v="2024-10-24T00:00:00"/>
    <s v="L50-E-12-06-30-80-MULT-9X29"/>
    <x v="5"/>
    <s v="BOX"/>
    <s v="POUS270791"/>
    <n v="30850447"/>
    <n v="3"/>
    <n v="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08-30-80-MULT-25X25POUS270793"/>
    <d v="2024-10-24T00:00:00"/>
    <s v="L50-E-12-08-30-80-MULT-25X25"/>
    <x v="5"/>
    <s v="BOX"/>
    <s v="POUS270793"/>
    <n v="30850448"/>
    <n v="13"/>
    <n v="13"/>
    <n v="0"/>
    <n v="0"/>
    <n v="0"/>
    <n v="0"/>
    <n v="0"/>
    <n v="0"/>
    <n v="0"/>
    <x v="21"/>
    <d v="2024-10-28T00:00:00"/>
    <d v="2024-10-29T00:00:00"/>
    <s v="COMPLETA"/>
    <s v="COMPLETA"/>
    <x v="0"/>
  </r>
  <r>
    <s v="L50-E-12-10-30-80-MULT-15X35POUS270756"/>
    <d v="2024-10-24T00:00:00"/>
    <s v="L50-E-12-10-30-80-MULT-15X35"/>
    <x v="5"/>
    <s v="BOX"/>
    <s v="POUS270756"/>
    <n v="30850449"/>
    <n v="12"/>
    <n v="12"/>
    <n v="0"/>
    <n v="0"/>
    <n v="0"/>
    <n v="0"/>
    <n v="0"/>
    <n v="0"/>
    <n v="0"/>
    <x v="21"/>
    <d v="2024-10-28T00:00:00"/>
    <d v="2024-10-29T00:00:00"/>
    <s v="COMPLETA"/>
    <s v="COMPLETA"/>
    <x v="0"/>
  </r>
  <r>
    <s v="L50-I-12-12-30-80-MULT-ASYMPOUS270808"/>
    <d v="2024-10-24T00:00:00"/>
    <s v="L50-I-12-12-30-80-MULT-ASYM"/>
    <x v="3"/>
    <s v="BOX"/>
    <s v="POUS270808"/>
    <n v="30850450"/>
    <n v="3"/>
    <n v="2"/>
    <n v="1"/>
    <n v="0"/>
    <n v="0"/>
    <n v="-1"/>
    <n v="1"/>
    <n v="47.4"/>
    <n v="47.4"/>
    <x v="21"/>
    <d v="2024-10-28T00:00:00"/>
    <d v="2024-10-29T00:00:00"/>
    <s v="COMPLETA"/>
    <s v="COMPLETA"/>
    <x v="0"/>
  </r>
  <r>
    <s v="L35-I-12-04-35-90-MULT-120POUS270814"/>
    <d v="2024-10-29T00:00:00"/>
    <s v="L35-I-12-04-35-90-MULT-120"/>
    <x v="2"/>
    <s v="BOX"/>
    <s v="POUS270814"/>
    <n v="30850453"/>
    <n v="25"/>
    <n v="25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4-35-90-MULT-120POUS270819"/>
    <d v="2024-10-29T00:00:00"/>
    <s v="L35-I-12-04-35-90-MULT-120"/>
    <x v="2"/>
    <s v="BOX"/>
    <s v="POUS270819"/>
    <n v="30850454"/>
    <n v="2"/>
    <n v="2"/>
    <n v="0"/>
    <n v="0"/>
    <n v="0"/>
    <n v="0"/>
    <n v="0"/>
    <n v="38.200000000000003"/>
    <n v="0"/>
    <x v="22"/>
    <d v="2024-10-31T00:00:00"/>
    <d v="2024-11-01T00:00:00"/>
    <s v="COMPLETA"/>
    <s v="COMPLETA"/>
    <x v="0"/>
  </r>
  <r>
    <s v="L35-I-12-06-27-80-MULT-120POUS270504"/>
    <d v="2024-10-29T00:00:00"/>
    <s v="L35-I-12-06-27-80-MULT-120"/>
    <x v="2"/>
    <s v="BOX"/>
    <s v="POUS270504"/>
    <n v="30850455"/>
    <n v="1"/>
    <n v="1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6-27-80-MULT-120POUS270805"/>
    <d v="2024-10-29T00:00:00"/>
    <s v="L35-I-12-06-27-80-MULT-120"/>
    <x v="2"/>
    <s v="BOX"/>
    <s v="POUS270805"/>
    <n v="30850456"/>
    <n v="8"/>
    <n v="8"/>
    <n v="0"/>
    <n v="0"/>
    <n v="0"/>
    <n v="0"/>
    <n v="0"/>
    <n v="38.020000000000003"/>
    <n v="0"/>
    <x v="22"/>
    <d v="2024-10-31T00:00:00"/>
    <d v="2024-11-01T00:00:00"/>
    <s v="COMPLETA"/>
    <s v="COMPLETA"/>
    <x v="0"/>
  </r>
  <r>
    <s v="L35-I-12-08-35-90-MULT-120POUS270408"/>
    <d v="2024-10-29T00:00:00"/>
    <s v="L35-I-12-08-35-90-MULT-120"/>
    <x v="2"/>
    <s v="BOX"/>
    <s v="POUS270408"/>
    <n v="30850457"/>
    <n v="176"/>
    <n v="171"/>
    <n v="6"/>
    <n v="1"/>
    <n v="0"/>
    <n v="-5"/>
    <n v="5"/>
    <n v="38.200000000000003"/>
    <n v="191"/>
    <x v="23"/>
    <d v="2024-11-01T00:00:00"/>
    <d v="2024-11-04T00:00:00"/>
    <s v="COMPLETA"/>
    <s v="COMPLETA"/>
    <x v="0"/>
  </r>
  <r>
    <s v="L35-I-12-06-BL-MULT-120POUS270402"/>
    <d v="2024-10-31T00:00:00"/>
    <s v="L35-I-12-06-BL-MULT-120"/>
    <x v="2"/>
    <s v="BOX"/>
    <s v="POUS270402"/>
    <n v="30850459"/>
    <n v="262"/>
    <n v="254"/>
    <n v="5"/>
    <n v="3"/>
    <n v="0"/>
    <n v="-8"/>
    <n v="8"/>
    <n v="58.32"/>
    <n v="466.56"/>
    <x v="24"/>
    <d v="2024-11-04T00:00:00"/>
    <d v="2024-11-05T00:00:00"/>
    <s v="COMPLETA"/>
    <s v="COMPLETA"/>
    <x v="0"/>
  </r>
  <r>
    <s v="L35-I-12-12-27-90-MULT-120POUS270455"/>
    <d v="2024-10-31T00:00:00"/>
    <s v="L35-I-12-12-27-90-MULT-120"/>
    <x v="2"/>
    <s v="BOX"/>
    <s v="POUS270455"/>
    <n v="30850460"/>
    <n v="50"/>
    <n v="50"/>
    <n v="0"/>
    <n v="0"/>
    <n v="0"/>
    <n v="0"/>
    <n v="0"/>
    <n v="42.66"/>
    <n v="0"/>
    <x v="25"/>
    <d v="2024-11-05T00:00:00"/>
    <d v="2024-11-06T00:00:00"/>
    <s v="COMPLETA"/>
    <s v="COMPLETA"/>
    <x v="0"/>
  </r>
  <r>
    <s v="L35-I-12-04-35-80-MULT-120POUS270391"/>
    <d v="2024-10-31T00:00:00"/>
    <s v="L35-I-12-04-35-80-MULT-120"/>
    <x v="2"/>
    <s v="BOX"/>
    <s v="POUS270391"/>
    <n v="30850461"/>
    <n v="38"/>
    <n v="38"/>
    <n v="0"/>
    <n v="0"/>
    <n v="0"/>
    <n v="0"/>
    <n v="0"/>
    <n v="38.020000000000003"/>
    <n v="0"/>
    <x v="25"/>
    <d v="2024-11-05T00:00:00"/>
    <d v="2024-11-06T00:00:00"/>
    <s v="COMPLETA"/>
    <s v="COMPLETA"/>
    <x v="0"/>
  </r>
  <r>
    <s v="L35-I-12-06-30-90-MULT-120POUS269752"/>
    <d v="2024-10-31T00:00:00"/>
    <s v="L35-I-12-06-30-90-MULT-120"/>
    <x v="2"/>
    <s v="BOX"/>
    <s v="POUS269752"/>
    <n v="30850462"/>
    <n v="34"/>
    <n v="32"/>
    <n v="0"/>
    <n v="0"/>
    <n v="0"/>
    <n v="-2"/>
    <n v="2"/>
    <n v="38.200000000000003"/>
    <n v="76.400000000000006"/>
    <x v="25"/>
    <d v="2024-11-05T00:00:00"/>
    <d v="2024-11-06T00:00:00"/>
    <s v="COMPLETA"/>
    <s v="COMPLETA"/>
    <x v="0"/>
  </r>
  <r>
    <s v="L35-I-12-06-30-90-MULT-120POUS269985"/>
    <d v="2024-10-31T00:00:00"/>
    <s v="L35-I-12-06-30-90-MULT-120"/>
    <x v="2"/>
    <s v="BOX"/>
    <s v="POUS269985"/>
    <n v="30850463"/>
    <n v="24"/>
    <n v="2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12-30-80-MULT-120POUS270823"/>
    <d v="2024-10-31T00:00:00"/>
    <s v="L35-I-12-12-30-80-MULT-120"/>
    <x v="2"/>
    <s v="BOX"/>
    <s v="POUS270823"/>
    <n v="30850464"/>
    <n v="22"/>
    <n v="22"/>
    <n v="0"/>
    <n v="0"/>
    <n v="0"/>
    <n v="0"/>
    <n v="0"/>
    <n v="42.41"/>
    <n v="0"/>
    <x v="25"/>
    <d v="2024-11-05T00:00:00"/>
    <d v="2024-11-06T00:00:00"/>
    <s v="COMPLETA"/>
    <s v="COMPLETA"/>
    <x v="0"/>
  </r>
  <r>
    <s v="L35-I-12-08-30-80-MULT-120POUS270895"/>
    <d v="2024-10-31T00:00:00"/>
    <s v="L35-I-12-08-30-80-MULT-120"/>
    <x v="2"/>
    <s v="BOX"/>
    <s v="POUS270895"/>
    <n v="30850465"/>
    <n v="15"/>
    <n v="14"/>
    <n v="1"/>
    <n v="0"/>
    <n v="0"/>
    <n v="-1"/>
    <n v="1"/>
    <n v="38.020000000000003"/>
    <n v="38.020000000000003"/>
    <x v="25"/>
    <d v="2024-11-05T00:00:00"/>
    <d v="2024-11-06T00:00:00"/>
    <s v="COMPLETA"/>
    <s v="COMPLETA"/>
    <x v="0"/>
  </r>
  <r>
    <s v="L35-I-12-04-30-90-MULT-120POUS270347"/>
    <d v="2024-10-31T00:00:00"/>
    <s v="L35-I-12-04-30-90-MULT-120"/>
    <x v="2"/>
    <s v="BOX"/>
    <s v="POUS270347"/>
    <n v="30850466"/>
    <n v="4"/>
    <n v="4"/>
    <n v="0"/>
    <n v="0"/>
    <n v="0"/>
    <n v="0"/>
    <n v="0"/>
    <n v="38.200000000000003"/>
    <n v="0"/>
    <x v="25"/>
    <d v="2024-11-05T00:00:00"/>
    <d v="2024-11-06T00:00:00"/>
    <s v="COMPLETA"/>
    <s v="COMPLETA"/>
    <x v="0"/>
  </r>
  <r>
    <s v="L35-I-12-04-30-90-MULT-120POUS270381"/>
    <d v="2024-10-31T00:00:00"/>
    <s v="L35-I-12-04-30-90-MULT-120"/>
    <x v="2"/>
    <s v="BOX"/>
    <s v="POUS270381"/>
    <n v="30850467"/>
    <n v="4"/>
    <n v="3"/>
    <n v="1"/>
    <n v="0"/>
    <n v="0"/>
    <n v="-1"/>
    <n v="1"/>
    <n v="38.200000000000003"/>
    <n v="38.200000000000003"/>
    <x v="25"/>
    <d v="2024-11-05T00:00:00"/>
    <d v="2024-11-06T00:00:00"/>
    <s v="COMPLETA"/>
    <s v="COMPLETA"/>
    <x v="0"/>
  </r>
  <r>
    <s v="L50-E-12-12-27-90-MULT-ASYMPOUS270828"/>
    <d v="2024-10-31T00:00:00"/>
    <s v="L50-E-12-12-27-90-MULT-ASYM"/>
    <x v="5"/>
    <s v="BOX"/>
    <s v="POUS270828"/>
    <n v="30850468"/>
    <n v="69"/>
    <n v="65"/>
    <n v="4"/>
    <n v="0"/>
    <n v="0"/>
    <n v="-4"/>
    <n v="4"/>
    <n v="47.9"/>
    <n v="191.6"/>
    <x v="25"/>
    <d v="2024-11-05T00:00:00"/>
    <d v="2024-11-06T00:00:00"/>
    <s v="COMPLETA"/>
    <s v="COMPLETA"/>
    <x v="0"/>
  </r>
  <r>
    <s v="L50-E-12-12-27-90-MULT-120POUS270214"/>
    <d v="2024-10-31T00:00:00"/>
    <s v="L50-E-12-12-27-90-MULT-120"/>
    <x v="5"/>
    <s v="BOX"/>
    <s v="POUS270214"/>
    <n v="30850469"/>
    <n v="45"/>
    <n v="45"/>
    <n v="0"/>
    <n v="0"/>
    <n v="0"/>
    <n v="0"/>
    <n v="0"/>
    <n v="46.48"/>
    <n v="0"/>
    <x v="25"/>
    <d v="2024-11-05T00:00:00"/>
    <d v="2024-11-06T00:00:00"/>
    <s v="COMPLETA"/>
    <s v="COMPLETA"/>
    <x v="0"/>
  </r>
  <r>
    <s v="L50-E-12-08-27-90-MULT-120POUS270255"/>
    <d v="2024-10-31T00:00:00"/>
    <s v="L50-E-12-08-27-90-MULT-120"/>
    <x v="5"/>
    <s v="BOX"/>
    <s v="POUS270255"/>
    <n v="30850470"/>
    <n v="18"/>
    <n v="18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10-27-90-MULT-15X35POUS270194"/>
    <d v="2024-10-31T00:00:00"/>
    <s v="L50-E-12-10-27-90-MULT-15X35"/>
    <x v="5"/>
    <s v="BOX"/>
    <s v="POUS270194"/>
    <n v="30850471"/>
    <n v="11"/>
    <n v="11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10-27-90-MULT-15X35POUS270414"/>
    <d v="2024-10-31T00:00:00"/>
    <s v="L50-E-12-10-27-90-MULT-15X35"/>
    <x v="5"/>
    <s v="BOX"/>
    <s v="POUS270414"/>
    <n v="30850472"/>
    <n v="7"/>
    <n v="7"/>
    <n v="0"/>
    <n v="0"/>
    <n v="0"/>
    <n v="0"/>
    <n v="0"/>
    <n v="47.56"/>
    <n v="0"/>
    <x v="26"/>
    <d v="2024-11-06T00:00:00"/>
    <d v="2024-11-07T00:00:00"/>
    <s v="COMPLETA"/>
    <s v="COMPLETA"/>
    <x v="0"/>
  </r>
  <r>
    <s v="L50-E-12-04-27-90-MULT-ASYMPOUS270435"/>
    <d v="2024-10-31T00:00:00"/>
    <s v="L50-E-12-04-27-90-MULT-ASYM"/>
    <x v="5"/>
    <s v="BOX"/>
    <s v="POUS270435"/>
    <n v="30850473"/>
    <n v="6"/>
    <n v="6"/>
    <n v="0"/>
    <n v="0"/>
    <n v="0"/>
    <n v="0"/>
    <n v="0"/>
    <n v="47.47"/>
    <n v="0"/>
    <x v="26"/>
    <d v="2024-11-06T00:00:00"/>
    <d v="2024-11-07T00:00:00"/>
    <s v="COMPLETA"/>
    <s v="COMPLETA"/>
    <x v="0"/>
  </r>
  <r>
    <s v="L50-E-12-12-27-90-MULT-9X29POUS270261"/>
    <d v="2024-10-31T00:00:00"/>
    <s v="L50-E-12-12-27-90-MULT-9X29"/>
    <x v="5"/>
    <s v="BOX"/>
    <s v="POUS270261"/>
    <n v="30850474"/>
    <n v="6"/>
    <n v="6"/>
    <n v="0"/>
    <n v="0"/>
    <n v="0"/>
    <n v="0"/>
    <n v="0"/>
    <n v="49.28"/>
    <n v="0"/>
    <x v="26"/>
    <d v="2024-11-06T00:00:00"/>
    <d v="2024-11-07T00:00:00"/>
    <s v="COMPLETA"/>
    <s v="COMPLETA"/>
    <x v="0"/>
  </r>
  <r>
    <s v="L50-E-12-06-27-90-MULT-120POUS270455"/>
    <d v="2024-10-31T00:00:00"/>
    <s v="L50-E-12-06-27-90-MULT-120"/>
    <x v="5"/>
    <s v="BOX"/>
    <s v="POUS270455"/>
    <n v="30850475"/>
    <n v="4"/>
    <n v="4"/>
    <n v="0"/>
    <n v="0"/>
    <n v="0"/>
    <n v="0"/>
    <n v="0"/>
    <n v="46.05"/>
    <n v="0"/>
    <x v="26"/>
    <d v="2024-11-06T00:00:00"/>
    <d v="2024-11-07T00:00:00"/>
    <s v="COMPLETA"/>
    <s v="COMPLETA"/>
    <x v="0"/>
  </r>
  <r>
    <s v="L50-E-12-06-27-90-MULT-15X35POUS270820"/>
    <d v="2024-10-31T00:00:00"/>
    <s v="L50-E-12-06-27-90-MULT-15X35"/>
    <x v="5"/>
    <s v="BOX"/>
    <s v="POUS270820"/>
    <n v="30850476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15X65POUS270257"/>
    <d v="2024-10-31T00:00:00"/>
    <s v="L50-E-12-06-27-90-MULT-15X65"/>
    <x v="5"/>
    <s v="BOX"/>
    <s v="POUS270257"/>
    <n v="30850477"/>
    <n v="4"/>
    <n v="4"/>
    <n v="0"/>
    <n v="0"/>
    <n v="0"/>
    <n v="0"/>
    <n v="0"/>
    <n v="47.13"/>
    <n v="0"/>
    <x v="26"/>
    <d v="2024-11-06T00:00:00"/>
    <d v="2024-11-07T00:00:00"/>
    <s v="COMPLETA"/>
    <s v="COMPLETA"/>
    <x v="0"/>
  </r>
  <r>
    <s v="L50-E-12-06-27-90-MULT-9X59POUS270387"/>
    <d v="2024-10-31T00:00:00"/>
    <s v="L50-E-12-06-27-90-MULT-9X59"/>
    <x v="5"/>
    <s v="BOX"/>
    <s v="POUS270387"/>
    <n v="30850478"/>
    <n v="1"/>
    <n v="0"/>
    <n v="1"/>
    <n v="0"/>
    <n v="0"/>
    <n v="-1"/>
    <n v="1"/>
    <n v="47.32"/>
    <n v="47.32"/>
    <x v="26"/>
    <d v="2024-11-06T00:00:00"/>
    <d v="2024-11-07T00:00:00"/>
    <s v="COMPLETA"/>
    <s v="COMPLETA"/>
    <x v="0"/>
  </r>
  <r>
    <s v="L50-E-12-10-27-90-MULT-120POUS270342"/>
    <d v="2024-10-31T00:00:00"/>
    <s v="L50-E-12-10-27-90-MULT-120"/>
    <x v="5"/>
    <s v="BOX"/>
    <s v="POUS270342"/>
    <n v="30850479"/>
    <n v="1"/>
    <n v="1"/>
    <n v="0"/>
    <n v="0"/>
    <n v="0"/>
    <n v="0"/>
    <n v="0"/>
    <n v="46.48"/>
    <n v="0"/>
    <x v="26"/>
    <d v="2024-11-06T00:00:00"/>
    <d v="2024-11-07T00:00:00"/>
    <s v="COMPLETA"/>
    <s v="COMPLETA"/>
    <x v="0"/>
  </r>
  <r>
    <s v="L50-I-12-06-27-90-MULT-9X9POUS270405"/>
    <d v="2024-10-31T00:00:00"/>
    <s v="L50-I-12-06-27-90-MULT-9X9"/>
    <x v="3"/>
    <s v="BOX"/>
    <s v="POUS270405"/>
    <n v="30850480"/>
    <n v="31"/>
    <n v="31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08-27-90-MULT-9X29POUS269996"/>
    <d v="2024-10-31T00:00:00"/>
    <s v="L50-I-12-08-27-90-MULT-9X29"/>
    <x v="3"/>
    <s v="BOX"/>
    <s v="POUS269996"/>
    <n v="30850481"/>
    <n v="25"/>
    <n v="24"/>
    <n v="1"/>
    <n v="0"/>
    <n v="0"/>
    <n v="-1"/>
    <n v="1"/>
    <n v="48.6"/>
    <n v="48.6"/>
    <x v="26"/>
    <d v="2024-11-06T00:00:00"/>
    <d v="2024-11-07T00:00:00"/>
    <s v="COMPLETA"/>
    <s v="COMPLETA"/>
    <x v="0"/>
  </r>
  <r>
    <s v="L50-I-12-12-27-90-MULT-9X17POUS270801"/>
    <d v="2024-10-31T00:00:00"/>
    <s v="L50-I-12-12-27-90-MULT-9X17"/>
    <x v="3"/>
    <s v="BOX"/>
    <s v="POUS270801"/>
    <n v="30850482"/>
    <n v="17"/>
    <n v="15"/>
    <n v="0"/>
    <n v="2"/>
    <n v="0"/>
    <n v="-2"/>
    <n v="2"/>
    <n v="49.03"/>
    <n v="98.06"/>
    <x v="26"/>
    <d v="2024-11-06T00:00:00"/>
    <d v="2024-11-07T00:00:00"/>
    <s v="COMPLETA"/>
    <s v="COMPLETA"/>
    <x v="0"/>
  </r>
  <r>
    <s v="L50-I-12-04-27-90-MULT-ASYMPOUS270446"/>
    <d v="2024-10-31T00:00:00"/>
    <s v="L50-I-12-04-27-90-MULT-ASYM"/>
    <x v="3"/>
    <s v="BOX"/>
    <s v="POUS270446"/>
    <n v="30850483"/>
    <n v="16"/>
    <n v="13"/>
    <n v="2"/>
    <n v="1"/>
    <n v="0"/>
    <n v="-3"/>
    <n v="3"/>
    <n v="47.22"/>
    <n v="141.66"/>
    <x v="26"/>
    <d v="2024-11-06T00:00:00"/>
    <d v="2024-11-07T00:00:00"/>
    <s v="COMPLETA"/>
    <s v="COMPLETA"/>
    <x v="0"/>
  </r>
  <r>
    <s v="L50-I-12-06-27-90-MULT-9X29POUS270790"/>
    <d v="2024-10-31T00:00:00"/>
    <s v="L50-I-12-06-27-90-MULT-9X29"/>
    <x v="3"/>
    <s v="BOX"/>
    <s v="POUS270790"/>
    <n v="30850484"/>
    <n v="12"/>
    <n v="12"/>
    <n v="0"/>
    <n v="0"/>
    <n v="0"/>
    <n v="0"/>
    <n v="0"/>
    <n v="48.6"/>
    <n v="0"/>
    <x v="26"/>
    <d v="2024-11-06T00:00:00"/>
    <d v="2024-11-07T00:00:00"/>
    <s v="COMPLETA"/>
    <s v="COMPLETA"/>
    <x v="0"/>
  </r>
  <r>
    <s v="L50-I-12-10-27-90-MULT-9X59POUS270158"/>
    <d v="2024-10-31T00:00:00"/>
    <s v="L50-I-12-10-27-90-MULT-9X59"/>
    <x v="3"/>
    <s v="BOX"/>
    <s v="POUS270158"/>
    <n v="30850485"/>
    <n v="11"/>
    <n v="10"/>
    <n v="1"/>
    <n v="0"/>
    <n v="0"/>
    <n v="-1"/>
    <n v="1"/>
    <n v="47.49"/>
    <n v="47.49"/>
    <x v="26"/>
    <d v="2024-11-06T00:00:00"/>
    <d v="2024-11-07T00:00:00"/>
    <s v="COMPLETA"/>
    <s v="COMPLETA"/>
    <x v="0"/>
  </r>
  <r>
    <s v="L50-I-12-10-27-90-MULT-15X35POUS270360"/>
    <d v="2024-10-31T00:00:00"/>
    <s v="L50-I-12-10-27-90-MULT-15X35"/>
    <x v="3"/>
    <s v="BOX"/>
    <s v="POUS270360"/>
    <n v="30850486"/>
    <n v="10"/>
    <n v="10"/>
    <n v="0"/>
    <n v="0"/>
    <n v="0"/>
    <n v="0"/>
    <n v="0"/>
    <n v="47.3"/>
    <n v="0"/>
    <x v="26"/>
    <d v="2024-11-06T00:00:00"/>
    <d v="2024-11-07T00:00:00"/>
    <s v="COMPLETA"/>
    <s v="COMPLETA"/>
    <x v="0"/>
  </r>
  <r>
    <s v="L35-I-48-08-30-90-MULT-120POUS270234"/>
    <d v="2024-11-04T00:00:00"/>
    <s v="L35-I-48-08-30-90-MULT-120"/>
    <x v="1"/>
    <s v="BOX"/>
    <s v="POUS270234"/>
    <n v="30850489"/>
    <n v="30"/>
    <n v="26"/>
    <n v="4"/>
    <n v="0"/>
    <n v="0"/>
    <n v="-4"/>
    <n v="4"/>
    <n v="100.29"/>
    <n v="401.16"/>
    <x v="26"/>
    <d v="2024-11-06T00:00:00"/>
    <d v="2024-11-07T00:00:00"/>
    <s v="COMPLETA"/>
    <s v="COMPLETA"/>
    <x v="0"/>
  </r>
  <r>
    <s v="L35-I-48-12-35-80-MULT-120POUS270762"/>
    <d v="2024-11-04T00:00:00"/>
    <s v="L35-I-48-12-35-80-MULT-120"/>
    <x v="1"/>
    <s v="BOX"/>
    <s v="POUS270762"/>
    <n v="30850533"/>
    <n v="30"/>
    <n v="30"/>
    <n v="0"/>
    <n v="0"/>
    <n v="0"/>
    <n v="0"/>
    <n v="0"/>
    <n v="115.46"/>
    <n v="0"/>
    <x v="26"/>
    <d v="2024-11-06T00:00:00"/>
    <d v="2024-11-07T00:00:00"/>
    <s v="COMPLETA"/>
    <s v="COMPLETA"/>
    <x v="0"/>
  </r>
  <r>
    <s v="L35-I-48-04-30-80-MULT-120POUS270809"/>
    <d v="2024-11-04T00:00:00"/>
    <s v="L35-I-48-04-30-80-MULT-120"/>
    <x v="1"/>
    <s v="BOX"/>
    <s v="POUS270809"/>
    <n v="30850490"/>
    <n v="14"/>
    <n v="13"/>
    <n v="1"/>
    <n v="0"/>
    <n v="0"/>
    <n v="-1"/>
    <n v="1"/>
    <n v="98.95"/>
    <n v="98.95"/>
    <x v="26"/>
    <d v="2024-11-06T00:00:00"/>
    <d v="2024-11-07T00:00:00"/>
    <s v="COMPLETA"/>
    <s v="COMPLETA"/>
    <x v="0"/>
  </r>
  <r>
    <s v="L35-I-48-04-30-90-MULT-120POUS270381"/>
    <d v="2024-11-04T00:00:00"/>
    <s v="L35-I-48-04-30-90-MULT-120"/>
    <x v="1"/>
    <s v="BOX"/>
    <s v="POUS270381"/>
    <n v="30850491"/>
    <n v="16"/>
    <n v="15"/>
    <n v="1"/>
    <n v="0"/>
    <n v="0"/>
    <n v="-1"/>
    <n v="1"/>
    <n v="99.64"/>
    <n v="99.64"/>
    <x v="26"/>
    <d v="2024-11-06T00:00:00"/>
    <d v="2024-11-07T00:00:00"/>
    <s v="COMPLETA"/>
    <s v="COMPLETA"/>
    <x v="0"/>
  </r>
  <r>
    <s v="L35-I-48-08-30-80-MULT-120POUS270895"/>
    <d v="2024-11-04T00:00:00"/>
    <s v="L35-I-48-08-30-80-MULT-120"/>
    <x v="1"/>
    <s v="BOX"/>
    <s v="POUS270895"/>
    <n v="30850492"/>
    <n v="10"/>
    <n v="10"/>
    <n v="0"/>
    <n v="0"/>
    <n v="0"/>
    <n v="0"/>
    <n v="0"/>
    <n v="99.6"/>
    <n v="0"/>
    <x v="26"/>
    <d v="2024-11-06T00:00:00"/>
    <d v="2024-11-07T00:00:00"/>
    <s v="COMPLETA"/>
    <s v="COMPLETA"/>
    <x v="0"/>
  </r>
  <r>
    <s v="L35-I-48-06-30-90-MULT-120POUS270344"/>
    <d v="2024-11-04T00:00:00"/>
    <s v="L35-I-48-06-30-90-MULT-120"/>
    <x v="1"/>
    <s v="BOX"/>
    <s v="POUS270344"/>
    <n v="30850493"/>
    <n v="9"/>
    <n v="9"/>
    <n v="0"/>
    <n v="0"/>
    <n v="0"/>
    <n v="0"/>
    <n v="0"/>
    <n v="100.29"/>
    <n v="0"/>
    <x v="26"/>
    <d v="2024-11-06T00:00:00"/>
    <d v="2024-11-07T00:00:00"/>
    <s v="COMPLETA"/>
    <s v="COMPLETA"/>
    <x v="0"/>
  </r>
  <r>
    <s v="L35-I-48-06-27-80-MULT-120POUS270805"/>
    <d v="2024-11-04T00:00:00"/>
    <s v="L35-I-48-06-27-80-MULT-120"/>
    <x v="1"/>
    <s v="BOX"/>
    <s v="POUS270805"/>
    <n v="30850494"/>
    <n v="8"/>
    <n v="8"/>
    <n v="0"/>
    <n v="0"/>
    <n v="0"/>
    <n v="0"/>
    <n v="0"/>
    <n v="99.6"/>
    <n v="0"/>
    <x v="27"/>
    <d v="2024-11-07T00:00:00"/>
    <d v="2024-11-08T00:00:00"/>
    <s v="COMPLETA"/>
    <s v="COMPLETA"/>
    <x v="0"/>
  </r>
  <r>
    <s v="L35-I-48-06-30-90-MULT-120POUS269752"/>
    <d v="2024-11-04T00:00:00"/>
    <s v="L35-I-48-06-30-90-MULT-120"/>
    <x v="1"/>
    <s v="BOX"/>
    <s v="POUS269752"/>
    <n v="30850495"/>
    <n v="8"/>
    <n v="8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6-27-90-MULT-120POUS270348"/>
    <d v="2024-11-04T00:00:00"/>
    <s v="L35-I-48-06-27-90-MULT-120"/>
    <x v="1"/>
    <s v="BOX"/>
    <s v="POUS270348"/>
    <n v="30850496"/>
    <n v="5"/>
    <n v="5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27-90-MULT-120POUS270335"/>
    <d v="2024-11-04T00:00:00"/>
    <s v="L35-I-48-08-27-90-MULT-120"/>
    <x v="1"/>
    <s v="BOX"/>
    <s v="POUS270335"/>
    <n v="30850497"/>
    <n v="2"/>
    <n v="2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4-30-90-MULT-120POUS270347"/>
    <d v="2024-11-04T00:00:00"/>
    <s v="L35-I-48-04-30-90-MULT-120"/>
    <x v="1"/>
    <s v="BOX"/>
    <s v="POUS270347"/>
    <n v="30850498"/>
    <n v="1"/>
    <n v="1"/>
    <n v="0"/>
    <n v="0"/>
    <n v="0"/>
    <n v="0"/>
    <n v="0"/>
    <n v="99.64"/>
    <n v="0"/>
    <x v="27"/>
    <d v="2024-11-07T00:00:00"/>
    <d v="2024-11-08T00:00:00"/>
    <s v="COMPLETA"/>
    <s v="COMPLETA"/>
    <x v="0"/>
  </r>
  <r>
    <s v="L35-I-48-08-30-90-MULT-120POUS270178"/>
    <d v="2024-11-04T00:00:00"/>
    <s v="L35-I-48-08-30-90-MULT-120"/>
    <x v="1"/>
    <s v="BOX"/>
    <s v="POUS270178"/>
    <n v="30850499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488"/>
    <d v="2024-11-04T00:00:00"/>
    <s v="L35-I-48-08-30-90-MULT-120"/>
    <x v="1"/>
    <s v="BOX"/>
    <s v="POUS270488"/>
    <n v="30850500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35-I-48-08-30-90-MULT-120POUS270894"/>
    <d v="2024-11-04T00:00:00"/>
    <s v="L35-I-48-08-30-90-MULT-120"/>
    <x v="1"/>
    <s v="BOX"/>
    <s v="POUS270894"/>
    <n v="30850501"/>
    <n v="1"/>
    <n v="1"/>
    <n v="0"/>
    <n v="0"/>
    <n v="0"/>
    <n v="0"/>
    <n v="0"/>
    <n v="100.29"/>
    <n v="0"/>
    <x v="27"/>
    <d v="2024-11-07T00:00:00"/>
    <d v="2024-11-08T00:00:00"/>
    <s v="COMPLETA"/>
    <s v="COMPLETA"/>
    <x v="0"/>
  </r>
  <r>
    <s v="L50-E-12-10-27-80-MULT-9X59POUS270822"/>
    <d v="2024-11-04T00:00:00"/>
    <s v="L50-E-12-10-27-80-MULT-9X59"/>
    <x v="5"/>
    <s v="BOX"/>
    <s v="POUS270822"/>
    <n v="30850502"/>
    <n v="30"/>
    <n v="29"/>
    <n v="1"/>
    <n v="0"/>
    <n v="0"/>
    <n v="-1"/>
    <n v="1"/>
    <n v="47.49"/>
    <n v="47.49"/>
    <x v="27"/>
    <d v="2024-11-07T00:00:00"/>
    <d v="2024-11-08T00:00:00"/>
    <s v="COMPLETA"/>
    <s v="COMPLETA"/>
    <x v="0"/>
  </r>
  <r>
    <s v="L50-E-12-10-27-80-MULT-120POUS270721"/>
    <d v="2024-11-04T00:00:00"/>
    <s v="L50-E-12-10-27-80-MULT-120"/>
    <x v="5"/>
    <s v="BOX"/>
    <s v="POUS270721"/>
    <n v="30850503"/>
    <n v="24"/>
    <n v="23"/>
    <n v="1"/>
    <n v="0"/>
    <n v="0"/>
    <n v="-1"/>
    <n v="1"/>
    <n v="46.23"/>
    <n v="46.23"/>
    <x v="27"/>
    <d v="2024-11-07T00:00:00"/>
    <d v="2024-11-08T00:00:00"/>
    <s v="COMPLETA"/>
    <s v="COMPLETA"/>
    <x v="0"/>
  </r>
  <r>
    <s v="L50-E-12-10-40-80-MULT-55X25POUS270812"/>
    <d v="2024-11-04T00:00:00"/>
    <s v="L50-E-12-10-40-80-MULT-55X25"/>
    <x v="5"/>
    <s v="BOX"/>
    <s v="POUS270812"/>
    <n v="30850504"/>
    <n v="12"/>
    <n v="11"/>
    <n v="0"/>
    <n v="0"/>
    <n v="0"/>
    <n v="-1"/>
    <n v="1"/>
    <n v="47.3"/>
    <n v="47.3"/>
    <x v="27"/>
    <d v="2024-11-07T00:00:00"/>
    <d v="2024-11-08T00:00:00"/>
    <s v="COMPLETA"/>
    <s v="COMPLETA"/>
    <x v="0"/>
  </r>
  <r>
    <s v="L50-E-12-10-40-80-MULT-9X9POUS270812"/>
    <d v="2024-11-04T00:00:00"/>
    <s v="L50-E-12-10-40-80-MULT-9X9"/>
    <x v="5"/>
    <s v="BOX"/>
    <s v="POUS270812"/>
    <n v="30850505"/>
    <n v="10"/>
    <n v="10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0-40-90-MULT-9X29POUS270711"/>
    <d v="2024-11-04T00:00:00"/>
    <s v="L50-E-12-10-40-90-MULT-9X29"/>
    <x v="5"/>
    <s v="BOX"/>
    <s v="POUS270711"/>
    <n v="30850506"/>
    <n v="8"/>
    <n v="8"/>
    <n v="0"/>
    <n v="0"/>
    <n v="0"/>
    <n v="0"/>
    <n v="0"/>
    <n v="69.94"/>
    <n v="0"/>
    <x v="27"/>
    <d v="2024-11-07T00:00:00"/>
    <d v="2024-11-08T00:00:00"/>
    <s v="COMPLETA"/>
    <s v="COMPLETA"/>
    <x v="0"/>
  </r>
  <r>
    <s v="L50-E-12-10-27-80-MULT-15X15POUS270902"/>
    <d v="2024-11-04T00:00:00"/>
    <s v="L50-E-12-10-27-80-MULT-15X15"/>
    <x v="5"/>
    <s v="BOX"/>
    <s v="POUS270902"/>
    <n v="30850507"/>
    <n v="7"/>
    <n v="7"/>
    <n v="0"/>
    <n v="0"/>
    <n v="0"/>
    <n v="0"/>
    <n v="0"/>
    <n v="47.3"/>
    <n v="0"/>
    <x v="27"/>
    <d v="2024-11-07T00:00:00"/>
    <d v="2024-11-08T00:00:00"/>
    <s v="COMPLETA"/>
    <s v="COMPLETA"/>
    <x v="0"/>
  </r>
  <r>
    <s v="L50-E-12-08-RD-MULT-70X70POUS270783"/>
    <d v="2024-11-04T00:00:00"/>
    <s v="L50-E-12-08-RD-MULT-70X70"/>
    <x v="5"/>
    <s v="BOX"/>
    <s v="POUS270783"/>
    <n v="30850508"/>
    <n v="6"/>
    <n v="0"/>
    <n v="0"/>
    <n v="0"/>
    <n v="0"/>
    <n v="-6"/>
    <n v="6"/>
    <n v="62.14"/>
    <n v="372.84000000000003"/>
    <x v="27"/>
    <d v="2024-11-07T00:00:00"/>
    <d v="2024-11-08T00:00:00"/>
    <s v="COMPLETA"/>
    <s v="EN PROCESO"/>
    <x v="0"/>
  </r>
  <r>
    <s v="L50-E-12-12-27-80-MULT-9X9POUS270797"/>
    <d v="2024-11-04T00:00:00"/>
    <s v="L50-E-12-12-27-80-MULT-9X9"/>
    <x v="5"/>
    <s v="BOX"/>
    <s v="POUS270797"/>
    <n v="30850509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12-40-80-MULT-9X9POUS270754"/>
    <d v="2024-11-04T00:00:00"/>
    <s v="L50-E-12-12-40-80-MULT-9X9"/>
    <x v="5"/>
    <s v="BOX"/>
    <s v="POUS270754"/>
    <n v="30850510"/>
    <n v="6"/>
    <n v="6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12-08-35-80-MULT-40X60POUS270803"/>
    <d v="2024-11-04T00:00:00"/>
    <s v="L50-E-12-08-35-80-MULT-40X60"/>
    <x v="5"/>
    <s v="BOX"/>
    <s v="POUS270803"/>
    <n v="30850511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8-40-80-MULT-40X60POUS270698"/>
    <d v="2024-11-04T00:00:00"/>
    <s v="L50-E-12-08-40-80-MULT-40X60"/>
    <x v="5"/>
    <s v="BOX"/>
    <s v="POUS270698"/>
    <n v="30850512"/>
    <n v="2"/>
    <n v="2"/>
    <n v="0"/>
    <n v="0"/>
    <n v="0"/>
    <n v="0"/>
    <n v="0"/>
    <n v="46.88"/>
    <n v="0"/>
    <x v="27"/>
    <d v="2024-11-07T00:00:00"/>
    <d v="2024-11-08T00:00:00"/>
    <s v="COMPLETA"/>
    <s v="COMPLETA"/>
    <x v="0"/>
  </r>
  <r>
    <s v="L50-E-12-04-27-80-MULT-120POUS270831"/>
    <d v="2024-11-04T00:00:00"/>
    <s v="L50-E-12-04-27-80-MULT-120"/>
    <x v="5"/>
    <s v="BOX"/>
    <s v="POUS270831"/>
    <n v="30850513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6-27-80-MULT-120POUS270831"/>
    <d v="2024-11-04T00:00:00"/>
    <s v="L50-E-12-06-27-80-MULT-120"/>
    <x v="5"/>
    <s v="BOX"/>
    <s v="POUS270831"/>
    <n v="30850514"/>
    <n v="1"/>
    <n v="1"/>
    <n v="0"/>
    <n v="0"/>
    <n v="0"/>
    <n v="0"/>
    <n v="0"/>
    <n v="45.8"/>
    <n v="0"/>
    <x v="27"/>
    <d v="2024-11-07T00:00:00"/>
    <d v="2024-11-08T00:00:00"/>
    <s v="COMPLETA"/>
    <s v="COMPLETA"/>
    <x v="0"/>
  </r>
  <r>
    <s v="L50-E-12-08-RD-MULT-9X17POUS270825"/>
    <d v="2024-11-04T00:00:00"/>
    <s v="L50-E-12-08-RD-MULT-9X17"/>
    <x v="5"/>
    <s v="BOX"/>
    <s v="POUS270825"/>
    <n v="30850515"/>
    <n v="1"/>
    <n v="1"/>
    <n v="0"/>
    <n v="0"/>
    <n v="0"/>
    <n v="0"/>
    <n v="0"/>
    <n v="64.94"/>
    <n v="0"/>
    <x v="27"/>
    <d v="2024-11-07T00:00:00"/>
    <d v="2024-11-08T00:00:00"/>
    <s v="COMPLETA"/>
    <s v="COMPLETA"/>
    <x v="0"/>
  </r>
  <r>
    <s v="L50-E-12-10-27-80-MULT-9X29POUS270722"/>
    <d v="2024-11-04T00:00:00"/>
    <s v="L50-E-12-10-27-80-MULT-9X29"/>
    <x v="5"/>
    <s v="BOX"/>
    <s v="POUS270722"/>
    <n v="30850516"/>
    <n v="1"/>
    <n v="1"/>
    <n v="0"/>
    <n v="0"/>
    <n v="0"/>
    <n v="0"/>
    <n v="0"/>
    <n v="49.03"/>
    <n v="0"/>
    <x v="27"/>
    <d v="2024-11-07T00:00:00"/>
    <d v="2024-11-08T00:00:00"/>
    <s v="COMPLETA"/>
    <s v="COMPLETA"/>
    <x v="0"/>
  </r>
  <r>
    <s v="L50-E-48-04-30-90-MULT-LOLPOUS270156"/>
    <d v="2024-11-04T00:00:00"/>
    <s v="L50-E-48-04-30-90-MULT-LOL"/>
    <x v="0"/>
    <s v="BOX"/>
    <s v="POUS270156"/>
    <n v="30850517"/>
    <n v="18"/>
    <n v="18"/>
    <n v="0"/>
    <n v="0"/>
    <n v="0"/>
    <n v="0"/>
    <n v="0"/>
    <n v="116.4"/>
    <n v="0"/>
    <x v="27"/>
    <d v="2024-11-07T00:00:00"/>
    <d v="2024-11-08T00:00:00"/>
    <s v="COMPLETA"/>
    <s v="COMPLETA"/>
    <x v="0"/>
  </r>
  <r>
    <s v="L50-E-48-08-35-80-MULT-55X25POUS270802"/>
    <d v="2024-11-04T00:00:00"/>
    <s v="L50-E-48-08-35-80-MULT-55X25"/>
    <x v="0"/>
    <s v="BOX"/>
    <s v="POUS270802"/>
    <n v="30850518"/>
    <n v="12"/>
    <n v="12"/>
    <n v="0"/>
    <n v="0"/>
    <n v="0"/>
    <n v="0"/>
    <n v="0"/>
    <n v="131.26"/>
    <n v="0"/>
    <x v="27"/>
    <d v="2024-11-07T00:00:00"/>
    <d v="2024-11-08T00:00:00"/>
    <s v="COMPLETA"/>
    <s v="COMPLETA"/>
    <x v="0"/>
  </r>
  <r>
    <s v="L50-E-48-04-27-80-MULT-ASYMPOUS270824"/>
    <d v="2024-11-04T00:00:00"/>
    <s v="L50-E-48-04-27-80-MULT-ASYM"/>
    <x v="0"/>
    <s v="BOX"/>
    <s v="POUS270824"/>
    <n v="30850519"/>
    <n v="6"/>
    <n v="6"/>
    <n v="0"/>
    <n v="0"/>
    <n v="0"/>
    <n v="0"/>
    <n v="0"/>
    <n v="131.51"/>
    <n v="0"/>
    <x v="27"/>
    <d v="2024-11-07T00:00:00"/>
    <d v="2024-11-08T00:00:00"/>
    <s v="COMPLETA"/>
    <s v="COMPLETA"/>
    <x v="0"/>
  </r>
  <r>
    <s v="L50-E-48-12-22-80-MULT-15X35POUS270782"/>
    <d v="2024-11-04T00:00:00"/>
    <s v="L50-E-48-12-22-80-MULT-15X35"/>
    <x v="0"/>
    <s v="BOX"/>
    <s v="POUS270782"/>
    <n v="30850520"/>
    <n v="3"/>
    <n v="0"/>
    <n v="0"/>
    <n v="0"/>
    <n v="0"/>
    <n v="-3"/>
    <n v="3"/>
    <n v="131.26"/>
    <n v="393.78"/>
    <x v="27"/>
    <d v="2024-11-07T00:00:00"/>
    <d v="2024-11-08T00:00:00"/>
    <s v="COMPLETA"/>
    <s v="IMPRESA"/>
    <x v="0"/>
  </r>
  <r>
    <s v="L50-E-48-12-27-80-MULT-9X9POUS270915"/>
    <d v="2024-11-04T00:00:00"/>
    <s v="L50-E-48-12-27-80-MULT-9X9"/>
    <x v="0"/>
    <s v="BOX"/>
    <s v="POUS270915"/>
    <n v="30850522"/>
    <n v="2"/>
    <n v="2"/>
    <n v="0"/>
    <n v="0"/>
    <n v="0"/>
    <n v="0"/>
    <n v="0"/>
    <n v="138.16"/>
    <n v="0"/>
    <x v="27"/>
    <d v="2024-11-07T00:00:00"/>
    <d v="2024-11-08T00:00:00"/>
    <s v="COMPLETA"/>
    <s v="COMPLETA"/>
    <x v="0"/>
  </r>
  <r>
    <s v="L50-E-48-12-35-80-MULT-120POUS270788"/>
    <d v="2024-11-04T00:00:00"/>
    <s v="L50-E-48-12-35-80-MULT-120"/>
    <x v="0"/>
    <s v="BOX"/>
    <s v="POUS270788"/>
    <n v="30850523"/>
    <n v="2"/>
    <n v="0"/>
    <n v="2"/>
    <n v="0"/>
    <n v="0"/>
    <n v="-2"/>
    <n v="2"/>
    <n v="126.95"/>
    <n v="253.9"/>
    <x v="27"/>
    <d v="2024-11-07T00:00:00"/>
    <d v="2024-11-08T00:00:00"/>
    <s v="COMPLETA"/>
    <s v="IMPRESA"/>
    <x v="0"/>
  </r>
  <r>
    <s v="L50-E-48-10-BL-MULT-40X60POUS270219"/>
    <d v="2024-11-04T00:00:00"/>
    <s v="L50-E-48-10-BL-MULT-40X60"/>
    <x v="0"/>
    <s v="BOX"/>
    <s v="POUS270219"/>
    <n v="30850525"/>
    <n v="1"/>
    <n v="1"/>
    <n v="0"/>
    <n v="0"/>
    <n v="0"/>
    <n v="0"/>
    <n v="0"/>
    <n v="170.74"/>
    <n v="0"/>
    <x v="27"/>
    <d v="2024-11-07T00:00:00"/>
    <d v="2024-11-08T00:00:00"/>
    <s v="COMPLETA"/>
    <s v="COMPLETA"/>
    <x v="0"/>
  </r>
  <r>
    <s v="L50-I-12-12-35-90-MULT-39X9POUS270818"/>
    <d v="2024-11-04T00:00:00"/>
    <s v="L50-I-12-12-35-90-MULT-39X9"/>
    <x v="3"/>
    <s v="BOX"/>
    <s v="POUS270818"/>
    <n v="30850526"/>
    <n v="25"/>
    <n v="24"/>
    <n v="1"/>
    <n v="0"/>
    <n v="0"/>
    <n v="-1"/>
    <n v="1"/>
    <n v="49.03"/>
    <n v="49.03"/>
    <x v="27"/>
    <d v="2024-11-07T00:00:00"/>
    <d v="2024-11-08T00:00:00"/>
    <s v="COMPLETA"/>
    <s v="IMPRESA"/>
    <x v="0"/>
  </r>
  <r>
    <s v="L50-I-12-08-35-80-MULT-25X25POUS270883"/>
    <d v="2024-11-04T00:00:00"/>
    <s v="L50-I-12-08-35-80-MULT-25X25"/>
    <x v="3"/>
    <s v="BOX"/>
    <s v="POUS270883"/>
    <n v="30850527"/>
    <n v="4"/>
    <n v="4"/>
    <n v="0"/>
    <n v="0"/>
    <n v="0"/>
    <n v="0"/>
    <n v="0"/>
    <n v="46.62"/>
    <n v="0"/>
    <x v="27"/>
    <d v="2024-11-07T00:00:00"/>
    <d v="2024-11-08T00:00:00"/>
    <s v="COMPLETA"/>
    <s v="COMPLETA"/>
    <x v="0"/>
  </r>
  <r>
    <s v="L50-I-12-12-40-80-MULT-ASYMPOUS270786"/>
    <d v="2024-11-04T00:00:00"/>
    <s v="L50-I-12-12-40-80-MULT-ASYM"/>
    <x v="3"/>
    <s v="BOX"/>
    <s v="POUS270786"/>
    <n v="30850528"/>
    <n v="4"/>
    <n v="4"/>
    <n v="0"/>
    <n v="0"/>
    <n v="0"/>
    <n v="0"/>
    <n v="0"/>
    <n v="47.4"/>
    <n v="0"/>
    <x v="27"/>
    <d v="2024-11-07T00:00:00"/>
    <d v="2024-11-08T00:00:00"/>
    <s v="COMPLETA"/>
    <s v="COMPLETA"/>
    <x v="0"/>
  </r>
  <r>
    <s v="L50-I-48-08-35-80-MULT-25X25POUS270883"/>
    <d v="2024-11-04T00:00:00"/>
    <s v="L50-I-48-08-35-80-MULT-25X25"/>
    <x v="4"/>
    <s v="BOX"/>
    <s v="POUS270883"/>
    <n v="30850529"/>
    <n v="5"/>
    <n v="5"/>
    <n v="0"/>
    <n v="0"/>
    <n v="0"/>
    <n v="0"/>
    <n v="0"/>
    <n v="130.75"/>
    <n v="0"/>
    <x v="27"/>
    <d v="2024-11-07T00:00:00"/>
    <d v="2024-11-08T00:00:00"/>
    <s v="COMPLETA"/>
    <s v="COMPLETA"/>
    <x v="0"/>
  </r>
  <r>
    <s v="L50-I-48-06-BL-MULT-ASYMPOUS270696"/>
    <d v="2024-11-04T00:00:00"/>
    <s v="L50-I-48-06-BL-MULT-ASYM"/>
    <x v="4"/>
    <s v="BOX"/>
    <s v="POUS270696"/>
    <n v="30850530"/>
    <n v="2"/>
    <n v="2"/>
    <n v="0"/>
    <n v="0"/>
    <n v="0"/>
    <n v="0"/>
    <n v="0"/>
    <n v="171.14"/>
    <n v="0"/>
    <x v="27"/>
    <d v="2024-11-07T00:00:00"/>
    <d v="2024-11-08T00:00:00"/>
    <s v="COMPLETA"/>
    <s v="PROCESO"/>
    <x v="0"/>
  </r>
  <r>
    <s v="L50-I-48-08-40-90-MULT-25X75POUS270886"/>
    <d v="2024-11-04T00:00:00"/>
    <s v="L50-I-48-08-40-90-MULT-25X75"/>
    <x v="4"/>
    <s v="BOX"/>
    <s v="POUS270886"/>
    <n v="30850531"/>
    <n v="2"/>
    <n v="2"/>
    <n v="0"/>
    <n v="0"/>
    <n v="0"/>
    <n v="0"/>
    <n v="0"/>
    <n v="131.74"/>
    <n v="0"/>
    <x v="27"/>
    <d v="2024-11-07T00:00:00"/>
    <d v="2024-11-08T00:00:00"/>
    <s v="COMPLETA"/>
    <s v="PROCESO"/>
    <x v="0"/>
  </r>
  <r>
    <s v="L50-I-48-10-35-80-MULT-ASYMPOUS270874"/>
    <d v="2024-11-04T00:00:00"/>
    <s v="L50-I-48-10-35-80-MULT-ASYM"/>
    <x v="4"/>
    <s v="BOX"/>
    <s v="POUS270874"/>
    <n v="30850532"/>
    <n v="1"/>
    <n v="1"/>
    <n v="0"/>
    <n v="0"/>
    <n v="0"/>
    <n v="0"/>
    <n v="0"/>
    <n v="131.65"/>
    <n v="0"/>
    <x v="27"/>
    <d v="2024-11-07T00:00:00"/>
    <d v="2024-11-08T00:00:00"/>
    <s v="COMPLETA"/>
    <s v="COMPLETA"/>
    <x v="0"/>
  </r>
  <r>
    <s v="L35-I-12-12-27-90-MULT-120POUS270455"/>
    <d v="2024-11-06T00:00:00"/>
    <s v="L35-I-12-12-27-90-MULT-120"/>
    <x v="2"/>
    <s v="BOX"/>
    <s v="POUS270455"/>
    <n v="30850534"/>
    <n v="52"/>
    <n v="51"/>
    <n v="1"/>
    <n v="0"/>
    <n v="0"/>
    <n v="-1"/>
    <n v="1"/>
    <n v="42.66"/>
    <n v="42.66"/>
    <x v="28"/>
    <d v="2024-11-08T00:00:00"/>
    <d v="2024-11-11T00:00:00"/>
    <s v="COMPLETA"/>
    <s v="COMPLETA"/>
    <x v="0"/>
  </r>
  <r>
    <s v="L50-E-48-08-27-80-MULT-9X59POUS270969"/>
    <d v="2024-11-06T00:00:00"/>
    <s v="L50-E-48-08-27-80-MULT-9X59"/>
    <x v="0"/>
    <s v="BOX"/>
    <s v="POUS270969"/>
    <n v="30850535"/>
    <n v="18"/>
    <n v="17"/>
    <n v="1"/>
    <n v="0"/>
    <n v="0"/>
    <n v="-1"/>
    <n v="1"/>
    <n v="132"/>
    <n v="132"/>
    <x v="28"/>
    <d v="2024-11-08T00:00:00"/>
    <d v="2024-11-11T00:00:00"/>
    <s v="COMPLETA"/>
    <s v="COMPLETA"/>
    <x v="0"/>
  </r>
  <r>
    <s v="L50-E-48-10-27-80-MULT-120POUS270721"/>
    <d v="2024-11-06T00:00:00"/>
    <s v="L50-E-48-10-27-80-MULT-120"/>
    <x v="0"/>
    <s v="BOX"/>
    <s v="POUS270721"/>
    <n v="30850536"/>
    <n v="34"/>
    <n v="18"/>
    <n v="11"/>
    <n v="5"/>
    <n v="0"/>
    <n v="-16"/>
    <n v="16"/>
    <n v="126.95"/>
    <n v="2031.2"/>
    <x v="28"/>
    <d v="2024-11-08T00:00:00"/>
    <d v="2024-11-11T00:00:00"/>
    <s v="COMPLETA"/>
    <s v="COMPLETA"/>
    <x v="0"/>
  </r>
  <r>
    <s v="L50-E-48-12-27-80-MULT-15X15POUS270784"/>
    <d v="2024-11-06T00:00:00"/>
    <s v="L50-E-48-12-27-80-MULT-15X15"/>
    <x v="0"/>
    <s v="BOX"/>
    <s v="POUS270784"/>
    <n v="30850537"/>
    <n v="6"/>
    <n v="0"/>
    <n v="0"/>
    <n v="0"/>
    <n v="0"/>
    <n v="-6"/>
    <n v="6"/>
    <n v="131.26"/>
    <n v="787.56"/>
    <x v="28"/>
    <d v="2024-11-08T00:00:00"/>
    <d v="2024-11-11T00:00:00"/>
    <s v="IMPRESA"/>
    <s v="PROCESO"/>
    <x v="2"/>
  </r>
  <r>
    <s v="L50-E-48-12-27-80-MULT-70X70POUS270796"/>
    <d v="2024-11-06T00:00:00"/>
    <s v="L50-E-48-12-27-80-MULT-70X70"/>
    <x v="0"/>
    <s v="BOX"/>
    <s v="POUS270796"/>
    <n v="30850538"/>
    <n v="4"/>
    <n v="4"/>
    <n v="0"/>
    <n v="0"/>
    <n v="0"/>
    <n v="0"/>
    <n v="0"/>
    <n v="126.95"/>
    <n v="0"/>
    <x v="28"/>
    <d v="2024-11-08T00:00:00"/>
    <d v="2024-11-11T00:00:00"/>
    <s v="COMPLETA"/>
    <s v="COMPLETA"/>
    <x v="0"/>
  </r>
  <r>
    <s v="L35-I-48-12-30-80-MULT-120POUS269751"/>
    <d v="2024-11-06T00:00:00"/>
    <s v="L35-I-48-12-30-80-MULT-120"/>
    <x v="1"/>
    <s v="BOX"/>
    <s v="POUS269751"/>
    <n v="30850539"/>
    <n v="1"/>
    <n v="1"/>
    <n v="0"/>
    <n v="0"/>
    <n v="0"/>
    <n v="0"/>
    <n v="0"/>
    <n v="115.46"/>
    <n v="0"/>
    <x v="28"/>
    <d v="2024-11-08T00:00:00"/>
    <d v="2024-11-11T00:00:00"/>
    <s v="COMPLETA"/>
    <s v="COMPLETA"/>
    <x v="0"/>
  </r>
  <r>
    <s v="L50-E-12-06-35-80-MULT-LOLPOUS270936"/>
    <d v="2024-11-06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28"/>
    <d v="2024-11-08T00:00:00"/>
    <d v="2024-11-11T00:00:00"/>
    <s v="COMPLETA"/>
    <s v="PROCESO"/>
    <x v="0"/>
  </r>
  <r>
    <s v="L35-I-12-10-40-90-MULT-120POUS270993"/>
    <d v="2024-11-08T00:00:00"/>
    <s v="L35-I-12-10-40-90-MULT-120"/>
    <x v="2"/>
    <s v="BOX"/>
    <s v="POUS270993"/>
    <n v="30850542"/>
    <n v="114"/>
    <n v="114"/>
    <n v="0"/>
    <n v="0"/>
    <n v="0"/>
    <n v="0"/>
    <n v="0"/>
    <n v="42.659999999999897"/>
    <n v="0"/>
    <x v="29"/>
    <d v="2024-11-11T00:00:00"/>
    <d v="2024-11-12T00:00:00"/>
    <s v="COMPLETA"/>
    <s v="COMPLETA"/>
    <x v="0"/>
  </r>
  <r>
    <s v="L35-I-12-08-30-90-MULT-120POUS270234"/>
    <d v="2024-11-08T00:00:00"/>
    <s v="L35-I-12-08-30-90-MULT-120"/>
    <x v="2"/>
    <s v="BOX"/>
    <s v="POUS270234"/>
    <n v="30850543"/>
    <n v="8"/>
    <n v="8"/>
    <n v="0"/>
    <n v="0"/>
    <n v="0"/>
    <n v="0"/>
    <n v="0"/>
    <n v="38.200000000000003"/>
    <n v="0"/>
    <x v="29"/>
    <d v="2024-11-11T00:00:00"/>
    <d v="2024-11-12T00:00:00"/>
    <s v="COMPLETA"/>
    <s v="COMPLETA"/>
    <x v="0"/>
  </r>
  <r>
    <s v="L35-I-12-08-27-80-MULT-120POUS270929"/>
    <d v="2024-11-08T00:00:00"/>
    <s v="L35-I-12-08-27-80-MULT-120"/>
    <x v="2"/>
    <s v="BOX"/>
    <s v="POUS270929"/>
    <n v="30850544"/>
    <n v="4"/>
    <n v="4"/>
    <n v="0"/>
    <n v="0"/>
    <n v="0"/>
    <n v="0"/>
    <n v="0"/>
    <n v="38.020000000000003"/>
    <n v="0"/>
    <x v="29"/>
    <d v="2024-11-11T00:00:00"/>
    <d v="2024-11-12T00:00:00"/>
    <s v="COMPLETA"/>
    <s v="COMPLETA"/>
    <x v="0"/>
  </r>
  <r>
    <s v="L35-I-12-10-30-80-MULT-120POUS270990"/>
    <d v="2024-11-08T00:00:00"/>
    <s v="L35-I-12-10-30-80-MULT-120"/>
    <x v="2"/>
    <s v="BOX"/>
    <s v="POUS270990"/>
    <n v="30850545"/>
    <n v="2"/>
    <n v="0"/>
    <n v="0"/>
    <n v="0"/>
    <n v="0"/>
    <n v="-2"/>
    <n v="2"/>
    <n v="42.41"/>
    <n v="84.82"/>
    <x v="29"/>
    <d v="2024-11-11T00:00:00"/>
    <d v="2024-11-12T00:00:00"/>
    <s v="COMPLETA"/>
    <s v="PROCESO"/>
    <x v="0"/>
  </r>
  <r>
    <s v="L35-I-48-10-30-80-MULT-120POUS270471"/>
    <d v="2024-11-08T00:00:00"/>
    <s v="L35-I-48-10-30-80-MULT-120"/>
    <x v="1"/>
    <s v="BOX"/>
    <s v="POUS270471"/>
    <n v="30850546"/>
    <n v="389"/>
    <n v="380"/>
    <n v="6"/>
    <n v="3"/>
    <n v="0"/>
    <n v="-9"/>
    <n v="9"/>
    <n v="115.46"/>
    <n v="1039.1399999999999"/>
    <x v="30"/>
    <d v="2024-11-12T00:00:00"/>
    <d v="2024-11-13T00:00:00"/>
    <s v="COMPLETA"/>
    <s v="COMPLETA"/>
    <x v="0"/>
  </r>
  <r>
    <s v="L35-I-48-12-30-80-MULT-120POUS270823"/>
    <d v="2024-11-08T00:00:00"/>
    <s v="L35-I-48-12-30-80-MULT-120"/>
    <x v="1"/>
    <s v="BOX"/>
    <s v="POUS270823"/>
    <n v="30850547"/>
    <n v="166"/>
    <n v="166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30-80-MULT-120POUS270502"/>
    <d v="2024-11-08T00:00:00"/>
    <s v="L35-I-48-10-30-80-MULT-120"/>
    <x v="1"/>
    <s v="BOX"/>
    <s v="POUS270502"/>
    <n v="30850548"/>
    <n v="32"/>
    <n v="32"/>
    <n v="0"/>
    <n v="0"/>
    <n v="0"/>
    <n v="0"/>
    <n v="0"/>
    <n v="115.46"/>
    <n v="0"/>
    <x v="31"/>
    <d v="2024-11-13T00:00:00"/>
    <d v="2024-11-14T00:00:00"/>
    <s v="COMPLETA"/>
    <s v="COMPLETA"/>
    <x v="0"/>
  </r>
  <r>
    <s v="L35-I-48-10-40-90-MULT-120POUS270993"/>
    <d v="2024-11-08T00:00:00"/>
    <s v="L35-I-48-10-40-90-MULT-120"/>
    <x v="1"/>
    <s v="BOX"/>
    <s v="POUS270993"/>
    <n v="30850549"/>
    <n v="4"/>
    <n v="3"/>
    <n v="1"/>
    <n v="0"/>
    <n v="0"/>
    <n v="-1"/>
    <n v="1"/>
    <n v="116.45"/>
    <n v="116.45"/>
    <x v="31"/>
    <d v="2024-11-13T00:00:00"/>
    <d v="2024-11-14T00:00:00"/>
    <s v="COMPLETA"/>
    <s v="COMPLETA"/>
    <x v="0"/>
  </r>
  <r>
    <s v="L50-E-12-06-40-80-MULT-25X45POUS270934"/>
    <d v="2024-11-08T00:00:00"/>
    <s v="L50-E-12-06-40-80-MULT-25X45"/>
    <x v="5"/>
    <s v="BOX"/>
    <s v="POUS270934"/>
    <n v="30850550"/>
    <n v="24"/>
    <n v="24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04-27-80-MULT-15X35POUS270964"/>
    <d v="2024-11-08T00:00:00"/>
    <s v="L50-E-12-04-27-80-MULT-15X35"/>
    <x v="5"/>
    <s v="BOX"/>
    <s v="POUS270964"/>
    <n v="30850552"/>
    <n v="3"/>
    <n v="3"/>
    <n v="0"/>
    <n v="0"/>
    <n v="0"/>
    <n v="0"/>
    <n v="0"/>
    <n v="46.88"/>
    <n v="0"/>
    <x v="31"/>
    <d v="2024-11-13T00:00:00"/>
    <d v="2024-11-14T00:00:00"/>
    <s v="COMPLETA"/>
    <s v="COMPLETA"/>
    <x v="0"/>
  </r>
  <r>
    <s v="L50-E-12-12-27-80-MULT-9X59POUS271017"/>
    <d v="2024-11-08T00:00:00"/>
    <s v="L50-E-12-12-27-80-MULT-9X59"/>
    <x v="5"/>
    <s v="BOX"/>
    <s v="POUS271017"/>
    <n v="30850553"/>
    <n v="3"/>
    <n v="3"/>
    <n v="0"/>
    <n v="0"/>
    <n v="0"/>
    <n v="0"/>
    <n v="0"/>
    <n v="47.49"/>
    <n v="0"/>
    <x v="31"/>
    <d v="2024-11-13T00:00:00"/>
    <d v="2024-11-14T00:00:00"/>
    <s v="COMPLETA"/>
    <s v="COMPLETA"/>
    <x v="0"/>
  </r>
  <r>
    <s v="L50-E-12-04-40-80-MULT-39X9POUS271240"/>
    <d v="2024-11-08T00:00:00"/>
    <s v="L50-E-12-04-40-80-MULT-39X9"/>
    <x v="5"/>
    <s v="BOX"/>
    <s v="POUS271240"/>
    <n v="30850554"/>
    <n v="2"/>
    <n v="2"/>
    <n v="0"/>
    <n v="0"/>
    <n v="0"/>
    <n v="0"/>
    <n v="0"/>
    <n v="48.6"/>
    <n v="0"/>
    <x v="31"/>
    <d v="2024-11-13T00:00:00"/>
    <d v="2024-11-14T00:00:00"/>
    <s v="COMPLETA"/>
    <s v="PROCESO"/>
    <x v="0"/>
  </r>
  <r>
    <s v="L50-I-12-12-30-80-MULT-ASYMPOUS270996"/>
    <d v="2024-11-08T00:00:00"/>
    <s v="L50-I-12-12-30-80-MULT-ASYM"/>
    <x v="3"/>
    <s v="BOX"/>
    <s v="POUS270996"/>
    <n v="30850557"/>
    <n v="13"/>
    <n v="13"/>
    <n v="0"/>
    <n v="0"/>
    <n v="0"/>
    <n v="0"/>
    <n v="0"/>
    <n v="47.4"/>
    <n v="0"/>
    <x v="31"/>
    <d v="2024-11-13T00:00:00"/>
    <d v="2024-11-14T00:00:00"/>
    <s v="COMPLETA"/>
    <s v="COMPLETA"/>
    <x v="0"/>
  </r>
  <r>
    <s v="L50-I-12-10-30-80-MULT-15X35POUS270496"/>
    <d v="2024-11-08T00:00:00"/>
    <s v="L50-I-12-10-30-80-MULT-15X35"/>
    <x v="3"/>
    <s v="BOX"/>
    <s v="POUS270496"/>
    <n v="30850558"/>
    <n v="2"/>
    <n v="2"/>
    <n v="0"/>
    <n v="0"/>
    <n v="0"/>
    <n v="0"/>
    <n v="0"/>
    <n v="47.05"/>
    <n v="0"/>
    <x v="31"/>
    <d v="2024-11-13T00:00:00"/>
    <d v="2024-11-14T00:00:00"/>
    <s v="COMPLETA"/>
    <s v="PROCESO"/>
    <x v="0"/>
  </r>
  <r>
    <s v="L50-E-48-12-40-80-MULT-9X59POUS271018"/>
    <d v="2024-11-08T00:00:00"/>
    <s v="L50-E-48-12-40-80-MULT-9X59"/>
    <x v="0"/>
    <s v="BOX"/>
    <s v="POUS271018"/>
    <n v="30850559"/>
    <n v="107"/>
    <n v="100"/>
    <n v="6"/>
    <n v="1"/>
    <n v="0"/>
    <n v="-7"/>
    <n v="7"/>
    <n v="132"/>
    <n v="924"/>
    <x v="32"/>
    <d v="2024-11-14T00:00:00"/>
    <d v="2024-11-15T00:00:00"/>
    <s v="COMPLETA"/>
    <s v="COMPLETA"/>
    <x v="0"/>
  </r>
  <r>
    <s v="L50-E-48-08-30-90-MULT-ASYMPOUS270166"/>
    <d v="2024-11-08T00:00:00"/>
    <s v="L50-E-48-08-30-90-MULT-ASYM"/>
    <x v="0"/>
    <s v="BOX"/>
    <s v="POUS270166"/>
    <n v="30850560"/>
    <n v="70"/>
    <n v="54"/>
    <n v="12"/>
    <n v="4"/>
    <n v="0"/>
    <n v="-16"/>
    <n v="16"/>
    <n v="133.15"/>
    <n v="2130.4"/>
    <x v="32"/>
    <d v="2024-11-14T00:00:00"/>
    <d v="2024-11-15T00:00:00"/>
    <s v="COMPLETA"/>
    <s v="COMPLETA"/>
    <x v="0"/>
  </r>
  <r>
    <s v="L50-E-48-12-30-90-MULT-9X59POUS270712"/>
    <d v="2024-11-08T00:00:00"/>
    <s v="L50-E-48-12-30-90-MULT-9X59"/>
    <x v="0"/>
    <s v="BOX"/>
    <s v="POUS270712"/>
    <n v="30850561"/>
    <n v="47"/>
    <n v="44"/>
    <n v="3"/>
    <n v="0"/>
    <n v="0"/>
    <n v="-3"/>
    <n v="3"/>
    <n v="132.99"/>
    <n v="398.97"/>
    <x v="32"/>
    <d v="2024-11-14T00:00:00"/>
    <d v="2024-11-15T00:00:00"/>
    <s v="COMPLETA"/>
    <s v="COMPLETA"/>
    <x v="0"/>
  </r>
  <r>
    <s v="L50-E-48-04-27-90-MULT-ASYMPOUS270435"/>
    <d v="2024-11-08T00:00:00"/>
    <s v="L50-E-48-04-27-90-MULT-ASYM"/>
    <x v="0"/>
    <s v="BOX"/>
    <s v="POUS270435"/>
    <n v="30850562"/>
    <n v="24"/>
    <n v="10"/>
    <n v="14"/>
    <n v="0"/>
    <n v="0"/>
    <n v="-14"/>
    <n v="14"/>
    <n v="132.49"/>
    <n v="1854.8600000000001"/>
    <x v="32"/>
    <d v="2024-11-14T00:00:00"/>
    <d v="2024-11-15T00:00:00"/>
    <s v="COMPLETA"/>
    <s v="COMPLETA"/>
    <x v="0"/>
  </r>
  <r>
    <s v="L50-E-48-10-40-80-MULT-9X9POUS270812"/>
    <d v="2024-11-08T00:00:00"/>
    <s v="L50-E-48-10-40-80-MULT-9X9"/>
    <x v="0"/>
    <s v="BOX"/>
    <s v="POUS270812"/>
    <n v="30850563"/>
    <n v="24"/>
    <n v="19"/>
    <n v="5"/>
    <n v="0"/>
    <n v="0"/>
    <n v="-5"/>
    <n v="5"/>
    <n v="138.16"/>
    <n v="690.8"/>
    <x v="32"/>
    <d v="2024-11-14T00:00:00"/>
    <d v="2024-11-15T00:00:00"/>
    <s v="COMPLETA"/>
    <s v="COMPLETA"/>
    <x v="0"/>
  </r>
  <r>
    <s v="L50-E-48-04-30-90-MULT-120POUS270804"/>
    <d v="2024-11-08T00:00:00"/>
    <s v="L50-E-48-04-30-90-MULT-120"/>
    <x v="0"/>
    <s v="BOX"/>
    <s v="POUS270804"/>
    <n v="30850564"/>
    <n v="20"/>
    <n v="19"/>
    <n v="1"/>
    <n v="0"/>
    <n v="0"/>
    <n v="-1"/>
    <n v="1"/>
    <n v="127.28"/>
    <n v="127.28"/>
    <x v="32"/>
    <d v="2024-11-14T00:00:00"/>
    <d v="2024-11-15T00:00:00"/>
    <s v="COMPLETA"/>
    <s v="PROCESO"/>
    <x v="0"/>
  </r>
  <r>
    <s v="L50-E-48-06-27-90-MULT-120POUS270455"/>
    <d v="2024-11-08T00:00:00"/>
    <s v="L50-E-48-06-27-90-MULT-120"/>
    <x v="0"/>
    <s v="BOX"/>
    <s v="POUS270455"/>
    <n v="30850565"/>
    <n v="14"/>
    <n v="0"/>
    <n v="0"/>
    <n v="0"/>
    <n v="0"/>
    <n v="-14"/>
    <n v="14"/>
    <n v="127.93"/>
    <n v="1791.02"/>
    <x v="32"/>
    <d v="2024-11-14T00:00:00"/>
    <d v="2024-11-15T00:00:00"/>
    <s v="IMPRESA"/>
    <s v="INCOMPLETA"/>
    <x v="2"/>
  </r>
  <r>
    <s v="L50-E-48-06-30-90-MULT-120POUS270380"/>
    <d v="2024-11-08T00:00:00"/>
    <s v="L50-E-48-06-30-90-MULT-120"/>
    <x v="0"/>
    <s v="BOX"/>
    <s v="POUS270380"/>
    <n v="30850566"/>
    <n v="11"/>
    <n v="0"/>
    <n v="0"/>
    <n v="0"/>
    <n v="0"/>
    <n v="-11"/>
    <n v="11"/>
    <n v="127.93"/>
    <n v="1407.23"/>
    <x v="33"/>
    <d v="2024-11-15T00:00:00"/>
    <d v="2024-11-18T00:00:00"/>
    <s v="IMPRESA"/>
    <s v="INCOMPLETA"/>
    <x v="2"/>
  </r>
  <r>
    <s v="L50-E-12-06-35-90-MULT-15X23POUS270998"/>
    <d v="2024-11-08T00:00:00"/>
    <s v="L50-E-12-06-35-90-MULT-15X23"/>
    <x v="5"/>
    <s v="BOX"/>
    <s v="POUS270998"/>
    <n v="30850567"/>
    <n v="10"/>
    <n v="10"/>
    <n v="0"/>
    <n v="0"/>
    <n v="0"/>
    <n v="0"/>
    <n v="0"/>
    <n v="47.13"/>
    <n v="0"/>
    <x v="33"/>
    <d v="2024-11-15T00:00:00"/>
    <d v="2024-11-18T00:00:00"/>
    <s v="COMPLETA"/>
    <s v="PROCESO"/>
    <x v="0"/>
  </r>
  <r>
    <s v="L50-E-48-04-27-90-MULT-ASYMPOUS270503"/>
    <d v="2024-11-08T00:00:00"/>
    <s v="L50-E-48-04-27-90-MULT-ASYM"/>
    <x v="0"/>
    <s v="BOX"/>
    <s v="POUS270503"/>
    <n v="30850568"/>
    <n v="10"/>
    <n v="0"/>
    <n v="0"/>
    <n v="0"/>
    <n v="0"/>
    <n v="-10"/>
    <n v="10"/>
    <n v="132.49"/>
    <n v="1324.9"/>
    <x v="33"/>
    <d v="2024-11-15T00:00:00"/>
    <d v="2024-11-18T00:00:00"/>
    <s v="INCOMPLETA"/>
    <s v="PROCESO"/>
    <x v="2"/>
  </r>
  <r>
    <s v="L50-E-48-04-30-80-MULT-40X60POUS270418"/>
    <d v="2024-11-08T00:00:00"/>
    <s v="L50-E-48-04-30-80-MULT-40X60"/>
    <x v="0"/>
    <s v="BOX"/>
    <s v="POUS270418"/>
    <n v="30850569"/>
    <n v="10"/>
    <n v="9"/>
    <n v="0"/>
    <n v="1"/>
    <n v="0"/>
    <n v="-1"/>
    <n v="1"/>
    <n v="130.6"/>
    <n v="130.6"/>
    <x v="33"/>
    <d v="2024-11-15T00:00:00"/>
    <d v="2024-11-18T00:00:00"/>
    <s v="COMPLETA"/>
    <s v="PROCESO"/>
    <x v="0"/>
  </r>
  <r>
    <s v="L50-E-48-06-30-90-MULT-120POUS270816"/>
    <d v="2024-11-08T00:00:00"/>
    <s v="L50-E-48-06-30-90-MULT-120"/>
    <x v="0"/>
    <s v="BOX"/>
    <s v="POUS270816"/>
    <n v="30850570"/>
    <n v="10"/>
    <n v="0"/>
    <n v="0"/>
    <n v="0"/>
    <n v="0"/>
    <n v="-10"/>
    <n v="10"/>
    <n v="127.93"/>
    <n v="1279.3000000000002"/>
    <x v="33"/>
    <d v="2024-11-15T00:00:00"/>
    <d v="2024-11-18T00:00:00"/>
    <s v="INCOMPLETA"/>
    <s v="INCOMPLETA"/>
    <x v="2"/>
  </r>
  <r>
    <s v="L50-E-48-12-27-90-MULT-ASYMPOUS270201"/>
    <d v="2024-11-08T00:00:00"/>
    <s v="L50-E-48-12-27-90-MULT-ASYM"/>
    <x v="0"/>
    <s v="BOX"/>
    <s v="POUS270201"/>
    <n v="30850571"/>
    <n v="9"/>
    <n v="4"/>
    <n v="5"/>
    <n v="0"/>
    <n v="0"/>
    <n v="-5"/>
    <n v="5"/>
    <n v="133.15"/>
    <n v="665.75"/>
    <x v="33"/>
    <d v="2024-11-15T00:00:00"/>
    <d v="2024-11-18T00:00:00"/>
    <s v="COMPLETA "/>
    <s v="PROCESO"/>
    <x v="0"/>
  </r>
  <r>
    <s v="L50-E-48-08-30-90-MULT-120POUS270337"/>
    <d v="2024-11-08T00:00:00"/>
    <s v="L50-E-48-08-30-90-MULT-120"/>
    <x v="0"/>
    <s v="BOX"/>
    <s v="POUS270337"/>
    <n v="30850572"/>
    <n v="8"/>
    <n v="0"/>
    <n v="0"/>
    <n v="0"/>
    <n v="0"/>
    <n v="-8"/>
    <n v="8"/>
    <n v="127.93"/>
    <n v="1023.44"/>
    <x v="33"/>
    <d v="2024-11-15T00:00:00"/>
    <d v="2024-11-18T00:00:00"/>
    <s v="COMPLETA "/>
    <s v="INCOMPLETA"/>
    <x v="0"/>
  </r>
  <r>
    <s v="L50-E-48-10-30-80-MULT-70X40POUS270160"/>
    <d v="2024-11-08T00:00:00"/>
    <s v="L50-E-48-10-30-80-MULT-70X40"/>
    <x v="0"/>
    <s v="BOX"/>
    <s v="POUS270160"/>
    <n v="30850573"/>
    <n v="8"/>
    <n v="8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12-27-90-MULT-9X9POUS270350"/>
    <d v="2024-11-08T00:00:00"/>
    <s v="L50-E-48-12-27-90-MULT-9X9"/>
    <x v="0"/>
    <s v="BOX"/>
    <s v="POUS270350"/>
    <n v="30850574"/>
    <n v="7"/>
    <n v="6"/>
    <n v="0"/>
    <n v="1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10-40-80-MULT-55X25POUS270812"/>
    <d v="2024-11-08T00:00:00"/>
    <s v="L50-E-48-10-40-80-MULT-55X25"/>
    <x v="0"/>
    <s v="BOX"/>
    <s v="POUS270812"/>
    <n v="30850575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48-12-40-80-MULT-15X15POUS270884"/>
    <d v="2024-11-08T00:00:00"/>
    <s v="L50-E-48-12-40-80-MULT-15X15"/>
    <x v="0"/>
    <s v="BOX"/>
    <s v="POUS270884"/>
    <n v="30850576"/>
    <n v="6"/>
    <n v="5"/>
    <n v="1"/>
    <n v="0"/>
    <n v="0"/>
    <n v="-1"/>
    <n v="1"/>
    <n v="131.26"/>
    <n v="131.26"/>
    <x v="33"/>
    <d v="2024-11-15T00:00:00"/>
    <d v="2024-11-18T00:00:00"/>
    <s v="COMPLETA "/>
    <s v="PROCESO"/>
    <x v="0"/>
  </r>
  <r>
    <s v="L50-E-12-12-30-80-MULT-9X9POUS271247"/>
    <d v="2024-11-08T00:00:00"/>
    <s v="L50-E-12-12-30-80-MULT-9X9"/>
    <x v="5"/>
    <s v="BOX"/>
    <s v="POUS271247"/>
    <n v="30850577"/>
    <n v="4"/>
    <n v="4"/>
    <n v="0"/>
    <n v="0"/>
    <n v="0"/>
    <n v="0"/>
    <n v="0"/>
    <n v="49.03"/>
    <n v="0"/>
    <x v="33"/>
    <d v="2024-11-15T00:00:00"/>
    <d v="2024-11-18T00:00:00"/>
    <s v="COMPLETA "/>
    <s v="PROCESO"/>
    <x v="0"/>
  </r>
  <r>
    <s v="L50-E-48-06-30-80-MULT-9X59POUS269967"/>
    <d v="2024-11-08T00:00:00"/>
    <s v="L50-E-48-06-30-80-MULT-9X59"/>
    <x v="0"/>
    <s v="BOX"/>
    <s v="POUS269967"/>
    <n v="30850578"/>
    <n v="4"/>
    <n v="4"/>
    <n v="0"/>
    <n v="0"/>
    <n v="0"/>
    <n v="0"/>
    <n v="0"/>
    <n v="132"/>
    <n v="0"/>
    <x v="33"/>
    <d v="2024-11-15T00:00:00"/>
    <d v="2024-11-18T00:00:00"/>
    <s v="COMPLETA "/>
    <s v="PROCESO"/>
    <x v="0"/>
  </r>
  <r>
    <s v="L50-E-48-12-30-80-MULT-40X60POUS270260"/>
    <d v="2024-11-08T00:00:00"/>
    <s v="L50-E-48-12-30-80-MULT-40X60"/>
    <x v="0"/>
    <s v="BOX"/>
    <s v="POUS270260"/>
    <n v="30850579"/>
    <n v="4"/>
    <n v="4"/>
    <n v="0"/>
    <n v="0"/>
    <n v="0"/>
    <n v="0"/>
    <n v="0"/>
    <n v="131.26"/>
    <n v="0"/>
    <x v="33"/>
    <d v="2024-11-15T00:00:00"/>
    <d v="2024-11-18T00:00:00"/>
    <s v="COMPLETA "/>
    <s v="PROCESO"/>
    <x v="0"/>
  </r>
  <r>
    <s v="L50-E-48-06-27-90-MULT-9X9POUS270810"/>
    <d v="2024-11-08T00:00:00"/>
    <s v="L50-E-48-06-27-90-MULT-9X9"/>
    <x v="0"/>
    <s v="BOX"/>
    <s v="POUS270810"/>
    <n v="30850580"/>
    <n v="3"/>
    <n v="2"/>
    <n v="1"/>
    <n v="0"/>
    <n v="0"/>
    <n v="-1"/>
    <n v="1"/>
    <n v="139.13999999999999"/>
    <n v="139.13999999999999"/>
    <x v="33"/>
    <d v="2024-11-15T00:00:00"/>
    <d v="2024-11-18T00:00:00"/>
    <s v="COMPLETA "/>
    <s v="PROCESO"/>
    <x v="0"/>
  </r>
  <r>
    <s v="L50-E-48-08-27-90-MULT-120POUS270255"/>
    <d v="2024-11-08T00:00:00"/>
    <s v="L50-E-48-08-27-90-MULT-120"/>
    <x v="0"/>
    <s v="BOX"/>
    <s v="POUS270255"/>
    <n v="30850581"/>
    <n v="3"/>
    <n v="3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698"/>
    <d v="2024-11-08T00:00:00"/>
    <s v="L50-E-48-08-40-80-MULT-40X60"/>
    <x v="0"/>
    <s v="BOX"/>
    <s v="POUS270698"/>
    <n v="30850582"/>
    <n v="3"/>
    <n v="3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0-80-MULT-25X25POUS271057"/>
    <d v="2024-11-08T00:00:00"/>
    <s v="L50-E-12-06-30-80-MULT-25X25"/>
    <x v="5"/>
    <s v="BOX"/>
    <s v="POUS271057"/>
    <n v="30850583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12-08-40-80-MULT-40X60POUS270931"/>
    <d v="2024-11-08T00:00:00"/>
    <s v="L50-E-12-08-40-80-MULT-40X60"/>
    <x v="5"/>
    <s v="BOX"/>
    <s v="POUS270931"/>
    <n v="30850584"/>
    <n v="2"/>
    <n v="2"/>
    <n v="0"/>
    <n v="0"/>
    <n v="0"/>
    <n v="0"/>
    <n v="0"/>
    <n v="46.88"/>
    <n v="0"/>
    <x v="33"/>
    <d v="2024-11-15T00:00:00"/>
    <d v="2024-11-18T00:00:00"/>
    <s v="COMPLETA"/>
    <s v="PROCESO"/>
    <x v="0"/>
  </r>
  <r>
    <s v="L50-E-48-06-27-90-MULT-15X35POUS270820"/>
    <d v="2024-11-08T00:00:00"/>
    <s v="L50-E-48-06-27-90-MULT-15X35"/>
    <x v="0"/>
    <s v="BOX"/>
    <s v="POUS270820"/>
    <n v="30850585"/>
    <n v="2"/>
    <n v="2"/>
    <n v="0"/>
    <n v="0"/>
    <n v="0"/>
    <n v="0"/>
    <n v="0"/>
    <n v="132.24"/>
    <n v="0"/>
    <x v="33"/>
    <d v="2024-11-15T00:00:00"/>
    <d v="2024-11-18T00:00:00"/>
    <s v="COMPLETA "/>
    <s v="PROCESO"/>
    <x v="0"/>
  </r>
  <r>
    <s v="L50-E-12-08-27-90-MULT-120POUS270916"/>
    <d v="2024-11-08T00:00:00"/>
    <s v="L50-E-12-08-27-90-MULT-120"/>
    <x v="5"/>
    <s v="BOX"/>
    <s v="POUS270916"/>
    <n v="30850586"/>
    <n v="1"/>
    <n v="1"/>
    <n v="0"/>
    <n v="0"/>
    <n v="0"/>
    <n v="0"/>
    <n v="0"/>
    <n v="46.05"/>
    <n v="0"/>
    <x v="33"/>
    <d v="2024-11-15T00:00:00"/>
    <d v="2024-11-18T00:00:00"/>
    <s v="COMPLETA"/>
    <s v="PROCESO"/>
    <x v="0"/>
  </r>
  <r>
    <s v="L50-E-12-10-22-80-MULT-15X15POUS270817"/>
    <d v="2024-11-08T00:00:00"/>
    <s v="L50-E-12-10-22-80-MULT-15X15"/>
    <x v="5"/>
    <s v="BOX"/>
    <s v="POUS270817"/>
    <n v="30850587"/>
    <n v="1"/>
    <n v="1"/>
    <n v="0"/>
    <n v="0"/>
    <n v="0"/>
    <n v="0"/>
    <n v="0"/>
    <n v="47.3"/>
    <n v="0"/>
    <x v="33"/>
    <d v="2024-11-15T00:00:00"/>
    <d v="2024-11-18T00:00:00"/>
    <s v="COMPLETA"/>
    <s v="PROCESO"/>
    <x v="0"/>
  </r>
  <r>
    <s v="L50-E-12-10-27-90-MULT-15X15POUS270430"/>
    <d v="2024-11-08T00:00:00"/>
    <s v="L50-E-12-10-27-90-MULT-15X15"/>
    <x v="5"/>
    <s v="BOX"/>
    <s v="POUS270430"/>
    <n v="30850588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0-27-90-MULT-25X45POUS270991"/>
    <d v="2024-11-08T00:00:00"/>
    <s v="L50-E-12-10-27-90-MULT-25X45"/>
    <x v="5"/>
    <s v="BOX"/>
    <s v="POUS270991"/>
    <n v="30850589"/>
    <n v="1"/>
    <n v="1"/>
    <n v="0"/>
    <n v="0"/>
    <n v="0"/>
    <n v="0"/>
    <n v="0"/>
    <n v="47.56"/>
    <n v="0"/>
    <x v="33"/>
    <d v="2024-11-15T00:00:00"/>
    <d v="2024-11-18T00:00:00"/>
    <s v="COMPLETA"/>
    <s v="PROCESO"/>
    <x v="0"/>
  </r>
  <r>
    <s v="L50-E-12-12-40-90-MULT-9X29POUS270565"/>
    <d v="2024-11-08T00:00:00"/>
    <s v="L50-E-12-12-40-90-MULT-9X29"/>
    <x v="5"/>
    <s v="BOX"/>
    <s v="POUS270565"/>
    <n v="30850590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12-12-40-90-MULT-9X29POUS270566"/>
    <d v="2024-11-08T00:00:00"/>
    <s v="L50-E-12-12-40-90-MULT-9X29"/>
    <x v="5"/>
    <s v="BOX"/>
    <s v="POUS270566"/>
    <n v="30850591"/>
    <n v="1"/>
    <n v="1"/>
    <n v="0"/>
    <n v="0"/>
    <n v="0"/>
    <n v="0"/>
    <n v="0"/>
    <n v="49.28"/>
    <n v="0"/>
    <x v="33"/>
    <d v="2024-11-15T00:00:00"/>
    <d v="2024-11-18T00:00:00"/>
    <s v="COMPLETA"/>
    <s v="PROCESO"/>
    <x v="0"/>
  </r>
  <r>
    <s v="L50-E-48-04-30-80-MULT-40X60POUS270393"/>
    <d v="2024-11-08T00:00:00"/>
    <s v="L50-E-48-04-30-80-MULT-40X60"/>
    <x v="0"/>
    <s v="BOX"/>
    <s v="POUS270393"/>
    <n v="30850592"/>
    <n v="1"/>
    <n v="0"/>
    <n v="0"/>
    <n v="0"/>
    <n v="0"/>
    <n v="-1"/>
    <n v="1"/>
    <n v="130.6"/>
    <n v="130.6"/>
    <x v="33"/>
    <d v="2024-11-15T00:00:00"/>
    <d v="2024-11-18T00:00:00"/>
    <s v="COMPLETA"/>
    <s v="PROCESO"/>
    <x v="0"/>
  </r>
  <r>
    <s v="L50-E-48-04-30-80-MULT-70X40POUS270045"/>
    <d v="2024-11-08T00:00:00"/>
    <s v="L50-E-48-04-30-80-MULT-70X40"/>
    <x v="0"/>
    <s v="BOX"/>
    <s v="POUS270045"/>
    <n v="30850593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4-30-90-MULT-ASYMPOUS270855"/>
    <d v="2024-11-08T00:00:00"/>
    <s v="L50-E-48-04-30-90-MULT-ASYM"/>
    <x v="0"/>
    <s v="BOX"/>
    <s v="POUS270855"/>
    <n v="30850594"/>
    <n v="1"/>
    <n v="1"/>
    <n v="0"/>
    <n v="0"/>
    <n v="0"/>
    <n v="0"/>
    <n v="0"/>
    <n v="132.49"/>
    <n v="0"/>
    <x v="33"/>
    <d v="2024-11-15T00:00:00"/>
    <d v="2024-11-18T00:00:00"/>
    <s v="COMPLETA"/>
    <s v="PROCESO"/>
    <x v="0"/>
  </r>
  <r>
    <s v="L50-E-48-04-40-80-MULT-25X75POUS270682"/>
    <d v="2024-11-08T00:00:00"/>
    <s v="L50-E-48-04-40-80-MULT-25X75"/>
    <x v="0"/>
    <s v="BOX"/>
    <s v="POUS270682"/>
    <n v="30850595"/>
    <n v="1"/>
    <n v="1"/>
    <n v="0"/>
    <n v="0"/>
    <n v="0"/>
    <n v="0"/>
    <n v="0"/>
    <n v="130.6"/>
    <n v="0"/>
    <x v="33"/>
    <d v="2024-11-15T00:00:00"/>
    <d v="2024-11-18T00:00:00"/>
    <s v="COMPLETA"/>
    <s v="PROCESO"/>
    <x v="0"/>
  </r>
  <r>
    <s v="L50-E-48-06-27-90-MULT-120POUS270410"/>
    <d v="2024-11-08T00:00:00"/>
    <s v="L50-E-48-06-27-90-MULT-120"/>
    <x v="0"/>
    <s v="BOX"/>
    <s v="POUS270410"/>
    <n v="30850596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6-40-80-MULT-70X70POUS270806"/>
    <d v="2024-11-08T00:00:00"/>
    <s v="L50-E-48-06-40-80-MULT-70X70"/>
    <x v="0"/>
    <s v="BOX"/>
    <s v="POUS270806"/>
    <n v="30850598"/>
    <n v="1"/>
    <n v="1"/>
    <n v="0"/>
    <n v="0"/>
    <n v="0"/>
    <n v="0"/>
    <n v="0"/>
    <n v="126.95"/>
    <n v="0"/>
    <x v="33"/>
    <d v="2024-11-15T00:00:00"/>
    <d v="2024-11-18T00:00:00"/>
    <s v="COMPLETA"/>
    <s v="PROCESO"/>
    <x v="0"/>
  </r>
  <r>
    <s v="L50-E-48-08-27-90-MULT-120POUS270916"/>
    <d v="2024-11-08T00:00:00"/>
    <s v="L50-E-48-08-27-90-MULT-120"/>
    <x v="0"/>
    <s v="BOX"/>
    <s v="POUS270916"/>
    <n v="30850598"/>
    <n v="1"/>
    <n v="1"/>
    <n v="0"/>
    <n v="0"/>
    <n v="0"/>
    <n v="0"/>
    <n v="0"/>
    <n v="127.93"/>
    <n v="0"/>
    <x v="33"/>
    <d v="2024-11-15T00:00:00"/>
    <d v="2024-11-18T00:00:00"/>
    <s v="COMPLETA"/>
    <s v="PROCESO"/>
    <x v="0"/>
  </r>
  <r>
    <s v="L50-E-48-08-40-80-MULT-40X60POUS270931"/>
    <d v="2024-11-08T00:00:00"/>
    <s v="L50-E-48-08-40-80-MULT-40X60"/>
    <x v="0"/>
    <s v="BOX"/>
    <s v="POUS270931"/>
    <n v="30850599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48-10-27-90-MULT-120POUS270342"/>
    <d v="2024-11-08T00:00:00"/>
    <s v="L50-E-48-10-27-90-MULT-120"/>
    <x v="0"/>
    <s v="BOX"/>
    <s v="POUS270342"/>
    <n v="30850600"/>
    <n v="1"/>
    <n v="0"/>
    <n v="0"/>
    <n v="0"/>
    <n v="0"/>
    <n v="-1"/>
    <n v="1"/>
    <n v="127.93"/>
    <n v="127.93"/>
    <x v="33"/>
    <d v="2024-11-15T00:00:00"/>
    <d v="2024-11-18T00:00:00"/>
    <s v="COMPLETA"/>
    <s v="PROCESO"/>
    <x v="0"/>
  </r>
  <r>
    <s v="L50-E-48-12-27-90-MULT-40X40POUS270843"/>
    <d v="2024-11-08T00:00:00"/>
    <s v="L50-E-48-12-27-90-MULT-40X40"/>
    <x v="0"/>
    <s v="BOX"/>
    <s v="POUS270843"/>
    <n v="30850601"/>
    <n v="1"/>
    <n v="1"/>
    <n v="0"/>
    <n v="0"/>
    <n v="0"/>
    <n v="0"/>
    <n v="0"/>
    <n v="132.24"/>
    <n v="0"/>
    <x v="33"/>
    <d v="2024-11-15T00:00:00"/>
    <d v="2024-11-18T00:00:00"/>
    <s v="COMPLETA"/>
    <s v="PROCESO"/>
    <x v="0"/>
  </r>
  <r>
    <s v="L50-E-48-12-30-80-MULT-40X60POUS270686"/>
    <d v="2024-11-08T00:00:00"/>
    <s v="L50-E-48-12-30-80-MULT-40X60"/>
    <x v="0"/>
    <s v="BOX"/>
    <s v="POUS270686"/>
    <n v="30850603"/>
    <n v="1"/>
    <n v="1"/>
    <n v="0"/>
    <n v="0"/>
    <n v="0"/>
    <n v="0"/>
    <n v="0"/>
    <n v="131.26"/>
    <n v="0"/>
    <x v="33"/>
    <d v="2024-11-15T00:00:00"/>
    <d v="2024-11-18T00:00:00"/>
    <s v="EN PROCESO"/>
    <s v="PROCESO"/>
    <x v="2"/>
  </r>
  <r>
    <s v="L50-E-48-12-40-80-MULT-40X60POUS270718"/>
    <d v="2024-11-08T00:00:00"/>
    <s v="L50-E-48-12-40-80-MULT-40X60"/>
    <x v="0"/>
    <s v="BOX"/>
    <s v="POUS270718"/>
    <n v="30850602"/>
    <n v="1"/>
    <n v="1"/>
    <n v="0"/>
    <n v="0"/>
    <n v="0"/>
    <n v="0"/>
    <n v="0"/>
    <n v="131.26"/>
    <n v="0"/>
    <x v="33"/>
    <d v="2024-11-15T00:00:00"/>
    <d v="2024-11-18T00:00:00"/>
    <s v="COMPLETA"/>
    <s v="PROCESO"/>
    <x v="0"/>
  </r>
  <r>
    <s v="L50-E-12-06-35-80-MULT-LOLPOUS270936"/>
    <d v="2024-11-08T00:00:00"/>
    <s v="L50-E-12-06-35-80-MULT-LOL"/>
    <x v="5"/>
    <s v="BOX"/>
    <s v="POUS270936"/>
    <n v="30850541"/>
    <n v="1"/>
    <n v="0"/>
    <n v="0"/>
    <n v="0"/>
    <n v="0"/>
    <n v="-1"/>
    <n v="1"/>
    <n v="43.16"/>
    <n v="43.16"/>
    <x v="33"/>
    <d v="2024-11-15T00:00:00"/>
    <d v="2024-11-18T00:00:00"/>
    <s v="COMPLETA"/>
    <s v="PROCESO"/>
    <x v="0"/>
  </r>
  <r>
    <s v="L50-I-48-10-27-90-MULT-25X33POUS270344"/>
    <d v="2024-11-25T00:00:00"/>
    <s v="L50-I-48-10-27-90-MULT-25X33"/>
    <x v="4"/>
    <s v="BOX"/>
    <s v="POUS270344"/>
    <n v="30850604"/>
    <n v="28"/>
    <n v="27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10-27-90-MULT-40X40POUS270344"/>
    <d v="2024-11-25T00:00:00"/>
    <s v="L50-I-48-10-27-90-MULT-40X40"/>
    <x v="4"/>
    <s v="BOX"/>
    <s v="POUS270344"/>
    <n v="30850605"/>
    <n v="28"/>
    <n v="20"/>
    <n v="8"/>
    <n v="0"/>
    <n v="0"/>
    <n v="-8"/>
    <n v="8"/>
    <n v="131.74"/>
    <n v="1053.92"/>
    <x v="33"/>
    <d v="2024-11-15T00:00:00"/>
    <d v="2024-11-18T00:00:00"/>
    <s v="COMPLETA"/>
    <s v="PROCESO"/>
    <x v="0"/>
  </r>
  <r>
    <s v="L50-I-48-10-30-90-MULT-25X33POUS270344"/>
    <d v="2024-11-25T00:00:00"/>
    <s v="L50-I-48-10-30-90-MULT-25X33"/>
    <x v="4"/>
    <s v="BOX"/>
    <s v="POUS270344"/>
    <n v="30850606"/>
    <n v="10"/>
    <n v="9"/>
    <n v="1"/>
    <n v="0"/>
    <n v="0"/>
    <n v="-1"/>
    <n v="1"/>
    <n v="131.74"/>
    <n v="131.74"/>
    <x v="33"/>
    <d v="2024-11-15T00:00:00"/>
    <d v="2024-11-18T00:00:00"/>
    <s v="COMPLETA"/>
    <s v="PROCESO"/>
    <x v="0"/>
  </r>
  <r>
    <s v="L50-I-48-08-30-90-MULT-25X75POUS270337"/>
    <d v="2024-11-25T00:00:00"/>
    <s v="L50-I-48-08-30-90-MULT-25X75"/>
    <x v="4"/>
    <s v="BOX"/>
    <s v="POUS270337"/>
    <n v="30850607"/>
    <n v="8"/>
    <n v="8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30-90-MULT-25X75POUS270853"/>
    <d v="2024-11-25T00:00:00"/>
    <s v="L50-I-48-08-30-90-MULT-25X75"/>
    <x v="4"/>
    <s v="BOX"/>
    <s v="POUS270853"/>
    <n v="30850608"/>
    <n v="4"/>
    <n v="3"/>
    <n v="1"/>
    <n v="0"/>
    <n v="0"/>
    <n v="-1"/>
    <n v="1"/>
    <n v="131.74"/>
    <n v="131.74"/>
    <x v="33"/>
    <d v="2024-11-15T00:00:00"/>
    <d v="2024-11-18T00:00:00"/>
    <s v="COMPLETA "/>
    <s v="PROCESO"/>
    <x v="0"/>
  </r>
  <r>
    <s v="L50-I-48-08-30-90-MULT-25X75POUS270223"/>
    <d v="2024-11-25T00:00:00"/>
    <s v="L50-I-48-08-30-90-MULT-25X75"/>
    <x v="4"/>
    <s v="BOX"/>
    <s v="POUS270223"/>
    <n v="30850609"/>
    <n v="2"/>
    <n v="2"/>
    <n v="0"/>
    <n v="0"/>
    <n v="0"/>
    <n v="0"/>
    <n v="0"/>
    <n v="131.74"/>
    <n v="0"/>
    <x v="33"/>
    <d v="2024-11-15T00:00:00"/>
    <d v="2024-11-18T00:00:00"/>
    <s v="COMPLETA "/>
    <s v="PROCESO"/>
    <x v="0"/>
  </r>
  <r>
    <s v="L50-I-48-08-27-90-MULT-25X75POUS270367"/>
    <d v="2024-11-25T00:00:00"/>
    <s v="L50-I-48-08-27-90-MULT-25X75"/>
    <x v="4"/>
    <s v="BOX"/>
    <s v="POUS270367"/>
    <n v="30850610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853"/>
    <d v="2024-11-25T00:00:00"/>
    <s v="L50-I-48-08-27-90-MULT-25X75"/>
    <x v="4"/>
    <s v="BOX"/>
    <s v="POUS270853"/>
    <n v="30850611"/>
    <n v="2"/>
    <n v="2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I-48-08-27-90-MULT-25X75POUS270337"/>
    <d v="2024-11-25T00:00:00"/>
    <s v="L50-I-48-08-27-90-MULT-25X75"/>
    <x v="4"/>
    <s v="BOX"/>
    <s v="POUS270337"/>
    <n v="30850612"/>
    <n v="1"/>
    <n v="1"/>
    <n v="0"/>
    <n v="0"/>
    <n v="0"/>
    <n v="0"/>
    <n v="0"/>
    <n v="131.74"/>
    <n v="0"/>
    <x v="33"/>
    <d v="2024-11-15T00:00:00"/>
    <d v="2024-11-18T00:00:00"/>
    <s v="COMPLETA"/>
    <s v="PROCESO"/>
    <x v="0"/>
  </r>
  <r>
    <s v="L50-E-48-12-30-80-MULT-9X17POUS270198"/>
    <d v="2024-11-25T00:00:00"/>
    <s v="L50-E-48-12-30-80-MULT-9X17"/>
    <x v="0"/>
    <s v="BOX"/>
    <s v="POUS270198"/>
    <n v="30850613"/>
    <n v="20"/>
    <n v="18"/>
    <n v="2"/>
    <n v="0"/>
    <n v="0"/>
    <n v="-2"/>
    <n v="2"/>
    <n v="138.16"/>
    <n v="276.32"/>
    <x v="33"/>
    <d v="2024-11-15T00:00:00"/>
    <d v="2024-11-18T00:00:00"/>
    <s v="COMPLETA"/>
    <s v="PROCESO"/>
    <x v="0"/>
  </r>
  <r>
    <s v="L50-E-48-12-30-80-MULT-ASYMPOUS270181"/>
    <d v="2024-11-25T00:00:00"/>
    <s v="L50-E-48-12-30-80-MULT-ASYM"/>
    <x v="0"/>
    <s v="BOX"/>
    <s v="POUS270181"/>
    <n v="30850614"/>
    <n v="3"/>
    <n v="0"/>
    <n v="0"/>
    <n v="0"/>
    <n v="0"/>
    <n v="-3"/>
    <n v="3"/>
    <n v="132.16"/>
    <n v="396.48"/>
    <x v="33"/>
    <d v="2024-11-15T00:00:00"/>
    <d v="2024-11-18T00:00:00"/>
    <s v="EN PROCESO"/>
    <s v="PROCESO"/>
    <x v="2"/>
  </r>
  <r>
    <s v="L50-E-48-12-30-80-MULT-40X60POUS270043"/>
    <d v="2024-11-25T00:00:00"/>
    <s v="L50-E-48-12-30-80-MULT-40X60"/>
    <x v="0"/>
    <s v="BOX"/>
    <s v="POUS270043"/>
    <n v="30850615"/>
    <n v="2"/>
    <n v="2"/>
    <n v="0"/>
    <n v="0"/>
    <n v="0"/>
    <n v="0"/>
    <n v="0"/>
    <n v="131.26"/>
    <n v="0"/>
    <x v="33"/>
    <d v="2024-11-15T00:00:00"/>
    <d v="2024-11-18T00:00:00"/>
    <s v="COMPLETA "/>
    <s v="PROCESO"/>
    <x v="0"/>
  </r>
  <r>
    <s v="L35-I-12-08-27-80-MULT-120POUS271318"/>
    <d v="2024-11-25T00:00:00"/>
    <s v="L35-I-12-08-27-80-MULT-120"/>
    <x v="2"/>
    <s v="BOX"/>
    <s v="POUS271318"/>
    <n v="30850616"/>
    <n v="24"/>
    <n v="23"/>
    <n v="1"/>
    <n v="0"/>
    <n v="0"/>
    <n v="-1"/>
    <n v="1"/>
    <n v="38.020000000000003"/>
    <n v="38.020000000000003"/>
    <x v="33"/>
    <d v="2024-11-15T00:00:00"/>
    <d v="2024-11-18T00:00:00"/>
    <s v="COMPLETA"/>
    <s v="COMPLETA"/>
    <x v="0"/>
  </r>
  <r>
    <s v="L35-I-12-12-35-90-MULT-120POUS271317"/>
    <d v="2024-11-25T00:00:00"/>
    <s v="L35-I-12-12-35-90-MULT-120"/>
    <x v="2"/>
    <s v="BOX"/>
    <s v="POUS271317"/>
    <n v="30850617"/>
    <n v="22"/>
    <n v="22"/>
    <n v="0"/>
    <n v="0"/>
    <n v="0"/>
    <n v="0"/>
    <n v="0"/>
    <n v="31.678100000000001"/>
    <n v="0"/>
    <x v="33"/>
    <d v="2024-11-15T00:00:00"/>
    <d v="2024-11-18T00:00:00"/>
    <s v="COMPLETA "/>
    <s v="PROCESO"/>
    <x v="0"/>
  </r>
  <r>
    <s v="L35-I-48-10-30-90-MULT-120POUS271392"/>
    <d v="2024-11-25T00:00:00"/>
    <s v="L35-I-48-10-30-90-MULT-120"/>
    <x v="1"/>
    <s v="BOX"/>
    <s v="POUS271392"/>
    <n v="30850618"/>
    <n v="17"/>
    <n v="17"/>
    <n v="0"/>
    <n v="0"/>
    <n v="0"/>
    <n v="0"/>
    <n v="0"/>
    <n v="116.45"/>
    <n v="0"/>
    <x v="34"/>
    <d v="2024-11-18T00:00:00"/>
    <d v="2024-11-19T00:00:00"/>
    <s v="COMPLETA "/>
    <s v="PROCESO"/>
    <x v="0"/>
  </r>
  <r>
    <s v="L35-I-48-02-30-80-MULT-120POUS271394"/>
    <d v="2024-11-25T00:00:00"/>
    <s v="L35-I-48-02-30-80-MULT-120"/>
    <x v="1"/>
    <s v="BOX"/>
    <s v="POUS271394"/>
    <n v="30850619"/>
    <n v="6"/>
    <n v="6"/>
    <n v="0"/>
    <n v="0"/>
    <n v="0"/>
    <n v="0"/>
    <n v="0"/>
    <n v="98.95"/>
    <n v="0"/>
    <x v="34"/>
    <d v="2024-11-18T00:00:00"/>
    <d v="2024-11-19T00:00:00"/>
    <s v="COMPLETA "/>
    <s v="PROCESO"/>
    <x v="0"/>
  </r>
  <r>
    <s v="L35-I-48-10-30-80-MULT-120POUS270990"/>
    <d v="2024-11-25T00:00:00"/>
    <s v="L35-I-48-10-30-80-MULT-120"/>
    <x v="1"/>
    <s v="BOX"/>
    <s v="POUS270990"/>
    <n v="30850620"/>
    <n v="4"/>
    <n v="4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0-30-90-MULT-120POUS271373"/>
    <d v="2024-11-25T00:00:00"/>
    <s v="L35-I-48-10-30-90-MULT-120"/>
    <x v="1"/>
    <s v="BOX"/>
    <s v="POUS271373"/>
    <n v="30850621"/>
    <n v="4"/>
    <n v="4"/>
    <n v="0"/>
    <n v="0"/>
    <n v="0"/>
    <n v="0"/>
    <n v="0"/>
    <n v="116.45"/>
    <n v="0"/>
    <x v="34"/>
    <d v="2024-11-18T00:00:00"/>
    <d v="2024-11-19T00:00:00"/>
    <s v="COMPLETA"/>
    <s v="PROCESO"/>
    <x v="0"/>
  </r>
  <r>
    <s v="L35-I-48-12-30-80-MULT-120POUS271396"/>
    <d v="2024-11-25T00:00:00"/>
    <s v="L35-I-48-12-30-80-MULT-120"/>
    <x v="1"/>
    <s v="BOX"/>
    <s v="POUS271396"/>
    <n v="30850622"/>
    <n v="2"/>
    <n v="2"/>
    <n v="0"/>
    <n v="0"/>
    <n v="0"/>
    <n v="0"/>
    <n v="0"/>
    <n v="115.46"/>
    <n v="0"/>
    <x v="34"/>
    <d v="2024-11-18T00:00:00"/>
    <d v="2024-11-19T00:00:00"/>
    <s v="COMPLETA"/>
    <s v="PROCESO"/>
    <x v="0"/>
  </r>
  <r>
    <s v="L50-E-48-06-30-80-MULT-9X59POUS270444"/>
    <d v="2024-11-25T00:00:00"/>
    <s v="L50-E-48-06-30-80-MULT-9X59"/>
    <x v="0"/>
    <s v="BOX"/>
    <s v="POUS270444"/>
    <n v="30850623"/>
    <n v="1"/>
    <n v="1"/>
    <n v="0"/>
    <n v="0"/>
    <n v="0"/>
    <n v="0"/>
    <n v="0"/>
    <n v="132"/>
    <n v="0"/>
    <x v="34"/>
    <d v="2024-11-18T00:00:00"/>
    <d v="2024-11-19T00:00:00"/>
    <s v="COMPLETA "/>
    <s v="PROCESO"/>
    <x v="0"/>
  </r>
  <r>
    <s v="L35-I-48-08-30-90-MULT-120POUS270488"/>
    <d v="2024-11-25T00:00:00"/>
    <s v="L35-I-48-08-30-90-MULT-120"/>
    <x v="1"/>
    <s v="BOX"/>
    <s v="POUS270488"/>
    <n v="30850624"/>
    <n v="1"/>
    <n v="1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27-80-MULT-120POUS270929"/>
    <d v="2024-11-25T00:00:00"/>
    <s v="L35-I-48-08-27-80-MULT-120"/>
    <x v="1"/>
    <s v="BOX"/>
    <s v="POUS270929"/>
    <n v="30850625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12-06-30-80-MULT-120POUS271295"/>
    <d v="2024-11-25T00:00:00"/>
    <s v="L35-I-12-06-30-80-MULT-120"/>
    <x v="2"/>
    <s v="BOX"/>
    <s v="POUS271295"/>
    <n v="30850626"/>
    <n v="1"/>
    <n v="1"/>
    <n v="0"/>
    <n v="0"/>
    <n v="0"/>
    <n v="0"/>
    <n v="0"/>
    <n v="28.14"/>
    <n v="0"/>
    <x v="34"/>
    <d v="2024-11-18T00:00:00"/>
    <d v="2024-11-19T00:00:00"/>
    <s v="COMPLETA "/>
    <s v="PROCESO"/>
    <x v="0"/>
  </r>
  <r>
    <s v="L35-I-48-06-30-80-MULT-120POUS271295"/>
    <d v="2024-11-25T00:00:00"/>
    <s v="L35-I-48-06-30-80-MULT-120"/>
    <x v="1"/>
    <s v="BOX"/>
    <s v="POUS271295"/>
    <n v="30850627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2-30-90-MULT-120POUS271327"/>
    <d v="2024-11-25T00:00:00"/>
    <s v="L35-I-48-12-30-90-MULT-120"/>
    <x v="1"/>
    <s v="BOX"/>
    <s v="POUS271327"/>
    <n v="30850628"/>
    <n v="1"/>
    <n v="1"/>
    <n v="0"/>
    <n v="0"/>
    <n v="0"/>
    <n v="0"/>
    <n v="0"/>
    <n v="99.6"/>
    <n v="0"/>
    <x v="34"/>
    <d v="2024-11-18T00:00:00"/>
    <d v="2024-11-19T00:00:00"/>
    <s v="COMPLETA"/>
    <s v="PROCESO"/>
    <x v="0"/>
  </r>
  <r>
    <s v="L35-I-48-10-30-80-MULT-120POUS271330"/>
    <d v="2024-11-25T00:00:00"/>
    <s v="L35-I-48-10-30-80-MULT-120"/>
    <x v="1"/>
    <s v="BOX"/>
    <s v="POUS271330"/>
    <n v="30850629"/>
    <n v="1"/>
    <n v="1"/>
    <n v="0"/>
    <n v="0"/>
    <n v="0"/>
    <n v="0"/>
    <n v="0"/>
    <n v="115.46"/>
    <n v="0"/>
    <x v="34"/>
    <d v="2024-11-18T00:00:00"/>
    <d v="2024-11-19T00:00:00"/>
    <s v="COMPLETA "/>
    <s v="PROCESO"/>
    <x v="0"/>
  </r>
  <r>
    <s v="L35-I-48-12-30-80-MULT-120POUS271393"/>
    <d v="2024-11-25T00:00:00"/>
    <s v="L35-I-48-12-30-80-MULT-120"/>
    <x v="1"/>
    <s v="BOX"/>
    <s v="POUS271393"/>
    <n v="30850630"/>
    <n v="1"/>
    <n v="0"/>
    <n v="0"/>
    <n v="0"/>
    <n v="0"/>
    <n v="-1"/>
    <n v="1"/>
    <n v="115.46"/>
    <n v="115.46"/>
    <x v="34"/>
    <d v="2024-11-18T00:00:00"/>
    <d v="2024-11-19T00:00:00"/>
    <s v="EN PROCESO"/>
    <s v="PROCESO"/>
    <x v="2"/>
  </r>
  <r>
    <s v="L35-I-48-08-35-90-MULT-120POUS270390"/>
    <d v="2024-11-25T00:00:00"/>
    <s v="L35-I-48-08-35-90-MULT-120"/>
    <x v="1"/>
    <s v="BOX"/>
    <s v="POUS270390"/>
    <n v="30850631"/>
    <n v="26"/>
    <n v="26"/>
    <n v="0"/>
    <n v="0"/>
    <n v="0"/>
    <n v="0"/>
    <n v="0"/>
    <n v="100.29"/>
    <n v="0"/>
    <x v="34"/>
    <d v="2024-11-18T00:00:00"/>
    <d v="2024-11-19T00:00:00"/>
    <s v="COMPLETA"/>
    <s v="PROCESO"/>
    <x v="0"/>
  </r>
  <r>
    <s v="L35-I-48-08-35-90-MULT-120POUS270258"/>
    <d v="2024-11-25T00:00:00"/>
    <s v="L35-I-48-08-35-90-MULT-120"/>
    <x v="1"/>
    <s v="BOX"/>
    <s v="POUS270258"/>
    <n v="30850632"/>
    <n v="4"/>
    <n v="4"/>
    <n v="0"/>
    <n v="0"/>
    <n v="0"/>
    <n v="0"/>
    <n v="0"/>
    <n v="100.29"/>
    <n v="0"/>
    <x v="34"/>
    <d v="2024-11-18T00:00:00"/>
    <d v="2024-11-19T00:00:00"/>
    <s v="COMPLETA "/>
    <s v="PROCESO"/>
    <x v="0"/>
  </r>
  <r>
    <s v="L35-I-12-04-BL-MULT-120POUS271336"/>
    <d v="2024-11-25T00:00:00"/>
    <s v="L35-I-12-04-BL-MULT-120"/>
    <x v="2"/>
    <s v="BOX"/>
    <s v="POUS271336"/>
    <n v="30850633"/>
    <n v="1"/>
    <n v="0"/>
    <n v="0"/>
    <n v="0"/>
    <n v="0"/>
    <n v="-1"/>
    <n v="1"/>
    <n v="58.32"/>
    <n v="58.32"/>
    <x v="34"/>
    <d v="2024-11-18T00:00:00"/>
    <d v="2024-11-19T00:00:00"/>
    <s v="EN PROCESO"/>
    <s v="PROCESO"/>
    <x v="2"/>
  </r>
  <r>
    <s v="L35-I-48-08-35-90-MULT-120POUS271325"/>
    <d v="2024-11-25T00:00:00"/>
    <s v="L35-I-48-08-35-90-MULT-120"/>
    <x v="1"/>
    <s v="BOX"/>
    <s v="POUS271325"/>
    <n v="30850634"/>
    <n v="147"/>
    <n v="144"/>
    <n v="1"/>
    <n v="2"/>
    <n v="0"/>
    <n v="-3"/>
    <n v="3"/>
    <n v="100.29"/>
    <n v="300.87"/>
    <x v="34"/>
    <d v="2024-11-18T00:00:00"/>
    <d v="2024-11-19T00:00:00"/>
    <s v="COMPLETA"/>
    <s v="COMPLETA"/>
    <x v="0"/>
  </r>
  <r>
    <s v="L35-I-48-04-35-90-MULT-120POUS270819"/>
    <d v="2024-11-25T00:00:00"/>
    <s v="L35-I-48-04-35-90-MULT-120"/>
    <x v="1"/>
    <s v="BOX"/>
    <s v="POUS270819"/>
    <n v="30850635"/>
    <n v="90"/>
    <n v="88"/>
    <n v="2"/>
    <n v="0"/>
    <n v="0"/>
    <n v="-2"/>
    <n v="2"/>
    <n v="99.64"/>
    <n v="199.28"/>
    <x v="34"/>
    <d v="2024-11-18T00:00:00"/>
    <d v="2024-11-19T00:00:00"/>
    <s v="COMPLETA"/>
    <s v="COMPLETA"/>
    <x v="0"/>
  </r>
  <r>
    <s v="L35-I-48-08-35-90-MULT-120POUS270899"/>
    <d v="2024-11-25T00:00:00"/>
    <s v="L35-I-48-08-35-90-MULT-120"/>
    <x v="1"/>
    <s v="BOX"/>
    <s v="POUS270899"/>
    <n v="30850636"/>
    <n v="28"/>
    <n v="26"/>
    <n v="2"/>
    <n v="0"/>
    <n v="0"/>
    <n v="-2"/>
    <n v="2"/>
    <n v="100.29"/>
    <n v="200.58"/>
    <x v="35"/>
    <d v="2024-11-20T00:00:00"/>
    <d v="2024-11-21T00:00:00"/>
    <s v="COMPLETA"/>
    <s v="PROCESO"/>
    <x v="0"/>
  </r>
  <r>
    <s v="L35-I-48-08-35-90-MULT-120POUS270408"/>
    <d v="2024-11-25T00:00:00"/>
    <s v="L35-I-48-08-35-90-MULT-120"/>
    <x v="1"/>
    <s v="BOX"/>
    <s v="POUS270408"/>
    <n v="30850637"/>
    <n v="106"/>
    <n v="0"/>
    <n v="0"/>
    <n v="0"/>
    <n v="0"/>
    <n v="-106"/>
    <n v="106"/>
    <n v="100.29"/>
    <n v="10630.74"/>
    <x v="35"/>
    <d v="2024-11-20T00:00:00"/>
    <d v="2024-11-21T00:00:00"/>
    <s v="COMPLETA"/>
    <s v="PROCESO"/>
    <x v="0"/>
  </r>
  <r>
    <s v="L35-I-48-06-35-80-MULT-120POUS270581"/>
    <d v="2024-11-25T00:00:00"/>
    <s v="L35-I-48-06-35-80-MULT-120"/>
    <x v="1"/>
    <s v="BOX"/>
    <s v="POUS270581"/>
    <n v="30850638"/>
    <n v="4"/>
    <n v="4"/>
    <n v="0"/>
    <n v="0"/>
    <n v="0"/>
    <n v="0"/>
    <n v="0"/>
    <n v="99.6"/>
    <n v="0"/>
    <x v="35"/>
    <d v="2024-11-20T00:00:00"/>
    <d v="2024-11-21T00:00:00"/>
    <s v="COMPLETA "/>
    <s v="PROCESO"/>
    <x v="0"/>
  </r>
  <r>
    <s v="L35-I-48-06-35-80-MULT-120POUS270723"/>
    <d v="2024-11-25T00:00:00"/>
    <s v="L35-I-48-06-35-80-MULT-120"/>
    <x v="1"/>
    <s v="BOX"/>
    <s v="POUS270723"/>
    <n v="30850639"/>
    <n v="1"/>
    <n v="0"/>
    <n v="0"/>
    <n v="0"/>
    <n v="0"/>
    <n v="-1"/>
    <n v="1"/>
    <n v="99.6"/>
    <n v="99.6"/>
    <x v="35"/>
    <d v="2024-11-20T00:00:00"/>
    <d v="2024-11-21T00:00:00"/>
    <s v="COMPLETA"/>
    <s v="PROCESO"/>
    <x v="2"/>
  </r>
  <r>
    <s v="L50-E-48-08-30-80-MULT-ASYMPOUS270346"/>
    <d v="2024-11-25T00:00:00"/>
    <s v="L50-E-48-08-30-80-MULT-ASYM"/>
    <x v="0"/>
    <s v="BOX"/>
    <s v="POUS270346"/>
    <n v="30850640"/>
    <n v="3"/>
    <n v="3"/>
    <n v="0"/>
    <n v="0"/>
    <n v="0"/>
    <n v="0"/>
    <n v="0"/>
    <n v="132.16"/>
    <n v="0"/>
    <x v="35"/>
    <d v="2024-11-20T00:00:00"/>
    <d v="2024-11-21T00:00:00"/>
    <s v="COMPLETA "/>
    <m/>
    <x v="0"/>
  </r>
  <r>
    <s v="L50-I-48-06-30-80-MULT-9X29POUS270440"/>
    <d v="2024-11-25T00:00:00"/>
    <s v="L50-I-48-06-30-80-MULT-9X29"/>
    <x v="4"/>
    <s v="BOX"/>
    <s v="POUS270440"/>
    <n v="30850641"/>
    <n v="1"/>
    <n v="1"/>
    <n v="0"/>
    <n v="0"/>
    <n v="0"/>
    <n v="0"/>
    <n v="0"/>
    <n v="137.65"/>
    <n v="0"/>
    <x v="35"/>
    <d v="2024-11-20T00:00:00"/>
    <d v="2024-11-21T00:00:00"/>
    <s v="COMPLETA"/>
    <m/>
    <x v="0"/>
  </r>
  <r>
    <s v="L50-E-48-04-35-90-MULT-25X45POUS270779"/>
    <d v="2024-11-25T00:00:00"/>
    <s v="L50-E-48-04-35-90-MULT-25X45"/>
    <x v="0"/>
    <s v="BOX"/>
    <s v="POUS270779"/>
    <n v="30850642"/>
    <n v="6"/>
    <n v="6"/>
    <n v="0"/>
    <n v="0"/>
    <n v="0"/>
    <n v="0"/>
    <n v="0"/>
    <n v="131.59"/>
    <n v="0"/>
    <x v="35"/>
    <d v="2024-11-20T00:00:00"/>
    <d v="2024-11-21T00:00:00"/>
    <s v="COMPLETA"/>
    <m/>
    <x v="0"/>
  </r>
  <r>
    <s v="L50-I-48-10-30-90-MULT-9X9POUS270938"/>
    <d v="2024-11-25T00:00:00"/>
    <s v="L50-I-48-10-30-90-MULT-9X9"/>
    <x v="4"/>
    <s v="BOX"/>
    <s v="POUS270938"/>
    <n v="30850643"/>
    <n v="1"/>
    <n v="1"/>
    <n v="0"/>
    <n v="0"/>
    <n v="0"/>
    <n v="0"/>
    <n v="0"/>
    <n v="138.63999999999899"/>
    <n v="0"/>
    <x v="35"/>
    <d v="2024-11-20T00:00:00"/>
    <d v="2024-11-21T00:00:00"/>
    <s v="COMPLETA"/>
    <m/>
    <x v="0"/>
  </r>
  <r>
    <s v="L50-E-48-08-30-80-MULT-LOLPOUS271290"/>
    <d v="2024-11-25T00:00:00"/>
    <s v="L50-E-48-08-30-80-MULT-LOL"/>
    <x v="0"/>
    <s v="BOX"/>
    <s v="POUS271290"/>
    <n v="30850644"/>
    <n v="1"/>
    <n v="1"/>
    <n v="0"/>
    <n v="0"/>
    <n v="0"/>
    <n v="0"/>
    <n v="0"/>
    <n v="86.97"/>
    <n v="0"/>
    <x v="35"/>
    <d v="2024-11-20T00:00:00"/>
    <d v="2024-11-21T00:00:00"/>
    <s v="COMPLETA "/>
    <m/>
    <x v="0"/>
  </r>
  <r>
    <s v="L35-I-12-12-50-80-MULT-120POUS271391"/>
    <d v="2024-11-25T00:00:00"/>
    <s v="L35-I-12-12-50-80-MULT-120"/>
    <x v="2"/>
    <s v="BOX"/>
    <s v="POUS271391"/>
    <n v="30850645"/>
    <n v="4"/>
    <n v="0"/>
    <n v="0"/>
    <n v="0"/>
    <n v="0"/>
    <n v="-4"/>
    <n v="4"/>
    <n v="58.32"/>
    <n v="233.28"/>
    <x v="35"/>
    <d v="2024-11-20T00:00:00"/>
    <d v="2024-11-21T00:00:00"/>
    <s v="IMPRESA"/>
    <s v="INCOMPLETA"/>
    <x v="2"/>
  </r>
  <r>
    <s v="L35-I-12-04-BL-MULT-120POUS270392"/>
    <d v="2024-11-25T00:00:00"/>
    <s v="L35-I-12-04-BL-MULT-120"/>
    <x v="2"/>
    <s v="BOX"/>
    <s v="POUS270392"/>
    <n v="30850646"/>
    <n v="450"/>
    <n v="447"/>
    <n v="1"/>
    <n v="2"/>
    <n v="0"/>
    <n v="-3"/>
    <n v="3"/>
    <n v="58.32"/>
    <n v="174.96"/>
    <x v="36"/>
    <d v="2024-11-22T00:00:00"/>
    <d v="2024-11-25T00:00:00"/>
    <s v="COMPLETA "/>
    <m/>
    <x v="0"/>
  </r>
  <r>
    <s v="L35-I-12-04-BL-MULT-120POUS270402"/>
    <d v="2024-11-25T00:00:00"/>
    <s v="L35-I-12-04-BL-MULT-120"/>
    <x v="2"/>
    <s v="BOX"/>
    <s v="POUS270402"/>
    <n v="30850647"/>
    <n v="452"/>
    <n v="434"/>
    <n v="5"/>
    <n v="11"/>
    <n v="0"/>
    <n v="-18"/>
    <n v="18"/>
    <n v="58.32"/>
    <n v="1049.76"/>
    <x v="37"/>
    <d v="2024-11-26T00:00:00"/>
    <d v="2024-11-27T00:00:00"/>
    <s v="COMPLETA "/>
    <s v="INCOMPLETA"/>
    <x v="0"/>
  </r>
  <r>
    <s v="L35-I-12-04-BL-MULT-120POUS270799"/>
    <d v="2024-11-25T00:00:00"/>
    <s v="L35-I-12-04-BL-MULT-120"/>
    <x v="2"/>
    <s v="BOX"/>
    <s v="POUS270799"/>
    <n v="30850648"/>
    <n v="340"/>
    <n v="336"/>
    <n v="1"/>
    <n v="3"/>
    <n v="0"/>
    <n v="-4"/>
    <n v="4"/>
    <n v="58.32"/>
    <n v="233.28"/>
    <x v="38"/>
    <d v="2024-11-28T00:00:00"/>
    <d v="2024-11-29T00:00:00"/>
    <s v="COMPLETA "/>
    <m/>
    <x v="0"/>
  </r>
  <r>
    <s v="L50-E-12-12-27-90-MULT-9X9POUS271258"/>
    <d v="2024-11-25T00:00:00"/>
    <s v="L50-E-12-12-27-90-MULT-9X9"/>
    <x v="5"/>
    <s v="BOX"/>
    <s v="POUS271258"/>
    <n v="30850665"/>
    <n v="16"/>
    <n v="1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9X9POUS271258"/>
    <d v="2024-11-25T00:00:00"/>
    <s v="L50-E-12-06-27-90-MULT-9X9"/>
    <x v="5"/>
    <s v="BOX"/>
    <s v="POUS271258"/>
    <n v="30850666"/>
    <n v="14"/>
    <n v="14"/>
    <n v="0"/>
    <n v="0"/>
    <n v="0"/>
    <n v="0"/>
    <n v="0"/>
    <n v="0"/>
    <n v="0"/>
    <x v="37"/>
    <d v="2024-11-25T00:00:00"/>
    <d v="2024-11-26T00:00:00"/>
    <s v="COMPLETA"/>
    <m/>
    <x v="3"/>
  </r>
  <r>
    <s v="L50-E-12-08-27-90-MULT-9X9POUS271258"/>
    <d v="2024-11-25T00:00:00"/>
    <s v="L50-E-12-08-27-90-MULT-9X9"/>
    <x v="5"/>
    <s v="BOX"/>
    <s v="POUS271258"/>
    <n v="30850668"/>
    <n v="6"/>
    <n v="6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25X25POUS271258"/>
    <d v="2024-11-25T00:00:00"/>
    <s v="L50-E-12-06-27-90-MULT-25X25"/>
    <x v="5"/>
    <s v="BOX"/>
    <s v="POUS271258"/>
    <n v="30850670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50-E-12-06-27-90-MULT-39X9POUS271258"/>
    <d v="2024-11-25T00:00:00"/>
    <s v="L50-E-12-06-27-90-MULT-39X9"/>
    <x v="5"/>
    <s v="BOX"/>
    <s v="POUS271258"/>
    <n v="30850671"/>
    <n v="2"/>
    <n v="2"/>
    <n v="0"/>
    <n v="0"/>
    <n v="0"/>
    <n v="0"/>
    <n v="0"/>
    <n v="0"/>
    <n v="0"/>
    <x v="37"/>
    <d v="2024-11-25T00:00:00"/>
    <d v="2024-11-26T00:00:00"/>
    <s v="COMPLETA"/>
    <m/>
    <x v="3"/>
  </r>
  <r>
    <s v="L35-I-12-04-BL-MULT-120POUS270800"/>
    <d v="2024-11-25T00:00:00"/>
    <s v="L35-I-12-04-BL-MULT-120"/>
    <x v="2"/>
    <s v="BOX"/>
    <s v="POUS270800"/>
    <n v="30850649"/>
    <n v="60"/>
    <n v="0"/>
    <n v="0"/>
    <n v="0"/>
    <n v="0"/>
    <n v="-60"/>
    <n v="60"/>
    <n v="58.32"/>
    <n v="3499.2"/>
    <x v="37"/>
    <d v="2024-11-25T00:00:00"/>
    <d v="2024-11-26T00:00:00"/>
    <s v="COMPLETA"/>
    <m/>
    <x v="0"/>
  </r>
  <r>
    <s v="L35-I-12-04-BL-MULT-120POUS271331"/>
    <d v="2024-11-25T00:00:00"/>
    <s v="L35-I-12-04-BL-MULT-120"/>
    <x v="2"/>
    <s v="BOX"/>
    <s v="POUS271331"/>
    <n v="30850650"/>
    <n v="640"/>
    <n v="108"/>
    <n v="202"/>
    <n v="7"/>
    <n v="0"/>
    <n v="-532"/>
    <n v="532"/>
    <n v="58.32"/>
    <n v="31026.240000000002"/>
    <x v="39"/>
    <d v="2024-12-02T00:00:00"/>
    <d v="2024-12-03T00:00:00"/>
    <s v="COMPLETA"/>
    <m/>
    <x v="0"/>
  </r>
  <r>
    <s v="L35-I-12-04-BL-MULT-120POUS271332"/>
    <d v="2024-11-25T00:00:00"/>
    <s v="L35-I-12-04-BL-MULT-120"/>
    <x v="2"/>
    <s v="BOX"/>
    <s v="POUS271332"/>
    <n v="30850674"/>
    <n v="150"/>
    <n v="141"/>
    <n v="8"/>
    <n v="1"/>
    <n v="0"/>
    <n v="-9"/>
    <n v="9"/>
    <n v="58.32"/>
    <n v="524.88"/>
    <x v="40"/>
    <d v="2024-12-03T00:00:00"/>
    <d v="2024-12-04T00:00:00"/>
    <s v="COMPLETA"/>
    <m/>
    <x v="0"/>
  </r>
  <r>
    <s v="L50-E-48-06-30-80-MULT-25X25POUS271057"/>
    <d v="2024-11-25T00:00:00"/>
    <s v="L50-E-48-06-30-80-MULT-25X25"/>
    <x v="0"/>
    <s v="BOX"/>
    <s v="POUS271057"/>
    <n v="30850675"/>
    <n v="12"/>
    <n v="0"/>
    <n v="0"/>
    <n v="0"/>
    <n v="0"/>
    <n v="-12"/>
    <n v="12"/>
    <n v="58.32"/>
    <n v="699.84"/>
    <x v="40"/>
    <d v="2024-12-03T00:00:00"/>
    <d v="2024-12-04T00:00:00"/>
    <s v="IMPRESA"/>
    <m/>
    <x v="2"/>
  </r>
  <r>
    <s v="L50-E-48-06-30-80-MULT-9X17POUS270691"/>
    <d v="2024-11-25T00:00:00"/>
    <s v="L50-E-48-06-30-80-MULT-9X17"/>
    <x v="0"/>
    <s v="BOX"/>
    <s v="POUS270691"/>
    <n v="30850676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08-30-80-MULT-9X59POUS269971"/>
    <d v="2024-11-25T00:00:00"/>
    <s v="L50-I-48-08-30-80-MULT-9X59"/>
    <x v="4"/>
    <s v="BOX"/>
    <s v="POUS269971"/>
    <n v="30850677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E-48-04-30-80-MULT-25X25POUS270692"/>
    <d v="2024-11-25T00:00:00"/>
    <s v="L50-E-48-04-30-80-MULT-25X25"/>
    <x v="0"/>
    <s v="BOX"/>
    <s v="POUS270692"/>
    <n v="30850678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30-80-MULT-9X17POUS270371"/>
    <d v="2024-11-25T00:00:00"/>
    <s v="L50-I-48-06-30-80-MULT-9X17"/>
    <x v="4"/>
    <s v="BOX"/>
    <s v="POUS270371"/>
    <n v="30850679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80-MULT-9X29POUS270740"/>
    <d v="2024-11-25T00:00:00"/>
    <s v="L50-I-48-08-30-80-MULT-9X29"/>
    <x v="4"/>
    <s v="BOX"/>
    <s v="POUS270740"/>
    <n v="3085068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12-06-30-90-MULT-15X35POUS271442"/>
    <d v="2024-11-25T00:00:00"/>
    <s v="L50-I-12-06-30-90-MULT-15X35"/>
    <x v="3"/>
    <s v="BOX"/>
    <s v="POUS271442"/>
    <n v="3085068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30-90-MULT-25X75POUS270913"/>
    <d v="2024-11-25T00:00:00"/>
    <s v="L50-I-48-08-30-90-MULT-25X75"/>
    <x v="4"/>
    <s v="BOX"/>
    <s v="POUS270913"/>
    <n v="3085068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29POUS270148"/>
    <d v="2024-11-25T00:00:00"/>
    <s v="L50-I-48-12-30-90-MULT-9X29"/>
    <x v="4"/>
    <s v="BOX"/>
    <s v="POUS270148"/>
    <n v="30850683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2-30-90-MULT-9X17POUS270232"/>
    <d v="2024-11-25T00:00:00"/>
    <s v="L50-I-48-12-30-90-MULT-9X17"/>
    <x v="4"/>
    <s v="BOX"/>
    <s v="POUS270232"/>
    <n v="30850684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17POUS270242"/>
    <d v="2024-11-25T00:00:00"/>
    <s v="L50-I-48-12-30-90-MULT-9X17"/>
    <x v="4"/>
    <s v="BOX"/>
    <s v="POUS270242"/>
    <n v="30850685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55X25POUS270248"/>
    <d v="2024-11-25T00:00:00"/>
    <s v="L50-I-48-12-30-80-MULT-55X25"/>
    <x v="4"/>
    <s v="BOX"/>
    <s v="POUS270248"/>
    <n v="30850686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80-MULT-9X9POUS270249"/>
    <d v="2024-11-25T00:00:00"/>
    <s v="L50-I-48-12-30-80-MULT-9X9"/>
    <x v="4"/>
    <s v="BOX"/>
    <s v="POUS270249"/>
    <n v="30850687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10-30-80-MULT-9X17POUS270251"/>
    <d v="2024-11-25T00:00:00"/>
    <s v="L50-I-48-10-30-80-MULT-9X17"/>
    <x v="4"/>
    <s v="BOX"/>
    <s v="POUS270251"/>
    <n v="30850688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4-27-90-MULT-9X9POUS270320"/>
    <d v="2024-11-25T00:00:00"/>
    <s v="L50-I-48-04-27-90-MULT-9X9"/>
    <x v="4"/>
    <s v="BOX"/>
    <s v="POUS270320"/>
    <n v="30850689"/>
    <n v="9"/>
    <n v="0"/>
    <n v="0"/>
    <n v="0"/>
    <n v="0"/>
    <n v="-9"/>
    <n v="9"/>
    <n v="58.32"/>
    <n v="524.88"/>
    <x v="40"/>
    <d v="2024-12-03T00:00:00"/>
    <d v="2024-12-04T00:00:00"/>
    <s v="IMPRESA"/>
    <m/>
    <x v="2"/>
  </r>
  <r>
    <s v="L50-I-48-08-30-90-MULT-15X15POUS270357"/>
    <d v="2024-11-25T00:00:00"/>
    <s v="L50-I-48-08-30-90-MULT-15X15"/>
    <x v="4"/>
    <s v="BOX"/>
    <s v="POUS270357"/>
    <n v="30850690"/>
    <n v="3"/>
    <n v="0"/>
    <n v="0"/>
    <n v="0"/>
    <n v="0"/>
    <n v="-3"/>
    <n v="3"/>
    <n v="58.32"/>
    <n v="174.96"/>
    <x v="40"/>
    <d v="2024-12-03T00:00:00"/>
    <d v="2024-12-04T00:00:00"/>
    <s v="IMPRESA"/>
    <m/>
    <x v="2"/>
  </r>
  <r>
    <s v="L50-I-48-10-27-90-MULT-15X35POUS270360"/>
    <d v="2024-11-25T00:00:00"/>
    <s v="L50-I-48-10-27-90-MULT-15X35"/>
    <x v="4"/>
    <s v="BOX"/>
    <s v="POUS270360"/>
    <n v="30850691"/>
    <n v="11"/>
    <n v="0"/>
    <n v="0"/>
    <n v="0"/>
    <n v="0"/>
    <n v="-11"/>
    <n v="11"/>
    <n v="58.32"/>
    <n v="641.52"/>
    <x v="40"/>
    <d v="2024-12-03T00:00:00"/>
    <d v="2024-12-04T00:00:00"/>
    <s v="IMPRESA"/>
    <m/>
    <x v="2"/>
  </r>
  <r>
    <s v="L50-I-48-10-30-80-MULT-15X15POUS270369"/>
    <d v="2024-11-25T00:00:00"/>
    <s v="L50-I-48-10-30-80-MULT-15X15"/>
    <x v="4"/>
    <s v="BOX"/>
    <s v="POUS270369"/>
    <n v="30850692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I-48-12-30-80-MULT-40X40POUS270388"/>
    <d v="2024-11-25T00:00:00"/>
    <s v="L50-I-48-12-30-80-MULT-40X40"/>
    <x v="4"/>
    <s v="BOX"/>
    <s v="POUS270388"/>
    <n v="3085069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8-27-90-MULT-15X15POUS270401"/>
    <d v="2024-11-25T00:00:00"/>
    <s v="L50-I-48-08-27-90-MULT-15X15"/>
    <x v="4"/>
    <s v="BOX"/>
    <s v="POUS270401"/>
    <n v="30850694"/>
    <n v="24"/>
    <n v="0"/>
    <n v="0"/>
    <n v="0"/>
    <n v="0"/>
    <n v="-24"/>
    <n v="24"/>
    <n v="58.32"/>
    <n v="1399.68"/>
    <x v="40"/>
    <d v="2024-12-03T00:00:00"/>
    <d v="2024-12-04T00:00:00"/>
    <s v="IMPRESA"/>
    <m/>
    <x v="2"/>
  </r>
  <r>
    <s v="L50-I-48-06-27-90-MULT-9X9POUS270406"/>
    <d v="2024-11-25T00:00:00"/>
    <s v="L50-I-48-06-27-90-MULT-9X9"/>
    <x v="4"/>
    <s v="BOX"/>
    <s v="POUS270406"/>
    <n v="30850695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8-30-90-MULT-40X40POUS270420"/>
    <d v="2024-11-25T00:00:00"/>
    <s v="L50-I-48-08-30-90-MULT-40X40"/>
    <x v="4"/>
    <s v="BOX"/>
    <s v="POUS270420"/>
    <n v="30850696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9POUS270425"/>
    <d v="2024-11-25T00:00:00"/>
    <s v="L50-I-48-06-27-90-MULT-9X9"/>
    <x v="4"/>
    <s v="BOX"/>
    <s v="POUS270425"/>
    <n v="30850697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2-30-90-MULT-9X29POUS270441"/>
    <d v="2024-11-25T00:00:00"/>
    <s v="L50-I-48-12-30-90-MULT-9X29"/>
    <x v="4"/>
    <s v="BOX"/>
    <s v="POUS270441"/>
    <n v="30850698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25X33POUS270443"/>
    <d v="2024-11-25T00:00:00"/>
    <s v="L50-I-48-12-30-90-MULT-25X33"/>
    <x v="4"/>
    <s v="BOX"/>
    <s v="POUS270443"/>
    <n v="30850699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08-27-90-MULT-9X29POUS270493"/>
    <d v="2024-11-25T00:00:00"/>
    <s v="L50-I-48-08-27-90-MULT-9X29"/>
    <x v="4"/>
    <s v="BOX"/>
    <s v="POUS270493"/>
    <n v="30850700"/>
    <n v="22"/>
    <n v="0"/>
    <n v="0"/>
    <n v="0"/>
    <n v="0"/>
    <n v="-22"/>
    <n v="22"/>
    <n v="58.32"/>
    <n v="1283.04"/>
    <x v="40"/>
    <d v="2024-12-03T00:00:00"/>
    <d v="2024-12-04T00:00:00"/>
    <s v="IMPRESA"/>
    <m/>
    <x v="2"/>
  </r>
  <r>
    <s v="L50-I-48-10-40-80-MULT-40X60POUS270719"/>
    <d v="2024-11-25T00:00:00"/>
    <s v="L50-I-48-10-40-80-MULT-40X60"/>
    <x v="4"/>
    <s v="BOX"/>
    <s v="POUS270719"/>
    <n v="30850701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2-30-90-MULT-9X9POUS270738"/>
    <d v="2024-11-25T00:00:00"/>
    <s v="L50-I-48-12-30-90-MULT-9X9"/>
    <x v="4"/>
    <s v="BOX"/>
    <s v="POUS270738"/>
    <n v="3085070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0790"/>
    <d v="2024-11-25T00:00:00"/>
    <s v="L50-I-48-06-27-90-MULT-9X29"/>
    <x v="4"/>
    <s v="BOX"/>
    <s v="POUS270790"/>
    <n v="30850703"/>
    <n v="20"/>
    <n v="0"/>
    <n v="0"/>
    <n v="0"/>
    <n v="0"/>
    <n v="-20"/>
    <n v="20"/>
    <n v="58.32"/>
    <n v="1166.4000000000001"/>
    <x v="40"/>
    <d v="2024-12-03T00:00:00"/>
    <d v="2024-12-04T00:00:00"/>
    <s v="IMPRESA"/>
    <m/>
    <x v="2"/>
  </r>
  <r>
    <s v="L50-I-48-12-27-90-MULT-9X17POUS270801"/>
    <d v="2024-11-25T00:00:00"/>
    <s v="L50-I-48-12-27-90-MULT-9X17"/>
    <x v="4"/>
    <s v="BOX"/>
    <s v="POUS270801"/>
    <n v="30850704"/>
    <n v="34"/>
    <n v="0"/>
    <n v="0"/>
    <n v="0"/>
    <n v="0"/>
    <n v="-34"/>
    <n v="34"/>
    <n v="58.32"/>
    <n v="1982.88"/>
    <x v="40"/>
    <d v="2024-12-03T00:00:00"/>
    <d v="2024-12-04T00:00:00"/>
    <s v="COMPLETA "/>
    <m/>
    <x v="2"/>
  </r>
  <r>
    <s v="L50-I-48-06-27-90-MULT-9X29POUS270807"/>
    <d v="2024-11-25T00:00:00"/>
    <s v="L50-I-48-06-27-90-MULT-9X29"/>
    <x v="4"/>
    <s v="BOX"/>
    <s v="POUS270807"/>
    <n v="30850705"/>
    <n v="10"/>
    <n v="0"/>
    <n v="0"/>
    <n v="0"/>
    <n v="0"/>
    <n v="-10"/>
    <n v="10"/>
    <n v="58.32"/>
    <n v="583.20000000000005"/>
    <x v="40"/>
    <d v="2024-12-03T00:00:00"/>
    <d v="2024-12-04T00:00:00"/>
    <s v="IMPRESA"/>
    <m/>
    <x v="2"/>
  </r>
  <r>
    <s v="L50-I-48-08-27-90-MULT-9X29POUS270832"/>
    <d v="2024-11-25T00:00:00"/>
    <s v="L50-I-48-08-27-90-MULT-9X29"/>
    <x v="4"/>
    <s v="BOX"/>
    <s v="POUS270832"/>
    <n v="30850706"/>
    <n v="5"/>
    <n v="0"/>
    <n v="0"/>
    <n v="0"/>
    <n v="0"/>
    <n v="-5"/>
    <n v="5"/>
    <n v="58.32"/>
    <n v="291.60000000000002"/>
    <x v="40"/>
    <d v="2024-12-03T00:00:00"/>
    <d v="2024-12-04T00:00:00"/>
    <s v="IMPRESA"/>
    <m/>
    <x v="2"/>
  </r>
  <r>
    <s v="L50-I-48-10-30-80-MULT-15X35POUS270914"/>
    <d v="2024-11-25T00:00:00"/>
    <s v="L50-I-48-10-30-80-MULT-15X35"/>
    <x v="4"/>
    <s v="BOX"/>
    <s v="POUS270914"/>
    <n v="30850707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10-35-90-MULT-15X23POUS270937"/>
    <d v="2024-11-25T00:00:00"/>
    <s v="L50-I-48-10-35-90-MULT-15X23"/>
    <x v="4"/>
    <s v="BOX"/>
    <s v="POUS270937"/>
    <n v="30850708"/>
    <n v="16"/>
    <n v="0"/>
    <n v="0"/>
    <n v="0"/>
    <n v="0"/>
    <n v="-16"/>
    <n v="16"/>
    <n v="58.32"/>
    <n v="933.12"/>
    <x v="40"/>
    <d v="2024-12-03T00:00:00"/>
    <d v="2024-12-04T00:00:00"/>
    <s v="IMPRESA"/>
    <m/>
    <x v="2"/>
  </r>
  <r>
    <s v="L50-I-48-12-30-80-MULT-40X40POUS271241"/>
    <d v="2024-11-25T00:00:00"/>
    <s v="L50-I-48-12-30-80-MULT-40X40"/>
    <x v="4"/>
    <s v="BOX"/>
    <s v="POUS271241"/>
    <n v="30850709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I-48-06-27-90-MULT-9X29POUS271449"/>
    <d v="2024-11-25T00:00:00"/>
    <s v="L50-I-48-06-27-90-MULT-9X29"/>
    <x v="4"/>
    <s v="BOX"/>
    <s v="POUS271449"/>
    <n v="30850710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12-12-30-90-MULT-120POUS270096"/>
    <d v="2024-11-25T00:00:00"/>
    <s v="L35-I-12-12-30-90-MULT-120"/>
    <x v="2"/>
    <s v="BOX"/>
    <s v="POUS270096"/>
    <n v="30850658"/>
    <n v="36"/>
    <n v="0"/>
    <n v="0"/>
    <n v="0"/>
    <n v="0"/>
    <n v="-36"/>
    <n v="36"/>
    <n v="58.32"/>
    <n v="2099.52"/>
    <x v="40"/>
    <d v="2024-12-03T00:00:00"/>
    <d v="2024-12-04T00:00:00"/>
    <s v="IMPRESA"/>
    <m/>
    <x v="2"/>
  </r>
  <r>
    <s v="L35-I-12-10-30-90-MULT-120POUS271392"/>
    <d v="2024-11-25T00:00:00"/>
    <s v="L35-I-12-10-30-90-MULT-120"/>
    <x v="2"/>
    <s v="BOX"/>
    <s v="POUS271392"/>
    <n v="30850659"/>
    <n v="18"/>
    <n v="0"/>
    <n v="0"/>
    <n v="0"/>
    <n v="0"/>
    <n v="-18"/>
    <n v="18"/>
    <n v="58.32"/>
    <n v="1049.76"/>
    <x v="40"/>
    <d v="2024-12-03T00:00:00"/>
    <d v="2024-12-04T00:00:00"/>
    <s v="IMPRESA"/>
    <m/>
    <x v="2"/>
  </r>
  <r>
    <s v="L35-I-12-10-30-90-MULT-120POUS270935"/>
    <d v="2024-11-25T00:00:00"/>
    <s v="L35-I-12-10-30-90-MULT-120"/>
    <x v="2"/>
    <s v="BOX"/>
    <s v="POUS270935"/>
    <n v="30850660"/>
    <n v="6"/>
    <n v="0"/>
    <n v="0"/>
    <n v="0"/>
    <n v="0"/>
    <n v="-6"/>
    <n v="6"/>
    <n v="58.32"/>
    <n v="349.92"/>
    <x v="40"/>
    <d v="2024-12-03T00:00:00"/>
    <d v="2024-12-04T00:00:00"/>
    <s v="IMPRESA"/>
    <m/>
    <x v="2"/>
  </r>
  <r>
    <s v="L35-I-48-02-30-80-MULT-120POUS270885"/>
    <d v="2024-11-25T00:00:00"/>
    <s v="L35-I-48-02-30-80-MULT-120"/>
    <x v="1"/>
    <s v="BOX"/>
    <s v="POUS270885"/>
    <n v="30850661"/>
    <n v="2"/>
    <n v="0"/>
    <n v="0"/>
    <n v="0"/>
    <n v="0"/>
    <n v="-2"/>
    <n v="2"/>
    <n v="58.32"/>
    <n v="116.64"/>
    <x v="40"/>
    <d v="2024-12-03T00:00:00"/>
    <d v="2024-12-04T00:00:00"/>
    <s v="IMPRESA"/>
    <m/>
    <x v="2"/>
  </r>
  <r>
    <s v="L35-I-48-04-30-80-MULT-120POUS271431"/>
    <d v="2024-11-25T00:00:00"/>
    <s v="L35-I-48-04-30-80-MULT-120"/>
    <x v="1"/>
    <s v="BOX"/>
    <s v="POUS271431"/>
    <n v="3085066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35-I-48-06-35-80-MULT-120POUS271437"/>
    <d v="2024-11-25T00:00:00"/>
    <s v="L35-I-48-06-35-80-MULT-120"/>
    <x v="1"/>
    <s v="BOX"/>
    <s v="POUS271437"/>
    <n v="30850663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12-27-90-MULT-9X29POUS271401"/>
    <d v="2024-11-25T00:00:00"/>
    <s v="L50-E-12-12-27-90-MULT-9X29"/>
    <x v="5"/>
    <s v="BOX"/>
    <s v="POUS271401"/>
    <n v="30850664"/>
    <n v="25"/>
    <n v="0"/>
    <n v="0"/>
    <n v="0"/>
    <n v="0"/>
    <n v="-25"/>
    <n v="25"/>
    <n v="58.32"/>
    <n v="1458"/>
    <x v="40"/>
    <d v="2024-12-03T00:00:00"/>
    <d v="2024-12-04T00:00:00"/>
    <s v="IMPRESA"/>
    <m/>
    <x v="2"/>
  </r>
  <r>
    <s v="L50-E-12-06-27-90-MULT-9X9POUS270811"/>
    <d v="2024-11-25T00:00:00"/>
    <s v="L50-E-12-06-27-90-MULT-9X9"/>
    <x v="5"/>
    <s v="BOX"/>
    <s v="POUS270811"/>
    <n v="30850667"/>
    <n v="7"/>
    <n v="0"/>
    <n v="0"/>
    <n v="0"/>
    <n v="0"/>
    <n v="-7"/>
    <n v="7"/>
    <n v="58.32"/>
    <n v="408.24"/>
    <x v="40"/>
    <d v="2024-12-03T00:00:00"/>
    <d v="2024-12-04T00:00:00"/>
    <s v="IMPRESA"/>
    <m/>
    <x v="2"/>
  </r>
  <r>
    <s v="L50-E-12-12-27-90-MULT-25X45POUS271261"/>
    <d v="2024-11-25T00:00:00"/>
    <s v="L50-E-12-12-27-90-MULT-25X45"/>
    <x v="5"/>
    <s v="BOX"/>
    <s v="POUS271261"/>
    <n v="30850669"/>
    <n v="4"/>
    <n v="0"/>
    <n v="0"/>
    <n v="0"/>
    <n v="0"/>
    <n v="-4"/>
    <n v="4"/>
    <n v="58.32"/>
    <n v="233.28"/>
    <x v="40"/>
    <d v="2024-12-03T00:00:00"/>
    <d v="2024-12-04T00:00:00"/>
    <s v="IMPRESA"/>
    <m/>
    <x v="2"/>
  </r>
  <r>
    <s v="L50-E-12-12-27-90-MULT-40X40POUS270843"/>
    <d v="2024-11-25T00:00:00"/>
    <s v="L50-E-12-12-27-90-MULT-40X40"/>
    <x v="5"/>
    <s v="BOX"/>
    <s v="POUS270843"/>
    <n v="30850672"/>
    <n v="1"/>
    <n v="0"/>
    <n v="0"/>
    <n v="0"/>
    <n v="0"/>
    <n v="-1"/>
    <n v="1"/>
    <n v="58.32"/>
    <n v="58.32"/>
    <x v="40"/>
    <d v="2024-12-03T00:00:00"/>
    <d v="2024-12-04T00:00:00"/>
    <s v="IMPRESA"/>
    <m/>
    <x v="2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59.32"/>
    <n v="415.24"/>
    <x v="40"/>
    <d v="2024-12-03T00:00:00"/>
    <d v="2024-12-04T00:00:00"/>
    <s v="INCOMPLETA"/>
    <m/>
    <x v="2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0.32"/>
    <n v="180.96"/>
    <x v="40"/>
    <d v="2024-12-03T00:00:00"/>
    <d v="2024-12-04T00:00:00"/>
    <s v="COMPLETA"/>
    <m/>
    <x v="0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0"/>
    <d v="2024-12-03T00:00:00"/>
    <d v="2024-12-04T00:00:00"/>
    <s v="COMPLETA"/>
    <m/>
    <x v="0"/>
  </r>
  <r>
    <s v="L50-E-12-08-30-90-MULT-120POUS270337"/>
    <d v="2024-11-25T00:00:00"/>
    <s v="L50-E-12-08-30-90-MULT-120"/>
    <x v="5"/>
    <s v="BOX"/>
    <s v="POUS270337"/>
    <n v="30850716"/>
    <n v="7"/>
    <n v="0"/>
    <n v="0"/>
    <n v="0"/>
    <n v="0"/>
    <n v="-7"/>
    <n v="7"/>
    <n v="61.32"/>
    <n v="429.24"/>
    <x v="41"/>
    <m/>
    <m/>
    <m/>
    <m/>
    <x v="3"/>
  </r>
  <r>
    <s v="L50-I-12-08-27-90-MULT-25X75POUS270337"/>
    <d v="2024-11-25T00:00:00"/>
    <s v="L50-I-12-08-27-90-MULT-25X75"/>
    <x v="3"/>
    <s v="BOX"/>
    <s v="POUS270337"/>
    <n v="30850717"/>
    <n v="3"/>
    <n v="0"/>
    <n v="0"/>
    <n v="0"/>
    <n v="0"/>
    <n v="-3"/>
    <n v="3"/>
    <n v="61.32"/>
    <n v="183.96"/>
    <x v="41"/>
    <m/>
    <m/>
    <m/>
    <m/>
    <x v="3"/>
  </r>
  <r>
    <s v="L50-I-12-08-30-90-MULT-25X75POUS270853"/>
    <d v="2024-11-25T00:00:00"/>
    <s v="L50-I-12-08-30-90-MULT-25X75"/>
    <x v="3"/>
    <s v="BOX"/>
    <s v="POUS270853"/>
    <n v="30850718"/>
    <n v="2"/>
    <n v="0"/>
    <n v="0"/>
    <n v="0"/>
    <n v="0"/>
    <n v="-2"/>
    <n v="2"/>
    <n v="61.32"/>
    <n v="122.64"/>
    <x v="41"/>
    <m/>
    <m/>
    <m/>
    <m/>
    <x v="3"/>
  </r>
  <r>
    <s v="L50-E-12-12-30-90-MULT-9X59POUS270712"/>
    <d v="2024-11-25T00:00:00"/>
    <s v="L50-E-12-12-30-90-MULT-9X59"/>
    <x v="5"/>
    <s v="BOX"/>
    <s v="POUS270712"/>
    <n v="30850720"/>
    <n v="68"/>
    <n v="0"/>
    <n v="0"/>
    <n v="0"/>
    <n v="0"/>
    <n v="-68"/>
    <n v="68"/>
    <n v="61.32"/>
    <n v="4169.76"/>
    <x v="41"/>
    <m/>
    <m/>
    <m/>
    <m/>
    <x v="3"/>
  </r>
  <r>
    <s v="L50-E-12-12-40-80-MULT-9X59POUS271018"/>
    <d v="2024-11-25T00:00:00"/>
    <s v="L50-E-12-12-40-80-MULT-9X59"/>
    <x v="5"/>
    <s v="BOX"/>
    <s v="POUS271018"/>
    <n v="30850721"/>
    <n v="21"/>
    <n v="0"/>
    <n v="0"/>
    <n v="0"/>
    <n v="0"/>
    <n v="-21"/>
    <n v="21"/>
    <n v="61.32"/>
    <n v="1287.72"/>
    <x v="41"/>
    <m/>
    <m/>
    <m/>
    <m/>
    <x v="3"/>
  </r>
  <r>
    <s v="L50-E-12-04-40-90-MULT-9X9POUS271243"/>
    <d v="2024-11-25T00:00:00"/>
    <s v="L50-E-12-04-40-90-MULT-9X9"/>
    <x v="5"/>
    <s v="BOX"/>
    <s v="POUS271243"/>
    <n v="30850722"/>
    <n v="17"/>
    <n v="0"/>
    <n v="0"/>
    <n v="0"/>
    <n v="0"/>
    <n v="-17"/>
    <n v="17"/>
    <n v="61.32"/>
    <n v="1042.44"/>
    <x v="41"/>
    <m/>
    <m/>
    <m/>
    <m/>
    <x v="3"/>
  </r>
  <r>
    <s v="L50-E-12-06-40-90-MULT-9X9POUS271243"/>
    <d v="2024-11-25T00:00:00"/>
    <s v="L50-E-12-06-40-90-MULT-9X9"/>
    <x v="5"/>
    <s v="BOX"/>
    <s v="POUS271243"/>
    <n v="30850723"/>
    <n v="16"/>
    <n v="0"/>
    <n v="0"/>
    <n v="0"/>
    <n v="0"/>
    <n v="-16"/>
    <n v="16"/>
    <n v="61.32"/>
    <n v="981.12"/>
    <x v="41"/>
    <m/>
    <m/>
    <m/>
    <m/>
    <x v="3"/>
  </r>
  <r>
    <s v="L50-E-12-08-30-90-MULT-ASYMPOUS270903"/>
    <d v="2024-11-25T00:00:00"/>
    <s v="L50-E-12-08-30-90-MULT-ASYM"/>
    <x v="5"/>
    <s v="BOX"/>
    <s v="POUS270903"/>
    <n v="30850724"/>
    <n v="14"/>
    <n v="0"/>
    <n v="0"/>
    <n v="0"/>
    <n v="0"/>
    <n v="-14"/>
    <n v="14"/>
    <n v="61.32"/>
    <n v="858.48"/>
    <x v="41"/>
    <m/>
    <m/>
    <m/>
    <m/>
    <x v="3"/>
  </r>
  <r>
    <s v="L50-E-12-12-27-80-MULT-9X17POUS271229"/>
    <d v="2024-11-25T00:00:00"/>
    <s v="L50-E-12-12-27-80-MULT-9X17"/>
    <x v="5"/>
    <s v="BOX"/>
    <s v="POUS271229"/>
    <n v="30850725"/>
    <n v="12"/>
    <n v="0"/>
    <n v="0"/>
    <n v="0"/>
    <n v="0"/>
    <n v="-12"/>
    <n v="12"/>
    <n v="61.32"/>
    <n v="735.84"/>
    <x v="41"/>
    <m/>
    <m/>
    <m/>
    <m/>
    <x v="3"/>
  </r>
  <r>
    <s v="L50-E-12-12-30-90-MULT-LOLPOUS270172"/>
    <d v="2024-11-25T00:00:00"/>
    <s v="L50-E-12-12-30-90-MULT-LOL"/>
    <x v="5"/>
    <s v="BOX"/>
    <s v="POUS270172"/>
    <n v="30850726"/>
    <n v="9"/>
    <n v="0"/>
    <n v="0"/>
    <n v="0"/>
    <n v="0"/>
    <n v="-9"/>
    <n v="9"/>
    <n v="61.32"/>
    <n v="551.88"/>
    <x v="41"/>
    <m/>
    <m/>
    <m/>
    <m/>
    <x v="3"/>
  </r>
  <r>
    <s v="L50-E-12-10-50-80-MULT-ASYMPOUS270753"/>
    <d v="2024-11-25T00:00:00"/>
    <s v="L50-E-12-10-50-80-MULT-ASYM"/>
    <x v="5"/>
    <s v="BOX"/>
    <s v="POUS270753"/>
    <n v="30850727"/>
    <n v="4"/>
    <n v="0"/>
    <n v="0"/>
    <n v="0"/>
    <n v="0"/>
    <n v="-4"/>
    <n v="4"/>
    <n v="61.32"/>
    <n v="245.28"/>
    <x v="41"/>
    <m/>
    <m/>
    <m/>
    <m/>
    <x v="3"/>
  </r>
  <r>
    <s v="L50-E-12-12-27-90-MULT-25X45POUS271261-C Natatorium Finish"/>
    <d v="2024-11-25T00:00:00"/>
    <s v="L50-E-12-12-27-90-MULT-25X45"/>
    <x v="5"/>
    <s v="BOX"/>
    <s v="POUS271261-C Natatorium Finish"/>
    <n v="30850728"/>
    <n v="4"/>
    <n v="0"/>
    <n v="0"/>
    <n v="0"/>
    <n v="0"/>
    <n v="-4"/>
    <n v="4"/>
    <n v="61.32"/>
    <n v="245.28"/>
    <x v="41"/>
    <m/>
    <m/>
    <m/>
    <m/>
    <x v="3"/>
  </r>
  <r>
    <s v="L50-E-12-12-30-90-MULT-15X35POUS270490"/>
    <d v="2024-11-25T00:00:00"/>
    <s v="L50-E-12-12-30-90-MULT-15X35"/>
    <x v="5"/>
    <s v="BOX"/>
    <s v="POUS270490"/>
    <n v="30850729"/>
    <n v="3"/>
    <n v="0"/>
    <n v="0"/>
    <n v="0"/>
    <n v="0"/>
    <n v="-3"/>
    <n v="3"/>
    <n v="61.32"/>
    <n v="183.96"/>
    <x v="41"/>
    <m/>
    <m/>
    <m/>
    <m/>
    <x v="3"/>
  </r>
  <r>
    <s v="L50-E-12-12-30-90-MULT-25X75POUS270490"/>
    <d v="2024-11-25T00:00:00"/>
    <s v="L50-E-12-12-30-90-MULT-25X75"/>
    <x v="5"/>
    <s v="BOX"/>
    <s v="POUS270490"/>
    <n v="30850730"/>
    <n v="3"/>
    <n v="0"/>
    <n v="0"/>
    <n v="0"/>
    <n v="0"/>
    <n v="-3"/>
    <n v="3"/>
    <n v="61.32"/>
    <n v="183.96"/>
    <x v="41"/>
    <m/>
    <m/>
    <m/>
    <m/>
    <x v="3"/>
  </r>
  <r>
    <s v="L50-E-12-12-30-90-MULT-9X59POUS270269"/>
    <d v="2024-11-25T00:00:00"/>
    <s v="L50-E-12-12-30-90-MULT-9X59"/>
    <x v="5"/>
    <s v="BOX"/>
    <s v="POUS270269"/>
    <n v="30850731"/>
    <n v="3"/>
    <n v="0"/>
    <n v="0"/>
    <n v="0"/>
    <n v="0"/>
    <n v="-3"/>
    <n v="3"/>
    <n v="61.32"/>
    <n v="183.96"/>
    <x v="41"/>
    <m/>
    <m/>
    <m/>
    <m/>
    <x v="3"/>
  </r>
  <r>
    <s v="L50-E-12-12-30-90-MULT-9X9POUS270490"/>
    <d v="2024-11-25T00:00:00"/>
    <s v="L50-E-12-12-30-90-MULT-9X9"/>
    <x v="5"/>
    <s v="BOX"/>
    <s v="POUS270490"/>
    <n v="30850732"/>
    <n v="3"/>
    <n v="0"/>
    <n v="0"/>
    <n v="0"/>
    <n v="0"/>
    <n v="-3"/>
    <n v="3"/>
    <n v="61.32"/>
    <n v="183.96"/>
    <x v="41"/>
    <m/>
    <m/>
    <m/>
    <m/>
    <x v="3"/>
  </r>
  <r>
    <s v="L50-E-12-02-30-80-MULT-25X25POUS271375"/>
    <d v="2024-11-25T00:00:00"/>
    <s v="L50-E-12-02-30-80-MULT-25X25"/>
    <x v="5"/>
    <s v="BOX"/>
    <s v="POUS271375"/>
    <n v="30850733"/>
    <n v="2"/>
    <n v="0"/>
    <n v="0"/>
    <n v="0"/>
    <n v="0"/>
    <n v="-2"/>
    <n v="2"/>
    <n v="61.32"/>
    <n v="122.64"/>
    <x v="41"/>
    <m/>
    <m/>
    <m/>
    <m/>
    <x v="3"/>
  </r>
  <r>
    <s v="L50-E-12-08-30-90-MULT-9X29POUS270361"/>
    <d v="2024-11-25T00:00:00"/>
    <s v="L50-E-12-08-30-90-MULT-9X29"/>
    <x v="5"/>
    <s v="BOX"/>
    <s v="POUS270361"/>
    <n v="30850734"/>
    <n v="2"/>
    <n v="0"/>
    <n v="0"/>
    <n v="0"/>
    <n v="0"/>
    <n v="-2"/>
    <n v="2"/>
    <n v="61.32"/>
    <n v="122.64"/>
    <x v="41"/>
    <m/>
    <m/>
    <m/>
    <m/>
    <x v="3"/>
  </r>
  <r>
    <s v="L50-E-12-08-30-90-MULT-ASYMPOUS270166"/>
    <d v="2024-11-25T00:00:00"/>
    <s v="L50-E-12-08-30-90-MULT-ASYM"/>
    <x v="5"/>
    <s v="BOX"/>
    <s v="POUS270166"/>
    <n v="30850735"/>
    <n v="2"/>
    <n v="0"/>
    <n v="0"/>
    <n v="0"/>
    <n v="0"/>
    <n v="-2"/>
    <n v="2"/>
    <n v="61.32"/>
    <n v="122.64"/>
    <x v="41"/>
    <m/>
    <m/>
    <m/>
    <m/>
    <x v="3"/>
  </r>
  <r>
    <s v="L50-E-12-10-50-80-MULT-25X45POUS270753"/>
    <d v="2024-11-25T00:00:00"/>
    <s v="L50-E-12-10-50-80-MULT-25X45"/>
    <x v="5"/>
    <s v="BOX"/>
    <s v="POUS270753"/>
    <n v="30850736"/>
    <n v="2"/>
    <n v="0"/>
    <n v="0"/>
    <n v="0"/>
    <n v="0"/>
    <n v="-2"/>
    <n v="2"/>
    <n v="61.32"/>
    <n v="122.64"/>
    <x v="41"/>
    <m/>
    <m/>
    <m/>
    <m/>
    <x v="3"/>
  </r>
  <r>
    <s v="L50-E-12-12-30-90-MULT-40X40POUS270432"/>
    <d v="2024-11-25T00:00:00"/>
    <s v="L50-E-12-12-30-90-MULT-40X40"/>
    <x v="5"/>
    <s v="BOX"/>
    <s v="POUS270432"/>
    <n v="30850737"/>
    <n v="2"/>
    <n v="0"/>
    <n v="0"/>
    <n v="0"/>
    <n v="0"/>
    <n v="-2"/>
    <n v="2"/>
    <n v="61.32"/>
    <n v="122.64"/>
    <x v="41"/>
    <m/>
    <m/>
    <m/>
    <m/>
    <x v="3"/>
  </r>
  <r>
    <s v="L50-E-12-12-30-90-MULT-9X9POUS271263-C RAL 9011"/>
    <d v="2024-11-25T00:00:00"/>
    <s v="L50-E-12-12-30-90-MULT-9X9"/>
    <x v="5"/>
    <s v="BOX"/>
    <s v="POUS271263-C RAL 9011"/>
    <n v="30850738"/>
    <n v="2"/>
    <n v="0"/>
    <n v="0"/>
    <n v="0"/>
    <n v="0"/>
    <n v="-2"/>
    <n v="2"/>
    <n v="61.32"/>
    <n v="122.64"/>
    <x v="41"/>
    <m/>
    <m/>
    <m/>
    <m/>
    <x v="3"/>
  </r>
  <r>
    <s v="L50-E-12-12-30-90-MULT-9X59POUS270687"/>
    <d v="2024-11-25T00:00:00"/>
    <s v="L50-E-12-12-30-90-MULT-9X59"/>
    <x v="5"/>
    <s v="BOX"/>
    <s v="POUS270687"/>
    <n v="30850739"/>
    <n v="1"/>
    <n v="0"/>
    <n v="0"/>
    <n v="0"/>
    <n v="0"/>
    <n v="-1"/>
    <n v="1"/>
    <n v="61.32"/>
    <n v="61.32"/>
    <x v="41"/>
    <m/>
    <m/>
    <m/>
    <m/>
    <x v="3"/>
  </r>
  <r>
    <s v="L50-I-12-12-30-80-MULT-9X59POUS271322"/>
    <d v="2024-11-25T00:00:00"/>
    <s v="L50-I-12-12-30-80-MULT-9X59"/>
    <x v="3"/>
    <s v="BOX"/>
    <s v="POUS271322"/>
    <n v="30850740"/>
    <n v="120"/>
    <n v="0"/>
    <n v="0"/>
    <n v="0"/>
    <n v="0"/>
    <n v="-120"/>
    <n v="120"/>
    <n v="61.32"/>
    <n v="7358.4"/>
    <x v="41"/>
    <m/>
    <m/>
    <m/>
    <m/>
    <x v="3"/>
  </r>
  <r>
    <s v="L50-I-12-06-22-80-MULT-9X29POUS270429"/>
    <d v="2024-11-25T00:00:00"/>
    <s v="L50-I-12-06-22-80-MULT-9X29"/>
    <x v="3"/>
    <s v="BOX"/>
    <s v="POUS270429"/>
    <n v="30850741"/>
    <n v="97"/>
    <n v="0"/>
    <n v="0"/>
    <n v="0"/>
    <n v="0"/>
    <n v="-97"/>
    <n v="97"/>
    <n v="61.32"/>
    <n v="5948.04"/>
    <x v="41"/>
    <m/>
    <m/>
    <m/>
    <m/>
    <x v="3"/>
  </r>
  <r>
    <s v="L50-I-12-08-30-90-MULT-ASYMPOUS270997"/>
    <d v="2024-11-25T00:00:00"/>
    <s v="L50-I-12-08-30-90-MULT-ASYM"/>
    <x v="3"/>
    <s v="BOX"/>
    <s v="POUS270997"/>
    <n v="30850742"/>
    <n v="90"/>
    <n v="0"/>
    <n v="0"/>
    <n v="0"/>
    <n v="0"/>
    <n v="-90"/>
    <n v="90"/>
    <n v="61.32"/>
    <n v="5518.8"/>
    <x v="41"/>
    <m/>
    <m/>
    <m/>
    <m/>
    <x v="3"/>
  </r>
  <r>
    <s v="L50-I-12-10-35-90-MULT-15X23POUS270937"/>
    <d v="2024-11-25T00:00:00"/>
    <s v="L50-I-12-10-35-90-MULT-15X23"/>
    <x v="3"/>
    <s v="BOX"/>
    <s v="POUS270937"/>
    <n v="30850743"/>
    <n v="64"/>
    <n v="0"/>
    <n v="0"/>
    <n v="0"/>
    <n v="0"/>
    <n v="-64"/>
    <n v="64"/>
    <n v="61.32"/>
    <n v="3924.48"/>
    <x v="41"/>
    <m/>
    <m/>
    <m/>
    <m/>
    <x v="3"/>
  </r>
  <r>
    <s v="L50-I-12-12-30-80-MULT-9X29POUS270996"/>
    <d v="2024-11-25T00:00:00"/>
    <s v="L50-I-12-12-30-80-MULT-9X29"/>
    <x v="3"/>
    <s v="BOX"/>
    <s v="POUS270996"/>
    <n v="30850744"/>
    <n v="20"/>
    <n v="0"/>
    <n v="0"/>
    <n v="0"/>
    <n v="0"/>
    <n v="-20"/>
    <n v="20"/>
    <n v="61.32"/>
    <n v="1226.4000000000001"/>
    <x v="41"/>
    <m/>
    <m/>
    <m/>
    <m/>
    <x v="3"/>
  </r>
  <r>
    <s v="L50-I-12-10-30-90-MULT-15X35POUS271338"/>
    <d v="2024-11-25T00:00:00"/>
    <s v="L50-I-12-10-30-90-MULT-15X35"/>
    <x v="3"/>
    <s v="BOX"/>
    <s v="POUS271338"/>
    <n v="30850745"/>
    <n v="14"/>
    <n v="0"/>
    <n v="0"/>
    <n v="0"/>
    <n v="0"/>
    <n v="-14"/>
    <n v="14"/>
    <n v="61.32"/>
    <n v="858.48"/>
    <x v="41"/>
    <m/>
    <m/>
    <m/>
    <m/>
    <x v="3"/>
  </r>
  <r>
    <s v="L50-I-12-12-30-90-MULT-9X29POUS270794"/>
    <d v="2024-11-25T00:00:00"/>
    <s v="L50-I-12-12-30-90-MULT-9X29"/>
    <x v="3"/>
    <s v="BOX"/>
    <s v="POUS270794"/>
    <n v="30850746"/>
    <n v="14"/>
    <n v="0"/>
    <n v="0"/>
    <n v="0"/>
    <n v="0"/>
    <n v="-14"/>
    <n v="14"/>
    <n v="61.32"/>
    <n v="858.48"/>
    <x v="41"/>
    <m/>
    <m/>
    <m/>
    <m/>
    <x v="3"/>
  </r>
  <r>
    <s v="L50-I-12-12-27-90-MULT-ASYMPOUS271246"/>
    <d v="2024-11-25T00:00:00"/>
    <s v="L50-I-12-12-27-90-MULT-ASYM"/>
    <x v="3"/>
    <s v="BOX"/>
    <s v="POUS271246"/>
    <n v="30850747"/>
    <n v="13"/>
    <n v="0"/>
    <n v="0"/>
    <n v="0"/>
    <n v="0"/>
    <n v="-13"/>
    <n v="13"/>
    <n v="61.32"/>
    <n v="797.16"/>
    <x v="41"/>
    <m/>
    <m/>
    <m/>
    <m/>
    <x v="3"/>
  </r>
  <r>
    <s v="L50-I-12-12-30-90-MULT-9X29POUS270795"/>
    <d v="2024-11-25T00:00:00"/>
    <s v="L50-I-12-12-30-90-MULT-9X29"/>
    <x v="3"/>
    <s v="BOX"/>
    <s v="POUS270795"/>
    <n v="30850748"/>
    <n v="10"/>
    <n v="0"/>
    <n v="0"/>
    <n v="0"/>
    <n v="0"/>
    <n v="-10"/>
    <n v="10"/>
    <n v="61.32"/>
    <n v="613.20000000000005"/>
    <x v="41"/>
    <m/>
    <m/>
    <m/>
    <m/>
    <x v="3"/>
  </r>
  <r>
    <s v="L50-I-12-08-27-90-MULT-9X29POUS270425"/>
    <d v="2024-11-25T00:00:00"/>
    <s v="L50-I-12-08-27-90-MULT-9X29"/>
    <x v="3"/>
    <s v="BOX"/>
    <s v="POUS270425"/>
    <n v="30850749"/>
    <n v="8"/>
    <n v="0"/>
    <n v="0"/>
    <n v="0"/>
    <n v="0"/>
    <n v="-8"/>
    <n v="8"/>
    <n v="61.32"/>
    <n v="490.56"/>
    <x v="41"/>
    <m/>
    <m/>
    <m/>
    <m/>
    <x v="3"/>
  </r>
  <r>
    <s v="L50-I-12-08-30-90-MULT-25X45POUS270813"/>
    <d v="2024-11-25T00:00:00"/>
    <s v="L50-I-12-08-30-90-MULT-25X45"/>
    <x v="3"/>
    <s v="BOX"/>
    <s v="POUS270813"/>
    <n v="30850750"/>
    <n v="8"/>
    <n v="0"/>
    <n v="0"/>
    <n v="0"/>
    <n v="0"/>
    <n v="-8"/>
    <n v="8"/>
    <n v="61.32"/>
    <n v="490.56"/>
    <x v="41"/>
    <m/>
    <m/>
    <m/>
    <m/>
    <x v="3"/>
  </r>
  <r>
    <s v="L50-I-12-12-30-90-MULT-9X29POUS270582"/>
    <d v="2024-11-25T00:00:00"/>
    <s v="L50-I-12-12-30-90-MULT-9X29"/>
    <x v="3"/>
    <s v="BOX"/>
    <s v="POUS270582"/>
    <n v="30850751"/>
    <n v="8"/>
    <n v="0"/>
    <n v="0"/>
    <n v="0"/>
    <n v="0"/>
    <n v="-8"/>
    <n v="8"/>
    <n v="61.32"/>
    <n v="490.56"/>
    <x v="41"/>
    <m/>
    <m/>
    <m/>
    <m/>
    <x v="3"/>
  </r>
  <r>
    <s v="L50-I-12-12-30-90-MULT-9X29POUS270583"/>
    <d v="2024-11-25T00:00:00"/>
    <s v="L50-I-12-12-30-90-MULT-9X29"/>
    <x v="3"/>
    <s v="BOX"/>
    <s v="POUS270583"/>
    <n v="30850752"/>
    <n v="8"/>
    <n v="0"/>
    <n v="0"/>
    <n v="0"/>
    <n v="0"/>
    <n v="-8"/>
    <n v="8"/>
    <n v="61.32"/>
    <n v="490.56"/>
    <x v="41"/>
    <m/>
    <m/>
    <m/>
    <m/>
    <x v="3"/>
  </r>
  <r>
    <s v="L50-I-12-06-30-90-MULT-40X60POUS270697"/>
    <d v="2024-11-25T00:00:00"/>
    <s v="L50-I-12-06-30-90-MULT-40X60"/>
    <x v="3"/>
    <s v="BOX"/>
    <s v="POUS270697"/>
    <n v="30850753"/>
    <n v="7"/>
    <n v="0"/>
    <n v="0"/>
    <n v="0"/>
    <n v="0"/>
    <n v="-7"/>
    <n v="7"/>
    <n v="61.32"/>
    <n v="429.24"/>
    <x v="41"/>
    <m/>
    <m/>
    <m/>
    <m/>
    <x v="3"/>
  </r>
  <r>
    <s v="L50-I-12-12-27-90-MULT-15X65POUS270789"/>
    <d v="2024-11-25T00:00:00"/>
    <s v="L50-I-12-12-27-90-MULT-15X65"/>
    <x v="3"/>
    <s v="BOX"/>
    <s v="POUS270789"/>
    <n v="30850754"/>
    <n v="6"/>
    <n v="0"/>
    <n v="0"/>
    <n v="0"/>
    <n v="0"/>
    <n v="-6"/>
    <n v="6"/>
    <n v="61.32"/>
    <n v="367.92"/>
    <x v="41"/>
    <m/>
    <m/>
    <m/>
    <m/>
    <x v="3"/>
  </r>
  <r>
    <s v="L50-I-12-10-35-90-MULT-70X40POUS271239"/>
    <d v="2024-11-25T00:00:00"/>
    <s v="L50-I-12-10-35-90-MULT-70X40"/>
    <x v="3"/>
    <s v="BOX"/>
    <s v="POUS271239"/>
    <n v="30850755"/>
    <n v="5"/>
    <n v="0"/>
    <n v="0"/>
    <n v="0"/>
    <n v="0"/>
    <n v="-5"/>
    <n v="5"/>
    <n v="61.32"/>
    <n v="306.60000000000002"/>
    <x v="41"/>
    <m/>
    <m/>
    <m/>
    <m/>
    <x v="3"/>
  </r>
  <r>
    <s v="L50-I-12-08-27-90-MULT-15X15POUS270401"/>
    <d v="2024-11-25T00:00:00"/>
    <s v="L50-I-12-08-27-90-MULT-15X15"/>
    <x v="3"/>
    <s v="BOX"/>
    <s v="POUS270401"/>
    <n v="30850756"/>
    <n v="4"/>
    <n v="0"/>
    <n v="0"/>
    <n v="0"/>
    <n v="0"/>
    <n v="-4"/>
    <n v="4"/>
    <n v="61.32"/>
    <n v="245.28"/>
    <x v="41"/>
    <m/>
    <m/>
    <m/>
    <m/>
    <x v="3"/>
  </r>
  <r>
    <s v="L50-I-12-08-27-90-MULT-9X29POUS270493"/>
    <d v="2024-11-25T00:00:00"/>
    <s v="L50-I-12-08-27-90-MULT-9X29"/>
    <x v="3"/>
    <s v="BOX"/>
    <s v="POUS270493"/>
    <n v="30850757"/>
    <n v="4"/>
    <n v="0"/>
    <n v="0"/>
    <n v="0"/>
    <n v="0"/>
    <n v="-4"/>
    <n v="4"/>
    <n v="61.32"/>
    <n v="245.28"/>
    <x v="41"/>
    <m/>
    <m/>
    <m/>
    <m/>
    <x v="3"/>
  </r>
  <r>
    <s v="L50-I-12-08-27-90-MULT-9X29POUS270832"/>
    <d v="2024-11-25T00:00:00"/>
    <s v="L50-I-12-08-27-90-MULT-9X29"/>
    <x v="3"/>
    <s v="BOX"/>
    <s v="POUS270832"/>
    <n v="30850758"/>
    <n v="4"/>
    <n v="0"/>
    <n v="0"/>
    <n v="0"/>
    <n v="0"/>
    <n v="-4"/>
    <n v="4"/>
    <n v="61.32"/>
    <n v="245.28"/>
    <x v="41"/>
    <m/>
    <m/>
    <m/>
    <m/>
    <x v="3"/>
  </r>
  <r>
    <s v="L50-I-12-10-27-90-MULT-15X35POUS270365"/>
    <d v="2024-11-25T00:00:00"/>
    <s v="L50-I-12-10-27-90-MULT-15X35"/>
    <x v="3"/>
    <s v="BOX"/>
    <s v="POUS270365"/>
    <n v="30850759"/>
    <n v="4"/>
    <n v="0"/>
    <n v="0"/>
    <n v="0"/>
    <n v="0"/>
    <n v="-4"/>
    <n v="4"/>
    <n v="61.32"/>
    <n v="245.28"/>
    <x v="41"/>
    <m/>
    <m/>
    <m/>
    <m/>
    <x v="3"/>
  </r>
  <r>
    <s v="L50-I-12-12-30-90-MULT-40X40POUS270787"/>
    <d v="2024-11-25T00:00:00"/>
    <s v="L50-I-12-12-30-90-MULT-40X40"/>
    <x v="3"/>
    <s v="BOX"/>
    <s v="POUS270787"/>
    <n v="30850760"/>
    <n v="4"/>
    <n v="0"/>
    <n v="0"/>
    <n v="0"/>
    <n v="0"/>
    <n v="-4"/>
    <n v="4"/>
    <n v="61.32"/>
    <n v="245.28"/>
    <x v="41"/>
    <m/>
    <m/>
    <m/>
    <m/>
    <x v="3"/>
  </r>
  <r>
    <s v="L50-I-12-10-35-90-MULT-15X35POUS270937"/>
    <d v="2024-11-25T00:00:00"/>
    <s v="L50-I-12-10-35-90-MULT-15X35"/>
    <x v="3"/>
    <s v="BOX"/>
    <s v="POUS270937"/>
    <n v="30850761"/>
    <n v="3"/>
    <n v="0"/>
    <n v="0"/>
    <n v="0"/>
    <n v="0"/>
    <n v="-3"/>
    <n v="3"/>
    <n v="61.32"/>
    <n v="183.96"/>
    <x v="41"/>
    <m/>
    <m/>
    <m/>
    <m/>
    <x v="3"/>
  </r>
  <r>
    <s v="L50-I-12-12-30-90-MULT-9X59POUS270769"/>
    <d v="2024-11-25T00:00:00"/>
    <s v="L50-I-12-12-30-90-MULT-9X59"/>
    <x v="3"/>
    <s v="BOX"/>
    <s v="POUS270769"/>
    <n v="30850762"/>
    <n v="3"/>
    <n v="0"/>
    <n v="0"/>
    <n v="0"/>
    <n v="0"/>
    <n v="-3"/>
    <n v="3"/>
    <n v="61.32"/>
    <n v="183.96"/>
    <x v="41"/>
    <m/>
    <m/>
    <m/>
    <m/>
    <x v="3"/>
  </r>
  <r>
    <s v="L50-I-12-06-27-90-MULT-9X29POUS270807"/>
    <d v="2024-11-25T00:00:00"/>
    <s v="L50-I-12-06-27-90-MULT-9X29"/>
    <x v="3"/>
    <s v="BOX"/>
    <s v="POUS270807"/>
    <n v="30850763"/>
    <n v="2"/>
    <n v="0"/>
    <n v="0"/>
    <n v="0"/>
    <n v="0"/>
    <n v="-2"/>
    <n v="2"/>
    <n v="61.32"/>
    <n v="122.64"/>
    <x v="41"/>
    <m/>
    <m/>
    <m/>
    <m/>
    <x v="3"/>
  </r>
  <r>
    <s v="L50-I-12-10-27-90-MULT-15X35POUS270872"/>
    <d v="2024-11-25T00:00:00"/>
    <s v="L50-I-12-10-27-90-MULT-15X35"/>
    <x v="3"/>
    <s v="BOX"/>
    <s v="POUS270872"/>
    <n v="30850764"/>
    <n v="2"/>
    <n v="0"/>
    <n v="0"/>
    <n v="0"/>
    <n v="0"/>
    <n v="-2"/>
    <n v="2"/>
    <n v="61.32"/>
    <n v="122.64"/>
    <x v="41"/>
    <m/>
    <m/>
    <m/>
    <m/>
    <x v="3"/>
  </r>
  <r>
    <s v="L50-I-12-12-40-80-MULT-ASYMPOUS271293"/>
    <d v="2024-11-25T00:00:00"/>
    <s v="L50-I-12-12-40-80-MULT-ASYM"/>
    <x v="3"/>
    <s v="BOX"/>
    <s v="POUS271293"/>
    <n v="30850776"/>
    <n v="2"/>
    <n v="0"/>
    <n v="0"/>
    <n v="0"/>
    <n v="0"/>
    <n v="-2"/>
    <n v="2"/>
    <n v="61.32"/>
    <n v="122.64"/>
    <x v="41"/>
    <m/>
    <m/>
    <m/>
    <m/>
    <x v="3"/>
  </r>
  <r>
    <s v="L50-I-12-04-27-90-MULT-9X9POUS270320"/>
    <d v="2024-11-25T00:00:00"/>
    <s v="L50-I-12-04-27-90-MULT-9X9"/>
    <x v="3"/>
    <s v="BOX"/>
    <s v="POUS270320"/>
    <n v="30850765"/>
    <n v="1"/>
    <n v="0"/>
    <n v="0"/>
    <n v="0"/>
    <n v="0"/>
    <n v="-1"/>
    <n v="1"/>
    <n v="61.32"/>
    <n v="61.32"/>
    <x v="41"/>
    <m/>
    <m/>
    <m/>
    <m/>
    <x v="3"/>
  </r>
  <r>
    <s v="L50-I-12-06-27-90-MULT-9X9POUS270425"/>
    <d v="2024-11-25T00:00:00"/>
    <s v="L50-I-12-06-27-90-MULT-9X9"/>
    <x v="3"/>
    <s v="BOX"/>
    <s v="POUS270425"/>
    <n v="30850766"/>
    <n v="1"/>
    <n v="0"/>
    <n v="0"/>
    <n v="0"/>
    <n v="0"/>
    <n v="-1"/>
    <n v="1"/>
    <n v="61.32"/>
    <n v="61.32"/>
    <x v="41"/>
    <m/>
    <m/>
    <m/>
    <m/>
    <x v="3"/>
  </r>
  <r>
    <s v="L50-I-12-08-27-90-MULT-9X17POUS270161"/>
    <d v="2024-11-25T00:00:00"/>
    <s v="L50-I-12-08-27-90-MULT-9X17"/>
    <x v="3"/>
    <s v="BOX"/>
    <s v="POUS270161"/>
    <n v="30850767"/>
    <n v="1"/>
    <n v="0"/>
    <n v="0"/>
    <n v="0"/>
    <n v="0"/>
    <n v="-1"/>
    <n v="1"/>
    <n v="61.32"/>
    <n v="61.32"/>
    <x v="41"/>
    <m/>
    <m/>
    <m/>
    <m/>
    <x v="3"/>
  </r>
  <r>
    <s v="L50-I-12-12-27-90-MULT-25X25POUS270843"/>
    <d v="2024-11-25T00:00:00"/>
    <s v="L50-I-12-12-27-90-MULT-25X25"/>
    <x v="3"/>
    <s v="BOX"/>
    <s v="POUS270843"/>
    <n v="30850768"/>
    <n v="1"/>
    <n v="0"/>
    <n v="0"/>
    <n v="0"/>
    <n v="0"/>
    <n v="-1"/>
    <n v="1"/>
    <n v="61.32"/>
    <n v="61.32"/>
    <x v="41"/>
    <m/>
    <m/>
    <m/>
    <m/>
    <x v="3"/>
  </r>
  <r>
    <s v="L50-I-12-12-30-90-MULT-15X15POUS270757"/>
    <d v="2024-11-25T00:00:00"/>
    <s v="L50-I-12-12-30-90-MULT-15X15"/>
    <x v="3"/>
    <s v="BOX"/>
    <s v="POUS270757"/>
    <n v="30850769"/>
    <n v="1"/>
    <n v="0"/>
    <n v="0"/>
    <n v="0"/>
    <n v="0"/>
    <n v="-1"/>
    <n v="1"/>
    <n v="61.32"/>
    <n v="61.32"/>
    <x v="41"/>
    <m/>
    <m/>
    <m/>
    <m/>
    <x v="3"/>
  </r>
  <r>
    <s v="L50-I-12-12-30-90-MULT-15X23POUS270757"/>
    <d v="2024-11-25T00:00:00"/>
    <s v="L50-I-12-12-30-90-MULT-15X23"/>
    <x v="3"/>
    <s v="BOX"/>
    <s v="POUS270757"/>
    <n v="30850770"/>
    <n v="1"/>
    <n v="0"/>
    <n v="0"/>
    <n v="0"/>
    <n v="0"/>
    <n v="-1"/>
    <n v="1"/>
    <n v="61.32"/>
    <n v="61.32"/>
    <x v="41"/>
    <m/>
    <m/>
    <m/>
    <m/>
    <x v="3"/>
  </r>
  <r>
    <s v="L50-I-12-12-30-90-MULT-15X35POUS270757"/>
    <d v="2024-11-25T00:00:00"/>
    <s v="L50-I-12-12-30-90-MULT-15X35"/>
    <x v="3"/>
    <s v="BOX"/>
    <s v="POUS270757"/>
    <n v="30850771"/>
    <n v="1"/>
    <n v="0"/>
    <n v="0"/>
    <n v="0"/>
    <n v="0"/>
    <n v="-1"/>
    <n v="1"/>
    <n v="61.32"/>
    <n v="61.32"/>
    <x v="41"/>
    <m/>
    <m/>
    <m/>
    <m/>
    <x v="3"/>
  </r>
  <r>
    <s v="L50-I-12-12-30-90-MULT-25X45POUS270757"/>
    <d v="2024-11-25T00:00:00"/>
    <s v="L50-I-12-12-30-90-MULT-25X45"/>
    <x v="3"/>
    <s v="BOX"/>
    <s v="POUS270757"/>
    <n v="30850772"/>
    <n v="1"/>
    <n v="0"/>
    <n v="0"/>
    <n v="0"/>
    <n v="0"/>
    <n v="-1"/>
    <n v="1"/>
    <n v="61.32"/>
    <n v="61.32"/>
    <x v="41"/>
    <m/>
    <m/>
    <m/>
    <m/>
    <x v="3"/>
  </r>
  <r>
    <s v="L50-I-12-12-30-90-MULT-25X75POUS270757"/>
    <d v="2024-11-25T00:00:00"/>
    <s v="L50-I-12-12-30-90-MULT-25X75"/>
    <x v="3"/>
    <s v="BOX"/>
    <s v="POUS270757"/>
    <n v="30850773"/>
    <n v="1"/>
    <n v="0"/>
    <n v="0"/>
    <n v="0"/>
    <n v="0"/>
    <n v="-1"/>
    <n v="1"/>
    <n v="61.32"/>
    <n v="61.32"/>
    <x v="41"/>
    <m/>
    <m/>
    <m/>
    <m/>
    <x v="3"/>
  </r>
  <r>
    <s v="L50-I-12-12-30-90-MULT-9X9POUS270757"/>
    <d v="2024-11-25T00:00:00"/>
    <s v="L50-I-12-12-30-90-MULT-9X9"/>
    <x v="3"/>
    <s v="BOX"/>
    <s v="POUS270757"/>
    <n v="30850774"/>
    <n v="1"/>
    <n v="0"/>
    <n v="0"/>
    <n v="0"/>
    <n v="0"/>
    <n v="-1"/>
    <n v="1"/>
    <n v="61.32"/>
    <n v="61.32"/>
    <x v="41"/>
    <m/>
    <m/>
    <m/>
    <m/>
    <x v="3"/>
  </r>
  <r>
    <s v="L50-I-12-10-40-90-MULT-25X45POUS270993"/>
    <d v="2024-11-25T00:00:00"/>
    <s v="L50-I-12-10-40-90-MULT-25X45"/>
    <x v="3"/>
    <s v="BOX"/>
    <s v="POUS270993"/>
    <n v="30850775"/>
    <n v="159"/>
    <n v="0"/>
    <n v="0"/>
    <n v="0"/>
    <n v="0"/>
    <n v="-159"/>
    <n v="159"/>
    <n v="61.32"/>
    <n v="9749.8799999999992"/>
    <x v="41"/>
    <m/>
    <m/>
    <m/>
    <m/>
    <x v="3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s v="L35-I-48-02-22-80-MULT-120"/>
    <x v="0"/>
    <s v="BOX"/>
    <s v="POUS272373"/>
    <n v="30851674"/>
    <n v="0"/>
    <n v="10"/>
  </r>
  <r>
    <s v="L35-I-48-04-30-80-MULT-120"/>
    <x v="0"/>
    <s v="BOX"/>
    <s v="POUS272385"/>
    <n v="30851675"/>
    <n v="0"/>
    <n v="1"/>
  </r>
  <r>
    <s v="L35-I-48-06-30-90-MULT-120"/>
    <x v="0"/>
    <s v="BOX"/>
    <s v="POUS272462"/>
    <n v="30851676"/>
    <n v="0"/>
    <n v="9"/>
  </r>
  <r>
    <s v="L35-I-48-08-30-80-MULT-120"/>
    <x v="0"/>
    <s v="BOX"/>
    <s v="POUS272395"/>
    <n v="30851677"/>
    <n v="0"/>
    <n v="1"/>
  </r>
  <r>
    <s v="L50-I-48-12-30-90-MULT-9X59"/>
    <x v="1"/>
    <s v="BOX"/>
    <s v="POUS272469"/>
    <n v="30851678"/>
    <n v="0"/>
    <n v="1"/>
  </r>
  <r>
    <s v="L50-I-48-10-27-80-MULT-15X35"/>
    <x v="1"/>
    <s v="BOX"/>
    <s v="POUS272387"/>
    <n v="30851679"/>
    <n v="0"/>
    <n v="2"/>
  </r>
  <r>
    <s v="L50-I-48-10-35-90-MULT-40X60"/>
    <x v="1"/>
    <s v="BOX"/>
    <s v="POUS272363"/>
    <n v="30851680"/>
    <n v="0"/>
    <n v="1"/>
  </r>
  <r>
    <s v="L35-I-48-06-30-80-MULT-120"/>
    <x v="0"/>
    <s v="BOX"/>
    <s v="POUS272465"/>
    <n v="30851681"/>
    <n v="0"/>
    <n v="8"/>
  </r>
  <r>
    <s v="L50-I-48-12-30-80-MULT-ASYM"/>
    <x v="1"/>
    <s v="BOX"/>
    <s v="POUS272468"/>
    <n v="30851682"/>
    <n v="0"/>
    <n v="4"/>
  </r>
  <r>
    <s v="L35-I-48-04-27-90-MULT-120"/>
    <x v="0"/>
    <s v="BOX"/>
    <s v="POUS272375"/>
    <n v="30851683"/>
    <n v="0"/>
    <n v="17"/>
  </r>
  <r>
    <s v="L35-I-48-04-30-90-MULT-120"/>
    <x v="0"/>
    <s v="BOX"/>
    <s v="POUS272384"/>
    <n v="30851684"/>
    <n v="0"/>
    <n v="8"/>
  </r>
  <r>
    <s v="L35-I-48-04-35-80-MULT-120"/>
    <x v="0"/>
    <s v="BOX"/>
    <s v="POUS272461"/>
    <n v="30851685"/>
    <n v="0"/>
    <n v="6"/>
  </r>
  <r>
    <s v="L35-I-48-04-35-90-MULT-120"/>
    <x v="0"/>
    <s v="BOX"/>
    <s v="POUS272369"/>
    <n v="30851686"/>
    <n v="0"/>
    <n v="4"/>
  </r>
  <r>
    <s v="L35-I-48-04-40-90-MULT-120"/>
    <x v="0"/>
    <s v="BOX"/>
    <s v="POUS272394"/>
    <n v="30851687"/>
    <n v="0"/>
    <n v="4"/>
  </r>
  <r>
    <s v="L35-I-48-08-35-90-MULT-120"/>
    <x v="0"/>
    <s v="BOX"/>
    <s v="POUS272474"/>
    <n v="30851688"/>
    <n v="0"/>
    <n v="6"/>
  </r>
  <r>
    <s v="L35-I-48-08-40-80-MULT-120"/>
    <x v="0"/>
    <s v="BOX"/>
    <s v="POUS272354"/>
    <n v="30851689"/>
    <n v="0"/>
    <n v="1"/>
  </r>
  <r>
    <s v="L35-I-48-10-27-90-MULT-120"/>
    <x v="0"/>
    <s v="BOX"/>
    <s v="POUS272463"/>
    <n v="30851690"/>
    <n v="0"/>
    <n v="4"/>
  </r>
  <r>
    <s v="L35-I-48-10-27-90-MULT-120"/>
    <x v="0"/>
    <s v="BOX"/>
    <s v="POUS272473"/>
    <n v="30851691"/>
    <n v="0"/>
    <n v="4"/>
  </r>
  <r>
    <s v="L35-I-48-10-30-80-MULT-120"/>
    <x v="0"/>
    <s v="BOX"/>
    <s v="POUS272418"/>
    <n v="30851692"/>
    <n v="0"/>
    <n v="1"/>
  </r>
  <r>
    <s v="L35-I-48-12-27-80-MULT-120"/>
    <x v="0"/>
    <s v="BOX"/>
    <s v="POUS272464"/>
    <n v="30851693"/>
    <n v="0"/>
    <n v="48"/>
  </r>
  <r>
    <s v="L35-I-48-12-40-90-MULT-120"/>
    <x v="0"/>
    <s v="BOX"/>
    <s v="POUS272459"/>
    <n v="30851694"/>
    <n v="0"/>
    <n v="1"/>
  </r>
  <r>
    <s v="L50-E-12-04-27-80-MULT-9X29"/>
    <x v="2"/>
    <s v="BOX"/>
    <s v="POUS272475"/>
    <n v="30851695"/>
    <n v="0"/>
    <n v="2"/>
  </r>
  <r>
    <s v="L50-E-12-04-40-80-MULT-70X70"/>
    <x v="2"/>
    <s v="BOX"/>
    <s v="POUS272396"/>
    <n v="30851696"/>
    <n v="0"/>
    <n v="2"/>
  </r>
  <r>
    <s v="L50-E-12-06-27-80-MULT-15X35"/>
    <x v="2"/>
    <s v="BOX"/>
    <s v="POUS272364"/>
    <n v="30851697"/>
    <n v="0"/>
    <n v="3"/>
  </r>
  <r>
    <s v="L50-E-12-06-27-80-MULT-15X35"/>
    <x v="2"/>
    <s v="BOX"/>
    <s v="POUS272373"/>
    <n v="30851698"/>
    <n v="0"/>
    <n v="2"/>
  </r>
  <r>
    <s v="L50-E-12-06-27-90-MULT-120"/>
    <x v="2"/>
    <s v="BOX"/>
    <s v="POUS272463"/>
    <n v="30851699"/>
    <n v="0"/>
    <n v="4"/>
  </r>
  <r>
    <s v="L50-E-12-08-27-80-MULT-15X35"/>
    <x v="2"/>
    <s v="BOX"/>
    <s v="POUS272364"/>
    <n v="30851700"/>
    <n v="0"/>
    <n v="1"/>
  </r>
  <r>
    <s v="L50-E-12-08-27-80-MULT-9X29"/>
    <x v="2"/>
    <s v="BOX"/>
    <s v="POUS272364"/>
    <n v="30851701"/>
    <n v="0"/>
    <n v="4"/>
  </r>
  <r>
    <s v="L50-E-12-10-27-80-MULT-9X29"/>
    <x v="2"/>
    <s v="BOX"/>
    <s v="POUS272475"/>
    <n v="30851702"/>
    <n v="0"/>
    <n v="9"/>
  </r>
  <r>
    <s v="L50-E-12-10-27-90-MULT-9X9"/>
    <x v="2"/>
    <s v="BOX"/>
    <s v="POUS272471"/>
    <n v="30851703"/>
    <n v="0"/>
    <n v="20"/>
  </r>
  <r>
    <s v="L50-E-12-12-27-80-MULT-15X35"/>
    <x v="2"/>
    <s v="BOX"/>
    <s v="POUS272364"/>
    <n v="30851704"/>
    <n v="0"/>
    <n v="2"/>
  </r>
  <r>
    <s v="L50-E-12-12-30-90-MULT-9X17"/>
    <x v="2"/>
    <s v="BOX"/>
    <s v="POUS272482"/>
    <n v="30851705"/>
    <n v="0"/>
    <n v="1"/>
  </r>
  <r>
    <s v="L50-E-48-04-27-80-MULT-9X29"/>
    <x v="3"/>
    <s v="BOX"/>
    <s v="POUS272475"/>
    <n v="30851706"/>
    <n v="0"/>
    <n v="14"/>
  </r>
  <r>
    <s v="L50-E-48-04-30-80-MULT-9X9"/>
    <x v="3"/>
    <s v="BOX"/>
    <s v="POUS272457"/>
    <n v="30851707"/>
    <n v="0"/>
    <n v="2"/>
  </r>
  <r>
    <s v="L50-E-48-06-27-80-MULT-15X35"/>
    <x v="3"/>
    <s v="BOX"/>
    <s v="POUS272364"/>
    <n v="30851708"/>
    <n v="0"/>
    <n v="4"/>
  </r>
  <r>
    <s v="L50-E-48-06-27-80-MULT-15X35"/>
    <x v="3"/>
    <s v="BOX"/>
    <s v="POUS272373"/>
    <n v="30851709"/>
    <n v="0"/>
    <n v="2"/>
  </r>
  <r>
    <s v="L50-E-48-06-27-80-MULT-15X65"/>
    <x v="3"/>
    <s v="BOX"/>
    <s v="POUS272364"/>
    <n v="30851710"/>
    <n v="0"/>
    <n v="2"/>
  </r>
  <r>
    <s v="L50-E-48-06-27-90-MULT-120"/>
    <x v="3"/>
    <s v="BOX"/>
    <s v="POUS272463"/>
    <n v="30851711"/>
    <n v="0"/>
    <n v="2"/>
  </r>
  <r>
    <s v="L50-E-48-08-27-80-MULT-15X35"/>
    <x v="3"/>
    <s v="BOX"/>
    <s v="POUS272364"/>
    <n v="30851712"/>
    <n v="0"/>
    <n v="1"/>
  </r>
  <r>
    <s v="L50-E-48-08-27-80-MULT-9X29"/>
    <x v="3"/>
    <s v="BOX"/>
    <s v="POUS272364"/>
    <n v="30851713"/>
    <n v="0"/>
    <n v="1"/>
  </r>
  <r>
    <s v="L50-E-48-10-27-80-MULT-9X29"/>
    <x v="3"/>
    <s v="BOX"/>
    <s v="POUS272475"/>
    <n v="30851714"/>
    <n v="0"/>
    <n v="7"/>
  </r>
  <r>
    <s v="L50-E-48-10-27-80-MULT-9X59"/>
    <x v="3"/>
    <s v="BOX"/>
    <s v="POUS272365"/>
    <n v="30851715"/>
    <n v="0"/>
    <n v="4"/>
  </r>
  <r>
    <s v="L50-E-48-10-27-90-MULT-9X9"/>
    <x v="3"/>
    <s v="BOX"/>
    <s v="POUS272471"/>
    <n v="30851716"/>
    <n v="0"/>
    <n v="40"/>
  </r>
  <r>
    <s v="L50-E-48-10-35-80-MULT-25X75"/>
    <x v="3"/>
    <s v="BOX"/>
    <s v="POUS272358"/>
    <n v="30851717"/>
    <n v="0"/>
    <n v="24"/>
  </r>
  <r>
    <s v="L50-E-48-12-27-80-MULT-15X35"/>
    <x v="3"/>
    <s v="BOX"/>
    <s v="POUS272364"/>
    <n v="30851718"/>
    <n v="0"/>
    <n v="1"/>
  </r>
  <r>
    <s v="L50-E-48-12-27-80-MULT-15X65"/>
    <x v="3"/>
    <s v="BOX"/>
    <s v="POUS272364"/>
    <n v="30851719"/>
    <n v="0"/>
    <n v="1"/>
  </r>
  <r>
    <s v="L50-E-48-12-30-80-MULT-120"/>
    <x v="3"/>
    <s v="BOX"/>
    <s v="POUS272361"/>
    <n v="30851720"/>
    <n v="0"/>
    <n v="1"/>
  </r>
  <r>
    <s v="L50-E-48-12-30-80-MULT-9X59"/>
    <x v="3"/>
    <s v="BOX"/>
    <s v="POUS272357"/>
    <n v="30851721"/>
    <n v="0"/>
    <n v="30"/>
  </r>
  <r>
    <s v="L50-E-48-12-30-90-MULT-9X17"/>
    <x v="3"/>
    <s v="BOX"/>
    <s v="POUS272482"/>
    <n v="30851722"/>
    <n v="0"/>
    <n v="2"/>
  </r>
  <r>
    <s v="L50-E-48-12-30-90-MULT-9X17"/>
    <x v="3"/>
    <s v="BOX"/>
    <s v="POUS272374"/>
    <n v="30851723"/>
    <n v="0"/>
    <n v="4"/>
  </r>
  <r>
    <s v="L50-E-48-12-35-80-MULT-15X23"/>
    <x v="3"/>
    <s v="BOX"/>
    <s v="POUS272360"/>
    <n v="30851724"/>
    <n v="0"/>
    <n v="1"/>
  </r>
  <r>
    <s v="L50-I-12-06-27-80-MULT-15X35"/>
    <x v="4"/>
    <s v="BOX"/>
    <s v="POUS272371"/>
    <n v="30851725"/>
    <n v="0"/>
    <n v="1"/>
  </r>
  <r>
    <s v="L50-I-12-06-30-90-MULT-ASYM"/>
    <x v="4"/>
    <s v="BOX"/>
    <s v="POUS272423"/>
    <n v="30851726"/>
    <n v="0"/>
    <n v="3"/>
  </r>
  <r>
    <s v="L50-I-12-06-30-90-MULT-ASYM"/>
    <x v="4"/>
    <s v="BOX"/>
    <s v="POUS272425"/>
    <n v="30851727"/>
    <n v="0"/>
    <n v="1"/>
  </r>
  <r>
    <s v="L50-I-12-08-27-90-MULT-25X25"/>
    <x v="4"/>
    <s v="BOX"/>
    <s v="POUS272472"/>
    <n v="30851728"/>
    <n v="0"/>
    <n v="2"/>
  </r>
  <r>
    <s v="L50-I-12-10-27-90-MULT-15X35"/>
    <x v="4"/>
    <s v="BOX"/>
    <s v="POUS272373"/>
    <n v="30851729"/>
    <n v="0"/>
    <n v="1"/>
  </r>
  <r>
    <s v="L50-I-12-12-30-80-MULT-25X45"/>
    <x v="4"/>
    <s v="BOX"/>
    <s v="POUS272413"/>
    <n v="30851730"/>
    <n v="0"/>
    <n v="1"/>
  </r>
  <r>
    <s v="L50-I-12-12-35-80-MULT-9X29"/>
    <x v="4"/>
    <s v="BOX"/>
    <s v="POUS272466"/>
    <n v="30851731"/>
    <n v="0"/>
    <n v="3"/>
  </r>
  <r>
    <s v="L50-I-12-12-35-90-MULT-15X15"/>
    <x v="4"/>
    <s v="BOX"/>
    <s v="POUS272416"/>
    <n v="30851732"/>
    <n v="0"/>
    <n v="1"/>
  </r>
  <r>
    <s v="L50-I-48-06-30-90-MULT-ASYM"/>
    <x v="1"/>
    <s v="BOX"/>
    <s v="POUS272423"/>
    <n v="30851733"/>
    <n v="0"/>
    <n v="10"/>
  </r>
  <r>
    <s v="L50-I-48-06-30-90-MULT-ASYM"/>
    <x v="1"/>
    <s v="BOX"/>
    <s v="POUS272425"/>
    <n v="30851734"/>
    <n v="0"/>
    <n v="7"/>
  </r>
  <r>
    <s v="L50-I-48-08-27-90-MULT-25X25"/>
    <x v="1"/>
    <s v="BOX"/>
    <s v="POUS272472"/>
    <n v="30851735"/>
    <n v="0"/>
    <n v="5"/>
  </r>
  <r>
    <s v="L50-I-48-10-27-90-MULT-15X35"/>
    <x v="1"/>
    <s v="BOX"/>
    <s v="POUS272373"/>
    <n v="30851736"/>
    <n v="0"/>
    <n v="10"/>
  </r>
  <r>
    <s v="L50-I-48-12-30-80-MULT-15X15"/>
    <x v="1"/>
    <s v="BOX"/>
    <s v="POUS272356"/>
    <n v="30851737"/>
    <n v="0"/>
    <n v="1"/>
  </r>
  <r>
    <s v="L50-I-48-12-30-90-MULT-ASYM"/>
    <x v="1"/>
    <s v="BOX"/>
    <s v="POUS272389"/>
    <n v="30851738"/>
    <n v="0"/>
    <n v="56"/>
  </r>
  <r>
    <s v="L50-I-48-12-35-90-MULT-15X15"/>
    <x v="1"/>
    <s v="BOX"/>
    <s v="POUS272416"/>
    <n v="30851739"/>
    <n v="0"/>
    <n v="1"/>
  </r>
  <r>
    <s v="L50-I-48-12-35-90-MULT-ASYM"/>
    <x v="1"/>
    <s v="BOX"/>
    <s v="POUS272370"/>
    <n v="30851740"/>
    <n v="0"/>
    <n v="1"/>
  </r>
  <r>
    <s v="L35-I-48-06-30-90-MULT-120"/>
    <x v="0"/>
    <s v="BOX"/>
    <s v="POUS272510"/>
    <n v="30851741"/>
    <n v="0"/>
    <n v="2"/>
  </r>
  <r>
    <s v="L35-I-48-04-35-80-MULT-120"/>
    <x v="0"/>
    <s v="BOX"/>
    <s v="POUS272527"/>
    <n v="30851742"/>
    <n v="0"/>
    <n v="16"/>
  </r>
  <r>
    <s v="L50-E-12-06-27-90-MULT-120"/>
    <x v="2"/>
    <s v="BOX"/>
    <s v="POUS272504"/>
    <n v="30851743"/>
    <n v="0"/>
    <n v="11"/>
  </r>
  <r>
    <s v="L50-E-12-10-40-80-MULT-9X9"/>
    <x v="2"/>
    <s v="BOX"/>
    <s v="POUS272524"/>
    <n v="30851744"/>
    <n v="0"/>
    <n v="4"/>
  </r>
  <r>
    <s v="L50-E-12-12-27-90-MULT-9X29"/>
    <x v="2"/>
    <s v="BOX"/>
    <s v="POUS272528"/>
    <n v="30851745"/>
    <n v="0"/>
    <n v="3"/>
  </r>
  <r>
    <s v="L50-E-48-04-35-80-MULT-55X25"/>
    <x v="3"/>
    <s v="BOX"/>
    <s v="POUS272516"/>
    <n v="30851746"/>
    <n v="0"/>
    <n v="10"/>
  </r>
  <r>
    <s v="L50-E-48-06-27-90-MULT-120"/>
    <x v="3"/>
    <s v="BOX"/>
    <s v="POUS272504"/>
    <n v="30851747"/>
    <n v="0"/>
    <n v="5"/>
  </r>
  <r>
    <s v="L50-E-48-06-30-80-MULT-15X65"/>
    <x v="3"/>
    <s v="BOX"/>
    <s v="POUS272525"/>
    <n v="30851748"/>
    <n v="0"/>
    <n v="8"/>
  </r>
  <r>
    <s v="L50-E-48-10-BL-MULT-120"/>
    <x v="3"/>
    <s v="BOX"/>
    <s v="POUS272514"/>
    <n v="30851749"/>
    <n v="0"/>
    <n v="1"/>
  </r>
  <r>
    <s v="L50-I-12-04-30-80-MULT-15X15"/>
    <x v="4"/>
    <s v="BOX"/>
    <s v="POUS272505"/>
    <n v="30851750"/>
    <n v="0"/>
    <n v="4"/>
  </r>
  <r>
    <s v="L50-I-12-04-35-90-MULT-15X15"/>
    <x v="4"/>
    <s v="BOX"/>
    <s v="POUS272511"/>
    <n v="30851751"/>
    <n v="0"/>
    <n v="4"/>
  </r>
  <r>
    <s v="L50-I-12-06-27-90-MULT-25X45"/>
    <x v="4"/>
    <s v="BOX"/>
    <s v="POUS272517"/>
    <n v="30851752"/>
    <n v="0"/>
    <n v="18"/>
  </r>
  <r>
    <s v="L50-I-12-06-30-90-MULT-9X9"/>
    <x v="4"/>
    <s v="BOX"/>
    <s v="POUS272513"/>
    <n v="30851753"/>
    <n v="0"/>
    <n v="2"/>
  </r>
  <r>
    <s v="L50-I-12-10-30-80-MULT-9X29"/>
    <x v="4"/>
    <s v="BOX"/>
    <s v="POUS272508"/>
    <n v="30851754"/>
    <n v="0"/>
    <n v="3"/>
  </r>
  <r>
    <s v="L50-I-48-04-30-80-MULT-15X15"/>
    <x v="1"/>
    <s v="BOX"/>
    <s v="POUS272505"/>
    <n v="30851755"/>
    <n v="0"/>
    <n v="2"/>
  </r>
  <r>
    <s v="L50-I-48-06-27-90-MULT-25X45"/>
    <x v="1"/>
    <s v="BOX"/>
    <s v="POUS272517"/>
    <n v="30851756"/>
    <n v="0"/>
    <n v="26"/>
  </r>
  <r>
    <s v="L50-I-48-06-30-90-MULT-9X9"/>
    <x v="1"/>
    <s v="BOX"/>
    <s v="POUS272513"/>
    <n v="30851757"/>
    <n v="0"/>
    <n v="4"/>
  </r>
  <r>
    <s v="L50-I-48-12-30-80-MULT-15X15"/>
    <x v="1"/>
    <s v="BOX"/>
    <s v="POUS272523"/>
    <n v="30851758"/>
    <n v="0"/>
    <n v="2"/>
  </r>
  <r>
    <s v="L50-E-48-12-30-80-MULT-9X59"/>
    <x v="3"/>
    <s v="BOX"/>
    <s v="POUS272550"/>
    <n v="30851759"/>
    <n v="0"/>
    <n v="18"/>
  </r>
  <r>
    <s v="L50-E-48-06-30-80-MULT-9X59"/>
    <x v="3"/>
    <s v="BOX"/>
    <s v="POUS272562"/>
    <n v="30851760"/>
    <n v="0"/>
    <n v="1"/>
  </r>
  <r>
    <s v="L50-E-12-02-27-90-MULT-120"/>
    <x v="2"/>
    <s v="BOX"/>
    <s v="POUS272567"/>
    <n v="30851761"/>
    <n v="0"/>
    <n v="3"/>
  </r>
  <r>
    <s v="L50-E-48-02-27-90-MULT-120"/>
    <x v="3"/>
    <s v="BOX"/>
    <s v="POUS272567"/>
    <n v="30851762"/>
    <n v="0"/>
    <n v="3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4" cacheId="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11" firstHeaderRow="1" firstDataRow="1" firstDataCol="1"/>
  <pivotFields count="19">
    <pivotField showAll="0"/>
    <pivotField showAll="0"/>
    <pivotField showAll="0">
      <items count="85">
        <item x="11"/>
        <item x="9"/>
        <item x="70"/>
        <item x="1"/>
        <item x="49"/>
        <item x="71"/>
        <item x="17"/>
        <item x="42"/>
        <item x="50"/>
        <item x="65"/>
        <item x="69"/>
        <item x="66"/>
        <item x="67"/>
        <item x="68"/>
        <item x="7"/>
        <item x="8"/>
        <item x="15"/>
        <item x="10"/>
        <item x="75"/>
        <item x="81"/>
        <item x="77"/>
        <item x="51"/>
        <item x="76"/>
        <item x="72"/>
        <item x="73"/>
        <item x="82"/>
        <item x="13"/>
        <item x="80"/>
        <item x="74"/>
        <item x="14"/>
        <item x="45"/>
        <item x="78"/>
        <item x="79"/>
        <item x="4"/>
        <item x="32"/>
        <item x="30"/>
        <item x="28"/>
        <item x="31"/>
        <item x="52"/>
        <item x="29"/>
        <item x="5"/>
        <item x="24"/>
        <item x="6"/>
        <item x="33"/>
        <item x="0"/>
        <item x="34"/>
        <item x="35"/>
        <item x="25"/>
        <item x="53"/>
        <item x="54"/>
        <item x="55"/>
        <item x="3"/>
        <item x="56"/>
        <item x="46"/>
        <item x="47"/>
        <item x="16"/>
        <item x="2"/>
        <item x="36"/>
        <item x="57"/>
        <item x="39"/>
        <item x="40"/>
        <item x="37"/>
        <item x="58"/>
        <item x="41"/>
        <item x="38"/>
        <item x="43"/>
        <item x="26"/>
        <item x="59"/>
        <item x="18"/>
        <item x="60"/>
        <item x="61"/>
        <item x="22"/>
        <item x="48"/>
        <item x="27"/>
        <item x="62"/>
        <item x="63"/>
        <item x="23"/>
        <item x="21"/>
        <item x="19"/>
        <item x="64"/>
        <item x="20"/>
        <item x="44"/>
        <item x="12"/>
        <item x="83"/>
        <item t="default"/>
      </items>
    </pivotField>
    <pivotField axis="axisRow" showAll="0">
      <items count="8">
        <item x="1"/>
        <item x="4"/>
        <item x="3"/>
        <item x="0"/>
        <item x="2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formats count="1">
    <format dxfId="184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242971-5662-40AD-A284-870D0B800ECD}" name="PivotTable6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9:D47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73">
      <pivotArea type="all" dataOnly="0" outline="0" fieldPosition="0"/>
    </format>
    <format dxfId="172">
      <pivotArea type="origin" dataOnly="0" labelOnly="1" outline="0" fieldPosition="0"/>
    </format>
    <format dxfId="171">
      <pivotArea field="3" type="button" dataOnly="0" labelOnly="1" outline="0" axis="axisRow" fieldPosition="0"/>
    </format>
    <format dxfId="170">
      <pivotArea dataOnly="0" labelOnly="1" fieldPosition="0">
        <references count="1">
          <reference field="3" count="0"/>
        </references>
      </pivotArea>
    </format>
    <format dxfId="169">
      <pivotArea dataOnly="0" labelOnly="1" grandRow="1" outline="0" fieldPosition="0"/>
    </format>
    <format dxfId="168">
      <pivotArea outline="0" collapsedLevelsAreSubtotals="1" fieldPosition="0"/>
    </format>
    <format dxfId="167">
      <pivotArea field="18" type="button" dataOnly="0" labelOnly="1" outline="0" axis="axisCol" fieldPosition="0"/>
    </format>
    <format dxfId="166">
      <pivotArea type="topRight" dataOnly="0" labelOnly="1" outline="0" fieldPosition="0"/>
    </format>
    <format dxfId="165">
      <pivotArea dataOnly="0" labelOnly="1" fieldPosition="0">
        <references count="1">
          <reference field="18" count="0"/>
        </references>
      </pivotArea>
    </format>
    <format dxfId="16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2A830E-8720-4796-9C55-22F0CA9A2122}" name="PivotTable5" cacheId="1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26:D34" firstHeaderRow="1" firstDataRow="2" firstDataCol="1"/>
  <pivotFields count="23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8"/>
  </colFields>
  <colItems count="3">
    <i>
      <x/>
    </i>
    <i>
      <x v="1"/>
    </i>
    <i t="grand">
      <x/>
    </i>
  </colItems>
  <dataFields count="1">
    <dataField name="Sum of Pzas pend" fld="12" baseField="0" baseItem="0"/>
  </dataFields>
  <formats count="10">
    <format dxfId="183">
      <pivotArea type="all" dataOnly="0" outline="0" fieldPosition="0"/>
    </format>
    <format dxfId="182">
      <pivotArea type="origin" dataOnly="0" labelOnly="1" outline="0" fieldPosition="0"/>
    </format>
    <format dxfId="181">
      <pivotArea field="3" type="button" dataOnly="0" labelOnly="1" outline="0" axis="axisRow" fieldPosition="0"/>
    </format>
    <format dxfId="180">
      <pivotArea dataOnly="0" labelOnly="1" fieldPosition="0">
        <references count="1">
          <reference field="3" count="0"/>
        </references>
      </pivotArea>
    </format>
    <format dxfId="179">
      <pivotArea dataOnly="0" labelOnly="1" grandRow="1" outline="0" fieldPosition="0"/>
    </format>
    <format dxfId="178">
      <pivotArea outline="0" collapsedLevelsAreSubtotals="1" fieldPosition="0"/>
    </format>
    <format dxfId="177">
      <pivotArea field="18" type="button" dataOnly="0" labelOnly="1" outline="0" axis="axisCol" fieldPosition="0"/>
    </format>
    <format dxfId="176">
      <pivotArea type="topRight" dataOnly="0" labelOnly="1" outline="0" fieldPosition="0"/>
    </format>
    <format dxfId="175">
      <pivotArea dataOnly="0" labelOnly="1" fieldPosition="0">
        <references count="1">
          <reference field="18" count="0"/>
        </references>
      </pivotArea>
    </format>
    <format dxfId="174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DB77F-501F-4AAC-9056-220840B5985A}" name="PivotTable50" cacheId="1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1" firstHeaderRow="1" firstDataRow="1" firstDataCol="1"/>
  <pivotFields count="32">
    <pivotField showAll="0"/>
    <pivotField showAll="0"/>
    <pivotField showAll="0"/>
    <pivotField axis="axisRow" showAll="0">
      <items count="8">
        <item x="2"/>
        <item x="1"/>
        <item x="5"/>
        <item x="0"/>
        <item x="3"/>
        <item x="4"/>
        <item x="6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41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3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Count of WO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BCF13-B2C6-4E3C-8EDC-B23F99F0574B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D11" firstHeaderRow="1" firstDataRow="2" firstDataCol="1"/>
  <pivotFields count="28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6"/>
  </colFields>
  <colItems count="2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 t="grand">
      <x/>
    </i>
  </colItems>
  <dataFields count="1">
    <dataField name="Sum of Pzas pen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B8061D-62CA-48DB-A7F8-C1CF921CF383}" name="PivotTable20" cacheId="1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Z2:AB6" firstHeaderRow="0" firstDataRow="1" firstDataCol="1"/>
  <pivotFields count="23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6" showAll="0">
      <items count="25">
        <item x="23"/>
        <item x="0"/>
        <item x="4"/>
        <item x="3"/>
        <item x="6"/>
        <item x="9"/>
        <item x="7"/>
        <item x="5"/>
        <item x="8"/>
        <item x="16"/>
        <item x="1"/>
        <item x="13"/>
        <item x="2"/>
        <item x="12"/>
        <item x="18"/>
        <item x="10"/>
        <item x="11"/>
        <item x="15"/>
        <item x="19"/>
        <item x="14"/>
        <item x="20"/>
        <item x="17"/>
        <item x="21"/>
        <item x="22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6">
        <item x="1"/>
        <item x="0"/>
        <item m="1" x="4"/>
        <item h="1" x="3"/>
        <item x="2"/>
        <item t="default"/>
      </items>
    </pivotField>
  </pivotFields>
  <rowFields count="1">
    <field x="22"/>
  </rowFields>
  <rowItems count="4">
    <i>
      <x/>
    </i>
    <i>
      <x v="1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unid pend" fld="13" baseField="0" baseItem="0"/>
    <dataField name="Sum of TOTAL PRICE" fld="16" baseField="21" baseItem="1" numFmtId="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F879BA-91F3-4ACA-A400-7389421015CD}" name="PivotTable5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0" firstHeaderRow="1" firstDataRow="1" firstDataCol="1" rowPageCount="1" colPageCount="1"/>
  <pivotFields count="24">
    <pivotField showAll="0"/>
    <pivotField showAll="0"/>
    <pivotField showAll="0"/>
    <pivotField axis="axisRow" showAll="0">
      <items count="7">
        <item x="2"/>
        <item x="1"/>
        <item x="5"/>
        <item x="0"/>
        <item x="3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>
      <items count="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t="default"/>
      </items>
    </pivotField>
    <pivotField showAll="0"/>
    <pivotField showAll="0"/>
    <pivotField showAll="0"/>
    <pivotField showAll="0"/>
    <pivotField axis="axisPage" multipleItemSelectionAllowed="1" showAll="0">
      <items count="5">
        <item x="2"/>
        <item x="0"/>
        <item x="1"/>
        <item x="3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1" hier="-1"/>
  </pageFields>
  <dataFields count="1">
    <dataField name="Sum of UNIDADES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9D448C-C4DB-4FA9-BAB5-C49D9BA634FD}" name="PivotTable21" cacheId="1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T720:U726" firstHeaderRow="1" firstDataRow="1" firstDataCol="1"/>
  <pivotFields count="7">
    <pivotField showAll="0"/>
    <pivotField axis="axisRow" showAll="0">
      <items count="6">
        <item x="0"/>
        <item x="2"/>
        <item x="3"/>
        <item x="4"/>
        <item x="1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WO_x000a_ QTY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4000000}" name="PivotTable8" cacheId="8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H2:I12" firstHeaderRow="1" firstDataRow="1" firstDataCol="1"/>
  <pivotFields count="2">
    <pivotField axis="axisRow" showAll="0">
      <items count="10">
        <item x="1"/>
        <item x="6"/>
        <item x="2"/>
        <item x="7"/>
        <item x="3"/>
        <item x="0"/>
        <item x="4"/>
        <item x="5"/>
        <item x="8"/>
        <item t="default"/>
      </items>
    </pivotField>
    <pivotField dataField="1" showAll="0"/>
  </pivotFields>
  <rowFields count="1">
    <field x="0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Sum of QTY" fld="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T10" totalsRowShown="0">
  <autoFilter ref="A1:T10" xr:uid="{00000000-0009-0000-0100-000001000000}"/>
  <tableColumns count="20">
    <tableColumn id="1" xr3:uid="{00000000-0010-0000-0000-000001000000}" name="KEY"/>
    <tableColumn id="2" xr3:uid="{00000000-0010-0000-0000-000002000000}" name="Date" dataDxfId="163"/>
    <tableColumn id="3" xr3:uid="{00000000-0010-0000-0000-000003000000}" name="Modelo"/>
    <tableColumn id="4" xr3:uid="{00000000-0010-0000-0000-000004000000}" name="Famlia"/>
    <tableColumn id="5" xr3:uid="{00000000-0010-0000-0000-000005000000}" name="Area"/>
    <tableColumn id="6" xr3:uid="{00000000-0010-0000-0000-000006000000}" name="PO cliente"/>
    <tableColumn id="7" xr3:uid="{00000000-0010-0000-0000-000007000000}" name="WO"/>
    <tableColumn id="8" xr3:uid="{00000000-0010-0000-0000-000008000000}" name="WO_x000a_ QTY"/>
    <tableColumn id="9" xr3:uid="{00000000-0010-0000-0000-000009000000}" name="Completed_x000a_BE"/>
    <tableColumn id="10" xr3:uid="{00000000-0010-0000-0000-00000A000000}" name="Proc._x000a_BE"/>
    <tableColumn id="11" xr3:uid="{00000000-0010-0000-0000-00000B000000}" name="Falla_x000a_BE"/>
    <tableColumn id="12" xr3:uid="{00000000-0010-0000-0000-00000C000000}" name="Scrap_x000a_BE"/>
    <tableColumn id="13" xr3:uid="{00000000-0010-0000-0000-00000D000000}" name="Pzas pend"/>
    <tableColumn id="14" xr3:uid="{00000000-0010-0000-0000-00000E000000}" name="Pza No Tocadas"/>
    <tableColumn id="15" xr3:uid="{00000000-0010-0000-0000-00000F000000}" name="START DATE" dataDxfId="162"/>
    <tableColumn id="16" xr3:uid="{00000000-0010-0000-0000-000010000000}" name="FINISH DATE" dataDxfId="161"/>
    <tableColumn id="17" xr3:uid="{00000000-0010-0000-0000-000011000000}" name="SHIP DATE" dataDxfId="160"/>
    <tableColumn id="18" xr3:uid="{00000000-0010-0000-0000-000012000000}" name="WO status"/>
    <tableColumn id="19" xr3:uid="{00000000-0010-0000-0000-000013000000}" name=" No.  Kiteo"/>
    <tableColumn id="20" xr3:uid="{00000000-0010-0000-0000-000014000000}" name="Comentari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72"/>
  <sheetViews>
    <sheetView topLeftCell="A10" workbookViewId="0">
      <selection activeCell="C6" sqref="C6"/>
    </sheetView>
  </sheetViews>
  <sheetFormatPr defaultRowHeight="14.5" x14ac:dyDescent="0.35"/>
  <cols>
    <col min="1" max="1" width="38.1796875" bestFit="1" customWidth="1"/>
    <col min="2" max="2" width="30.54296875" bestFit="1" customWidth="1"/>
    <col min="3" max="3" width="12.453125" bestFit="1" customWidth="1"/>
    <col min="4" max="4" width="9" bestFit="1" customWidth="1"/>
    <col min="5" max="5" width="5.453125" bestFit="1" customWidth="1"/>
    <col min="6" max="6" width="14.1796875" customWidth="1"/>
  </cols>
  <sheetData>
    <row r="1" spans="1:6" x14ac:dyDescent="0.35">
      <c r="A1" s="10" t="s">
        <v>470</v>
      </c>
      <c r="B1" s="10" t="s">
        <v>1</v>
      </c>
      <c r="C1" s="10" t="s">
        <v>97</v>
      </c>
      <c r="D1" s="10" t="s">
        <v>16</v>
      </c>
      <c r="E1" s="10" t="s">
        <v>357</v>
      </c>
    </row>
    <row r="2" spans="1:6" x14ac:dyDescent="0.35">
      <c r="A2" s="10" t="str">
        <f>+CONCATENATE(B2,C2)</f>
        <v>L35-I-12-02-40-80-MULT-120POUS269991</v>
      </c>
      <c r="B2" s="10" t="s">
        <v>117</v>
      </c>
      <c r="C2" s="10" t="s">
        <v>125</v>
      </c>
      <c r="D2" s="10">
        <v>30850044</v>
      </c>
      <c r="E2" s="10">
        <v>1</v>
      </c>
      <c r="F2" t="str">
        <f>+VLOOKUP(C2,[1]Sheet4!$D:$D,1,0)</f>
        <v>POUS269991</v>
      </c>
    </row>
    <row r="3" spans="1:6" x14ac:dyDescent="0.35">
      <c r="A3" s="10" t="str">
        <f t="shared" ref="A3:A66" si="0">+CONCATENATE(B3,C3)</f>
        <v>L35-I-12-04-30-80-MULT-120POUS269981</v>
      </c>
      <c r="B3" s="10" t="s">
        <v>113</v>
      </c>
      <c r="C3" s="10" t="s">
        <v>123</v>
      </c>
      <c r="D3" s="10">
        <v>30850034</v>
      </c>
      <c r="E3" s="10">
        <v>3</v>
      </c>
      <c r="F3" t="str">
        <f>+VLOOKUP(C3,[1]Sheet4!$D:$D,1,0)</f>
        <v>POUS269981</v>
      </c>
    </row>
    <row r="4" spans="1:6" x14ac:dyDescent="0.35">
      <c r="A4" s="10" t="str">
        <f t="shared" si="0"/>
        <v>L35-I-12-04-30-80-MULT-120POUS269981</v>
      </c>
      <c r="B4" s="10" t="s">
        <v>113</v>
      </c>
      <c r="C4" s="10" t="s">
        <v>123</v>
      </c>
      <c r="D4" s="10">
        <v>30850039</v>
      </c>
      <c r="E4" s="10">
        <v>45</v>
      </c>
      <c r="F4" t="str">
        <f>+VLOOKUP(C4,[1]Sheet4!$D:$D,1,0)</f>
        <v>POUS269981</v>
      </c>
    </row>
    <row r="5" spans="1:6" x14ac:dyDescent="0.35">
      <c r="A5" s="10" t="str">
        <f t="shared" si="0"/>
        <v>L35-I-12-04-30-80-MULT-120POUS269988</v>
      </c>
      <c r="B5" s="10" t="s">
        <v>113</v>
      </c>
      <c r="C5" s="10" t="s">
        <v>389</v>
      </c>
      <c r="D5" s="10">
        <v>30850095</v>
      </c>
      <c r="E5" s="10">
        <v>5</v>
      </c>
      <c r="F5" t="str">
        <f>+VLOOKUP(C5,[1]Sheet4!$D:$D,1,0)</f>
        <v>POUS269988</v>
      </c>
    </row>
    <row r="6" spans="1:6" x14ac:dyDescent="0.35">
      <c r="A6" s="10" t="str">
        <f t="shared" si="0"/>
        <v>L35-I-12-04-BL-MULT-120POUS270097</v>
      </c>
      <c r="B6" s="10" t="s">
        <v>245</v>
      </c>
      <c r="C6" s="10" t="s">
        <v>246</v>
      </c>
      <c r="D6" s="10">
        <v>30850069</v>
      </c>
      <c r="E6" s="10">
        <v>120</v>
      </c>
      <c r="F6" t="str">
        <f>+VLOOKUP(C6,[1]Sheet4!$D:$D,1,0)</f>
        <v>POUS270097</v>
      </c>
    </row>
    <row r="7" spans="1:6" x14ac:dyDescent="0.35">
      <c r="A7" s="10" t="str">
        <f t="shared" si="0"/>
        <v>L35-I-12-04-BL-MULT-120POUS270097</v>
      </c>
      <c r="B7" s="10" t="s">
        <v>245</v>
      </c>
      <c r="C7" s="10" t="s">
        <v>246</v>
      </c>
      <c r="D7" s="10">
        <v>30850091</v>
      </c>
      <c r="E7" s="10">
        <v>403</v>
      </c>
      <c r="F7" t="str">
        <f>+VLOOKUP(C7,[1]Sheet4!$D:$D,1,0)</f>
        <v>POUS270097</v>
      </c>
    </row>
    <row r="8" spans="1:6" x14ac:dyDescent="0.35">
      <c r="A8" s="10" t="str">
        <f t="shared" si="0"/>
        <v>L35-I-12-04-BL-MULT-120POUS270236</v>
      </c>
      <c r="B8" s="10" t="s">
        <v>245</v>
      </c>
      <c r="C8" s="10" t="s">
        <v>354</v>
      </c>
      <c r="D8" s="10">
        <v>30850092</v>
      </c>
      <c r="E8" s="10">
        <v>400</v>
      </c>
      <c r="F8" t="str">
        <f>+VLOOKUP(C8,[1]Sheet4!$D:$D,1,0)</f>
        <v>POUS270236</v>
      </c>
    </row>
    <row r="9" spans="1:6" x14ac:dyDescent="0.35">
      <c r="A9" s="10" t="str">
        <f t="shared" si="0"/>
        <v>L35-I-12-06-30-80-MULT-120POUS270049</v>
      </c>
      <c r="B9" s="10" t="s">
        <v>440</v>
      </c>
      <c r="C9" s="10" t="s">
        <v>127</v>
      </c>
      <c r="D9" s="10">
        <v>30850101</v>
      </c>
      <c r="E9" s="10">
        <v>1</v>
      </c>
      <c r="F9" t="str">
        <f>+VLOOKUP(C9,[1]Sheet4!$D:$D,1,0)</f>
        <v>POUS270049</v>
      </c>
    </row>
    <row r="10" spans="1:6" x14ac:dyDescent="0.35">
      <c r="A10" s="10" t="str">
        <f t="shared" si="0"/>
        <v>L35-I-12-08-35-90-MULT-120POUS270184</v>
      </c>
      <c r="B10" s="10" t="s">
        <v>186</v>
      </c>
      <c r="C10" s="10" t="s">
        <v>193</v>
      </c>
      <c r="D10" s="10">
        <v>30850051</v>
      </c>
      <c r="E10" s="10">
        <v>14</v>
      </c>
      <c r="F10" t="str">
        <f>+VLOOKUP(C10,[1]Sheet4!$D:$D,1,0)</f>
        <v>POUS270184</v>
      </c>
    </row>
    <row r="11" spans="1:6" x14ac:dyDescent="0.35">
      <c r="A11" s="10" t="str">
        <f t="shared" si="0"/>
        <v>L35-I-12-10-30-80-MULT-120POUS270044</v>
      </c>
      <c r="B11" s="10" t="s">
        <v>247</v>
      </c>
      <c r="C11" s="10" t="s">
        <v>192</v>
      </c>
      <c r="D11" s="10">
        <v>30850070</v>
      </c>
      <c r="E11" s="10">
        <v>35</v>
      </c>
      <c r="F11" t="str">
        <f>+VLOOKUP(C11,[1]Sheet4!$D:$D,1,0)</f>
        <v>POUS270044</v>
      </c>
    </row>
    <row r="12" spans="1:6" x14ac:dyDescent="0.35">
      <c r="A12" s="10" t="str">
        <f t="shared" si="0"/>
        <v>L35-I-12-10-30-90-MULT-120POUS270051</v>
      </c>
      <c r="B12" s="10" t="s">
        <v>441</v>
      </c>
      <c r="C12" s="10" t="s">
        <v>442</v>
      </c>
      <c r="D12" s="10">
        <v>30850103</v>
      </c>
      <c r="E12" s="10">
        <v>5</v>
      </c>
      <c r="F12" t="str">
        <f>+VLOOKUP(C12,[1]Sheet4!$D:$D,1,0)</f>
        <v>POUS270051</v>
      </c>
    </row>
    <row r="13" spans="1:6" x14ac:dyDescent="0.35">
      <c r="A13" s="10" t="str">
        <f t="shared" si="0"/>
        <v>L35-I-48-02-30-80-MULT-120POUS269969</v>
      </c>
      <c r="B13" s="10" t="s">
        <v>110</v>
      </c>
      <c r="C13" s="10" t="s">
        <v>121</v>
      </c>
      <c r="D13" s="10">
        <v>30850031</v>
      </c>
      <c r="E13" s="10">
        <v>10</v>
      </c>
      <c r="F13" t="str">
        <f>+VLOOKUP(C13,[1]Sheet4!$D:$D,1,0)</f>
        <v>POUS269969</v>
      </c>
    </row>
    <row r="14" spans="1:6" x14ac:dyDescent="0.35">
      <c r="A14" s="10" t="str">
        <f t="shared" si="0"/>
        <v>L35-I-48-04-30-80-MULT-120POUS269981</v>
      </c>
      <c r="B14" s="10" t="s">
        <v>114</v>
      </c>
      <c r="C14" s="10" t="s">
        <v>123</v>
      </c>
      <c r="D14" s="10">
        <v>30850035</v>
      </c>
      <c r="E14" s="10">
        <v>18</v>
      </c>
      <c r="F14" t="str">
        <f>+VLOOKUP(C14,[1]Sheet4!$D:$D,1,0)</f>
        <v>POUS269981</v>
      </c>
    </row>
    <row r="15" spans="1:6" x14ac:dyDescent="0.35">
      <c r="A15" s="10" t="str">
        <f t="shared" si="0"/>
        <v>L35-I-48-04-30-80-MULT-120POUS269989</v>
      </c>
      <c r="B15" s="10" t="s">
        <v>114</v>
      </c>
      <c r="C15" s="10" t="s">
        <v>390</v>
      </c>
      <c r="D15" s="10">
        <v>30850096</v>
      </c>
      <c r="E15" s="10">
        <v>10</v>
      </c>
      <c r="F15" t="str">
        <f>+VLOOKUP(C15,[1]Sheet4!$D:$D,1,0)</f>
        <v>POUS269989</v>
      </c>
    </row>
    <row r="16" spans="1:6" x14ac:dyDescent="0.35">
      <c r="A16" s="10" t="str">
        <f t="shared" si="0"/>
        <v>L35-I-48-04-35-80-MULT-120POUS270169</v>
      </c>
      <c r="B16" s="10" t="s">
        <v>187</v>
      </c>
      <c r="C16" s="10" t="s">
        <v>191</v>
      </c>
      <c r="D16" s="10">
        <v>30850052</v>
      </c>
      <c r="E16" s="10">
        <v>18</v>
      </c>
      <c r="F16" t="str">
        <f>+VLOOKUP(C16,[1]Sheet4!$D:$D,1,0)</f>
        <v>POUS270169</v>
      </c>
    </row>
    <row r="17" spans="1:6" x14ac:dyDescent="0.35">
      <c r="A17" s="10" t="str">
        <f t="shared" si="0"/>
        <v>L35-I-48-04-40-80-MULT-120POUS269982</v>
      </c>
      <c r="B17" s="10" t="s">
        <v>115</v>
      </c>
      <c r="C17" s="10" t="s">
        <v>124</v>
      </c>
      <c r="D17" s="10">
        <v>30850040</v>
      </c>
      <c r="E17" s="10">
        <v>6</v>
      </c>
      <c r="F17" t="str">
        <f>+VLOOKUP(C17,[1]Sheet4!$D:$D,1,0)</f>
        <v>POUS269982</v>
      </c>
    </row>
    <row r="18" spans="1:6" x14ac:dyDescent="0.35">
      <c r="A18" s="10" t="str">
        <f t="shared" si="0"/>
        <v>L35-I-48-06-50-80-MULT-120POUS270399</v>
      </c>
      <c r="B18" s="10" t="s">
        <v>443</v>
      </c>
      <c r="C18" s="10" t="s">
        <v>444</v>
      </c>
      <c r="D18" s="10">
        <v>30850105</v>
      </c>
      <c r="E18" s="10">
        <v>3</v>
      </c>
      <c r="F18" t="str">
        <f>+VLOOKUP(C18,[1]Sheet4!$D:$D,1,0)</f>
        <v>POUS270399</v>
      </c>
    </row>
    <row r="19" spans="1:6" x14ac:dyDescent="0.35">
      <c r="A19" s="10" t="str">
        <f t="shared" si="0"/>
        <v>L35-I-48-10-30-80-MULT-120POUS270044</v>
      </c>
      <c r="B19" s="10" t="s">
        <v>188</v>
      </c>
      <c r="C19" s="10" t="s">
        <v>192</v>
      </c>
      <c r="D19" s="10">
        <v>30850053</v>
      </c>
      <c r="E19" s="10">
        <v>130</v>
      </c>
      <c r="F19" t="str">
        <f>+VLOOKUP(C19,[1]Sheet4!$D:$D,1,0)</f>
        <v>POUS270044</v>
      </c>
    </row>
    <row r="20" spans="1:6" x14ac:dyDescent="0.35">
      <c r="A20" s="10" t="str">
        <f t="shared" si="0"/>
        <v>L35-I-48-12-30-80-MULT-120POUS270184</v>
      </c>
      <c r="B20" s="10" t="s">
        <v>189</v>
      </c>
      <c r="C20" s="10" t="s">
        <v>193</v>
      </c>
      <c r="D20" s="10">
        <v>30850054</v>
      </c>
      <c r="E20" s="10">
        <v>132</v>
      </c>
      <c r="F20" t="str">
        <f>+VLOOKUP(C20,[1]Sheet4!$D:$D,1,0)</f>
        <v>POUS270184</v>
      </c>
    </row>
    <row r="21" spans="1:6" x14ac:dyDescent="0.35">
      <c r="A21" s="10" t="str">
        <f t="shared" si="0"/>
        <v>L35-I-48-12-30-90-MULT-120POUS269999</v>
      </c>
      <c r="B21" s="10" t="s">
        <v>130</v>
      </c>
      <c r="C21" s="10" t="s">
        <v>391</v>
      </c>
      <c r="D21" s="10">
        <v>30850097</v>
      </c>
      <c r="E21" s="10">
        <v>1</v>
      </c>
      <c r="F21" t="str">
        <f>+VLOOKUP(C21,[1]Sheet4!$D:$D,1,0)</f>
        <v>POUS269999</v>
      </c>
    </row>
    <row r="22" spans="1:6" x14ac:dyDescent="0.35">
      <c r="A22" s="10" t="str">
        <f t="shared" si="0"/>
        <v>L50-E-12-02-30-80MULT-25X25POUS269977</v>
      </c>
      <c r="B22" s="10" t="s">
        <v>202</v>
      </c>
      <c r="C22" s="10" t="s">
        <v>215</v>
      </c>
      <c r="D22" s="10">
        <v>30850056</v>
      </c>
      <c r="E22" s="10">
        <v>2</v>
      </c>
      <c r="F22" t="str">
        <f>+VLOOKUP(C22,[1]Sheet4!$D:$D,1,0)</f>
        <v>POUS269977</v>
      </c>
    </row>
    <row r="23" spans="1:6" x14ac:dyDescent="0.35">
      <c r="A23" s="10" t="str">
        <f t="shared" si="0"/>
        <v>L50-E-12-02-30-80-MULT-25X25POUS270195</v>
      </c>
      <c r="B23" s="10" t="s">
        <v>271</v>
      </c>
      <c r="C23" s="10" t="s">
        <v>216</v>
      </c>
      <c r="D23" s="10">
        <v>30850090</v>
      </c>
      <c r="E23" s="10">
        <v>2</v>
      </c>
      <c r="F23" t="str">
        <f>+VLOOKUP(C23,[1]Sheet4!$D:$D,1,0)</f>
        <v>POUS270195</v>
      </c>
    </row>
    <row r="24" spans="1:6" x14ac:dyDescent="0.35">
      <c r="A24" s="10" t="str">
        <f t="shared" si="0"/>
        <v>L50-E-12-04-30-80-MULT-120POUS270190</v>
      </c>
      <c r="B24" s="10" t="s">
        <v>267</v>
      </c>
      <c r="C24" s="10" t="s">
        <v>268</v>
      </c>
      <c r="D24" s="10">
        <v>30850079</v>
      </c>
      <c r="E24" s="10">
        <v>6</v>
      </c>
      <c r="F24" t="str">
        <f>+VLOOKUP(C24,[1]Sheet4!$D:$D,1,0)</f>
        <v>POUS270190</v>
      </c>
    </row>
    <row r="25" spans="1:6" x14ac:dyDescent="0.35">
      <c r="A25" s="10" t="str">
        <f t="shared" si="0"/>
        <v>L50-E-12-06-30-80-MULT-40X60POUS270031</v>
      </c>
      <c r="B25" s="10" t="s">
        <v>264</v>
      </c>
      <c r="C25" s="10" t="s">
        <v>218</v>
      </c>
      <c r="D25" s="10">
        <v>30850089</v>
      </c>
      <c r="E25" s="10">
        <v>20</v>
      </c>
      <c r="F25" t="str">
        <f>+VLOOKUP(C25,[1]Sheet4!$D:$D,1,0)</f>
        <v>POUS270031</v>
      </c>
    </row>
    <row r="26" spans="1:6" x14ac:dyDescent="0.35">
      <c r="A26" s="10" t="str">
        <f t="shared" si="0"/>
        <v>L50-E-12-08-30-80-MULT-9X59POUS270037</v>
      </c>
      <c r="B26" s="10" t="s">
        <v>269</v>
      </c>
      <c r="C26" s="10" t="s">
        <v>270</v>
      </c>
      <c r="D26" s="10">
        <v>30850080</v>
      </c>
      <c r="E26" s="10">
        <v>2</v>
      </c>
      <c r="F26" t="str">
        <f>+VLOOKUP(C26,[1]Sheet4!$D:$D,1,0)</f>
        <v>POUS270037</v>
      </c>
    </row>
    <row r="27" spans="1:6" x14ac:dyDescent="0.35">
      <c r="A27" s="10" t="str">
        <f t="shared" si="0"/>
        <v>L50-E-12-10-30-90-MULT-15X15POUS270203</v>
      </c>
      <c r="B27" s="10" t="s">
        <v>445</v>
      </c>
      <c r="C27" s="10" t="s">
        <v>446</v>
      </c>
      <c r="D27" s="10">
        <v>30850106</v>
      </c>
      <c r="E27" s="10">
        <v>2</v>
      </c>
      <c r="F27" t="str">
        <f>+VLOOKUP(C27,[1]Sheet4!$D:$D,1,0)</f>
        <v>POUS270203</v>
      </c>
    </row>
    <row r="28" spans="1:6" x14ac:dyDescent="0.35">
      <c r="A28" s="10" t="str">
        <f t="shared" si="0"/>
        <v>L50-E-12-12-30-80-MULT-120POUS270046</v>
      </c>
      <c r="B28" s="10" t="s">
        <v>265</v>
      </c>
      <c r="C28" s="10" t="s">
        <v>266</v>
      </c>
      <c r="D28" s="10">
        <v>30850081</v>
      </c>
      <c r="E28" s="10">
        <v>12</v>
      </c>
      <c r="F28" t="str">
        <f>+VLOOKUP(C28,[1]Sheet4!$D:$D,1,0)</f>
        <v>POUS270046</v>
      </c>
    </row>
    <row r="29" spans="1:6" x14ac:dyDescent="0.35">
      <c r="A29" s="10" t="str">
        <f t="shared" si="0"/>
        <v>L50-E-48-02-30-80MULT-25X25POUS270195</v>
      </c>
      <c r="B29" s="10" t="s">
        <v>203</v>
      </c>
      <c r="C29" s="10" t="s">
        <v>216</v>
      </c>
      <c r="D29" s="10">
        <v>30850057</v>
      </c>
      <c r="E29" s="10">
        <v>1</v>
      </c>
      <c r="F29" t="str">
        <f>+VLOOKUP(C29,[1]Sheet4!$D:$D,1,0)</f>
        <v>POUS270195</v>
      </c>
    </row>
    <row r="30" spans="1:6" x14ac:dyDescent="0.35">
      <c r="A30" s="10" t="str">
        <f t="shared" si="0"/>
        <v>L50-E-48-04-30-80-MULT-120POUS270127</v>
      </c>
      <c r="B30" s="10" t="s">
        <v>204</v>
      </c>
      <c r="C30" s="10" t="s">
        <v>217</v>
      </c>
      <c r="D30" s="10">
        <v>30850058</v>
      </c>
      <c r="E30" s="10">
        <v>26</v>
      </c>
      <c r="F30" t="str">
        <f>+VLOOKUP(C30,[1]Sheet4!$D:$D,1,0)</f>
        <v>POUS270127</v>
      </c>
    </row>
    <row r="31" spans="1:6" x14ac:dyDescent="0.35">
      <c r="A31" s="10" t="str">
        <f t="shared" si="0"/>
        <v>L50-E-48-04-30-80-MULT-LOLPOUS269973</v>
      </c>
      <c r="B31" s="10" t="s">
        <v>112</v>
      </c>
      <c r="C31" s="10" t="s">
        <v>122</v>
      </c>
      <c r="D31" s="10">
        <v>30850033</v>
      </c>
      <c r="E31" s="10">
        <v>2</v>
      </c>
      <c r="F31" t="str">
        <f>+VLOOKUP(C31,[1]Sheet4!$D:$D,1,0)</f>
        <v>POUS269973</v>
      </c>
    </row>
    <row r="32" spans="1:6" x14ac:dyDescent="0.35">
      <c r="A32" s="10" t="str">
        <f t="shared" si="0"/>
        <v>L50-E-48-06-27-80-MULT-9X17POUS269980</v>
      </c>
      <c r="B32" s="10" t="s">
        <v>272</v>
      </c>
      <c r="C32" s="10" t="s">
        <v>221</v>
      </c>
      <c r="D32" s="10">
        <v>30850076</v>
      </c>
      <c r="E32" s="10">
        <v>9</v>
      </c>
      <c r="F32" t="str">
        <f>+VLOOKUP(C32,[1]Sheet4!$D:$D,1,0)</f>
        <v>POUS269980</v>
      </c>
    </row>
    <row r="33" spans="1:6" x14ac:dyDescent="0.35">
      <c r="A33" s="10" t="str">
        <f t="shared" si="0"/>
        <v>L50-E-48-08-30-80-MULT-LOLPOUS270050</v>
      </c>
      <c r="B33" s="10" t="s">
        <v>120</v>
      </c>
      <c r="C33" s="10" t="s">
        <v>128</v>
      </c>
      <c r="D33" s="10">
        <v>30850047</v>
      </c>
      <c r="E33" s="10">
        <v>22</v>
      </c>
      <c r="F33" t="str">
        <f>+VLOOKUP(C33,[1]Sheet4!$D:$D,1,0)</f>
        <v>POUS270050</v>
      </c>
    </row>
    <row r="34" spans="1:6" x14ac:dyDescent="0.35">
      <c r="A34" s="10" t="str">
        <f t="shared" si="0"/>
        <v>L50-E-48-10-27-90-MULT-15X35POUS270194</v>
      </c>
      <c r="B34" s="10" t="s">
        <v>274</v>
      </c>
      <c r="C34" s="10" t="s">
        <v>275</v>
      </c>
      <c r="D34" s="10">
        <v>30850077</v>
      </c>
      <c r="E34" s="10">
        <v>8</v>
      </c>
      <c r="F34" t="str">
        <f>+VLOOKUP(C34,[1]Sheet4!$D:$D,1,0)</f>
        <v>POUS270194</v>
      </c>
    </row>
    <row r="35" spans="1:6" x14ac:dyDescent="0.35">
      <c r="A35" s="10" t="str">
        <f t="shared" si="0"/>
        <v>L50-E-48-12-27-80-MULT-9X9POUS270207</v>
      </c>
      <c r="B35" s="10" t="s">
        <v>277</v>
      </c>
      <c r="C35" s="10" t="s">
        <v>278</v>
      </c>
      <c r="D35" s="10">
        <v>30850078</v>
      </c>
      <c r="E35" s="10">
        <v>3</v>
      </c>
      <c r="F35" t="str">
        <f>+VLOOKUP(C35,[1]Sheet4!$D:$D,1,0)</f>
        <v>POUS270207</v>
      </c>
    </row>
    <row r="36" spans="1:6" x14ac:dyDescent="0.35">
      <c r="A36" s="10" t="str">
        <f t="shared" si="0"/>
        <v>L50-E-48-12-30-80MULT-25X45POUS270163</v>
      </c>
      <c r="B36" s="10" t="s">
        <v>206</v>
      </c>
      <c r="C36" s="10" t="s">
        <v>219</v>
      </c>
      <c r="D36" s="10">
        <v>30850060</v>
      </c>
      <c r="E36" s="10">
        <v>12</v>
      </c>
      <c r="F36" t="str">
        <f>+VLOOKUP(C36,[1]Sheet4!$D:$D,1,0)</f>
        <v>POUS270163</v>
      </c>
    </row>
    <row r="37" spans="1:6" x14ac:dyDescent="0.35">
      <c r="A37" s="10" t="str">
        <f t="shared" si="0"/>
        <v>L50-E-48-12-35-80-MULT-9X17POUS270112</v>
      </c>
      <c r="B37" s="10" t="s">
        <v>447</v>
      </c>
      <c r="C37" s="10" t="s">
        <v>448</v>
      </c>
      <c r="D37" s="10">
        <v>30850107</v>
      </c>
      <c r="E37" s="10">
        <v>2</v>
      </c>
      <c r="F37" t="str">
        <f>+VLOOKUP(C37,[1]Sheet4!$D:$D,1,0)</f>
        <v>POUS270112</v>
      </c>
    </row>
    <row r="38" spans="1:6" x14ac:dyDescent="0.35">
      <c r="A38" s="10" t="str">
        <f t="shared" si="0"/>
        <v>L50-I-12-04-30-90-MULT-9X59POUS270192</v>
      </c>
      <c r="B38" s="10" t="s">
        <v>449</v>
      </c>
      <c r="C38" s="10" t="s">
        <v>450</v>
      </c>
      <c r="D38" s="10">
        <v>30850108</v>
      </c>
      <c r="E38" s="10">
        <v>3</v>
      </c>
      <c r="F38" t="str">
        <f>+VLOOKUP(C38,[1]Sheet4!$D:$D,1,0)</f>
        <v>POUS270192</v>
      </c>
    </row>
    <row r="39" spans="1:6" x14ac:dyDescent="0.35">
      <c r="A39" s="10" t="str">
        <f t="shared" si="0"/>
        <v>L50-I-12-06-22-80-MULT-9X29POUS269994</v>
      </c>
      <c r="B39" s="10" t="s">
        <v>451</v>
      </c>
      <c r="C39" s="10" t="s">
        <v>452</v>
      </c>
      <c r="D39" s="10">
        <v>30850109</v>
      </c>
      <c r="E39" s="10">
        <v>2</v>
      </c>
      <c r="F39" t="str">
        <f>+VLOOKUP(C39,[1]Sheet4!$D:$D,1,0)</f>
        <v>POUS269994</v>
      </c>
    </row>
    <row r="40" spans="1:6" x14ac:dyDescent="0.35">
      <c r="A40" s="10" t="str">
        <f t="shared" si="0"/>
        <v>L50-I-12-06-30-80-MULT-ASYMPOUS270049</v>
      </c>
      <c r="B40" s="10" t="s">
        <v>249</v>
      </c>
      <c r="C40" s="10" t="s">
        <v>127</v>
      </c>
      <c r="D40" s="10">
        <v>30850072</v>
      </c>
      <c r="E40" s="10">
        <v>46</v>
      </c>
      <c r="F40" t="str">
        <f>+VLOOKUP(C40,[1]Sheet4!$D:$D,1,0)</f>
        <v>POUS270049</v>
      </c>
    </row>
    <row r="41" spans="1:6" x14ac:dyDescent="0.35">
      <c r="A41" s="10" t="str">
        <f t="shared" si="0"/>
        <v>L50-I-12-06-30-80-MULT-ASYMPOUS270049</v>
      </c>
      <c r="B41" s="10" t="s">
        <v>249</v>
      </c>
      <c r="C41" s="10" t="s">
        <v>127</v>
      </c>
      <c r="D41" s="10">
        <v>30850082</v>
      </c>
      <c r="E41" s="10">
        <v>2</v>
      </c>
      <c r="F41" t="str">
        <f>+VLOOKUP(C41,[1]Sheet4!$D:$D,1,0)</f>
        <v>POUS270049</v>
      </c>
    </row>
    <row r="42" spans="1:6" x14ac:dyDescent="0.35">
      <c r="A42" s="10" t="str">
        <f t="shared" si="0"/>
        <v>L50-I-12-06-30-90-MULT-15X35POUS269986</v>
      </c>
      <c r="B42" s="10" t="s">
        <v>453</v>
      </c>
      <c r="C42" s="10" t="s">
        <v>454</v>
      </c>
      <c r="D42" s="10">
        <v>30850110</v>
      </c>
      <c r="E42" s="10">
        <v>8</v>
      </c>
      <c r="F42" t="str">
        <f>+VLOOKUP(C42,[1]Sheet4!$D:$D,1,0)</f>
        <v>POUS269986</v>
      </c>
    </row>
    <row r="43" spans="1:6" x14ac:dyDescent="0.35">
      <c r="A43" s="10" t="str">
        <f t="shared" si="0"/>
        <v>L50-I-12-06-30-90-MULT-9X29POUS269987</v>
      </c>
      <c r="B43" s="10" t="s">
        <v>376</v>
      </c>
      <c r="C43" s="10" t="s">
        <v>455</v>
      </c>
      <c r="D43" s="10">
        <v>30850111</v>
      </c>
      <c r="E43" s="10">
        <v>7</v>
      </c>
      <c r="F43" t="str">
        <f>+VLOOKUP(C43,[1]Sheet4!$D:$D,1,0)</f>
        <v>POUS269987</v>
      </c>
    </row>
    <row r="44" spans="1:6" x14ac:dyDescent="0.35">
      <c r="A44" s="10" t="str">
        <f t="shared" si="0"/>
        <v>L50-I-12-06-30-90-MULT-9X29POUS270000</v>
      </c>
      <c r="B44" s="10" t="s">
        <v>376</v>
      </c>
      <c r="C44" s="10" t="s">
        <v>392</v>
      </c>
      <c r="D44" s="10">
        <v>30850098</v>
      </c>
      <c r="E44" s="10">
        <v>16</v>
      </c>
      <c r="F44" t="str">
        <f>+VLOOKUP(C44,[1]Sheet4!$D:$D,1,0)</f>
        <v>POUS270000</v>
      </c>
    </row>
    <row r="45" spans="1:6" x14ac:dyDescent="0.35">
      <c r="A45" s="10" t="str">
        <f t="shared" si="0"/>
        <v>L50-I-12-08-22-80-MULT-9X29POUS269976</v>
      </c>
      <c r="B45" s="10" t="s">
        <v>377</v>
      </c>
      <c r="C45" s="10" t="s">
        <v>393</v>
      </c>
      <c r="D45" s="10">
        <v>30850099</v>
      </c>
      <c r="E45" s="10">
        <v>18</v>
      </c>
      <c r="F45" t="str">
        <f>+VLOOKUP(C45,[1]Sheet4!$D:$D,1,0)</f>
        <v>POUS269976</v>
      </c>
    </row>
    <row r="46" spans="1:6" x14ac:dyDescent="0.35">
      <c r="A46" s="10" t="str">
        <f t="shared" si="0"/>
        <v>L50-I-12-08-27-90-MULT-9x29POUS269996</v>
      </c>
      <c r="B46" s="10" t="s">
        <v>118</v>
      </c>
      <c r="C46" s="10" t="s">
        <v>457</v>
      </c>
      <c r="D46" s="10">
        <v>30850112</v>
      </c>
      <c r="E46" s="10">
        <v>65</v>
      </c>
      <c r="F46" t="str">
        <f>+VLOOKUP(C46,[1]Sheet4!$D:$D,1,0)</f>
        <v>POUS269996</v>
      </c>
    </row>
    <row r="47" spans="1:6" x14ac:dyDescent="0.35">
      <c r="A47" s="10" t="str">
        <f t="shared" si="0"/>
        <v>L50-I-12-08-27-90-MULT-9x29POUS270038</v>
      </c>
      <c r="B47" s="10" t="s">
        <v>118</v>
      </c>
      <c r="C47" s="10" t="s">
        <v>126</v>
      </c>
      <c r="D47" s="10">
        <v>30850045</v>
      </c>
      <c r="E47" s="10">
        <v>10</v>
      </c>
      <c r="F47" t="str">
        <f>+VLOOKUP(C47,[1]Sheet4!$D:$D,1,0)</f>
        <v>POUS270038</v>
      </c>
    </row>
    <row r="48" spans="1:6" x14ac:dyDescent="0.35">
      <c r="A48" s="10" t="str">
        <f t="shared" si="0"/>
        <v>L50-I-12-08-27-90-MULT-ASYMPOUS270231</v>
      </c>
      <c r="B48" s="10" t="s">
        <v>248</v>
      </c>
      <c r="C48" s="10" t="s">
        <v>250</v>
      </c>
      <c r="D48" s="10">
        <v>30850071</v>
      </c>
      <c r="E48" s="10">
        <v>108</v>
      </c>
      <c r="F48" t="e">
        <f>+VLOOKUP(C48,[1]Sheet4!$D:$D,1,0)</f>
        <v>#N/A</v>
      </c>
    </row>
    <row r="49" spans="1:6" x14ac:dyDescent="0.35">
      <c r="A49" s="10" t="str">
        <f t="shared" si="0"/>
        <v>L50-I-12-08-30-80-MULT-9X59POUS270218</v>
      </c>
      <c r="B49" s="10" t="s">
        <v>279</v>
      </c>
      <c r="C49" s="10" t="s">
        <v>280</v>
      </c>
      <c r="D49" s="10">
        <v>30850083</v>
      </c>
      <c r="E49" s="10">
        <v>24</v>
      </c>
      <c r="F49" t="str">
        <f>+VLOOKUP(C49,[1]Sheet4!$D:$D,1,0)</f>
        <v>POUS270218</v>
      </c>
    </row>
    <row r="50" spans="1:6" x14ac:dyDescent="0.35">
      <c r="A50" s="10" t="str">
        <f t="shared" si="0"/>
        <v>L50-I-12-08-35-80-MULT-15X65POUS270052</v>
      </c>
      <c r="B50" s="10" t="s">
        <v>458</v>
      </c>
      <c r="C50" s="10" t="s">
        <v>459</v>
      </c>
      <c r="D50" s="10">
        <v>30850113</v>
      </c>
      <c r="E50" s="10">
        <v>12</v>
      </c>
      <c r="F50" t="str">
        <f>+VLOOKUP(C50,[1]Sheet4!$D:$D,1,0)</f>
        <v>POUS270052</v>
      </c>
    </row>
    <row r="51" spans="1:6" x14ac:dyDescent="0.35">
      <c r="A51" s="10" t="str">
        <f t="shared" si="0"/>
        <v>L50-I-12-10-30-80MULT-25X33POUS270170</v>
      </c>
      <c r="B51" s="10" t="s">
        <v>359</v>
      </c>
      <c r="C51" s="10" t="s">
        <v>225</v>
      </c>
      <c r="D51" s="10">
        <v>30850084</v>
      </c>
      <c r="E51" s="10">
        <v>6</v>
      </c>
      <c r="F51" t="str">
        <f>+VLOOKUP(C51,[1]Sheet4!$D:$D,1,0)</f>
        <v>POUS270170</v>
      </c>
    </row>
    <row r="52" spans="1:6" x14ac:dyDescent="0.35">
      <c r="A52" s="10" t="str">
        <f t="shared" si="0"/>
        <v>L50-I-12-10-30-80-MULT-9X17POUS270251</v>
      </c>
      <c r="B52" s="10" t="s">
        <v>285</v>
      </c>
      <c r="C52" s="10" t="s">
        <v>286</v>
      </c>
      <c r="D52" s="10">
        <v>30850085</v>
      </c>
      <c r="E52" s="10">
        <v>5</v>
      </c>
      <c r="F52" t="str">
        <f>+VLOOKUP(C52,[1]Sheet4!$D:$D,1,0)</f>
        <v>POUS270251</v>
      </c>
    </row>
    <row r="53" spans="1:6" x14ac:dyDescent="0.35">
      <c r="A53" s="10" t="str">
        <f t="shared" si="0"/>
        <v>L50-I-12-10-30-80-MULT-ASYMPOUS270230</v>
      </c>
      <c r="B53" s="10" t="s">
        <v>281</v>
      </c>
      <c r="C53" s="10" t="s">
        <v>282</v>
      </c>
      <c r="D53" s="10">
        <v>30850086</v>
      </c>
      <c r="E53" s="10">
        <v>9</v>
      </c>
      <c r="F53" t="str">
        <f>+VLOOKUP(C53,[1]Sheet4!$D:$D,1,0)</f>
        <v>POUS270230</v>
      </c>
    </row>
    <row r="54" spans="1:6" x14ac:dyDescent="0.35">
      <c r="A54" s="10" t="str">
        <f t="shared" si="0"/>
        <v>L50-I-12-12-22-80-MULT-9X29POUS269990</v>
      </c>
      <c r="B54" s="10" t="s">
        <v>460</v>
      </c>
      <c r="C54" s="10" t="s">
        <v>461</v>
      </c>
      <c r="D54" s="10">
        <v>30850114</v>
      </c>
      <c r="E54" s="10">
        <v>4</v>
      </c>
      <c r="F54" t="str">
        <f>+VLOOKUP(C54,[1]Sheet4!$D:$D,1,0)</f>
        <v>POUS269990</v>
      </c>
    </row>
    <row r="55" spans="1:6" x14ac:dyDescent="0.35">
      <c r="A55" s="10" t="str">
        <f t="shared" si="0"/>
        <v>L50-I-12-12-30-80-MULT-9X9POUS270249</v>
      </c>
      <c r="B55" s="10" t="s">
        <v>288</v>
      </c>
      <c r="C55" s="10" t="s">
        <v>289</v>
      </c>
      <c r="D55" s="10">
        <v>30850087</v>
      </c>
      <c r="E55" s="10">
        <v>4</v>
      </c>
      <c r="F55" t="str">
        <f>+VLOOKUP(C55,[1]Sheet4!$D:$D,1,0)</f>
        <v>POUS270249</v>
      </c>
    </row>
    <row r="56" spans="1:6" x14ac:dyDescent="0.35">
      <c r="A56" s="10" t="str">
        <f t="shared" si="0"/>
        <v>L50-I-12-12-30-80-MULT-ASYMPOUS270042</v>
      </c>
      <c r="B56" s="10" t="s">
        <v>283</v>
      </c>
      <c r="C56" s="10" t="s">
        <v>284</v>
      </c>
      <c r="D56" s="10">
        <v>30850088</v>
      </c>
      <c r="E56" s="10">
        <v>8</v>
      </c>
      <c r="F56" t="str">
        <f>+VLOOKUP(C56,[1]Sheet4!$D:$D,1,0)</f>
        <v>POUS270042</v>
      </c>
    </row>
    <row r="57" spans="1:6" x14ac:dyDescent="0.35">
      <c r="A57" s="10" t="str">
        <f t="shared" si="0"/>
        <v>L50-I-48-04-27-80-MULT-15X15POUS270205</v>
      </c>
      <c r="B57" s="10" t="s">
        <v>258</v>
      </c>
      <c r="C57" s="10" t="s">
        <v>259</v>
      </c>
      <c r="D57" s="10">
        <v>30850073</v>
      </c>
      <c r="E57" s="10">
        <v>39</v>
      </c>
      <c r="F57" t="str">
        <f>+VLOOKUP(C57,[1]Sheet4!$D:$D,1,0)</f>
        <v>POUS270205</v>
      </c>
    </row>
    <row r="58" spans="1:6" x14ac:dyDescent="0.35">
      <c r="A58" s="10" t="str">
        <f t="shared" si="0"/>
        <v>L50-I-48-04-30-90-MULT-9X59POUS270192</v>
      </c>
      <c r="B58" s="10" t="s">
        <v>462</v>
      </c>
      <c r="C58" s="10" t="s">
        <v>450</v>
      </c>
      <c r="D58" s="10">
        <v>30850115</v>
      </c>
      <c r="E58" s="10">
        <v>28</v>
      </c>
      <c r="F58" t="str">
        <f>+VLOOKUP(C58,[1]Sheet4!$D:$D,1,0)</f>
        <v>POUS270192</v>
      </c>
    </row>
    <row r="59" spans="1:6" x14ac:dyDescent="0.35">
      <c r="A59" s="10" t="str">
        <f t="shared" si="0"/>
        <v>L50-I-48-06-27-80MULT-15X35POUS269980</v>
      </c>
      <c r="B59" s="10" t="s">
        <v>208</v>
      </c>
      <c r="C59" s="10" t="s">
        <v>221</v>
      </c>
      <c r="D59" s="10">
        <v>30850062</v>
      </c>
      <c r="E59" s="10">
        <v>29</v>
      </c>
      <c r="F59" t="str">
        <f>+VLOOKUP(C59,[1]Sheet4!$D:$D,1,0)</f>
        <v>POUS269980</v>
      </c>
    </row>
    <row r="60" spans="1:6" x14ac:dyDescent="0.35">
      <c r="A60" s="10" t="str">
        <f t="shared" si="0"/>
        <v>L50-I-48-06-30-90-MULT-15X35POUS269986</v>
      </c>
      <c r="B60" s="10" t="s">
        <v>463</v>
      </c>
      <c r="C60" s="10" t="s">
        <v>454</v>
      </c>
      <c r="D60" s="10">
        <v>30850116</v>
      </c>
      <c r="E60" s="10">
        <v>11</v>
      </c>
      <c r="F60" t="str">
        <f>+VLOOKUP(C60,[1]Sheet4!$D:$D,1,0)</f>
        <v>POUS269986</v>
      </c>
    </row>
    <row r="61" spans="1:6" x14ac:dyDescent="0.35">
      <c r="A61" s="10" t="str">
        <f t="shared" si="0"/>
        <v>L50-I-48-06-30-90-MULT-9X29POUS269987</v>
      </c>
      <c r="B61" s="10" t="s">
        <v>464</v>
      </c>
      <c r="C61" s="10" t="s">
        <v>455</v>
      </c>
      <c r="D61" s="10">
        <v>30850117</v>
      </c>
      <c r="E61" s="10">
        <v>13</v>
      </c>
      <c r="F61" t="str">
        <f>+VLOOKUP(C61,[1]Sheet4!$D:$D,1,0)</f>
        <v>POUS269987</v>
      </c>
    </row>
    <row r="62" spans="1:6" x14ac:dyDescent="0.35">
      <c r="A62" s="10" t="str">
        <f t="shared" si="0"/>
        <v>L50-I-48-08-22-80MULT-15X35POUS270047</v>
      </c>
      <c r="B62" s="10" t="s">
        <v>210</v>
      </c>
      <c r="C62" s="10" t="s">
        <v>223</v>
      </c>
      <c r="D62" s="10">
        <v>30850064</v>
      </c>
      <c r="E62" s="10">
        <v>3</v>
      </c>
      <c r="F62" t="str">
        <f>+VLOOKUP(C62,[1]Sheet4!$D:$D,1,0)</f>
        <v>POUS270047</v>
      </c>
    </row>
    <row r="63" spans="1:6" x14ac:dyDescent="0.35">
      <c r="A63" s="10" t="str">
        <f t="shared" si="0"/>
        <v>L50-I-48-08-22-80-MULT-9X29POUS269976</v>
      </c>
      <c r="B63" s="10" t="s">
        <v>378</v>
      </c>
      <c r="C63" s="10" t="s">
        <v>393</v>
      </c>
      <c r="D63" s="10">
        <v>30850100</v>
      </c>
      <c r="E63" s="10">
        <v>12</v>
      </c>
      <c r="F63" t="str">
        <f>+VLOOKUP(C63,[1]Sheet4!$D:$D,1,0)</f>
        <v>POUS269976</v>
      </c>
    </row>
    <row r="64" spans="1:6" x14ac:dyDescent="0.35">
      <c r="A64" s="10" t="str">
        <f t="shared" si="0"/>
        <v>L50-I-48-08-27-90-MULT-9X17POUS270161</v>
      </c>
      <c r="B64" s="10" t="s">
        <v>262</v>
      </c>
      <c r="C64" s="10" t="s">
        <v>263</v>
      </c>
      <c r="D64" s="10">
        <v>30850075</v>
      </c>
      <c r="E64" s="10">
        <v>6</v>
      </c>
      <c r="F64" t="str">
        <f>+VLOOKUP(C64,[1]Sheet4!$D:$D,1,0)</f>
        <v>POUS270161</v>
      </c>
    </row>
    <row r="65" spans="1:6" x14ac:dyDescent="0.35">
      <c r="A65" s="10" t="str">
        <f t="shared" si="0"/>
        <v>L50-I-48-08-27-90-MULT-9X29POUS269996</v>
      </c>
      <c r="B65" s="10" t="s">
        <v>465</v>
      </c>
      <c r="C65" s="10" t="s">
        <v>457</v>
      </c>
      <c r="D65" s="10">
        <v>30850118</v>
      </c>
      <c r="E65" s="10">
        <v>1</v>
      </c>
      <c r="F65" t="str">
        <f>+VLOOKUP(C65,[1]Sheet4!$D:$D,1,0)</f>
        <v>POUS269996</v>
      </c>
    </row>
    <row r="66" spans="1:6" x14ac:dyDescent="0.35">
      <c r="A66" s="10" t="str">
        <f t="shared" si="0"/>
        <v>L50-I-48-08-35-80-MULT-15X65POUS270052</v>
      </c>
      <c r="B66" s="10" t="s">
        <v>466</v>
      </c>
      <c r="C66" s="10" t="s">
        <v>459</v>
      </c>
      <c r="D66" s="10">
        <v>30850119</v>
      </c>
      <c r="E66" s="10">
        <v>8</v>
      </c>
      <c r="F66" t="str">
        <f>+VLOOKUP(C66,[1]Sheet4!$D:$D,1,0)</f>
        <v>POUS270052</v>
      </c>
    </row>
    <row r="67" spans="1:6" x14ac:dyDescent="0.35">
      <c r="A67" s="10" t="str">
        <f t="shared" ref="A67:A72" si="1">+CONCATENATE(B67,C67)</f>
        <v>L50-I-48-10-30-80MULT-15X15POUS270149</v>
      </c>
      <c r="B67" s="10" t="s">
        <v>211</v>
      </c>
      <c r="C67" s="10" t="s">
        <v>224</v>
      </c>
      <c r="D67" s="10">
        <v>30850065</v>
      </c>
      <c r="E67" s="10">
        <v>2</v>
      </c>
      <c r="F67" t="str">
        <f>+VLOOKUP(C67,[1]Sheet4!$D:$D,1,0)</f>
        <v>POUS270149</v>
      </c>
    </row>
    <row r="68" spans="1:6" x14ac:dyDescent="0.35">
      <c r="A68" s="10" t="str">
        <f t="shared" si="1"/>
        <v>L50-I-48-10-30-80MULT-15X35POUS270170</v>
      </c>
      <c r="B68" s="10" t="s">
        <v>212</v>
      </c>
      <c r="C68" s="10" t="s">
        <v>225</v>
      </c>
      <c r="D68" s="10">
        <v>30850066</v>
      </c>
      <c r="E68" s="10">
        <v>14</v>
      </c>
      <c r="F68" t="str">
        <f>+VLOOKUP(C68,[1]Sheet4!$D:$D,1,0)</f>
        <v>POUS270170</v>
      </c>
    </row>
    <row r="69" spans="1:6" x14ac:dyDescent="0.35">
      <c r="A69" s="10" t="str">
        <f t="shared" si="1"/>
        <v>L50-I-48-10-30-80MULT-25X33POUS270170</v>
      </c>
      <c r="B69" s="10" t="s">
        <v>213</v>
      </c>
      <c r="C69" s="10" t="s">
        <v>225</v>
      </c>
      <c r="D69" s="10">
        <v>30850067</v>
      </c>
      <c r="E69" s="10">
        <v>24</v>
      </c>
      <c r="F69" t="str">
        <f>+VLOOKUP(C69,[1]Sheet4!$D:$D,1,0)</f>
        <v>POUS270170</v>
      </c>
    </row>
    <row r="70" spans="1:6" x14ac:dyDescent="0.35">
      <c r="A70" s="10" t="str">
        <f t="shared" si="1"/>
        <v>L50-I-48-10-35-90-MULT-15X65POUS269997</v>
      </c>
      <c r="B70" s="10" t="s">
        <v>467</v>
      </c>
      <c r="C70" s="10" t="s">
        <v>468</v>
      </c>
      <c r="D70" s="10">
        <v>30850120</v>
      </c>
      <c r="E70" s="10">
        <v>1</v>
      </c>
      <c r="F70" t="str">
        <f>+VLOOKUP(C70,[1]Sheet4!$D:$D,1,0)</f>
        <v>POUS269997</v>
      </c>
    </row>
    <row r="71" spans="1:6" x14ac:dyDescent="0.35">
      <c r="A71" s="10" t="str">
        <f t="shared" si="1"/>
        <v>L50-I-48-10-40-90MULT-25X25POUS270196</v>
      </c>
      <c r="B71" s="10" t="s">
        <v>214</v>
      </c>
      <c r="C71" s="10" t="s">
        <v>226</v>
      </c>
      <c r="D71" s="10">
        <v>30850068</v>
      </c>
      <c r="E71" s="10">
        <v>15</v>
      </c>
      <c r="F71" t="str">
        <f>+VLOOKUP(C71,[1]Sheet4!$D:$D,1,0)</f>
        <v>POUS270196</v>
      </c>
    </row>
    <row r="72" spans="1:6" x14ac:dyDescent="0.35">
      <c r="A72" s="10" t="str">
        <f t="shared" si="1"/>
        <v>L50-I-48-12-35-90MULT-15x15POUS269970</v>
      </c>
      <c r="B72" s="10" t="s">
        <v>228</v>
      </c>
      <c r="C72" s="10" t="s">
        <v>227</v>
      </c>
      <c r="D72" s="10">
        <v>30850055</v>
      </c>
      <c r="E72" s="10">
        <v>3</v>
      </c>
      <c r="F72" t="str">
        <f>+VLOOKUP(C72,[1]Sheet4!$D:$D,1,0)</f>
        <v>POUS269970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71"/>
  <sheetViews>
    <sheetView workbookViewId="0">
      <selection activeCell="C3" sqref="C3"/>
    </sheetView>
  </sheetViews>
  <sheetFormatPr defaultRowHeight="14.5" x14ac:dyDescent="0.35"/>
  <cols>
    <col min="1" max="1" width="38.1796875" bestFit="1" customWidth="1"/>
    <col min="2" max="2" width="30.54296875" bestFit="1" customWidth="1"/>
    <col min="3" max="3" width="12.453125" bestFit="1" customWidth="1"/>
    <col min="4" max="4" width="5.453125" bestFit="1" customWidth="1"/>
  </cols>
  <sheetData>
    <row r="1" spans="1:4" x14ac:dyDescent="0.35">
      <c r="A1" t="s">
        <v>241</v>
      </c>
      <c r="B1" t="s">
        <v>1</v>
      </c>
      <c r="C1" t="s">
        <v>97</v>
      </c>
      <c r="D1" t="s">
        <v>357</v>
      </c>
    </row>
    <row r="2" spans="1:4" x14ac:dyDescent="0.35">
      <c r="A2" t="str">
        <f>+CONCATENATE(B2,C2,D2)</f>
        <v>L35-I-12-02-40-80-MULT-120POUS2699911</v>
      </c>
      <c r="B2" t="s">
        <v>117</v>
      </c>
      <c r="C2" t="s">
        <v>125</v>
      </c>
      <c r="D2">
        <v>1</v>
      </c>
    </row>
    <row r="3" spans="1:4" x14ac:dyDescent="0.35">
      <c r="A3" t="str">
        <f t="shared" ref="A3:A66" si="0">+CONCATENATE(B3,C3,D3)</f>
        <v>L35-I-12-04-30-80-MULT-120POUS26998148</v>
      </c>
      <c r="B3" t="s">
        <v>113</v>
      </c>
      <c r="C3" t="s">
        <v>123</v>
      </c>
      <c r="D3">
        <v>48</v>
      </c>
    </row>
    <row r="4" spans="1:4" x14ac:dyDescent="0.35">
      <c r="A4" t="str">
        <f t="shared" si="0"/>
        <v>L35-I-12-04-30-80-MULT-120POUS2699885</v>
      </c>
      <c r="B4" t="s">
        <v>113</v>
      </c>
      <c r="C4" t="s">
        <v>389</v>
      </c>
      <c r="D4">
        <v>5</v>
      </c>
    </row>
    <row r="5" spans="1:4" x14ac:dyDescent="0.35">
      <c r="A5" t="str">
        <f t="shared" si="0"/>
        <v>L35-I-12-04-BL-MULT-120POUS270097523</v>
      </c>
      <c r="B5" t="s">
        <v>245</v>
      </c>
      <c r="C5" t="s">
        <v>246</v>
      </c>
      <c r="D5">
        <v>523</v>
      </c>
    </row>
    <row r="6" spans="1:4" x14ac:dyDescent="0.35">
      <c r="A6" t="str">
        <f t="shared" si="0"/>
        <v>L35-I-12-04-BL-MULT-120POUS270236400</v>
      </c>
      <c r="B6" t="s">
        <v>245</v>
      </c>
      <c r="C6" t="s">
        <v>354</v>
      </c>
      <c r="D6">
        <v>400</v>
      </c>
    </row>
    <row r="7" spans="1:4" x14ac:dyDescent="0.35">
      <c r="A7" t="str">
        <f t="shared" si="0"/>
        <v>L35-I-12-06-30-80-MULT-120POUS2700491</v>
      </c>
      <c r="B7" t="s">
        <v>440</v>
      </c>
      <c r="C7" t="s">
        <v>127</v>
      </c>
      <c r="D7">
        <v>1</v>
      </c>
    </row>
    <row r="8" spans="1:4" x14ac:dyDescent="0.35">
      <c r="A8" t="str">
        <f t="shared" si="0"/>
        <v>L35-I-12-08-35-90-MULT-120POUS27018414</v>
      </c>
      <c r="B8" t="s">
        <v>186</v>
      </c>
      <c r="C8" t="s">
        <v>193</v>
      </c>
      <c r="D8">
        <v>14</v>
      </c>
    </row>
    <row r="9" spans="1:4" x14ac:dyDescent="0.35">
      <c r="A9" t="str">
        <f t="shared" si="0"/>
        <v>L35-I-12-10-30-80-MULT-120POUS27004435</v>
      </c>
      <c r="B9" t="s">
        <v>247</v>
      </c>
      <c r="C9" t="s">
        <v>192</v>
      </c>
      <c r="D9">
        <v>35</v>
      </c>
    </row>
    <row r="10" spans="1:4" x14ac:dyDescent="0.35">
      <c r="A10" t="str">
        <f t="shared" si="0"/>
        <v>L35-I-12-10-30-90-MULT-120POUS2700515</v>
      </c>
      <c r="B10" t="s">
        <v>441</v>
      </c>
      <c r="C10" t="s">
        <v>442</v>
      </c>
      <c r="D10">
        <v>5</v>
      </c>
    </row>
    <row r="11" spans="1:4" x14ac:dyDescent="0.35">
      <c r="A11" t="str">
        <f t="shared" si="0"/>
        <v>L35-I-48-02-30-80-MULT-120POUS26996910</v>
      </c>
      <c r="B11" t="s">
        <v>110</v>
      </c>
      <c r="C11" t="s">
        <v>121</v>
      </c>
      <c r="D11">
        <v>10</v>
      </c>
    </row>
    <row r="12" spans="1:4" x14ac:dyDescent="0.35">
      <c r="A12" t="str">
        <f t="shared" si="0"/>
        <v>L35-I-48-04-30-80-MULT-120POUS26998118</v>
      </c>
      <c r="B12" t="s">
        <v>114</v>
      </c>
      <c r="C12" t="s">
        <v>123</v>
      </c>
      <c r="D12">
        <v>18</v>
      </c>
    </row>
    <row r="13" spans="1:4" x14ac:dyDescent="0.35">
      <c r="A13" t="str">
        <f t="shared" si="0"/>
        <v>L35-I-48-04-30-80-MULT-120POUS26998910</v>
      </c>
      <c r="B13" t="s">
        <v>114</v>
      </c>
      <c r="C13" t="s">
        <v>390</v>
      </c>
      <c r="D13">
        <v>10</v>
      </c>
    </row>
    <row r="14" spans="1:4" x14ac:dyDescent="0.35">
      <c r="A14" t="str">
        <f t="shared" si="0"/>
        <v>L35-I-48-04-35-80-MULT-120POUS27016918</v>
      </c>
      <c r="B14" t="s">
        <v>187</v>
      </c>
      <c r="C14" t="s">
        <v>191</v>
      </c>
      <c r="D14">
        <v>18</v>
      </c>
    </row>
    <row r="15" spans="1:4" x14ac:dyDescent="0.35">
      <c r="A15" t="str">
        <f t="shared" si="0"/>
        <v>L35-I-48-04-40-80-MULT-120POUS2699826</v>
      </c>
      <c r="B15" t="s">
        <v>115</v>
      </c>
      <c r="C15" t="s">
        <v>124</v>
      </c>
      <c r="D15">
        <v>6</v>
      </c>
    </row>
    <row r="16" spans="1:4" x14ac:dyDescent="0.35">
      <c r="A16" t="str">
        <f t="shared" si="0"/>
        <v>L35-I-48-06-50-80-MULT-120POUS2703993</v>
      </c>
      <c r="B16" t="s">
        <v>443</v>
      </c>
      <c r="C16" t="s">
        <v>444</v>
      </c>
      <c r="D16">
        <v>3</v>
      </c>
    </row>
    <row r="17" spans="1:4" x14ac:dyDescent="0.35">
      <c r="A17" t="str">
        <f t="shared" si="0"/>
        <v>L35-I-48-10-30-80-MULT-120POUS270044130</v>
      </c>
      <c r="B17" t="s">
        <v>188</v>
      </c>
      <c r="C17" t="s">
        <v>192</v>
      </c>
      <c r="D17">
        <v>130</v>
      </c>
    </row>
    <row r="18" spans="1:4" x14ac:dyDescent="0.35">
      <c r="A18" t="str">
        <f t="shared" si="0"/>
        <v>L35-I-48-12-30-80-MULT-120POUS270184132</v>
      </c>
      <c r="B18" t="s">
        <v>189</v>
      </c>
      <c r="C18" t="s">
        <v>193</v>
      </c>
      <c r="D18">
        <v>132</v>
      </c>
    </row>
    <row r="19" spans="1:4" x14ac:dyDescent="0.35">
      <c r="A19" t="str">
        <f t="shared" si="0"/>
        <v>L35-I-48-12-30-90-MULT-120POUS2699991</v>
      </c>
      <c r="B19" t="s">
        <v>130</v>
      </c>
      <c r="C19" t="s">
        <v>391</v>
      </c>
      <c r="D19">
        <v>1</v>
      </c>
    </row>
    <row r="20" spans="1:4" x14ac:dyDescent="0.35">
      <c r="A20" t="str">
        <f t="shared" si="0"/>
        <v>L50-E-12-02-30-80MULT-25X25POUS2699772</v>
      </c>
      <c r="B20" t="s">
        <v>202</v>
      </c>
      <c r="C20" t="s">
        <v>215</v>
      </c>
      <c r="D20">
        <v>2</v>
      </c>
    </row>
    <row r="21" spans="1:4" x14ac:dyDescent="0.35">
      <c r="A21" t="str">
        <f t="shared" si="0"/>
        <v>L50-E-12-02-30-80-MULT-25X25POUS2701952</v>
      </c>
      <c r="B21" t="s">
        <v>271</v>
      </c>
      <c r="C21" t="s">
        <v>216</v>
      </c>
      <c r="D21">
        <v>2</v>
      </c>
    </row>
    <row r="22" spans="1:4" x14ac:dyDescent="0.35">
      <c r="A22" t="str">
        <f t="shared" si="0"/>
        <v>L50-E-12-04-30-80-MULT-120POUS2701906</v>
      </c>
      <c r="B22" t="s">
        <v>267</v>
      </c>
      <c r="C22" t="s">
        <v>268</v>
      </c>
      <c r="D22">
        <v>6</v>
      </c>
    </row>
    <row r="23" spans="1:4" x14ac:dyDescent="0.35">
      <c r="A23" t="str">
        <f t="shared" si="0"/>
        <v>L50-E-12-06-30-80-MULT-40X60POUS27003120</v>
      </c>
      <c r="B23" t="s">
        <v>264</v>
      </c>
      <c r="C23" t="s">
        <v>218</v>
      </c>
      <c r="D23">
        <v>20</v>
      </c>
    </row>
    <row r="24" spans="1:4" x14ac:dyDescent="0.35">
      <c r="A24" t="str">
        <f t="shared" si="0"/>
        <v>L50-E-12-08-30-80-MULT-9X59POUS2700372</v>
      </c>
      <c r="B24" t="s">
        <v>269</v>
      </c>
      <c r="C24" t="s">
        <v>270</v>
      </c>
      <c r="D24">
        <v>2</v>
      </c>
    </row>
    <row r="25" spans="1:4" x14ac:dyDescent="0.35">
      <c r="A25" t="str">
        <f t="shared" si="0"/>
        <v>L50-E-12-10-30-90-MULT-15X15POUS2702032</v>
      </c>
      <c r="B25" t="s">
        <v>445</v>
      </c>
      <c r="C25" t="s">
        <v>446</v>
      </c>
      <c r="D25">
        <v>2</v>
      </c>
    </row>
    <row r="26" spans="1:4" x14ac:dyDescent="0.35">
      <c r="A26" t="str">
        <f t="shared" si="0"/>
        <v>L50-E-12-12-30-80-MULT-120POUS27004612</v>
      </c>
      <c r="B26" t="s">
        <v>265</v>
      </c>
      <c r="C26" t="s">
        <v>266</v>
      </c>
      <c r="D26">
        <v>12</v>
      </c>
    </row>
    <row r="27" spans="1:4" x14ac:dyDescent="0.35">
      <c r="A27" t="str">
        <f t="shared" si="0"/>
        <v>L50-E-48-02-30-80MULT-25X25POUS2701951</v>
      </c>
      <c r="B27" t="s">
        <v>203</v>
      </c>
      <c r="C27" t="s">
        <v>216</v>
      </c>
      <c r="D27">
        <v>1</v>
      </c>
    </row>
    <row r="28" spans="1:4" x14ac:dyDescent="0.35">
      <c r="A28" t="str">
        <f t="shared" si="0"/>
        <v>L50-E-48-04-30-80-MULT-120POUS27012726</v>
      </c>
      <c r="B28" t="s">
        <v>204</v>
      </c>
      <c r="C28" t="s">
        <v>217</v>
      </c>
      <c r="D28">
        <v>26</v>
      </c>
    </row>
    <row r="29" spans="1:4" x14ac:dyDescent="0.35">
      <c r="A29" t="str">
        <f t="shared" si="0"/>
        <v>L50-E-48-04-30-80-MULT-LOLPOUS2699732</v>
      </c>
      <c r="B29" t="s">
        <v>112</v>
      </c>
      <c r="C29" t="s">
        <v>122</v>
      </c>
      <c r="D29">
        <v>2</v>
      </c>
    </row>
    <row r="30" spans="1:4" x14ac:dyDescent="0.35">
      <c r="A30" t="str">
        <f t="shared" si="0"/>
        <v>L50-E-48-06-27-80-MULT-9X17POUS2699809</v>
      </c>
      <c r="B30" t="s">
        <v>272</v>
      </c>
      <c r="C30" t="s">
        <v>221</v>
      </c>
      <c r="D30">
        <v>9</v>
      </c>
    </row>
    <row r="31" spans="1:4" x14ac:dyDescent="0.35">
      <c r="A31" t="str">
        <f t="shared" si="0"/>
        <v>L50-E-48-08-30-80-MULT-LOLPOUS27005022</v>
      </c>
      <c r="B31" t="s">
        <v>120</v>
      </c>
      <c r="C31" t="s">
        <v>128</v>
      </c>
      <c r="D31">
        <v>22</v>
      </c>
    </row>
    <row r="32" spans="1:4" x14ac:dyDescent="0.35">
      <c r="A32" t="str">
        <f t="shared" si="0"/>
        <v>L50-E-48-10-27-90-MULT-15X35POUS2701948</v>
      </c>
      <c r="B32" t="s">
        <v>274</v>
      </c>
      <c r="C32" t="s">
        <v>275</v>
      </c>
      <c r="D32">
        <v>8</v>
      </c>
    </row>
    <row r="33" spans="1:4" x14ac:dyDescent="0.35">
      <c r="A33" t="str">
        <f t="shared" si="0"/>
        <v>L50-E-48-12-27-80-MULT-9X9POUS2702073</v>
      </c>
      <c r="B33" t="s">
        <v>277</v>
      </c>
      <c r="C33" t="s">
        <v>278</v>
      </c>
      <c r="D33">
        <v>3</v>
      </c>
    </row>
    <row r="34" spans="1:4" x14ac:dyDescent="0.35">
      <c r="A34" t="str">
        <f t="shared" si="0"/>
        <v>L50-E-48-12-30-80MULT-25X45POUS27016312</v>
      </c>
      <c r="B34" t="s">
        <v>206</v>
      </c>
      <c r="C34" t="s">
        <v>219</v>
      </c>
      <c r="D34">
        <v>12</v>
      </c>
    </row>
    <row r="35" spans="1:4" x14ac:dyDescent="0.35">
      <c r="A35" t="str">
        <f t="shared" si="0"/>
        <v>L50-E-48-12-35-80-MULT-9X17POUS2701122</v>
      </c>
      <c r="B35" t="s">
        <v>447</v>
      </c>
      <c r="C35" t="s">
        <v>448</v>
      </c>
      <c r="D35">
        <v>2</v>
      </c>
    </row>
    <row r="36" spans="1:4" x14ac:dyDescent="0.35">
      <c r="A36" t="str">
        <f t="shared" si="0"/>
        <v>L50-I-12-04-30-90-MULT-9X59POUS2701923</v>
      </c>
      <c r="B36" t="s">
        <v>449</v>
      </c>
      <c r="C36" t="s">
        <v>450</v>
      </c>
      <c r="D36">
        <v>3</v>
      </c>
    </row>
    <row r="37" spans="1:4" x14ac:dyDescent="0.35">
      <c r="A37" t="str">
        <f t="shared" si="0"/>
        <v>L50-I-12-06-22-80-MULT-9X29POUS2699942</v>
      </c>
      <c r="B37" t="s">
        <v>451</v>
      </c>
      <c r="C37" t="s">
        <v>452</v>
      </c>
      <c r="D37">
        <v>2</v>
      </c>
    </row>
    <row r="38" spans="1:4" x14ac:dyDescent="0.35">
      <c r="A38" t="str">
        <f t="shared" si="0"/>
        <v>L50-I-12-06-30-80-MULT-ASYMPOUS27004948</v>
      </c>
      <c r="B38" t="s">
        <v>249</v>
      </c>
      <c r="C38" t="s">
        <v>127</v>
      </c>
      <c r="D38">
        <v>48</v>
      </c>
    </row>
    <row r="39" spans="1:4" x14ac:dyDescent="0.35">
      <c r="A39" t="str">
        <f t="shared" si="0"/>
        <v>L50-I-12-06-30-90-MULT-15X35POUS2699868</v>
      </c>
      <c r="B39" t="s">
        <v>453</v>
      </c>
      <c r="C39" t="s">
        <v>454</v>
      </c>
      <c r="D39">
        <v>8</v>
      </c>
    </row>
    <row r="40" spans="1:4" x14ac:dyDescent="0.35">
      <c r="A40" t="str">
        <f t="shared" si="0"/>
        <v>L50-I-12-06-30-90-MULT-9X29POUS2699877</v>
      </c>
      <c r="B40" t="s">
        <v>376</v>
      </c>
      <c r="C40" t="s">
        <v>455</v>
      </c>
      <c r="D40">
        <v>7</v>
      </c>
    </row>
    <row r="41" spans="1:4" x14ac:dyDescent="0.35">
      <c r="A41" t="str">
        <f t="shared" si="0"/>
        <v>L50-I-12-06-30-90-MULT-9X29POUS27000016</v>
      </c>
      <c r="B41" t="s">
        <v>376</v>
      </c>
      <c r="C41" t="s">
        <v>392</v>
      </c>
      <c r="D41">
        <v>16</v>
      </c>
    </row>
    <row r="42" spans="1:4" x14ac:dyDescent="0.35">
      <c r="A42" t="str">
        <f t="shared" si="0"/>
        <v>L50-I-12-08-22-80-MULT-9X29POUS26997618</v>
      </c>
      <c r="B42" t="s">
        <v>377</v>
      </c>
      <c r="C42" t="s">
        <v>393</v>
      </c>
      <c r="D42">
        <v>18</v>
      </c>
    </row>
    <row r="43" spans="1:4" x14ac:dyDescent="0.35">
      <c r="A43" t="str">
        <f t="shared" si="0"/>
        <v>L50-I-12-08-27-90-MULT-9x29POUS26999665</v>
      </c>
      <c r="B43" t="s">
        <v>118</v>
      </c>
      <c r="C43" t="s">
        <v>457</v>
      </c>
      <c r="D43">
        <v>65</v>
      </c>
    </row>
    <row r="44" spans="1:4" x14ac:dyDescent="0.35">
      <c r="A44" t="str">
        <f t="shared" si="0"/>
        <v>L50-I-12-08-27-90-MULT-9x29POUS27003810</v>
      </c>
      <c r="B44" t="s">
        <v>118</v>
      </c>
      <c r="C44" t="s">
        <v>126</v>
      </c>
      <c r="D44">
        <v>10</v>
      </c>
    </row>
    <row r="45" spans="1:4" x14ac:dyDescent="0.35">
      <c r="A45" t="str">
        <f t="shared" si="0"/>
        <v>L50-I-12-08-27-90-MULT-ASYMPOUS270231108</v>
      </c>
      <c r="B45" t="s">
        <v>248</v>
      </c>
      <c r="C45" t="s">
        <v>250</v>
      </c>
      <c r="D45">
        <v>108</v>
      </c>
    </row>
    <row r="46" spans="1:4" x14ac:dyDescent="0.35">
      <c r="A46" t="str">
        <f t="shared" si="0"/>
        <v>L50-I-12-08-30-80-MULT-9X59POUS27021824</v>
      </c>
      <c r="B46" t="s">
        <v>279</v>
      </c>
      <c r="C46" t="s">
        <v>280</v>
      </c>
      <c r="D46">
        <v>24</v>
      </c>
    </row>
    <row r="47" spans="1:4" x14ac:dyDescent="0.35">
      <c r="A47" t="str">
        <f t="shared" si="0"/>
        <v>L50-I-12-08-35-80-MULT-15X65POUS27005212</v>
      </c>
      <c r="B47" t="s">
        <v>458</v>
      </c>
      <c r="C47" t="s">
        <v>459</v>
      </c>
      <c r="D47">
        <v>12</v>
      </c>
    </row>
    <row r="48" spans="1:4" x14ac:dyDescent="0.35">
      <c r="A48" t="str">
        <f t="shared" si="0"/>
        <v>L50-I-12-10-30-80MULT-25X33POUS2701706</v>
      </c>
      <c r="B48" t="s">
        <v>359</v>
      </c>
      <c r="C48" t="s">
        <v>225</v>
      </c>
      <c r="D48">
        <v>6</v>
      </c>
    </row>
    <row r="49" spans="1:4" x14ac:dyDescent="0.35">
      <c r="A49" t="str">
        <f t="shared" si="0"/>
        <v>L50-I-12-10-30-80-MULT-9X17POUS2702515</v>
      </c>
      <c r="B49" t="s">
        <v>285</v>
      </c>
      <c r="C49" t="s">
        <v>286</v>
      </c>
      <c r="D49">
        <v>5</v>
      </c>
    </row>
    <row r="50" spans="1:4" x14ac:dyDescent="0.35">
      <c r="A50" t="str">
        <f t="shared" si="0"/>
        <v>L50-I-12-10-30-80-MULT-ASYMPOUS2702309</v>
      </c>
      <c r="B50" t="s">
        <v>281</v>
      </c>
      <c r="C50" t="s">
        <v>282</v>
      </c>
      <c r="D50">
        <v>9</v>
      </c>
    </row>
    <row r="51" spans="1:4" x14ac:dyDescent="0.35">
      <c r="A51" t="str">
        <f t="shared" si="0"/>
        <v>L50-I-12-12-22-80-MULT-9X29POUS2699904</v>
      </c>
      <c r="B51" t="s">
        <v>460</v>
      </c>
      <c r="C51" t="s">
        <v>461</v>
      </c>
      <c r="D51">
        <v>4</v>
      </c>
    </row>
    <row r="52" spans="1:4" x14ac:dyDescent="0.35">
      <c r="A52" t="str">
        <f t="shared" si="0"/>
        <v>L50-I-12-12-30-80-MULT-9X9POUS2702494</v>
      </c>
      <c r="B52" t="s">
        <v>288</v>
      </c>
      <c r="C52" t="s">
        <v>289</v>
      </c>
      <c r="D52">
        <v>4</v>
      </c>
    </row>
    <row r="53" spans="1:4" x14ac:dyDescent="0.35">
      <c r="A53" t="str">
        <f t="shared" si="0"/>
        <v>L50-I-12-12-30-80-MULT-ASYMPOUS2700428</v>
      </c>
      <c r="B53" t="s">
        <v>283</v>
      </c>
      <c r="C53" t="s">
        <v>284</v>
      </c>
      <c r="D53">
        <v>8</v>
      </c>
    </row>
    <row r="54" spans="1:4" x14ac:dyDescent="0.35">
      <c r="A54" t="str">
        <f t="shared" si="0"/>
        <v>L50-I-48-04-27-80-MULT-15X15POUS27020539</v>
      </c>
      <c r="B54" t="s">
        <v>258</v>
      </c>
      <c r="C54" t="s">
        <v>259</v>
      </c>
      <c r="D54">
        <v>39</v>
      </c>
    </row>
    <row r="55" spans="1:4" x14ac:dyDescent="0.35">
      <c r="A55" t="str">
        <f t="shared" si="0"/>
        <v>L50-I-48-04-30-90-MULT-9X59POUS27019228</v>
      </c>
      <c r="B55" t="s">
        <v>462</v>
      </c>
      <c r="C55" t="s">
        <v>450</v>
      </c>
      <c r="D55">
        <v>28</v>
      </c>
    </row>
    <row r="56" spans="1:4" x14ac:dyDescent="0.35">
      <c r="A56" t="str">
        <f t="shared" si="0"/>
        <v>L50-I-48-06-27-80MULT-15X35POUS26998029</v>
      </c>
      <c r="B56" t="s">
        <v>208</v>
      </c>
      <c r="C56" t="s">
        <v>221</v>
      </c>
      <c r="D56">
        <v>29</v>
      </c>
    </row>
    <row r="57" spans="1:4" x14ac:dyDescent="0.35">
      <c r="A57" t="str">
        <f t="shared" si="0"/>
        <v>L50-I-48-06-30-90-MULT-15X35POUS26998611</v>
      </c>
      <c r="B57" t="s">
        <v>463</v>
      </c>
      <c r="C57" t="s">
        <v>454</v>
      </c>
      <c r="D57">
        <v>11</v>
      </c>
    </row>
    <row r="58" spans="1:4" x14ac:dyDescent="0.35">
      <c r="A58" t="str">
        <f t="shared" si="0"/>
        <v>L50-I-48-06-30-90-MULT-9X29POUS26998713</v>
      </c>
      <c r="B58" t="s">
        <v>464</v>
      </c>
      <c r="C58" t="s">
        <v>455</v>
      </c>
      <c r="D58">
        <v>13</v>
      </c>
    </row>
    <row r="59" spans="1:4" x14ac:dyDescent="0.35">
      <c r="A59" t="str">
        <f t="shared" si="0"/>
        <v>L50-I-48-08-22-80MULT-15X35POUS2700473</v>
      </c>
      <c r="B59" t="s">
        <v>210</v>
      </c>
      <c r="C59" t="s">
        <v>223</v>
      </c>
      <c r="D59">
        <v>3</v>
      </c>
    </row>
    <row r="60" spans="1:4" x14ac:dyDescent="0.35">
      <c r="A60" t="str">
        <f t="shared" si="0"/>
        <v>L50-I-48-08-22-80-MULT-9X29POUS26997612</v>
      </c>
      <c r="B60" t="s">
        <v>378</v>
      </c>
      <c r="C60" t="s">
        <v>393</v>
      </c>
      <c r="D60">
        <v>12</v>
      </c>
    </row>
    <row r="61" spans="1:4" x14ac:dyDescent="0.35">
      <c r="A61" t="str">
        <f t="shared" si="0"/>
        <v>L50-I-48-08-27-90-MULT-9X17POUS2701616</v>
      </c>
      <c r="B61" t="s">
        <v>262</v>
      </c>
      <c r="C61" t="s">
        <v>263</v>
      </c>
      <c r="D61">
        <v>6</v>
      </c>
    </row>
    <row r="62" spans="1:4" x14ac:dyDescent="0.35">
      <c r="A62" t="str">
        <f t="shared" si="0"/>
        <v>L50-I-48-08-27-90-MULT-9X29POUS2699961</v>
      </c>
      <c r="B62" t="s">
        <v>465</v>
      </c>
      <c r="C62" t="s">
        <v>457</v>
      </c>
      <c r="D62">
        <v>1</v>
      </c>
    </row>
    <row r="63" spans="1:4" x14ac:dyDescent="0.35">
      <c r="A63" t="str">
        <f t="shared" si="0"/>
        <v>L50-I-48-08-35-80-MULT-15X65POUS2700528</v>
      </c>
      <c r="B63" t="s">
        <v>466</v>
      </c>
      <c r="C63" t="s">
        <v>459</v>
      </c>
      <c r="D63">
        <v>8</v>
      </c>
    </row>
    <row r="64" spans="1:4" x14ac:dyDescent="0.35">
      <c r="A64" t="str">
        <f t="shared" si="0"/>
        <v>L50-I-48-10-30-80MULT-15X15POUS2701492</v>
      </c>
      <c r="B64" t="s">
        <v>211</v>
      </c>
      <c r="C64" t="s">
        <v>224</v>
      </c>
      <c r="D64">
        <v>2</v>
      </c>
    </row>
    <row r="65" spans="1:4" x14ac:dyDescent="0.35">
      <c r="A65" t="str">
        <f t="shared" si="0"/>
        <v>L50-I-48-10-30-80MULT-15X35POUS27017014</v>
      </c>
      <c r="B65" t="s">
        <v>212</v>
      </c>
      <c r="C65" t="s">
        <v>225</v>
      </c>
      <c r="D65">
        <v>14</v>
      </c>
    </row>
    <row r="66" spans="1:4" x14ac:dyDescent="0.35">
      <c r="A66" t="str">
        <f t="shared" si="0"/>
        <v>L50-I-48-10-30-80MULT-25X33POUS27017024</v>
      </c>
      <c r="B66" t="s">
        <v>213</v>
      </c>
      <c r="C66" t="s">
        <v>225</v>
      </c>
      <c r="D66">
        <v>24</v>
      </c>
    </row>
    <row r="67" spans="1:4" x14ac:dyDescent="0.35">
      <c r="A67" t="str">
        <f>+CONCATENATE(B67,C67,D67)</f>
        <v>L50-I-48-10-35-90-MULT-15X65POUS2699971</v>
      </c>
      <c r="B67" t="s">
        <v>467</v>
      </c>
      <c r="C67" t="s">
        <v>468</v>
      </c>
      <c r="D67">
        <v>1</v>
      </c>
    </row>
    <row r="68" spans="1:4" x14ac:dyDescent="0.35">
      <c r="A68" t="str">
        <f>+CONCATENATE(B68,C68,D68)</f>
        <v>L50-I-48-10-40-90MULT-25X25POUS27019615</v>
      </c>
      <c r="B68" t="s">
        <v>214</v>
      </c>
      <c r="C68" t="s">
        <v>226</v>
      </c>
      <c r="D68">
        <v>15</v>
      </c>
    </row>
    <row r="69" spans="1:4" x14ac:dyDescent="0.35">
      <c r="A69" t="str">
        <f>+CONCATENATE(B69,C69,D69)</f>
        <v>L50-I-48-12-35-90MULT-15x15POUS2699703</v>
      </c>
      <c r="B69" t="s">
        <v>228</v>
      </c>
      <c r="C69" t="s">
        <v>227</v>
      </c>
      <c r="D69">
        <v>3</v>
      </c>
    </row>
    <row r="70" spans="1:4" x14ac:dyDescent="0.35">
      <c r="A70" t="str">
        <f>+CONCATENATE(B70,C70,D70)</f>
        <v>(blank)(blank)2057</v>
      </c>
      <c r="B70" t="s">
        <v>469</v>
      </c>
      <c r="C70" t="s">
        <v>469</v>
      </c>
      <c r="D70">
        <v>2057</v>
      </c>
    </row>
    <row r="71" spans="1:4" x14ac:dyDescent="0.35">
      <c r="A71" t="str">
        <f>+CONCATENATE(B71,C71,D71)</f>
        <v>Grand Total4114</v>
      </c>
      <c r="B71" t="s">
        <v>13</v>
      </c>
      <c r="D71">
        <v>4114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M11"/>
  <sheetViews>
    <sheetView workbookViewId="0">
      <selection activeCell="U3" sqref="U3"/>
    </sheetView>
  </sheetViews>
  <sheetFormatPr defaultRowHeight="14.5" x14ac:dyDescent="0.35"/>
  <cols>
    <col min="1" max="1" width="13.1796875" bestFit="1" customWidth="1"/>
    <col min="2" max="8" width="13.1796875" hidden="1" customWidth="1"/>
    <col min="9" max="9" width="11.81640625" customWidth="1"/>
    <col min="10" max="11" width="12.453125" customWidth="1"/>
    <col min="12" max="13" width="15.453125" customWidth="1"/>
  </cols>
  <sheetData>
    <row r="3" spans="1:13" ht="21.5" thickBot="1" x14ac:dyDescent="0.4">
      <c r="A3" s="111" t="s">
        <v>12</v>
      </c>
      <c r="B3" s="131"/>
      <c r="C3" s="131"/>
      <c r="D3" s="131"/>
      <c r="E3" s="131"/>
      <c r="F3" s="131"/>
      <c r="G3" s="131"/>
      <c r="H3" s="131"/>
      <c r="I3" s="73" t="s">
        <v>291</v>
      </c>
      <c r="J3" s="73" t="s">
        <v>292</v>
      </c>
      <c r="K3" s="73" t="s">
        <v>293</v>
      </c>
      <c r="L3" s="74" t="s">
        <v>294</v>
      </c>
      <c r="M3" s="113" t="s">
        <v>251</v>
      </c>
    </row>
    <row r="4" spans="1:13" x14ac:dyDescent="0.35">
      <c r="A4" s="7" t="s">
        <v>360</v>
      </c>
      <c r="B4" s="7"/>
      <c r="C4" s="7"/>
      <c r="D4" s="7"/>
      <c r="E4" s="7"/>
      <c r="F4" s="7"/>
      <c r="G4" s="7"/>
      <c r="H4" s="7"/>
    </row>
    <row r="5" spans="1:13" x14ac:dyDescent="0.35">
      <c r="A5" s="7" t="s">
        <v>364</v>
      </c>
      <c r="B5" s="7"/>
      <c r="C5" s="7"/>
      <c r="D5" s="7"/>
      <c r="E5" s="7"/>
      <c r="F5" s="7"/>
      <c r="G5" s="7"/>
      <c r="H5" s="7"/>
    </row>
    <row r="6" spans="1:13" x14ac:dyDescent="0.35">
      <c r="A6" s="7" t="s">
        <v>362</v>
      </c>
      <c r="B6" s="7"/>
      <c r="C6" s="7"/>
      <c r="D6" s="7"/>
      <c r="E6" s="7"/>
      <c r="F6" s="7"/>
      <c r="G6" s="7"/>
      <c r="H6" s="7"/>
    </row>
    <row r="7" spans="1:13" x14ac:dyDescent="0.35">
      <c r="A7" s="7" t="s">
        <v>363</v>
      </c>
      <c r="B7" s="7"/>
      <c r="C7" s="7"/>
      <c r="D7" s="7"/>
      <c r="E7" s="7"/>
      <c r="F7" s="7"/>
      <c r="G7" s="7"/>
      <c r="H7" s="7"/>
    </row>
    <row r="8" spans="1:13" x14ac:dyDescent="0.35">
      <c r="A8" s="7" t="s">
        <v>361</v>
      </c>
      <c r="B8" s="7"/>
      <c r="C8" s="7"/>
      <c r="D8" s="7"/>
      <c r="E8" s="7"/>
      <c r="F8" s="7"/>
      <c r="G8" s="7"/>
      <c r="H8" s="7"/>
    </row>
    <row r="9" spans="1:13" x14ac:dyDescent="0.35">
      <c r="A9" s="7" t="s">
        <v>365</v>
      </c>
      <c r="B9" s="7"/>
      <c r="C9" s="7"/>
      <c r="D9" s="7"/>
      <c r="E9" s="7"/>
      <c r="F9" s="7"/>
      <c r="G9" s="7"/>
      <c r="H9" s="7"/>
    </row>
    <row r="10" spans="1:13" x14ac:dyDescent="0.35">
      <c r="A10" s="7" t="s">
        <v>357</v>
      </c>
      <c r="B10" s="7"/>
      <c r="C10" s="7"/>
      <c r="D10" s="7"/>
      <c r="E10" s="7"/>
      <c r="F10" s="7"/>
      <c r="G10" s="7"/>
      <c r="H10" s="7"/>
    </row>
    <row r="11" spans="1:13" x14ac:dyDescent="0.35">
      <c r="A11" s="111" t="s">
        <v>13</v>
      </c>
      <c r="B11" s="129"/>
      <c r="C11" s="129"/>
      <c r="D11" s="129"/>
      <c r="E11" s="129"/>
      <c r="F11" s="129"/>
      <c r="G11" s="129"/>
      <c r="H11" s="129"/>
      <c r="I11" s="130"/>
      <c r="J11" s="130"/>
      <c r="K11" s="130"/>
      <c r="L11" s="130"/>
      <c r="M11" s="1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zoomScale="93" workbookViewId="0">
      <selection activeCell="N10" sqref="N10"/>
    </sheetView>
  </sheetViews>
  <sheetFormatPr defaultRowHeight="14.5" x14ac:dyDescent="0.3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2:B149"/>
  <sheetViews>
    <sheetView topLeftCell="A118" workbookViewId="0">
      <selection activeCell="A2" sqref="A2:B149"/>
    </sheetView>
  </sheetViews>
  <sheetFormatPr defaultRowHeight="14.5" x14ac:dyDescent="0.35"/>
  <cols>
    <col min="1" max="1" width="28.453125" style="7" bestFit="1" customWidth="1"/>
    <col min="2" max="2" width="16.54296875" bestFit="1" customWidth="1"/>
  </cols>
  <sheetData>
    <row r="2" spans="1:2" x14ac:dyDescent="0.35">
      <c r="A2" s="175" t="s">
        <v>847</v>
      </c>
      <c r="B2" s="176" t="s">
        <v>0</v>
      </c>
    </row>
    <row r="3" spans="1:2" x14ac:dyDescent="0.35">
      <c r="A3" s="174" t="s">
        <v>793</v>
      </c>
      <c r="B3" s="173">
        <v>156</v>
      </c>
    </row>
    <row r="4" spans="1:2" x14ac:dyDescent="0.35">
      <c r="A4" s="174" t="s">
        <v>607</v>
      </c>
      <c r="B4" s="173">
        <v>137</v>
      </c>
    </row>
    <row r="5" spans="1:2" x14ac:dyDescent="0.35">
      <c r="A5" s="174" t="s">
        <v>245</v>
      </c>
      <c r="B5" s="173">
        <v>115</v>
      </c>
    </row>
    <row r="6" spans="1:2" x14ac:dyDescent="0.35">
      <c r="A6" s="174" t="s">
        <v>474</v>
      </c>
      <c r="B6" s="173">
        <v>67</v>
      </c>
    </row>
    <row r="7" spans="1:2" x14ac:dyDescent="0.35">
      <c r="A7" s="174" t="s">
        <v>187</v>
      </c>
      <c r="B7" s="173">
        <v>63</v>
      </c>
    </row>
    <row r="8" spans="1:2" x14ac:dyDescent="0.35">
      <c r="A8" s="174" t="s">
        <v>613</v>
      </c>
      <c r="B8" s="173">
        <v>59</v>
      </c>
    </row>
    <row r="9" spans="1:2" x14ac:dyDescent="0.35">
      <c r="A9" s="174" t="s">
        <v>799</v>
      </c>
      <c r="B9" s="173">
        <v>42</v>
      </c>
    </row>
    <row r="10" spans="1:2" x14ac:dyDescent="0.35">
      <c r="A10" s="174" t="s">
        <v>616</v>
      </c>
      <c r="B10" s="173">
        <v>36</v>
      </c>
    </row>
    <row r="11" spans="1:2" x14ac:dyDescent="0.35">
      <c r="A11" s="174" t="s">
        <v>247</v>
      </c>
      <c r="B11" s="173">
        <v>31</v>
      </c>
    </row>
    <row r="12" spans="1:2" x14ac:dyDescent="0.35">
      <c r="A12" s="174" t="s">
        <v>451</v>
      </c>
      <c r="B12" s="173">
        <v>28</v>
      </c>
    </row>
    <row r="13" spans="1:2" x14ac:dyDescent="0.35">
      <c r="A13" s="174" t="s">
        <v>792</v>
      </c>
      <c r="B13" s="173">
        <v>24</v>
      </c>
    </row>
    <row r="14" spans="1:2" x14ac:dyDescent="0.35">
      <c r="A14" s="174" t="s">
        <v>620</v>
      </c>
      <c r="B14" s="173">
        <v>24</v>
      </c>
    </row>
    <row r="15" spans="1:2" x14ac:dyDescent="0.35">
      <c r="A15" s="174" t="s">
        <v>624</v>
      </c>
      <c r="B15" s="173">
        <v>24</v>
      </c>
    </row>
    <row r="16" spans="1:2" x14ac:dyDescent="0.35">
      <c r="A16" s="174" t="s">
        <v>113</v>
      </c>
      <c r="B16" s="173">
        <v>23</v>
      </c>
    </row>
    <row r="17" spans="1:2" x14ac:dyDescent="0.35">
      <c r="A17" s="174" t="s">
        <v>626</v>
      </c>
      <c r="B17" s="173">
        <v>21</v>
      </c>
    </row>
    <row r="18" spans="1:2" x14ac:dyDescent="0.35">
      <c r="A18" s="174" t="s">
        <v>378</v>
      </c>
      <c r="B18" s="173">
        <v>20</v>
      </c>
    </row>
    <row r="19" spans="1:2" x14ac:dyDescent="0.35">
      <c r="A19" s="174" t="s">
        <v>518</v>
      </c>
      <c r="B19" s="173">
        <v>18</v>
      </c>
    </row>
    <row r="20" spans="1:2" x14ac:dyDescent="0.35">
      <c r="A20" s="174" t="s">
        <v>727</v>
      </c>
      <c r="B20" s="173">
        <v>18</v>
      </c>
    </row>
    <row r="21" spans="1:2" x14ac:dyDescent="0.35">
      <c r="A21" s="174" t="s">
        <v>610</v>
      </c>
      <c r="B21" s="173">
        <v>17</v>
      </c>
    </row>
    <row r="22" spans="1:2" x14ac:dyDescent="0.35">
      <c r="A22" s="174" t="s">
        <v>797</v>
      </c>
      <c r="B22" s="173">
        <v>16</v>
      </c>
    </row>
    <row r="23" spans="1:2" x14ac:dyDescent="0.35">
      <c r="A23" s="174" t="s">
        <v>189</v>
      </c>
      <c r="B23" s="173">
        <v>16</v>
      </c>
    </row>
    <row r="24" spans="1:2" x14ac:dyDescent="0.35">
      <c r="A24" s="174" t="s">
        <v>734</v>
      </c>
      <c r="B24" s="173">
        <v>16</v>
      </c>
    </row>
    <row r="25" spans="1:2" x14ac:dyDescent="0.35">
      <c r="A25" s="174" t="s">
        <v>804</v>
      </c>
      <c r="B25" s="173">
        <v>14</v>
      </c>
    </row>
    <row r="26" spans="1:2" x14ac:dyDescent="0.35">
      <c r="A26" s="174" t="s">
        <v>736</v>
      </c>
      <c r="B26" s="173">
        <v>14</v>
      </c>
    </row>
    <row r="27" spans="1:2" x14ac:dyDescent="0.35">
      <c r="A27" s="174" t="s">
        <v>687</v>
      </c>
      <c r="B27" s="173">
        <v>13</v>
      </c>
    </row>
    <row r="28" spans="1:2" x14ac:dyDescent="0.35">
      <c r="A28" s="174" t="s">
        <v>689</v>
      </c>
      <c r="B28" s="173">
        <v>13</v>
      </c>
    </row>
    <row r="29" spans="1:2" x14ac:dyDescent="0.35">
      <c r="A29" s="174" t="s">
        <v>692</v>
      </c>
      <c r="B29" s="173">
        <v>12</v>
      </c>
    </row>
    <row r="30" spans="1:2" x14ac:dyDescent="0.35">
      <c r="A30" s="174" t="s">
        <v>715</v>
      </c>
      <c r="B30" s="173">
        <v>11</v>
      </c>
    </row>
    <row r="31" spans="1:2" x14ac:dyDescent="0.35">
      <c r="A31" s="174" t="s">
        <v>110</v>
      </c>
      <c r="B31" s="173">
        <v>10</v>
      </c>
    </row>
    <row r="32" spans="1:2" x14ac:dyDescent="0.35">
      <c r="A32" s="174" t="s">
        <v>500</v>
      </c>
      <c r="B32" s="173">
        <v>10</v>
      </c>
    </row>
    <row r="33" spans="1:2" x14ac:dyDescent="0.35">
      <c r="A33" s="174" t="s">
        <v>629</v>
      </c>
      <c r="B33" s="173">
        <v>10</v>
      </c>
    </row>
    <row r="34" spans="1:2" x14ac:dyDescent="0.35">
      <c r="A34" s="174" t="s">
        <v>118</v>
      </c>
      <c r="B34" s="173">
        <v>10</v>
      </c>
    </row>
    <row r="35" spans="1:2" x14ac:dyDescent="0.35">
      <c r="A35" s="174" t="s">
        <v>789</v>
      </c>
      <c r="B35" s="173">
        <v>9</v>
      </c>
    </row>
    <row r="36" spans="1:2" x14ac:dyDescent="0.35">
      <c r="A36" s="174" t="s">
        <v>634</v>
      </c>
      <c r="B36" s="173">
        <v>9</v>
      </c>
    </row>
    <row r="37" spans="1:2" x14ac:dyDescent="0.35">
      <c r="A37" s="174" t="s">
        <v>111</v>
      </c>
      <c r="B37" s="173">
        <v>8</v>
      </c>
    </row>
    <row r="38" spans="1:2" x14ac:dyDescent="0.35">
      <c r="A38" s="174" t="s">
        <v>490</v>
      </c>
      <c r="B38" s="173">
        <v>8</v>
      </c>
    </row>
    <row r="39" spans="1:2" x14ac:dyDescent="0.35">
      <c r="A39" s="174" t="s">
        <v>549</v>
      </c>
      <c r="B39" s="173">
        <v>8</v>
      </c>
    </row>
    <row r="40" spans="1:2" x14ac:dyDescent="0.35">
      <c r="A40" s="174" t="s">
        <v>514</v>
      </c>
      <c r="B40" s="173">
        <v>8</v>
      </c>
    </row>
    <row r="41" spans="1:2" x14ac:dyDescent="0.35">
      <c r="A41" s="174" t="s">
        <v>530</v>
      </c>
      <c r="B41" s="173">
        <v>8</v>
      </c>
    </row>
    <row r="42" spans="1:2" x14ac:dyDescent="0.35">
      <c r="A42" s="174" t="s">
        <v>543</v>
      </c>
      <c r="B42" s="173">
        <v>7</v>
      </c>
    </row>
    <row r="43" spans="1:2" x14ac:dyDescent="0.35">
      <c r="A43" s="174" t="s">
        <v>204</v>
      </c>
      <c r="B43" s="173">
        <v>7</v>
      </c>
    </row>
    <row r="44" spans="1:2" x14ac:dyDescent="0.35">
      <c r="A44" s="174" t="s">
        <v>748</v>
      </c>
      <c r="B44" s="173">
        <v>7</v>
      </c>
    </row>
    <row r="45" spans="1:2" x14ac:dyDescent="0.35">
      <c r="A45" s="174" t="s">
        <v>261</v>
      </c>
      <c r="B45" s="173">
        <v>7</v>
      </c>
    </row>
    <row r="46" spans="1:2" x14ac:dyDescent="0.35">
      <c r="A46" s="174" t="s">
        <v>536</v>
      </c>
      <c r="B46" s="173">
        <v>7</v>
      </c>
    </row>
    <row r="47" spans="1:2" x14ac:dyDescent="0.35">
      <c r="A47" s="174" t="s">
        <v>802</v>
      </c>
      <c r="B47" s="173">
        <v>6</v>
      </c>
    </row>
    <row r="48" spans="1:2" x14ac:dyDescent="0.35">
      <c r="A48" s="174" t="s">
        <v>114</v>
      </c>
      <c r="B48" s="173">
        <v>6</v>
      </c>
    </row>
    <row r="49" spans="1:2" x14ac:dyDescent="0.35">
      <c r="A49" s="174" t="s">
        <v>507</v>
      </c>
      <c r="B49" s="173">
        <v>6</v>
      </c>
    </row>
    <row r="50" spans="1:2" x14ac:dyDescent="0.35">
      <c r="A50" s="174" t="s">
        <v>638</v>
      </c>
      <c r="B50" s="173">
        <v>6</v>
      </c>
    </row>
    <row r="51" spans="1:2" x14ac:dyDescent="0.35">
      <c r="A51" s="174" t="s">
        <v>641</v>
      </c>
      <c r="B51" s="173">
        <v>6</v>
      </c>
    </row>
    <row r="52" spans="1:2" x14ac:dyDescent="0.35">
      <c r="A52" s="174" t="s">
        <v>657</v>
      </c>
      <c r="B52" s="173">
        <v>6</v>
      </c>
    </row>
    <row r="53" spans="1:2" x14ac:dyDescent="0.35">
      <c r="A53" s="174" t="s">
        <v>636</v>
      </c>
      <c r="B53" s="173">
        <v>6</v>
      </c>
    </row>
    <row r="54" spans="1:2" x14ac:dyDescent="0.35">
      <c r="A54" s="174" t="s">
        <v>751</v>
      </c>
      <c r="B54" s="173">
        <v>6</v>
      </c>
    </row>
    <row r="55" spans="1:2" x14ac:dyDescent="0.35">
      <c r="A55" s="174" t="s">
        <v>755</v>
      </c>
      <c r="B55" s="173">
        <v>6</v>
      </c>
    </row>
    <row r="56" spans="1:2" x14ac:dyDescent="0.35">
      <c r="A56" s="174" t="s">
        <v>756</v>
      </c>
      <c r="B56" s="173">
        <v>6</v>
      </c>
    </row>
    <row r="57" spans="1:2" x14ac:dyDescent="0.35">
      <c r="A57" s="174" t="s">
        <v>462</v>
      </c>
      <c r="B57" s="173">
        <v>6</v>
      </c>
    </row>
    <row r="58" spans="1:2" x14ac:dyDescent="0.35">
      <c r="A58" s="174" t="s">
        <v>532</v>
      </c>
      <c r="B58" s="173">
        <v>6</v>
      </c>
    </row>
    <row r="59" spans="1:2" x14ac:dyDescent="0.35">
      <c r="A59" s="174" t="s">
        <v>643</v>
      </c>
      <c r="B59" s="173">
        <v>5</v>
      </c>
    </row>
    <row r="60" spans="1:2" x14ac:dyDescent="0.35">
      <c r="A60" s="174" t="s">
        <v>645</v>
      </c>
      <c r="B60" s="173">
        <v>5</v>
      </c>
    </row>
    <row r="61" spans="1:2" x14ac:dyDescent="0.35">
      <c r="A61" s="174" t="s">
        <v>258</v>
      </c>
      <c r="B61" s="173">
        <v>5</v>
      </c>
    </row>
    <row r="62" spans="1:2" x14ac:dyDescent="0.35">
      <c r="A62" s="174" t="s">
        <v>845</v>
      </c>
      <c r="B62" s="173">
        <v>5</v>
      </c>
    </row>
    <row r="63" spans="1:2" x14ac:dyDescent="0.35">
      <c r="A63" s="174" t="s">
        <v>648</v>
      </c>
      <c r="B63" s="173">
        <v>4</v>
      </c>
    </row>
    <row r="64" spans="1:2" x14ac:dyDescent="0.35">
      <c r="A64" s="174" t="s">
        <v>649</v>
      </c>
      <c r="B64" s="173">
        <v>4</v>
      </c>
    </row>
    <row r="65" spans="1:2" x14ac:dyDescent="0.35">
      <c r="A65" s="174" t="s">
        <v>651</v>
      </c>
      <c r="B65" s="173">
        <v>4</v>
      </c>
    </row>
    <row r="66" spans="1:2" x14ac:dyDescent="0.35">
      <c r="A66" s="174" t="s">
        <v>653</v>
      </c>
      <c r="B66" s="173">
        <v>4</v>
      </c>
    </row>
    <row r="67" spans="1:2" x14ac:dyDescent="0.35">
      <c r="A67" s="174" t="s">
        <v>655</v>
      </c>
      <c r="B67" s="173">
        <v>4</v>
      </c>
    </row>
    <row r="68" spans="1:2" x14ac:dyDescent="0.35">
      <c r="A68" s="174" t="s">
        <v>120</v>
      </c>
      <c r="B68" s="173">
        <v>4</v>
      </c>
    </row>
    <row r="69" spans="1:2" x14ac:dyDescent="0.35">
      <c r="A69" s="174" t="s">
        <v>694</v>
      </c>
      <c r="B69" s="173">
        <v>4</v>
      </c>
    </row>
    <row r="70" spans="1:2" x14ac:dyDescent="0.35">
      <c r="A70" s="174" t="s">
        <v>758</v>
      </c>
      <c r="B70" s="173">
        <v>4</v>
      </c>
    </row>
    <row r="71" spans="1:2" x14ac:dyDescent="0.35">
      <c r="A71" s="174" t="s">
        <v>460</v>
      </c>
      <c r="B71" s="173">
        <v>4</v>
      </c>
    </row>
    <row r="72" spans="1:2" x14ac:dyDescent="0.35">
      <c r="A72" s="174" t="s">
        <v>760</v>
      </c>
      <c r="B72" s="173">
        <v>4</v>
      </c>
    </row>
    <row r="73" spans="1:2" x14ac:dyDescent="0.35">
      <c r="A73" s="174" t="s">
        <v>762</v>
      </c>
      <c r="B73" s="173">
        <v>4</v>
      </c>
    </row>
    <row r="74" spans="1:2" x14ac:dyDescent="0.35">
      <c r="A74" s="174" t="s">
        <v>764</v>
      </c>
      <c r="B74" s="173">
        <v>4</v>
      </c>
    </row>
    <row r="75" spans="1:2" x14ac:dyDescent="0.35">
      <c r="A75" s="174" t="s">
        <v>188</v>
      </c>
      <c r="B75" s="173">
        <v>3</v>
      </c>
    </row>
    <row r="76" spans="1:2" x14ac:dyDescent="0.35">
      <c r="A76" s="174" t="s">
        <v>659</v>
      </c>
      <c r="B76" s="173">
        <v>3</v>
      </c>
    </row>
    <row r="77" spans="1:2" x14ac:dyDescent="0.35">
      <c r="A77" s="174" t="s">
        <v>662</v>
      </c>
      <c r="B77" s="173">
        <v>3</v>
      </c>
    </row>
    <row r="78" spans="1:2" x14ac:dyDescent="0.35">
      <c r="A78" s="174" t="s">
        <v>664</v>
      </c>
      <c r="B78" s="173">
        <v>3</v>
      </c>
    </row>
    <row r="79" spans="1:2" x14ac:dyDescent="0.35">
      <c r="A79" s="174" t="s">
        <v>666</v>
      </c>
      <c r="B79" s="173">
        <v>3</v>
      </c>
    </row>
    <row r="80" spans="1:2" x14ac:dyDescent="0.35">
      <c r="A80" s="174" t="s">
        <v>668</v>
      </c>
      <c r="B80" s="173">
        <v>3</v>
      </c>
    </row>
    <row r="81" spans="1:2" x14ac:dyDescent="0.35">
      <c r="A81" s="174" t="s">
        <v>670</v>
      </c>
      <c r="B81" s="173">
        <v>3</v>
      </c>
    </row>
    <row r="82" spans="1:2" x14ac:dyDescent="0.35">
      <c r="A82" s="174" t="s">
        <v>671</v>
      </c>
      <c r="B82" s="173">
        <v>3</v>
      </c>
    </row>
    <row r="83" spans="1:2" x14ac:dyDescent="0.35">
      <c r="A83" s="174" t="s">
        <v>696</v>
      </c>
      <c r="B83" s="173">
        <v>3</v>
      </c>
    </row>
    <row r="84" spans="1:2" x14ac:dyDescent="0.35">
      <c r="A84" s="174" t="s">
        <v>814</v>
      </c>
      <c r="B84" s="173">
        <v>3</v>
      </c>
    </row>
    <row r="85" spans="1:2" x14ac:dyDescent="0.35">
      <c r="A85" s="174" t="s">
        <v>745</v>
      </c>
      <c r="B85" s="173">
        <v>3</v>
      </c>
    </row>
    <row r="86" spans="1:2" x14ac:dyDescent="0.35">
      <c r="A86" s="174" t="s">
        <v>729</v>
      </c>
      <c r="B86" s="173">
        <v>3</v>
      </c>
    </row>
    <row r="87" spans="1:2" x14ac:dyDescent="0.35">
      <c r="A87" s="174" t="s">
        <v>754</v>
      </c>
      <c r="B87" s="173">
        <v>3</v>
      </c>
    </row>
    <row r="88" spans="1:2" x14ac:dyDescent="0.35">
      <c r="A88" s="174" t="s">
        <v>366</v>
      </c>
      <c r="B88" s="173">
        <v>3</v>
      </c>
    </row>
    <row r="89" spans="1:2" x14ac:dyDescent="0.35">
      <c r="A89" s="174" t="s">
        <v>829</v>
      </c>
      <c r="B89" s="173">
        <v>3</v>
      </c>
    </row>
    <row r="90" spans="1:2" x14ac:dyDescent="0.35">
      <c r="A90" s="174" t="s">
        <v>208</v>
      </c>
      <c r="B90" s="173">
        <v>3</v>
      </c>
    </row>
    <row r="91" spans="1:2" x14ac:dyDescent="0.35">
      <c r="A91" s="174" t="s">
        <v>213</v>
      </c>
      <c r="B91" s="173">
        <v>3</v>
      </c>
    </row>
    <row r="92" spans="1:2" x14ac:dyDescent="0.35">
      <c r="A92" s="174" t="s">
        <v>843</v>
      </c>
      <c r="B92" s="173">
        <v>3</v>
      </c>
    </row>
    <row r="93" spans="1:2" x14ac:dyDescent="0.35">
      <c r="A93" s="174" t="s">
        <v>808</v>
      </c>
      <c r="B93" s="173">
        <v>2</v>
      </c>
    </row>
    <row r="94" spans="1:2" x14ac:dyDescent="0.35">
      <c r="A94" s="174" t="s">
        <v>505</v>
      </c>
      <c r="B94" s="173">
        <v>2</v>
      </c>
    </row>
    <row r="95" spans="1:2" x14ac:dyDescent="0.35">
      <c r="A95" s="174" t="s">
        <v>673</v>
      </c>
      <c r="B95" s="173">
        <v>2</v>
      </c>
    </row>
    <row r="96" spans="1:2" x14ac:dyDescent="0.35">
      <c r="A96" s="174" t="s">
        <v>676</v>
      </c>
      <c r="B96" s="173">
        <v>2</v>
      </c>
    </row>
    <row r="97" spans="1:2" x14ac:dyDescent="0.35">
      <c r="A97" s="174" t="s">
        <v>678</v>
      </c>
      <c r="B97" s="173">
        <v>2</v>
      </c>
    </row>
    <row r="98" spans="1:2" x14ac:dyDescent="0.35">
      <c r="A98" s="174" t="s">
        <v>700</v>
      </c>
      <c r="B98" s="173">
        <v>2</v>
      </c>
    </row>
    <row r="99" spans="1:2" x14ac:dyDescent="0.35">
      <c r="A99" s="174" t="s">
        <v>702</v>
      </c>
      <c r="B99" s="173">
        <v>2</v>
      </c>
    </row>
    <row r="100" spans="1:2" x14ac:dyDescent="0.35">
      <c r="A100" s="174" t="s">
        <v>705</v>
      </c>
      <c r="B100" s="173">
        <v>2</v>
      </c>
    </row>
    <row r="101" spans="1:2" x14ac:dyDescent="0.35">
      <c r="A101" s="174" t="s">
        <v>707</v>
      </c>
      <c r="B101" s="173">
        <v>2</v>
      </c>
    </row>
    <row r="102" spans="1:2" x14ac:dyDescent="0.35">
      <c r="A102" s="174" t="s">
        <v>720</v>
      </c>
      <c r="B102" s="173">
        <v>2</v>
      </c>
    </row>
    <row r="103" spans="1:2" x14ac:dyDescent="0.35">
      <c r="A103" s="174" t="s">
        <v>818</v>
      </c>
      <c r="B103" s="173">
        <v>2</v>
      </c>
    </row>
    <row r="104" spans="1:2" x14ac:dyDescent="0.35">
      <c r="A104" s="174" t="s">
        <v>820</v>
      </c>
      <c r="B104" s="173">
        <v>2</v>
      </c>
    </row>
    <row r="105" spans="1:2" x14ac:dyDescent="0.35">
      <c r="A105" s="174" t="s">
        <v>822</v>
      </c>
      <c r="B105" s="173">
        <v>2</v>
      </c>
    </row>
    <row r="106" spans="1:2" x14ac:dyDescent="0.35">
      <c r="A106" s="174" t="s">
        <v>824</v>
      </c>
      <c r="B106" s="173">
        <v>2</v>
      </c>
    </row>
    <row r="107" spans="1:2" x14ac:dyDescent="0.35">
      <c r="A107" s="174" t="s">
        <v>281</v>
      </c>
      <c r="B107" s="173">
        <v>2</v>
      </c>
    </row>
    <row r="108" spans="1:2" x14ac:dyDescent="0.35">
      <c r="A108" s="174" t="s">
        <v>826</v>
      </c>
      <c r="B108" s="173">
        <v>2</v>
      </c>
    </row>
    <row r="109" spans="1:2" x14ac:dyDescent="0.35">
      <c r="A109" s="174" t="s">
        <v>835</v>
      </c>
      <c r="B109" s="173">
        <v>2</v>
      </c>
    </row>
    <row r="110" spans="1:2" x14ac:dyDescent="0.35">
      <c r="A110" s="174" t="s">
        <v>838</v>
      </c>
      <c r="B110" s="173">
        <v>2</v>
      </c>
    </row>
    <row r="111" spans="1:2" x14ac:dyDescent="0.35">
      <c r="A111" s="174" t="s">
        <v>841</v>
      </c>
      <c r="B111" s="173">
        <v>2</v>
      </c>
    </row>
    <row r="112" spans="1:2" x14ac:dyDescent="0.35">
      <c r="A112" s="174" t="s">
        <v>440</v>
      </c>
      <c r="B112" s="173">
        <v>1</v>
      </c>
    </row>
    <row r="113" spans="1:2" x14ac:dyDescent="0.35">
      <c r="A113" s="174" t="s">
        <v>186</v>
      </c>
      <c r="B113" s="173">
        <v>1</v>
      </c>
    </row>
    <row r="114" spans="1:2" x14ac:dyDescent="0.35">
      <c r="A114" s="174" t="s">
        <v>479</v>
      </c>
      <c r="B114" s="173">
        <v>1</v>
      </c>
    </row>
    <row r="115" spans="1:2" x14ac:dyDescent="0.35">
      <c r="A115" s="174" t="s">
        <v>443</v>
      </c>
      <c r="B115" s="173">
        <v>1</v>
      </c>
    </row>
    <row r="116" spans="1:2" x14ac:dyDescent="0.35">
      <c r="A116" s="174" t="s">
        <v>519</v>
      </c>
      <c r="B116" s="173">
        <v>1</v>
      </c>
    </row>
    <row r="117" spans="1:2" x14ac:dyDescent="0.35">
      <c r="A117" s="174" t="s">
        <v>680</v>
      </c>
      <c r="B117" s="173">
        <v>1</v>
      </c>
    </row>
    <row r="118" spans="1:2" x14ac:dyDescent="0.35">
      <c r="A118" s="174" t="s">
        <v>682</v>
      </c>
      <c r="B118" s="173">
        <v>1</v>
      </c>
    </row>
    <row r="119" spans="1:2" x14ac:dyDescent="0.35">
      <c r="A119" s="174" t="s">
        <v>545</v>
      </c>
      <c r="B119" s="173">
        <v>1</v>
      </c>
    </row>
    <row r="120" spans="1:2" x14ac:dyDescent="0.35">
      <c r="A120" s="174" t="s">
        <v>684</v>
      </c>
      <c r="B120" s="173">
        <v>1</v>
      </c>
    </row>
    <row r="121" spans="1:2" x14ac:dyDescent="0.35">
      <c r="A121" s="174" t="s">
        <v>203</v>
      </c>
      <c r="B121" s="173">
        <v>1</v>
      </c>
    </row>
    <row r="122" spans="1:2" x14ac:dyDescent="0.35">
      <c r="A122" s="174" t="s">
        <v>112</v>
      </c>
      <c r="B122" s="173">
        <v>1</v>
      </c>
    </row>
    <row r="123" spans="1:2" x14ac:dyDescent="0.35">
      <c r="A123" s="174" t="s">
        <v>272</v>
      </c>
      <c r="B123" s="173">
        <v>1</v>
      </c>
    </row>
    <row r="124" spans="1:2" x14ac:dyDescent="0.35">
      <c r="A124" s="174" t="s">
        <v>708</v>
      </c>
      <c r="B124" s="173">
        <v>1</v>
      </c>
    </row>
    <row r="125" spans="1:2" x14ac:dyDescent="0.35">
      <c r="A125" s="174" t="s">
        <v>274</v>
      </c>
      <c r="B125" s="173">
        <v>1</v>
      </c>
    </row>
    <row r="126" spans="1:2" x14ac:dyDescent="0.35">
      <c r="A126" s="174" t="s">
        <v>206</v>
      </c>
      <c r="B126" s="173">
        <v>1</v>
      </c>
    </row>
    <row r="127" spans="1:2" x14ac:dyDescent="0.35">
      <c r="A127" s="174" t="s">
        <v>710</v>
      </c>
      <c r="B127" s="173">
        <v>1</v>
      </c>
    </row>
    <row r="128" spans="1:2" x14ac:dyDescent="0.35">
      <c r="A128" s="174" t="s">
        <v>712</v>
      </c>
      <c r="B128" s="173">
        <v>1</v>
      </c>
    </row>
    <row r="129" spans="1:2" x14ac:dyDescent="0.35">
      <c r="A129" s="174" t="s">
        <v>812</v>
      </c>
      <c r="B129" s="173">
        <v>1</v>
      </c>
    </row>
    <row r="130" spans="1:2" x14ac:dyDescent="0.35">
      <c r="A130" s="174" t="s">
        <v>740</v>
      </c>
      <c r="B130" s="173">
        <v>1</v>
      </c>
    </row>
    <row r="131" spans="1:2" x14ac:dyDescent="0.35">
      <c r="A131" s="174" t="s">
        <v>744</v>
      </c>
      <c r="B131" s="173">
        <v>1</v>
      </c>
    </row>
    <row r="132" spans="1:2" x14ac:dyDescent="0.35">
      <c r="A132" s="174" t="s">
        <v>377</v>
      </c>
      <c r="B132" s="173">
        <v>1</v>
      </c>
    </row>
    <row r="133" spans="1:2" x14ac:dyDescent="0.35">
      <c r="A133" s="174" t="s">
        <v>458</v>
      </c>
      <c r="B133" s="173">
        <v>1</v>
      </c>
    </row>
    <row r="134" spans="1:2" x14ac:dyDescent="0.35">
      <c r="A134" s="174" t="s">
        <v>746</v>
      </c>
      <c r="B134" s="173">
        <v>1</v>
      </c>
    </row>
    <row r="135" spans="1:2" x14ac:dyDescent="0.35">
      <c r="A135" s="174" t="s">
        <v>742</v>
      </c>
      <c r="B135" s="173">
        <v>1</v>
      </c>
    </row>
    <row r="136" spans="1:2" x14ac:dyDescent="0.35">
      <c r="A136" s="174" t="s">
        <v>721</v>
      </c>
      <c r="B136" s="173">
        <v>1</v>
      </c>
    </row>
    <row r="137" spans="1:2" x14ac:dyDescent="0.35">
      <c r="A137" s="174" t="s">
        <v>719</v>
      </c>
      <c r="B137" s="173">
        <v>1</v>
      </c>
    </row>
    <row r="138" spans="1:2" x14ac:dyDescent="0.35">
      <c r="A138" s="174" t="s">
        <v>732</v>
      </c>
      <c r="B138" s="173">
        <v>1</v>
      </c>
    </row>
    <row r="139" spans="1:2" x14ac:dyDescent="0.35">
      <c r="A139" s="174" t="s">
        <v>831</v>
      </c>
      <c r="B139" s="173">
        <v>1</v>
      </c>
    </row>
    <row r="140" spans="1:2" x14ac:dyDescent="0.35">
      <c r="A140" s="174" t="s">
        <v>833</v>
      </c>
      <c r="B140" s="173">
        <v>1</v>
      </c>
    </row>
    <row r="141" spans="1:2" x14ac:dyDescent="0.35">
      <c r="A141" s="174" t="s">
        <v>836</v>
      </c>
      <c r="B141" s="173">
        <v>1</v>
      </c>
    </row>
    <row r="142" spans="1:2" x14ac:dyDescent="0.35">
      <c r="A142" s="174" t="s">
        <v>840</v>
      </c>
      <c r="B142" s="173">
        <v>1</v>
      </c>
    </row>
    <row r="143" spans="1:2" x14ac:dyDescent="0.35">
      <c r="A143" s="174" t="s">
        <v>526</v>
      </c>
      <c r="B143" s="173">
        <v>1</v>
      </c>
    </row>
    <row r="144" spans="1:2" x14ac:dyDescent="0.35">
      <c r="A144" s="174" t="s">
        <v>842</v>
      </c>
      <c r="B144" s="173">
        <v>1</v>
      </c>
    </row>
    <row r="145" spans="1:2" x14ac:dyDescent="0.35">
      <c r="A145" s="174" t="s">
        <v>463</v>
      </c>
      <c r="B145" s="173">
        <v>1</v>
      </c>
    </row>
    <row r="146" spans="1:2" x14ac:dyDescent="0.35">
      <c r="A146" s="174" t="s">
        <v>465</v>
      </c>
      <c r="B146" s="173">
        <v>1</v>
      </c>
    </row>
    <row r="147" spans="1:2" x14ac:dyDescent="0.35">
      <c r="A147" s="174" t="s">
        <v>214</v>
      </c>
      <c r="B147" s="173">
        <v>1</v>
      </c>
    </row>
    <row r="148" spans="1:2" x14ac:dyDescent="0.35">
      <c r="A148" s="174" t="s">
        <v>228</v>
      </c>
      <c r="B148" s="173">
        <v>1</v>
      </c>
    </row>
    <row r="149" spans="1:2" x14ac:dyDescent="0.35">
      <c r="A149" s="177" t="s">
        <v>767</v>
      </c>
      <c r="B149" s="178">
        <f>SUM(B3:B148)</f>
        <v>1450</v>
      </c>
    </row>
  </sheetData>
  <sortState xmlns:xlrd2="http://schemas.microsoft.com/office/spreadsheetml/2017/richdata2" ref="A3:B148">
    <sortCondition ref="B3:B148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6354C-BAA0-4695-BBD7-939C6E0CB2C3}">
  <dimension ref="A1:DZ209"/>
  <sheetViews>
    <sheetView topLeftCell="A6" zoomScale="96" zoomScaleNormal="96" workbookViewId="0">
      <selection activeCell="K16" sqref="K16"/>
    </sheetView>
  </sheetViews>
  <sheetFormatPr defaultRowHeight="14.5" outlineLevelCol="1" x14ac:dyDescent="0.35"/>
  <cols>
    <col min="1" max="1" width="4.81640625" bestFit="1" customWidth="1"/>
    <col min="2" max="2" width="25.453125" bestFit="1" customWidth="1"/>
    <col min="3" max="3" width="21.7265625" customWidth="1"/>
    <col min="4" max="4" width="11.453125" customWidth="1"/>
    <col min="5" max="5" width="7.26953125" customWidth="1"/>
    <col min="6" max="6" width="4.81640625" customWidth="1" outlineLevel="1"/>
    <col min="7" max="8" width="4.1796875" customWidth="1" outlineLevel="1"/>
    <col min="9" max="9" width="4.453125" customWidth="1" outlineLevel="1"/>
    <col min="10" max="11" width="4.1796875" customWidth="1" outlineLevel="1"/>
    <col min="12" max="12" width="4.54296875" customWidth="1" outlineLevel="1"/>
    <col min="13" max="14" width="4.1796875" customWidth="1" outlineLevel="1"/>
    <col min="15" max="15" width="4.453125" customWidth="1" outlineLevel="1"/>
    <col min="16" max="24" width="4.1796875" customWidth="1" outlineLevel="1"/>
    <col min="25" max="25" width="7" customWidth="1" outlineLevel="1"/>
    <col min="26" max="26" width="4.1796875" customWidth="1" outlineLevel="1"/>
    <col min="27" max="28" width="8.54296875" customWidth="1"/>
    <col min="29" max="29" width="11.26953125" customWidth="1"/>
    <col min="30" max="30" width="8.81640625" customWidth="1"/>
    <col min="31" max="31" width="4.26953125" customWidth="1" outlineLevel="1"/>
    <col min="32" max="33" width="4.1796875" customWidth="1" outlineLevel="1"/>
    <col min="34" max="34" width="4.453125" customWidth="1" outlineLevel="1"/>
    <col min="35" max="36" width="4.1796875" customWidth="1" outlineLevel="1"/>
    <col min="37" max="37" width="4.453125" customWidth="1" outlineLevel="1"/>
    <col min="38" max="39" width="4.1796875" customWidth="1" outlineLevel="1"/>
    <col min="40" max="40" width="4.453125" customWidth="1" outlineLevel="1"/>
    <col min="41" max="51" width="4.1796875" customWidth="1" outlineLevel="1"/>
    <col min="52" max="53" width="8.54296875" customWidth="1"/>
    <col min="54" max="54" width="11.26953125" customWidth="1"/>
    <col min="55" max="55" width="8.81640625" customWidth="1"/>
    <col min="56" max="56" width="4.26953125" customWidth="1" outlineLevel="1"/>
    <col min="57" max="58" width="4.1796875" customWidth="1" outlineLevel="1"/>
    <col min="59" max="59" width="4.453125" customWidth="1" outlineLevel="1"/>
    <col min="60" max="61" width="4.1796875" customWidth="1" outlineLevel="1"/>
    <col min="62" max="62" width="4.453125" customWidth="1" outlineLevel="1"/>
    <col min="63" max="64" width="4.1796875" customWidth="1" outlineLevel="1"/>
    <col min="65" max="65" width="4.453125" customWidth="1" outlineLevel="1"/>
    <col min="66" max="68" width="4.1796875" customWidth="1" outlineLevel="1"/>
    <col min="69" max="69" width="6.54296875" customWidth="1" outlineLevel="1"/>
    <col min="70" max="70" width="4.1796875" customWidth="1" outlineLevel="1"/>
    <col min="71" max="71" width="7.1796875" customWidth="1" outlineLevel="1"/>
    <col min="72" max="76" width="4.1796875" customWidth="1" outlineLevel="1"/>
    <col min="77" max="78" width="8.54296875" customWidth="1"/>
    <col min="79" max="79" width="11.26953125" customWidth="1"/>
    <col min="80" max="80" width="8.81640625" customWidth="1"/>
    <col min="81" max="81" width="4.26953125" customWidth="1" outlineLevel="1"/>
    <col min="82" max="83" width="4.1796875" customWidth="1" outlineLevel="1"/>
    <col min="84" max="84" width="4.453125" customWidth="1" outlineLevel="1"/>
    <col min="85" max="86" width="4.1796875" customWidth="1" outlineLevel="1"/>
    <col min="87" max="87" width="4.453125" customWidth="1" outlineLevel="1"/>
    <col min="88" max="89" width="4.1796875" customWidth="1" outlineLevel="1"/>
    <col min="90" max="90" width="4.453125" customWidth="1" outlineLevel="1"/>
    <col min="91" max="101" width="4.1796875" customWidth="1" outlineLevel="1"/>
    <col min="102" max="103" width="8.54296875" customWidth="1"/>
    <col min="104" max="105" width="8.81640625" customWidth="1"/>
    <col min="106" max="106" width="4.26953125" customWidth="1" outlineLevel="1"/>
    <col min="107" max="108" width="4.1796875" customWidth="1" outlineLevel="1"/>
    <col min="109" max="109" width="4.453125" customWidth="1" outlineLevel="1"/>
    <col min="110" max="111" width="4.1796875" customWidth="1" outlineLevel="1"/>
    <col min="112" max="112" width="4.453125" customWidth="1" outlineLevel="1"/>
    <col min="113" max="114" width="4.1796875" customWidth="1" outlineLevel="1"/>
    <col min="115" max="115" width="4.453125" customWidth="1" outlineLevel="1"/>
    <col min="116" max="126" width="4.1796875" customWidth="1" outlineLevel="1"/>
    <col min="127" max="128" width="8.54296875" customWidth="1"/>
    <col min="129" max="129" width="11.26953125" customWidth="1"/>
    <col min="130" max="130" width="8.81640625" customWidth="1"/>
  </cols>
  <sheetData>
    <row r="1" spans="1:130" x14ac:dyDescent="0.35">
      <c r="B1" t="s">
        <v>962</v>
      </c>
    </row>
    <row r="2" spans="1:130" x14ac:dyDescent="0.35">
      <c r="F2" s="425" t="str">
        <f>CONCATENATE(F4," ",Y4)</f>
        <v>Week 47</v>
      </c>
      <c r="G2" s="425"/>
      <c r="H2" s="425"/>
      <c r="I2" s="425"/>
      <c r="J2" s="425"/>
      <c r="K2" s="425"/>
      <c r="L2" s="425"/>
      <c r="M2" s="425"/>
      <c r="N2" s="425"/>
      <c r="O2" s="425"/>
      <c r="P2" s="425"/>
      <c r="Q2" s="425"/>
      <c r="R2" s="425"/>
      <c r="S2" s="425"/>
      <c r="T2" s="425"/>
      <c r="U2" s="425"/>
      <c r="V2" s="425"/>
      <c r="W2" s="425"/>
      <c r="X2" s="425"/>
      <c r="Y2" s="425"/>
      <c r="Z2" s="425"/>
      <c r="AA2" s="425"/>
      <c r="AB2" s="425"/>
      <c r="AC2" s="425"/>
      <c r="AD2" s="425"/>
      <c r="AE2" s="425" t="str">
        <f>CONCATENATE(AE4," ",AX4)</f>
        <v>Week 48</v>
      </c>
      <c r="AF2" s="425"/>
      <c r="AG2" s="425"/>
      <c r="AH2" s="425"/>
      <c r="AI2" s="425"/>
      <c r="AJ2" s="425"/>
      <c r="AK2" s="425"/>
      <c r="AL2" s="425"/>
      <c r="AM2" s="425"/>
      <c r="AN2" s="425"/>
      <c r="AO2" s="425"/>
      <c r="AP2" s="425"/>
      <c r="AQ2" s="425"/>
      <c r="AR2" s="425"/>
      <c r="AS2" s="425"/>
      <c r="AT2" s="425"/>
      <c r="AU2" s="425"/>
      <c r="AV2" s="425"/>
      <c r="AW2" s="425"/>
      <c r="AX2" s="425"/>
      <c r="AY2" s="425"/>
      <c r="AZ2" s="425"/>
      <c r="BA2" s="425"/>
      <c r="BB2" s="425"/>
      <c r="BC2" s="425"/>
      <c r="BD2" s="425" t="str">
        <f>CONCATENATE(BD4," ",BW4)</f>
        <v>Week 49</v>
      </c>
      <c r="BE2" s="425"/>
      <c r="BF2" s="425"/>
      <c r="BG2" s="425"/>
      <c r="BH2" s="425"/>
      <c r="BI2" s="425"/>
      <c r="BJ2" s="425"/>
      <c r="BK2" s="425"/>
      <c r="BL2" s="425"/>
      <c r="BM2" s="425"/>
      <c r="BN2" s="425"/>
      <c r="BO2" s="425"/>
      <c r="BP2" s="425"/>
      <c r="BQ2" s="425"/>
      <c r="BR2" s="425"/>
      <c r="BS2" s="425"/>
      <c r="BT2" s="425"/>
      <c r="BU2" s="425"/>
      <c r="BV2" s="425"/>
      <c r="BW2" s="425"/>
      <c r="BX2" s="425"/>
      <c r="BY2" s="425"/>
      <c r="BZ2" s="425"/>
      <c r="CA2" s="425"/>
      <c r="CB2" s="425"/>
      <c r="CC2" s="425" t="str">
        <f>CONCATENATE(CC4," ",CV4)</f>
        <v>Week 50</v>
      </c>
      <c r="CD2" s="425"/>
      <c r="CE2" s="425"/>
      <c r="CF2" s="425"/>
      <c r="CG2" s="425"/>
      <c r="CH2" s="425"/>
      <c r="CI2" s="425"/>
      <c r="CJ2" s="425"/>
      <c r="CK2" s="425"/>
      <c r="CL2" s="425"/>
      <c r="CM2" s="425"/>
      <c r="CN2" s="425"/>
      <c r="CO2" s="425"/>
      <c r="CP2" s="425"/>
      <c r="CQ2" s="425"/>
      <c r="CR2" s="425"/>
      <c r="CS2" s="425"/>
      <c r="CT2" s="425"/>
      <c r="CU2" s="425"/>
      <c r="CV2" s="425"/>
      <c r="CW2" s="425"/>
      <c r="CX2" s="425"/>
      <c r="CY2" s="425"/>
      <c r="CZ2" s="425"/>
      <c r="DA2" s="425"/>
      <c r="DB2" s="425" t="str">
        <f>CONCATENATE(DB4," ",DU4)</f>
        <v>Week 51</v>
      </c>
      <c r="DC2" s="425"/>
      <c r="DD2" s="425"/>
      <c r="DE2" s="425"/>
      <c r="DF2" s="425"/>
      <c r="DG2" s="425"/>
      <c r="DH2" s="425"/>
      <c r="DI2" s="425"/>
      <c r="DJ2" s="425"/>
      <c r="DK2" s="425"/>
      <c r="DL2" s="425"/>
      <c r="DM2" s="425"/>
      <c r="DN2" s="425"/>
      <c r="DO2" s="425"/>
      <c r="DP2" s="425"/>
      <c r="DQ2" s="425"/>
      <c r="DR2" s="425"/>
      <c r="DS2" s="425"/>
      <c r="DT2" s="425"/>
      <c r="DU2" s="425"/>
      <c r="DV2" s="425"/>
      <c r="DW2" s="425"/>
      <c r="DX2" s="425"/>
      <c r="DY2" s="425"/>
      <c r="DZ2" s="425"/>
    </row>
    <row r="3" spans="1:130" ht="21" x14ac:dyDescent="0.5">
      <c r="B3" s="184" t="s">
        <v>963</v>
      </c>
      <c r="C3" s="184"/>
      <c r="D3" t="s">
        <v>1585</v>
      </c>
      <c r="F3" s="185"/>
      <c r="G3" s="186"/>
      <c r="H3" s="186"/>
      <c r="I3" s="186"/>
      <c r="J3" s="186"/>
      <c r="K3" s="186"/>
      <c r="L3" s="186"/>
      <c r="M3" s="186"/>
      <c r="N3" s="186"/>
      <c r="O3" s="186"/>
      <c r="P3" s="186"/>
      <c r="Q3" s="186"/>
      <c r="R3" s="186"/>
      <c r="S3" s="186"/>
      <c r="T3" s="186"/>
      <c r="U3" s="186"/>
      <c r="V3" s="186"/>
      <c r="W3" s="186"/>
      <c r="X3" s="186"/>
      <c r="Y3" s="186"/>
      <c r="Z3" s="186"/>
      <c r="AA3" s="426" t="s">
        <v>964</v>
      </c>
      <c r="AB3" s="426"/>
      <c r="AC3" s="187">
        <f>(IF(AB15&lt;0,AA15,AB16)+IF(AB11&lt;0,AA11,AB12)+IF(AB13&lt;0,AA13,AB14)+IF(AB7&lt;0,AA7,AB8)+IF(AB9&lt;0,AA9,AB10)+IF(AB17&lt;0,AA17,AB18)+IF(AB19&lt;0,AA19,AB20)+IF(AB21&lt;0,AA21,AB22))/AA4</f>
        <v>0.19588045234248788</v>
      </c>
      <c r="AD3" s="188">
        <f>IFERROR(AA4*AC3,0)</f>
        <v>485</v>
      </c>
      <c r="AE3" s="185"/>
      <c r="AF3" s="186"/>
      <c r="AG3" s="186"/>
      <c r="AH3" s="186"/>
      <c r="AI3" s="186"/>
      <c r="AJ3" s="186"/>
      <c r="AK3" s="186"/>
      <c r="AL3" s="186"/>
      <c r="AM3" s="186"/>
      <c r="AN3" s="186"/>
      <c r="AO3" s="186"/>
      <c r="AP3" s="186"/>
      <c r="AQ3" s="186"/>
      <c r="AR3" s="186"/>
      <c r="AS3" s="186"/>
      <c r="AT3" s="186"/>
      <c r="AU3" s="186"/>
      <c r="AV3" s="186"/>
      <c r="AW3" s="186"/>
      <c r="AX3" s="186"/>
      <c r="AY3" s="186"/>
      <c r="AZ3" s="426" t="s">
        <v>964</v>
      </c>
      <c r="BA3" s="426"/>
      <c r="BB3" s="187" t="e">
        <f>(IF(BA15&lt;0,AZ15,BA16)+IF(BA11&lt;0,AZ11,BA12)+IF(BA13&lt;0,AZ13,BA14)+IF(BA7&lt;0,AZ7,BA8)+IF(BA9&lt;0,AZ9,BA10)+IF(BA17&lt;0,AZ17,BA18)+IF(BA19&lt;0,AZ19,BA20)+IF(BA21&lt;0,AZ21,BA22))/AZ4</f>
        <v>#DIV/0!</v>
      </c>
      <c r="BC3" s="188">
        <f>IFERROR(AZ4*BB3,0)</f>
        <v>0</v>
      </c>
      <c r="BD3" s="185"/>
      <c r="BE3" s="186"/>
      <c r="BF3" s="186"/>
      <c r="BG3" s="186"/>
      <c r="BH3" s="186"/>
      <c r="BI3" s="186"/>
      <c r="BJ3" s="186"/>
      <c r="BK3" s="186"/>
      <c r="BL3" s="186"/>
      <c r="BM3" s="186"/>
      <c r="BN3" s="186"/>
      <c r="BO3" s="186"/>
      <c r="BP3" s="186"/>
      <c r="BQ3" s="186"/>
      <c r="BR3" s="186"/>
      <c r="BS3" s="186"/>
      <c r="BT3" s="186"/>
      <c r="BU3" s="186"/>
      <c r="BV3" s="186"/>
      <c r="BW3" s="186"/>
      <c r="BX3" s="186"/>
      <c r="BY3" s="426" t="s">
        <v>964</v>
      </c>
      <c r="BZ3" s="426"/>
      <c r="CA3" s="187" t="e">
        <f>(IF(BZ15&lt;0,BY15,BZ16)+IF(BZ11&lt;0,BY11,BZ12)+IF(BZ13&lt;0,BY13,BZ14)+IF(BZ7&lt;0,BY7,BZ8)+IF(BZ9&lt;0,BY9,BZ10)+IF(BZ17&lt;0,BY17,BZ18)+IF(BZ19&lt;0,BY19,BZ20)+IF(BZ21&lt;0,BY21,BZ22))/BY4</f>
        <v>#DIV/0!</v>
      </c>
      <c r="CB3" s="188">
        <f>IFERROR(BY4*CA3,0)</f>
        <v>0</v>
      </c>
      <c r="CC3" s="185"/>
      <c r="CD3" s="186"/>
      <c r="CE3" s="186"/>
      <c r="CF3" s="186"/>
      <c r="CG3" s="186"/>
      <c r="CH3" s="186"/>
      <c r="CI3" s="186"/>
      <c r="CJ3" s="186"/>
      <c r="CK3" s="186"/>
      <c r="CL3" s="186"/>
      <c r="CM3" s="186"/>
      <c r="CN3" s="186"/>
      <c r="CO3" s="186"/>
      <c r="CP3" s="186"/>
      <c r="CQ3" s="186"/>
      <c r="CR3" s="186"/>
      <c r="CS3" s="186"/>
      <c r="CT3" s="186"/>
      <c r="CU3" s="186"/>
      <c r="CV3" s="186"/>
      <c r="CW3" s="186"/>
      <c r="CX3" s="426" t="s">
        <v>964</v>
      </c>
      <c r="CY3" s="426"/>
      <c r="CZ3" s="187" t="e">
        <f>(IF(CY15&lt;0,CX15,CY16)+IF(CY11&lt;0,CX11,CY12)+IF(CY13&lt;0,CX13,CY14)+IF(CY7&lt;0,CX7,CY8)+IF(CY9&lt;0,CX9,CY10)+IF(CY17&lt;0,CX17,CY18)+IF(CY19&lt;0,CX19,CY20)+IF(CY21&lt;0,CX21,CY22))/CX4</f>
        <v>#DIV/0!</v>
      </c>
      <c r="DA3" s="188">
        <f>IFERROR(CX4*CZ3,0)</f>
        <v>0</v>
      </c>
      <c r="DB3" s="185"/>
      <c r="DC3" s="186"/>
      <c r="DD3" s="186"/>
      <c r="DE3" s="186"/>
      <c r="DF3" s="186"/>
      <c r="DG3" s="186"/>
      <c r="DH3" s="186"/>
      <c r="DI3" s="186"/>
      <c r="DJ3" s="186"/>
      <c r="DK3" s="186"/>
      <c r="DL3" s="186"/>
      <c r="DM3" s="186"/>
      <c r="DN3" s="186"/>
      <c r="DO3" s="186"/>
      <c r="DP3" s="186"/>
      <c r="DQ3" s="186"/>
      <c r="DR3" s="186"/>
      <c r="DS3" s="186"/>
      <c r="DT3" s="186"/>
      <c r="DU3" s="186"/>
      <c r="DV3" s="186"/>
      <c r="DW3" s="426" t="s">
        <v>964</v>
      </c>
      <c r="DX3" s="426"/>
      <c r="DY3" s="187" t="e">
        <f>(IF(DX15&lt;0,DW15,DX16)+IF(DX11&lt;0,DW11,DX12)+IF(DX13&lt;0,DW13,DX14)+IF(DX7&lt;0,DW7,DX8)+IF(DX9&lt;0,DW9,DX10)+IF(DX17&lt;0,DW17,DX18)+IF(DX19&lt;0,DW19,DX20)+IF(DX21&lt;0,DW21,DX22))/DW4</f>
        <v>#DIV/0!</v>
      </c>
      <c r="DZ3" s="188">
        <f>IFERROR(DW4*DY3,0)</f>
        <v>0</v>
      </c>
    </row>
    <row r="4" spans="1:130" ht="15" thickBot="1" x14ac:dyDescent="0.4">
      <c r="B4" s="189" t="s">
        <v>965</v>
      </c>
      <c r="C4" s="189"/>
      <c r="D4" s="190"/>
      <c r="F4" s="427" t="s">
        <v>966</v>
      </c>
      <c r="G4" s="428"/>
      <c r="H4" s="428"/>
      <c r="I4" s="428"/>
      <c r="J4" s="428"/>
      <c r="K4" s="428"/>
      <c r="L4" s="428"/>
      <c r="M4" s="428"/>
      <c r="N4" s="428"/>
      <c r="O4" s="428"/>
      <c r="P4" s="428"/>
      <c r="Q4" s="428"/>
      <c r="R4" s="428"/>
      <c r="S4" s="428"/>
      <c r="T4" s="428"/>
      <c r="U4" s="428"/>
      <c r="V4" s="428"/>
      <c r="W4" s="428"/>
      <c r="X4" s="428"/>
      <c r="Y4" s="191">
        <v>47</v>
      </c>
      <c r="Z4" s="192"/>
      <c r="AA4" s="193">
        <f>SUM(AA7:AA22)</f>
        <v>2476</v>
      </c>
      <c r="AB4" s="193">
        <f>AB16+AB12+AB14+AB8+AB10+AB18+AB20+AB22</f>
        <v>485</v>
      </c>
      <c r="AC4" s="194">
        <f>SUM(AC7:AC22)</f>
        <v>160195.69999999998</v>
      </c>
      <c r="AD4" s="195">
        <f>SUM(AD7:AD22)</f>
        <v>30668.29</v>
      </c>
      <c r="AE4" s="427" t="s">
        <v>966</v>
      </c>
      <c r="AF4" s="428"/>
      <c r="AG4" s="428"/>
      <c r="AH4" s="428"/>
      <c r="AI4" s="428"/>
      <c r="AJ4" s="428"/>
      <c r="AK4" s="428"/>
      <c r="AL4" s="428"/>
      <c r="AM4" s="428"/>
      <c r="AN4" s="428"/>
      <c r="AO4" s="428"/>
      <c r="AP4" s="428"/>
      <c r="AQ4" s="428"/>
      <c r="AR4" s="428"/>
      <c r="AS4" s="428"/>
      <c r="AT4" s="428"/>
      <c r="AU4" s="428"/>
      <c r="AV4" s="428"/>
      <c r="AW4" s="428"/>
      <c r="AX4" s="191">
        <f>Y4+1</f>
        <v>48</v>
      </c>
      <c r="AY4" s="192"/>
      <c r="AZ4" s="193">
        <f>SUM(AZ7:AZ22)</f>
        <v>0</v>
      </c>
      <c r="BA4" s="193">
        <f>BA16+BA12+BA14+BA8+BA10+BA18+BA20+BA22</f>
        <v>0</v>
      </c>
      <c r="BB4" s="194">
        <f>SUM(BB7:BB22)</f>
        <v>0</v>
      </c>
      <c r="BC4" s="195">
        <f>SUM(BC7:BC22)</f>
        <v>0</v>
      </c>
      <c r="BD4" s="427" t="s">
        <v>966</v>
      </c>
      <c r="BE4" s="428"/>
      <c r="BF4" s="428"/>
      <c r="BG4" s="428"/>
      <c r="BH4" s="428"/>
      <c r="BI4" s="428"/>
      <c r="BJ4" s="428"/>
      <c r="BK4" s="428"/>
      <c r="BL4" s="428"/>
      <c r="BM4" s="428"/>
      <c r="BN4" s="428"/>
      <c r="BO4" s="428"/>
      <c r="BP4" s="428"/>
      <c r="BQ4" s="428"/>
      <c r="BR4" s="428"/>
      <c r="BS4" s="428"/>
      <c r="BT4" s="428"/>
      <c r="BU4" s="428"/>
      <c r="BV4" s="428"/>
      <c r="BW4" s="191">
        <f>AX4+1</f>
        <v>49</v>
      </c>
      <c r="BX4" s="192"/>
      <c r="BY4" s="193">
        <f>SUM(BY7:BY22)</f>
        <v>0</v>
      </c>
      <c r="BZ4" s="193">
        <f>BZ16+BZ12+BZ14+BZ8+BZ10+BZ18+BZ20+BZ22</f>
        <v>0</v>
      </c>
      <c r="CA4" s="194">
        <f>SUM(CA7:CA22)</f>
        <v>0</v>
      </c>
      <c r="CB4" s="195">
        <f>SUM(CB7:CB22)</f>
        <v>0</v>
      </c>
      <c r="CC4" s="427" t="s">
        <v>966</v>
      </c>
      <c r="CD4" s="428"/>
      <c r="CE4" s="428"/>
      <c r="CF4" s="428"/>
      <c r="CG4" s="428"/>
      <c r="CH4" s="428"/>
      <c r="CI4" s="428"/>
      <c r="CJ4" s="428"/>
      <c r="CK4" s="428"/>
      <c r="CL4" s="428"/>
      <c r="CM4" s="428"/>
      <c r="CN4" s="428"/>
      <c r="CO4" s="428"/>
      <c r="CP4" s="428"/>
      <c r="CQ4" s="428"/>
      <c r="CR4" s="428"/>
      <c r="CS4" s="428"/>
      <c r="CT4" s="428"/>
      <c r="CU4" s="428"/>
      <c r="CV4" s="191">
        <f>BW4+1</f>
        <v>50</v>
      </c>
      <c r="CW4" s="192"/>
      <c r="CX4" s="193">
        <f>SUM(CX7:CX22)</f>
        <v>0</v>
      </c>
      <c r="CY4" s="193">
        <f>CY16+CY12+CY14+CY8+CY10+CY18+CY20+CY22</f>
        <v>0</v>
      </c>
      <c r="CZ4" s="194">
        <f>SUM(CZ7:CZ22)</f>
        <v>0</v>
      </c>
      <c r="DA4" s="195">
        <f>SUM(DA7:DA22)</f>
        <v>0</v>
      </c>
      <c r="DB4" s="427" t="s">
        <v>966</v>
      </c>
      <c r="DC4" s="428"/>
      <c r="DD4" s="428"/>
      <c r="DE4" s="428"/>
      <c r="DF4" s="428"/>
      <c r="DG4" s="428"/>
      <c r="DH4" s="428"/>
      <c r="DI4" s="428"/>
      <c r="DJ4" s="428"/>
      <c r="DK4" s="428"/>
      <c r="DL4" s="428"/>
      <c r="DM4" s="428"/>
      <c r="DN4" s="428"/>
      <c r="DO4" s="428"/>
      <c r="DP4" s="428"/>
      <c r="DQ4" s="428"/>
      <c r="DR4" s="428"/>
      <c r="DS4" s="428"/>
      <c r="DT4" s="428"/>
      <c r="DU4" s="191">
        <f>CV4+1</f>
        <v>51</v>
      </c>
      <c r="DV4" s="192"/>
      <c r="DW4" s="193">
        <f>SUM(DW7:DW22)</f>
        <v>0</v>
      </c>
      <c r="DX4" s="193">
        <f>DX16+DX12+DX14+DX8+DX10+DX18+DX20+DX22</f>
        <v>0</v>
      </c>
      <c r="DY4" s="194">
        <f>SUM(DY7:DY22)</f>
        <v>0</v>
      </c>
      <c r="DZ4" s="195">
        <f>SUM(DZ7:DZ22)</f>
        <v>0</v>
      </c>
    </row>
    <row r="5" spans="1:130" s="200" customFormat="1" x14ac:dyDescent="0.35">
      <c r="A5" s="196" t="s">
        <v>967</v>
      </c>
      <c r="B5" s="196" t="s">
        <v>968</v>
      </c>
      <c r="C5" s="196" t="s">
        <v>969</v>
      </c>
      <c r="D5" s="196" t="s">
        <v>970</v>
      </c>
      <c r="E5" s="196" t="s">
        <v>971</v>
      </c>
      <c r="F5" s="418">
        <v>45621</v>
      </c>
      <c r="G5" s="419"/>
      <c r="H5" s="420"/>
      <c r="I5" s="418">
        <f>F5+1</f>
        <v>45622</v>
      </c>
      <c r="J5" s="419"/>
      <c r="K5" s="420"/>
      <c r="L5" s="418">
        <f>I5+1</f>
        <v>45623</v>
      </c>
      <c r="M5" s="419"/>
      <c r="N5" s="420"/>
      <c r="O5" s="418">
        <f>L5+1</f>
        <v>45624</v>
      </c>
      <c r="P5" s="419"/>
      <c r="Q5" s="420"/>
      <c r="R5" s="418">
        <f>O5+1</f>
        <v>45625</v>
      </c>
      <c r="S5" s="419"/>
      <c r="T5" s="420"/>
      <c r="U5" s="418">
        <f>R5+1</f>
        <v>45626</v>
      </c>
      <c r="V5" s="419"/>
      <c r="W5" s="420"/>
      <c r="X5" s="418">
        <f>U5+1</f>
        <v>45627</v>
      </c>
      <c r="Y5" s="419"/>
      <c r="Z5" s="420"/>
      <c r="AA5" s="197" t="s">
        <v>972</v>
      </c>
      <c r="AB5" s="198" t="s">
        <v>973</v>
      </c>
      <c r="AC5" s="198" t="s">
        <v>974</v>
      </c>
      <c r="AD5" s="199" t="s">
        <v>975</v>
      </c>
      <c r="AE5" s="418">
        <f>X5+1</f>
        <v>45628</v>
      </c>
      <c r="AF5" s="419"/>
      <c r="AG5" s="420"/>
      <c r="AH5" s="418">
        <f>AE5+1</f>
        <v>45629</v>
      </c>
      <c r="AI5" s="419"/>
      <c r="AJ5" s="420"/>
      <c r="AK5" s="418">
        <f>AH5+1</f>
        <v>45630</v>
      </c>
      <c r="AL5" s="419"/>
      <c r="AM5" s="420"/>
      <c r="AN5" s="418">
        <f>AK5+1</f>
        <v>45631</v>
      </c>
      <c r="AO5" s="419"/>
      <c r="AP5" s="420"/>
      <c r="AQ5" s="418">
        <f>AN5+1</f>
        <v>45632</v>
      </c>
      <c r="AR5" s="419"/>
      <c r="AS5" s="420"/>
      <c r="AT5" s="418">
        <f>AQ5+1</f>
        <v>45633</v>
      </c>
      <c r="AU5" s="419"/>
      <c r="AV5" s="420"/>
      <c r="AW5" s="418">
        <f>AT5+1</f>
        <v>45634</v>
      </c>
      <c r="AX5" s="419"/>
      <c r="AY5" s="420"/>
      <c r="AZ5" s="197" t="s">
        <v>972</v>
      </c>
      <c r="BA5" s="198" t="s">
        <v>973</v>
      </c>
      <c r="BB5" s="198" t="s">
        <v>974</v>
      </c>
      <c r="BC5" s="199" t="s">
        <v>975</v>
      </c>
      <c r="BD5" s="418">
        <f>AW5+1</f>
        <v>45635</v>
      </c>
      <c r="BE5" s="419"/>
      <c r="BF5" s="420"/>
      <c r="BG5" s="418">
        <f>BD5+1</f>
        <v>45636</v>
      </c>
      <c r="BH5" s="419"/>
      <c r="BI5" s="420"/>
      <c r="BJ5" s="418">
        <f>BG5+1</f>
        <v>45637</v>
      </c>
      <c r="BK5" s="419"/>
      <c r="BL5" s="420"/>
      <c r="BM5" s="418">
        <f>BJ5+1</f>
        <v>45638</v>
      </c>
      <c r="BN5" s="419"/>
      <c r="BO5" s="420"/>
      <c r="BP5" s="418">
        <f>BM5+1</f>
        <v>45639</v>
      </c>
      <c r="BQ5" s="419"/>
      <c r="BR5" s="420"/>
      <c r="BS5" s="418">
        <f>BP5+1</f>
        <v>45640</v>
      </c>
      <c r="BT5" s="419"/>
      <c r="BU5" s="420"/>
      <c r="BV5" s="418">
        <f>BS5+1</f>
        <v>45641</v>
      </c>
      <c r="BW5" s="419"/>
      <c r="BX5" s="420"/>
      <c r="BY5" s="197" t="s">
        <v>972</v>
      </c>
      <c r="BZ5" s="198" t="s">
        <v>973</v>
      </c>
      <c r="CA5" s="198" t="s">
        <v>974</v>
      </c>
      <c r="CB5" s="199" t="s">
        <v>975</v>
      </c>
      <c r="CC5" s="418">
        <f>BV5+1</f>
        <v>45642</v>
      </c>
      <c r="CD5" s="419"/>
      <c r="CE5" s="420"/>
      <c r="CF5" s="418">
        <f>CC5+1</f>
        <v>45643</v>
      </c>
      <c r="CG5" s="419"/>
      <c r="CH5" s="420"/>
      <c r="CI5" s="418">
        <f>CF5+1</f>
        <v>45644</v>
      </c>
      <c r="CJ5" s="419"/>
      <c r="CK5" s="420"/>
      <c r="CL5" s="418">
        <f>CI5+1</f>
        <v>45645</v>
      </c>
      <c r="CM5" s="419"/>
      <c r="CN5" s="420"/>
      <c r="CO5" s="418">
        <f>CL5+1</f>
        <v>45646</v>
      </c>
      <c r="CP5" s="419"/>
      <c r="CQ5" s="420"/>
      <c r="CR5" s="418">
        <f>CO5+1</f>
        <v>45647</v>
      </c>
      <c r="CS5" s="419"/>
      <c r="CT5" s="420"/>
      <c r="CU5" s="418">
        <f>CR5+1</f>
        <v>45648</v>
      </c>
      <c r="CV5" s="419"/>
      <c r="CW5" s="420"/>
      <c r="CX5" s="197" t="s">
        <v>972</v>
      </c>
      <c r="CY5" s="198" t="s">
        <v>973</v>
      </c>
      <c r="CZ5" s="198" t="s">
        <v>974</v>
      </c>
      <c r="DA5" s="199" t="s">
        <v>975</v>
      </c>
      <c r="DB5" s="418">
        <f>CU5+1</f>
        <v>45649</v>
      </c>
      <c r="DC5" s="419"/>
      <c r="DD5" s="420"/>
      <c r="DE5" s="418">
        <f>DB5+1</f>
        <v>45650</v>
      </c>
      <c r="DF5" s="419"/>
      <c r="DG5" s="420"/>
      <c r="DH5" s="418">
        <f>DE5+1</f>
        <v>45651</v>
      </c>
      <c r="DI5" s="419"/>
      <c r="DJ5" s="420"/>
      <c r="DK5" s="418">
        <f>DH5+1</f>
        <v>45652</v>
      </c>
      <c r="DL5" s="419"/>
      <c r="DM5" s="420"/>
      <c r="DN5" s="418">
        <f>DK5+1</f>
        <v>45653</v>
      </c>
      <c r="DO5" s="419"/>
      <c r="DP5" s="420"/>
      <c r="DQ5" s="418">
        <f>DN5+1</f>
        <v>45654</v>
      </c>
      <c r="DR5" s="419"/>
      <c r="DS5" s="420"/>
      <c r="DT5" s="418">
        <f>DQ5+1</f>
        <v>45655</v>
      </c>
      <c r="DU5" s="419"/>
      <c r="DV5" s="420"/>
      <c r="DW5" s="197" t="s">
        <v>972</v>
      </c>
      <c r="DX5" s="198" t="s">
        <v>973</v>
      </c>
      <c r="DY5" s="198" t="s">
        <v>974</v>
      </c>
      <c r="DZ5" s="199" t="s">
        <v>975</v>
      </c>
    </row>
    <row r="6" spans="1:130" ht="42.5" thickBot="1" x14ac:dyDescent="0.4">
      <c r="A6" s="201"/>
      <c r="B6" s="201"/>
      <c r="C6" s="201"/>
      <c r="D6" s="311"/>
      <c r="E6" s="201"/>
      <c r="F6" s="202" t="s">
        <v>976</v>
      </c>
      <c r="G6" s="203" t="s">
        <v>977</v>
      </c>
      <c r="H6" s="204" t="s">
        <v>978</v>
      </c>
      <c r="I6" s="205" t="s">
        <v>976</v>
      </c>
      <c r="J6" s="206" t="s">
        <v>977</v>
      </c>
      <c r="K6" s="207" t="s">
        <v>978</v>
      </c>
      <c r="L6" s="208" t="s">
        <v>976</v>
      </c>
      <c r="M6" s="203" t="s">
        <v>977</v>
      </c>
      <c r="N6" s="209" t="s">
        <v>978</v>
      </c>
      <c r="O6" s="205" t="s">
        <v>976</v>
      </c>
      <c r="P6" s="206" t="s">
        <v>977</v>
      </c>
      <c r="Q6" s="207" t="s">
        <v>978</v>
      </c>
      <c r="R6" s="208" t="s">
        <v>976</v>
      </c>
      <c r="S6" s="203" t="s">
        <v>977</v>
      </c>
      <c r="T6" s="209" t="s">
        <v>978</v>
      </c>
      <c r="U6" s="205" t="s">
        <v>976</v>
      </c>
      <c r="V6" s="206" t="s">
        <v>977</v>
      </c>
      <c r="W6" s="207" t="s">
        <v>978</v>
      </c>
      <c r="X6" s="208" t="s">
        <v>976</v>
      </c>
      <c r="Y6" s="203" t="s">
        <v>977</v>
      </c>
      <c r="Z6" s="209" t="s">
        <v>978</v>
      </c>
      <c r="AA6" s="210"/>
      <c r="AB6" s="211"/>
      <c r="AC6" s="211"/>
      <c r="AD6" s="212"/>
      <c r="AE6" s="202" t="s">
        <v>976</v>
      </c>
      <c r="AF6" s="203" t="s">
        <v>977</v>
      </c>
      <c r="AG6" s="204" t="s">
        <v>978</v>
      </c>
      <c r="AH6" s="205" t="s">
        <v>976</v>
      </c>
      <c r="AI6" s="206" t="s">
        <v>977</v>
      </c>
      <c r="AJ6" s="207" t="s">
        <v>978</v>
      </c>
      <c r="AK6" s="208" t="s">
        <v>976</v>
      </c>
      <c r="AL6" s="203" t="s">
        <v>977</v>
      </c>
      <c r="AM6" s="209" t="s">
        <v>978</v>
      </c>
      <c r="AN6" s="205" t="s">
        <v>976</v>
      </c>
      <c r="AO6" s="206" t="s">
        <v>977</v>
      </c>
      <c r="AP6" s="207" t="s">
        <v>978</v>
      </c>
      <c r="AQ6" s="208" t="s">
        <v>976</v>
      </c>
      <c r="AR6" s="203" t="s">
        <v>977</v>
      </c>
      <c r="AS6" s="209" t="s">
        <v>978</v>
      </c>
      <c r="AT6" s="205" t="s">
        <v>976</v>
      </c>
      <c r="AU6" s="206" t="s">
        <v>977</v>
      </c>
      <c r="AV6" s="207" t="s">
        <v>978</v>
      </c>
      <c r="AW6" s="208" t="s">
        <v>976</v>
      </c>
      <c r="AX6" s="203" t="s">
        <v>977</v>
      </c>
      <c r="AY6" s="209" t="s">
        <v>978</v>
      </c>
      <c r="AZ6" s="210"/>
      <c r="BA6" s="211"/>
      <c r="BB6" s="211"/>
      <c r="BC6" s="212"/>
      <c r="BD6" s="202" t="s">
        <v>976</v>
      </c>
      <c r="BE6" s="203" t="s">
        <v>977</v>
      </c>
      <c r="BF6" s="204" t="s">
        <v>978</v>
      </c>
      <c r="BG6" s="205" t="s">
        <v>976</v>
      </c>
      <c r="BH6" s="206" t="s">
        <v>977</v>
      </c>
      <c r="BI6" s="207" t="s">
        <v>978</v>
      </c>
      <c r="BJ6" s="208" t="s">
        <v>976</v>
      </c>
      <c r="BK6" s="203" t="s">
        <v>977</v>
      </c>
      <c r="BL6" s="209" t="s">
        <v>978</v>
      </c>
      <c r="BM6" s="205" t="s">
        <v>976</v>
      </c>
      <c r="BN6" s="206" t="s">
        <v>977</v>
      </c>
      <c r="BO6" s="207" t="s">
        <v>978</v>
      </c>
      <c r="BP6" s="208" t="s">
        <v>976</v>
      </c>
      <c r="BQ6" s="203" t="s">
        <v>977</v>
      </c>
      <c r="BR6" s="209" t="s">
        <v>978</v>
      </c>
      <c r="BS6" s="205" t="s">
        <v>976</v>
      </c>
      <c r="BT6" s="206" t="s">
        <v>977</v>
      </c>
      <c r="BU6" s="207" t="s">
        <v>978</v>
      </c>
      <c r="BV6" s="208" t="s">
        <v>976</v>
      </c>
      <c r="BW6" s="203" t="s">
        <v>977</v>
      </c>
      <c r="BX6" s="209" t="s">
        <v>978</v>
      </c>
      <c r="BY6" s="210"/>
      <c r="BZ6" s="211"/>
      <c r="CA6" s="211"/>
      <c r="CB6" s="212"/>
      <c r="CC6" s="202" t="s">
        <v>976</v>
      </c>
      <c r="CD6" s="203" t="s">
        <v>977</v>
      </c>
      <c r="CE6" s="204" t="s">
        <v>978</v>
      </c>
      <c r="CF6" s="205" t="s">
        <v>976</v>
      </c>
      <c r="CG6" s="206" t="s">
        <v>977</v>
      </c>
      <c r="CH6" s="207" t="s">
        <v>978</v>
      </c>
      <c r="CI6" s="208" t="s">
        <v>976</v>
      </c>
      <c r="CJ6" s="203" t="s">
        <v>977</v>
      </c>
      <c r="CK6" s="209" t="s">
        <v>978</v>
      </c>
      <c r="CL6" s="205" t="s">
        <v>976</v>
      </c>
      <c r="CM6" s="206" t="s">
        <v>977</v>
      </c>
      <c r="CN6" s="207" t="s">
        <v>978</v>
      </c>
      <c r="CO6" s="208" t="s">
        <v>976</v>
      </c>
      <c r="CP6" s="203" t="s">
        <v>977</v>
      </c>
      <c r="CQ6" s="209" t="s">
        <v>978</v>
      </c>
      <c r="CR6" s="205" t="s">
        <v>976</v>
      </c>
      <c r="CS6" s="206" t="s">
        <v>977</v>
      </c>
      <c r="CT6" s="207" t="s">
        <v>978</v>
      </c>
      <c r="CU6" s="208" t="s">
        <v>976</v>
      </c>
      <c r="CV6" s="203" t="s">
        <v>977</v>
      </c>
      <c r="CW6" s="209" t="s">
        <v>978</v>
      </c>
      <c r="CX6" s="210"/>
      <c r="CY6" s="211"/>
      <c r="CZ6" s="211"/>
      <c r="DA6" s="212"/>
      <c r="DB6" s="202" t="s">
        <v>976</v>
      </c>
      <c r="DC6" s="203" t="s">
        <v>977</v>
      </c>
      <c r="DD6" s="204" t="s">
        <v>978</v>
      </c>
      <c r="DE6" s="205" t="s">
        <v>976</v>
      </c>
      <c r="DF6" s="206" t="s">
        <v>977</v>
      </c>
      <c r="DG6" s="207" t="s">
        <v>978</v>
      </c>
      <c r="DH6" s="208" t="s">
        <v>976</v>
      </c>
      <c r="DI6" s="203" t="s">
        <v>977</v>
      </c>
      <c r="DJ6" s="209" t="s">
        <v>978</v>
      </c>
      <c r="DK6" s="205" t="s">
        <v>976</v>
      </c>
      <c r="DL6" s="206" t="s">
        <v>977</v>
      </c>
      <c r="DM6" s="207" t="s">
        <v>978</v>
      </c>
      <c r="DN6" s="208" t="s">
        <v>976</v>
      </c>
      <c r="DO6" s="203" t="s">
        <v>977</v>
      </c>
      <c r="DP6" s="209" t="s">
        <v>978</v>
      </c>
      <c r="DQ6" s="205" t="s">
        <v>976</v>
      </c>
      <c r="DR6" s="206" t="s">
        <v>977</v>
      </c>
      <c r="DS6" s="207" t="s">
        <v>978</v>
      </c>
      <c r="DT6" s="208" t="s">
        <v>976</v>
      </c>
      <c r="DU6" s="203" t="s">
        <v>977</v>
      </c>
      <c r="DV6" s="209" t="s">
        <v>978</v>
      </c>
      <c r="DW6" s="210"/>
      <c r="DX6" s="211"/>
      <c r="DY6" s="211"/>
      <c r="DZ6" s="212"/>
    </row>
    <row r="7" spans="1:130" ht="15" thickBot="1" x14ac:dyDescent="0.4">
      <c r="A7" s="213"/>
      <c r="B7" s="421" t="s">
        <v>360</v>
      </c>
      <c r="C7" s="423"/>
      <c r="D7" s="312">
        <v>52.96</v>
      </c>
      <c r="E7" s="308" t="s">
        <v>974</v>
      </c>
      <c r="F7" s="229">
        <v>767</v>
      </c>
      <c r="G7" s="217"/>
      <c r="H7" s="218"/>
      <c r="I7" s="229"/>
      <c r="J7" s="217"/>
      <c r="K7" s="218"/>
      <c r="L7" s="229"/>
      <c r="M7" s="217"/>
      <c r="N7" s="218"/>
      <c r="O7" s="229"/>
      <c r="P7" s="217"/>
      <c r="Q7" s="218"/>
      <c r="R7" s="229"/>
      <c r="S7" s="222"/>
      <c r="T7" s="218"/>
      <c r="U7" s="223"/>
      <c r="V7" s="224"/>
      <c r="W7" s="225"/>
      <c r="X7" s="223"/>
      <c r="Y7" s="224"/>
      <c r="Z7" s="225"/>
      <c r="AA7" s="226">
        <f>SUM(F7:Z7)</f>
        <v>767</v>
      </c>
      <c r="AB7" s="227">
        <f>AA7-AB8</f>
        <v>411</v>
      </c>
      <c r="AC7" s="215">
        <f>AA7*$D7</f>
        <v>40620.32</v>
      </c>
      <c r="AD7" s="228"/>
      <c r="AE7" s="229"/>
      <c r="AF7" s="217"/>
      <c r="AG7" s="218"/>
      <c r="AH7" s="229"/>
      <c r="AI7" s="217"/>
      <c r="AJ7" s="218"/>
      <c r="AK7" s="229"/>
      <c r="AL7" s="217"/>
      <c r="AM7" s="218"/>
      <c r="AN7" s="229"/>
      <c r="AO7" s="217"/>
      <c r="AP7" s="218"/>
      <c r="AQ7" s="229"/>
      <c r="AR7" s="222"/>
      <c r="AS7" s="218"/>
      <c r="AT7" s="223"/>
      <c r="AU7" s="224"/>
      <c r="AV7" s="225"/>
      <c r="AW7" s="223"/>
      <c r="AX7" s="224"/>
      <c r="AY7" s="225"/>
      <c r="AZ7" s="226">
        <f>SUM(AE7:AY7)</f>
        <v>0</v>
      </c>
      <c r="BA7" s="227">
        <f>AZ7-BA8</f>
        <v>0</v>
      </c>
      <c r="BB7" s="215">
        <f>AZ7*$D7</f>
        <v>0</v>
      </c>
      <c r="BC7" s="228"/>
      <c r="BD7" s="229"/>
      <c r="BE7" s="217"/>
      <c r="BF7" s="218"/>
      <c r="BG7" s="229"/>
      <c r="BH7" s="217"/>
      <c r="BI7" s="218"/>
      <c r="BJ7" s="229"/>
      <c r="BK7" s="217"/>
      <c r="BL7" s="218"/>
      <c r="BM7" s="229"/>
      <c r="BN7" s="217"/>
      <c r="BO7" s="218"/>
      <c r="BP7" s="229"/>
      <c r="BQ7" s="222"/>
      <c r="BR7" s="218"/>
      <c r="BS7" s="223"/>
      <c r="BT7" s="224"/>
      <c r="BU7" s="225"/>
      <c r="BV7" s="223"/>
      <c r="BW7" s="224"/>
      <c r="BX7" s="225"/>
      <c r="BY7" s="226">
        <f>SUM(BD7:BX7)</f>
        <v>0</v>
      </c>
      <c r="BZ7" s="227">
        <f>BY7-BZ8</f>
        <v>0</v>
      </c>
      <c r="CA7" s="215">
        <f>BY7*$D7</f>
        <v>0</v>
      </c>
      <c r="CB7" s="228"/>
      <c r="CC7" s="229"/>
      <c r="CD7" s="217"/>
      <c r="CE7" s="218"/>
      <c r="CF7" s="229"/>
      <c r="CG7" s="217"/>
      <c r="CH7" s="218"/>
      <c r="CI7" s="229"/>
      <c r="CJ7" s="217"/>
      <c r="CK7" s="218"/>
      <c r="CL7" s="229"/>
      <c r="CM7" s="217"/>
      <c r="CN7" s="218"/>
      <c r="CO7" s="229"/>
      <c r="CP7" s="222"/>
      <c r="CQ7" s="218"/>
      <c r="CR7" s="223"/>
      <c r="CS7" s="224"/>
      <c r="CT7" s="225"/>
      <c r="CU7" s="223"/>
      <c r="CV7" s="224"/>
      <c r="CW7" s="225"/>
      <c r="CX7" s="226">
        <f>SUM(CC7:CW7)</f>
        <v>0</v>
      </c>
      <c r="CY7" s="227">
        <f>CX7-CY8</f>
        <v>0</v>
      </c>
      <c r="CZ7" s="215">
        <f>CX7*$D7</f>
        <v>0</v>
      </c>
      <c r="DA7" s="228"/>
      <c r="DB7" s="219"/>
      <c r="DC7" s="220"/>
      <c r="DD7" s="221"/>
      <c r="DE7" s="219"/>
      <c r="DF7" s="220"/>
      <c r="DG7" s="221"/>
      <c r="DH7" s="219"/>
      <c r="DI7" s="220"/>
      <c r="DJ7" s="221"/>
      <c r="DK7" s="219"/>
      <c r="DL7" s="220"/>
      <c r="DM7" s="221"/>
      <c r="DN7" s="219"/>
      <c r="DO7" s="230"/>
      <c r="DP7" s="221"/>
      <c r="DQ7" s="223"/>
      <c r="DR7" s="224"/>
      <c r="DS7" s="225"/>
      <c r="DT7" s="223"/>
      <c r="DU7" s="224"/>
      <c r="DV7" s="225"/>
      <c r="DW7" s="226">
        <f>SUM(DB7:DV7)</f>
        <v>0</v>
      </c>
      <c r="DX7" s="227">
        <f>DW7-DX8</f>
        <v>0</v>
      </c>
      <c r="DY7" s="215">
        <f>DW7*$D7</f>
        <v>0</v>
      </c>
      <c r="DZ7" s="228"/>
    </row>
    <row r="8" spans="1:130" ht="15" thickBot="1" x14ac:dyDescent="0.4">
      <c r="A8" s="231"/>
      <c r="B8" s="422"/>
      <c r="C8" s="424"/>
      <c r="D8" s="313">
        <v>52.96</v>
      </c>
      <c r="E8" s="309" t="s">
        <v>975</v>
      </c>
      <c r="F8" s="234">
        <v>356</v>
      </c>
      <c r="G8" s="235"/>
      <c r="H8" s="236"/>
      <c r="I8" s="234"/>
      <c r="J8" s="235"/>
      <c r="K8" s="236"/>
      <c r="L8" s="240"/>
      <c r="M8" s="235"/>
      <c r="N8" s="241"/>
      <c r="O8" s="234"/>
      <c r="P8" s="235"/>
      <c r="Q8" s="236"/>
      <c r="R8" s="234"/>
      <c r="S8" s="235"/>
      <c r="T8" s="236"/>
      <c r="U8" s="242"/>
      <c r="V8" s="243"/>
      <c r="W8" s="244"/>
      <c r="X8" s="245"/>
      <c r="Y8" s="243"/>
      <c r="Z8" s="244"/>
      <c r="AA8" s="246"/>
      <c r="AB8" s="247">
        <f>SUM(F8:Z8)</f>
        <v>356</v>
      </c>
      <c r="AC8" s="232"/>
      <c r="AD8" s="248">
        <f>AB8*$D8</f>
        <v>18853.760000000002</v>
      </c>
      <c r="AE8" s="234"/>
      <c r="AF8" s="235"/>
      <c r="AG8" s="236"/>
      <c r="AH8" s="234"/>
      <c r="AI8" s="235"/>
      <c r="AJ8" s="236"/>
      <c r="AK8" s="240"/>
      <c r="AL8" s="235"/>
      <c r="AM8" s="241"/>
      <c r="AN8" s="234"/>
      <c r="AO8" s="235"/>
      <c r="AP8" s="236"/>
      <c r="AQ8" s="234"/>
      <c r="AR8" s="235"/>
      <c r="AS8" s="236"/>
      <c r="AT8" s="242"/>
      <c r="AU8" s="243"/>
      <c r="AV8" s="244"/>
      <c r="AW8" s="245"/>
      <c r="AX8" s="243"/>
      <c r="AY8" s="244"/>
      <c r="AZ8" s="246"/>
      <c r="BA8" s="247">
        <f>SUM(AE8:AY8)</f>
        <v>0</v>
      </c>
      <c r="BB8" s="232"/>
      <c r="BC8" s="248">
        <f>BA8*$D8</f>
        <v>0</v>
      </c>
      <c r="BD8" s="234"/>
      <c r="BE8" s="235"/>
      <c r="BF8" s="236"/>
      <c r="BG8" s="234"/>
      <c r="BH8" s="235"/>
      <c r="BI8" s="236"/>
      <c r="BJ8" s="240"/>
      <c r="BK8" s="235"/>
      <c r="BL8" s="241"/>
      <c r="BM8" s="234"/>
      <c r="BN8" s="235"/>
      <c r="BO8" s="236"/>
      <c r="BP8" s="234"/>
      <c r="BQ8" s="235"/>
      <c r="BR8" s="236"/>
      <c r="BS8" s="242"/>
      <c r="BT8" s="243"/>
      <c r="BU8" s="244"/>
      <c r="BV8" s="245"/>
      <c r="BW8" s="243"/>
      <c r="BX8" s="244"/>
      <c r="BY8" s="246"/>
      <c r="BZ8" s="247">
        <f>SUM(BD8:BX8)</f>
        <v>0</v>
      </c>
      <c r="CA8" s="232"/>
      <c r="CB8" s="248">
        <f>BZ8*$D8</f>
        <v>0</v>
      </c>
      <c r="CC8" s="234"/>
      <c r="CD8" s="235"/>
      <c r="CE8" s="236"/>
      <c r="CF8" s="234"/>
      <c r="CG8" s="235"/>
      <c r="CH8" s="236"/>
      <c r="CI8" s="240"/>
      <c r="CJ8" s="235"/>
      <c r="CK8" s="241"/>
      <c r="CL8" s="234"/>
      <c r="CM8" s="235"/>
      <c r="CN8" s="236"/>
      <c r="CO8" s="234"/>
      <c r="CP8" s="235"/>
      <c r="CQ8" s="236"/>
      <c r="CR8" s="242"/>
      <c r="CS8" s="243"/>
      <c r="CT8" s="244"/>
      <c r="CU8" s="245"/>
      <c r="CV8" s="243"/>
      <c r="CW8" s="244"/>
      <c r="CX8" s="246"/>
      <c r="CY8" s="247">
        <f>SUM(CC8:CW8)</f>
        <v>0</v>
      </c>
      <c r="CZ8" s="232"/>
      <c r="DA8" s="248">
        <f>CY8*$D8</f>
        <v>0</v>
      </c>
      <c r="DB8" s="249"/>
      <c r="DC8" s="238"/>
      <c r="DD8" s="250"/>
      <c r="DE8" s="237"/>
      <c r="DF8" s="238"/>
      <c r="DG8" s="239"/>
      <c r="DH8" s="249"/>
      <c r="DI8" s="238"/>
      <c r="DJ8" s="250"/>
      <c r="DK8" s="237"/>
      <c r="DL8" s="238"/>
      <c r="DM8" s="239"/>
      <c r="DN8" s="237"/>
      <c r="DO8" s="238"/>
      <c r="DP8" s="239"/>
      <c r="DQ8" s="242"/>
      <c r="DR8" s="243"/>
      <c r="DS8" s="244"/>
      <c r="DT8" s="245"/>
      <c r="DU8" s="243"/>
      <c r="DV8" s="244"/>
      <c r="DW8" s="246"/>
      <c r="DX8" s="247">
        <f>SUM(DB8:DV8)</f>
        <v>0</v>
      </c>
      <c r="DY8" s="232"/>
      <c r="DZ8" s="248">
        <f>DX8*$D8</f>
        <v>0</v>
      </c>
    </row>
    <row r="9" spans="1:130" ht="15" thickBot="1" x14ac:dyDescent="0.4">
      <c r="A9" s="213"/>
      <c r="B9" s="421" t="s">
        <v>364</v>
      </c>
      <c r="C9" s="214"/>
      <c r="D9" s="313">
        <v>99.81</v>
      </c>
      <c r="E9" s="308" t="s">
        <v>974</v>
      </c>
      <c r="F9" s="229">
        <v>179</v>
      </c>
      <c r="G9" s="217"/>
      <c r="H9" s="218"/>
      <c r="I9" s="229"/>
      <c r="J9" s="217"/>
      <c r="K9" s="218"/>
      <c r="L9" s="229"/>
      <c r="M9" s="217"/>
      <c r="N9" s="218"/>
      <c r="O9" s="229"/>
      <c r="P9" s="217"/>
      <c r="Q9" s="218"/>
      <c r="R9" s="229"/>
      <c r="S9" s="222"/>
      <c r="T9" s="218"/>
      <c r="U9" s="223"/>
      <c r="V9" s="224"/>
      <c r="W9" s="225"/>
      <c r="X9" s="223"/>
      <c r="Y9" s="224"/>
      <c r="Z9" s="225"/>
      <c r="AA9" s="226">
        <f>SUM(F9:Z9)</f>
        <v>179</v>
      </c>
      <c r="AB9" s="227">
        <f>AA9-AB10</f>
        <v>80</v>
      </c>
      <c r="AC9" s="215">
        <f>AA9*$D9</f>
        <v>17865.990000000002</v>
      </c>
      <c r="AD9" s="228"/>
      <c r="AE9" s="229"/>
      <c r="AF9" s="217"/>
      <c r="AG9" s="218"/>
      <c r="AH9" s="229"/>
      <c r="AI9" s="217"/>
      <c r="AJ9" s="218"/>
      <c r="AK9" s="229"/>
      <c r="AL9" s="217"/>
      <c r="AM9" s="218"/>
      <c r="AN9" s="229"/>
      <c r="AO9" s="217"/>
      <c r="AP9" s="218"/>
      <c r="AQ9" s="229"/>
      <c r="AR9" s="222"/>
      <c r="AS9" s="218"/>
      <c r="AT9" s="223"/>
      <c r="AU9" s="224"/>
      <c r="AV9" s="225"/>
      <c r="AW9" s="223"/>
      <c r="AX9" s="224"/>
      <c r="AY9" s="225"/>
      <c r="AZ9" s="226">
        <f>SUM(AE9:AY9)</f>
        <v>0</v>
      </c>
      <c r="BA9" s="227">
        <f>AZ9-BA10</f>
        <v>0</v>
      </c>
      <c r="BB9" s="215">
        <f>AZ9*$D9</f>
        <v>0</v>
      </c>
      <c r="BC9" s="228"/>
      <c r="BD9" s="229"/>
      <c r="BE9" s="217"/>
      <c r="BF9" s="218"/>
      <c r="BG9" s="229"/>
      <c r="BH9" s="217"/>
      <c r="BI9" s="218"/>
      <c r="BJ9" s="229"/>
      <c r="BK9" s="217"/>
      <c r="BL9" s="218"/>
      <c r="BM9" s="229"/>
      <c r="BN9" s="217"/>
      <c r="BO9" s="218"/>
      <c r="BP9" s="229"/>
      <c r="BQ9" s="222"/>
      <c r="BR9" s="218"/>
      <c r="BS9" s="223"/>
      <c r="BT9" s="224"/>
      <c r="BU9" s="225"/>
      <c r="BV9" s="223"/>
      <c r="BW9" s="224"/>
      <c r="BX9" s="225"/>
      <c r="BY9" s="226">
        <f>SUM(BD9:BX9)</f>
        <v>0</v>
      </c>
      <c r="BZ9" s="227">
        <f>BY9-BZ10</f>
        <v>0</v>
      </c>
      <c r="CA9" s="215">
        <f>BY9*$D9</f>
        <v>0</v>
      </c>
      <c r="CB9" s="228"/>
      <c r="CC9" s="229"/>
      <c r="CD9" s="217"/>
      <c r="CE9" s="218"/>
      <c r="CF9" s="229"/>
      <c r="CG9" s="217"/>
      <c r="CH9" s="218"/>
      <c r="CI9" s="229"/>
      <c r="CJ9" s="217"/>
      <c r="CK9" s="218"/>
      <c r="CL9" s="229"/>
      <c r="CM9" s="217"/>
      <c r="CN9" s="218"/>
      <c r="CO9" s="229"/>
      <c r="CP9" s="222"/>
      <c r="CQ9" s="218"/>
      <c r="CR9" s="223"/>
      <c r="CS9" s="224"/>
      <c r="CT9" s="225"/>
      <c r="CU9" s="223"/>
      <c r="CV9" s="224"/>
      <c r="CW9" s="225"/>
      <c r="CX9" s="226">
        <f>SUM(CC9:CW9)</f>
        <v>0</v>
      </c>
      <c r="CY9" s="227">
        <f>CX9-CY10</f>
        <v>0</v>
      </c>
      <c r="CZ9" s="215">
        <f>CX9*$D9</f>
        <v>0</v>
      </c>
      <c r="DA9" s="228"/>
      <c r="DB9" s="219"/>
      <c r="DC9" s="220"/>
      <c r="DD9" s="221"/>
      <c r="DE9" s="219"/>
      <c r="DF9" s="220"/>
      <c r="DG9" s="221"/>
      <c r="DH9" s="219"/>
      <c r="DI9" s="220"/>
      <c r="DJ9" s="221"/>
      <c r="DK9" s="219"/>
      <c r="DL9" s="220"/>
      <c r="DM9" s="221"/>
      <c r="DN9" s="219"/>
      <c r="DO9" s="230"/>
      <c r="DP9" s="221"/>
      <c r="DQ9" s="223"/>
      <c r="DR9" s="224"/>
      <c r="DS9" s="225"/>
      <c r="DT9" s="223"/>
      <c r="DU9" s="224"/>
      <c r="DV9" s="225"/>
      <c r="DW9" s="226">
        <f>SUM(DB9:DV9)</f>
        <v>0</v>
      </c>
      <c r="DX9" s="227">
        <f>DW9-DX10</f>
        <v>0</v>
      </c>
      <c r="DY9" s="215">
        <f>DW9*$D9</f>
        <v>0</v>
      </c>
      <c r="DZ9" s="228"/>
    </row>
    <row r="10" spans="1:130" ht="15" thickBot="1" x14ac:dyDescent="0.4">
      <c r="A10" s="231"/>
      <c r="B10" s="422"/>
      <c r="C10" s="251"/>
      <c r="D10" s="313">
        <v>99.81</v>
      </c>
      <c r="E10" s="309" t="s">
        <v>975</v>
      </c>
      <c r="F10" s="234">
        <v>99</v>
      </c>
      <c r="G10" s="235"/>
      <c r="H10" s="236"/>
      <c r="I10" s="234"/>
      <c r="J10" s="235"/>
      <c r="K10" s="236"/>
      <c r="L10" s="240"/>
      <c r="M10" s="235"/>
      <c r="N10" s="241"/>
      <c r="O10" s="234"/>
      <c r="P10" s="235"/>
      <c r="Q10" s="236"/>
      <c r="R10" s="234"/>
      <c r="S10" s="235"/>
      <c r="T10" s="236"/>
      <c r="U10" s="242"/>
      <c r="V10" s="243"/>
      <c r="W10" s="244"/>
      <c r="X10" s="245"/>
      <c r="Y10" s="243"/>
      <c r="Z10" s="244"/>
      <c r="AA10" s="246"/>
      <c r="AB10" s="247">
        <f>SUM(F10:Z10)</f>
        <v>99</v>
      </c>
      <c r="AC10" s="232"/>
      <c r="AD10" s="248">
        <f>AB10*$D10</f>
        <v>9881.19</v>
      </c>
      <c r="AE10" s="234"/>
      <c r="AF10" s="235"/>
      <c r="AG10" s="236"/>
      <c r="AH10" s="234"/>
      <c r="AI10" s="235"/>
      <c r="AJ10" s="236"/>
      <c r="AK10" s="240"/>
      <c r="AL10" s="235"/>
      <c r="AM10" s="241"/>
      <c r="AN10" s="234"/>
      <c r="AO10" s="235"/>
      <c r="AP10" s="236"/>
      <c r="AQ10" s="234"/>
      <c r="AR10" s="235"/>
      <c r="AS10" s="236"/>
      <c r="AT10" s="242"/>
      <c r="AU10" s="243"/>
      <c r="AV10" s="244"/>
      <c r="AW10" s="245"/>
      <c r="AX10" s="243"/>
      <c r="AY10" s="244"/>
      <c r="AZ10" s="246"/>
      <c r="BA10" s="247">
        <f>SUM(AE10:AY10)</f>
        <v>0</v>
      </c>
      <c r="BB10" s="232"/>
      <c r="BC10" s="248">
        <f>BA10*$D10</f>
        <v>0</v>
      </c>
      <c r="BD10" s="234"/>
      <c r="BE10" s="235"/>
      <c r="BF10" s="236"/>
      <c r="BG10" s="234"/>
      <c r="BH10" s="235"/>
      <c r="BI10" s="236"/>
      <c r="BJ10" s="240"/>
      <c r="BK10" s="235"/>
      <c r="BL10" s="241"/>
      <c r="BM10" s="234"/>
      <c r="BN10" s="235"/>
      <c r="BO10" s="236"/>
      <c r="BP10" s="234"/>
      <c r="BQ10" s="235"/>
      <c r="BR10" s="236"/>
      <c r="BS10" s="242"/>
      <c r="BT10" s="243"/>
      <c r="BU10" s="244"/>
      <c r="BV10" s="245"/>
      <c r="BW10" s="243"/>
      <c r="BX10" s="244"/>
      <c r="BY10" s="246"/>
      <c r="BZ10" s="247">
        <f>SUM(BD10:BX10)</f>
        <v>0</v>
      </c>
      <c r="CA10" s="232"/>
      <c r="CB10" s="248">
        <f>BZ10*$D10</f>
        <v>0</v>
      </c>
      <c r="CC10" s="234"/>
      <c r="CD10" s="235"/>
      <c r="CE10" s="236"/>
      <c r="CF10" s="234"/>
      <c r="CG10" s="235"/>
      <c r="CH10" s="236"/>
      <c r="CI10" s="240"/>
      <c r="CJ10" s="235"/>
      <c r="CK10" s="241"/>
      <c r="CL10" s="234"/>
      <c r="CM10" s="235"/>
      <c r="CN10" s="236"/>
      <c r="CO10" s="234"/>
      <c r="CP10" s="235"/>
      <c r="CQ10" s="236"/>
      <c r="CR10" s="242"/>
      <c r="CS10" s="243"/>
      <c r="CT10" s="244"/>
      <c r="CU10" s="245"/>
      <c r="CV10" s="243"/>
      <c r="CW10" s="244"/>
      <c r="CX10" s="246"/>
      <c r="CY10" s="247">
        <f>SUM(CC10:CW10)</f>
        <v>0</v>
      </c>
      <c r="CZ10" s="232"/>
      <c r="DA10" s="248">
        <f>CY10*$D10</f>
        <v>0</v>
      </c>
      <c r="DB10" s="249"/>
      <c r="DC10" s="238"/>
      <c r="DD10" s="250"/>
      <c r="DE10" s="237"/>
      <c r="DF10" s="238"/>
      <c r="DG10" s="239"/>
      <c r="DH10" s="249"/>
      <c r="DI10" s="238"/>
      <c r="DJ10" s="250"/>
      <c r="DK10" s="237"/>
      <c r="DL10" s="238"/>
      <c r="DM10" s="239"/>
      <c r="DN10" s="237"/>
      <c r="DO10" s="238"/>
      <c r="DP10" s="239"/>
      <c r="DQ10" s="242"/>
      <c r="DR10" s="243"/>
      <c r="DS10" s="244"/>
      <c r="DT10" s="245"/>
      <c r="DU10" s="243"/>
      <c r="DV10" s="244"/>
      <c r="DW10" s="246"/>
      <c r="DX10" s="247">
        <f>SUM(DB10:DV10)</f>
        <v>0</v>
      </c>
      <c r="DY10" s="232"/>
      <c r="DZ10" s="248">
        <f>DX10*$D10</f>
        <v>0</v>
      </c>
    </row>
    <row r="11" spans="1:130" ht="15" thickBot="1" x14ac:dyDescent="0.4">
      <c r="A11" s="213"/>
      <c r="B11" s="421" t="s">
        <v>362</v>
      </c>
      <c r="C11" s="214"/>
      <c r="D11" s="313">
        <v>49.6</v>
      </c>
      <c r="E11" s="308" t="s">
        <v>974</v>
      </c>
      <c r="F11" s="229">
        <v>279</v>
      </c>
      <c r="G11" s="217"/>
      <c r="H11" s="218"/>
      <c r="I11" s="229"/>
      <c r="J11" s="217"/>
      <c r="K11" s="218"/>
      <c r="L11" s="229"/>
      <c r="M11" s="217"/>
      <c r="N11" s="218"/>
      <c r="O11" s="229"/>
      <c r="P11" s="217"/>
      <c r="Q11" s="218"/>
      <c r="R11" s="229"/>
      <c r="S11" s="222"/>
      <c r="T11" s="218"/>
      <c r="U11" s="223"/>
      <c r="V11" s="224"/>
      <c r="W11" s="225"/>
      <c r="X11" s="223"/>
      <c r="Y11" s="224"/>
      <c r="Z11" s="225"/>
      <c r="AA11" s="226">
        <f>SUM(F11:Z11)</f>
        <v>279</v>
      </c>
      <c r="AB11" s="227">
        <f>AA11-AB12</f>
        <v>277</v>
      </c>
      <c r="AC11" s="215">
        <f>AA11*$D11</f>
        <v>13838.4</v>
      </c>
      <c r="AD11" s="228"/>
      <c r="AE11" s="229"/>
      <c r="AF11" s="217"/>
      <c r="AG11" s="218"/>
      <c r="AH11" s="229"/>
      <c r="AI11" s="217"/>
      <c r="AJ11" s="218"/>
      <c r="AK11" s="229"/>
      <c r="AL11" s="217"/>
      <c r="AM11" s="218"/>
      <c r="AN11" s="229"/>
      <c r="AO11" s="217"/>
      <c r="AP11" s="218"/>
      <c r="AQ11" s="229"/>
      <c r="AR11" s="222"/>
      <c r="AS11" s="218"/>
      <c r="AT11" s="223"/>
      <c r="AU11" s="224"/>
      <c r="AV11" s="225"/>
      <c r="AW11" s="223"/>
      <c r="AX11" s="224"/>
      <c r="AY11" s="225"/>
      <c r="AZ11" s="226">
        <f>SUM(AE11:AY11)</f>
        <v>0</v>
      </c>
      <c r="BA11" s="227">
        <f>AZ11-BA12</f>
        <v>0</v>
      </c>
      <c r="BB11" s="215">
        <f>AZ11*$D11</f>
        <v>0</v>
      </c>
      <c r="BC11" s="228"/>
      <c r="BD11" s="229"/>
      <c r="BE11" s="217"/>
      <c r="BF11" s="218"/>
      <c r="BG11" s="229"/>
      <c r="BH11" s="217"/>
      <c r="BI11" s="218"/>
      <c r="BJ11" s="229"/>
      <c r="BK11" s="217"/>
      <c r="BL11" s="218"/>
      <c r="BM11" s="229"/>
      <c r="BN11" s="217"/>
      <c r="BO11" s="218"/>
      <c r="BP11" s="229"/>
      <c r="BQ11" s="222"/>
      <c r="BR11" s="218"/>
      <c r="BS11" s="223"/>
      <c r="BT11" s="224"/>
      <c r="BU11" s="225"/>
      <c r="BV11" s="223"/>
      <c r="BW11" s="224"/>
      <c r="BX11" s="225"/>
      <c r="BY11" s="226">
        <f>SUM(BD11:BX11)</f>
        <v>0</v>
      </c>
      <c r="BZ11" s="227">
        <f>BY11-BZ12</f>
        <v>0</v>
      </c>
      <c r="CA11" s="215">
        <f>BY11*$D11</f>
        <v>0</v>
      </c>
      <c r="CB11" s="228"/>
      <c r="CC11" s="229"/>
      <c r="CD11" s="217"/>
      <c r="CE11" s="218"/>
      <c r="CF11" s="229"/>
      <c r="CG11" s="217"/>
      <c r="CH11" s="218"/>
      <c r="CI11" s="229"/>
      <c r="CJ11" s="217"/>
      <c r="CK11" s="218"/>
      <c r="CL11" s="229"/>
      <c r="CM11" s="217"/>
      <c r="CN11" s="218"/>
      <c r="CO11" s="229"/>
      <c r="CP11" s="222"/>
      <c r="CQ11" s="218"/>
      <c r="CR11" s="223"/>
      <c r="CS11" s="224"/>
      <c r="CT11" s="225"/>
      <c r="CU11" s="223"/>
      <c r="CV11" s="224"/>
      <c r="CW11" s="225"/>
      <c r="CX11" s="226">
        <f>SUM(CC11:CW11)</f>
        <v>0</v>
      </c>
      <c r="CY11" s="227">
        <f>CX11-CY12</f>
        <v>0</v>
      </c>
      <c r="CZ11" s="215">
        <f>CX11*$D11</f>
        <v>0</v>
      </c>
      <c r="DA11" s="228"/>
      <c r="DB11" s="219"/>
      <c r="DC11" s="220"/>
      <c r="DD11" s="221"/>
      <c r="DE11" s="219"/>
      <c r="DF11" s="220"/>
      <c r="DG11" s="221"/>
      <c r="DH11" s="219"/>
      <c r="DI11" s="220"/>
      <c r="DJ11" s="221"/>
      <c r="DK11" s="219"/>
      <c r="DL11" s="220"/>
      <c r="DM11" s="221"/>
      <c r="DN11" s="219"/>
      <c r="DO11" s="220"/>
      <c r="DP11" s="221"/>
      <c r="DQ11" s="223"/>
      <c r="DR11" s="252"/>
      <c r="DS11" s="225"/>
      <c r="DT11" s="252"/>
      <c r="DU11" s="252"/>
      <c r="DV11" s="225"/>
      <c r="DW11" s="226">
        <f>SUM(DB11:DV11)</f>
        <v>0</v>
      </c>
      <c r="DX11" s="227">
        <f>DW11-DX12</f>
        <v>0</v>
      </c>
      <c r="DY11" s="215">
        <f>DW11*$D11</f>
        <v>0</v>
      </c>
      <c r="DZ11" s="228"/>
    </row>
    <row r="12" spans="1:130" ht="15" thickBot="1" x14ac:dyDescent="0.4">
      <c r="A12" s="231"/>
      <c r="B12" s="422"/>
      <c r="C12" s="251"/>
      <c r="D12" s="313">
        <v>49.6</v>
      </c>
      <c r="E12" s="309" t="s">
        <v>975</v>
      </c>
      <c r="F12" s="234">
        <v>2</v>
      </c>
      <c r="G12" s="235"/>
      <c r="H12" s="236"/>
      <c r="I12" s="234"/>
      <c r="J12" s="235"/>
      <c r="K12" s="236"/>
      <c r="L12" s="240"/>
      <c r="M12" s="235"/>
      <c r="N12" s="241"/>
      <c r="O12" s="234"/>
      <c r="P12" s="235"/>
      <c r="Q12" s="236"/>
      <c r="R12" s="234"/>
      <c r="S12" s="235"/>
      <c r="T12" s="236"/>
      <c r="U12" s="242"/>
      <c r="V12" s="243"/>
      <c r="W12" s="244"/>
      <c r="X12" s="245"/>
      <c r="Y12" s="243"/>
      <c r="Z12" s="244"/>
      <c r="AA12" s="246"/>
      <c r="AB12" s="247">
        <f>SUM(F12:Z12)</f>
        <v>2</v>
      </c>
      <c r="AC12" s="232"/>
      <c r="AD12" s="248">
        <f>AB12*$D12</f>
        <v>99.2</v>
      </c>
      <c r="AE12" s="234"/>
      <c r="AF12" s="235"/>
      <c r="AG12" s="236"/>
      <c r="AH12" s="234"/>
      <c r="AI12" s="235"/>
      <c r="AJ12" s="236"/>
      <c r="AK12" s="240"/>
      <c r="AL12" s="235"/>
      <c r="AM12" s="241"/>
      <c r="AN12" s="234"/>
      <c r="AO12" s="235"/>
      <c r="AP12" s="236"/>
      <c r="AQ12" s="234"/>
      <c r="AR12" s="235"/>
      <c r="AS12" s="236"/>
      <c r="AT12" s="242"/>
      <c r="AU12" s="243"/>
      <c r="AV12" s="244"/>
      <c r="AW12" s="245"/>
      <c r="AX12" s="243"/>
      <c r="AY12" s="244"/>
      <c r="AZ12" s="246"/>
      <c r="BA12" s="247">
        <f>SUM(AE12:AY12)</f>
        <v>0</v>
      </c>
      <c r="BB12" s="232"/>
      <c r="BC12" s="248">
        <f>BA12*$D12</f>
        <v>0</v>
      </c>
      <c r="BD12" s="234"/>
      <c r="BE12" s="235"/>
      <c r="BF12" s="236"/>
      <c r="BG12" s="234"/>
      <c r="BH12" s="235"/>
      <c r="BI12" s="236"/>
      <c r="BJ12" s="240"/>
      <c r="BK12" s="235"/>
      <c r="BL12" s="241"/>
      <c r="BM12" s="234"/>
      <c r="BN12" s="235"/>
      <c r="BO12" s="236"/>
      <c r="BP12" s="234"/>
      <c r="BQ12" s="235"/>
      <c r="BR12" s="236"/>
      <c r="BS12" s="242"/>
      <c r="BT12" s="243"/>
      <c r="BU12" s="244"/>
      <c r="BV12" s="245"/>
      <c r="BW12" s="243"/>
      <c r="BX12" s="244"/>
      <c r="BY12" s="246"/>
      <c r="BZ12" s="247">
        <f>SUM(BD12:BX12)</f>
        <v>0</v>
      </c>
      <c r="CA12" s="232"/>
      <c r="CB12" s="248">
        <f>BZ12*$D12</f>
        <v>0</v>
      </c>
      <c r="CC12" s="234"/>
      <c r="CD12" s="235"/>
      <c r="CE12" s="236"/>
      <c r="CF12" s="234"/>
      <c r="CG12" s="235"/>
      <c r="CH12" s="236"/>
      <c r="CI12" s="240"/>
      <c r="CJ12" s="235"/>
      <c r="CK12" s="241"/>
      <c r="CL12" s="234"/>
      <c r="CM12" s="235"/>
      <c r="CN12" s="236"/>
      <c r="CO12" s="234"/>
      <c r="CP12" s="235"/>
      <c r="CQ12" s="236"/>
      <c r="CR12" s="242"/>
      <c r="CS12" s="243"/>
      <c r="CT12" s="244"/>
      <c r="CU12" s="245"/>
      <c r="CV12" s="243"/>
      <c r="CW12" s="244"/>
      <c r="CX12" s="246"/>
      <c r="CY12" s="247">
        <f>SUM(CC12:CW12)</f>
        <v>0</v>
      </c>
      <c r="CZ12" s="232"/>
      <c r="DA12" s="248">
        <f>CY12*$D12</f>
        <v>0</v>
      </c>
      <c r="DB12" s="249"/>
      <c r="DC12" s="238"/>
      <c r="DD12" s="250"/>
      <c r="DE12" s="237"/>
      <c r="DF12" s="238"/>
      <c r="DG12" s="239"/>
      <c r="DH12" s="249"/>
      <c r="DI12" s="238"/>
      <c r="DJ12" s="250"/>
      <c r="DK12" s="237"/>
      <c r="DL12" s="238"/>
      <c r="DM12" s="239"/>
      <c r="DN12" s="237"/>
      <c r="DO12" s="238"/>
      <c r="DP12" s="239"/>
      <c r="DQ12" s="242"/>
      <c r="DR12" s="243"/>
      <c r="DS12" s="244"/>
      <c r="DT12" s="245"/>
      <c r="DU12" s="243"/>
      <c r="DV12" s="244"/>
      <c r="DW12" s="246"/>
      <c r="DX12" s="247">
        <f>SUM(DB12:DV12)</f>
        <v>0</v>
      </c>
      <c r="DY12" s="232"/>
      <c r="DZ12" s="248">
        <f>DX12*$D12</f>
        <v>0</v>
      </c>
    </row>
    <row r="13" spans="1:130" ht="15" thickBot="1" x14ac:dyDescent="0.4">
      <c r="A13" s="213"/>
      <c r="B13" s="421" t="s">
        <v>363</v>
      </c>
      <c r="C13" s="214"/>
      <c r="D13" s="313">
        <v>126.31</v>
      </c>
      <c r="E13" s="308" t="s">
        <v>974</v>
      </c>
      <c r="F13" s="229">
        <v>194</v>
      </c>
      <c r="G13" s="217"/>
      <c r="H13" s="218"/>
      <c r="I13" s="229"/>
      <c r="J13" s="217"/>
      <c r="K13" s="218"/>
      <c r="L13" s="229"/>
      <c r="M13" s="217"/>
      <c r="N13" s="218"/>
      <c r="O13" s="229"/>
      <c r="P13" s="217"/>
      <c r="Q13" s="218"/>
      <c r="R13" s="229"/>
      <c r="S13" s="222"/>
      <c r="T13" s="218"/>
      <c r="U13" s="223"/>
      <c r="V13" s="224"/>
      <c r="W13" s="225"/>
      <c r="X13" s="223"/>
      <c r="Y13" s="224"/>
      <c r="Z13" s="225"/>
      <c r="AA13" s="226">
        <f>SUM(F13:Z13)</f>
        <v>194</v>
      </c>
      <c r="AB13" s="227">
        <f>AA13-AB14</f>
        <v>192</v>
      </c>
      <c r="AC13" s="215">
        <f>AA13*$D13</f>
        <v>24504.14</v>
      </c>
      <c r="AD13" s="228"/>
      <c r="AE13" s="229"/>
      <c r="AF13" s="217"/>
      <c r="AG13" s="218"/>
      <c r="AH13" s="229"/>
      <c r="AI13" s="217"/>
      <c r="AJ13" s="218"/>
      <c r="AK13" s="229"/>
      <c r="AL13" s="217"/>
      <c r="AM13" s="218"/>
      <c r="AN13" s="229"/>
      <c r="AO13" s="217"/>
      <c r="AP13" s="218"/>
      <c r="AQ13" s="229"/>
      <c r="AR13" s="222"/>
      <c r="AS13" s="218"/>
      <c r="AT13" s="223"/>
      <c r="AU13" s="224"/>
      <c r="AV13" s="225"/>
      <c r="AW13" s="223"/>
      <c r="AX13" s="224"/>
      <c r="AY13" s="225"/>
      <c r="AZ13" s="226">
        <f>SUM(AE13:AY13)</f>
        <v>0</v>
      </c>
      <c r="BA13" s="227">
        <f>AZ13-BA14</f>
        <v>0</v>
      </c>
      <c r="BB13" s="215">
        <f>AZ13*$D13</f>
        <v>0</v>
      </c>
      <c r="BC13" s="228"/>
      <c r="BD13" s="229"/>
      <c r="BE13" s="217"/>
      <c r="BF13" s="218"/>
      <c r="BG13" s="229"/>
      <c r="BH13" s="217"/>
      <c r="BI13" s="218"/>
      <c r="BJ13" s="229"/>
      <c r="BK13" s="217"/>
      <c r="BL13" s="218"/>
      <c r="BM13" s="229"/>
      <c r="BN13" s="217"/>
      <c r="BO13" s="218"/>
      <c r="BP13" s="229"/>
      <c r="BQ13" s="222"/>
      <c r="BR13" s="218"/>
      <c r="BS13" s="223"/>
      <c r="BT13" s="224"/>
      <c r="BU13" s="225"/>
      <c r="BV13" s="223"/>
      <c r="BW13" s="224"/>
      <c r="BX13" s="225"/>
      <c r="BY13" s="226">
        <f>SUM(BD13:BX13)</f>
        <v>0</v>
      </c>
      <c r="BZ13" s="227">
        <f>BY13-BZ14</f>
        <v>0</v>
      </c>
      <c r="CA13" s="215">
        <f>BY13*$D13</f>
        <v>0</v>
      </c>
      <c r="CB13" s="228"/>
      <c r="CC13" s="229"/>
      <c r="CD13" s="217"/>
      <c r="CE13" s="218"/>
      <c r="CF13" s="229"/>
      <c r="CG13" s="217"/>
      <c r="CH13" s="218"/>
      <c r="CI13" s="229"/>
      <c r="CJ13" s="217"/>
      <c r="CK13" s="218"/>
      <c r="CL13" s="229"/>
      <c r="CM13" s="217"/>
      <c r="CN13" s="218"/>
      <c r="CO13" s="229"/>
      <c r="CP13" s="222"/>
      <c r="CQ13" s="218"/>
      <c r="CR13" s="223"/>
      <c r="CS13" s="224"/>
      <c r="CT13" s="225"/>
      <c r="CU13" s="223"/>
      <c r="CV13" s="224"/>
      <c r="CW13" s="225"/>
      <c r="CX13" s="226">
        <f>SUM(CC13:CW13)</f>
        <v>0</v>
      </c>
      <c r="CY13" s="227">
        <f>CX13-CY14</f>
        <v>0</v>
      </c>
      <c r="CZ13" s="215">
        <f>CX13*$D13</f>
        <v>0</v>
      </c>
      <c r="DA13" s="228"/>
      <c r="DB13" s="219"/>
      <c r="DC13" s="230"/>
      <c r="DD13" s="221"/>
      <c r="DE13" s="219"/>
      <c r="DF13" s="230"/>
      <c r="DG13" s="221"/>
      <c r="DH13" s="219"/>
      <c r="DI13" s="230"/>
      <c r="DJ13" s="221"/>
      <c r="DK13" s="219"/>
      <c r="DL13" s="220"/>
      <c r="DM13" s="221"/>
      <c r="DN13" s="219"/>
      <c r="DO13" s="230"/>
      <c r="DP13" s="221"/>
      <c r="DQ13" s="223"/>
      <c r="DR13" s="224"/>
      <c r="DS13" s="225"/>
      <c r="DT13" s="252"/>
      <c r="DU13" s="224"/>
      <c r="DV13" s="225"/>
      <c r="DW13" s="226">
        <f>SUM(DB13:DV13)</f>
        <v>0</v>
      </c>
      <c r="DX13" s="227">
        <f>DW13-DX14</f>
        <v>0</v>
      </c>
      <c r="DY13" s="215">
        <f>DW13*$D13</f>
        <v>0</v>
      </c>
      <c r="DZ13" s="228"/>
    </row>
    <row r="14" spans="1:130" ht="15" thickBot="1" x14ac:dyDescent="0.4">
      <c r="A14" s="231"/>
      <c r="B14" s="422"/>
      <c r="C14" s="251"/>
      <c r="D14" s="313">
        <v>126.31</v>
      </c>
      <c r="E14" s="309" t="s">
        <v>975</v>
      </c>
      <c r="F14" s="234">
        <v>2</v>
      </c>
      <c r="G14" s="235"/>
      <c r="H14" s="236"/>
      <c r="I14" s="234"/>
      <c r="J14" s="235"/>
      <c r="K14" s="236"/>
      <c r="L14" s="240"/>
      <c r="M14" s="235"/>
      <c r="N14" s="241"/>
      <c r="O14" s="234"/>
      <c r="P14" s="235"/>
      <c r="Q14" s="236"/>
      <c r="R14" s="234"/>
      <c r="S14" s="235"/>
      <c r="T14" s="236"/>
      <c r="U14" s="242"/>
      <c r="V14" s="243"/>
      <c r="W14" s="244"/>
      <c r="X14" s="245"/>
      <c r="Y14" s="243"/>
      <c r="Z14" s="244"/>
      <c r="AA14" s="246"/>
      <c r="AB14" s="247">
        <f>SUM(F14:Z14)</f>
        <v>2</v>
      </c>
      <c r="AC14" s="232"/>
      <c r="AD14" s="248">
        <f>AB14*$D14</f>
        <v>252.62</v>
      </c>
      <c r="AE14" s="234"/>
      <c r="AF14" s="235"/>
      <c r="AG14" s="236"/>
      <c r="AH14" s="234"/>
      <c r="AI14" s="235"/>
      <c r="AJ14" s="236"/>
      <c r="AK14" s="240"/>
      <c r="AL14" s="235"/>
      <c r="AM14" s="241"/>
      <c r="AN14" s="234"/>
      <c r="AO14" s="235"/>
      <c r="AP14" s="236"/>
      <c r="AQ14" s="234"/>
      <c r="AR14" s="235"/>
      <c r="AS14" s="236"/>
      <c r="AT14" s="242"/>
      <c r="AU14" s="243"/>
      <c r="AV14" s="244"/>
      <c r="AW14" s="245"/>
      <c r="AX14" s="243"/>
      <c r="AY14" s="244"/>
      <c r="AZ14" s="246"/>
      <c r="BA14" s="247">
        <f>SUM(AE14:AY14)</f>
        <v>0</v>
      </c>
      <c r="BB14" s="232"/>
      <c r="BC14" s="248">
        <f>BA14*$D14</f>
        <v>0</v>
      </c>
      <c r="BD14" s="234"/>
      <c r="BE14" s="235"/>
      <c r="BF14" s="236"/>
      <c r="BG14" s="234"/>
      <c r="BH14" s="235"/>
      <c r="BI14" s="236"/>
      <c r="BJ14" s="240"/>
      <c r="BK14" s="235"/>
      <c r="BL14" s="241"/>
      <c r="BM14" s="234"/>
      <c r="BN14" s="235"/>
      <c r="BO14" s="236"/>
      <c r="BP14" s="234"/>
      <c r="BQ14" s="235"/>
      <c r="BR14" s="236"/>
      <c r="BS14" s="242"/>
      <c r="BT14" s="243"/>
      <c r="BU14" s="244"/>
      <c r="BV14" s="245"/>
      <c r="BW14" s="243"/>
      <c r="BX14" s="244"/>
      <c r="BY14" s="246"/>
      <c r="BZ14" s="247">
        <f>SUM(BD14:BX14)</f>
        <v>0</v>
      </c>
      <c r="CA14" s="232"/>
      <c r="CB14" s="248">
        <f>BZ14*$D14</f>
        <v>0</v>
      </c>
      <c r="CC14" s="234"/>
      <c r="CD14" s="235"/>
      <c r="CE14" s="236"/>
      <c r="CF14" s="234"/>
      <c r="CG14" s="235"/>
      <c r="CH14" s="236"/>
      <c r="CI14" s="240"/>
      <c r="CJ14" s="235"/>
      <c r="CK14" s="241"/>
      <c r="CL14" s="234"/>
      <c r="CM14" s="235"/>
      <c r="CN14" s="236"/>
      <c r="CO14" s="234"/>
      <c r="CP14" s="235"/>
      <c r="CQ14" s="236"/>
      <c r="CR14" s="242"/>
      <c r="CS14" s="243"/>
      <c r="CT14" s="244"/>
      <c r="CU14" s="245"/>
      <c r="CV14" s="243"/>
      <c r="CW14" s="244"/>
      <c r="CX14" s="246"/>
      <c r="CY14" s="247">
        <f>SUM(CC14:CW14)</f>
        <v>0</v>
      </c>
      <c r="CZ14" s="232"/>
      <c r="DA14" s="248">
        <f>CY14*$D14</f>
        <v>0</v>
      </c>
      <c r="DB14" s="249"/>
      <c r="DC14" s="238"/>
      <c r="DD14" s="250"/>
      <c r="DE14" s="237"/>
      <c r="DF14" s="238"/>
      <c r="DG14" s="239"/>
      <c r="DH14" s="249"/>
      <c r="DI14" s="238"/>
      <c r="DJ14" s="250"/>
      <c r="DK14" s="237"/>
      <c r="DL14" s="238"/>
      <c r="DM14" s="239"/>
      <c r="DN14" s="237"/>
      <c r="DO14" s="238"/>
      <c r="DP14" s="239"/>
      <c r="DQ14" s="242"/>
      <c r="DR14" s="243"/>
      <c r="DS14" s="244"/>
      <c r="DT14" s="245"/>
      <c r="DU14" s="243"/>
      <c r="DV14" s="244"/>
      <c r="DW14" s="246"/>
      <c r="DX14" s="247">
        <f>SUM(DB14:DV14)</f>
        <v>0</v>
      </c>
      <c r="DY14" s="232"/>
      <c r="DZ14" s="248">
        <f>DX14*$D14</f>
        <v>0</v>
      </c>
    </row>
    <row r="15" spans="1:130" ht="15" thickBot="1" x14ac:dyDescent="0.4">
      <c r="A15" s="213"/>
      <c r="B15" s="421" t="s">
        <v>361</v>
      </c>
      <c r="C15" s="253"/>
      <c r="D15" s="313">
        <v>49.21</v>
      </c>
      <c r="E15" s="310" t="s">
        <v>974</v>
      </c>
      <c r="F15" s="229">
        <v>739</v>
      </c>
      <c r="G15" s="217"/>
      <c r="H15" s="218"/>
      <c r="I15" s="229"/>
      <c r="J15" s="217"/>
      <c r="K15" s="218"/>
      <c r="L15" s="229"/>
      <c r="M15" s="217"/>
      <c r="N15" s="218"/>
      <c r="O15" s="229"/>
      <c r="P15" s="217"/>
      <c r="Q15" s="218"/>
      <c r="R15" s="229"/>
      <c r="S15" s="222"/>
      <c r="T15" s="218"/>
      <c r="U15" s="223"/>
      <c r="V15" s="224"/>
      <c r="W15" s="225"/>
      <c r="X15" s="223"/>
      <c r="Y15" s="224"/>
      <c r="Z15" s="225"/>
      <c r="AA15" s="226">
        <f>SUM(F15:Z15)</f>
        <v>739</v>
      </c>
      <c r="AB15" s="227">
        <f>AA15-AB16</f>
        <v>722</v>
      </c>
      <c r="AC15" s="215">
        <f>AA15*$D15</f>
        <v>36366.19</v>
      </c>
      <c r="AD15" s="228"/>
      <c r="AE15" s="229"/>
      <c r="AF15" s="217"/>
      <c r="AG15" s="218"/>
      <c r="AH15" s="229"/>
      <c r="AI15" s="217"/>
      <c r="AJ15" s="218"/>
      <c r="AK15" s="229"/>
      <c r="AL15" s="217"/>
      <c r="AM15" s="218"/>
      <c r="AN15" s="229"/>
      <c r="AO15" s="217"/>
      <c r="AP15" s="218"/>
      <c r="AQ15" s="229"/>
      <c r="AR15" s="222"/>
      <c r="AS15" s="218"/>
      <c r="AT15" s="223"/>
      <c r="AU15" s="224"/>
      <c r="AV15" s="225"/>
      <c r="AW15" s="223"/>
      <c r="AX15" s="224"/>
      <c r="AY15" s="225"/>
      <c r="AZ15" s="226">
        <f>SUM(AE15:AY15)</f>
        <v>0</v>
      </c>
      <c r="BA15" s="227">
        <f>AZ15-BA16</f>
        <v>0</v>
      </c>
      <c r="BB15" s="215">
        <f>AZ15*$D15</f>
        <v>0</v>
      </c>
      <c r="BC15" s="228"/>
      <c r="BD15" s="229"/>
      <c r="BE15" s="217"/>
      <c r="BF15" s="218"/>
      <c r="BG15" s="229"/>
      <c r="BH15" s="217"/>
      <c r="BI15" s="218"/>
      <c r="BJ15" s="229"/>
      <c r="BK15" s="217"/>
      <c r="BL15" s="218"/>
      <c r="BM15" s="229"/>
      <c r="BN15" s="217"/>
      <c r="BO15" s="218"/>
      <c r="BP15" s="229"/>
      <c r="BQ15" s="222"/>
      <c r="BR15" s="218"/>
      <c r="BS15" s="223"/>
      <c r="BT15" s="224"/>
      <c r="BU15" s="225"/>
      <c r="BV15" s="223"/>
      <c r="BW15" s="224"/>
      <c r="BX15" s="225"/>
      <c r="BY15" s="226">
        <f>SUM(BD15:BX15)</f>
        <v>0</v>
      </c>
      <c r="BZ15" s="227">
        <f>BY15-BZ16</f>
        <v>0</v>
      </c>
      <c r="CA15" s="215">
        <f>BY15*$D15</f>
        <v>0</v>
      </c>
      <c r="CB15" s="228"/>
      <c r="CC15" s="229"/>
      <c r="CD15" s="217"/>
      <c r="CE15" s="218"/>
      <c r="CF15" s="229"/>
      <c r="CG15" s="217"/>
      <c r="CH15" s="218"/>
      <c r="CI15" s="229"/>
      <c r="CJ15" s="217"/>
      <c r="CK15" s="218"/>
      <c r="CL15" s="229"/>
      <c r="CM15" s="217"/>
      <c r="CN15" s="218"/>
      <c r="CO15" s="229"/>
      <c r="CP15" s="222"/>
      <c r="CQ15" s="218"/>
      <c r="CR15" s="223"/>
      <c r="CS15" s="224"/>
      <c r="CT15" s="225"/>
      <c r="CU15" s="223"/>
      <c r="CV15" s="224"/>
      <c r="CW15" s="225"/>
      <c r="CX15" s="226">
        <f>SUM(CC15:CW15)</f>
        <v>0</v>
      </c>
      <c r="CY15" s="227">
        <f>CX15-CY16</f>
        <v>0</v>
      </c>
      <c r="CZ15" s="215">
        <f>CX15*$D15</f>
        <v>0</v>
      </c>
      <c r="DA15" s="228"/>
      <c r="DB15" s="219"/>
      <c r="DC15" s="220"/>
      <c r="DD15" s="221"/>
      <c r="DE15" s="219"/>
      <c r="DF15" s="220"/>
      <c r="DG15" s="221"/>
      <c r="DH15" s="219"/>
      <c r="DI15" s="220"/>
      <c r="DJ15" s="221"/>
      <c r="DK15" s="219"/>
      <c r="DL15" s="220"/>
      <c r="DM15" s="221"/>
      <c r="DN15" s="219"/>
      <c r="DO15" s="220"/>
      <c r="DP15" s="221"/>
      <c r="DQ15" s="223"/>
      <c r="DR15" s="224"/>
      <c r="DS15" s="225"/>
      <c r="DT15" s="252"/>
      <c r="DU15" s="224"/>
      <c r="DV15" s="225"/>
      <c r="DW15" s="226">
        <f>SUM(DB15:DV15)</f>
        <v>0</v>
      </c>
      <c r="DX15" s="227">
        <f>DW15-DX16</f>
        <v>0</v>
      </c>
      <c r="DY15" s="215">
        <f>DW15*$D15</f>
        <v>0</v>
      </c>
      <c r="DZ15" s="228"/>
    </row>
    <row r="16" spans="1:130" ht="15" thickBot="1" x14ac:dyDescent="0.4">
      <c r="A16" s="231"/>
      <c r="B16" s="422"/>
      <c r="C16" s="251"/>
      <c r="D16" s="313">
        <v>49.21</v>
      </c>
      <c r="E16" s="309" t="s">
        <v>975</v>
      </c>
      <c r="F16" s="234">
        <v>17</v>
      </c>
      <c r="G16" s="235"/>
      <c r="H16" s="236"/>
      <c r="I16" s="234"/>
      <c r="J16" s="235"/>
      <c r="K16" s="236"/>
      <c r="L16" s="240"/>
      <c r="M16" s="235"/>
      <c r="N16" s="241"/>
      <c r="O16" s="234"/>
      <c r="P16" s="235"/>
      <c r="Q16" s="236"/>
      <c r="R16" s="234"/>
      <c r="S16" s="235"/>
      <c r="T16" s="236"/>
      <c r="U16" s="242"/>
      <c r="V16" s="243"/>
      <c r="W16" s="244"/>
      <c r="X16" s="245"/>
      <c r="Y16" s="243"/>
      <c r="Z16" s="244"/>
      <c r="AA16" s="246"/>
      <c r="AB16" s="247">
        <f>SUM(F16:Z16)</f>
        <v>17</v>
      </c>
      <c r="AC16" s="232"/>
      <c r="AD16" s="248">
        <f>AB16*$D16</f>
        <v>836.57</v>
      </c>
      <c r="AE16" s="234"/>
      <c r="AF16" s="235"/>
      <c r="AG16" s="236"/>
      <c r="AH16" s="234"/>
      <c r="AI16" s="235"/>
      <c r="AJ16" s="236"/>
      <c r="AK16" s="240"/>
      <c r="AL16" s="235"/>
      <c r="AM16" s="241"/>
      <c r="AN16" s="234"/>
      <c r="AO16" s="235"/>
      <c r="AP16" s="236"/>
      <c r="AQ16" s="234"/>
      <c r="AR16" s="235"/>
      <c r="AS16" s="236"/>
      <c r="AT16" s="242"/>
      <c r="AU16" s="243"/>
      <c r="AV16" s="244"/>
      <c r="AW16" s="245"/>
      <c r="AX16" s="243"/>
      <c r="AY16" s="244"/>
      <c r="AZ16" s="246"/>
      <c r="BA16" s="247">
        <f>SUM(AE16:AY16)</f>
        <v>0</v>
      </c>
      <c r="BB16" s="232"/>
      <c r="BC16" s="248">
        <f>BA16*$D16</f>
        <v>0</v>
      </c>
      <c r="BD16" s="234"/>
      <c r="BE16" s="235"/>
      <c r="BF16" s="236"/>
      <c r="BG16" s="234"/>
      <c r="BH16" s="235"/>
      <c r="BI16" s="236"/>
      <c r="BJ16" s="240"/>
      <c r="BK16" s="235"/>
      <c r="BL16" s="241"/>
      <c r="BM16" s="234"/>
      <c r="BN16" s="235"/>
      <c r="BO16" s="236"/>
      <c r="BP16" s="234"/>
      <c r="BQ16" s="235"/>
      <c r="BR16" s="236"/>
      <c r="BS16" s="242"/>
      <c r="BT16" s="243"/>
      <c r="BU16" s="244"/>
      <c r="BV16" s="245"/>
      <c r="BW16" s="243"/>
      <c r="BX16" s="244"/>
      <c r="BY16" s="246"/>
      <c r="BZ16" s="247">
        <f>SUM(BD16:BX16)</f>
        <v>0</v>
      </c>
      <c r="CA16" s="232"/>
      <c r="CB16" s="248">
        <f>BZ16*$D16</f>
        <v>0</v>
      </c>
      <c r="CC16" s="234"/>
      <c r="CD16" s="235"/>
      <c r="CE16" s="236"/>
      <c r="CF16" s="234"/>
      <c r="CG16" s="235"/>
      <c r="CH16" s="236"/>
      <c r="CI16" s="240"/>
      <c r="CJ16" s="235"/>
      <c r="CK16" s="241"/>
      <c r="CL16" s="234"/>
      <c r="CM16" s="235"/>
      <c r="CN16" s="236"/>
      <c r="CO16" s="234"/>
      <c r="CP16" s="235"/>
      <c r="CQ16" s="236"/>
      <c r="CR16" s="242"/>
      <c r="CS16" s="243"/>
      <c r="CT16" s="244"/>
      <c r="CU16" s="245"/>
      <c r="CV16" s="243"/>
      <c r="CW16" s="244"/>
      <c r="CX16" s="246"/>
      <c r="CY16" s="247">
        <f>SUM(CC16:CW16)</f>
        <v>0</v>
      </c>
      <c r="CZ16" s="232"/>
      <c r="DA16" s="248">
        <f>CY16*$D16</f>
        <v>0</v>
      </c>
      <c r="DB16" s="237"/>
      <c r="DC16" s="238"/>
      <c r="DD16" s="239"/>
      <c r="DE16" s="237"/>
      <c r="DF16" s="238"/>
      <c r="DG16" s="239"/>
      <c r="DH16" s="249"/>
      <c r="DI16" s="238"/>
      <c r="DJ16" s="250"/>
      <c r="DK16" s="237"/>
      <c r="DL16" s="238"/>
      <c r="DM16" s="239"/>
      <c r="DN16" s="237"/>
      <c r="DO16" s="238"/>
      <c r="DP16" s="239"/>
      <c r="DQ16" s="242"/>
      <c r="DR16" s="243"/>
      <c r="DS16" s="244"/>
      <c r="DT16" s="245"/>
      <c r="DU16" s="243"/>
      <c r="DV16" s="244"/>
      <c r="DW16" s="246"/>
      <c r="DX16" s="247">
        <f>SUM(DB16:DV16)</f>
        <v>0</v>
      </c>
      <c r="DY16" s="232"/>
      <c r="DZ16" s="248">
        <f>DX16*$D16</f>
        <v>0</v>
      </c>
    </row>
    <row r="17" spans="1:130" ht="15" thickBot="1" x14ac:dyDescent="0.4">
      <c r="A17" s="213"/>
      <c r="B17" s="421" t="s">
        <v>365</v>
      </c>
      <c r="C17" s="214"/>
      <c r="D17" s="313">
        <v>89.43</v>
      </c>
      <c r="E17" s="308" t="s">
        <v>974</v>
      </c>
      <c r="F17" s="229">
        <v>270</v>
      </c>
      <c r="G17" s="217"/>
      <c r="H17" s="218"/>
      <c r="I17" s="229"/>
      <c r="J17" s="217"/>
      <c r="K17" s="218"/>
      <c r="L17" s="229"/>
      <c r="M17" s="217"/>
      <c r="N17" s="218"/>
      <c r="O17" s="229"/>
      <c r="P17" s="217"/>
      <c r="Q17" s="218"/>
      <c r="R17" s="229"/>
      <c r="S17" s="222"/>
      <c r="T17" s="218"/>
      <c r="U17" s="223"/>
      <c r="V17" s="224"/>
      <c r="W17" s="225"/>
      <c r="X17" s="223"/>
      <c r="Y17" s="224"/>
      <c r="Z17" s="225"/>
      <c r="AA17" s="226">
        <f>SUM(F17:Z17)</f>
        <v>270</v>
      </c>
      <c r="AB17" s="227">
        <f>AA17-AB18</f>
        <v>263</v>
      </c>
      <c r="AC17" s="215">
        <f>AA17*$D17</f>
        <v>24146.100000000002</v>
      </c>
      <c r="AD17" s="228"/>
      <c r="AE17" s="229"/>
      <c r="AF17" s="217"/>
      <c r="AG17" s="218"/>
      <c r="AH17" s="229"/>
      <c r="AI17" s="217"/>
      <c r="AJ17" s="218"/>
      <c r="AK17" s="229"/>
      <c r="AL17" s="217"/>
      <c r="AM17" s="218"/>
      <c r="AN17" s="229"/>
      <c r="AO17" s="217"/>
      <c r="AP17" s="218"/>
      <c r="AQ17" s="229"/>
      <c r="AR17" s="222"/>
      <c r="AS17" s="218"/>
      <c r="AT17" s="223"/>
      <c r="AU17" s="224"/>
      <c r="AV17" s="225"/>
      <c r="AW17" s="223"/>
      <c r="AX17" s="224"/>
      <c r="AY17" s="225"/>
      <c r="AZ17" s="226">
        <f>SUM(AE17:AY17)</f>
        <v>0</v>
      </c>
      <c r="BA17" s="227">
        <f>AZ17-BA18</f>
        <v>0</v>
      </c>
      <c r="BB17" s="215">
        <f>AZ17*$D17</f>
        <v>0</v>
      </c>
      <c r="BC17" s="228"/>
      <c r="BD17" s="229"/>
      <c r="BE17" s="217"/>
      <c r="BF17" s="218"/>
      <c r="BG17" s="229"/>
      <c r="BH17" s="217"/>
      <c r="BI17" s="218"/>
      <c r="BJ17" s="229"/>
      <c r="BK17" s="217"/>
      <c r="BL17" s="218"/>
      <c r="BM17" s="229"/>
      <c r="BN17" s="217"/>
      <c r="BO17" s="218"/>
      <c r="BP17" s="229"/>
      <c r="BQ17" s="222"/>
      <c r="BR17" s="218"/>
      <c r="BS17" s="223"/>
      <c r="BT17" s="224"/>
      <c r="BU17" s="225"/>
      <c r="BV17" s="223"/>
      <c r="BW17" s="224"/>
      <c r="BX17" s="225"/>
      <c r="BY17" s="226">
        <f>SUM(BD17:BX17)</f>
        <v>0</v>
      </c>
      <c r="BZ17" s="227">
        <f>BY17-BZ18</f>
        <v>0</v>
      </c>
      <c r="CA17" s="215">
        <f>BY17*$D17</f>
        <v>0</v>
      </c>
      <c r="CB17" s="228"/>
      <c r="CC17" s="229"/>
      <c r="CD17" s="217"/>
      <c r="CE17" s="218"/>
      <c r="CF17" s="229"/>
      <c r="CG17" s="217"/>
      <c r="CH17" s="218"/>
      <c r="CI17" s="229"/>
      <c r="CJ17" s="217"/>
      <c r="CK17" s="218"/>
      <c r="CL17" s="229"/>
      <c r="CM17" s="217"/>
      <c r="CN17" s="218"/>
      <c r="CO17" s="229"/>
      <c r="CP17" s="222"/>
      <c r="CQ17" s="218"/>
      <c r="CR17" s="223"/>
      <c r="CS17" s="224"/>
      <c r="CT17" s="225"/>
      <c r="CU17" s="223"/>
      <c r="CV17" s="224"/>
      <c r="CW17" s="225"/>
      <c r="CX17" s="226">
        <f>SUM(CC17:CW17)</f>
        <v>0</v>
      </c>
      <c r="CY17" s="227">
        <f>CX17-CY18</f>
        <v>0</v>
      </c>
      <c r="CZ17" s="215">
        <f>CX17*$D17</f>
        <v>0</v>
      </c>
      <c r="DA17" s="228"/>
      <c r="DB17" s="219"/>
      <c r="DC17" s="220"/>
      <c r="DD17" s="221"/>
      <c r="DE17" s="219"/>
      <c r="DF17" s="220"/>
      <c r="DG17" s="221"/>
      <c r="DH17" s="219"/>
      <c r="DI17" s="220"/>
      <c r="DJ17" s="221"/>
      <c r="DK17" s="219"/>
      <c r="DL17" s="220"/>
      <c r="DM17" s="221"/>
      <c r="DN17" s="219"/>
      <c r="DO17" s="230"/>
      <c r="DP17" s="221"/>
      <c r="DQ17" s="223"/>
      <c r="DR17" s="224"/>
      <c r="DS17" s="225"/>
      <c r="DT17" s="223"/>
      <c r="DU17" s="224"/>
      <c r="DV17" s="225"/>
      <c r="DW17" s="226">
        <f>SUM(DB17:DV17)</f>
        <v>0</v>
      </c>
      <c r="DX17" s="227">
        <f>DW17-DX18</f>
        <v>0</v>
      </c>
      <c r="DY17" s="215">
        <f>DW17*$D17</f>
        <v>0</v>
      </c>
      <c r="DZ17" s="228"/>
    </row>
    <row r="18" spans="1:130" ht="15" thickBot="1" x14ac:dyDescent="0.4">
      <c r="A18" s="231"/>
      <c r="B18" s="422"/>
      <c r="C18" s="251"/>
      <c r="D18" s="313">
        <v>89.43</v>
      </c>
      <c r="E18" s="309" t="s">
        <v>975</v>
      </c>
      <c r="F18" s="234">
        <v>7</v>
      </c>
      <c r="G18" s="235"/>
      <c r="H18" s="236"/>
      <c r="I18" s="234"/>
      <c r="J18" s="235"/>
      <c r="K18" s="236"/>
      <c r="L18" s="240"/>
      <c r="M18" s="235"/>
      <c r="N18" s="241"/>
      <c r="O18" s="234"/>
      <c r="P18" s="235"/>
      <c r="Q18" s="236"/>
      <c r="R18" s="234"/>
      <c r="S18" s="235"/>
      <c r="T18" s="236"/>
      <c r="U18" s="242"/>
      <c r="V18" s="243"/>
      <c r="W18" s="244"/>
      <c r="X18" s="245"/>
      <c r="Y18" s="243"/>
      <c r="Z18" s="244"/>
      <c r="AA18" s="246"/>
      <c r="AB18" s="247">
        <f>SUM(F18:Z18)</f>
        <v>7</v>
      </c>
      <c r="AC18" s="232"/>
      <c r="AD18" s="248">
        <f>AB18*$D18</f>
        <v>626.01</v>
      </c>
      <c r="AE18" s="234"/>
      <c r="AF18" s="235"/>
      <c r="AG18" s="236"/>
      <c r="AH18" s="234"/>
      <c r="AI18" s="235"/>
      <c r="AJ18" s="236"/>
      <c r="AK18" s="240"/>
      <c r="AL18" s="235"/>
      <c r="AM18" s="241"/>
      <c r="AN18" s="234"/>
      <c r="AO18" s="235"/>
      <c r="AP18" s="236"/>
      <c r="AQ18" s="234"/>
      <c r="AR18" s="235"/>
      <c r="AS18" s="236"/>
      <c r="AT18" s="242"/>
      <c r="AU18" s="243"/>
      <c r="AV18" s="244"/>
      <c r="AW18" s="245"/>
      <c r="AX18" s="243"/>
      <c r="AY18" s="244"/>
      <c r="AZ18" s="246"/>
      <c r="BA18" s="247">
        <f>SUM(AE18:AY18)</f>
        <v>0</v>
      </c>
      <c r="BB18" s="232"/>
      <c r="BC18" s="248">
        <f>BA18*$D18</f>
        <v>0</v>
      </c>
      <c r="BD18" s="234"/>
      <c r="BE18" s="235"/>
      <c r="BF18" s="236"/>
      <c r="BG18" s="234"/>
      <c r="BH18" s="235"/>
      <c r="BI18" s="236"/>
      <c r="BJ18" s="240"/>
      <c r="BK18" s="235"/>
      <c r="BL18" s="241"/>
      <c r="BM18" s="234"/>
      <c r="BN18" s="235"/>
      <c r="BO18" s="236"/>
      <c r="BP18" s="234"/>
      <c r="BQ18" s="235"/>
      <c r="BR18" s="236"/>
      <c r="BS18" s="242"/>
      <c r="BT18" s="243"/>
      <c r="BU18" s="244"/>
      <c r="BV18" s="245"/>
      <c r="BW18" s="243"/>
      <c r="BX18" s="244"/>
      <c r="BY18" s="246"/>
      <c r="BZ18" s="247">
        <f>SUM(BD18:BX18)</f>
        <v>0</v>
      </c>
      <c r="CA18" s="232"/>
      <c r="CB18" s="248">
        <f>BZ18*$D18</f>
        <v>0</v>
      </c>
      <c r="CC18" s="234"/>
      <c r="CD18" s="235"/>
      <c r="CE18" s="236"/>
      <c r="CF18" s="234"/>
      <c r="CG18" s="235"/>
      <c r="CH18" s="236"/>
      <c r="CI18" s="240"/>
      <c r="CJ18" s="235"/>
      <c r="CK18" s="241"/>
      <c r="CL18" s="234"/>
      <c r="CM18" s="235"/>
      <c r="CN18" s="236"/>
      <c r="CO18" s="234"/>
      <c r="CP18" s="235"/>
      <c r="CQ18" s="236"/>
      <c r="CR18" s="242"/>
      <c r="CS18" s="243"/>
      <c r="CT18" s="244"/>
      <c r="CU18" s="245"/>
      <c r="CV18" s="243"/>
      <c r="CW18" s="244"/>
      <c r="CX18" s="246"/>
      <c r="CY18" s="247">
        <f>SUM(CC18:CW18)</f>
        <v>0</v>
      </c>
      <c r="CZ18" s="232"/>
      <c r="DA18" s="248">
        <f>CY18*$D18</f>
        <v>0</v>
      </c>
      <c r="DB18" s="249"/>
      <c r="DC18" s="238"/>
      <c r="DD18" s="250"/>
      <c r="DE18" s="237"/>
      <c r="DF18" s="238"/>
      <c r="DG18" s="239"/>
      <c r="DH18" s="237"/>
      <c r="DI18" s="238"/>
      <c r="DJ18" s="239"/>
      <c r="DK18" s="237"/>
      <c r="DL18" s="238"/>
      <c r="DM18" s="239"/>
      <c r="DN18" s="237"/>
      <c r="DO18" s="238"/>
      <c r="DP18" s="239"/>
      <c r="DQ18" s="242"/>
      <c r="DR18" s="243"/>
      <c r="DS18" s="244"/>
      <c r="DT18" s="245"/>
      <c r="DU18" s="243"/>
      <c r="DV18" s="244"/>
      <c r="DW18" s="246"/>
      <c r="DX18" s="247">
        <f>SUM(DB18:DV18)</f>
        <v>0</v>
      </c>
      <c r="DY18" s="232"/>
      <c r="DZ18" s="248">
        <f>DX18*$D18</f>
        <v>0</v>
      </c>
    </row>
    <row r="19" spans="1:130" ht="15" thickBot="1" x14ac:dyDescent="0.4">
      <c r="A19" s="213"/>
      <c r="B19" s="421" t="s">
        <v>1646</v>
      </c>
      <c r="C19" s="214"/>
      <c r="D19" s="313">
        <v>59.47</v>
      </c>
      <c r="E19" s="308" t="s">
        <v>974</v>
      </c>
      <c r="F19" s="229">
        <v>48</v>
      </c>
      <c r="G19" s="217"/>
      <c r="H19" s="218"/>
      <c r="I19" s="229"/>
      <c r="J19" s="217"/>
      <c r="K19" s="218"/>
      <c r="L19" s="229"/>
      <c r="M19" s="217"/>
      <c r="N19" s="218"/>
      <c r="O19" s="229"/>
      <c r="P19" s="217"/>
      <c r="Q19" s="218"/>
      <c r="R19" s="229"/>
      <c r="S19" s="222"/>
      <c r="T19" s="218"/>
      <c r="U19" s="223"/>
      <c r="V19" s="224"/>
      <c r="W19" s="225"/>
      <c r="X19" s="223"/>
      <c r="Y19" s="224"/>
      <c r="Z19" s="225"/>
      <c r="AA19" s="226">
        <f>SUM(F19:Z19)</f>
        <v>48</v>
      </c>
      <c r="AB19" s="227"/>
      <c r="AC19" s="215">
        <f>AA19*$D19</f>
        <v>2854.56</v>
      </c>
      <c r="AD19" s="228"/>
      <c r="AE19" s="229"/>
      <c r="AF19" s="217"/>
      <c r="AG19" s="218"/>
      <c r="AH19" s="229"/>
      <c r="AI19" s="217"/>
      <c r="AJ19" s="218"/>
      <c r="AK19" s="229"/>
      <c r="AL19" s="217"/>
      <c r="AM19" s="218"/>
      <c r="AN19" s="229"/>
      <c r="AO19" s="217"/>
      <c r="AP19" s="218"/>
      <c r="AQ19" s="229"/>
      <c r="AR19" s="222"/>
      <c r="AS19" s="218"/>
      <c r="AT19" s="223"/>
      <c r="AU19" s="224"/>
      <c r="AV19" s="225"/>
      <c r="AW19" s="223"/>
      <c r="AX19" s="224"/>
      <c r="AY19" s="225"/>
      <c r="AZ19" s="226"/>
      <c r="BA19" s="227"/>
      <c r="BB19" s="215"/>
      <c r="BC19" s="228"/>
      <c r="BD19" s="229"/>
      <c r="BE19" s="217"/>
      <c r="BF19" s="218"/>
      <c r="BG19" s="229"/>
      <c r="BH19" s="217"/>
      <c r="BI19" s="218"/>
      <c r="BJ19" s="229"/>
      <c r="BK19" s="217"/>
      <c r="BL19" s="218"/>
      <c r="BM19" s="229"/>
      <c r="BN19" s="217"/>
      <c r="BO19" s="218"/>
      <c r="BP19" s="229"/>
      <c r="BQ19" s="222"/>
      <c r="BR19" s="218"/>
      <c r="BS19" s="223"/>
      <c r="BT19" s="224"/>
      <c r="BU19" s="225"/>
      <c r="BV19" s="223"/>
      <c r="BW19" s="224"/>
      <c r="BX19" s="225"/>
      <c r="BY19" s="226"/>
      <c r="BZ19" s="227"/>
      <c r="CA19" s="215"/>
      <c r="CB19" s="228"/>
      <c r="CC19" s="229"/>
      <c r="CD19" s="217"/>
      <c r="CE19" s="218"/>
      <c r="CF19" s="229"/>
      <c r="CG19" s="217"/>
      <c r="CH19" s="218"/>
      <c r="CI19" s="229"/>
      <c r="CJ19" s="217"/>
      <c r="CK19" s="218"/>
      <c r="CL19" s="229"/>
      <c r="CM19" s="217"/>
      <c r="CN19" s="218"/>
      <c r="CO19" s="229"/>
      <c r="CP19" s="222"/>
      <c r="CQ19" s="218"/>
      <c r="CR19" s="223"/>
      <c r="CS19" s="224"/>
      <c r="CT19" s="225"/>
      <c r="CU19" s="223"/>
      <c r="CV19" s="224"/>
      <c r="CW19" s="225"/>
      <c r="CX19" s="226"/>
      <c r="CY19" s="227"/>
      <c r="CZ19" s="215"/>
      <c r="DA19" s="228"/>
      <c r="DB19" s="219"/>
      <c r="DC19" s="220"/>
      <c r="DD19" s="221"/>
      <c r="DE19" s="219"/>
      <c r="DF19" s="220"/>
      <c r="DG19" s="221"/>
      <c r="DH19" s="219"/>
      <c r="DI19" s="220"/>
      <c r="DJ19" s="221"/>
      <c r="DK19" s="219"/>
      <c r="DL19" s="220"/>
      <c r="DM19" s="221"/>
      <c r="DN19" s="219"/>
      <c r="DO19" s="230"/>
      <c r="DP19" s="221"/>
      <c r="DQ19" s="223"/>
      <c r="DR19" s="224"/>
      <c r="DS19" s="225"/>
      <c r="DT19" s="223"/>
      <c r="DU19" s="224"/>
      <c r="DV19" s="225"/>
      <c r="DW19" s="226"/>
      <c r="DX19" s="227"/>
      <c r="DY19" s="215"/>
      <c r="DZ19" s="228"/>
    </row>
    <row r="20" spans="1:130" ht="15" thickBot="1" x14ac:dyDescent="0.4">
      <c r="A20" s="231"/>
      <c r="B20" s="422"/>
      <c r="C20" s="251"/>
      <c r="D20" s="313">
        <v>59.47</v>
      </c>
      <c r="E20" s="309" t="s">
        <v>975</v>
      </c>
      <c r="F20" s="234">
        <v>2</v>
      </c>
      <c r="G20" s="235"/>
      <c r="H20" s="236"/>
      <c r="I20" s="234"/>
      <c r="J20" s="235"/>
      <c r="K20" s="236"/>
      <c r="L20" s="240"/>
      <c r="M20" s="235"/>
      <c r="N20" s="241"/>
      <c r="O20" s="234"/>
      <c r="P20" s="235"/>
      <c r="Q20" s="236"/>
      <c r="R20" s="234"/>
      <c r="S20" s="235"/>
      <c r="T20" s="236"/>
      <c r="U20" s="242"/>
      <c r="V20" s="243"/>
      <c r="W20" s="244"/>
      <c r="X20" s="245"/>
      <c r="Y20" s="243"/>
      <c r="Z20" s="244"/>
      <c r="AA20" s="246"/>
      <c r="AB20" s="247">
        <f>SUM(F20:Z20)</f>
        <v>2</v>
      </c>
      <c r="AC20" s="232"/>
      <c r="AD20" s="248">
        <f>AB20*$D20</f>
        <v>118.94</v>
      </c>
      <c r="AE20" s="234"/>
      <c r="AF20" s="235"/>
      <c r="AG20" s="236"/>
      <c r="AH20" s="234"/>
      <c r="AI20" s="235"/>
      <c r="AJ20" s="236"/>
      <c r="AK20" s="240"/>
      <c r="AL20" s="235"/>
      <c r="AM20" s="241"/>
      <c r="AN20" s="234"/>
      <c r="AO20" s="235"/>
      <c r="AP20" s="236"/>
      <c r="AQ20" s="234"/>
      <c r="AR20" s="235"/>
      <c r="AS20" s="236"/>
      <c r="AT20" s="242"/>
      <c r="AU20" s="243"/>
      <c r="AV20" s="244"/>
      <c r="AW20" s="245"/>
      <c r="AX20" s="243"/>
      <c r="AY20" s="244"/>
      <c r="AZ20" s="246"/>
      <c r="BA20" s="247"/>
      <c r="BB20" s="232"/>
      <c r="BC20" s="248"/>
      <c r="BD20" s="234"/>
      <c r="BE20" s="235"/>
      <c r="BF20" s="236"/>
      <c r="BG20" s="234"/>
      <c r="BH20" s="235"/>
      <c r="BI20" s="236"/>
      <c r="BJ20" s="240"/>
      <c r="BK20" s="235"/>
      <c r="BL20" s="241"/>
      <c r="BM20" s="234"/>
      <c r="BN20" s="235"/>
      <c r="BO20" s="236"/>
      <c r="BP20" s="234"/>
      <c r="BQ20" s="235"/>
      <c r="BR20" s="236"/>
      <c r="BS20" s="242"/>
      <c r="BT20" s="243"/>
      <c r="BU20" s="244"/>
      <c r="BV20" s="245"/>
      <c r="BW20" s="243"/>
      <c r="BX20" s="244"/>
      <c r="BY20" s="246"/>
      <c r="BZ20" s="247"/>
      <c r="CA20" s="232"/>
      <c r="CB20" s="248"/>
      <c r="CC20" s="234"/>
      <c r="CD20" s="235"/>
      <c r="CE20" s="236"/>
      <c r="CF20" s="234"/>
      <c r="CG20" s="235"/>
      <c r="CH20" s="236"/>
      <c r="CI20" s="240"/>
      <c r="CJ20" s="235"/>
      <c r="CK20" s="241"/>
      <c r="CL20" s="234"/>
      <c r="CM20" s="235"/>
      <c r="CN20" s="236"/>
      <c r="CO20" s="234"/>
      <c r="CP20" s="235"/>
      <c r="CQ20" s="236"/>
      <c r="CR20" s="242"/>
      <c r="CS20" s="243"/>
      <c r="CT20" s="244"/>
      <c r="CU20" s="245"/>
      <c r="CV20" s="243"/>
      <c r="CW20" s="244"/>
      <c r="CX20" s="246"/>
      <c r="CY20" s="247"/>
      <c r="CZ20" s="232"/>
      <c r="DA20" s="248"/>
      <c r="DB20" s="249"/>
      <c r="DC20" s="238"/>
      <c r="DD20" s="250"/>
      <c r="DE20" s="237"/>
      <c r="DF20" s="238"/>
      <c r="DG20" s="239"/>
      <c r="DH20" s="249"/>
      <c r="DI20" s="238"/>
      <c r="DJ20" s="250"/>
      <c r="DK20" s="237"/>
      <c r="DL20" s="238"/>
      <c r="DM20" s="239"/>
      <c r="DN20" s="237"/>
      <c r="DO20" s="238"/>
      <c r="DP20" s="239"/>
      <c r="DQ20" s="242"/>
      <c r="DR20" s="243"/>
      <c r="DS20" s="244"/>
      <c r="DT20" s="245"/>
      <c r="DU20" s="243"/>
      <c r="DV20" s="244"/>
      <c r="DW20" s="246"/>
      <c r="DX20" s="247"/>
      <c r="DY20" s="232"/>
      <c r="DZ20" s="248"/>
    </row>
    <row r="21" spans="1:130" hidden="1" x14ac:dyDescent="0.35">
      <c r="A21" s="213">
        <v>16</v>
      </c>
      <c r="B21" s="421"/>
      <c r="C21" s="423"/>
      <c r="D21" s="215"/>
      <c r="E21" s="216"/>
      <c r="F21" s="229"/>
      <c r="G21" s="217"/>
      <c r="H21" s="218"/>
      <c r="I21" s="229"/>
      <c r="J21" s="217"/>
      <c r="K21" s="218"/>
      <c r="L21" s="229"/>
      <c r="M21" s="217"/>
      <c r="N21" s="218"/>
      <c r="O21" s="229"/>
      <c r="P21" s="217"/>
      <c r="Q21" s="218"/>
      <c r="R21" s="229"/>
      <c r="S21" s="222"/>
      <c r="T21" s="218"/>
      <c r="U21" s="223"/>
      <c r="V21" s="224"/>
      <c r="W21" s="225"/>
      <c r="X21" s="223"/>
      <c r="Y21" s="224"/>
      <c r="Z21" s="225"/>
      <c r="AA21" s="226">
        <f>SUM(F21:Z21)</f>
        <v>0</v>
      </c>
      <c r="AB21" s="227">
        <f>AA21-AB22</f>
        <v>0</v>
      </c>
      <c r="AC21" s="215">
        <f>AA21*$D21</f>
        <v>0</v>
      </c>
      <c r="AD21" s="228"/>
      <c r="AE21" s="229"/>
      <c r="AF21" s="217"/>
      <c r="AG21" s="218"/>
      <c r="AH21" s="229"/>
      <c r="AI21" s="217"/>
      <c r="AJ21" s="218"/>
      <c r="AK21" s="229"/>
      <c r="AL21" s="217"/>
      <c r="AM21" s="218"/>
      <c r="AN21" s="229"/>
      <c r="AO21" s="217"/>
      <c r="AP21" s="218"/>
      <c r="AQ21" s="229"/>
      <c r="AR21" s="222"/>
      <c r="AS21" s="218"/>
      <c r="AT21" s="223"/>
      <c r="AU21" s="224"/>
      <c r="AV21" s="225"/>
      <c r="AW21" s="223"/>
      <c r="AX21" s="224"/>
      <c r="AY21" s="225"/>
      <c r="AZ21" s="226">
        <f>SUM(AE21:AY21)</f>
        <v>0</v>
      </c>
      <c r="BA21" s="227">
        <f>AZ21-BA22</f>
        <v>0</v>
      </c>
      <c r="BB21" s="215">
        <f>AZ21*$D21</f>
        <v>0</v>
      </c>
      <c r="BC21" s="228"/>
      <c r="BD21" s="229"/>
      <c r="BE21" s="217"/>
      <c r="BF21" s="218"/>
      <c r="BG21" s="229"/>
      <c r="BH21" s="217"/>
      <c r="BI21" s="218"/>
      <c r="BJ21" s="229"/>
      <c r="BK21" s="217"/>
      <c r="BL21" s="218"/>
      <c r="BM21" s="229"/>
      <c r="BN21" s="217"/>
      <c r="BO21" s="218"/>
      <c r="BP21" s="229"/>
      <c r="BQ21" s="222"/>
      <c r="BR21" s="218"/>
      <c r="BS21" s="223"/>
      <c r="BT21" s="224"/>
      <c r="BU21" s="225"/>
      <c r="BV21" s="223"/>
      <c r="BW21" s="224"/>
      <c r="BX21" s="225"/>
      <c r="BY21" s="226">
        <f>SUM(BD21:BX21)</f>
        <v>0</v>
      </c>
      <c r="BZ21" s="227">
        <f>BY21-BZ22</f>
        <v>0</v>
      </c>
      <c r="CA21" s="215">
        <f>BY21*$D21</f>
        <v>0</v>
      </c>
      <c r="CB21" s="228"/>
      <c r="CC21" s="229"/>
      <c r="CD21" s="217"/>
      <c r="CE21" s="218"/>
      <c r="CF21" s="229"/>
      <c r="CG21" s="217"/>
      <c r="CH21" s="218"/>
      <c r="CI21" s="229"/>
      <c r="CJ21" s="217"/>
      <c r="CK21" s="218"/>
      <c r="CL21" s="229"/>
      <c r="CM21" s="217"/>
      <c r="CN21" s="218"/>
      <c r="CO21" s="229"/>
      <c r="CP21" s="222"/>
      <c r="CQ21" s="218"/>
      <c r="CR21" s="223"/>
      <c r="CS21" s="224"/>
      <c r="CT21" s="225"/>
      <c r="CU21" s="223"/>
      <c r="CV21" s="224"/>
      <c r="CW21" s="225"/>
      <c r="CX21" s="226">
        <f>SUM(CC21:CW21)</f>
        <v>0</v>
      </c>
      <c r="CY21" s="227">
        <f>CX21-CY22</f>
        <v>0</v>
      </c>
      <c r="CZ21" s="215">
        <f>CX21*$D21</f>
        <v>0</v>
      </c>
      <c r="DA21" s="228"/>
      <c r="DB21" s="219"/>
      <c r="DC21" s="220"/>
      <c r="DD21" s="221"/>
      <c r="DE21" s="219"/>
      <c r="DF21" s="220"/>
      <c r="DG21" s="221"/>
      <c r="DH21" s="219"/>
      <c r="DI21" s="220"/>
      <c r="DJ21" s="221"/>
      <c r="DK21" s="219"/>
      <c r="DL21" s="220"/>
      <c r="DM21" s="221"/>
      <c r="DN21" s="219"/>
      <c r="DO21" s="220"/>
      <c r="DP21" s="221"/>
      <c r="DQ21" s="223"/>
      <c r="DR21" s="224"/>
      <c r="DS21" s="225"/>
      <c r="DT21" s="223"/>
      <c r="DU21" s="224"/>
      <c r="DV21" s="225"/>
      <c r="DW21" s="226">
        <f>SUM(DB21:DV21)</f>
        <v>0</v>
      </c>
      <c r="DX21" s="227">
        <f>DW21-DX22</f>
        <v>0</v>
      </c>
      <c r="DY21" s="215">
        <f>DW21*$D21</f>
        <v>0</v>
      </c>
      <c r="DZ21" s="228"/>
    </row>
    <row r="22" spans="1:130" ht="15" hidden="1" thickBot="1" x14ac:dyDescent="0.4">
      <c r="A22" s="231"/>
      <c r="B22" s="422"/>
      <c r="C22" s="424"/>
      <c r="D22" s="232"/>
      <c r="E22" s="233"/>
      <c r="F22" s="234"/>
      <c r="G22" s="235"/>
      <c r="H22" s="236"/>
      <c r="I22" s="234"/>
      <c r="J22" s="235"/>
      <c r="K22" s="236"/>
      <c r="L22" s="240"/>
      <c r="M22" s="235"/>
      <c r="N22" s="241"/>
      <c r="O22" s="234"/>
      <c r="P22" s="235"/>
      <c r="Q22" s="236"/>
      <c r="R22" s="234"/>
      <c r="S22" s="235"/>
      <c r="T22" s="236"/>
      <c r="U22" s="242"/>
      <c r="V22" s="243"/>
      <c r="W22" s="244"/>
      <c r="X22" s="245"/>
      <c r="Y22" s="243"/>
      <c r="Z22" s="244"/>
      <c r="AA22" s="246"/>
      <c r="AB22" s="247">
        <f>SUM(F22:Z22)</f>
        <v>0</v>
      </c>
      <c r="AC22" s="232"/>
      <c r="AD22" s="248">
        <f>AB22*$D22</f>
        <v>0</v>
      </c>
      <c r="AE22" s="234"/>
      <c r="AF22" s="235"/>
      <c r="AG22" s="236"/>
      <c r="AH22" s="234"/>
      <c r="AI22" s="235"/>
      <c r="AJ22" s="236"/>
      <c r="AK22" s="240"/>
      <c r="AL22" s="235"/>
      <c r="AM22" s="241"/>
      <c r="AN22" s="234"/>
      <c r="AO22" s="235"/>
      <c r="AP22" s="236"/>
      <c r="AQ22" s="234"/>
      <c r="AR22" s="235"/>
      <c r="AS22" s="236"/>
      <c r="AT22" s="242"/>
      <c r="AU22" s="243"/>
      <c r="AV22" s="244"/>
      <c r="AW22" s="245"/>
      <c r="AX22" s="243"/>
      <c r="AY22" s="244"/>
      <c r="AZ22" s="246"/>
      <c r="BA22" s="247">
        <f>SUM(AE22:AY22)</f>
        <v>0</v>
      </c>
      <c r="BB22" s="232"/>
      <c r="BC22" s="248">
        <f>BA22*$D22</f>
        <v>0</v>
      </c>
      <c r="BD22" s="234"/>
      <c r="BE22" s="235"/>
      <c r="BF22" s="236"/>
      <c r="BG22" s="234"/>
      <c r="BH22" s="235"/>
      <c r="BI22" s="236"/>
      <c r="BJ22" s="240"/>
      <c r="BK22" s="235"/>
      <c r="BL22" s="241"/>
      <c r="BM22" s="234"/>
      <c r="BN22" s="235"/>
      <c r="BO22" s="236"/>
      <c r="BP22" s="234"/>
      <c r="BQ22" s="235"/>
      <c r="BR22" s="236"/>
      <c r="BS22" s="242"/>
      <c r="BT22" s="243"/>
      <c r="BU22" s="244"/>
      <c r="BV22" s="245"/>
      <c r="BW22" s="243"/>
      <c r="BX22" s="244"/>
      <c r="BY22" s="246"/>
      <c r="BZ22" s="247">
        <f>SUM(BD22:BX22)</f>
        <v>0</v>
      </c>
      <c r="CA22" s="232"/>
      <c r="CB22" s="248">
        <f>BZ22*$D22</f>
        <v>0</v>
      </c>
      <c r="CC22" s="234"/>
      <c r="CD22" s="235"/>
      <c r="CE22" s="236"/>
      <c r="CF22" s="234"/>
      <c r="CG22" s="235"/>
      <c r="CH22" s="236"/>
      <c r="CI22" s="240"/>
      <c r="CJ22" s="235"/>
      <c r="CK22" s="241"/>
      <c r="CL22" s="234"/>
      <c r="CM22" s="235"/>
      <c r="CN22" s="236"/>
      <c r="CO22" s="234"/>
      <c r="CP22" s="235"/>
      <c r="CQ22" s="236"/>
      <c r="CR22" s="242"/>
      <c r="CS22" s="243"/>
      <c r="CT22" s="244"/>
      <c r="CU22" s="245"/>
      <c r="CV22" s="243"/>
      <c r="CW22" s="244"/>
      <c r="CX22" s="246"/>
      <c r="CY22" s="247">
        <f>SUM(CC22:CW22)</f>
        <v>0</v>
      </c>
      <c r="CZ22" s="232"/>
      <c r="DA22" s="248">
        <f>CY22*$D22</f>
        <v>0</v>
      </c>
      <c r="DB22" s="249"/>
      <c r="DC22" s="238"/>
      <c r="DD22" s="250"/>
      <c r="DE22" s="237"/>
      <c r="DF22" s="238"/>
      <c r="DG22" s="239"/>
      <c r="DH22" s="249"/>
      <c r="DI22" s="238"/>
      <c r="DJ22" s="250"/>
      <c r="DK22" s="237"/>
      <c r="DL22" s="238"/>
      <c r="DM22" s="239"/>
      <c r="DN22" s="237"/>
      <c r="DO22" s="238"/>
      <c r="DP22" s="239"/>
      <c r="DQ22" s="242"/>
      <c r="DR22" s="243"/>
      <c r="DS22" s="244"/>
      <c r="DT22" s="245"/>
      <c r="DU22" s="243"/>
      <c r="DV22" s="244"/>
      <c r="DW22" s="246"/>
      <c r="DX22" s="247">
        <f>SUM(DB22:DV22)</f>
        <v>0</v>
      </c>
      <c r="DY22" s="232"/>
      <c r="DZ22" s="248">
        <f>DX22*$D22</f>
        <v>0</v>
      </c>
    </row>
    <row r="23" spans="1:130" ht="15" thickBot="1" x14ac:dyDescent="0.4">
      <c r="A23" s="213"/>
      <c r="B23" s="421"/>
      <c r="C23" s="214"/>
      <c r="D23" s="313"/>
      <c r="E23" s="308"/>
      <c r="F23" s="229"/>
      <c r="G23" s="217"/>
      <c r="H23" s="218"/>
      <c r="I23" s="229"/>
      <c r="J23" s="217"/>
      <c r="K23" s="218"/>
      <c r="L23" s="229"/>
      <c r="M23" s="217"/>
      <c r="N23" s="218"/>
      <c r="O23" s="229"/>
      <c r="P23" s="217"/>
      <c r="Q23" s="218"/>
      <c r="R23" s="229"/>
      <c r="S23" s="222"/>
      <c r="T23" s="218"/>
      <c r="U23" s="223"/>
      <c r="V23" s="224"/>
      <c r="W23" s="225"/>
      <c r="X23" s="223"/>
      <c r="Y23" s="224"/>
      <c r="Z23" s="225"/>
      <c r="AA23" s="226"/>
      <c r="AB23" s="227"/>
      <c r="AC23" s="215"/>
      <c r="AD23" s="228"/>
      <c r="AE23" s="229"/>
      <c r="AF23" s="217"/>
      <c r="AG23" s="218"/>
      <c r="AH23" s="229"/>
      <c r="AI23" s="217"/>
      <c r="AJ23" s="218"/>
      <c r="AK23" s="229"/>
      <c r="AL23" s="217"/>
      <c r="AM23" s="218"/>
      <c r="AN23" s="229"/>
      <c r="AO23" s="217"/>
      <c r="AP23" s="218"/>
      <c r="AQ23" s="229"/>
      <c r="AR23" s="222"/>
      <c r="AS23" s="218"/>
      <c r="AT23" s="223"/>
      <c r="AU23" s="224"/>
      <c r="AV23" s="225"/>
      <c r="AW23" s="223"/>
      <c r="AX23" s="224"/>
      <c r="AY23" s="225"/>
      <c r="AZ23" s="226"/>
      <c r="BA23" s="227"/>
      <c r="BB23" s="215"/>
      <c r="BC23" s="228"/>
      <c r="BD23" s="229"/>
      <c r="BE23" s="217"/>
      <c r="BF23" s="218"/>
      <c r="BG23" s="229"/>
      <c r="BH23" s="217"/>
      <c r="BI23" s="218"/>
      <c r="BJ23" s="229"/>
      <c r="BK23" s="217"/>
      <c r="BL23" s="218"/>
      <c r="BM23" s="229"/>
      <c r="BN23" s="217"/>
      <c r="BO23" s="218"/>
      <c r="BP23" s="229"/>
      <c r="BQ23" s="222"/>
      <c r="BR23" s="218"/>
      <c r="BS23" s="223"/>
      <c r="BT23" s="224"/>
      <c r="BU23" s="225"/>
      <c r="BV23" s="223"/>
      <c r="BW23" s="224"/>
      <c r="BX23" s="225"/>
      <c r="BY23" s="226"/>
      <c r="BZ23" s="227"/>
      <c r="CA23" s="215"/>
      <c r="CB23" s="228"/>
      <c r="CC23" s="229"/>
      <c r="CD23" s="217"/>
      <c r="CE23" s="218"/>
      <c r="CF23" s="229"/>
      <c r="CG23" s="217"/>
      <c r="CH23" s="218"/>
      <c r="CI23" s="229"/>
      <c r="CJ23" s="217"/>
      <c r="CK23" s="218"/>
      <c r="CL23" s="229"/>
      <c r="CM23" s="217"/>
      <c r="CN23" s="218"/>
      <c r="CO23" s="229"/>
      <c r="CP23" s="222"/>
      <c r="CQ23" s="218"/>
      <c r="CR23" s="223"/>
      <c r="CS23" s="224"/>
      <c r="CT23" s="225"/>
      <c r="CU23" s="223"/>
      <c r="CV23" s="224"/>
      <c r="CW23" s="225"/>
      <c r="CX23" s="226"/>
      <c r="CY23" s="227"/>
      <c r="CZ23" s="215"/>
      <c r="DA23" s="228"/>
      <c r="DB23" s="219"/>
      <c r="DC23" s="220"/>
      <c r="DD23" s="221"/>
      <c r="DE23" s="219"/>
      <c r="DF23" s="220"/>
      <c r="DG23" s="221"/>
      <c r="DH23" s="219"/>
      <c r="DI23" s="220"/>
      <c r="DJ23" s="221"/>
      <c r="DK23" s="219"/>
      <c r="DL23" s="220"/>
      <c r="DM23" s="221"/>
      <c r="DN23" s="219"/>
      <c r="DO23" s="230"/>
      <c r="DP23" s="221"/>
      <c r="DQ23" s="223"/>
      <c r="DR23" s="224"/>
      <c r="DS23" s="225"/>
      <c r="DT23" s="223"/>
      <c r="DU23" s="224"/>
      <c r="DV23" s="225"/>
      <c r="DW23" s="226"/>
      <c r="DX23" s="227"/>
      <c r="DY23" s="215"/>
      <c r="DZ23" s="228"/>
    </row>
    <row r="24" spans="1:130" ht="15" thickBot="1" x14ac:dyDescent="0.4">
      <c r="A24" s="231"/>
      <c r="B24" s="422"/>
      <c r="C24" s="251"/>
      <c r="D24" s="313"/>
      <c r="E24" s="309"/>
      <c r="F24" s="234"/>
      <c r="G24" s="235"/>
      <c r="H24" s="236"/>
      <c r="I24" s="234"/>
      <c r="J24" s="235"/>
      <c r="K24" s="236"/>
      <c r="L24" s="240"/>
      <c r="M24" s="235"/>
      <c r="N24" s="241"/>
      <c r="O24" s="234"/>
      <c r="P24" s="235"/>
      <c r="Q24" s="236"/>
      <c r="R24" s="234"/>
      <c r="S24" s="235"/>
      <c r="T24" s="236"/>
      <c r="U24" s="242"/>
      <c r="V24" s="243"/>
      <c r="W24" s="244"/>
      <c r="X24" s="245"/>
      <c r="Y24" s="243"/>
      <c r="Z24" s="244"/>
      <c r="AA24" s="246"/>
      <c r="AB24" s="247"/>
      <c r="AC24" s="232"/>
      <c r="AD24" s="248"/>
      <c r="AE24" s="234"/>
      <c r="AF24" s="235"/>
      <c r="AG24" s="236"/>
      <c r="AH24" s="234"/>
      <c r="AI24" s="235"/>
      <c r="AJ24" s="236"/>
      <c r="AK24" s="240"/>
      <c r="AL24" s="235"/>
      <c r="AM24" s="241"/>
      <c r="AN24" s="234"/>
      <c r="AO24" s="235"/>
      <c r="AP24" s="236"/>
      <c r="AQ24" s="234"/>
      <c r="AR24" s="235"/>
      <c r="AS24" s="236"/>
      <c r="AT24" s="242"/>
      <c r="AU24" s="243"/>
      <c r="AV24" s="244"/>
      <c r="AW24" s="245"/>
      <c r="AX24" s="243"/>
      <c r="AY24" s="244"/>
      <c r="AZ24" s="246"/>
      <c r="BA24" s="247"/>
      <c r="BB24" s="232"/>
      <c r="BC24" s="248"/>
      <c r="BD24" s="234"/>
      <c r="BE24" s="235"/>
      <c r="BF24" s="236"/>
      <c r="BG24" s="234"/>
      <c r="BH24" s="235"/>
      <c r="BI24" s="236"/>
      <c r="BJ24" s="240"/>
      <c r="BK24" s="235"/>
      <c r="BL24" s="241"/>
      <c r="BM24" s="234"/>
      <c r="BN24" s="235"/>
      <c r="BO24" s="236"/>
      <c r="BP24" s="234"/>
      <c r="BQ24" s="235"/>
      <c r="BR24" s="236"/>
      <c r="BS24" s="242"/>
      <c r="BT24" s="243"/>
      <c r="BU24" s="244"/>
      <c r="BV24" s="245"/>
      <c r="BW24" s="243"/>
      <c r="BX24" s="244"/>
      <c r="BY24" s="246"/>
      <c r="BZ24" s="247"/>
      <c r="CA24" s="232"/>
      <c r="CB24" s="248"/>
      <c r="CC24" s="234"/>
      <c r="CD24" s="235"/>
      <c r="CE24" s="236"/>
      <c r="CF24" s="234"/>
      <c r="CG24" s="235"/>
      <c r="CH24" s="236"/>
      <c r="CI24" s="240"/>
      <c r="CJ24" s="235"/>
      <c r="CK24" s="241"/>
      <c r="CL24" s="234"/>
      <c r="CM24" s="235"/>
      <c r="CN24" s="236"/>
      <c r="CO24" s="234"/>
      <c r="CP24" s="235"/>
      <c r="CQ24" s="236"/>
      <c r="CR24" s="242"/>
      <c r="CS24" s="243"/>
      <c r="CT24" s="244"/>
      <c r="CU24" s="245"/>
      <c r="CV24" s="243"/>
      <c r="CW24" s="244"/>
      <c r="CX24" s="246"/>
      <c r="CY24" s="247"/>
      <c r="CZ24" s="232"/>
      <c r="DA24" s="248"/>
      <c r="DB24" s="249"/>
      <c r="DC24" s="238"/>
      <c r="DD24" s="250"/>
      <c r="DE24" s="237"/>
      <c r="DF24" s="238"/>
      <c r="DG24" s="239"/>
      <c r="DH24" s="249"/>
      <c r="DI24" s="238"/>
      <c r="DJ24" s="250"/>
      <c r="DK24" s="237"/>
      <c r="DL24" s="238"/>
      <c r="DM24" s="239"/>
      <c r="DN24" s="237"/>
      <c r="DO24" s="238"/>
      <c r="DP24" s="239"/>
      <c r="DQ24" s="242"/>
      <c r="DR24" s="243"/>
      <c r="DS24" s="244"/>
      <c r="DT24" s="245"/>
      <c r="DU24" s="243"/>
      <c r="DV24" s="244"/>
      <c r="DW24" s="246"/>
      <c r="DX24" s="247"/>
      <c r="DY24" s="232"/>
      <c r="DZ24" s="248"/>
    </row>
    <row r="25" spans="1:130" x14ac:dyDescent="0.35">
      <c r="A25" s="314"/>
      <c r="B25" s="315"/>
      <c r="C25" s="316"/>
      <c r="D25" s="317"/>
      <c r="E25" s="318"/>
      <c r="F25" s="319"/>
      <c r="G25" s="320"/>
      <c r="H25" s="321"/>
      <c r="I25" s="319"/>
      <c r="J25" s="320"/>
      <c r="K25" s="321"/>
      <c r="L25" s="319"/>
      <c r="M25" s="320"/>
      <c r="N25" s="321"/>
      <c r="O25" s="319"/>
      <c r="P25" s="320"/>
      <c r="Q25" s="321"/>
      <c r="R25" s="319"/>
      <c r="S25" s="320"/>
      <c r="T25" s="321"/>
      <c r="U25" s="322"/>
      <c r="V25" s="323"/>
      <c r="W25" s="324"/>
      <c r="X25" s="322"/>
      <c r="Y25" s="323"/>
      <c r="Z25" s="324"/>
      <c r="AA25" s="325"/>
      <c r="AB25" s="326"/>
      <c r="AC25" s="327"/>
      <c r="AD25" s="317"/>
      <c r="AE25" s="319"/>
      <c r="AF25" s="320"/>
      <c r="AG25" s="321"/>
      <c r="AH25" s="319"/>
      <c r="AI25" s="320"/>
      <c r="AJ25" s="321"/>
      <c r="AK25" s="319"/>
      <c r="AL25" s="320"/>
      <c r="AM25" s="321"/>
      <c r="AN25" s="319"/>
      <c r="AO25" s="320"/>
      <c r="AP25" s="321"/>
      <c r="AQ25" s="319"/>
      <c r="AR25" s="320"/>
      <c r="AS25" s="321"/>
      <c r="AT25" s="322"/>
      <c r="AU25" s="323"/>
      <c r="AV25" s="324"/>
      <c r="AW25" s="322"/>
      <c r="AX25" s="323"/>
      <c r="AY25" s="324"/>
      <c r="AZ25" s="325"/>
      <c r="BA25" s="326"/>
      <c r="BB25" s="327"/>
      <c r="BC25" s="317"/>
      <c r="BD25" s="319"/>
      <c r="BE25" s="320"/>
      <c r="BF25" s="321"/>
      <c r="BG25" s="319"/>
      <c r="BH25" s="320"/>
      <c r="BI25" s="321"/>
      <c r="BJ25" s="319"/>
      <c r="BK25" s="320"/>
      <c r="BL25" s="321"/>
      <c r="BM25" s="319"/>
      <c r="BN25" s="320"/>
      <c r="BO25" s="321"/>
      <c r="BP25" s="319"/>
      <c r="BQ25" s="320"/>
      <c r="BR25" s="321"/>
      <c r="BS25" s="322"/>
      <c r="BT25" s="323"/>
      <c r="BU25" s="324"/>
      <c r="BV25" s="322"/>
      <c r="BW25" s="323"/>
      <c r="BX25" s="324"/>
      <c r="BY25" s="325"/>
      <c r="BZ25" s="326"/>
      <c r="CA25" s="327"/>
      <c r="CB25" s="317"/>
      <c r="CC25" s="319"/>
      <c r="CD25" s="320"/>
      <c r="CE25" s="321"/>
      <c r="CF25" s="319"/>
      <c r="CG25" s="320"/>
      <c r="CH25" s="321"/>
      <c r="CI25" s="319"/>
      <c r="CJ25" s="320"/>
      <c r="CK25" s="321"/>
      <c r="CL25" s="319"/>
      <c r="CM25" s="320"/>
      <c r="CN25" s="321"/>
      <c r="CO25" s="319"/>
      <c r="CP25" s="320"/>
      <c r="CQ25" s="321"/>
      <c r="CR25" s="322"/>
      <c r="CS25" s="323"/>
      <c r="CT25" s="324"/>
      <c r="CU25" s="322"/>
      <c r="CV25" s="323"/>
      <c r="CW25" s="324"/>
      <c r="CX25" s="325"/>
      <c r="CY25" s="326"/>
      <c r="CZ25" s="327"/>
      <c r="DA25" s="317"/>
      <c r="DB25" s="328"/>
      <c r="DC25" s="329"/>
      <c r="DD25" s="330"/>
      <c r="DE25" s="328"/>
      <c r="DF25" s="329"/>
      <c r="DG25" s="330"/>
      <c r="DH25" s="328"/>
      <c r="DI25" s="329"/>
      <c r="DJ25" s="330"/>
      <c r="DK25" s="328"/>
      <c r="DL25" s="329"/>
      <c r="DM25" s="330"/>
      <c r="DN25" s="328"/>
      <c r="DO25" s="329"/>
      <c r="DP25" s="330"/>
      <c r="DQ25" s="322"/>
      <c r="DR25" s="323"/>
      <c r="DS25" s="324"/>
      <c r="DT25" s="322"/>
      <c r="DU25" s="323"/>
      <c r="DV25" s="324"/>
      <c r="DW25" s="325"/>
      <c r="DX25" s="326"/>
      <c r="DY25" s="327"/>
      <c r="DZ25" s="317"/>
    </row>
    <row r="26" spans="1:130" x14ac:dyDescent="0.35">
      <c r="A26" s="314"/>
      <c r="B26" s="315"/>
      <c r="C26" s="316"/>
      <c r="D26" s="317"/>
      <c r="E26" s="318"/>
      <c r="F26" s="319"/>
      <c r="G26" s="320"/>
      <c r="H26" s="321"/>
      <c r="I26" s="319"/>
      <c r="J26" s="320"/>
      <c r="K26" s="321"/>
      <c r="L26" s="319"/>
      <c r="M26" s="320"/>
      <c r="N26" s="321"/>
      <c r="O26" s="319"/>
      <c r="P26" s="320"/>
      <c r="Q26" s="321"/>
      <c r="R26" s="319"/>
      <c r="S26" s="320"/>
      <c r="T26" s="321"/>
      <c r="U26" s="322"/>
      <c r="V26" s="323"/>
      <c r="W26" s="324"/>
      <c r="X26" s="322"/>
      <c r="Y26" s="323"/>
      <c r="Z26" s="324"/>
      <c r="AA26" s="325"/>
      <c r="AB26" s="326"/>
      <c r="AC26" s="327"/>
      <c r="AD26" s="317"/>
      <c r="AE26" s="319"/>
      <c r="AF26" s="320"/>
      <c r="AG26" s="321"/>
      <c r="AH26" s="319"/>
      <c r="AI26" s="320"/>
      <c r="AJ26" s="321"/>
      <c r="AK26" s="319"/>
      <c r="AL26" s="320"/>
      <c r="AM26" s="321"/>
      <c r="AN26" s="319"/>
      <c r="AO26" s="320"/>
      <c r="AP26" s="321"/>
      <c r="AQ26" s="319"/>
      <c r="AR26" s="320"/>
      <c r="AS26" s="321"/>
      <c r="AT26" s="322"/>
      <c r="AU26" s="323"/>
      <c r="AV26" s="324"/>
      <c r="AW26" s="322"/>
      <c r="AX26" s="323"/>
      <c r="AY26" s="324"/>
      <c r="AZ26" s="325"/>
      <c r="BA26" s="326"/>
      <c r="BB26" s="327"/>
      <c r="BC26" s="317"/>
      <c r="BD26" s="319"/>
      <c r="BE26" s="320"/>
      <c r="BF26" s="321"/>
      <c r="BG26" s="319"/>
      <c r="BH26" s="320"/>
      <c r="BI26" s="321"/>
      <c r="BJ26" s="319"/>
      <c r="BK26" s="320"/>
      <c r="BL26" s="321"/>
      <c r="BM26" s="319"/>
      <c r="BN26" s="320"/>
      <c r="BO26" s="321"/>
      <c r="BP26" s="319"/>
      <c r="BQ26" s="320"/>
      <c r="BR26" s="321"/>
      <c r="BS26" s="322"/>
      <c r="BT26" s="323"/>
      <c r="BU26" s="324"/>
      <c r="BV26" s="322"/>
      <c r="BW26" s="323"/>
      <c r="BX26" s="324"/>
      <c r="BY26" s="325"/>
      <c r="BZ26" s="326"/>
      <c r="CA26" s="327"/>
      <c r="CB26" s="317"/>
      <c r="CC26" s="319"/>
      <c r="CD26" s="320"/>
      <c r="CE26" s="321"/>
      <c r="CF26" s="319"/>
      <c r="CG26" s="320"/>
      <c r="CH26" s="321"/>
      <c r="CI26" s="319"/>
      <c r="CJ26" s="320"/>
      <c r="CK26" s="321"/>
      <c r="CL26" s="319"/>
      <c r="CM26" s="320"/>
      <c r="CN26" s="321"/>
      <c r="CO26" s="319"/>
      <c r="CP26" s="320"/>
      <c r="CQ26" s="321"/>
      <c r="CR26" s="322"/>
      <c r="CS26" s="323"/>
      <c r="CT26" s="324"/>
      <c r="CU26" s="322"/>
      <c r="CV26" s="323"/>
      <c r="CW26" s="324"/>
      <c r="CX26" s="325"/>
      <c r="CY26" s="326"/>
      <c r="CZ26" s="327"/>
      <c r="DA26" s="317"/>
      <c r="DB26" s="328"/>
      <c r="DC26" s="329"/>
      <c r="DD26" s="330"/>
      <c r="DE26" s="328"/>
      <c r="DF26" s="329"/>
      <c r="DG26" s="330"/>
      <c r="DH26" s="328"/>
      <c r="DI26" s="329"/>
      <c r="DJ26" s="330"/>
      <c r="DK26" s="328"/>
      <c r="DL26" s="329"/>
      <c r="DM26" s="330"/>
      <c r="DN26" s="328"/>
      <c r="DO26" s="329"/>
      <c r="DP26" s="330"/>
      <c r="DQ26" s="322"/>
      <c r="DR26" s="323"/>
      <c r="DS26" s="324"/>
      <c r="DT26" s="322"/>
      <c r="DU26" s="323"/>
      <c r="DV26" s="324"/>
      <c r="DW26" s="325"/>
      <c r="DX26" s="326"/>
      <c r="DY26" s="327"/>
      <c r="DZ26" s="317"/>
    </row>
    <row r="27" spans="1:130" x14ac:dyDescent="0.35">
      <c r="A27" s="314"/>
      <c r="B27" s="315"/>
      <c r="C27" s="316"/>
      <c r="D27" s="317"/>
      <c r="E27" s="318"/>
      <c r="F27" s="319"/>
      <c r="G27" s="320"/>
      <c r="H27" s="321"/>
      <c r="I27" s="319"/>
      <c r="J27" s="320"/>
      <c r="K27" s="321"/>
      <c r="L27" s="319"/>
      <c r="M27" s="320"/>
      <c r="N27" s="321"/>
      <c r="O27" s="319"/>
      <c r="P27" s="320"/>
      <c r="Q27" s="321"/>
      <c r="R27" s="319"/>
      <c r="S27" s="320"/>
      <c r="T27" s="321"/>
      <c r="U27" s="322"/>
      <c r="V27" s="323"/>
      <c r="W27" s="324"/>
      <c r="X27" s="322"/>
      <c r="Y27" s="323"/>
      <c r="Z27" s="324"/>
      <c r="AA27" s="325"/>
      <c r="AB27" s="326"/>
      <c r="AC27" s="327"/>
      <c r="AD27" s="317"/>
      <c r="AE27" s="319"/>
      <c r="AF27" s="320"/>
      <c r="AG27" s="321"/>
      <c r="AH27" s="319"/>
      <c r="AI27" s="320"/>
      <c r="AJ27" s="321"/>
      <c r="AK27" s="319"/>
      <c r="AL27" s="320"/>
      <c r="AM27" s="321"/>
      <c r="AN27" s="319"/>
      <c r="AO27" s="320"/>
      <c r="AP27" s="321"/>
      <c r="AQ27" s="319"/>
      <c r="AR27" s="320"/>
      <c r="AS27" s="321"/>
      <c r="AT27" s="322"/>
      <c r="AU27" s="323"/>
      <c r="AV27" s="324"/>
      <c r="AW27" s="322"/>
      <c r="AX27" s="323"/>
      <c r="AY27" s="324"/>
      <c r="AZ27" s="325"/>
      <c r="BA27" s="326"/>
      <c r="BB27" s="327"/>
      <c r="BC27" s="317"/>
      <c r="BD27" s="319"/>
      <c r="BE27" s="320"/>
      <c r="BF27" s="321"/>
      <c r="BG27" s="319"/>
      <c r="BH27" s="320"/>
      <c r="BI27" s="321"/>
      <c r="BJ27" s="319"/>
      <c r="BK27" s="320"/>
      <c r="BL27" s="321"/>
      <c r="BM27" s="319"/>
      <c r="BN27" s="320"/>
      <c r="BO27" s="321"/>
      <c r="BP27" s="319"/>
      <c r="BQ27" s="320"/>
      <c r="BR27" s="321"/>
      <c r="BS27" s="322"/>
      <c r="BT27" s="323"/>
      <c r="BU27" s="324"/>
      <c r="BV27" s="322"/>
      <c r="BW27" s="323"/>
      <c r="BX27" s="324"/>
      <c r="BY27" s="325"/>
      <c r="BZ27" s="326"/>
      <c r="CA27" s="327"/>
      <c r="CB27" s="317"/>
      <c r="CC27" s="319"/>
      <c r="CD27" s="320"/>
      <c r="CE27" s="321"/>
      <c r="CF27" s="319"/>
      <c r="CG27" s="320"/>
      <c r="CH27" s="321"/>
      <c r="CI27" s="319"/>
      <c r="CJ27" s="320"/>
      <c r="CK27" s="321"/>
      <c r="CL27" s="319"/>
      <c r="CM27" s="320"/>
      <c r="CN27" s="321"/>
      <c r="CO27" s="319"/>
      <c r="CP27" s="320"/>
      <c r="CQ27" s="321"/>
      <c r="CR27" s="322"/>
      <c r="CS27" s="323"/>
      <c r="CT27" s="324"/>
      <c r="CU27" s="322"/>
      <c r="CV27" s="323"/>
      <c r="CW27" s="324"/>
      <c r="CX27" s="325"/>
      <c r="CY27" s="326"/>
      <c r="CZ27" s="327"/>
      <c r="DA27" s="317"/>
      <c r="DB27" s="328"/>
      <c r="DC27" s="329"/>
      <c r="DD27" s="330"/>
      <c r="DE27" s="328"/>
      <c r="DF27" s="329"/>
      <c r="DG27" s="330"/>
      <c r="DH27" s="328"/>
      <c r="DI27" s="329"/>
      <c r="DJ27" s="330"/>
      <c r="DK27" s="328"/>
      <c r="DL27" s="329"/>
      <c r="DM27" s="330"/>
      <c r="DN27" s="328"/>
      <c r="DO27" s="329"/>
      <c r="DP27" s="330"/>
      <c r="DQ27" s="322"/>
      <c r="DR27" s="323"/>
      <c r="DS27" s="324"/>
      <c r="DT27" s="322"/>
      <c r="DU27" s="323"/>
      <c r="DV27" s="324"/>
      <c r="DW27" s="325"/>
      <c r="DX27" s="326"/>
      <c r="DY27" s="327"/>
      <c r="DZ27" s="317"/>
    </row>
    <row r="28" spans="1:130" x14ac:dyDescent="0.35">
      <c r="A28" s="314"/>
      <c r="B28" s="315"/>
      <c r="C28" s="316"/>
      <c r="D28" s="317"/>
      <c r="E28" s="318"/>
      <c r="F28" s="319"/>
      <c r="G28" s="320"/>
      <c r="H28" s="321"/>
      <c r="I28" s="319"/>
      <c r="J28" s="320"/>
      <c r="K28" s="321"/>
      <c r="L28" s="319"/>
      <c r="M28" s="320"/>
      <c r="N28" s="321"/>
      <c r="O28" s="319"/>
      <c r="P28" s="320"/>
      <c r="Q28" s="321"/>
      <c r="R28" s="319"/>
      <c r="S28" s="320"/>
      <c r="T28" s="321"/>
      <c r="U28" s="322"/>
      <c r="V28" s="323"/>
      <c r="W28" s="324"/>
      <c r="X28" s="322"/>
      <c r="Y28" s="323"/>
      <c r="Z28" s="324"/>
      <c r="AA28" s="325"/>
      <c r="AB28" s="326"/>
      <c r="AC28" s="327"/>
      <c r="AD28" s="317"/>
      <c r="AE28" s="319"/>
      <c r="AF28" s="320"/>
      <c r="AG28" s="321"/>
      <c r="AH28" s="319"/>
      <c r="AI28" s="320"/>
      <c r="AJ28" s="321"/>
      <c r="AK28" s="319"/>
      <c r="AL28" s="320"/>
      <c r="AM28" s="321"/>
      <c r="AN28" s="319"/>
      <c r="AO28" s="320"/>
      <c r="AP28" s="321"/>
      <c r="AQ28" s="319"/>
      <c r="AR28" s="320"/>
      <c r="AS28" s="321"/>
      <c r="AT28" s="322"/>
      <c r="AU28" s="323"/>
      <c r="AV28" s="324"/>
      <c r="AW28" s="322"/>
      <c r="AX28" s="323"/>
      <c r="AY28" s="324"/>
      <c r="AZ28" s="325"/>
      <c r="BA28" s="326"/>
      <c r="BB28" s="327"/>
      <c r="BC28" s="317"/>
      <c r="BD28" s="319"/>
      <c r="BE28" s="320"/>
      <c r="BF28" s="321"/>
      <c r="BG28" s="319"/>
      <c r="BH28" s="320"/>
      <c r="BI28" s="321"/>
      <c r="BJ28" s="319"/>
      <c r="BK28" s="320"/>
      <c r="BL28" s="321"/>
      <c r="BM28" s="319"/>
      <c r="BN28" s="320"/>
      <c r="BO28" s="321"/>
      <c r="BP28" s="319"/>
      <c r="BQ28" s="320"/>
      <c r="BR28" s="321"/>
      <c r="BS28" s="322"/>
      <c r="BT28" s="323"/>
      <c r="BU28" s="324"/>
      <c r="BV28" s="322"/>
      <c r="BW28" s="323"/>
      <c r="BX28" s="324"/>
      <c r="BY28" s="325"/>
      <c r="BZ28" s="326"/>
      <c r="CA28" s="327"/>
      <c r="CB28" s="317"/>
      <c r="CC28" s="319"/>
      <c r="CD28" s="320"/>
      <c r="CE28" s="321"/>
      <c r="CF28" s="319"/>
      <c r="CG28" s="320"/>
      <c r="CH28" s="321"/>
      <c r="CI28" s="319"/>
      <c r="CJ28" s="320"/>
      <c r="CK28" s="321"/>
      <c r="CL28" s="319"/>
      <c r="CM28" s="320"/>
      <c r="CN28" s="321"/>
      <c r="CO28" s="319"/>
      <c r="CP28" s="320"/>
      <c r="CQ28" s="321"/>
      <c r="CR28" s="322"/>
      <c r="CS28" s="323"/>
      <c r="CT28" s="324"/>
      <c r="CU28" s="322"/>
      <c r="CV28" s="323"/>
      <c r="CW28" s="324"/>
      <c r="CX28" s="325"/>
      <c r="CY28" s="326"/>
      <c r="CZ28" s="327"/>
      <c r="DA28" s="317"/>
      <c r="DB28" s="328"/>
      <c r="DC28" s="329"/>
      <c r="DD28" s="330"/>
      <c r="DE28" s="328"/>
      <c r="DF28" s="329"/>
      <c r="DG28" s="330"/>
      <c r="DH28" s="328"/>
      <c r="DI28" s="329"/>
      <c r="DJ28" s="330"/>
      <c r="DK28" s="328"/>
      <c r="DL28" s="329"/>
      <c r="DM28" s="330"/>
      <c r="DN28" s="328"/>
      <c r="DO28" s="329"/>
      <c r="DP28" s="330"/>
      <c r="DQ28" s="322"/>
      <c r="DR28" s="323"/>
      <c r="DS28" s="324"/>
      <c r="DT28" s="322"/>
      <c r="DU28" s="323"/>
      <c r="DV28" s="324"/>
      <c r="DW28" s="325"/>
      <c r="DX28" s="326"/>
      <c r="DY28" s="327"/>
      <c r="DZ28" s="317"/>
    </row>
    <row r="29" spans="1:130" x14ac:dyDescent="0.35">
      <c r="A29" s="314"/>
      <c r="B29" s="315"/>
      <c r="C29" s="316"/>
      <c r="D29" s="317"/>
      <c r="E29" s="318"/>
      <c r="F29" s="319"/>
      <c r="G29" s="320"/>
      <c r="H29" s="321"/>
      <c r="I29" s="319"/>
      <c r="J29" s="320"/>
      <c r="K29" s="321"/>
      <c r="L29" s="319"/>
      <c r="M29" s="320"/>
      <c r="N29" s="321"/>
      <c r="O29" s="319"/>
      <c r="P29" s="320"/>
      <c r="Q29" s="321"/>
      <c r="R29" s="319"/>
      <c r="S29" s="320"/>
      <c r="T29" s="321"/>
      <c r="U29" s="322"/>
      <c r="V29" s="323"/>
      <c r="W29" s="324"/>
      <c r="X29" s="322"/>
      <c r="Y29" s="323"/>
      <c r="Z29" s="324"/>
      <c r="AA29" s="325"/>
      <c r="AB29" s="326"/>
      <c r="AC29" s="327"/>
      <c r="AD29" s="317"/>
      <c r="AE29" s="319"/>
      <c r="AF29" s="320"/>
      <c r="AG29" s="321"/>
      <c r="AH29" s="319"/>
      <c r="AI29" s="320"/>
      <c r="AJ29" s="321"/>
      <c r="AK29" s="319"/>
      <c r="AL29" s="320"/>
      <c r="AM29" s="321"/>
      <c r="AN29" s="319"/>
      <c r="AO29" s="320"/>
      <c r="AP29" s="321"/>
      <c r="AQ29" s="319"/>
      <c r="AR29" s="320"/>
      <c r="AS29" s="321"/>
      <c r="AT29" s="322"/>
      <c r="AU29" s="323"/>
      <c r="AV29" s="324"/>
      <c r="AW29" s="322"/>
      <c r="AX29" s="323"/>
      <c r="AY29" s="324"/>
      <c r="AZ29" s="325"/>
      <c r="BA29" s="326"/>
      <c r="BB29" s="327"/>
      <c r="BC29" s="317"/>
      <c r="BD29" s="319"/>
      <c r="BE29" s="320"/>
      <c r="BF29" s="321"/>
      <c r="BG29" s="319"/>
      <c r="BH29" s="320"/>
      <c r="BI29" s="321"/>
      <c r="BJ29" s="319"/>
      <c r="BK29" s="320"/>
      <c r="BL29" s="321"/>
      <c r="BM29" s="319"/>
      <c r="BN29" s="320"/>
      <c r="BO29" s="321"/>
      <c r="BP29" s="319"/>
      <c r="BQ29" s="320"/>
      <c r="BR29" s="321"/>
      <c r="BS29" s="322"/>
      <c r="BT29" s="323"/>
      <c r="BU29" s="324"/>
      <c r="BV29" s="322"/>
      <c r="BW29" s="323"/>
      <c r="BX29" s="324"/>
      <c r="BY29" s="325"/>
      <c r="BZ29" s="326"/>
      <c r="CA29" s="327"/>
      <c r="CB29" s="317"/>
      <c r="CC29" s="319"/>
      <c r="CD29" s="320"/>
      <c r="CE29" s="321"/>
      <c r="CF29" s="319"/>
      <c r="CG29" s="320"/>
      <c r="CH29" s="321"/>
      <c r="CI29" s="319"/>
      <c r="CJ29" s="320"/>
      <c r="CK29" s="321"/>
      <c r="CL29" s="319"/>
      <c r="CM29" s="320"/>
      <c r="CN29" s="321"/>
      <c r="CO29" s="319"/>
      <c r="CP29" s="320"/>
      <c r="CQ29" s="321"/>
      <c r="CR29" s="322"/>
      <c r="CS29" s="323"/>
      <c r="CT29" s="324"/>
      <c r="CU29" s="322"/>
      <c r="CV29" s="323"/>
      <c r="CW29" s="324"/>
      <c r="CX29" s="325"/>
      <c r="CY29" s="326"/>
      <c r="CZ29" s="327"/>
      <c r="DA29" s="317"/>
      <c r="DB29" s="328"/>
      <c r="DC29" s="329"/>
      <c r="DD29" s="330"/>
      <c r="DE29" s="328"/>
      <c r="DF29" s="329"/>
      <c r="DG29" s="330"/>
      <c r="DH29" s="328"/>
      <c r="DI29" s="329"/>
      <c r="DJ29" s="330"/>
      <c r="DK29" s="328"/>
      <c r="DL29" s="329"/>
      <c r="DM29" s="330"/>
      <c r="DN29" s="328"/>
      <c r="DO29" s="329"/>
      <c r="DP29" s="330"/>
      <c r="DQ29" s="322"/>
      <c r="DR29" s="323"/>
      <c r="DS29" s="324"/>
      <c r="DT29" s="322"/>
      <c r="DU29" s="323"/>
      <c r="DV29" s="324"/>
      <c r="DW29" s="325"/>
      <c r="DX29" s="326"/>
      <c r="DY29" s="327"/>
      <c r="DZ29" s="317"/>
    </row>
    <row r="30" spans="1:130" x14ac:dyDescent="0.35">
      <c r="A30" s="314"/>
      <c r="B30" s="315"/>
      <c r="C30" s="316"/>
      <c r="D30" s="317"/>
      <c r="E30" s="318"/>
      <c r="F30" s="319"/>
      <c r="G30" s="320"/>
      <c r="H30" s="321"/>
      <c r="I30" s="319"/>
      <c r="J30" s="320"/>
      <c r="K30" s="321"/>
      <c r="L30" s="319"/>
      <c r="M30" s="320"/>
      <c r="N30" s="321"/>
      <c r="O30" s="319"/>
      <c r="P30" s="320"/>
      <c r="Q30" s="321"/>
      <c r="R30" s="319"/>
      <c r="S30" s="320"/>
      <c r="T30" s="321"/>
      <c r="U30" s="322"/>
      <c r="V30" s="323"/>
      <c r="W30" s="324"/>
      <c r="X30" s="322"/>
      <c r="Y30" s="323"/>
      <c r="Z30" s="324"/>
      <c r="AA30" s="325"/>
      <c r="AB30" s="326"/>
      <c r="AC30" s="327"/>
      <c r="AD30" s="317"/>
      <c r="AE30" s="319"/>
      <c r="AF30" s="320"/>
      <c r="AG30" s="321"/>
      <c r="AH30" s="319"/>
      <c r="AI30" s="320"/>
      <c r="AJ30" s="321"/>
      <c r="AK30" s="319"/>
      <c r="AL30" s="320"/>
      <c r="AM30" s="321"/>
      <c r="AN30" s="319"/>
      <c r="AO30" s="320"/>
      <c r="AP30" s="321"/>
      <c r="AQ30" s="319"/>
      <c r="AR30" s="320"/>
      <c r="AS30" s="321"/>
      <c r="AT30" s="322"/>
      <c r="AU30" s="323"/>
      <c r="AV30" s="324"/>
      <c r="AW30" s="322"/>
      <c r="AX30" s="323"/>
      <c r="AY30" s="324"/>
      <c r="AZ30" s="325"/>
      <c r="BA30" s="326"/>
      <c r="BB30" s="327"/>
      <c r="BC30" s="317"/>
      <c r="BD30" s="319"/>
      <c r="BE30" s="320"/>
      <c r="BF30" s="321"/>
      <c r="BG30" s="319"/>
      <c r="BH30" s="320"/>
      <c r="BI30" s="321"/>
      <c r="BJ30" s="319"/>
      <c r="BK30" s="320"/>
      <c r="BL30" s="321"/>
      <c r="BM30" s="319"/>
      <c r="BN30" s="320"/>
      <c r="BO30" s="321"/>
      <c r="BP30" s="319"/>
      <c r="BQ30" s="320"/>
      <c r="BR30" s="321"/>
      <c r="BS30" s="322"/>
      <c r="BT30" s="323"/>
      <c r="BU30" s="324"/>
      <c r="BV30" s="322"/>
      <c r="BW30" s="323"/>
      <c r="BX30" s="324"/>
      <c r="BY30" s="325"/>
      <c r="BZ30" s="326"/>
      <c r="CA30" s="327"/>
      <c r="CB30" s="317"/>
      <c r="CC30" s="319"/>
      <c r="CD30" s="320"/>
      <c r="CE30" s="321"/>
      <c r="CF30" s="319"/>
      <c r="CG30" s="320"/>
      <c r="CH30" s="321"/>
      <c r="CI30" s="319"/>
      <c r="CJ30" s="320"/>
      <c r="CK30" s="321"/>
      <c r="CL30" s="319"/>
      <c r="CM30" s="320"/>
      <c r="CN30" s="321"/>
      <c r="CO30" s="319"/>
      <c r="CP30" s="320"/>
      <c r="CQ30" s="321"/>
      <c r="CR30" s="322"/>
      <c r="CS30" s="323"/>
      <c r="CT30" s="324"/>
      <c r="CU30" s="322"/>
      <c r="CV30" s="323"/>
      <c r="CW30" s="324"/>
      <c r="CX30" s="325"/>
      <c r="CY30" s="326"/>
      <c r="CZ30" s="327"/>
      <c r="DA30" s="317"/>
      <c r="DB30" s="328"/>
      <c r="DC30" s="329"/>
      <c r="DD30" s="330"/>
      <c r="DE30" s="328"/>
      <c r="DF30" s="329"/>
      <c r="DG30" s="330"/>
      <c r="DH30" s="328"/>
      <c r="DI30" s="329"/>
      <c r="DJ30" s="330"/>
      <c r="DK30" s="328"/>
      <c r="DL30" s="329"/>
      <c r="DM30" s="330"/>
      <c r="DN30" s="328"/>
      <c r="DO30" s="329"/>
      <c r="DP30" s="330"/>
      <c r="DQ30" s="322"/>
      <c r="DR30" s="323"/>
      <c r="DS30" s="324"/>
      <c r="DT30" s="322"/>
      <c r="DU30" s="323"/>
      <c r="DV30" s="324"/>
      <c r="DW30" s="325"/>
      <c r="DX30" s="326"/>
      <c r="DY30" s="327"/>
      <c r="DZ30" s="317"/>
    </row>
    <row r="31" spans="1:130" x14ac:dyDescent="0.35">
      <c r="A31" s="314"/>
      <c r="B31" s="315"/>
      <c r="C31" s="316"/>
      <c r="D31" s="317"/>
      <c r="E31" s="318"/>
      <c r="F31" s="319"/>
      <c r="G31" s="320"/>
      <c r="H31" s="321"/>
      <c r="I31" s="319"/>
      <c r="J31" s="320"/>
      <c r="K31" s="321"/>
      <c r="L31" s="319"/>
      <c r="M31" s="320"/>
      <c r="N31" s="321"/>
      <c r="O31" s="319"/>
      <c r="P31" s="320"/>
      <c r="Q31" s="321"/>
      <c r="R31" s="319"/>
      <c r="S31" s="320"/>
      <c r="T31" s="321"/>
      <c r="U31" s="322"/>
      <c r="V31" s="323"/>
      <c r="W31" s="324"/>
      <c r="X31" s="322"/>
      <c r="Y31" s="323"/>
      <c r="Z31" s="324"/>
      <c r="AA31" s="325"/>
      <c r="AB31" s="326"/>
      <c r="AC31" s="327"/>
      <c r="AD31" s="317"/>
      <c r="AE31" s="319"/>
      <c r="AF31" s="320"/>
      <c r="AG31" s="321"/>
      <c r="AH31" s="319"/>
      <c r="AI31" s="320"/>
      <c r="AJ31" s="321"/>
      <c r="AK31" s="319"/>
      <c r="AL31" s="320"/>
      <c r="AM31" s="321"/>
      <c r="AN31" s="319"/>
      <c r="AO31" s="320"/>
      <c r="AP31" s="321"/>
      <c r="AQ31" s="319"/>
      <c r="AR31" s="320"/>
      <c r="AS31" s="321"/>
      <c r="AT31" s="322"/>
      <c r="AU31" s="323"/>
      <c r="AV31" s="324"/>
      <c r="AW31" s="322"/>
      <c r="AX31" s="323"/>
      <c r="AY31" s="324"/>
      <c r="AZ31" s="325"/>
      <c r="BA31" s="326"/>
      <c r="BB31" s="327"/>
      <c r="BC31" s="317"/>
      <c r="BD31" s="319"/>
      <c r="BE31" s="320"/>
      <c r="BF31" s="321"/>
      <c r="BG31" s="319"/>
      <c r="BH31" s="320"/>
      <c r="BI31" s="321"/>
      <c r="BJ31" s="319"/>
      <c r="BK31" s="320"/>
      <c r="BL31" s="321"/>
      <c r="BM31" s="319"/>
      <c r="BN31" s="320"/>
      <c r="BO31" s="321"/>
      <c r="BP31" s="319"/>
      <c r="BQ31" s="320"/>
      <c r="BR31" s="321"/>
      <c r="BS31" s="322"/>
      <c r="BT31" s="323"/>
      <c r="BU31" s="324"/>
      <c r="BV31" s="322"/>
      <c r="BW31" s="323"/>
      <c r="BX31" s="324"/>
      <c r="BY31" s="325"/>
      <c r="BZ31" s="326"/>
      <c r="CA31" s="327"/>
      <c r="CB31" s="317"/>
      <c r="CC31" s="319"/>
      <c r="CD31" s="320"/>
      <c r="CE31" s="321"/>
      <c r="CF31" s="319"/>
      <c r="CG31" s="320"/>
      <c r="CH31" s="321"/>
      <c r="CI31" s="319"/>
      <c r="CJ31" s="320"/>
      <c r="CK31" s="321"/>
      <c r="CL31" s="319"/>
      <c r="CM31" s="320"/>
      <c r="CN31" s="321"/>
      <c r="CO31" s="319"/>
      <c r="CP31" s="320"/>
      <c r="CQ31" s="321"/>
      <c r="CR31" s="322"/>
      <c r="CS31" s="323"/>
      <c r="CT31" s="324"/>
      <c r="CU31" s="322"/>
      <c r="CV31" s="323"/>
      <c r="CW31" s="324"/>
      <c r="CX31" s="325"/>
      <c r="CY31" s="326"/>
      <c r="CZ31" s="327"/>
      <c r="DA31" s="317"/>
      <c r="DB31" s="328"/>
      <c r="DC31" s="329"/>
      <c r="DD31" s="330"/>
      <c r="DE31" s="328"/>
      <c r="DF31" s="329"/>
      <c r="DG31" s="330"/>
      <c r="DH31" s="328"/>
      <c r="DI31" s="329"/>
      <c r="DJ31" s="330"/>
      <c r="DK31" s="328"/>
      <c r="DL31" s="329"/>
      <c r="DM31" s="330"/>
      <c r="DN31" s="328"/>
      <c r="DO31" s="329"/>
      <c r="DP31" s="330"/>
      <c r="DQ31" s="322"/>
      <c r="DR31" s="323"/>
      <c r="DS31" s="324"/>
      <c r="DT31" s="322"/>
      <c r="DU31" s="323"/>
      <c r="DV31" s="324"/>
      <c r="DW31" s="325"/>
      <c r="DX31" s="326"/>
      <c r="DY31" s="327"/>
      <c r="DZ31" s="317"/>
    </row>
    <row r="32" spans="1:130" x14ac:dyDescent="0.35">
      <c r="A32" s="314"/>
      <c r="B32" s="315"/>
      <c r="C32" s="316"/>
      <c r="D32" s="317"/>
      <c r="E32" s="318"/>
      <c r="F32" s="319"/>
      <c r="G32" s="320"/>
      <c r="H32" s="321"/>
      <c r="I32" s="319"/>
      <c r="J32" s="320"/>
      <c r="K32" s="321"/>
      <c r="L32" s="319"/>
      <c r="M32" s="320"/>
      <c r="N32" s="321"/>
      <c r="O32" s="319"/>
      <c r="P32" s="320"/>
      <c r="Q32" s="321"/>
      <c r="R32" s="319"/>
      <c r="S32" s="320"/>
      <c r="T32" s="321"/>
      <c r="U32" s="322"/>
      <c r="V32" s="323"/>
      <c r="W32" s="324"/>
      <c r="X32" s="322"/>
      <c r="Y32" s="323"/>
      <c r="Z32" s="324"/>
      <c r="AA32" s="325"/>
      <c r="AB32" s="326"/>
      <c r="AC32" s="327"/>
      <c r="AD32" s="317"/>
      <c r="AE32" s="319"/>
      <c r="AF32" s="320"/>
      <c r="AG32" s="321"/>
      <c r="AH32" s="319"/>
      <c r="AI32" s="320"/>
      <c r="AJ32" s="321"/>
      <c r="AK32" s="319"/>
      <c r="AL32" s="320"/>
      <c r="AM32" s="321"/>
      <c r="AN32" s="319"/>
      <c r="AO32" s="320"/>
      <c r="AP32" s="321"/>
      <c r="AQ32" s="319"/>
      <c r="AR32" s="320"/>
      <c r="AS32" s="321"/>
      <c r="AT32" s="322"/>
      <c r="AU32" s="323"/>
      <c r="AV32" s="324"/>
      <c r="AW32" s="322"/>
      <c r="AX32" s="323"/>
      <c r="AY32" s="324"/>
      <c r="AZ32" s="325"/>
      <c r="BA32" s="326"/>
      <c r="BB32" s="327"/>
      <c r="BC32" s="317"/>
      <c r="BD32" s="319"/>
      <c r="BE32" s="320"/>
      <c r="BF32" s="321"/>
      <c r="BG32" s="319"/>
      <c r="BH32" s="320"/>
      <c r="BI32" s="321"/>
      <c r="BJ32" s="319"/>
      <c r="BK32" s="320"/>
      <c r="BL32" s="321"/>
      <c r="BM32" s="319"/>
      <c r="BN32" s="320"/>
      <c r="BO32" s="321"/>
      <c r="BP32" s="319"/>
      <c r="BQ32" s="320"/>
      <c r="BR32" s="321"/>
      <c r="BS32" s="322"/>
      <c r="BT32" s="323"/>
      <c r="BU32" s="324"/>
      <c r="BV32" s="322"/>
      <c r="BW32" s="323"/>
      <c r="BX32" s="324"/>
      <c r="BY32" s="325"/>
      <c r="BZ32" s="326"/>
      <c r="CA32" s="327"/>
      <c r="CB32" s="317"/>
      <c r="CC32" s="319"/>
      <c r="CD32" s="320"/>
      <c r="CE32" s="321"/>
      <c r="CF32" s="319"/>
      <c r="CG32" s="320"/>
      <c r="CH32" s="321"/>
      <c r="CI32" s="319"/>
      <c r="CJ32" s="320"/>
      <c r="CK32" s="321"/>
      <c r="CL32" s="319"/>
      <c r="CM32" s="320"/>
      <c r="CN32" s="321"/>
      <c r="CO32" s="319"/>
      <c r="CP32" s="320"/>
      <c r="CQ32" s="321"/>
      <c r="CR32" s="322"/>
      <c r="CS32" s="323"/>
      <c r="CT32" s="324"/>
      <c r="CU32" s="322"/>
      <c r="CV32" s="323"/>
      <c r="CW32" s="324"/>
      <c r="CX32" s="325"/>
      <c r="CY32" s="326"/>
      <c r="CZ32" s="327"/>
      <c r="DA32" s="317"/>
      <c r="DB32" s="328"/>
      <c r="DC32" s="329"/>
      <c r="DD32" s="330"/>
      <c r="DE32" s="328"/>
      <c r="DF32" s="329"/>
      <c r="DG32" s="330"/>
      <c r="DH32" s="328"/>
      <c r="DI32" s="329"/>
      <c r="DJ32" s="330"/>
      <c r="DK32" s="328"/>
      <c r="DL32" s="329"/>
      <c r="DM32" s="330"/>
      <c r="DN32" s="328"/>
      <c r="DO32" s="329"/>
      <c r="DP32" s="330"/>
      <c r="DQ32" s="322"/>
      <c r="DR32" s="323"/>
      <c r="DS32" s="324"/>
      <c r="DT32" s="322"/>
      <c r="DU32" s="323"/>
      <c r="DV32" s="324"/>
      <c r="DW32" s="325"/>
      <c r="DX32" s="326"/>
      <c r="DY32" s="327"/>
      <c r="DZ32" s="317"/>
    </row>
    <row r="33" spans="1:130" x14ac:dyDescent="0.35">
      <c r="A33" s="314"/>
      <c r="B33" s="315"/>
      <c r="C33" s="316"/>
      <c r="D33" s="317"/>
      <c r="E33" s="318"/>
      <c r="F33" s="319"/>
      <c r="G33" s="320"/>
      <c r="H33" s="321"/>
      <c r="I33" s="319"/>
      <c r="J33" s="320"/>
      <c r="K33" s="321"/>
      <c r="L33" s="319"/>
      <c r="M33" s="320"/>
      <c r="N33" s="321"/>
      <c r="O33" s="319"/>
      <c r="P33" s="320"/>
      <c r="Q33" s="321"/>
      <c r="R33" s="319"/>
      <c r="S33" s="320"/>
      <c r="T33" s="321"/>
      <c r="U33" s="322"/>
      <c r="V33" s="323"/>
      <c r="W33" s="324"/>
      <c r="X33" s="322"/>
      <c r="Y33" s="323"/>
      <c r="Z33" s="324"/>
      <c r="AA33" s="325"/>
      <c r="AB33" s="326"/>
      <c r="AC33" s="327"/>
      <c r="AD33" s="317"/>
      <c r="AE33" s="319"/>
      <c r="AF33" s="320"/>
      <c r="AG33" s="321"/>
      <c r="AH33" s="319"/>
      <c r="AI33" s="320"/>
      <c r="AJ33" s="321"/>
      <c r="AK33" s="319"/>
      <c r="AL33" s="320"/>
      <c r="AM33" s="321"/>
      <c r="AN33" s="319"/>
      <c r="AO33" s="320"/>
      <c r="AP33" s="321"/>
      <c r="AQ33" s="319"/>
      <c r="AR33" s="320"/>
      <c r="AS33" s="321"/>
      <c r="AT33" s="322"/>
      <c r="AU33" s="323"/>
      <c r="AV33" s="324"/>
      <c r="AW33" s="322"/>
      <c r="AX33" s="323"/>
      <c r="AY33" s="324"/>
      <c r="AZ33" s="325"/>
      <c r="BA33" s="326"/>
      <c r="BB33" s="327"/>
      <c r="BC33" s="317"/>
      <c r="BD33" s="319"/>
      <c r="BE33" s="320"/>
      <c r="BF33" s="321"/>
      <c r="BG33" s="319"/>
      <c r="BH33" s="320"/>
      <c r="BI33" s="321"/>
      <c r="BJ33" s="319"/>
      <c r="BK33" s="320"/>
      <c r="BL33" s="321"/>
      <c r="BM33" s="319"/>
      <c r="BN33" s="320"/>
      <c r="BO33" s="321"/>
      <c r="BP33" s="319"/>
      <c r="BQ33" s="320"/>
      <c r="BR33" s="321"/>
      <c r="BS33" s="322"/>
      <c r="BT33" s="323"/>
      <c r="BU33" s="324"/>
      <c r="BV33" s="322"/>
      <c r="BW33" s="323"/>
      <c r="BX33" s="324"/>
      <c r="BY33" s="325"/>
      <c r="BZ33" s="326"/>
      <c r="CA33" s="327"/>
      <c r="CB33" s="317"/>
      <c r="CC33" s="319"/>
      <c r="CD33" s="320"/>
      <c r="CE33" s="321"/>
      <c r="CF33" s="319"/>
      <c r="CG33" s="320"/>
      <c r="CH33" s="321"/>
      <c r="CI33" s="319"/>
      <c r="CJ33" s="320"/>
      <c r="CK33" s="321"/>
      <c r="CL33" s="319"/>
      <c r="CM33" s="320"/>
      <c r="CN33" s="321"/>
      <c r="CO33" s="319"/>
      <c r="CP33" s="320"/>
      <c r="CQ33" s="321"/>
      <c r="CR33" s="322"/>
      <c r="CS33" s="323"/>
      <c r="CT33" s="324"/>
      <c r="CU33" s="322"/>
      <c r="CV33" s="323"/>
      <c r="CW33" s="324"/>
      <c r="CX33" s="325"/>
      <c r="CY33" s="326"/>
      <c r="CZ33" s="327"/>
      <c r="DA33" s="317"/>
      <c r="DB33" s="328"/>
      <c r="DC33" s="329"/>
      <c r="DD33" s="330"/>
      <c r="DE33" s="328"/>
      <c r="DF33" s="329"/>
      <c r="DG33" s="330"/>
      <c r="DH33" s="328"/>
      <c r="DI33" s="329"/>
      <c r="DJ33" s="330"/>
      <c r="DK33" s="328"/>
      <c r="DL33" s="329"/>
      <c r="DM33" s="330"/>
      <c r="DN33" s="328"/>
      <c r="DO33" s="329"/>
      <c r="DP33" s="330"/>
      <c r="DQ33" s="322"/>
      <c r="DR33" s="323"/>
      <c r="DS33" s="324"/>
      <c r="DT33" s="322"/>
      <c r="DU33" s="323"/>
      <c r="DV33" s="324"/>
      <c r="DW33" s="325"/>
      <c r="DX33" s="326"/>
      <c r="DY33" s="327"/>
      <c r="DZ33" s="317"/>
    </row>
    <row r="34" spans="1:130" x14ac:dyDescent="0.35">
      <c r="A34" s="314"/>
      <c r="B34" s="315"/>
      <c r="C34" s="316"/>
      <c r="D34" s="317"/>
      <c r="E34" s="318"/>
      <c r="F34" s="319"/>
      <c r="G34" s="320"/>
      <c r="H34" s="321"/>
      <c r="I34" s="319"/>
      <c r="J34" s="320"/>
      <c r="K34" s="321"/>
      <c r="L34" s="319"/>
      <c r="M34" s="320"/>
      <c r="N34" s="321"/>
      <c r="O34" s="319"/>
      <c r="P34" s="320"/>
      <c r="Q34" s="321"/>
      <c r="R34" s="319"/>
      <c r="S34" s="320"/>
      <c r="T34" s="321"/>
      <c r="U34" s="322"/>
      <c r="V34" s="323"/>
      <c r="W34" s="324"/>
      <c r="X34" s="322"/>
      <c r="Y34" s="323"/>
      <c r="Z34" s="324"/>
      <c r="AA34" s="325"/>
      <c r="AB34" s="326"/>
      <c r="AC34" s="327"/>
      <c r="AD34" s="317"/>
      <c r="AE34" s="319"/>
      <c r="AF34" s="320"/>
      <c r="AG34" s="321"/>
      <c r="AH34" s="319"/>
      <c r="AI34" s="320"/>
      <c r="AJ34" s="321"/>
      <c r="AK34" s="319"/>
      <c r="AL34" s="320"/>
      <c r="AM34" s="321"/>
      <c r="AN34" s="319"/>
      <c r="AO34" s="320"/>
      <c r="AP34" s="321"/>
      <c r="AQ34" s="319"/>
      <c r="AR34" s="320"/>
      <c r="AS34" s="321"/>
      <c r="AT34" s="322"/>
      <c r="AU34" s="323"/>
      <c r="AV34" s="324"/>
      <c r="AW34" s="322"/>
      <c r="AX34" s="323"/>
      <c r="AY34" s="324"/>
      <c r="AZ34" s="325"/>
      <c r="BA34" s="326"/>
      <c r="BB34" s="327"/>
      <c r="BC34" s="317"/>
      <c r="BD34" s="319"/>
      <c r="BE34" s="320"/>
      <c r="BF34" s="321"/>
      <c r="BG34" s="319"/>
      <c r="BH34" s="320"/>
      <c r="BI34" s="321"/>
      <c r="BJ34" s="319"/>
      <c r="BK34" s="320"/>
      <c r="BL34" s="321"/>
      <c r="BM34" s="319"/>
      <c r="BN34" s="320"/>
      <c r="BO34" s="321"/>
      <c r="BP34" s="319"/>
      <c r="BQ34" s="320"/>
      <c r="BR34" s="321"/>
      <c r="BS34" s="322"/>
      <c r="BT34" s="323"/>
      <c r="BU34" s="324"/>
      <c r="BV34" s="322"/>
      <c r="BW34" s="323"/>
      <c r="BX34" s="324"/>
      <c r="BY34" s="325"/>
      <c r="BZ34" s="326"/>
      <c r="CA34" s="327"/>
      <c r="CB34" s="317"/>
      <c r="CC34" s="319"/>
      <c r="CD34" s="320"/>
      <c r="CE34" s="321"/>
      <c r="CF34" s="319"/>
      <c r="CG34" s="320"/>
      <c r="CH34" s="321"/>
      <c r="CI34" s="319"/>
      <c r="CJ34" s="320"/>
      <c r="CK34" s="321"/>
      <c r="CL34" s="319"/>
      <c r="CM34" s="320"/>
      <c r="CN34" s="321"/>
      <c r="CO34" s="319"/>
      <c r="CP34" s="320"/>
      <c r="CQ34" s="321"/>
      <c r="CR34" s="322"/>
      <c r="CS34" s="323"/>
      <c r="CT34" s="324"/>
      <c r="CU34" s="322"/>
      <c r="CV34" s="323"/>
      <c r="CW34" s="324"/>
      <c r="CX34" s="325"/>
      <c r="CY34" s="326"/>
      <c r="CZ34" s="327"/>
      <c r="DA34" s="317"/>
      <c r="DB34" s="328"/>
      <c r="DC34" s="329"/>
      <c r="DD34" s="330"/>
      <c r="DE34" s="328"/>
      <c r="DF34" s="329"/>
      <c r="DG34" s="330"/>
      <c r="DH34" s="328"/>
      <c r="DI34" s="329"/>
      <c r="DJ34" s="330"/>
      <c r="DK34" s="328"/>
      <c r="DL34" s="329"/>
      <c r="DM34" s="330"/>
      <c r="DN34" s="328"/>
      <c r="DO34" s="329"/>
      <c r="DP34" s="330"/>
      <c r="DQ34" s="322"/>
      <c r="DR34" s="323"/>
      <c r="DS34" s="324"/>
      <c r="DT34" s="322"/>
      <c r="DU34" s="323"/>
      <c r="DV34" s="324"/>
      <c r="DW34" s="325"/>
      <c r="DX34" s="326"/>
      <c r="DY34" s="327"/>
      <c r="DZ34" s="317"/>
    </row>
    <row r="35" spans="1:130" x14ac:dyDescent="0.35">
      <c r="A35" s="314"/>
      <c r="B35" s="315"/>
      <c r="C35" s="316"/>
      <c r="D35" s="317"/>
      <c r="E35" s="318"/>
      <c r="F35" s="319"/>
      <c r="G35" s="320"/>
      <c r="H35" s="321"/>
      <c r="I35" s="319"/>
      <c r="J35" s="320"/>
      <c r="K35" s="321"/>
      <c r="L35" s="319"/>
      <c r="M35" s="320"/>
      <c r="N35" s="321"/>
      <c r="O35" s="319"/>
      <c r="P35" s="320"/>
      <c r="Q35" s="321"/>
      <c r="R35" s="319"/>
      <c r="S35" s="320"/>
      <c r="T35" s="321"/>
      <c r="U35" s="322"/>
      <c r="V35" s="323"/>
      <c r="W35" s="324"/>
      <c r="X35" s="322"/>
      <c r="Y35" s="323"/>
      <c r="Z35" s="324"/>
      <c r="AA35" s="325"/>
      <c r="AB35" s="326"/>
      <c r="AC35" s="327"/>
      <c r="AD35" s="317"/>
      <c r="AE35" s="319"/>
      <c r="AF35" s="320"/>
      <c r="AG35" s="321"/>
      <c r="AH35" s="319"/>
      <c r="AI35" s="320"/>
      <c r="AJ35" s="321"/>
      <c r="AK35" s="319"/>
      <c r="AL35" s="320"/>
      <c r="AM35" s="321"/>
      <c r="AN35" s="319"/>
      <c r="AO35" s="320"/>
      <c r="AP35" s="321"/>
      <c r="AQ35" s="319"/>
      <c r="AR35" s="320"/>
      <c r="AS35" s="321"/>
      <c r="AT35" s="322"/>
      <c r="AU35" s="323"/>
      <c r="AV35" s="324"/>
      <c r="AW35" s="322"/>
      <c r="AX35" s="323"/>
      <c r="AY35" s="324"/>
      <c r="AZ35" s="325"/>
      <c r="BA35" s="326"/>
      <c r="BB35" s="327"/>
      <c r="BC35" s="317"/>
      <c r="BD35" s="319"/>
      <c r="BE35" s="320"/>
      <c r="BF35" s="321"/>
      <c r="BG35" s="319"/>
      <c r="BH35" s="320"/>
      <c r="BI35" s="321"/>
      <c r="BJ35" s="319"/>
      <c r="BK35" s="320"/>
      <c r="BL35" s="321"/>
      <c r="BM35" s="319"/>
      <c r="BN35" s="320"/>
      <c r="BO35" s="321"/>
      <c r="BP35" s="319"/>
      <c r="BQ35" s="320"/>
      <c r="BR35" s="321"/>
      <c r="BS35" s="322"/>
      <c r="BT35" s="323"/>
      <c r="BU35" s="324"/>
      <c r="BV35" s="322"/>
      <c r="BW35" s="323"/>
      <c r="BX35" s="324"/>
      <c r="BY35" s="325"/>
      <c r="BZ35" s="326"/>
      <c r="CA35" s="327"/>
      <c r="CB35" s="317"/>
      <c r="CC35" s="319"/>
      <c r="CD35" s="320"/>
      <c r="CE35" s="321"/>
      <c r="CF35" s="319"/>
      <c r="CG35" s="320"/>
      <c r="CH35" s="321"/>
      <c r="CI35" s="319"/>
      <c r="CJ35" s="320"/>
      <c r="CK35" s="321"/>
      <c r="CL35" s="319"/>
      <c r="CM35" s="320"/>
      <c r="CN35" s="321"/>
      <c r="CO35" s="319"/>
      <c r="CP35" s="320"/>
      <c r="CQ35" s="321"/>
      <c r="CR35" s="322"/>
      <c r="CS35" s="323"/>
      <c r="CT35" s="324"/>
      <c r="CU35" s="322"/>
      <c r="CV35" s="323"/>
      <c r="CW35" s="324"/>
      <c r="CX35" s="325"/>
      <c r="CY35" s="326"/>
      <c r="CZ35" s="327"/>
      <c r="DA35" s="317"/>
      <c r="DB35" s="328"/>
      <c r="DC35" s="329"/>
      <c r="DD35" s="330"/>
      <c r="DE35" s="328"/>
      <c r="DF35" s="329"/>
      <c r="DG35" s="330"/>
      <c r="DH35" s="328"/>
      <c r="DI35" s="329"/>
      <c r="DJ35" s="330"/>
      <c r="DK35" s="328"/>
      <c r="DL35" s="329"/>
      <c r="DM35" s="330"/>
      <c r="DN35" s="328"/>
      <c r="DO35" s="329"/>
      <c r="DP35" s="330"/>
      <c r="DQ35" s="322"/>
      <c r="DR35" s="323"/>
      <c r="DS35" s="324"/>
      <c r="DT35" s="322"/>
      <c r="DU35" s="323"/>
      <c r="DV35" s="324"/>
      <c r="DW35" s="325"/>
      <c r="DX35" s="326"/>
      <c r="DY35" s="327"/>
      <c r="DZ35" s="317"/>
    </row>
    <row r="36" spans="1:130" x14ac:dyDescent="0.35">
      <c r="A36" s="314"/>
      <c r="B36" s="315"/>
      <c r="C36" s="316"/>
      <c r="D36" s="317"/>
      <c r="E36" s="318"/>
      <c r="F36" s="319"/>
      <c r="G36" s="320"/>
      <c r="H36" s="321"/>
      <c r="I36" s="319"/>
      <c r="J36" s="320"/>
      <c r="K36" s="321"/>
      <c r="L36" s="319"/>
      <c r="M36" s="320"/>
      <c r="N36" s="321"/>
      <c r="O36" s="319"/>
      <c r="P36" s="320"/>
      <c r="Q36" s="321"/>
      <c r="R36" s="319"/>
      <c r="S36" s="320"/>
      <c r="T36" s="321"/>
      <c r="U36" s="322"/>
      <c r="V36" s="323"/>
      <c r="W36" s="324"/>
      <c r="X36" s="322"/>
      <c r="Y36" s="323"/>
      <c r="Z36" s="324"/>
      <c r="AA36" s="325"/>
      <c r="AB36" s="326"/>
      <c r="AC36" s="327"/>
      <c r="AD36" s="317"/>
      <c r="AE36" s="319"/>
      <c r="AF36" s="320"/>
      <c r="AG36" s="321"/>
      <c r="AH36" s="319"/>
      <c r="AI36" s="320"/>
      <c r="AJ36" s="321"/>
      <c r="AK36" s="319"/>
      <c r="AL36" s="320"/>
      <c r="AM36" s="321"/>
      <c r="AN36" s="319"/>
      <c r="AO36" s="320"/>
      <c r="AP36" s="321"/>
      <c r="AQ36" s="319"/>
      <c r="AR36" s="320"/>
      <c r="AS36" s="321"/>
      <c r="AT36" s="322"/>
      <c r="AU36" s="323"/>
      <c r="AV36" s="324"/>
      <c r="AW36" s="322"/>
      <c r="AX36" s="323"/>
      <c r="AY36" s="324"/>
      <c r="AZ36" s="325"/>
      <c r="BA36" s="326"/>
      <c r="BB36" s="327"/>
      <c r="BC36" s="317"/>
      <c r="BD36" s="319"/>
      <c r="BE36" s="320"/>
      <c r="BF36" s="321"/>
      <c r="BG36" s="319"/>
      <c r="BH36" s="320"/>
      <c r="BI36" s="321"/>
      <c r="BJ36" s="319"/>
      <c r="BK36" s="320"/>
      <c r="BL36" s="321"/>
      <c r="BM36" s="319"/>
      <c r="BN36" s="320"/>
      <c r="BO36" s="321"/>
      <c r="BP36" s="319"/>
      <c r="BQ36" s="320"/>
      <c r="BR36" s="321"/>
      <c r="BS36" s="322"/>
      <c r="BT36" s="323"/>
      <c r="BU36" s="324"/>
      <c r="BV36" s="322"/>
      <c r="BW36" s="323"/>
      <c r="BX36" s="324"/>
      <c r="BY36" s="325"/>
      <c r="BZ36" s="326"/>
      <c r="CA36" s="327"/>
      <c r="CB36" s="317"/>
      <c r="CC36" s="319"/>
      <c r="CD36" s="320"/>
      <c r="CE36" s="321"/>
      <c r="CF36" s="319"/>
      <c r="CG36" s="320"/>
      <c r="CH36" s="321"/>
      <c r="CI36" s="319"/>
      <c r="CJ36" s="320"/>
      <c r="CK36" s="321"/>
      <c r="CL36" s="319"/>
      <c r="CM36" s="320"/>
      <c r="CN36" s="321"/>
      <c r="CO36" s="319"/>
      <c r="CP36" s="320"/>
      <c r="CQ36" s="321"/>
      <c r="CR36" s="322"/>
      <c r="CS36" s="323"/>
      <c r="CT36" s="324"/>
      <c r="CU36" s="322"/>
      <c r="CV36" s="323"/>
      <c r="CW36" s="324"/>
      <c r="CX36" s="325"/>
      <c r="CY36" s="326"/>
      <c r="CZ36" s="327"/>
      <c r="DA36" s="317"/>
      <c r="DB36" s="328"/>
      <c r="DC36" s="329"/>
      <c r="DD36" s="330"/>
      <c r="DE36" s="328"/>
      <c r="DF36" s="329"/>
      <c r="DG36" s="330"/>
      <c r="DH36" s="328"/>
      <c r="DI36" s="329"/>
      <c r="DJ36" s="330"/>
      <c r="DK36" s="328"/>
      <c r="DL36" s="329"/>
      <c r="DM36" s="330"/>
      <c r="DN36" s="328"/>
      <c r="DO36" s="329"/>
      <c r="DP36" s="330"/>
      <c r="DQ36" s="322"/>
      <c r="DR36" s="323"/>
      <c r="DS36" s="324"/>
      <c r="DT36" s="322"/>
      <c r="DU36" s="323"/>
      <c r="DV36" s="324"/>
      <c r="DW36" s="325"/>
      <c r="DX36" s="326"/>
      <c r="DY36" s="327"/>
      <c r="DZ36" s="317"/>
    </row>
    <row r="37" spans="1:130" x14ac:dyDescent="0.35">
      <c r="A37" s="314"/>
      <c r="B37" s="315"/>
      <c r="C37" s="316"/>
      <c r="D37" s="317"/>
      <c r="E37" s="318"/>
      <c r="F37" s="319"/>
      <c r="G37" s="320"/>
      <c r="H37" s="321"/>
      <c r="I37" s="319"/>
      <c r="J37" s="320"/>
      <c r="K37" s="321"/>
      <c r="L37" s="319"/>
      <c r="M37" s="320"/>
      <c r="N37" s="321"/>
      <c r="O37" s="319"/>
      <c r="P37" s="320"/>
      <c r="Q37" s="321"/>
      <c r="R37" s="319"/>
      <c r="S37" s="320"/>
      <c r="T37" s="321"/>
      <c r="U37" s="322"/>
      <c r="V37" s="323"/>
      <c r="W37" s="324"/>
      <c r="X37" s="322"/>
      <c r="Y37" s="323"/>
      <c r="Z37" s="324"/>
      <c r="AA37" s="325"/>
      <c r="AB37" s="326"/>
      <c r="AC37" s="327"/>
      <c r="AD37" s="317"/>
      <c r="AE37" s="319"/>
      <c r="AF37" s="320"/>
      <c r="AG37" s="321"/>
      <c r="AH37" s="319"/>
      <c r="AI37" s="320"/>
      <c r="AJ37" s="321"/>
      <c r="AK37" s="319"/>
      <c r="AL37" s="320"/>
      <c r="AM37" s="321"/>
      <c r="AN37" s="319"/>
      <c r="AO37" s="320"/>
      <c r="AP37" s="321"/>
      <c r="AQ37" s="319"/>
      <c r="AR37" s="320"/>
      <c r="AS37" s="321"/>
      <c r="AT37" s="322"/>
      <c r="AU37" s="323"/>
      <c r="AV37" s="324"/>
      <c r="AW37" s="322"/>
      <c r="AX37" s="323"/>
      <c r="AY37" s="324"/>
      <c r="AZ37" s="325"/>
      <c r="BA37" s="326"/>
      <c r="BB37" s="327"/>
      <c r="BC37" s="317"/>
      <c r="BD37" s="319"/>
      <c r="BE37" s="320"/>
      <c r="BF37" s="321"/>
      <c r="BG37" s="319"/>
      <c r="BH37" s="320"/>
      <c r="BI37" s="321"/>
      <c r="BJ37" s="319"/>
      <c r="BK37" s="320"/>
      <c r="BL37" s="321"/>
      <c r="BM37" s="319"/>
      <c r="BN37" s="320"/>
      <c r="BO37" s="321"/>
      <c r="BP37" s="319"/>
      <c r="BQ37" s="320"/>
      <c r="BR37" s="321"/>
      <c r="BS37" s="322"/>
      <c r="BT37" s="323"/>
      <c r="BU37" s="324"/>
      <c r="BV37" s="322"/>
      <c r="BW37" s="323"/>
      <c r="BX37" s="324"/>
      <c r="BY37" s="325"/>
      <c r="BZ37" s="326"/>
      <c r="CA37" s="327"/>
      <c r="CB37" s="317"/>
      <c r="CC37" s="319"/>
      <c r="CD37" s="320"/>
      <c r="CE37" s="321"/>
      <c r="CF37" s="319"/>
      <c r="CG37" s="320"/>
      <c r="CH37" s="321"/>
      <c r="CI37" s="319"/>
      <c r="CJ37" s="320"/>
      <c r="CK37" s="321"/>
      <c r="CL37" s="319"/>
      <c r="CM37" s="320"/>
      <c r="CN37" s="321"/>
      <c r="CO37" s="319"/>
      <c r="CP37" s="320"/>
      <c r="CQ37" s="321"/>
      <c r="CR37" s="322"/>
      <c r="CS37" s="323"/>
      <c r="CT37" s="324"/>
      <c r="CU37" s="322"/>
      <c r="CV37" s="323"/>
      <c r="CW37" s="324"/>
      <c r="CX37" s="325"/>
      <c r="CY37" s="326"/>
      <c r="CZ37" s="327"/>
      <c r="DA37" s="317"/>
      <c r="DB37" s="328"/>
      <c r="DC37" s="329"/>
      <c r="DD37" s="330"/>
      <c r="DE37" s="328"/>
      <c r="DF37" s="329"/>
      <c r="DG37" s="330"/>
      <c r="DH37" s="328"/>
      <c r="DI37" s="329"/>
      <c r="DJ37" s="330"/>
      <c r="DK37" s="328"/>
      <c r="DL37" s="329"/>
      <c r="DM37" s="330"/>
      <c r="DN37" s="328"/>
      <c r="DO37" s="329"/>
      <c r="DP37" s="330"/>
      <c r="DQ37" s="322"/>
      <c r="DR37" s="323"/>
      <c r="DS37" s="324"/>
      <c r="DT37" s="322"/>
      <c r="DU37" s="323"/>
      <c r="DV37" s="324"/>
      <c r="DW37" s="325"/>
      <c r="DX37" s="326"/>
      <c r="DY37" s="327"/>
      <c r="DZ37" s="317"/>
    </row>
    <row r="38" spans="1:130" x14ac:dyDescent="0.35">
      <c r="A38" s="314"/>
      <c r="B38" s="315"/>
      <c r="C38" s="316"/>
      <c r="D38" s="317"/>
      <c r="E38" s="318"/>
      <c r="F38" s="319"/>
      <c r="G38" s="320"/>
      <c r="H38" s="321"/>
      <c r="I38" s="319"/>
      <c r="J38" s="320"/>
      <c r="K38" s="321"/>
      <c r="L38" s="319"/>
      <c r="M38" s="320"/>
      <c r="N38" s="321"/>
      <c r="O38" s="319"/>
      <c r="P38" s="320"/>
      <c r="Q38" s="321"/>
      <c r="R38" s="319"/>
      <c r="S38" s="320"/>
      <c r="T38" s="321"/>
      <c r="U38" s="322"/>
      <c r="V38" s="323"/>
      <c r="W38" s="324"/>
      <c r="X38" s="322"/>
      <c r="Y38" s="323"/>
      <c r="Z38" s="324"/>
      <c r="AA38" s="325"/>
      <c r="AB38" s="326"/>
      <c r="AC38" s="327"/>
      <c r="AD38" s="317"/>
      <c r="AE38" s="319"/>
      <c r="AF38" s="320"/>
      <c r="AG38" s="321"/>
      <c r="AH38" s="319"/>
      <c r="AI38" s="320"/>
      <c r="AJ38" s="321"/>
      <c r="AK38" s="319"/>
      <c r="AL38" s="320"/>
      <c r="AM38" s="321"/>
      <c r="AN38" s="319"/>
      <c r="AO38" s="320"/>
      <c r="AP38" s="321"/>
      <c r="AQ38" s="319"/>
      <c r="AR38" s="320"/>
      <c r="AS38" s="321"/>
      <c r="AT38" s="322"/>
      <c r="AU38" s="323"/>
      <c r="AV38" s="324"/>
      <c r="AW38" s="322"/>
      <c r="AX38" s="323"/>
      <c r="AY38" s="324"/>
      <c r="AZ38" s="325"/>
      <c r="BA38" s="326"/>
      <c r="BB38" s="327"/>
      <c r="BC38" s="317"/>
      <c r="BD38" s="319"/>
      <c r="BE38" s="320"/>
      <c r="BF38" s="321"/>
      <c r="BG38" s="319"/>
      <c r="BH38" s="320"/>
      <c r="BI38" s="321"/>
      <c r="BJ38" s="319"/>
      <c r="BK38" s="320"/>
      <c r="BL38" s="321"/>
      <c r="BM38" s="319"/>
      <c r="BN38" s="320"/>
      <c r="BO38" s="321"/>
      <c r="BP38" s="319"/>
      <c r="BQ38" s="320"/>
      <c r="BR38" s="321"/>
      <c r="BS38" s="322"/>
      <c r="BT38" s="323"/>
      <c r="BU38" s="324"/>
      <c r="BV38" s="322"/>
      <c r="BW38" s="323"/>
      <c r="BX38" s="324"/>
      <c r="BY38" s="325"/>
      <c r="BZ38" s="326"/>
      <c r="CA38" s="327"/>
      <c r="CB38" s="317"/>
      <c r="CC38" s="319"/>
      <c r="CD38" s="320"/>
      <c r="CE38" s="321"/>
      <c r="CF38" s="319"/>
      <c r="CG38" s="320"/>
      <c r="CH38" s="321"/>
      <c r="CI38" s="319"/>
      <c r="CJ38" s="320"/>
      <c r="CK38" s="321"/>
      <c r="CL38" s="319"/>
      <c r="CM38" s="320"/>
      <c r="CN38" s="321"/>
      <c r="CO38" s="319"/>
      <c r="CP38" s="320"/>
      <c r="CQ38" s="321"/>
      <c r="CR38" s="322"/>
      <c r="CS38" s="323"/>
      <c r="CT38" s="324"/>
      <c r="CU38" s="322"/>
      <c r="CV38" s="323"/>
      <c r="CW38" s="324"/>
      <c r="CX38" s="325"/>
      <c r="CY38" s="326"/>
      <c r="CZ38" s="327"/>
      <c r="DA38" s="317"/>
      <c r="DB38" s="328"/>
      <c r="DC38" s="329"/>
      <c r="DD38" s="330"/>
      <c r="DE38" s="328"/>
      <c r="DF38" s="329"/>
      <c r="DG38" s="330"/>
      <c r="DH38" s="328"/>
      <c r="DI38" s="329"/>
      <c r="DJ38" s="330"/>
      <c r="DK38" s="328"/>
      <c r="DL38" s="329"/>
      <c r="DM38" s="330"/>
      <c r="DN38" s="328"/>
      <c r="DO38" s="329"/>
      <c r="DP38" s="330"/>
      <c r="DQ38" s="322"/>
      <c r="DR38" s="323"/>
      <c r="DS38" s="324"/>
      <c r="DT38" s="322"/>
      <c r="DU38" s="323"/>
      <c r="DV38" s="324"/>
      <c r="DW38" s="325"/>
      <c r="DX38" s="326"/>
      <c r="DY38" s="327"/>
      <c r="DZ38" s="317"/>
    </row>
    <row r="39" spans="1:130" x14ac:dyDescent="0.35">
      <c r="A39" s="314"/>
      <c r="B39" s="315"/>
      <c r="C39" s="316"/>
      <c r="D39" s="317"/>
      <c r="E39" s="318"/>
      <c r="F39" s="319"/>
      <c r="G39" s="320"/>
      <c r="H39" s="321"/>
      <c r="I39" s="319"/>
      <c r="J39" s="320"/>
      <c r="K39" s="321"/>
      <c r="L39" s="319"/>
      <c r="M39" s="320"/>
      <c r="N39" s="321"/>
      <c r="O39" s="319"/>
      <c r="P39" s="320"/>
      <c r="Q39" s="321"/>
      <c r="R39" s="319"/>
      <c r="S39" s="320"/>
      <c r="T39" s="321"/>
      <c r="U39" s="322"/>
      <c r="V39" s="323"/>
      <c r="W39" s="324"/>
      <c r="X39" s="322"/>
      <c r="Y39" s="323"/>
      <c r="Z39" s="324"/>
      <c r="AA39" s="325"/>
      <c r="AB39" s="326"/>
      <c r="AC39" s="327"/>
      <c r="AD39" s="317"/>
      <c r="AE39" s="319"/>
      <c r="AF39" s="320"/>
      <c r="AG39" s="321"/>
      <c r="AH39" s="319"/>
      <c r="AI39" s="320"/>
      <c r="AJ39" s="321"/>
      <c r="AK39" s="319"/>
      <c r="AL39" s="320"/>
      <c r="AM39" s="321"/>
      <c r="AN39" s="319"/>
      <c r="AO39" s="320"/>
      <c r="AP39" s="321"/>
      <c r="AQ39" s="319"/>
      <c r="AR39" s="320"/>
      <c r="AS39" s="321"/>
      <c r="AT39" s="322"/>
      <c r="AU39" s="323"/>
      <c r="AV39" s="324"/>
      <c r="AW39" s="322"/>
      <c r="AX39" s="323"/>
      <c r="AY39" s="324"/>
      <c r="AZ39" s="325"/>
      <c r="BA39" s="326"/>
      <c r="BB39" s="327"/>
      <c r="BC39" s="317"/>
      <c r="BD39" s="319"/>
      <c r="BE39" s="320"/>
      <c r="BF39" s="321"/>
      <c r="BG39" s="319"/>
      <c r="BH39" s="320"/>
      <c r="BI39" s="321"/>
      <c r="BJ39" s="319"/>
      <c r="BK39" s="320"/>
      <c r="BL39" s="321"/>
      <c r="BM39" s="319"/>
      <c r="BN39" s="320"/>
      <c r="BO39" s="321"/>
      <c r="BP39" s="319"/>
      <c r="BQ39" s="320"/>
      <c r="BR39" s="321"/>
      <c r="BS39" s="322"/>
      <c r="BT39" s="323"/>
      <c r="BU39" s="324"/>
      <c r="BV39" s="322"/>
      <c r="BW39" s="323"/>
      <c r="BX39" s="324"/>
      <c r="BY39" s="325"/>
      <c r="BZ39" s="326"/>
      <c r="CA39" s="327"/>
      <c r="CB39" s="317"/>
      <c r="CC39" s="319"/>
      <c r="CD39" s="320"/>
      <c r="CE39" s="321"/>
      <c r="CF39" s="319"/>
      <c r="CG39" s="320"/>
      <c r="CH39" s="321"/>
      <c r="CI39" s="319"/>
      <c r="CJ39" s="320"/>
      <c r="CK39" s="321"/>
      <c r="CL39" s="319"/>
      <c r="CM39" s="320"/>
      <c r="CN39" s="321"/>
      <c r="CO39" s="319"/>
      <c r="CP39" s="320"/>
      <c r="CQ39" s="321"/>
      <c r="CR39" s="322"/>
      <c r="CS39" s="323"/>
      <c r="CT39" s="324"/>
      <c r="CU39" s="322"/>
      <c r="CV39" s="323"/>
      <c r="CW39" s="324"/>
      <c r="CX39" s="325"/>
      <c r="CY39" s="326"/>
      <c r="CZ39" s="327"/>
      <c r="DA39" s="317"/>
      <c r="DB39" s="328"/>
      <c r="DC39" s="329"/>
      <c r="DD39" s="330"/>
      <c r="DE39" s="328"/>
      <c r="DF39" s="329"/>
      <c r="DG39" s="330"/>
      <c r="DH39" s="328"/>
      <c r="DI39" s="329"/>
      <c r="DJ39" s="330"/>
      <c r="DK39" s="328"/>
      <c r="DL39" s="329"/>
      <c r="DM39" s="330"/>
      <c r="DN39" s="328"/>
      <c r="DO39" s="329"/>
      <c r="DP39" s="330"/>
      <c r="DQ39" s="322"/>
      <c r="DR39" s="323"/>
      <c r="DS39" s="324"/>
      <c r="DT39" s="322"/>
      <c r="DU39" s="323"/>
      <c r="DV39" s="324"/>
      <c r="DW39" s="325"/>
      <c r="DX39" s="326"/>
      <c r="DY39" s="327"/>
      <c r="DZ39" s="317"/>
    </row>
    <row r="40" spans="1:130" x14ac:dyDescent="0.35">
      <c r="A40" s="314"/>
      <c r="B40" s="315"/>
      <c r="C40" s="316"/>
      <c r="D40" s="317"/>
      <c r="E40" s="318"/>
      <c r="F40" s="319"/>
      <c r="G40" s="320"/>
      <c r="H40" s="321"/>
      <c r="I40" s="319"/>
      <c r="J40" s="320"/>
      <c r="K40" s="321"/>
      <c r="L40" s="319"/>
      <c r="M40" s="320"/>
      <c r="N40" s="321"/>
      <c r="O40" s="319"/>
      <c r="P40" s="320"/>
      <c r="Q40" s="321"/>
      <c r="R40" s="319"/>
      <c r="S40" s="320"/>
      <c r="T40" s="321"/>
      <c r="U40" s="322"/>
      <c r="V40" s="323"/>
      <c r="W40" s="324"/>
      <c r="X40" s="322"/>
      <c r="Y40" s="323"/>
      <c r="Z40" s="324"/>
      <c r="AA40" s="325"/>
      <c r="AB40" s="326"/>
      <c r="AC40" s="327"/>
      <c r="AD40" s="317"/>
      <c r="AE40" s="319"/>
      <c r="AF40" s="320"/>
      <c r="AG40" s="321"/>
      <c r="AH40" s="319"/>
      <c r="AI40" s="320"/>
      <c r="AJ40" s="321"/>
      <c r="AK40" s="319"/>
      <c r="AL40" s="320"/>
      <c r="AM40" s="321"/>
      <c r="AN40" s="319"/>
      <c r="AO40" s="320"/>
      <c r="AP40" s="321"/>
      <c r="AQ40" s="319"/>
      <c r="AR40" s="320"/>
      <c r="AS40" s="321"/>
      <c r="AT40" s="322"/>
      <c r="AU40" s="323"/>
      <c r="AV40" s="324"/>
      <c r="AW40" s="322"/>
      <c r="AX40" s="323"/>
      <c r="AY40" s="324"/>
      <c r="AZ40" s="325"/>
      <c r="BA40" s="326"/>
      <c r="BB40" s="327"/>
      <c r="BC40" s="317"/>
      <c r="BD40" s="319"/>
      <c r="BE40" s="320"/>
      <c r="BF40" s="321"/>
      <c r="BG40" s="319"/>
      <c r="BH40" s="320"/>
      <c r="BI40" s="321"/>
      <c r="BJ40" s="319"/>
      <c r="BK40" s="320"/>
      <c r="BL40" s="321"/>
      <c r="BM40" s="319"/>
      <c r="BN40" s="320"/>
      <c r="BO40" s="321"/>
      <c r="BP40" s="319"/>
      <c r="BQ40" s="320"/>
      <c r="BR40" s="321"/>
      <c r="BS40" s="322"/>
      <c r="BT40" s="323"/>
      <c r="BU40" s="324"/>
      <c r="BV40" s="322"/>
      <c r="BW40" s="323"/>
      <c r="BX40" s="324"/>
      <c r="BY40" s="325"/>
      <c r="BZ40" s="326"/>
      <c r="CA40" s="327"/>
      <c r="CB40" s="317"/>
      <c r="CC40" s="319"/>
      <c r="CD40" s="320"/>
      <c r="CE40" s="321"/>
      <c r="CF40" s="319"/>
      <c r="CG40" s="320"/>
      <c r="CH40" s="321"/>
      <c r="CI40" s="319"/>
      <c r="CJ40" s="320"/>
      <c r="CK40" s="321"/>
      <c r="CL40" s="319"/>
      <c r="CM40" s="320"/>
      <c r="CN40" s="321"/>
      <c r="CO40" s="319"/>
      <c r="CP40" s="320"/>
      <c r="CQ40" s="321"/>
      <c r="CR40" s="322"/>
      <c r="CS40" s="323"/>
      <c r="CT40" s="324"/>
      <c r="CU40" s="322"/>
      <c r="CV40" s="323"/>
      <c r="CW40" s="324"/>
      <c r="CX40" s="325"/>
      <c r="CY40" s="326"/>
      <c r="CZ40" s="327"/>
      <c r="DA40" s="317"/>
      <c r="DB40" s="328"/>
      <c r="DC40" s="329"/>
      <c r="DD40" s="330"/>
      <c r="DE40" s="328"/>
      <c r="DF40" s="329"/>
      <c r="DG40" s="330"/>
      <c r="DH40" s="328"/>
      <c r="DI40" s="329"/>
      <c r="DJ40" s="330"/>
      <c r="DK40" s="328"/>
      <c r="DL40" s="329"/>
      <c r="DM40" s="330"/>
      <c r="DN40" s="328"/>
      <c r="DO40" s="329"/>
      <c r="DP40" s="330"/>
      <c r="DQ40" s="322"/>
      <c r="DR40" s="323"/>
      <c r="DS40" s="324"/>
      <c r="DT40" s="322"/>
      <c r="DU40" s="323"/>
      <c r="DV40" s="324"/>
      <c r="DW40" s="325"/>
      <c r="DX40" s="326"/>
      <c r="DY40" s="327"/>
      <c r="DZ40" s="317"/>
    </row>
    <row r="41" spans="1:130" x14ac:dyDescent="0.35">
      <c r="A41" s="314"/>
      <c r="B41" s="315"/>
      <c r="C41" s="316"/>
      <c r="D41" s="317"/>
      <c r="E41" s="318"/>
      <c r="F41" s="319"/>
      <c r="G41" s="320"/>
      <c r="H41" s="321"/>
      <c r="I41" s="319"/>
      <c r="J41" s="320"/>
      <c r="K41" s="321"/>
      <c r="L41" s="319"/>
      <c r="M41" s="320"/>
      <c r="N41" s="321"/>
      <c r="O41" s="319"/>
      <c r="P41" s="320"/>
      <c r="Q41" s="321"/>
      <c r="R41" s="319"/>
      <c r="S41" s="320"/>
      <c r="T41" s="321"/>
      <c r="U41" s="322"/>
      <c r="V41" s="323"/>
      <c r="W41" s="324"/>
      <c r="X41" s="322"/>
      <c r="Y41" s="323"/>
      <c r="Z41" s="324"/>
      <c r="AA41" s="325"/>
      <c r="AB41" s="326"/>
      <c r="AC41" s="327"/>
      <c r="AD41" s="317"/>
      <c r="AE41" s="319"/>
      <c r="AF41" s="320"/>
      <c r="AG41" s="321"/>
      <c r="AH41" s="319"/>
      <c r="AI41" s="320"/>
      <c r="AJ41" s="321"/>
      <c r="AK41" s="319"/>
      <c r="AL41" s="320"/>
      <c r="AM41" s="321"/>
      <c r="AN41" s="319"/>
      <c r="AO41" s="320"/>
      <c r="AP41" s="321"/>
      <c r="AQ41" s="319"/>
      <c r="AR41" s="320"/>
      <c r="AS41" s="321"/>
      <c r="AT41" s="322"/>
      <c r="AU41" s="323"/>
      <c r="AV41" s="324"/>
      <c r="AW41" s="322"/>
      <c r="AX41" s="323"/>
      <c r="AY41" s="324"/>
      <c r="AZ41" s="325"/>
      <c r="BA41" s="326"/>
      <c r="BB41" s="327"/>
      <c r="BC41" s="317"/>
      <c r="BD41" s="319"/>
      <c r="BE41" s="320"/>
      <c r="BF41" s="321"/>
      <c r="BG41" s="319"/>
      <c r="BH41" s="320"/>
      <c r="BI41" s="321"/>
      <c r="BJ41" s="319"/>
      <c r="BK41" s="320"/>
      <c r="BL41" s="321"/>
      <c r="BM41" s="319"/>
      <c r="BN41" s="320"/>
      <c r="BO41" s="321"/>
      <c r="BP41" s="319"/>
      <c r="BQ41" s="320"/>
      <c r="BR41" s="321"/>
      <c r="BS41" s="322"/>
      <c r="BT41" s="323"/>
      <c r="BU41" s="324"/>
      <c r="BV41" s="322"/>
      <c r="BW41" s="323"/>
      <c r="BX41" s="324"/>
      <c r="BY41" s="325"/>
      <c r="BZ41" s="326"/>
      <c r="CA41" s="327"/>
      <c r="CB41" s="317"/>
      <c r="CC41" s="319"/>
      <c r="CD41" s="320"/>
      <c r="CE41" s="321"/>
      <c r="CF41" s="319"/>
      <c r="CG41" s="320"/>
      <c r="CH41" s="321"/>
      <c r="CI41" s="319"/>
      <c r="CJ41" s="320"/>
      <c r="CK41" s="321"/>
      <c r="CL41" s="319"/>
      <c r="CM41" s="320"/>
      <c r="CN41" s="321"/>
      <c r="CO41" s="319"/>
      <c r="CP41" s="320"/>
      <c r="CQ41" s="321"/>
      <c r="CR41" s="322"/>
      <c r="CS41" s="323"/>
      <c r="CT41" s="324"/>
      <c r="CU41" s="322"/>
      <c r="CV41" s="323"/>
      <c r="CW41" s="324"/>
      <c r="CX41" s="325"/>
      <c r="CY41" s="326"/>
      <c r="CZ41" s="327"/>
      <c r="DA41" s="317"/>
      <c r="DB41" s="328"/>
      <c r="DC41" s="329"/>
      <c r="DD41" s="330"/>
      <c r="DE41" s="328"/>
      <c r="DF41" s="329"/>
      <c r="DG41" s="330"/>
      <c r="DH41" s="328"/>
      <c r="DI41" s="329"/>
      <c r="DJ41" s="330"/>
      <c r="DK41" s="328"/>
      <c r="DL41" s="329"/>
      <c r="DM41" s="330"/>
      <c r="DN41" s="328"/>
      <c r="DO41" s="329"/>
      <c r="DP41" s="330"/>
      <c r="DQ41" s="322"/>
      <c r="DR41" s="323"/>
      <c r="DS41" s="324"/>
      <c r="DT41" s="322"/>
      <c r="DU41" s="323"/>
      <c r="DV41" s="324"/>
      <c r="DW41" s="325"/>
      <c r="DX41" s="326"/>
      <c r="DY41" s="327"/>
      <c r="DZ41" s="317"/>
    </row>
    <row r="42" spans="1:130" x14ac:dyDescent="0.35">
      <c r="A42" s="314"/>
      <c r="B42" s="315"/>
      <c r="C42" s="316"/>
      <c r="D42" s="317"/>
      <c r="E42" s="318"/>
      <c r="F42" s="319"/>
      <c r="G42" s="320"/>
      <c r="H42" s="321"/>
      <c r="I42" s="319"/>
      <c r="J42" s="320"/>
      <c r="K42" s="321"/>
      <c r="L42" s="319"/>
      <c r="M42" s="320"/>
      <c r="N42" s="321"/>
      <c r="O42" s="319"/>
      <c r="P42" s="320"/>
      <c r="Q42" s="321"/>
      <c r="R42" s="319"/>
      <c r="S42" s="320"/>
      <c r="T42" s="321"/>
      <c r="U42" s="322"/>
      <c r="V42" s="323"/>
      <c r="W42" s="324"/>
      <c r="X42" s="322"/>
      <c r="Y42" s="323"/>
      <c r="Z42" s="324"/>
      <c r="AA42" s="325"/>
      <c r="AB42" s="326"/>
      <c r="AC42" s="327"/>
      <c r="AD42" s="317"/>
      <c r="AE42" s="319"/>
      <c r="AF42" s="320"/>
      <c r="AG42" s="321"/>
      <c r="AH42" s="319"/>
      <c r="AI42" s="320"/>
      <c r="AJ42" s="321"/>
      <c r="AK42" s="319"/>
      <c r="AL42" s="320"/>
      <c r="AM42" s="321"/>
      <c r="AN42" s="319"/>
      <c r="AO42" s="320"/>
      <c r="AP42" s="321"/>
      <c r="AQ42" s="319"/>
      <c r="AR42" s="320"/>
      <c r="AS42" s="321"/>
      <c r="AT42" s="322"/>
      <c r="AU42" s="323"/>
      <c r="AV42" s="324"/>
      <c r="AW42" s="322"/>
      <c r="AX42" s="323"/>
      <c r="AY42" s="324"/>
      <c r="AZ42" s="325"/>
      <c r="BA42" s="326"/>
      <c r="BB42" s="327"/>
      <c r="BC42" s="317"/>
      <c r="BD42" s="319"/>
      <c r="BE42" s="320"/>
      <c r="BF42" s="321"/>
      <c r="BG42" s="319"/>
      <c r="BH42" s="320"/>
      <c r="BI42" s="321"/>
      <c r="BJ42" s="319"/>
      <c r="BK42" s="320"/>
      <c r="BL42" s="321"/>
      <c r="BM42" s="319"/>
      <c r="BN42" s="320"/>
      <c r="BO42" s="321"/>
      <c r="BP42" s="319"/>
      <c r="BQ42" s="320"/>
      <c r="BR42" s="321"/>
      <c r="BS42" s="322"/>
      <c r="BT42" s="323"/>
      <c r="BU42" s="324"/>
      <c r="BV42" s="322"/>
      <c r="BW42" s="323"/>
      <c r="BX42" s="324"/>
      <c r="BY42" s="325"/>
      <c r="BZ42" s="326"/>
      <c r="CA42" s="327"/>
      <c r="CB42" s="317"/>
      <c r="CC42" s="319"/>
      <c r="CD42" s="320"/>
      <c r="CE42" s="321"/>
      <c r="CF42" s="319"/>
      <c r="CG42" s="320"/>
      <c r="CH42" s="321"/>
      <c r="CI42" s="319"/>
      <c r="CJ42" s="320"/>
      <c r="CK42" s="321"/>
      <c r="CL42" s="319"/>
      <c r="CM42" s="320"/>
      <c r="CN42" s="321"/>
      <c r="CO42" s="319"/>
      <c r="CP42" s="320"/>
      <c r="CQ42" s="321"/>
      <c r="CR42" s="322"/>
      <c r="CS42" s="323"/>
      <c r="CT42" s="324"/>
      <c r="CU42" s="322"/>
      <c r="CV42" s="323"/>
      <c r="CW42" s="324"/>
      <c r="CX42" s="325"/>
      <c r="CY42" s="326"/>
      <c r="CZ42" s="327"/>
      <c r="DA42" s="317"/>
      <c r="DB42" s="328"/>
      <c r="DC42" s="329"/>
      <c r="DD42" s="330"/>
      <c r="DE42" s="328"/>
      <c r="DF42" s="329"/>
      <c r="DG42" s="330"/>
      <c r="DH42" s="328"/>
      <c r="DI42" s="329"/>
      <c r="DJ42" s="330"/>
      <c r="DK42" s="328"/>
      <c r="DL42" s="329"/>
      <c r="DM42" s="330"/>
      <c r="DN42" s="328"/>
      <c r="DO42" s="329"/>
      <c r="DP42" s="330"/>
      <c r="DQ42" s="322"/>
      <c r="DR42" s="323"/>
      <c r="DS42" s="324"/>
      <c r="DT42" s="322"/>
      <c r="DU42" s="323"/>
      <c r="DV42" s="324"/>
      <c r="DW42" s="325"/>
      <c r="DX42" s="326"/>
      <c r="DY42" s="327"/>
      <c r="DZ42" s="317"/>
    </row>
    <row r="43" spans="1:130" x14ac:dyDescent="0.35">
      <c r="A43" s="314"/>
      <c r="B43" s="315"/>
      <c r="C43" s="316"/>
      <c r="D43" s="317"/>
      <c r="E43" s="318"/>
      <c r="F43" s="319"/>
      <c r="G43" s="320"/>
      <c r="H43" s="321"/>
      <c r="I43" s="319"/>
      <c r="J43" s="320"/>
      <c r="K43" s="321"/>
      <c r="L43" s="319"/>
      <c r="M43" s="320"/>
      <c r="N43" s="321"/>
      <c r="O43" s="319"/>
      <c r="P43" s="320"/>
      <c r="Q43" s="321"/>
      <c r="R43" s="319"/>
      <c r="S43" s="320"/>
      <c r="T43" s="321"/>
      <c r="U43" s="322"/>
      <c r="V43" s="323"/>
      <c r="W43" s="324"/>
      <c r="X43" s="322"/>
      <c r="Y43" s="323"/>
      <c r="Z43" s="324"/>
      <c r="AA43" s="325"/>
      <c r="AB43" s="326"/>
      <c r="AC43" s="327"/>
      <c r="AD43" s="317"/>
      <c r="AE43" s="319"/>
      <c r="AF43" s="320"/>
      <c r="AG43" s="321"/>
      <c r="AH43" s="319"/>
      <c r="AI43" s="320"/>
      <c r="AJ43" s="321"/>
      <c r="AK43" s="319"/>
      <c r="AL43" s="320"/>
      <c r="AM43" s="321"/>
      <c r="AN43" s="319"/>
      <c r="AO43" s="320"/>
      <c r="AP43" s="321"/>
      <c r="AQ43" s="319"/>
      <c r="AR43" s="320"/>
      <c r="AS43" s="321"/>
      <c r="AT43" s="322"/>
      <c r="AU43" s="323"/>
      <c r="AV43" s="324"/>
      <c r="AW43" s="322"/>
      <c r="AX43" s="323"/>
      <c r="AY43" s="324"/>
      <c r="AZ43" s="325"/>
      <c r="BA43" s="326"/>
      <c r="BB43" s="327"/>
      <c r="BC43" s="317"/>
      <c r="BD43" s="319"/>
      <c r="BE43" s="320"/>
      <c r="BF43" s="321"/>
      <c r="BG43" s="319"/>
      <c r="BH43" s="320"/>
      <c r="BI43" s="321"/>
      <c r="BJ43" s="319"/>
      <c r="BK43" s="320"/>
      <c r="BL43" s="321"/>
      <c r="BM43" s="319"/>
      <c r="BN43" s="320"/>
      <c r="BO43" s="321"/>
      <c r="BP43" s="319"/>
      <c r="BQ43" s="320"/>
      <c r="BR43" s="321"/>
      <c r="BS43" s="322"/>
      <c r="BT43" s="323"/>
      <c r="BU43" s="324"/>
      <c r="BV43" s="322"/>
      <c r="BW43" s="323"/>
      <c r="BX43" s="324"/>
      <c r="BY43" s="325"/>
      <c r="BZ43" s="326"/>
      <c r="CA43" s="327"/>
      <c r="CB43" s="317"/>
      <c r="CC43" s="319"/>
      <c r="CD43" s="320"/>
      <c r="CE43" s="321"/>
      <c r="CF43" s="319"/>
      <c r="CG43" s="320"/>
      <c r="CH43" s="321"/>
      <c r="CI43" s="319"/>
      <c r="CJ43" s="320"/>
      <c r="CK43" s="321"/>
      <c r="CL43" s="319"/>
      <c r="CM43" s="320"/>
      <c r="CN43" s="321"/>
      <c r="CO43" s="319"/>
      <c r="CP43" s="320"/>
      <c r="CQ43" s="321"/>
      <c r="CR43" s="322"/>
      <c r="CS43" s="323"/>
      <c r="CT43" s="324"/>
      <c r="CU43" s="322"/>
      <c r="CV43" s="323"/>
      <c r="CW43" s="324"/>
      <c r="CX43" s="325"/>
      <c r="CY43" s="326"/>
      <c r="CZ43" s="327"/>
      <c r="DA43" s="317"/>
      <c r="DB43" s="328"/>
      <c r="DC43" s="329"/>
      <c r="DD43" s="330"/>
      <c r="DE43" s="328"/>
      <c r="DF43" s="329"/>
      <c r="DG43" s="330"/>
      <c r="DH43" s="328"/>
      <c r="DI43" s="329"/>
      <c r="DJ43" s="330"/>
      <c r="DK43" s="328"/>
      <c r="DL43" s="329"/>
      <c r="DM43" s="330"/>
      <c r="DN43" s="328"/>
      <c r="DO43" s="329"/>
      <c r="DP43" s="330"/>
      <c r="DQ43" s="322"/>
      <c r="DR43" s="323"/>
      <c r="DS43" s="324"/>
      <c r="DT43" s="322"/>
      <c r="DU43" s="323"/>
      <c r="DV43" s="324"/>
      <c r="DW43" s="325"/>
      <c r="DX43" s="326"/>
      <c r="DY43" s="327"/>
      <c r="DZ43" s="317"/>
    </row>
    <row r="44" spans="1:130" x14ac:dyDescent="0.35">
      <c r="A44" s="314"/>
      <c r="B44" s="315"/>
      <c r="C44" s="316"/>
      <c r="D44" s="317"/>
      <c r="E44" s="318"/>
      <c r="F44" s="319"/>
      <c r="G44" s="320"/>
      <c r="H44" s="321"/>
      <c r="I44" s="319"/>
      <c r="J44" s="320"/>
      <c r="K44" s="321"/>
      <c r="L44" s="319"/>
      <c r="M44" s="320"/>
      <c r="N44" s="321"/>
      <c r="O44" s="319"/>
      <c r="P44" s="320"/>
      <c r="Q44" s="321"/>
      <c r="R44" s="319"/>
      <c r="S44" s="320"/>
      <c r="T44" s="321"/>
      <c r="U44" s="322"/>
      <c r="V44" s="323"/>
      <c r="W44" s="324"/>
      <c r="X44" s="322"/>
      <c r="Y44" s="323"/>
      <c r="Z44" s="324"/>
      <c r="AA44" s="325"/>
      <c r="AB44" s="326"/>
      <c r="AC44" s="327"/>
      <c r="AD44" s="317"/>
      <c r="AE44" s="319"/>
      <c r="AF44" s="320"/>
      <c r="AG44" s="321"/>
      <c r="AH44" s="319"/>
      <c r="AI44" s="320"/>
      <c r="AJ44" s="321"/>
      <c r="AK44" s="319"/>
      <c r="AL44" s="320"/>
      <c r="AM44" s="321"/>
      <c r="AN44" s="319"/>
      <c r="AO44" s="320"/>
      <c r="AP44" s="321"/>
      <c r="AQ44" s="319"/>
      <c r="AR44" s="320"/>
      <c r="AS44" s="321"/>
      <c r="AT44" s="322"/>
      <c r="AU44" s="323"/>
      <c r="AV44" s="324"/>
      <c r="AW44" s="322"/>
      <c r="AX44" s="323"/>
      <c r="AY44" s="324"/>
      <c r="AZ44" s="325"/>
      <c r="BA44" s="326"/>
      <c r="BB44" s="327"/>
      <c r="BC44" s="317"/>
      <c r="BD44" s="319"/>
      <c r="BE44" s="320"/>
      <c r="BF44" s="321"/>
      <c r="BG44" s="319"/>
      <c r="BH44" s="320"/>
      <c r="BI44" s="321"/>
      <c r="BJ44" s="319"/>
      <c r="BK44" s="320"/>
      <c r="BL44" s="321"/>
      <c r="BM44" s="319"/>
      <c r="BN44" s="320"/>
      <c r="BO44" s="321"/>
      <c r="BP44" s="319"/>
      <c r="BQ44" s="320"/>
      <c r="BR44" s="321"/>
      <c r="BS44" s="322"/>
      <c r="BT44" s="323"/>
      <c r="BU44" s="324"/>
      <c r="BV44" s="322"/>
      <c r="BW44" s="323"/>
      <c r="BX44" s="324"/>
      <c r="BY44" s="325"/>
      <c r="BZ44" s="326"/>
      <c r="CA44" s="327"/>
      <c r="CB44" s="317"/>
      <c r="CC44" s="319"/>
      <c r="CD44" s="320"/>
      <c r="CE44" s="321"/>
      <c r="CF44" s="319"/>
      <c r="CG44" s="320"/>
      <c r="CH44" s="321"/>
      <c r="CI44" s="319"/>
      <c r="CJ44" s="320"/>
      <c r="CK44" s="321"/>
      <c r="CL44" s="319"/>
      <c r="CM44" s="320"/>
      <c r="CN44" s="321"/>
      <c r="CO44" s="319"/>
      <c r="CP44" s="320"/>
      <c r="CQ44" s="321"/>
      <c r="CR44" s="322"/>
      <c r="CS44" s="323"/>
      <c r="CT44" s="324"/>
      <c r="CU44" s="322"/>
      <c r="CV44" s="323"/>
      <c r="CW44" s="324"/>
      <c r="CX44" s="325"/>
      <c r="CY44" s="326"/>
      <c r="CZ44" s="327"/>
      <c r="DA44" s="317"/>
      <c r="DB44" s="328"/>
      <c r="DC44" s="329"/>
      <c r="DD44" s="330"/>
      <c r="DE44" s="328"/>
      <c r="DF44" s="329"/>
      <c r="DG44" s="330"/>
      <c r="DH44" s="328"/>
      <c r="DI44" s="329"/>
      <c r="DJ44" s="330"/>
      <c r="DK44" s="328"/>
      <c r="DL44" s="329"/>
      <c r="DM44" s="330"/>
      <c r="DN44" s="328"/>
      <c r="DO44" s="329"/>
      <c r="DP44" s="330"/>
      <c r="DQ44" s="322"/>
      <c r="DR44" s="323"/>
      <c r="DS44" s="324"/>
      <c r="DT44" s="322"/>
      <c r="DU44" s="323"/>
      <c r="DV44" s="324"/>
      <c r="DW44" s="325"/>
      <c r="DX44" s="326"/>
      <c r="DY44" s="327"/>
      <c r="DZ44" s="317"/>
    </row>
    <row r="45" spans="1:130" x14ac:dyDescent="0.35">
      <c r="A45" s="314"/>
      <c r="B45" s="315"/>
      <c r="C45" s="316"/>
      <c r="D45" s="317"/>
      <c r="E45" s="318"/>
      <c r="F45" s="319"/>
      <c r="G45" s="320"/>
      <c r="H45" s="321"/>
      <c r="I45" s="319"/>
      <c r="J45" s="320"/>
      <c r="K45" s="321"/>
      <c r="L45" s="319"/>
      <c r="M45" s="320"/>
      <c r="N45" s="321"/>
      <c r="O45" s="319"/>
      <c r="P45" s="320"/>
      <c r="Q45" s="321"/>
      <c r="R45" s="319"/>
      <c r="S45" s="320"/>
      <c r="T45" s="321"/>
      <c r="U45" s="322"/>
      <c r="V45" s="323"/>
      <c r="W45" s="324"/>
      <c r="X45" s="322"/>
      <c r="Y45" s="323"/>
      <c r="Z45" s="324"/>
      <c r="AA45" s="325"/>
      <c r="AB45" s="326"/>
      <c r="AC45" s="327"/>
      <c r="AD45" s="317"/>
      <c r="AE45" s="319"/>
      <c r="AF45" s="320"/>
      <c r="AG45" s="321"/>
      <c r="AH45" s="319"/>
      <c r="AI45" s="320"/>
      <c r="AJ45" s="321"/>
      <c r="AK45" s="319"/>
      <c r="AL45" s="320"/>
      <c r="AM45" s="321"/>
      <c r="AN45" s="319"/>
      <c r="AO45" s="320"/>
      <c r="AP45" s="321"/>
      <c r="AQ45" s="319"/>
      <c r="AR45" s="320"/>
      <c r="AS45" s="321"/>
      <c r="AT45" s="322"/>
      <c r="AU45" s="323"/>
      <c r="AV45" s="324"/>
      <c r="AW45" s="322"/>
      <c r="AX45" s="323"/>
      <c r="AY45" s="324"/>
      <c r="AZ45" s="325"/>
      <c r="BA45" s="326"/>
      <c r="BB45" s="327"/>
      <c r="BC45" s="317"/>
      <c r="BD45" s="319"/>
      <c r="BE45" s="320"/>
      <c r="BF45" s="321"/>
      <c r="BG45" s="319"/>
      <c r="BH45" s="320"/>
      <c r="BI45" s="321"/>
      <c r="BJ45" s="319"/>
      <c r="BK45" s="320"/>
      <c r="BL45" s="321"/>
      <c r="BM45" s="319"/>
      <c r="BN45" s="320"/>
      <c r="BO45" s="321"/>
      <c r="BP45" s="319"/>
      <c r="BQ45" s="320"/>
      <c r="BR45" s="321"/>
      <c r="BS45" s="322"/>
      <c r="BT45" s="323"/>
      <c r="BU45" s="324"/>
      <c r="BV45" s="322"/>
      <c r="BW45" s="323"/>
      <c r="BX45" s="324"/>
      <c r="BY45" s="325"/>
      <c r="BZ45" s="326"/>
      <c r="CA45" s="327"/>
      <c r="CB45" s="317"/>
      <c r="CC45" s="319"/>
      <c r="CD45" s="320"/>
      <c r="CE45" s="321"/>
      <c r="CF45" s="319"/>
      <c r="CG45" s="320"/>
      <c r="CH45" s="321"/>
      <c r="CI45" s="319"/>
      <c r="CJ45" s="320"/>
      <c r="CK45" s="321"/>
      <c r="CL45" s="319"/>
      <c r="CM45" s="320"/>
      <c r="CN45" s="321"/>
      <c r="CO45" s="319"/>
      <c r="CP45" s="320"/>
      <c r="CQ45" s="321"/>
      <c r="CR45" s="322"/>
      <c r="CS45" s="323"/>
      <c r="CT45" s="324"/>
      <c r="CU45" s="322"/>
      <c r="CV45" s="323"/>
      <c r="CW45" s="324"/>
      <c r="CX45" s="325"/>
      <c r="CY45" s="326"/>
      <c r="CZ45" s="327"/>
      <c r="DA45" s="317"/>
      <c r="DB45" s="328"/>
      <c r="DC45" s="329"/>
      <c r="DD45" s="330"/>
      <c r="DE45" s="328"/>
      <c r="DF45" s="329"/>
      <c r="DG45" s="330"/>
      <c r="DH45" s="328"/>
      <c r="DI45" s="329"/>
      <c r="DJ45" s="330"/>
      <c r="DK45" s="328"/>
      <c r="DL45" s="329"/>
      <c r="DM45" s="330"/>
      <c r="DN45" s="328"/>
      <c r="DO45" s="329"/>
      <c r="DP45" s="330"/>
      <c r="DQ45" s="322"/>
      <c r="DR45" s="323"/>
      <c r="DS45" s="324"/>
      <c r="DT45" s="322"/>
      <c r="DU45" s="323"/>
      <c r="DV45" s="324"/>
      <c r="DW45" s="325"/>
      <c r="DX45" s="326"/>
      <c r="DY45" s="327"/>
      <c r="DZ45" s="317"/>
    </row>
    <row r="46" spans="1:130" x14ac:dyDescent="0.35">
      <c r="A46" s="314"/>
      <c r="B46" s="315"/>
      <c r="C46" s="316"/>
      <c r="D46" s="317"/>
      <c r="E46" s="318"/>
      <c r="F46" s="319"/>
      <c r="G46" s="320"/>
      <c r="H46" s="321"/>
      <c r="I46" s="319"/>
      <c r="J46" s="320"/>
      <c r="K46" s="321"/>
      <c r="L46" s="319"/>
      <c r="M46" s="320"/>
      <c r="N46" s="321"/>
      <c r="O46" s="319"/>
      <c r="P46" s="320"/>
      <c r="Q46" s="321"/>
      <c r="R46" s="319"/>
      <c r="S46" s="320"/>
      <c r="T46" s="321"/>
      <c r="U46" s="322"/>
      <c r="V46" s="323"/>
      <c r="W46" s="324"/>
      <c r="X46" s="322"/>
      <c r="Y46" s="323"/>
      <c r="Z46" s="324"/>
      <c r="AA46" s="325"/>
      <c r="AB46" s="326"/>
      <c r="AC46" s="327"/>
      <c r="AD46" s="317"/>
      <c r="AE46" s="319"/>
      <c r="AF46" s="320"/>
      <c r="AG46" s="321"/>
      <c r="AH46" s="319"/>
      <c r="AI46" s="320"/>
      <c r="AJ46" s="321"/>
      <c r="AK46" s="319"/>
      <c r="AL46" s="320"/>
      <c r="AM46" s="321"/>
      <c r="AN46" s="319"/>
      <c r="AO46" s="320"/>
      <c r="AP46" s="321"/>
      <c r="AQ46" s="319"/>
      <c r="AR46" s="320"/>
      <c r="AS46" s="321"/>
      <c r="AT46" s="322"/>
      <c r="AU46" s="323"/>
      <c r="AV46" s="324"/>
      <c r="AW46" s="322"/>
      <c r="AX46" s="323"/>
      <c r="AY46" s="324"/>
      <c r="AZ46" s="325"/>
      <c r="BA46" s="326"/>
      <c r="BB46" s="327"/>
      <c r="BC46" s="317"/>
      <c r="BD46" s="319"/>
      <c r="BE46" s="320"/>
      <c r="BF46" s="321"/>
      <c r="BG46" s="319"/>
      <c r="BH46" s="320"/>
      <c r="BI46" s="321"/>
      <c r="BJ46" s="319"/>
      <c r="BK46" s="320"/>
      <c r="BL46" s="321"/>
      <c r="BM46" s="319"/>
      <c r="BN46" s="320"/>
      <c r="BO46" s="321"/>
      <c r="BP46" s="319"/>
      <c r="BQ46" s="320"/>
      <c r="BR46" s="321"/>
      <c r="BS46" s="322"/>
      <c r="BT46" s="323"/>
      <c r="BU46" s="324"/>
      <c r="BV46" s="322"/>
      <c r="BW46" s="323"/>
      <c r="BX46" s="324"/>
      <c r="BY46" s="325"/>
      <c r="BZ46" s="326"/>
      <c r="CA46" s="327"/>
      <c r="CB46" s="317"/>
      <c r="CC46" s="319"/>
      <c r="CD46" s="320"/>
      <c r="CE46" s="321"/>
      <c r="CF46" s="319"/>
      <c r="CG46" s="320"/>
      <c r="CH46" s="321"/>
      <c r="CI46" s="319"/>
      <c r="CJ46" s="320"/>
      <c r="CK46" s="321"/>
      <c r="CL46" s="319"/>
      <c r="CM46" s="320"/>
      <c r="CN46" s="321"/>
      <c r="CO46" s="319"/>
      <c r="CP46" s="320"/>
      <c r="CQ46" s="321"/>
      <c r="CR46" s="322"/>
      <c r="CS46" s="323"/>
      <c r="CT46" s="324"/>
      <c r="CU46" s="322"/>
      <c r="CV46" s="323"/>
      <c r="CW46" s="324"/>
      <c r="CX46" s="325"/>
      <c r="CY46" s="326"/>
      <c r="CZ46" s="327"/>
      <c r="DA46" s="317"/>
      <c r="DB46" s="328"/>
      <c r="DC46" s="329"/>
      <c r="DD46" s="330"/>
      <c r="DE46" s="328"/>
      <c r="DF46" s="329"/>
      <c r="DG46" s="330"/>
      <c r="DH46" s="328"/>
      <c r="DI46" s="329"/>
      <c r="DJ46" s="330"/>
      <c r="DK46" s="328"/>
      <c r="DL46" s="329"/>
      <c r="DM46" s="330"/>
      <c r="DN46" s="328"/>
      <c r="DO46" s="329"/>
      <c r="DP46" s="330"/>
      <c r="DQ46" s="322"/>
      <c r="DR46" s="323"/>
      <c r="DS46" s="324"/>
      <c r="DT46" s="322"/>
      <c r="DU46" s="323"/>
      <c r="DV46" s="324"/>
      <c r="DW46" s="325"/>
      <c r="DX46" s="326"/>
      <c r="DY46" s="327"/>
      <c r="DZ46" s="317"/>
    </row>
    <row r="47" spans="1:130" x14ac:dyDescent="0.35">
      <c r="A47" s="314"/>
      <c r="B47" s="315"/>
      <c r="C47" s="316"/>
      <c r="D47" s="317"/>
      <c r="E47" s="318"/>
      <c r="F47" s="319"/>
      <c r="G47" s="320"/>
      <c r="H47" s="321"/>
      <c r="I47" s="319"/>
      <c r="J47" s="320"/>
      <c r="K47" s="321"/>
      <c r="L47" s="319"/>
      <c r="M47" s="320"/>
      <c r="N47" s="321"/>
      <c r="O47" s="319"/>
      <c r="P47" s="320"/>
      <c r="Q47" s="321"/>
      <c r="R47" s="319"/>
      <c r="S47" s="320"/>
      <c r="T47" s="321"/>
      <c r="U47" s="322"/>
      <c r="V47" s="323"/>
      <c r="W47" s="324"/>
      <c r="X47" s="322"/>
      <c r="Y47" s="323"/>
      <c r="Z47" s="324"/>
      <c r="AA47" s="325"/>
      <c r="AB47" s="326"/>
      <c r="AC47" s="327"/>
      <c r="AD47" s="317"/>
      <c r="AE47" s="319"/>
      <c r="AF47" s="320"/>
      <c r="AG47" s="321"/>
      <c r="AH47" s="319"/>
      <c r="AI47" s="320"/>
      <c r="AJ47" s="321"/>
      <c r="AK47" s="319"/>
      <c r="AL47" s="320"/>
      <c r="AM47" s="321"/>
      <c r="AN47" s="319"/>
      <c r="AO47" s="320"/>
      <c r="AP47" s="321"/>
      <c r="AQ47" s="319"/>
      <c r="AR47" s="320"/>
      <c r="AS47" s="321"/>
      <c r="AT47" s="322"/>
      <c r="AU47" s="323"/>
      <c r="AV47" s="324"/>
      <c r="AW47" s="322"/>
      <c r="AX47" s="323"/>
      <c r="AY47" s="324"/>
      <c r="AZ47" s="325"/>
      <c r="BA47" s="326"/>
      <c r="BB47" s="327"/>
      <c r="BC47" s="317"/>
      <c r="BD47" s="319"/>
      <c r="BE47" s="320"/>
      <c r="BF47" s="321"/>
      <c r="BG47" s="319"/>
      <c r="BH47" s="320"/>
      <c r="BI47" s="321"/>
      <c r="BJ47" s="319"/>
      <c r="BK47" s="320"/>
      <c r="BL47" s="321"/>
      <c r="BM47" s="319"/>
      <c r="BN47" s="320"/>
      <c r="BO47" s="321"/>
      <c r="BP47" s="319"/>
      <c r="BQ47" s="320"/>
      <c r="BR47" s="321"/>
      <c r="BS47" s="322"/>
      <c r="BT47" s="323"/>
      <c r="BU47" s="324"/>
      <c r="BV47" s="322"/>
      <c r="BW47" s="323"/>
      <c r="BX47" s="324"/>
      <c r="BY47" s="325"/>
      <c r="BZ47" s="326"/>
      <c r="CA47" s="327"/>
      <c r="CB47" s="317"/>
      <c r="CC47" s="319"/>
      <c r="CD47" s="320"/>
      <c r="CE47" s="321"/>
      <c r="CF47" s="319"/>
      <c r="CG47" s="320"/>
      <c r="CH47" s="321"/>
      <c r="CI47" s="319"/>
      <c r="CJ47" s="320"/>
      <c r="CK47" s="321"/>
      <c r="CL47" s="319"/>
      <c r="CM47" s="320"/>
      <c r="CN47" s="321"/>
      <c r="CO47" s="319"/>
      <c r="CP47" s="320"/>
      <c r="CQ47" s="321"/>
      <c r="CR47" s="322"/>
      <c r="CS47" s="323"/>
      <c r="CT47" s="324"/>
      <c r="CU47" s="322"/>
      <c r="CV47" s="323"/>
      <c r="CW47" s="324"/>
      <c r="CX47" s="325"/>
      <c r="CY47" s="326"/>
      <c r="CZ47" s="327"/>
      <c r="DA47" s="317"/>
      <c r="DB47" s="328"/>
      <c r="DC47" s="329"/>
      <c r="DD47" s="330"/>
      <c r="DE47" s="328"/>
      <c r="DF47" s="329"/>
      <c r="DG47" s="330"/>
      <c r="DH47" s="328"/>
      <c r="DI47" s="329"/>
      <c r="DJ47" s="330"/>
      <c r="DK47" s="328"/>
      <c r="DL47" s="329"/>
      <c r="DM47" s="330"/>
      <c r="DN47" s="328"/>
      <c r="DO47" s="329"/>
      <c r="DP47" s="330"/>
      <c r="DQ47" s="322"/>
      <c r="DR47" s="323"/>
      <c r="DS47" s="324"/>
      <c r="DT47" s="322"/>
      <c r="DU47" s="323"/>
      <c r="DV47" s="324"/>
      <c r="DW47" s="325"/>
      <c r="DX47" s="326"/>
      <c r="DY47" s="327"/>
      <c r="DZ47" s="317"/>
    </row>
    <row r="48" spans="1:130" x14ac:dyDescent="0.35">
      <c r="A48" s="314"/>
      <c r="B48" s="315"/>
      <c r="C48" s="316"/>
      <c r="D48" s="317"/>
      <c r="E48" s="318"/>
      <c r="F48" s="319"/>
      <c r="G48" s="320"/>
      <c r="H48" s="321"/>
      <c r="I48" s="319"/>
      <c r="J48" s="320"/>
      <c r="K48" s="321"/>
      <c r="L48" s="319"/>
      <c r="M48" s="320"/>
      <c r="N48" s="321"/>
      <c r="O48" s="319"/>
      <c r="P48" s="320"/>
      <c r="Q48" s="321"/>
      <c r="R48" s="319"/>
      <c r="S48" s="320"/>
      <c r="T48" s="321"/>
      <c r="U48" s="322"/>
      <c r="V48" s="323"/>
      <c r="W48" s="324"/>
      <c r="X48" s="322"/>
      <c r="Y48" s="323"/>
      <c r="Z48" s="324"/>
      <c r="AA48" s="325"/>
      <c r="AB48" s="326"/>
      <c r="AC48" s="327"/>
      <c r="AD48" s="317"/>
      <c r="AE48" s="319"/>
      <c r="AF48" s="320"/>
      <c r="AG48" s="321"/>
      <c r="AH48" s="319"/>
      <c r="AI48" s="320"/>
      <c r="AJ48" s="321"/>
      <c r="AK48" s="319"/>
      <c r="AL48" s="320"/>
      <c r="AM48" s="321"/>
      <c r="AN48" s="319"/>
      <c r="AO48" s="320"/>
      <c r="AP48" s="321"/>
      <c r="AQ48" s="319"/>
      <c r="AR48" s="320"/>
      <c r="AS48" s="321"/>
      <c r="AT48" s="322"/>
      <c r="AU48" s="323"/>
      <c r="AV48" s="324"/>
      <c r="AW48" s="322"/>
      <c r="AX48" s="323"/>
      <c r="AY48" s="324"/>
      <c r="AZ48" s="325"/>
      <c r="BA48" s="326"/>
      <c r="BB48" s="327"/>
      <c r="BC48" s="317"/>
      <c r="BD48" s="319"/>
      <c r="BE48" s="320"/>
      <c r="BF48" s="321"/>
      <c r="BG48" s="319"/>
      <c r="BH48" s="320"/>
      <c r="BI48" s="321"/>
      <c r="BJ48" s="319"/>
      <c r="BK48" s="320"/>
      <c r="BL48" s="321"/>
      <c r="BM48" s="319"/>
      <c r="BN48" s="320"/>
      <c r="BO48" s="321"/>
      <c r="BP48" s="319"/>
      <c r="BQ48" s="320"/>
      <c r="BR48" s="321"/>
      <c r="BS48" s="322"/>
      <c r="BT48" s="323"/>
      <c r="BU48" s="324"/>
      <c r="BV48" s="322"/>
      <c r="BW48" s="323"/>
      <c r="BX48" s="324"/>
      <c r="BY48" s="325"/>
      <c r="BZ48" s="326"/>
      <c r="CA48" s="327"/>
      <c r="CB48" s="317"/>
      <c r="CC48" s="319"/>
      <c r="CD48" s="320"/>
      <c r="CE48" s="321"/>
      <c r="CF48" s="319"/>
      <c r="CG48" s="320"/>
      <c r="CH48" s="321"/>
      <c r="CI48" s="319"/>
      <c r="CJ48" s="320"/>
      <c r="CK48" s="321"/>
      <c r="CL48" s="319"/>
      <c r="CM48" s="320"/>
      <c r="CN48" s="321"/>
      <c r="CO48" s="319"/>
      <c r="CP48" s="320"/>
      <c r="CQ48" s="321"/>
      <c r="CR48" s="322"/>
      <c r="CS48" s="323"/>
      <c r="CT48" s="324"/>
      <c r="CU48" s="322"/>
      <c r="CV48" s="323"/>
      <c r="CW48" s="324"/>
      <c r="CX48" s="325"/>
      <c r="CY48" s="326"/>
      <c r="CZ48" s="327"/>
      <c r="DA48" s="317"/>
      <c r="DB48" s="328"/>
      <c r="DC48" s="329"/>
      <c r="DD48" s="330"/>
      <c r="DE48" s="328"/>
      <c r="DF48" s="329"/>
      <c r="DG48" s="330"/>
      <c r="DH48" s="328"/>
      <c r="DI48" s="329"/>
      <c r="DJ48" s="330"/>
      <c r="DK48" s="328"/>
      <c r="DL48" s="329"/>
      <c r="DM48" s="330"/>
      <c r="DN48" s="328"/>
      <c r="DO48" s="329"/>
      <c r="DP48" s="330"/>
      <c r="DQ48" s="322"/>
      <c r="DR48" s="323"/>
      <c r="DS48" s="324"/>
      <c r="DT48" s="322"/>
      <c r="DU48" s="323"/>
      <c r="DV48" s="324"/>
      <c r="DW48" s="325"/>
      <c r="DX48" s="326"/>
      <c r="DY48" s="327"/>
      <c r="DZ48" s="317"/>
    </row>
    <row r="49" spans="1:130" x14ac:dyDescent="0.35">
      <c r="A49" s="314"/>
      <c r="B49" s="315"/>
      <c r="C49" s="316"/>
      <c r="D49" s="317"/>
      <c r="E49" s="318"/>
      <c r="F49" s="319"/>
      <c r="G49" s="320"/>
      <c r="H49" s="321"/>
      <c r="I49" s="319"/>
      <c r="J49" s="320"/>
      <c r="K49" s="321"/>
      <c r="L49" s="319"/>
      <c r="M49" s="320"/>
      <c r="N49" s="321"/>
      <c r="O49" s="319"/>
      <c r="P49" s="320"/>
      <c r="Q49" s="321"/>
      <c r="R49" s="319"/>
      <c r="S49" s="320"/>
      <c r="T49" s="321"/>
      <c r="U49" s="322"/>
      <c r="V49" s="323"/>
      <c r="W49" s="324"/>
      <c r="X49" s="322"/>
      <c r="Y49" s="323"/>
      <c r="Z49" s="324"/>
      <c r="AA49" s="325"/>
      <c r="AB49" s="326"/>
      <c r="AC49" s="327"/>
      <c r="AD49" s="317"/>
      <c r="AE49" s="319"/>
      <c r="AF49" s="320"/>
      <c r="AG49" s="321"/>
      <c r="AH49" s="319"/>
      <c r="AI49" s="320"/>
      <c r="AJ49" s="321"/>
      <c r="AK49" s="319"/>
      <c r="AL49" s="320"/>
      <c r="AM49" s="321"/>
      <c r="AN49" s="319"/>
      <c r="AO49" s="320"/>
      <c r="AP49" s="321"/>
      <c r="AQ49" s="319"/>
      <c r="AR49" s="320"/>
      <c r="AS49" s="321"/>
      <c r="AT49" s="322"/>
      <c r="AU49" s="323"/>
      <c r="AV49" s="324"/>
      <c r="AW49" s="322"/>
      <c r="AX49" s="323"/>
      <c r="AY49" s="324"/>
      <c r="AZ49" s="325"/>
      <c r="BA49" s="326"/>
      <c r="BB49" s="327"/>
      <c r="BC49" s="317"/>
      <c r="BD49" s="319"/>
      <c r="BE49" s="320"/>
      <c r="BF49" s="321"/>
      <c r="BG49" s="319"/>
      <c r="BH49" s="320"/>
      <c r="BI49" s="321"/>
      <c r="BJ49" s="319"/>
      <c r="BK49" s="320"/>
      <c r="BL49" s="321"/>
      <c r="BM49" s="319"/>
      <c r="BN49" s="320"/>
      <c r="BO49" s="321"/>
      <c r="BP49" s="319"/>
      <c r="BQ49" s="320"/>
      <c r="BR49" s="321"/>
      <c r="BS49" s="322"/>
      <c r="BT49" s="323"/>
      <c r="BU49" s="324"/>
      <c r="BV49" s="322"/>
      <c r="BW49" s="323"/>
      <c r="BX49" s="324"/>
      <c r="BY49" s="325"/>
      <c r="BZ49" s="326"/>
      <c r="CA49" s="327"/>
      <c r="CB49" s="317"/>
      <c r="CC49" s="319"/>
      <c r="CD49" s="320"/>
      <c r="CE49" s="321"/>
      <c r="CF49" s="319"/>
      <c r="CG49" s="320"/>
      <c r="CH49" s="321"/>
      <c r="CI49" s="319"/>
      <c r="CJ49" s="320"/>
      <c r="CK49" s="321"/>
      <c r="CL49" s="319"/>
      <c r="CM49" s="320"/>
      <c r="CN49" s="321"/>
      <c r="CO49" s="319"/>
      <c r="CP49" s="320"/>
      <c r="CQ49" s="321"/>
      <c r="CR49" s="322"/>
      <c r="CS49" s="323"/>
      <c r="CT49" s="324"/>
      <c r="CU49" s="322"/>
      <c r="CV49" s="323"/>
      <c r="CW49" s="324"/>
      <c r="CX49" s="325"/>
      <c r="CY49" s="326"/>
      <c r="CZ49" s="327"/>
      <c r="DA49" s="317"/>
      <c r="DB49" s="328"/>
      <c r="DC49" s="329"/>
      <c r="DD49" s="330"/>
      <c r="DE49" s="328"/>
      <c r="DF49" s="329"/>
      <c r="DG49" s="330"/>
      <c r="DH49" s="328"/>
      <c r="DI49" s="329"/>
      <c r="DJ49" s="330"/>
      <c r="DK49" s="328"/>
      <c r="DL49" s="329"/>
      <c r="DM49" s="330"/>
      <c r="DN49" s="328"/>
      <c r="DO49" s="329"/>
      <c r="DP49" s="330"/>
      <c r="DQ49" s="322"/>
      <c r="DR49" s="323"/>
      <c r="DS49" s="324"/>
      <c r="DT49" s="322"/>
      <c r="DU49" s="323"/>
      <c r="DV49" s="324"/>
      <c r="DW49" s="325"/>
      <c r="DX49" s="326"/>
      <c r="DY49" s="327"/>
      <c r="DZ49" s="317"/>
    </row>
    <row r="50" spans="1:130" x14ac:dyDescent="0.35">
      <c r="A50" s="314"/>
      <c r="B50" s="315"/>
      <c r="C50" s="316"/>
      <c r="D50" s="317"/>
      <c r="E50" s="318"/>
      <c r="F50" s="319"/>
      <c r="G50" s="320"/>
      <c r="H50" s="321"/>
      <c r="I50" s="319"/>
      <c r="J50" s="320"/>
      <c r="K50" s="321"/>
      <c r="L50" s="319"/>
      <c r="M50" s="320"/>
      <c r="N50" s="321"/>
      <c r="O50" s="319"/>
      <c r="P50" s="320"/>
      <c r="Q50" s="321"/>
      <c r="R50" s="319"/>
      <c r="S50" s="320"/>
      <c r="T50" s="321"/>
      <c r="U50" s="322"/>
      <c r="V50" s="323"/>
      <c r="W50" s="324"/>
      <c r="X50" s="322"/>
      <c r="Y50" s="323"/>
      <c r="Z50" s="324"/>
      <c r="AA50" s="325"/>
      <c r="AB50" s="326"/>
      <c r="AC50" s="327"/>
      <c r="AD50" s="317"/>
      <c r="AE50" s="319"/>
      <c r="AF50" s="320"/>
      <c r="AG50" s="321"/>
      <c r="AH50" s="319"/>
      <c r="AI50" s="320"/>
      <c r="AJ50" s="321"/>
      <c r="AK50" s="319"/>
      <c r="AL50" s="320"/>
      <c r="AM50" s="321"/>
      <c r="AN50" s="319"/>
      <c r="AO50" s="320"/>
      <c r="AP50" s="321"/>
      <c r="AQ50" s="319"/>
      <c r="AR50" s="320"/>
      <c r="AS50" s="321"/>
      <c r="AT50" s="322"/>
      <c r="AU50" s="323"/>
      <c r="AV50" s="324"/>
      <c r="AW50" s="322"/>
      <c r="AX50" s="323"/>
      <c r="AY50" s="324"/>
      <c r="AZ50" s="325"/>
      <c r="BA50" s="326"/>
      <c r="BB50" s="327"/>
      <c r="BC50" s="317"/>
      <c r="BD50" s="319"/>
      <c r="BE50" s="320"/>
      <c r="BF50" s="321"/>
      <c r="BG50" s="319"/>
      <c r="BH50" s="320"/>
      <c r="BI50" s="321"/>
      <c r="BJ50" s="319"/>
      <c r="BK50" s="320"/>
      <c r="BL50" s="321"/>
      <c r="BM50" s="319"/>
      <c r="BN50" s="320"/>
      <c r="BO50" s="321"/>
      <c r="BP50" s="319"/>
      <c r="BQ50" s="320"/>
      <c r="BR50" s="321"/>
      <c r="BS50" s="322"/>
      <c r="BT50" s="323"/>
      <c r="BU50" s="324"/>
      <c r="BV50" s="322"/>
      <c r="BW50" s="323"/>
      <c r="BX50" s="324"/>
      <c r="BY50" s="325"/>
      <c r="BZ50" s="326"/>
      <c r="CA50" s="327"/>
      <c r="CB50" s="317"/>
      <c r="CC50" s="319"/>
      <c r="CD50" s="320"/>
      <c r="CE50" s="321"/>
      <c r="CF50" s="319"/>
      <c r="CG50" s="320"/>
      <c r="CH50" s="321"/>
      <c r="CI50" s="319"/>
      <c r="CJ50" s="320"/>
      <c r="CK50" s="321"/>
      <c r="CL50" s="319"/>
      <c r="CM50" s="320"/>
      <c r="CN50" s="321"/>
      <c r="CO50" s="319"/>
      <c r="CP50" s="320"/>
      <c r="CQ50" s="321"/>
      <c r="CR50" s="322"/>
      <c r="CS50" s="323"/>
      <c r="CT50" s="324"/>
      <c r="CU50" s="322"/>
      <c r="CV50" s="323"/>
      <c r="CW50" s="324"/>
      <c r="CX50" s="325"/>
      <c r="CY50" s="326"/>
      <c r="CZ50" s="327"/>
      <c r="DA50" s="317"/>
      <c r="DB50" s="328"/>
      <c r="DC50" s="329"/>
      <c r="DD50" s="330"/>
      <c r="DE50" s="328"/>
      <c r="DF50" s="329"/>
      <c r="DG50" s="330"/>
      <c r="DH50" s="328"/>
      <c r="DI50" s="329"/>
      <c r="DJ50" s="330"/>
      <c r="DK50" s="328"/>
      <c r="DL50" s="329"/>
      <c r="DM50" s="330"/>
      <c r="DN50" s="328"/>
      <c r="DO50" s="329"/>
      <c r="DP50" s="330"/>
      <c r="DQ50" s="322"/>
      <c r="DR50" s="323"/>
      <c r="DS50" s="324"/>
      <c r="DT50" s="322"/>
      <c r="DU50" s="323"/>
      <c r="DV50" s="324"/>
      <c r="DW50" s="325"/>
      <c r="DX50" s="326"/>
      <c r="DY50" s="327"/>
      <c r="DZ50" s="317"/>
    </row>
    <row r="51" spans="1:130" x14ac:dyDescent="0.35">
      <c r="A51" s="314"/>
      <c r="B51" s="315"/>
      <c r="C51" s="316"/>
      <c r="D51" s="317"/>
      <c r="E51" s="318"/>
      <c r="F51" s="319"/>
      <c r="G51" s="320"/>
      <c r="H51" s="321"/>
      <c r="I51" s="319"/>
      <c r="J51" s="320"/>
      <c r="K51" s="321"/>
      <c r="L51" s="319"/>
      <c r="M51" s="320"/>
      <c r="N51" s="321"/>
      <c r="O51" s="319"/>
      <c r="P51" s="320"/>
      <c r="Q51" s="321"/>
      <c r="R51" s="319"/>
      <c r="S51" s="320"/>
      <c r="T51" s="321"/>
      <c r="U51" s="322"/>
      <c r="V51" s="323"/>
      <c r="W51" s="324"/>
      <c r="X51" s="322"/>
      <c r="Y51" s="323"/>
      <c r="Z51" s="324"/>
      <c r="AA51" s="325"/>
      <c r="AB51" s="326"/>
      <c r="AC51" s="327"/>
      <c r="AD51" s="317"/>
      <c r="AE51" s="319"/>
      <c r="AF51" s="320"/>
      <c r="AG51" s="321"/>
      <c r="AH51" s="319"/>
      <c r="AI51" s="320"/>
      <c r="AJ51" s="321"/>
      <c r="AK51" s="319"/>
      <c r="AL51" s="320"/>
      <c r="AM51" s="321"/>
      <c r="AN51" s="319"/>
      <c r="AO51" s="320"/>
      <c r="AP51" s="321"/>
      <c r="AQ51" s="319"/>
      <c r="AR51" s="320"/>
      <c r="AS51" s="321"/>
      <c r="AT51" s="322"/>
      <c r="AU51" s="323"/>
      <c r="AV51" s="324"/>
      <c r="AW51" s="322"/>
      <c r="AX51" s="323"/>
      <c r="AY51" s="324"/>
      <c r="AZ51" s="325"/>
      <c r="BA51" s="326"/>
      <c r="BB51" s="327"/>
      <c r="BC51" s="317"/>
      <c r="BD51" s="319"/>
      <c r="BE51" s="320"/>
      <c r="BF51" s="321"/>
      <c r="BG51" s="319"/>
      <c r="BH51" s="320"/>
      <c r="BI51" s="321"/>
      <c r="BJ51" s="319"/>
      <c r="BK51" s="320"/>
      <c r="BL51" s="321"/>
      <c r="BM51" s="319"/>
      <c r="BN51" s="320"/>
      <c r="BO51" s="321"/>
      <c r="BP51" s="319"/>
      <c r="BQ51" s="320"/>
      <c r="BR51" s="321"/>
      <c r="BS51" s="322"/>
      <c r="BT51" s="323"/>
      <c r="BU51" s="324"/>
      <c r="BV51" s="322"/>
      <c r="BW51" s="323"/>
      <c r="BX51" s="324"/>
      <c r="BY51" s="325"/>
      <c r="BZ51" s="326"/>
      <c r="CA51" s="327"/>
      <c r="CB51" s="317"/>
      <c r="CC51" s="319"/>
      <c r="CD51" s="320"/>
      <c r="CE51" s="321"/>
      <c r="CF51" s="319"/>
      <c r="CG51" s="320"/>
      <c r="CH51" s="321"/>
      <c r="CI51" s="319"/>
      <c r="CJ51" s="320"/>
      <c r="CK51" s="321"/>
      <c r="CL51" s="319"/>
      <c r="CM51" s="320"/>
      <c r="CN51" s="321"/>
      <c r="CO51" s="319"/>
      <c r="CP51" s="320"/>
      <c r="CQ51" s="321"/>
      <c r="CR51" s="322"/>
      <c r="CS51" s="323"/>
      <c r="CT51" s="324"/>
      <c r="CU51" s="322"/>
      <c r="CV51" s="323"/>
      <c r="CW51" s="324"/>
      <c r="CX51" s="325"/>
      <c r="CY51" s="326"/>
      <c r="CZ51" s="327"/>
      <c r="DA51" s="317"/>
      <c r="DB51" s="328"/>
      <c r="DC51" s="329"/>
      <c r="DD51" s="330"/>
      <c r="DE51" s="328"/>
      <c r="DF51" s="329"/>
      <c r="DG51" s="330"/>
      <c r="DH51" s="328"/>
      <c r="DI51" s="329"/>
      <c r="DJ51" s="330"/>
      <c r="DK51" s="328"/>
      <c r="DL51" s="329"/>
      <c r="DM51" s="330"/>
      <c r="DN51" s="328"/>
      <c r="DO51" s="329"/>
      <c r="DP51" s="330"/>
      <c r="DQ51" s="322"/>
      <c r="DR51" s="323"/>
      <c r="DS51" s="324"/>
      <c r="DT51" s="322"/>
      <c r="DU51" s="323"/>
      <c r="DV51" s="324"/>
      <c r="DW51" s="325"/>
      <c r="DX51" s="326"/>
      <c r="DY51" s="327"/>
      <c r="DZ51" s="317"/>
    </row>
    <row r="52" spans="1:130" x14ac:dyDescent="0.35">
      <c r="A52" s="314"/>
      <c r="B52" s="315"/>
      <c r="C52" s="316"/>
      <c r="D52" s="317"/>
      <c r="E52" s="318"/>
      <c r="F52" s="319"/>
      <c r="G52" s="320"/>
      <c r="H52" s="321"/>
      <c r="I52" s="319"/>
      <c r="J52" s="320"/>
      <c r="K52" s="321"/>
      <c r="L52" s="319"/>
      <c r="M52" s="320"/>
      <c r="N52" s="321"/>
      <c r="O52" s="319"/>
      <c r="P52" s="320"/>
      <c r="Q52" s="321"/>
      <c r="R52" s="319"/>
      <c r="S52" s="320"/>
      <c r="T52" s="321"/>
      <c r="U52" s="322"/>
      <c r="V52" s="323"/>
      <c r="W52" s="324"/>
      <c r="X52" s="322"/>
      <c r="Y52" s="323"/>
      <c r="Z52" s="324"/>
      <c r="AA52" s="325"/>
      <c r="AB52" s="326"/>
      <c r="AC52" s="327"/>
      <c r="AD52" s="317"/>
      <c r="AE52" s="319"/>
      <c r="AF52" s="320"/>
      <c r="AG52" s="321"/>
      <c r="AH52" s="319"/>
      <c r="AI52" s="320"/>
      <c r="AJ52" s="321"/>
      <c r="AK52" s="319"/>
      <c r="AL52" s="320"/>
      <c r="AM52" s="321"/>
      <c r="AN52" s="319"/>
      <c r="AO52" s="320"/>
      <c r="AP52" s="321"/>
      <c r="AQ52" s="319"/>
      <c r="AR52" s="320"/>
      <c r="AS52" s="321"/>
      <c r="AT52" s="322"/>
      <c r="AU52" s="323"/>
      <c r="AV52" s="324"/>
      <c r="AW52" s="322"/>
      <c r="AX52" s="323"/>
      <c r="AY52" s="324"/>
      <c r="AZ52" s="325"/>
      <c r="BA52" s="326"/>
      <c r="BB52" s="327"/>
      <c r="BC52" s="317"/>
      <c r="BD52" s="319"/>
      <c r="BE52" s="320"/>
      <c r="BF52" s="321"/>
      <c r="BG52" s="319"/>
      <c r="BH52" s="320"/>
      <c r="BI52" s="321"/>
      <c r="BJ52" s="319"/>
      <c r="BK52" s="320"/>
      <c r="BL52" s="321"/>
      <c r="BM52" s="319"/>
      <c r="BN52" s="320"/>
      <c r="BO52" s="321"/>
      <c r="BP52" s="319"/>
      <c r="BQ52" s="320"/>
      <c r="BR52" s="321"/>
      <c r="BS52" s="322"/>
      <c r="BT52" s="323"/>
      <c r="BU52" s="324"/>
      <c r="BV52" s="322"/>
      <c r="BW52" s="323"/>
      <c r="BX52" s="324"/>
      <c r="BY52" s="325"/>
      <c r="BZ52" s="326"/>
      <c r="CA52" s="327"/>
      <c r="CB52" s="317"/>
      <c r="CC52" s="319"/>
      <c r="CD52" s="320"/>
      <c r="CE52" s="321"/>
      <c r="CF52" s="319"/>
      <c r="CG52" s="320"/>
      <c r="CH52" s="321"/>
      <c r="CI52" s="319"/>
      <c r="CJ52" s="320"/>
      <c r="CK52" s="321"/>
      <c r="CL52" s="319"/>
      <c r="CM52" s="320"/>
      <c r="CN52" s="321"/>
      <c r="CO52" s="319"/>
      <c r="CP52" s="320"/>
      <c r="CQ52" s="321"/>
      <c r="CR52" s="322"/>
      <c r="CS52" s="323"/>
      <c r="CT52" s="324"/>
      <c r="CU52" s="322"/>
      <c r="CV52" s="323"/>
      <c r="CW52" s="324"/>
      <c r="CX52" s="325"/>
      <c r="CY52" s="326"/>
      <c r="CZ52" s="327"/>
      <c r="DA52" s="317"/>
      <c r="DB52" s="328"/>
      <c r="DC52" s="329"/>
      <c r="DD52" s="330"/>
      <c r="DE52" s="328"/>
      <c r="DF52" s="329"/>
      <c r="DG52" s="330"/>
      <c r="DH52" s="328"/>
      <c r="DI52" s="329"/>
      <c r="DJ52" s="330"/>
      <c r="DK52" s="328"/>
      <c r="DL52" s="329"/>
      <c r="DM52" s="330"/>
      <c r="DN52" s="328"/>
      <c r="DO52" s="329"/>
      <c r="DP52" s="330"/>
      <c r="DQ52" s="322"/>
      <c r="DR52" s="323"/>
      <c r="DS52" s="324"/>
      <c r="DT52" s="322"/>
      <c r="DU52" s="323"/>
      <c r="DV52" s="324"/>
      <c r="DW52" s="325"/>
      <c r="DX52" s="326"/>
      <c r="DY52" s="327"/>
      <c r="DZ52" s="317"/>
    </row>
    <row r="53" spans="1:130" x14ac:dyDescent="0.35">
      <c r="A53" s="314"/>
      <c r="B53" s="315"/>
      <c r="C53" s="316"/>
      <c r="D53" s="317"/>
      <c r="E53" s="318"/>
      <c r="F53" s="319"/>
      <c r="G53" s="320"/>
      <c r="H53" s="321"/>
      <c r="I53" s="319"/>
      <c r="J53" s="320"/>
      <c r="K53" s="321"/>
      <c r="L53" s="319"/>
      <c r="M53" s="320"/>
      <c r="N53" s="321"/>
      <c r="O53" s="319"/>
      <c r="P53" s="320"/>
      <c r="Q53" s="321"/>
      <c r="R53" s="319"/>
      <c r="S53" s="320"/>
      <c r="T53" s="321"/>
      <c r="U53" s="322"/>
      <c r="V53" s="323"/>
      <c r="W53" s="324"/>
      <c r="X53" s="322"/>
      <c r="Y53" s="323"/>
      <c r="Z53" s="324"/>
      <c r="AA53" s="325"/>
      <c r="AB53" s="326"/>
      <c r="AC53" s="327"/>
      <c r="AD53" s="317"/>
      <c r="AE53" s="319"/>
      <c r="AF53" s="320"/>
      <c r="AG53" s="321"/>
      <c r="AH53" s="319"/>
      <c r="AI53" s="320"/>
      <c r="AJ53" s="321"/>
      <c r="AK53" s="319"/>
      <c r="AL53" s="320"/>
      <c r="AM53" s="321"/>
      <c r="AN53" s="319"/>
      <c r="AO53" s="320"/>
      <c r="AP53" s="321"/>
      <c r="AQ53" s="319"/>
      <c r="AR53" s="320"/>
      <c r="AS53" s="321"/>
      <c r="AT53" s="322"/>
      <c r="AU53" s="323"/>
      <c r="AV53" s="324"/>
      <c r="AW53" s="322"/>
      <c r="AX53" s="323"/>
      <c r="AY53" s="324"/>
      <c r="AZ53" s="325"/>
      <c r="BA53" s="326"/>
      <c r="BB53" s="327"/>
      <c r="BC53" s="317"/>
      <c r="BD53" s="319"/>
      <c r="BE53" s="320"/>
      <c r="BF53" s="321"/>
      <c r="BG53" s="319"/>
      <c r="BH53" s="320"/>
      <c r="BI53" s="321"/>
      <c r="BJ53" s="319"/>
      <c r="BK53" s="320"/>
      <c r="BL53" s="321"/>
      <c r="BM53" s="319"/>
      <c r="BN53" s="320"/>
      <c r="BO53" s="321"/>
      <c r="BP53" s="319"/>
      <c r="BQ53" s="320"/>
      <c r="BR53" s="321"/>
      <c r="BS53" s="322"/>
      <c r="BT53" s="323"/>
      <c r="BU53" s="324"/>
      <c r="BV53" s="322"/>
      <c r="BW53" s="323"/>
      <c r="BX53" s="324"/>
      <c r="BY53" s="325"/>
      <c r="BZ53" s="326"/>
      <c r="CA53" s="327"/>
      <c r="CB53" s="317"/>
      <c r="CC53" s="319"/>
      <c r="CD53" s="320"/>
      <c r="CE53" s="321"/>
      <c r="CF53" s="319"/>
      <c r="CG53" s="320"/>
      <c r="CH53" s="321"/>
      <c r="CI53" s="319"/>
      <c r="CJ53" s="320"/>
      <c r="CK53" s="321"/>
      <c r="CL53" s="319"/>
      <c r="CM53" s="320"/>
      <c r="CN53" s="321"/>
      <c r="CO53" s="319"/>
      <c r="CP53" s="320"/>
      <c r="CQ53" s="321"/>
      <c r="CR53" s="322"/>
      <c r="CS53" s="323"/>
      <c r="CT53" s="324"/>
      <c r="CU53" s="322"/>
      <c r="CV53" s="323"/>
      <c r="CW53" s="324"/>
      <c r="CX53" s="325"/>
      <c r="CY53" s="326"/>
      <c r="CZ53" s="327"/>
      <c r="DA53" s="317"/>
      <c r="DB53" s="328"/>
      <c r="DC53" s="329"/>
      <c r="DD53" s="330"/>
      <c r="DE53" s="328"/>
      <c r="DF53" s="329"/>
      <c r="DG53" s="330"/>
      <c r="DH53" s="328"/>
      <c r="DI53" s="329"/>
      <c r="DJ53" s="330"/>
      <c r="DK53" s="328"/>
      <c r="DL53" s="329"/>
      <c r="DM53" s="330"/>
      <c r="DN53" s="328"/>
      <c r="DO53" s="329"/>
      <c r="DP53" s="330"/>
      <c r="DQ53" s="322"/>
      <c r="DR53" s="323"/>
      <c r="DS53" s="324"/>
      <c r="DT53" s="322"/>
      <c r="DU53" s="323"/>
      <c r="DV53" s="324"/>
      <c r="DW53" s="325"/>
      <c r="DX53" s="326"/>
      <c r="DY53" s="327"/>
      <c r="DZ53" s="317"/>
    </row>
    <row r="54" spans="1:130" x14ac:dyDescent="0.35">
      <c r="A54" s="314"/>
      <c r="B54" s="315"/>
      <c r="C54" s="316"/>
      <c r="D54" s="317"/>
      <c r="E54" s="318"/>
      <c r="F54" s="319"/>
      <c r="G54" s="320"/>
      <c r="H54" s="321"/>
      <c r="I54" s="319"/>
      <c r="J54" s="320"/>
      <c r="K54" s="321"/>
      <c r="L54" s="319"/>
      <c r="M54" s="320"/>
      <c r="N54" s="321"/>
      <c r="O54" s="319"/>
      <c r="P54" s="320"/>
      <c r="Q54" s="321"/>
      <c r="R54" s="319"/>
      <c r="S54" s="320"/>
      <c r="T54" s="321"/>
      <c r="U54" s="322"/>
      <c r="V54" s="323"/>
      <c r="W54" s="324"/>
      <c r="X54" s="322"/>
      <c r="Y54" s="323"/>
      <c r="Z54" s="324"/>
      <c r="AA54" s="325"/>
      <c r="AB54" s="326"/>
      <c r="AC54" s="327"/>
      <c r="AD54" s="317"/>
      <c r="AE54" s="319"/>
      <c r="AF54" s="320"/>
      <c r="AG54" s="321"/>
      <c r="AH54" s="319"/>
      <c r="AI54" s="320"/>
      <c r="AJ54" s="321"/>
      <c r="AK54" s="319"/>
      <c r="AL54" s="320"/>
      <c r="AM54" s="321"/>
      <c r="AN54" s="319"/>
      <c r="AO54" s="320"/>
      <c r="AP54" s="321"/>
      <c r="AQ54" s="319"/>
      <c r="AR54" s="320"/>
      <c r="AS54" s="321"/>
      <c r="AT54" s="322"/>
      <c r="AU54" s="323"/>
      <c r="AV54" s="324"/>
      <c r="AW54" s="322"/>
      <c r="AX54" s="323"/>
      <c r="AY54" s="324"/>
      <c r="AZ54" s="325"/>
      <c r="BA54" s="326"/>
      <c r="BB54" s="327"/>
      <c r="BC54" s="317"/>
      <c r="BD54" s="319"/>
      <c r="BE54" s="320"/>
      <c r="BF54" s="321"/>
      <c r="BG54" s="319"/>
      <c r="BH54" s="320"/>
      <c r="BI54" s="321"/>
      <c r="BJ54" s="319"/>
      <c r="BK54" s="320"/>
      <c r="BL54" s="321"/>
      <c r="BM54" s="319"/>
      <c r="BN54" s="320"/>
      <c r="BO54" s="321"/>
      <c r="BP54" s="319"/>
      <c r="BQ54" s="320"/>
      <c r="BR54" s="321"/>
      <c r="BS54" s="322"/>
      <c r="BT54" s="323"/>
      <c r="BU54" s="324"/>
      <c r="BV54" s="322"/>
      <c r="BW54" s="323"/>
      <c r="BX54" s="324"/>
      <c r="BY54" s="325"/>
      <c r="BZ54" s="326"/>
      <c r="CA54" s="327"/>
      <c r="CB54" s="317"/>
      <c r="CC54" s="319"/>
      <c r="CD54" s="320"/>
      <c r="CE54" s="321"/>
      <c r="CF54" s="319"/>
      <c r="CG54" s="320"/>
      <c r="CH54" s="321"/>
      <c r="CI54" s="319"/>
      <c r="CJ54" s="320"/>
      <c r="CK54" s="321"/>
      <c r="CL54" s="319"/>
      <c r="CM54" s="320"/>
      <c r="CN54" s="321"/>
      <c r="CO54" s="319"/>
      <c r="CP54" s="320"/>
      <c r="CQ54" s="321"/>
      <c r="CR54" s="322"/>
      <c r="CS54" s="323"/>
      <c r="CT54" s="324"/>
      <c r="CU54" s="322"/>
      <c r="CV54" s="323"/>
      <c r="CW54" s="324"/>
      <c r="CX54" s="325"/>
      <c r="CY54" s="326"/>
      <c r="CZ54" s="327"/>
      <c r="DA54" s="317"/>
      <c r="DB54" s="328"/>
      <c r="DC54" s="329"/>
      <c r="DD54" s="330"/>
      <c r="DE54" s="328"/>
      <c r="DF54" s="329"/>
      <c r="DG54" s="330"/>
      <c r="DH54" s="328"/>
      <c r="DI54" s="329"/>
      <c r="DJ54" s="330"/>
      <c r="DK54" s="328"/>
      <c r="DL54" s="329"/>
      <c r="DM54" s="330"/>
      <c r="DN54" s="328"/>
      <c r="DO54" s="329"/>
      <c r="DP54" s="330"/>
      <c r="DQ54" s="322"/>
      <c r="DR54" s="323"/>
      <c r="DS54" s="324"/>
      <c r="DT54" s="322"/>
      <c r="DU54" s="323"/>
      <c r="DV54" s="324"/>
      <c r="DW54" s="325"/>
      <c r="DX54" s="326"/>
      <c r="DY54" s="327"/>
      <c r="DZ54" s="317"/>
    </row>
    <row r="55" spans="1:130" x14ac:dyDescent="0.35">
      <c r="A55" s="314"/>
      <c r="B55" s="315"/>
      <c r="C55" s="316"/>
      <c r="D55" s="317"/>
      <c r="E55" s="318"/>
      <c r="F55" s="319"/>
      <c r="G55" s="320"/>
      <c r="H55" s="321"/>
      <c r="I55" s="319"/>
      <c r="J55" s="320"/>
      <c r="K55" s="321"/>
      <c r="L55" s="319"/>
      <c r="M55" s="320"/>
      <c r="N55" s="321"/>
      <c r="O55" s="319"/>
      <c r="P55" s="320"/>
      <c r="Q55" s="321"/>
      <c r="R55" s="319"/>
      <c r="S55" s="320"/>
      <c r="T55" s="321"/>
      <c r="U55" s="322"/>
      <c r="V55" s="323"/>
      <c r="W55" s="324"/>
      <c r="X55" s="322"/>
      <c r="Y55" s="323"/>
      <c r="Z55" s="324"/>
      <c r="AA55" s="325"/>
      <c r="AB55" s="326"/>
      <c r="AC55" s="327"/>
      <c r="AD55" s="317"/>
      <c r="AE55" s="319"/>
      <c r="AF55" s="320"/>
      <c r="AG55" s="321"/>
      <c r="AH55" s="319"/>
      <c r="AI55" s="320"/>
      <c r="AJ55" s="321"/>
      <c r="AK55" s="319"/>
      <c r="AL55" s="320"/>
      <c r="AM55" s="321"/>
      <c r="AN55" s="319"/>
      <c r="AO55" s="320"/>
      <c r="AP55" s="321"/>
      <c r="AQ55" s="319"/>
      <c r="AR55" s="320"/>
      <c r="AS55" s="321"/>
      <c r="AT55" s="322"/>
      <c r="AU55" s="323"/>
      <c r="AV55" s="324"/>
      <c r="AW55" s="322"/>
      <c r="AX55" s="323"/>
      <c r="AY55" s="324"/>
      <c r="AZ55" s="325"/>
      <c r="BA55" s="326"/>
      <c r="BB55" s="327"/>
      <c r="BC55" s="317"/>
      <c r="BD55" s="319"/>
      <c r="BE55" s="320"/>
      <c r="BF55" s="321"/>
      <c r="BG55" s="319"/>
      <c r="BH55" s="320"/>
      <c r="BI55" s="321"/>
      <c r="BJ55" s="319"/>
      <c r="BK55" s="320"/>
      <c r="BL55" s="321"/>
      <c r="BM55" s="319"/>
      <c r="BN55" s="320"/>
      <c r="BO55" s="321"/>
      <c r="BP55" s="319"/>
      <c r="BQ55" s="320"/>
      <c r="BR55" s="321"/>
      <c r="BS55" s="322"/>
      <c r="BT55" s="323"/>
      <c r="BU55" s="324"/>
      <c r="BV55" s="322"/>
      <c r="BW55" s="323"/>
      <c r="BX55" s="324"/>
      <c r="BY55" s="325"/>
      <c r="BZ55" s="326"/>
      <c r="CA55" s="327"/>
      <c r="CB55" s="317"/>
      <c r="CC55" s="319"/>
      <c r="CD55" s="320"/>
      <c r="CE55" s="321"/>
      <c r="CF55" s="319"/>
      <c r="CG55" s="320"/>
      <c r="CH55" s="321"/>
      <c r="CI55" s="319"/>
      <c r="CJ55" s="320"/>
      <c r="CK55" s="321"/>
      <c r="CL55" s="319"/>
      <c r="CM55" s="320"/>
      <c r="CN55" s="321"/>
      <c r="CO55" s="319"/>
      <c r="CP55" s="320"/>
      <c r="CQ55" s="321"/>
      <c r="CR55" s="322"/>
      <c r="CS55" s="323"/>
      <c r="CT55" s="324"/>
      <c r="CU55" s="322"/>
      <c r="CV55" s="323"/>
      <c r="CW55" s="324"/>
      <c r="CX55" s="325"/>
      <c r="CY55" s="326"/>
      <c r="CZ55" s="327"/>
      <c r="DA55" s="317"/>
      <c r="DB55" s="328"/>
      <c r="DC55" s="329"/>
      <c r="DD55" s="330"/>
      <c r="DE55" s="328"/>
      <c r="DF55" s="329"/>
      <c r="DG55" s="330"/>
      <c r="DH55" s="328"/>
      <c r="DI55" s="329"/>
      <c r="DJ55" s="330"/>
      <c r="DK55" s="328"/>
      <c r="DL55" s="329"/>
      <c r="DM55" s="330"/>
      <c r="DN55" s="328"/>
      <c r="DO55" s="329"/>
      <c r="DP55" s="330"/>
      <c r="DQ55" s="322"/>
      <c r="DR55" s="323"/>
      <c r="DS55" s="324"/>
      <c r="DT55" s="322"/>
      <c r="DU55" s="323"/>
      <c r="DV55" s="324"/>
      <c r="DW55" s="325"/>
      <c r="DX55" s="326"/>
      <c r="DY55" s="327"/>
      <c r="DZ55" s="317"/>
    </row>
    <row r="56" spans="1:130" x14ac:dyDescent="0.35">
      <c r="A56" s="314"/>
      <c r="B56" s="315"/>
      <c r="C56" s="316"/>
      <c r="D56" s="317"/>
      <c r="E56" s="318"/>
      <c r="F56" s="319"/>
      <c r="G56" s="320"/>
      <c r="H56" s="321"/>
      <c r="I56" s="319"/>
      <c r="J56" s="320"/>
      <c r="K56" s="321"/>
      <c r="L56" s="319"/>
      <c r="M56" s="320"/>
      <c r="N56" s="321"/>
      <c r="O56" s="319"/>
      <c r="P56" s="320"/>
      <c r="Q56" s="321"/>
      <c r="R56" s="319"/>
      <c r="S56" s="320"/>
      <c r="T56" s="321"/>
      <c r="U56" s="322"/>
      <c r="V56" s="323"/>
      <c r="W56" s="324"/>
      <c r="X56" s="322"/>
      <c r="Y56" s="323"/>
      <c r="Z56" s="324"/>
      <c r="AA56" s="325"/>
      <c r="AB56" s="326"/>
      <c r="AC56" s="327"/>
      <c r="AD56" s="317"/>
      <c r="AE56" s="319"/>
      <c r="AF56" s="320"/>
      <c r="AG56" s="321"/>
      <c r="AH56" s="319"/>
      <c r="AI56" s="320"/>
      <c r="AJ56" s="321"/>
      <c r="AK56" s="319"/>
      <c r="AL56" s="320"/>
      <c r="AM56" s="321"/>
      <c r="AN56" s="319"/>
      <c r="AO56" s="320"/>
      <c r="AP56" s="321"/>
      <c r="AQ56" s="319"/>
      <c r="AR56" s="320"/>
      <c r="AS56" s="321"/>
      <c r="AT56" s="322"/>
      <c r="AU56" s="323"/>
      <c r="AV56" s="324"/>
      <c r="AW56" s="322"/>
      <c r="AX56" s="323"/>
      <c r="AY56" s="324"/>
      <c r="AZ56" s="325"/>
      <c r="BA56" s="326"/>
      <c r="BB56" s="327"/>
      <c r="BC56" s="317"/>
      <c r="BD56" s="319"/>
      <c r="BE56" s="320"/>
      <c r="BF56" s="321"/>
      <c r="BG56" s="319"/>
      <c r="BH56" s="320"/>
      <c r="BI56" s="321"/>
      <c r="BJ56" s="319"/>
      <c r="BK56" s="320"/>
      <c r="BL56" s="321"/>
      <c r="BM56" s="319"/>
      <c r="BN56" s="320"/>
      <c r="BO56" s="321"/>
      <c r="BP56" s="319"/>
      <c r="BQ56" s="320"/>
      <c r="BR56" s="321"/>
      <c r="BS56" s="322"/>
      <c r="BT56" s="323"/>
      <c r="BU56" s="324"/>
      <c r="BV56" s="322"/>
      <c r="BW56" s="323"/>
      <c r="BX56" s="324"/>
      <c r="BY56" s="325"/>
      <c r="BZ56" s="326"/>
      <c r="CA56" s="327"/>
      <c r="CB56" s="317"/>
      <c r="CC56" s="319"/>
      <c r="CD56" s="320"/>
      <c r="CE56" s="321"/>
      <c r="CF56" s="319"/>
      <c r="CG56" s="320"/>
      <c r="CH56" s="321"/>
      <c r="CI56" s="319"/>
      <c r="CJ56" s="320"/>
      <c r="CK56" s="321"/>
      <c r="CL56" s="319"/>
      <c r="CM56" s="320"/>
      <c r="CN56" s="321"/>
      <c r="CO56" s="319"/>
      <c r="CP56" s="320"/>
      <c r="CQ56" s="321"/>
      <c r="CR56" s="322"/>
      <c r="CS56" s="323"/>
      <c r="CT56" s="324"/>
      <c r="CU56" s="322"/>
      <c r="CV56" s="323"/>
      <c r="CW56" s="324"/>
      <c r="CX56" s="325"/>
      <c r="CY56" s="326"/>
      <c r="CZ56" s="327"/>
      <c r="DA56" s="317"/>
      <c r="DB56" s="328"/>
      <c r="DC56" s="329"/>
      <c r="DD56" s="330"/>
      <c r="DE56" s="328"/>
      <c r="DF56" s="329"/>
      <c r="DG56" s="330"/>
      <c r="DH56" s="328"/>
      <c r="DI56" s="329"/>
      <c r="DJ56" s="330"/>
      <c r="DK56" s="328"/>
      <c r="DL56" s="329"/>
      <c r="DM56" s="330"/>
      <c r="DN56" s="328"/>
      <c r="DO56" s="329"/>
      <c r="DP56" s="330"/>
      <c r="DQ56" s="322"/>
      <c r="DR56" s="323"/>
      <c r="DS56" s="324"/>
      <c r="DT56" s="322"/>
      <c r="DU56" s="323"/>
      <c r="DV56" s="324"/>
      <c r="DW56" s="325"/>
      <c r="DX56" s="326"/>
      <c r="DY56" s="327"/>
      <c r="DZ56" s="317"/>
    </row>
    <row r="57" spans="1:130" x14ac:dyDescent="0.35">
      <c r="A57" s="314"/>
      <c r="B57" s="315"/>
      <c r="C57" s="316"/>
      <c r="D57" s="317"/>
      <c r="E57" s="318"/>
      <c r="F57" s="319"/>
      <c r="G57" s="320"/>
      <c r="H57" s="321"/>
      <c r="I57" s="319"/>
      <c r="J57" s="320"/>
      <c r="K57" s="321"/>
      <c r="L57" s="319"/>
      <c r="M57" s="320"/>
      <c r="N57" s="321"/>
      <c r="O57" s="319"/>
      <c r="P57" s="320"/>
      <c r="Q57" s="321"/>
      <c r="R57" s="319"/>
      <c r="S57" s="320"/>
      <c r="T57" s="321"/>
      <c r="U57" s="322"/>
      <c r="V57" s="323"/>
      <c r="W57" s="324"/>
      <c r="X57" s="322"/>
      <c r="Y57" s="323"/>
      <c r="Z57" s="324"/>
      <c r="AA57" s="325"/>
      <c r="AB57" s="326"/>
      <c r="AC57" s="327"/>
      <c r="AD57" s="317"/>
      <c r="AE57" s="319"/>
      <c r="AF57" s="320"/>
      <c r="AG57" s="321"/>
      <c r="AH57" s="319"/>
      <c r="AI57" s="320"/>
      <c r="AJ57" s="321"/>
      <c r="AK57" s="319"/>
      <c r="AL57" s="320"/>
      <c r="AM57" s="321"/>
      <c r="AN57" s="319"/>
      <c r="AO57" s="320"/>
      <c r="AP57" s="321"/>
      <c r="AQ57" s="319"/>
      <c r="AR57" s="320"/>
      <c r="AS57" s="321"/>
      <c r="AT57" s="322"/>
      <c r="AU57" s="323"/>
      <c r="AV57" s="324"/>
      <c r="AW57" s="322"/>
      <c r="AX57" s="323"/>
      <c r="AY57" s="324"/>
      <c r="AZ57" s="325"/>
      <c r="BA57" s="326"/>
      <c r="BB57" s="327"/>
      <c r="BC57" s="317"/>
      <c r="BD57" s="319"/>
      <c r="BE57" s="320"/>
      <c r="BF57" s="321"/>
      <c r="BG57" s="319"/>
      <c r="BH57" s="320"/>
      <c r="BI57" s="321"/>
      <c r="BJ57" s="319"/>
      <c r="BK57" s="320"/>
      <c r="BL57" s="321"/>
      <c r="BM57" s="319"/>
      <c r="BN57" s="320"/>
      <c r="BO57" s="321"/>
      <c r="BP57" s="319"/>
      <c r="BQ57" s="320"/>
      <c r="BR57" s="321"/>
      <c r="BS57" s="322"/>
      <c r="BT57" s="323"/>
      <c r="BU57" s="324"/>
      <c r="BV57" s="322"/>
      <c r="BW57" s="323"/>
      <c r="BX57" s="324"/>
      <c r="BY57" s="325"/>
      <c r="BZ57" s="326"/>
      <c r="CA57" s="327"/>
      <c r="CB57" s="317"/>
      <c r="CC57" s="319"/>
      <c r="CD57" s="320"/>
      <c r="CE57" s="321"/>
      <c r="CF57" s="319"/>
      <c r="CG57" s="320"/>
      <c r="CH57" s="321"/>
      <c r="CI57" s="319"/>
      <c r="CJ57" s="320"/>
      <c r="CK57" s="321"/>
      <c r="CL57" s="319"/>
      <c r="CM57" s="320"/>
      <c r="CN57" s="321"/>
      <c r="CO57" s="319"/>
      <c r="CP57" s="320"/>
      <c r="CQ57" s="321"/>
      <c r="CR57" s="322"/>
      <c r="CS57" s="323"/>
      <c r="CT57" s="324"/>
      <c r="CU57" s="322"/>
      <c r="CV57" s="323"/>
      <c r="CW57" s="324"/>
      <c r="CX57" s="325"/>
      <c r="CY57" s="326"/>
      <c r="CZ57" s="327"/>
      <c r="DA57" s="317"/>
      <c r="DB57" s="328"/>
      <c r="DC57" s="329"/>
      <c r="DD57" s="330"/>
      <c r="DE57" s="328"/>
      <c r="DF57" s="329"/>
      <c r="DG57" s="330"/>
      <c r="DH57" s="328"/>
      <c r="DI57" s="329"/>
      <c r="DJ57" s="330"/>
      <c r="DK57" s="328"/>
      <c r="DL57" s="329"/>
      <c r="DM57" s="330"/>
      <c r="DN57" s="328"/>
      <c r="DO57" s="329"/>
      <c r="DP57" s="330"/>
      <c r="DQ57" s="322"/>
      <c r="DR57" s="323"/>
      <c r="DS57" s="324"/>
      <c r="DT57" s="322"/>
      <c r="DU57" s="323"/>
      <c r="DV57" s="324"/>
      <c r="DW57" s="325"/>
      <c r="DX57" s="326"/>
      <c r="DY57" s="327"/>
      <c r="DZ57" s="317"/>
    </row>
    <row r="58" spans="1:130" x14ac:dyDescent="0.35">
      <c r="A58" s="314"/>
      <c r="B58" s="315"/>
      <c r="C58" s="316"/>
      <c r="D58" s="317"/>
      <c r="E58" s="318"/>
      <c r="F58" s="319"/>
      <c r="G58" s="320"/>
      <c r="H58" s="321"/>
      <c r="I58" s="319"/>
      <c r="J58" s="320"/>
      <c r="K58" s="321"/>
      <c r="L58" s="319"/>
      <c r="M58" s="320"/>
      <c r="N58" s="321"/>
      <c r="O58" s="319"/>
      <c r="P58" s="320"/>
      <c r="Q58" s="321"/>
      <c r="R58" s="319"/>
      <c r="S58" s="320"/>
      <c r="T58" s="321"/>
      <c r="U58" s="322"/>
      <c r="V58" s="323"/>
      <c r="W58" s="324"/>
      <c r="X58" s="322"/>
      <c r="Y58" s="323"/>
      <c r="Z58" s="324"/>
      <c r="AA58" s="325"/>
      <c r="AB58" s="326"/>
      <c r="AC58" s="327"/>
      <c r="AD58" s="317"/>
      <c r="AE58" s="319"/>
      <c r="AF58" s="320"/>
      <c r="AG58" s="321"/>
      <c r="AH58" s="319"/>
      <c r="AI58" s="320"/>
      <c r="AJ58" s="321"/>
      <c r="AK58" s="319"/>
      <c r="AL58" s="320"/>
      <c r="AM58" s="321"/>
      <c r="AN58" s="319"/>
      <c r="AO58" s="320"/>
      <c r="AP58" s="321"/>
      <c r="AQ58" s="319"/>
      <c r="AR58" s="320"/>
      <c r="AS58" s="321"/>
      <c r="AT58" s="322"/>
      <c r="AU58" s="323"/>
      <c r="AV58" s="324"/>
      <c r="AW58" s="322"/>
      <c r="AX58" s="323"/>
      <c r="AY58" s="324"/>
      <c r="AZ58" s="325"/>
      <c r="BA58" s="326"/>
      <c r="BB58" s="327"/>
      <c r="BC58" s="317"/>
      <c r="BD58" s="319"/>
      <c r="BE58" s="320"/>
      <c r="BF58" s="321"/>
      <c r="BG58" s="319"/>
      <c r="BH58" s="320"/>
      <c r="BI58" s="321"/>
      <c r="BJ58" s="319"/>
      <c r="BK58" s="320"/>
      <c r="BL58" s="321"/>
      <c r="BM58" s="319"/>
      <c r="BN58" s="320"/>
      <c r="BO58" s="321"/>
      <c r="BP58" s="319"/>
      <c r="BQ58" s="320"/>
      <c r="BR58" s="321"/>
      <c r="BS58" s="322"/>
      <c r="BT58" s="323"/>
      <c r="BU58" s="324"/>
      <c r="BV58" s="322"/>
      <c r="BW58" s="323"/>
      <c r="BX58" s="324"/>
      <c r="BY58" s="325"/>
      <c r="BZ58" s="326"/>
      <c r="CA58" s="327"/>
      <c r="CB58" s="317"/>
      <c r="CC58" s="319"/>
      <c r="CD58" s="320"/>
      <c r="CE58" s="321"/>
      <c r="CF58" s="319"/>
      <c r="CG58" s="320"/>
      <c r="CH58" s="321"/>
      <c r="CI58" s="319"/>
      <c r="CJ58" s="320"/>
      <c r="CK58" s="321"/>
      <c r="CL58" s="319"/>
      <c r="CM58" s="320"/>
      <c r="CN58" s="321"/>
      <c r="CO58" s="319"/>
      <c r="CP58" s="320"/>
      <c r="CQ58" s="321"/>
      <c r="CR58" s="322"/>
      <c r="CS58" s="323"/>
      <c r="CT58" s="324"/>
      <c r="CU58" s="322"/>
      <c r="CV58" s="323"/>
      <c r="CW58" s="324"/>
      <c r="CX58" s="325"/>
      <c r="CY58" s="326"/>
      <c r="CZ58" s="327"/>
      <c r="DA58" s="317"/>
      <c r="DB58" s="328"/>
      <c r="DC58" s="329"/>
      <c r="DD58" s="330"/>
      <c r="DE58" s="328"/>
      <c r="DF58" s="329"/>
      <c r="DG58" s="330"/>
      <c r="DH58" s="328"/>
      <c r="DI58" s="329"/>
      <c r="DJ58" s="330"/>
      <c r="DK58" s="328"/>
      <c r="DL58" s="329"/>
      <c r="DM58" s="330"/>
      <c r="DN58" s="328"/>
      <c r="DO58" s="329"/>
      <c r="DP58" s="330"/>
      <c r="DQ58" s="322"/>
      <c r="DR58" s="323"/>
      <c r="DS58" s="324"/>
      <c r="DT58" s="322"/>
      <c r="DU58" s="323"/>
      <c r="DV58" s="324"/>
      <c r="DW58" s="325"/>
      <c r="DX58" s="326"/>
      <c r="DY58" s="327"/>
      <c r="DZ58" s="317"/>
    </row>
    <row r="59" spans="1:130" x14ac:dyDescent="0.35">
      <c r="A59" s="314"/>
      <c r="B59" s="315"/>
      <c r="C59" s="316"/>
      <c r="D59" s="317"/>
      <c r="E59" s="318"/>
      <c r="F59" s="319"/>
      <c r="G59" s="320"/>
      <c r="H59" s="321"/>
      <c r="I59" s="319"/>
      <c r="J59" s="320"/>
      <c r="K59" s="321"/>
      <c r="L59" s="319"/>
      <c r="M59" s="320"/>
      <c r="N59" s="321"/>
      <c r="O59" s="319"/>
      <c r="P59" s="320"/>
      <c r="Q59" s="321"/>
      <c r="R59" s="319"/>
      <c r="S59" s="320"/>
      <c r="T59" s="321"/>
      <c r="U59" s="322"/>
      <c r="V59" s="323"/>
      <c r="W59" s="324"/>
      <c r="X59" s="322"/>
      <c r="Y59" s="323"/>
      <c r="Z59" s="324"/>
      <c r="AA59" s="325"/>
      <c r="AB59" s="326"/>
      <c r="AC59" s="327"/>
      <c r="AD59" s="317"/>
      <c r="AE59" s="319"/>
      <c r="AF59" s="320"/>
      <c r="AG59" s="321"/>
      <c r="AH59" s="319"/>
      <c r="AI59" s="320"/>
      <c r="AJ59" s="321"/>
      <c r="AK59" s="319"/>
      <c r="AL59" s="320"/>
      <c r="AM59" s="321"/>
      <c r="AN59" s="319"/>
      <c r="AO59" s="320"/>
      <c r="AP59" s="321"/>
      <c r="AQ59" s="319"/>
      <c r="AR59" s="320"/>
      <c r="AS59" s="321"/>
      <c r="AT59" s="322"/>
      <c r="AU59" s="323"/>
      <c r="AV59" s="324"/>
      <c r="AW59" s="322"/>
      <c r="AX59" s="323"/>
      <c r="AY59" s="324"/>
      <c r="AZ59" s="325"/>
      <c r="BA59" s="326"/>
      <c r="BB59" s="327"/>
      <c r="BC59" s="317"/>
      <c r="BD59" s="319"/>
      <c r="BE59" s="320"/>
      <c r="BF59" s="321"/>
      <c r="BG59" s="319"/>
      <c r="BH59" s="320"/>
      <c r="BI59" s="321"/>
      <c r="BJ59" s="319"/>
      <c r="BK59" s="320"/>
      <c r="BL59" s="321"/>
      <c r="BM59" s="319"/>
      <c r="BN59" s="320"/>
      <c r="BO59" s="321"/>
      <c r="BP59" s="319"/>
      <c r="BQ59" s="320"/>
      <c r="BR59" s="321"/>
      <c r="BS59" s="322"/>
      <c r="BT59" s="323"/>
      <c r="BU59" s="324"/>
      <c r="BV59" s="322"/>
      <c r="BW59" s="323"/>
      <c r="BX59" s="324"/>
      <c r="BY59" s="325"/>
      <c r="BZ59" s="326"/>
      <c r="CA59" s="327"/>
      <c r="CB59" s="317"/>
      <c r="CC59" s="319"/>
      <c r="CD59" s="320"/>
      <c r="CE59" s="321"/>
      <c r="CF59" s="319"/>
      <c r="CG59" s="320"/>
      <c r="CH59" s="321"/>
      <c r="CI59" s="319"/>
      <c r="CJ59" s="320"/>
      <c r="CK59" s="321"/>
      <c r="CL59" s="319"/>
      <c r="CM59" s="320"/>
      <c r="CN59" s="321"/>
      <c r="CO59" s="319"/>
      <c r="CP59" s="320"/>
      <c r="CQ59" s="321"/>
      <c r="CR59" s="322"/>
      <c r="CS59" s="323"/>
      <c r="CT59" s="324"/>
      <c r="CU59" s="322"/>
      <c r="CV59" s="323"/>
      <c r="CW59" s="324"/>
      <c r="CX59" s="325"/>
      <c r="CY59" s="326"/>
      <c r="CZ59" s="327"/>
      <c r="DA59" s="317"/>
      <c r="DB59" s="328"/>
      <c r="DC59" s="329"/>
      <c r="DD59" s="330"/>
      <c r="DE59" s="328"/>
      <c r="DF59" s="329"/>
      <c r="DG59" s="330"/>
      <c r="DH59" s="328"/>
      <c r="DI59" s="329"/>
      <c r="DJ59" s="330"/>
      <c r="DK59" s="328"/>
      <c r="DL59" s="329"/>
      <c r="DM59" s="330"/>
      <c r="DN59" s="328"/>
      <c r="DO59" s="329"/>
      <c r="DP59" s="330"/>
      <c r="DQ59" s="322"/>
      <c r="DR59" s="323"/>
      <c r="DS59" s="324"/>
      <c r="DT59" s="322"/>
      <c r="DU59" s="323"/>
      <c r="DV59" s="324"/>
      <c r="DW59" s="325"/>
      <c r="DX59" s="326"/>
      <c r="DY59" s="327"/>
      <c r="DZ59" s="317"/>
    </row>
    <row r="60" spans="1:130" x14ac:dyDescent="0.35">
      <c r="A60" s="314"/>
      <c r="B60" s="315"/>
      <c r="C60" s="316"/>
      <c r="D60" s="317"/>
      <c r="E60" s="318"/>
      <c r="F60" s="319"/>
      <c r="G60" s="320"/>
      <c r="H60" s="321"/>
      <c r="I60" s="319"/>
      <c r="J60" s="320"/>
      <c r="K60" s="321"/>
      <c r="L60" s="319"/>
      <c r="M60" s="320"/>
      <c r="N60" s="321"/>
      <c r="O60" s="319"/>
      <c r="P60" s="320"/>
      <c r="Q60" s="321"/>
      <c r="R60" s="319"/>
      <c r="S60" s="320"/>
      <c r="T60" s="321"/>
      <c r="U60" s="322"/>
      <c r="V60" s="323"/>
      <c r="W60" s="324"/>
      <c r="X60" s="322"/>
      <c r="Y60" s="323"/>
      <c r="Z60" s="324"/>
      <c r="AA60" s="325"/>
      <c r="AB60" s="326"/>
      <c r="AC60" s="327"/>
      <c r="AD60" s="317"/>
      <c r="AE60" s="319"/>
      <c r="AF60" s="320"/>
      <c r="AG60" s="321"/>
      <c r="AH60" s="319"/>
      <c r="AI60" s="320"/>
      <c r="AJ60" s="321"/>
      <c r="AK60" s="319"/>
      <c r="AL60" s="320"/>
      <c r="AM60" s="321"/>
      <c r="AN60" s="319"/>
      <c r="AO60" s="320"/>
      <c r="AP60" s="321"/>
      <c r="AQ60" s="319"/>
      <c r="AR60" s="320"/>
      <c r="AS60" s="321"/>
      <c r="AT60" s="322"/>
      <c r="AU60" s="323"/>
      <c r="AV60" s="324"/>
      <c r="AW60" s="322"/>
      <c r="AX60" s="323"/>
      <c r="AY60" s="324"/>
      <c r="AZ60" s="325"/>
      <c r="BA60" s="326"/>
      <c r="BB60" s="327"/>
      <c r="BC60" s="317"/>
      <c r="BD60" s="319"/>
      <c r="BE60" s="320"/>
      <c r="BF60" s="321"/>
      <c r="BG60" s="319"/>
      <c r="BH60" s="320"/>
      <c r="BI60" s="321"/>
      <c r="BJ60" s="319"/>
      <c r="BK60" s="320"/>
      <c r="BL60" s="321"/>
      <c r="BM60" s="319"/>
      <c r="BN60" s="320"/>
      <c r="BO60" s="321"/>
      <c r="BP60" s="319"/>
      <c r="BQ60" s="320"/>
      <c r="BR60" s="321"/>
      <c r="BS60" s="322"/>
      <c r="BT60" s="323"/>
      <c r="BU60" s="324"/>
      <c r="BV60" s="322"/>
      <c r="BW60" s="323"/>
      <c r="BX60" s="324"/>
      <c r="BY60" s="325"/>
      <c r="BZ60" s="326"/>
      <c r="CA60" s="327"/>
      <c r="CB60" s="317"/>
      <c r="CC60" s="319"/>
      <c r="CD60" s="320"/>
      <c r="CE60" s="321"/>
      <c r="CF60" s="319"/>
      <c r="CG60" s="320"/>
      <c r="CH60" s="321"/>
      <c r="CI60" s="319"/>
      <c r="CJ60" s="320"/>
      <c r="CK60" s="321"/>
      <c r="CL60" s="319"/>
      <c r="CM60" s="320"/>
      <c r="CN60" s="321"/>
      <c r="CO60" s="319"/>
      <c r="CP60" s="320"/>
      <c r="CQ60" s="321"/>
      <c r="CR60" s="322"/>
      <c r="CS60" s="323"/>
      <c r="CT60" s="324"/>
      <c r="CU60" s="322"/>
      <c r="CV60" s="323"/>
      <c r="CW60" s="324"/>
      <c r="CX60" s="325"/>
      <c r="CY60" s="326"/>
      <c r="CZ60" s="327"/>
      <c r="DA60" s="317"/>
      <c r="DB60" s="328"/>
      <c r="DC60" s="329"/>
      <c r="DD60" s="330"/>
      <c r="DE60" s="328"/>
      <c r="DF60" s="329"/>
      <c r="DG60" s="330"/>
      <c r="DH60" s="328"/>
      <c r="DI60" s="329"/>
      <c r="DJ60" s="330"/>
      <c r="DK60" s="328"/>
      <c r="DL60" s="329"/>
      <c r="DM60" s="330"/>
      <c r="DN60" s="328"/>
      <c r="DO60" s="329"/>
      <c r="DP60" s="330"/>
      <c r="DQ60" s="322"/>
      <c r="DR60" s="323"/>
      <c r="DS60" s="324"/>
      <c r="DT60" s="322"/>
      <c r="DU60" s="323"/>
      <c r="DV60" s="324"/>
      <c r="DW60" s="325"/>
      <c r="DX60" s="326"/>
      <c r="DY60" s="327"/>
      <c r="DZ60" s="317"/>
    </row>
    <row r="61" spans="1:130" x14ac:dyDescent="0.35">
      <c r="A61" s="314"/>
      <c r="B61" s="315"/>
      <c r="C61" s="316"/>
      <c r="D61" s="317"/>
      <c r="E61" s="318"/>
      <c r="F61" s="319"/>
      <c r="G61" s="320"/>
      <c r="H61" s="321"/>
      <c r="I61" s="319"/>
      <c r="J61" s="320"/>
      <c r="K61" s="321"/>
      <c r="L61" s="319"/>
      <c r="M61" s="320"/>
      <c r="N61" s="321"/>
      <c r="O61" s="319"/>
      <c r="P61" s="320"/>
      <c r="Q61" s="321"/>
      <c r="R61" s="319"/>
      <c r="S61" s="320"/>
      <c r="T61" s="321"/>
      <c r="U61" s="322"/>
      <c r="V61" s="323"/>
      <c r="W61" s="324"/>
      <c r="X61" s="322"/>
      <c r="Y61" s="323"/>
      <c r="Z61" s="324"/>
      <c r="AA61" s="325"/>
      <c r="AB61" s="326"/>
      <c r="AC61" s="327"/>
      <c r="AD61" s="317"/>
      <c r="AE61" s="319"/>
      <c r="AF61" s="320"/>
      <c r="AG61" s="321"/>
      <c r="AH61" s="319"/>
      <c r="AI61" s="320"/>
      <c r="AJ61" s="321"/>
      <c r="AK61" s="319"/>
      <c r="AL61" s="320"/>
      <c r="AM61" s="321"/>
      <c r="AN61" s="319"/>
      <c r="AO61" s="320"/>
      <c r="AP61" s="321"/>
      <c r="AQ61" s="319"/>
      <c r="AR61" s="320"/>
      <c r="AS61" s="321"/>
      <c r="AT61" s="322"/>
      <c r="AU61" s="323"/>
      <c r="AV61" s="324"/>
      <c r="AW61" s="322"/>
      <c r="AX61" s="323"/>
      <c r="AY61" s="324"/>
      <c r="AZ61" s="325"/>
      <c r="BA61" s="326"/>
      <c r="BB61" s="327"/>
      <c r="BC61" s="317"/>
      <c r="BD61" s="319"/>
      <c r="BE61" s="320"/>
      <c r="BF61" s="321"/>
      <c r="BG61" s="319"/>
      <c r="BH61" s="320"/>
      <c r="BI61" s="321"/>
      <c r="BJ61" s="319"/>
      <c r="BK61" s="320"/>
      <c r="BL61" s="321"/>
      <c r="BM61" s="319"/>
      <c r="BN61" s="320"/>
      <c r="BO61" s="321"/>
      <c r="BP61" s="319"/>
      <c r="BQ61" s="320"/>
      <c r="BR61" s="321"/>
      <c r="BS61" s="322"/>
      <c r="BT61" s="323"/>
      <c r="BU61" s="324"/>
      <c r="BV61" s="322"/>
      <c r="BW61" s="323"/>
      <c r="BX61" s="324"/>
      <c r="BY61" s="325"/>
      <c r="BZ61" s="326"/>
      <c r="CA61" s="327"/>
      <c r="CB61" s="317"/>
      <c r="CC61" s="319"/>
      <c r="CD61" s="320"/>
      <c r="CE61" s="321"/>
      <c r="CF61" s="319"/>
      <c r="CG61" s="320"/>
      <c r="CH61" s="321"/>
      <c r="CI61" s="319"/>
      <c r="CJ61" s="320"/>
      <c r="CK61" s="321"/>
      <c r="CL61" s="319"/>
      <c r="CM61" s="320"/>
      <c r="CN61" s="321"/>
      <c r="CO61" s="319"/>
      <c r="CP61" s="320"/>
      <c r="CQ61" s="321"/>
      <c r="CR61" s="322"/>
      <c r="CS61" s="323"/>
      <c r="CT61" s="324"/>
      <c r="CU61" s="322"/>
      <c r="CV61" s="323"/>
      <c r="CW61" s="324"/>
      <c r="CX61" s="325"/>
      <c r="CY61" s="326"/>
      <c r="CZ61" s="327"/>
      <c r="DA61" s="317"/>
      <c r="DB61" s="328"/>
      <c r="DC61" s="329"/>
      <c r="DD61" s="330"/>
      <c r="DE61" s="328"/>
      <c r="DF61" s="329"/>
      <c r="DG61" s="330"/>
      <c r="DH61" s="328"/>
      <c r="DI61" s="329"/>
      <c r="DJ61" s="330"/>
      <c r="DK61" s="328"/>
      <c r="DL61" s="329"/>
      <c r="DM61" s="330"/>
      <c r="DN61" s="328"/>
      <c r="DO61" s="329"/>
      <c r="DP61" s="330"/>
      <c r="DQ61" s="322"/>
      <c r="DR61" s="323"/>
      <c r="DS61" s="324"/>
      <c r="DT61" s="322"/>
      <c r="DU61" s="323"/>
      <c r="DV61" s="324"/>
      <c r="DW61" s="325"/>
      <c r="DX61" s="326"/>
      <c r="DY61" s="327"/>
      <c r="DZ61" s="317"/>
    </row>
    <row r="62" spans="1:130" x14ac:dyDescent="0.35">
      <c r="A62" s="314"/>
      <c r="B62" s="315"/>
      <c r="C62" s="316"/>
      <c r="D62" s="317"/>
      <c r="E62" s="318"/>
      <c r="F62" s="319"/>
      <c r="G62" s="320"/>
      <c r="H62" s="321"/>
      <c r="I62" s="319"/>
      <c r="J62" s="320"/>
      <c r="K62" s="321"/>
      <c r="L62" s="319"/>
      <c r="M62" s="320"/>
      <c r="N62" s="321"/>
      <c r="O62" s="319"/>
      <c r="P62" s="320"/>
      <c r="Q62" s="321"/>
      <c r="R62" s="319"/>
      <c r="S62" s="320"/>
      <c r="T62" s="321"/>
      <c r="U62" s="322"/>
      <c r="V62" s="323"/>
      <c r="W62" s="324"/>
      <c r="X62" s="322"/>
      <c r="Y62" s="323"/>
      <c r="Z62" s="324"/>
      <c r="AA62" s="325"/>
      <c r="AB62" s="326"/>
      <c r="AC62" s="327"/>
      <c r="AD62" s="317"/>
      <c r="AE62" s="319"/>
      <c r="AF62" s="320"/>
      <c r="AG62" s="321"/>
      <c r="AH62" s="319"/>
      <c r="AI62" s="320"/>
      <c r="AJ62" s="321"/>
      <c r="AK62" s="319"/>
      <c r="AL62" s="320"/>
      <c r="AM62" s="321"/>
      <c r="AN62" s="319"/>
      <c r="AO62" s="320"/>
      <c r="AP62" s="321"/>
      <c r="AQ62" s="319"/>
      <c r="AR62" s="320"/>
      <c r="AS62" s="321"/>
      <c r="AT62" s="322"/>
      <c r="AU62" s="323"/>
      <c r="AV62" s="324"/>
      <c r="AW62" s="322"/>
      <c r="AX62" s="323"/>
      <c r="AY62" s="324"/>
      <c r="AZ62" s="325"/>
      <c r="BA62" s="326"/>
      <c r="BB62" s="327"/>
      <c r="BC62" s="317"/>
      <c r="BD62" s="319"/>
      <c r="BE62" s="320"/>
      <c r="BF62" s="321"/>
      <c r="BG62" s="319"/>
      <c r="BH62" s="320"/>
      <c r="BI62" s="321"/>
      <c r="BJ62" s="319"/>
      <c r="BK62" s="320"/>
      <c r="BL62" s="321"/>
      <c r="BM62" s="319"/>
      <c r="BN62" s="320"/>
      <c r="BO62" s="321"/>
      <c r="BP62" s="319"/>
      <c r="BQ62" s="320"/>
      <c r="BR62" s="321"/>
      <c r="BS62" s="322"/>
      <c r="BT62" s="323"/>
      <c r="BU62" s="324"/>
      <c r="BV62" s="322"/>
      <c r="BW62" s="323"/>
      <c r="BX62" s="324"/>
      <c r="BY62" s="325"/>
      <c r="BZ62" s="326"/>
      <c r="CA62" s="327"/>
      <c r="CB62" s="317"/>
      <c r="CC62" s="319"/>
      <c r="CD62" s="320"/>
      <c r="CE62" s="321"/>
      <c r="CF62" s="319"/>
      <c r="CG62" s="320"/>
      <c r="CH62" s="321"/>
      <c r="CI62" s="319"/>
      <c r="CJ62" s="320"/>
      <c r="CK62" s="321"/>
      <c r="CL62" s="319"/>
      <c r="CM62" s="320"/>
      <c r="CN62" s="321"/>
      <c r="CO62" s="319"/>
      <c r="CP62" s="320"/>
      <c r="CQ62" s="321"/>
      <c r="CR62" s="322"/>
      <c r="CS62" s="323"/>
      <c r="CT62" s="324"/>
      <c r="CU62" s="322"/>
      <c r="CV62" s="323"/>
      <c r="CW62" s="324"/>
      <c r="CX62" s="325"/>
      <c r="CY62" s="326"/>
      <c r="CZ62" s="327"/>
      <c r="DA62" s="317"/>
      <c r="DB62" s="328"/>
      <c r="DC62" s="329"/>
      <c r="DD62" s="330"/>
      <c r="DE62" s="328"/>
      <c r="DF62" s="329"/>
      <c r="DG62" s="330"/>
      <c r="DH62" s="328"/>
      <c r="DI62" s="329"/>
      <c r="DJ62" s="330"/>
      <c r="DK62" s="328"/>
      <c r="DL62" s="329"/>
      <c r="DM62" s="330"/>
      <c r="DN62" s="328"/>
      <c r="DO62" s="329"/>
      <c r="DP62" s="330"/>
      <c r="DQ62" s="322"/>
      <c r="DR62" s="323"/>
      <c r="DS62" s="324"/>
      <c r="DT62" s="322"/>
      <c r="DU62" s="323"/>
      <c r="DV62" s="324"/>
      <c r="DW62" s="325"/>
      <c r="DX62" s="326"/>
      <c r="DY62" s="327"/>
      <c r="DZ62" s="317"/>
    </row>
    <row r="63" spans="1:130" x14ac:dyDescent="0.35">
      <c r="A63" s="314"/>
      <c r="B63" s="315"/>
      <c r="C63" s="316"/>
      <c r="D63" s="317"/>
      <c r="E63" s="318"/>
      <c r="F63" s="319"/>
      <c r="G63" s="320"/>
      <c r="H63" s="321"/>
      <c r="I63" s="319"/>
      <c r="J63" s="320"/>
      <c r="K63" s="321"/>
      <c r="L63" s="319"/>
      <c r="M63" s="320"/>
      <c r="N63" s="321"/>
      <c r="O63" s="319"/>
      <c r="P63" s="320"/>
      <c r="Q63" s="321"/>
      <c r="R63" s="319"/>
      <c r="S63" s="320"/>
      <c r="T63" s="321"/>
      <c r="U63" s="322"/>
      <c r="V63" s="323"/>
      <c r="W63" s="324"/>
      <c r="X63" s="322"/>
      <c r="Y63" s="323"/>
      <c r="Z63" s="324"/>
      <c r="AA63" s="325"/>
      <c r="AB63" s="326"/>
      <c r="AC63" s="327"/>
      <c r="AD63" s="317"/>
      <c r="AE63" s="319"/>
      <c r="AF63" s="320"/>
      <c r="AG63" s="321"/>
      <c r="AH63" s="319"/>
      <c r="AI63" s="320"/>
      <c r="AJ63" s="321"/>
      <c r="AK63" s="319"/>
      <c r="AL63" s="320"/>
      <c r="AM63" s="321"/>
      <c r="AN63" s="319"/>
      <c r="AO63" s="320"/>
      <c r="AP63" s="321"/>
      <c r="AQ63" s="319"/>
      <c r="AR63" s="320"/>
      <c r="AS63" s="321"/>
      <c r="AT63" s="322"/>
      <c r="AU63" s="323"/>
      <c r="AV63" s="324"/>
      <c r="AW63" s="322"/>
      <c r="AX63" s="323"/>
      <c r="AY63" s="324"/>
      <c r="AZ63" s="325"/>
      <c r="BA63" s="326"/>
      <c r="BB63" s="327"/>
      <c r="BC63" s="317"/>
      <c r="BD63" s="319"/>
      <c r="BE63" s="320"/>
      <c r="BF63" s="321"/>
      <c r="BG63" s="319"/>
      <c r="BH63" s="320"/>
      <c r="BI63" s="321"/>
      <c r="BJ63" s="319"/>
      <c r="BK63" s="320"/>
      <c r="BL63" s="321"/>
      <c r="BM63" s="319"/>
      <c r="BN63" s="320"/>
      <c r="BO63" s="321"/>
      <c r="BP63" s="319"/>
      <c r="BQ63" s="320"/>
      <c r="BR63" s="321"/>
      <c r="BS63" s="322"/>
      <c r="BT63" s="323"/>
      <c r="BU63" s="324"/>
      <c r="BV63" s="322"/>
      <c r="BW63" s="323"/>
      <c r="BX63" s="324"/>
      <c r="BY63" s="325"/>
      <c r="BZ63" s="326"/>
      <c r="CA63" s="327"/>
      <c r="CB63" s="317"/>
      <c r="CC63" s="319"/>
      <c r="CD63" s="320"/>
      <c r="CE63" s="321"/>
      <c r="CF63" s="319"/>
      <c r="CG63" s="320"/>
      <c r="CH63" s="321"/>
      <c r="CI63" s="319"/>
      <c r="CJ63" s="320"/>
      <c r="CK63" s="321"/>
      <c r="CL63" s="319"/>
      <c r="CM63" s="320"/>
      <c r="CN63" s="321"/>
      <c r="CO63" s="319"/>
      <c r="CP63" s="320"/>
      <c r="CQ63" s="321"/>
      <c r="CR63" s="322"/>
      <c r="CS63" s="323"/>
      <c r="CT63" s="324"/>
      <c r="CU63" s="322"/>
      <c r="CV63" s="323"/>
      <c r="CW63" s="324"/>
      <c r="CX63" s="325"/>
      <c r="CY63" s="326"/>
      <c r="CZ63" s="327"/>
      <c r="DA63" s="317"/>
      <c r="DB63" s="328"/>
      <c r="DC63" s="329"/>
      <c r="DD63" s="330"/>
      <c r="DE63" s="328"/>
      <c r="DF63" s="329"/>
      <c r="DG63" s="330"/>
      <c r="DH63" s="328"/>
      <c r="DI63" s="329"/>
      <c r="DJ63" s="330"/>
      <c r="DK63" s="328"/>
      <c r="DL63" s="329"/>
      <c r="DM63" s="330"/>
      <c r="DN63" s="328"/>
      <c r="DO63" s="329"/>
      <c r="DP63" s="330"/>
      <c r="DQ63" s="322"/>
      <c r="DR63" s="323"/>
      <c r="DS63" s="324"/>
      <c r="DT63" s="322"/>
      <c r="DU63" s="323"/>
      <c r="DV63" s="324"/>
      <c r="DW63" s="325"/>
      <c r="DX63" s="326"/>
      <c r="DY63" s="327"/>
      <c r="DZ63" s="317"/>
    </row>
    <row r="64" spans="1:130" x14ac:dyDescent="0.35">
      <c r="A64" s="314"/>
      <c r="B64" s="315"/>
      <c r="C64" s="316"/>
      <c r="D64" s="317"/>
      <c r="E64" s="318"/>
      <c r="F64" s="319"/>
      <c r="G64" s="320"/>
      <c r="H64" s="321"/>
      <c r="I64" s="319"/>
      <c r="J64" s="320"/>
      <c r="K64" s="321"/>
      <c r="L64" s="319"/>
      <c r="M64" s="320"/>
      <c r="N64" s="321"/>
      <c r="O64" s="319"/>
      <c r="P64" s="320"/>
      <c r="Q64" s="321"/>
      <c r="R64" s="319"/>
      <c r="S64" s="320"/>
      <c r="T64" s="321"/>
      <c r="U64" s="322"/>
      <c r="V64" s="323"/>
      <c r="W64" s="324"/>
      <c r="X64" s="322"/>
      <c r="Y64" s="323"/>
      <c r="Z64" s="324"/>
      <c r="AA64" s="325"/>
      <c r="AB64" s="326"/>
      <c r="AC64" s="327"/>
      <c r="AD64" s="317"/>
      <c r="AE64" s="319"/>
      <c r="AF64" s="320"/>
      <c r="AG64" s="321"/>
      <c r="AH64" s="319"/>
      <c r="AI64" s="320"/>
      <c r="AJ64" s="321"/>
      <c r="AK64" s="319"/>
      <c r="AL64" s="320"/>
      <c r="AM64" s="321"/>
      <c r="AN64" s="319"/>
      <c r="AO64" s="320"/>
      <c r="AP64" s="321"/>
      <c r="AQ64" s="319"/>
      <c r="AR64" s="320"/>
      <c r="AS64" s="321"/>
      <c r="AT64" s="322"/>
      <c r="AU64" s="323"/>
      <c r="AV64" s="324"/>
      <c r="AW64" s="322"/>
      <c r="AX64" s="323"/>
      <c r="AY64" s="324"/>
      <c r="AZ64" s="325"/>
      <c r="BA64" s="326"/>
      <c r="BB64" s="327"/>
      <c r="BC64" s="317"/>
      <c r="BD64" s="319"/>
      <c r="BE64" s="320"/>
      <c r="BF64" s="321"/>
      <c r="BG64" s="319"/>
      <c r="BH64" s="320"/>
      <c r="BI64" s="321"/>
      <c r="BJ64" s="319"/>
      <c r="BK64" s="320"/>
      <c r="BL64" s="321"/>
      <c r="BM64" s="319"/>
      <c r="BN64" s="320"/>
      <c r="BO64" s="321"/>
      <c r="BP64" s="319"/>
      <c r="BQ64" s="320"/>
      <c r="BR64" s="321"/>
      <c r="BS64" s="322"/>
      <c r="BT64" s="323"/>
      <c r="BU64" s="324"/>
      <c r="BV64" s="322"/>
      <c r="BW64" s="323"/>
      <c r="BX64" s="324"/>
      <c r="BY64" s="325"/>
      <c r="BZ64" s="326"/>
      <c r="CA64" s="327"/>
      <c r="CB64" s="317"/>
      <c r="CC64" s="319"/>
      <c r="CD64" s="320"/>
      <c r="CE64" s="321"/>
      <c r="CF64" s="319"/>
      <c r="CG64" s="320"/>
      <c r="CH64" s="321"/>
      <c r="CI64" s="319"/>
      <c r="CJ64" s="320"/>
      <c r="CK64" s="321"/>
      <c r="CL64" s="319"/>
      <c r="CM64" s="320"/>
      <c r="CN64" s="321"/>
      <c r="CO64" s="319"/>
      <c r="CP64" s="320"/>
      <c r="CQ64" s="321"/>
      <c r="CR64" s="322"/>
      <c r="CS64" s="323"/>
      <c r="CT64" s="324"/>
      <c r="CU64" s="322"/>
      <c r="CV64" s="323"/>
      <c r="CW64" s="324"/>
      <c r="CX64" s="325"/>
      <c r="CY64" s="326"/>
      <c r="CZ64" s="327"/>
      <c r="DA64" s="317"/>
      <c r="DB64" s="328"/>
      <c r="DC64" s="329"/>
      <c r="DD64" s="330"/>
      <c r="DE64" s="328"/>
      <c r="DF64" s="329"/>
      <c r="DG64" s="330"/>
      <c r="DH64" s="328"/>
      <c r="DI64" s="329"/>
      <c r="DJ64" s="330"/>
      <c r="DK64" s="328"/>
      <c r="DL64" s="329"/>
      <c r="DM64" s="330"/>
      <c r="DN64" s="328"/>
      <c r="DO64" s="329"/>
      <c r="DP64" s="330"/>
      <c r="DQ64" s="322"/>
      <c r="DR64" s="323"/>
      <c r="DS64" s="324"/>
      <c r="DT64" s="322"/>
      <c r="DU64" s="323"/>
      <c r="DV64" s="324"/>
      <c r="DW64" s="325"/>
      <c r="DX64" s="326"/>
      <c r="DY64" s="327"/>
      <c r="DZ64" s="317"/>
    </row>
    <row r="65" spans="1:130" x14ac:dyDescent="0.35">
      <c r="A65" s="314"/>
      <c r="B65" s="315"/>
      <c r="C65" s="316"/>
      <c r="D65" s="317"/>
      <c r="E65" s="318"/>
      <c r="F65" s="319"/>
      <c r="G65" s="320"/>
      <c r="H65" s="321"/>
      <c r="I65" s="319"/>
      <c r="J65" s="320"/>
      <c r="K65" s="321"/>
      <c r="L65" s="319"/>
      <c r="M65" s="320"/>
      <c r="N65" s="321"/>
      <c r="O65" s="319"/>
      <c r="P65" s="320"/>
      <c r="Q65" s="321"/>
      <c r="R65" s="319"/>
      <c r="S65" s="320"/>
      <c r="T65" s="321"/>
      <c r="U65" s="322"/>
      <c r="V65" s="323"/>
      <c r="W65" s="324"/>
      <c r="X65" s="322"/>
      <c r="Y65" s="323"/>
      <c r="Z65" s="324"/>
      <c r="AA65" s="325"/>
      <c r="AB65" s="326"/>
      <c r="AC65" s="327"/>
      <c r="AD65" s="317"/>
      <c r="AE65" s="319"/>
      <c r="AF65" s="320"/>
      <c r="AG65" s="321"/>
      <c r="AH65" s="319"/>
      <c r="AI65" s="320"/>
      <c r="AJ65" s="321"/>
      <c r="AK65" s="319"/>
      <c r="AL65" s="320"/>
      <c r="AM65" s="321"/>
      <c r="AN65" s="319"/>
      <c r="AO65" s="320"/>
      <c r="AP65" s="321"/>
      <c r="AQ65" s="319"/>
      <c r="AR65" s="320"/>
      <c r="AS65" s="321"/>
      <c r="AT65" s="322"/>
      <c r="AU65" s="323"/>
      <c r="AV65" s="324"/>
      <c r="AW65" s="322"/>
      <c r="AX65" s="323"/>
      <c r="AY65" s="324"/>
      <c r="AZ65" s="325"/>
      <c r="BA65" s="326"/>
      <c r="BB65" s="327"/>
      <c r="BC65" s="317"/>
      <c r="BD65" s="319"/>
      <c r="BE65" s="320"/>
      <c r="BF65" s="321"/>
      <c r="BG65" s="319"/>
      <c r="BH65" s="320"/>
      <c r="BI65" s="321"/>
      <c r="BJ65" s="319"/>
      <c r="BK65" s="320"/>
      <c r="BL65" s="321"/>
      <c r="BM65" s="319"/>
      <c r="BN65" s="320"/>
      <c r="BO65" s="321"/>
      <c r="BP65" s="319"/>
      <c r="BQ65" s="320"/>
      <c r="BR65" s="321"/>
      <c r="BS65" s="322"/>
      <c r="BT65" s="323"/>
      <c r="BU65" s="324"/>
      <c r="BV65" s="322"/>
      <c r="BW65" s="323"/>
      <c r="BX65" s="324"/>
      <c r="BY65" s="325"/>
      <c r="BZ65" s="326"/>
      <c r="CA65" s="327"/>
      <c r="CB65" s="317"/>
      <c r="CC65" s="319"/>
      <c r="CD65" s="320"/>
      <c r="CE65" s="321"/>
      <c r="CF65" s="319"/>
      <c r="CG65" s="320"/>
      <c r="CH65" s="321"/>
      <c r="CI65" s="319"/>
      <c r="CJ65" s="320"/>
      <c r="CK65" s="321"/>
      <c r="CL65" s="319"/>
      <c r="CM65" s="320"/>
      <c r="CN65" s="321"/>
      <c r="CO65" s="319"/>
      <c r="CP65" s="320"/>
      <c r="CQ65" s="321"/>
      <c r="CR65" s="322"/>
      <c r="CS65" s="323"/>
      <c r="CT65" s="324"/>
      <c r="CU65" s="322"/>
      <c r="CV65" s="323"/>
      <c r="CW65" s="324"/>
      <c r="CX65" s="325"/>
      <c r="CY65" s="326"/>
      <c r="CZ65" s="327"/>
      <c r="DA65" s="317"/>
      <c r="DB65" s="328"/>
      <c r="DC65" s="329"/>
      <c r="DD65" s="330"/>
      <c r="DE65" s="328"/>
      <c r="DF65" s="329"/>
      <c r="DG65" s="330"/>
      <c r="DH65" s="328"/>
      <c r="DI65" s="329"/>
      <c r="DJ65" s="330"/>
      <c r="DK65" s="328"/>
      <c r="DL65" s="329"/>
      <c r="DM65" s="330"/>
      <c r="DN65" s="328"/>
      <c r="DO65" s="329"/>
      <c r="DP65" s="330"/>
      <c r="DQ65" s="322"/>
      <c r="DR65" s="323"/>
      <c r="DS65" s="324"/>
      <c r="DT65" s="322"/>
      <c r="DU65" s="323"/>
      <c r="DV65" s="324"/>
      <c r="DW65" s="325"/>
      <c r="DX65" s="326"/>
      <c r="DY65" s="327"/>
      <c r="DZ65" s="317"/>
    </row>
    <row r="66" spans="1:130" x14ac:dyDescent="0.35">
      <c r="A66" s="314"/>
      <c r="B66" s="315"/>
      <c r="C66" s="316"/>
      <c r="D66" s="317"/>
      <c r="E66" s="318"/>
      <c r="F66" s="319"/>
      <c r="G66" s="320"/>
      <c r="H66" s="321"/>
      <c r="I66" s="319"/>
      <c r="J66" s="320"/>
      <c r="K66" s="321"/>
      <c r="L66" s="319"/>
      <c r="M66" s="320"/>
      <c r="N66" s="321"/>
      <c r="O66" s="319"/>
      <c r="P66" s="320"/>
      <c r="Q66" s="321"/>
      <c r="R66" s="319"/>
      <c r="S66" s="320"/>
      <c r="T66" s="321"/>
      <c r="U66" s="322"/>
      <c r="V66" s="323"/>
      <c r="W66" s="324"/>
      <c r="X66" s="322"/>
      <c r="Y66" s="323"/>
      <c r="Z66" s="324"/>
      <c r="AA66" s="325"/>
      <c r="AB66" s="326"/>
      <c r="AC66" s="327"/>
      <c r="AD66" s="317"/>
      <c r="AE66" s="319"/>
      <c r="AF66" s="320"/>
      <c r="AG66" s="321"/>
      <c r="AH66" s="319"/>
      <c r="AI66" s="320"/>
      <c r="AJ66" s="321"/>
      <c r="AK66" s="319"/>
      <c r="AL66" s="320"/>
      <c r="AM66" s="321"/>
      <c r="AN66" s="319"/>
      <c r="AO66" s="320"/>
      <c r="AP66" s="321"/>
      <c r="AQ66" s="319"/>
      <c r="AR66" s="320"/>
      <c r="AS66" s="321"/>
      <c r="AT66" s="322"/>
      <c r="AU66" s="323"/>
      <c r="AV66" s="324"/>
      <c r="AW66" s="322"/>
      <c r="AX66" s="323"/>
      <c r="AY66" s="324"/>
      <c r="AZ66" s="325"/>
      <c r="BA66" s="326"/>
      <c r="BB66" s="327"/>
      <c r="BC66" s="317"/>
      <c r="BD66" s="319"/>
      <c r="BE66" s="320"/>
      <c r="BF66" s="321"/>
      <c r="BG66" s="319"/>
      <c r="BH66" s="320"/>
      <c r="BI66" s="321"/>
      <c r="BJ66" s="319"/>
      <c r="BK66" s="320"/>
      <c r="BL66" s="321"/>
      <c r="BM66" s="319"/>
      <c r="BN66" s="320"/>
      <c r="BO66" s="321"/>
      <c r="BP66" s="319"/>
      <c r="BQ66" s="320"/>
      <c r="BR66" s="321"/>
      <c r="BS66" s="322"/>
      <c r="BT66" s="323"/>
      <c r="BU66" s="324"/>
      <c r="BV66" s="322"/>
      <c r="BW66" s="323"/>
      <c r="BX66" s="324"/>
      <c r="BY66" s="325"/>
      <c r="BZ66" s="326"/>
      <c r="CA66" s="327"/>
      <c r="CB66" s="317"/>
      <c r="CC66" s="319"/>
      <c r="CD66" s="320"/>
      <c r="CE66" s="321"/>
      <c r="CF66" s="319"/>
      <c r="CG66" s="320"/>
      <c r="CH66" s="321"/>
      <c r="CI66" s="319"/>
      <c r="CJ66" s="320"/>
      <c r="CK66" s="321"/>
      <c r="CL66" s="319"/>
      <c r="CM66" s="320"/>
      <c r="CN66" s="321"/>
      <c r="CO66" s="319"/>
      <c r="CP66" s="320"/>
      <c r="CQ66" s="321"/>
      <c r="CR66" s="322"/>
      <c r="CS66" s="323"/>
      <c r="CT66" s="324"/>
      <c r="CU66" s="322"/>
      <c r="CV66" s="323"/>
      <c r="CW66" s="324"/>
      <c r="CX66" s="325"/>
      <c r="CY66" s="326"/>
      <c r="CZ66" s="327"/>
      <c r="DA66" s="317"/>
      <c r="DB66" s="328"/>
      <c r="DC66" s="329"/>
      <c r="DD66" s="330"/>
      <c r="DE66" s="328"/>
      <c r="DF66" s="329"/>
      <c r="DG66" s="330"/>
      <c r="DH66" s="328"/>
      <c r="DI66" s="329"/>
      <c r="DJ66" s="330"/>
      <c r="DK66" s="328"/>
      <c r="DL66" s="329"/>
      <c r="DM66" s="330"/>
      <c r="DN66" s="328"/>
      <c r="DO66" s="329"/>
      <c r="DP66" s="330"/>
      <c r="DQ66" s="322"/>
      <c r="DR66" s="323"/>
      <c r="DS66" s="324"/>
      <c r="DT66" s="322"/>
      <c r="DU66" s="323"/>
      <c r="DV66" s="324"/>
      <c r="DW66" s="325"/>
      <c r="DX66" s="326"/>
      <c r="DY66" s="327"/>
      <c r="DZ66" s="317"/>
    </row>
    <row r="67" spans="1:130" x14ac:dyDescent="0.35">
      <c r="A67" s="314"/>
      <c r="B67" s="315"/>
      <c r="C67" s="316"/>
      <c r="D67" s="317"/>
      <c r="E67" s="318"/>
      <c r="F67" s="319"/>
      <c r="G67" s="320"/>
      <c r="H67" s="321"/>
      <c r="I67" s="319"/>
      <c r="J67" s="320"/>
      <c r="K67" s="321"/>
      <c r="L67" s="319"/>
      <c r="M67" s="320"/>
      <c r="N67" s="321"/>
      <c r="O67" s="319"/>
      <c r="P67" s="320"/>
      <c r="Q67" s="321"/>
      <c r="R67" s="319"/>
      <c r="S67" s="320"/>
      <c r="T67" s="321"/>
      <c r="U67" s="322"/>
      <c r="V67" s="323"/>
      <c r="W67" s="324"/>
      <c r="X67" s="322"/>
      <c r="Y67" s="323"/>
      <c r="Z67" s="324"/>
      <c r="AA67" s="325"/>
      <c r="AB67" s="326"/>
      <c r="AC67" s="327"/>
      <c r="AD67" s="317"/>
      <c r="AE67" s="319"/>
      <c r="AF67" s="320"/>
      <c r="AG67" s="321"/>
      <c r="AH67" s="319"/>
      <c r="AI67" s="320"/>
      <c r="AJ67" s="321"/>
      <c r="AK67" s="319"/>
      <c r="AL67" s="320"/>
      <c r="AM67" s="321"/>
      <c r="AN67" s="319"/>
      <c r="AO67" s="320"/>
      <c r="AP67" s="321"/>
      <c r="AQ67" s="319"/>
      <c r="AR67" s="320"/>
      <c r="AS67" s="321"/>
      <c r="AT67" s="322"/>
      <c r="AU67" s="323"/>
      <c r="AV67" s="324"/>
      <c r="AW67" s="322"/>
      <c r="AX67" s="323"/>
      <c r="AY67" s="324"/>
      <c r="AZ67" s="325"/>
      <c r="BA67" s="326"/>
      <c r="BB67" s="327"/>
      <c r="BC67" s="317"/>
      <c r="BD67" s="319"/>
      <c r="BE67" s="320"/>
      <c r="BF67" s="321"/>
      <c r="BG67" s="319"/>
      <c r="BH67" s="320"/>
      <c r="BI67" s="321"/>
      <c r="BJ67" s="319"/>
      <c r="BK67" s="320"/>
      <c r="BL67" s="321"/>
      <c r="BM67" s="319"/>
      <c r="BN67" s="320"/>
      <c r="BO67" s="321"/>
      <c r="BP67" s="319"/>
      <c r="BQ67" s="320"/>
      <c r="BR67" s="321"/>
      <c r="BS67" s="322"/>
      <c r="BT67" s="323"/>
      <c r="BU67" s="324"/>
      <c r="BV67" s="322"/>
      <c r="BW67" s="323"/>
      <c r="BX67" s="324"/>
      <c r="BY67" s="325"/>
      <c r="BZ67" s="326"/>
      <c r="CA67" s="327"/>
      <c r="CB67" s="317"/>
      <c r="CC67" s="319"/>
      <c r="CD67" s="320"/>
      <c r="CE67" s="321"/>
      <c r="CF67" s="319"/>
      <c r="CG67" s="320"/>
      <c r="CH67" s="321"/>
      <c r="CI67" s="319"/>
      <c r="CJ67" s="320"/>
      <c r="CK67" s="321"/>
      <c r="CL67" s="319"/>
      <c r="CM67" s="320"/>
      <c r="CN67" s="321"/>
      <c r="CO67" s="319"/>
      <c r="CP67" s="320"/>
      <c r="CQ67" s="321"/>
      <c r="CR67" s="322"/>
      <c r="CS67" s="323"/>
      <c r="CT67" s="324"/>
      <c r="CU67" s="322"/>
      <c r="CV67" s="323"/>
      <c r="CW67" s="324"/>
      <c r="CX67" s="325"/>
      <c r="CY67" s="326"/>
      <c r="CZ67" s="327"/>
      <c r="DA67" s="317"/>
      <c r="DB67" s="328"/>
      <c r="DC67" s="329"/>
      <c r="DD67" s="330"/>
      <c r="DE67" s="328"/>
      <c r="DF67" s="329"/>
      <c r="DG67" s="330"/>
      <c r="DH67" s="328"/>
      <c r="DI67" s="329"/>
      <c r="DJ67" s="330"/>
      <c r="DK67" s="328"/>
      <c r="DL67" s="329"/>
      <c r="DM67" s="330"/>
      <c r="DN67" s="328"/>
      <c r="DO67" s="329"/>
      <c r="DP67" s="330"/>
      <c r="DQ67" s="322"/>
      <c r="DR67" s="323"/>
      <c r="DS67" s="324"/>
      <c r="DT67" s="322"/>
      <c r="DU67" s="323"/>
      <c r="DV67" s="324"/>
      <c r="DW67" s="325"/>
      <c r="DX67" s="326"/>
      <c r="DY67" s="327"/>
      <c r="DZ67" s="317"/>
    </row>
    <row r="68" spans="1:130" x14ac:dyDescent="0.35">
      <c r="A68" s="314"/>
      <c r="B68" s="315"/>
      <c r="C68" s="316"/>
      <c r="D68" s="317"/>
      <c r="E68" s="318"/>
      <c r="F68" s="319"/>
      <c r="G68" s="320"/>
      <c r="H68" s="321"/>
      <c r="I68" s="319"/>
      <c r="J68" s="320"/>
      <c r="K68" s="321"/>
      <c r="L68" s="319"/>
      <c r="M68" s="320"/>
      <c r="N68" s="321"/>
      <c r="O68" s="319"/>
      <c r="P68" s="320"/>
      <c r="Q68" s="321"/>
      <c r="R68" s="319"/>
      <c r="S68" s="320"/>
      <c r="T68" s="321"/>
      <c r="U68" s="322"/>
      <c r="V68" s="323"/>
      <c r="W68" s="324"/>
      <c r="X68" s="322"/>
      <c r="Y68" s="323"/>
      <c r="Z68" s="324"/>
      <c r="AA68" s="325"/>
      <c r="AB68" s="326"/>
      <c r="AC68" s="327"/>
      <c r="AD68" s="317"/>
      <c r="AE68" s="319"/>
      <c r="AF68" s="320"/>
      <c r="AG68" s="321"/>
      <c r="AH68" s="319"/>
      <c r="AI68" s="320"/>
      <c r="AJ68" s="321"/>
      <c r="AK68" s="319"/>
      <c r="AL68" s="320"/>
      <c r="AM68" s="321"/>
      <c r="AN68" s="319"/>
      <c r="AO68" s="320"/>
      <c r="AP68" s="321"/>
      <c r="AQ68" s="319"/>
      <c r="AR68" s="320"/>
      <c r="AS68" s="321"/>
      <c r="AT68" s="322"/>
      <c r="AU68" s="323"/>
      <c r="AV68" s="324"/>
      <c r="AW68" s="322"/>
      <c r="AX68" s="323"/>
      <c r="AY68" s="324"/>
      <c r="AZ68" s="325"/>
      <c r="BA68" s="326"/>
      <c r="BB68" s="327"/>
      <c r="BC68" s="317"/>
      <c r="BD68" s="319"/>
      <c r="BE68" s="320"/>
      <c r="BF68" s="321"/>
      <c r="BG68" s="319"/>
      <c r="BH68" s="320"/>
      <c r="BI68" s="321"/>
      <c r="BJ68" s="319"/>
      <c r="BK68" s="320"/>
      <c r="BL68" s="321"/>
      <c r="BM68" s="319"/>
      <c r="BN68" s="320"/>
      <c r="BO68" s="321"/>
      <c r="BP68" s="319"/>
      <c r="BQ68" s="320"/>
      <c r="BR68" s="321"/>
      <c r="BS68" s="322"/>
      <c r="BT68" s="323"/>
      <c r="BU68" s="324"/>
      <c r="BV68" s="322"/>
      <c r="BW68" s="323"/>
      <c r="BX68" s="324"/>
      <c r="BY68" s="325"/>
      <c r="BZ68" s="326"/>
      <c r="CA68" s="327"/>
      <c r="CB68" s="317"/>
      <c r="CC68" s="319"/>
      <c r="CD68" s="320"/>
      <c r="CE68" s="321"/>
      <c r="CF68" s="319"/>
      <c r="CG68" s="320"/>
      <c r="CH68" s="321"/>
      <c r="CI68" s="319"/>
      <c r="CJ68" s="320"/>
      <c r="CK68" s="321"/>
      <c r="CL68" s="319"/>
      <c r="CM68" s="320"/>
      <c r="CN68" s="321"/>
      <c r="CO68" s="319"/>
      <c r="CP68" s="320"/>
      <c r="CQ68" s="321"/>
      <c r="CR68" s="322"/>
      <c r="CS68" s="323"/>
      <c r="CT68" s="324"/>
      <c r="CU68" s="322"/>
      <c r="CV68" s="323"/>
      <c r="CW68" s="324"/>
      <c r="CX68" s="325"/>
      <c r="CY68" s="326"/>
      <c r="CZ68" s="327"/>
      <c r="DA68" s="317"/>
      <c r="DB68" s="328"/>
      <c r="DC68" s="329"/>
      <c r="DD68" s="330"/>
      <c r="DE68" s="328"/>
      <c r="DF68" s="329"/>
      <c r="DG68" s="330"/>
      <c r="DH68" s="328"/>
      <c r="DI68" s="329"/>
      <c r="DJ68" s="330"/>
      <c r="DK68" s="328"/>
      <c r="DL68" s="329"/>
      <c r="DM68" s="330"/>
      <c r="DN68" s="328"/>
      <c r="DO68" s="329"/>
      <c r="DP68" s="330"/>
      <c r="DQ68" s="322"/>
      <c r="DR68" s="323"/>
      <c r="DS68" s="324"/>
      <c r="DT68" s="322"/>
      <c r="DU68" s="323"/>
      <c r="DV68" s="324"/>
      <c r="DW68" s="325"/>
      <c r="DX68" s="326"/>
      <c r="DY68" s="327"/>
      <c r="DZ68" s="317"/>
    </row>
    <row r="69" spans="1:130" x14ac:dyDescent="0.35">
      <c r="A69" s="314"/>
      <c r="B69" s="315"/>
      <c r="C69" s="316"/>
      <c r="D69" s="317"/>
      <c r="E69" s="318"/>
      <c r="F69" s="319"/>
      <c r="G69" s="320"/>
      <c r="H69" s="321"/>
      <c r="I69" s="319"/>
      <c r="J69" s="320"/>
      <c r="K69" s="321"/>
      <c r="L69" s="319"/>
      <c r="M69" s="320"/>
      <c r="N69" s="321"/>
      <c r="O69" s="319"/>
      <c r="P69" s="320"/>
      <c r="Q69" s="321"/>
      <c r="R69" s="319"/>
      <c r="S69" s="320"/>
      <c r="T69" s="321"/>
      <c r="U69" s="322"/>
      <c r="V69" s="323"/>
      <c r="W69" s="324"/>
      <c r="X69" s="322"/>
      <c r="Y69" s="323"/>
      <c r="Z69" s="324"/>
      <c r="AA69" s="325"/>
      <c r="AB69" s="326"/>
      <c r="AC69" s="327"/>
      <c r="AD69" s="317"/>
      <c r="AE69" s="319"/>
      <c r="AF69" s="320"/>
      <c r="AG69" s="321"/>
      <c r="AH69" s="319"/>
      <c r="AI69" s="320"/>
      <c r="AJ69" s="321"/>
      <c r="AK69" s="319"/>
      <c r="AL69" s="320"/>
      <c r="AM69" s="321"/>
      <c r="AN69" s="319"/>
      <c r="AO69" s="320"/>
      <c r="AP69" s="321"/>
      <c r="AQ69" s="319"/>
      <c r="AR69" s="320"/>
      <c r="AS69" s="321"/>
      <c r="AT69" s="322"/>
      <c r="AU69" s="323"/>
      <c r="AV69" s="324"/>
      <c r="AW69" s="322"/>
      <c r="AX69" s="323"/>
      <c r="AY69" s="324"/>
      <c r="AZ69" s="325"/>
      <c r="BA69" s="326"/>
      <c r="BB69" s="327"/>
      <c r="BC69" s="317"/>
      <c r="BD69" s="319"/>
      <c r="BE69" s="320"/>
      <c r="BF69" s="321"/>
      <c r="BG69" s="319"/>
      <c r="BH69" s="320"/>
      <c r="BI69" s="321"/>
      <c r="BJ69" s="319"/>
      <c r="BK69" s="320"/>
      <c r="BL69" s="321"/>
      <c r="BM69" s="319"/>
      <c r="BN69" s="320"/>
      <c r="BO69" s="321"/>
      <c r="BP69" s="319"/>
      <c r="BQ69" s="320"/>
      <c r="BR69" s="321"/>
      <c r="BS69" s="322"/>
      <c r="BT69" s="323"/>
      <c r="BU69" s="324"/>
      <c r="BV69" s="322"/>
      <c r="BW69" s="323"/>
      <c r="BX69" s="324"/>
      <c r="BY69" s="325"/>
      <c r="BZ69" s="326"/>
      <c r="CA69" s="327"/>
      <c r="CB69" s="317"/>
      <c r="CC69" s="319"/>
      <c r="CD69" s="320"/>
      <c r="CE69" s="321"/>
      <c r="CF69" s="319"/>
      <c r="CG69" s="320"/>
      <c r="CH69" s="321"/>
      <c r="CI69" s="319"/>
      <c r="CJ69" s="320"/>
      <c r="CK69" s="321"/>
      <c r="CL69" s="319"/>
      <c r="CM69" s="320"/>
      <c r="CN69" s="321"/>
      <c r="CO69" s="319"/>
      <c r="CP69" s="320"/>
      <c r="CQ69" s="321"/>
      <c r="CR69" s="322"/>
      <c r="CS69" s="323"/>
      <c r="CT69" s="324"/>
      <c r="CU69" s="322"/>
      <c r="CV69" s="323"/>
      <c r="CW69" s="324"/>
      <c r="CX69" s="325"/>
      <c r="CY69" s="326"/>
      <c r="CZ69" s="327"/>
      <c r="DA69" s="317"/>
      <c r="DB69" s="328"/>
      <c r="DC69" s="329"/>
      <c r="DD69" s="330"/>
      <c r="DE69" s="328"/>
      <c r="DF69" s="329"/>
      <c r="DG69" s="330"/>
      <c r="DH69" s="328"/>
      <c r="DI69" s="329"/>
      <c r="DJ69" s="330"/>
      <c r="DK69" s="328"/>
      <c r="DL69" s="329"/>
      <c r="DM69" s="330"/>
      <c r="DN69" s="328"/>
      <c r="DO69" s="329"/>
      <c r="DP69" s="330"/>
      <c r="DQ69" s="322"/>
      <c r="DR69" s="323"/>
      <c r="DS69" s="324"/>
      <c r="DT69" s="322"/>
      <c r="DU69" s="323"/>
      <c r="DV69" s="324"/>
      <c r="DW69" s="325"/>
      <c r="DX69" s="326"/>
      <c r="DY69" s="327"/>
      <c r="DZ69" s="317"/>
    </row>
    <row r="70" spans="1:130" x14ac:dyDescent="0.35">
      <c r="A70" s="314"/>
      <c r="B70" s="315"/>
      <c r="C70" s="316"/>
      <c r="D70" s="317"/>
      <c r="E70" s="318"/>
      <c r="F70" s="319"/>
      <c r="G70" s="320"/>
      <c r="H70" s="321"/>
      <c r="I70" s="319"/>
      <c r="J70" s="320"/>
      <c r="K70" s="321"/>
      <c r="L70" s="319"/>
      <c r="M70" s="320"/>
      <c r="N70" s="321"/>
      <c r="O70" s="319"/>
      <c r="P70" s="320"/>
      <c r="Q70" s="321"/>
      <c r="R70" s="319"/>
      <c r="S70" s="320"/>
      <c r="T70" s="321"/>
      <c r="U70" s="322"/>
      <c r="V70" s="323"/>
      <c r="W70" s="324"/>
      <c r="X70" s="322"/>
      <c r="Y70" s="323"/>
      <c r="Z70" s="324"/>
      <c r="AA70" s="325"/>
      <c r="AB70" s="326"/>
      <c r="AC70" s="327"/>
      <c r="AD70" s="317"/>
      <c r="AE70" s="319"/>
      <c r="AF70" s="320"/>
      <c r="AG70" s="321"/>
      <c r="AH70" s="319"/>
      <c r="AI70" s="320"/>
      <c r="AJ70" s="321"/>
      <c r="AK70" s="319"/>
      <c r="AL70" s="320"/>
      <c r="AM70" s="321"/>
      <c r="AN70" s="319"/>
      <c r="AO70" s="320"/>
      <c r="AP70" s="321"/>
      <c r="AQ70" s="319"/>
      <c r="AR70" s="320"/>
      <c r="AS70" s="321"/>
      <c r="AT70" s="322"/>
      <c r="AU70" s="323"/>
      <c r="AV70" s="324"/>
      <c r="AW70" s="322"/>
      <c r="AX70" s="323"/>
      <c r="AY70" s="324"/>
      <c r="AZ70" s="325"/>
      <c r="BA70" s="326"/>
      <c r="BB70" s="327"/>
      <c r="BC70" s="317"/>
      <c r="BD70" s="319"/>
      <c r="BE70" s="320"/>
      <c r="BF70" s="321"/>
      <c r="BG70" s="319"/>
      <c r="BH70" s="320"/>
      <c r="BI70" s="321"/>
      <c r="BJ70" s="319"/>
      <c r="BK70" s="320"/>
      <c r="BL70" s="321"/>
      <c r="BM70" s="319"/>
      <c r="BN70" s="320"/>
      <c r="BO70" s="321"/>
      <c r="BP70" s="319"/>
      <c r="BQ70" s="320"/>
      <c r="BR70" s="321"/>
      <c r="BS70" s="322"/>
      <c r="BT70" s="323"/>
      <c r="BU70" s="324"/>
      <c r="BV70" s="322"/>
      <c r="BW70" s="323"/>
      <c r="BX70" s="324"/>
      <c r="BY70" s="325"/>
      <c r="BZ70" s="326"/>
      <c r="CA70" s="327"/>
      <c r="CB70" s="317"/>
      <c r="CC70" s="319"/>
      <c r="CD70" s="320"/>
      <c r="CE70" s="321"/>
      <c r="CF70" s="319"/>
      <c r="CG70" s="320"/>
      <c r="CH70" s="321"/>
      <c r="CI70" s="319"/>
      <c r="CJ70" s="320"/>
      <c r="CK70" s="321"/>
      <c r="CL70" s="319"/>
      <c r="CM70" s="320"/>
      <c r="CN70" s="321"/>
      <c r="CO70" s="319"/>
      <c r="CP70" s="320"/>
      <c r="CQ70" s="321"/>
      <c r="CR70" s="322"/>
      <c r="CS70" s="323"/>
      <c r="CT70" s="324"/>
      <c r="CU70" s="322"/>
      <c r="CV70" s="323"/>
      <c r="CW70" s="324"/>
      <c r="CX70" s="325"/>
      <c r="CY70" s="326"/>
      <c r="CZ70" s="327"/>
      <c r="DA70" s="317"/>
      <c r="DB70" s="328"/>
      <c r="DC70" s="329"/>
      <c r="DD70" s="330"/>
      <c r="DE70" s="328"/>
      <c r="DF70" s="329"/>
      <c r="DG70" s="330"/>
      <c r="DH70" s="328"/>
      <c r="DI70" s="329"/>
      <c r="DJ70" s="330"/>
      <c r="DK70" s="328"/>
      <c r="DL70" s="329"/>
      <c r="DM70" s="330"/>
      <c r="DN70" s="328"/>
      <c r="DO70" s="329"/>
      <c r="DP70" s="330"/>
      <c r="DQ70" s="322"/>
      <c r="DR70" s="323"/>
      <c r="DS70" s="324"/>
      <c r="DT70" s="322"/>
      <c r="DU70" s="323"/>
      <c r="DV70" s="324"/>
      <c r="DW70" s="325"/>
      <c r="DX70" s="326"/>
      <c r="DY70" s="327"/>
      <c r="DZ70" s="317"/>
    </row>
    <row r="71" spans="1:130" x14ac:dyDescent="0.35">
      <c r="A71" s="314"/>
      <c r="B71" s="315"/>
      <c r="C71" s="316"/>
      <c r="D71" s="317"/>
      <c r="E71" s="318"/>
      <c r="F71" s="319"/>
      <c r="G71" s="320"/>
      <c r="H71" s="321"/>
      <c r="I71" s="319"/>
      <c r="J71" s="320"/>
      <c r="K71" s="321"/>
      <c r="L71" s="319"/>
      <c r="M71" s="320"/>
      <c r="N71" s="321"/>
      <c r="O71" s="319"/>
      <c r="P71" s="320"/>
      <c r="Q71" s="321"/>
      <c r="R71" s="319"/>
      <c r="S71" s="320"/>
      <c r="T71" s="321"/>
      <c r="U71" s="322"/>
      <c r="V71" s="323"/>
      <c r="W71" s="324"/>
      <c r="X71" s="322"/>
      <c r="Y71" s="323"/>
      <c r="Z71" s="324"/>
      <c r="AA71" s="325"/>
      <c r="AB71" s="326"/>
      <c r="AC71" s="327"/>
      <c r="AD71" s="317"/>
      <c r="AE71" s="319"/>
      <c r="AF71" s="320"/>
      <c r="AG71" s="321"/>
      <c r="AH71" s="319"/>
      <c r="AI71" s="320"/>
      <c r="AJ71" s="321"/>
      <c r="AK71" s="319"/>
      <c r="AL71" s="320"/>
      <c r="AM71" s="321"/>
      <c r="AN71" s="319"/>
      <c r="AO71" s="320"/>
      <c r="AP71" s="321"/>
      <c r="AQ71" s="319"/>
      <c r="AR71" s="320"/>
      <c r="AS71" s="321"/>
      <c r="AT71" s="322"/>
      <c r="AU71" s="323"/>
      <c r="AV71" s="324"/>
      <c r="AW71" s="322"/>
      <c r="AX71" s="323"/>
      <c r="AY71" s="324"/>
      <c r="AZ71" s="325"/>
      <c r="BA71" s="326"/>
      <c r="BB71" s="327"/>
      <c r="BC71" s="317"/>
      <c r="BD71" s="319"/>
      <c r="BE71" s="320"/>
      <c r="BF71" s="321"/>
      <c r="BG71" s="319"/>
      <c r="BH71" s="320"/>
      <c r="BI71" s="321"/>
      <c r="BJ71" s="319"/>
      <c r="BK71" s="320"/>
      <c r="BL71" s="321"/>
      <c r="BM71" s="319"/>
      <c r="BN71" s="320"/>
      <c r="BO71" s="321"/>
      <c r="BP71" s="319"/>
      <c r="BQ71" s="320"/>
      <c r="BR71" s="321"/>
      <c r="BS71" s="322"/>
      <c r="BT71" s="323"/>
      <c r="BU71" s="324"/>
      <c r="BV71" s="322"/>
      <c r="BW71" s="323"/>
      <c r="BX71" s="324"/>
      <c r="BY71" s="325"/>
      <c r="BZ71" s="326"/>
      <c r="CA71" s="327"/>
      <c r="CB71" s="317"/>
      <c r="CC71" s="319"/>
      <c r="CD71" s="320"/>
      <c r="CE71" s="321"/>
      <c r="CF71" s="319"/>
      <c r="CG71" s="320"/>
      <c r="CH71" s="321"/>
      <c r="CI71" s="319"/>
      <c r="CJ71" s="320"/>
      <c r="CK71" s="321"/>
      <c r="CL71" s="319"/>
      <c r="CM71" s="320"/>
      <c r="CN71" s="321"/>
      <c r="CO71" s="319"/>
      <c r="CP71" s="320"/>
      <c r="CQ71" s="321"/>
      <c r="CR71" s="322"/>
      <c r="CS71" s="323"/>
      <c r="CT71" s="324"/>
      <c r="CU71" s="322"/>
      <c r="CV71" s="323"/>
      <c r="CW71" s="324"/>
      <c r="CX71" s="325"/>
      <c r="CY71" s="326"/>
      <c r="CZ71" s="327"/>
      <c r="DA71" s="317"/>
      <c r="DB71" s="328"/>
      <c r="DC71" s="329"/>
      <c r="DD71" s="330"/>
      <c r="DE71" s="328"/>
      <c r="DF71" s="329"/>
      <c r="DG71" s="330"/>
      <c r="DH71" s="328"/>
      <c r="DI71" s="329"/>
      <c r="DJ71" s="330"/>
      <c r="DK71" s="328"/>
      <c r="DL71" s="329"/>
      <c r="DM71" s="330"/>
      <c r="DN71" s="328"/>
      <c r="DO71" s="329"/>
      <c r="DP71" s="330"/>
      <c r="DQ71" s="322"/>
      <c r="DR71" s="323"/>
      <c r="DS71" s="324"/>
      <c r="DT71" s="322"/>
      <c r="DU71" s="323"/>
      <c r="DV71" s="324"/>
      <c r="DW71" s="325"/>
      <c r="DX71" s="326"/>
      <c r="DY71" s="327"/>
      <c r="DZ71" s="317"/>
    </row>
    <row r="72" spans="1:130" x14ac:dyDescent="0.35">
      <c r="A72" s="314"/>
      <c r="B72" s="315"/>
      <c r="C72" s="316"/>
      <c r="D72" s="317"/>
      <c r="E72" s="318"/>
      <c r="F72" s="319"/>
      <c r="G72" s="320"/>
      <c r="H72" s="321"/>
      <c r="I72" s="319"/>
      <c r="J72" s="320"/>
      <c r="K72" s="321"/>
      <c r="L72" s="319"/>
      <c r="M72" s="320"/>
      <c r="N72" s="321"/>
      <c r="O72" s="319"/>
      <c r="P72" s="320"/>
      <c r="Q72" s="321"/>
      <c r="R72" s="319"/>
      <c r="S72" s="320"/>
      <c r="T72" s="321"/>
      <c r="U72" s="322"/>
      <c r="V72" s="323"/>
      <c r="W72" s="324"/>
      <c r="X72" s="322"/>
      <c r="Y72" s="323"/>
      <c r="Z72" s="324"/>
      <c r="AA72" s="325"/>
      <c r="AB72" s="326"/>
      <c r="AC72" s="327"/>
      <c r="AD72" s="317"/>
      <c r="AE72" s="319"/>
      <c r="AF72" s="320"/>
      <c r="AG72" s="321"/>
      <c r="AH72" s="319"/>
      <c r="AI72" s="320"/>
      <c r="AJ72" s="321"/>
      <c r="AK72" s="319"/>
      <c r="AL72" s="320"/>
      <c r="AM72" s="321"/>
      <c r="AN72" s="319"/>
      <c r="AO72" s="320"/>
      <c r="AP72" s="321"/>
      <c r="AQ72" s="319"/>
      <c r="AR72" s="320"/>
      <c r="AS72" s="321"/>
      <c r="AT72" s="322"/>
      <c r="AU72" s="323"/>
      <c r="AV72" s="324"/>
      <c r="AW72" s="322"/>
      <c r="AX72" s="323"/>
      <c r="AY72" s="324"/>
      <c r="AZ72" s="325"/>
      <c r="BA72" s="326"/>
      <c r="BB72" s="327"/>
      <c r="BC72" s="317"/>
      <c r="BD72" s="319"/>
      <c r="BE72" s="320"/>
      <c r="BF72" s="321"/>
      <c r="BG72" s="319"/>
      <c r="BH72" s="320"/>
      <c r="BI72" s="321"/>
      <c r="BJ72" s="319"/>
      <c r="BK72" s="320"/>
      <c r="BL72" s="321"/>
      <c r="BM72" s="319"/>
      <c r="BN72" s="320"/>
      <c r="BO72" s="321"/>
      <c r="BP72" s="319"/>
      <c r="BQ72" s="320"/>
      <c r="BR72" s="321"/>
      <c r="BS72" s="322"/>
      <c r="BT72" s="323"/>
      <c r="BU72" s="324"/>
      <c r="BV72" s="322"/>
      <c r="BW72" s="323"/>
      <c r="BX72" s="324"/>
      <c r="BY72" s="325"/>
      <c r="BZ72" s="326"/>
      <c r="CA72" s="327"/>
      <c r="CB72" s="317"/>
      <c r="CC72" s="319"/>
      <c r="CD72" s="320"/>
      <c r="CE72" s="321"/>
      <c r="CF72" s="319"/>
      <c r="CG72" s="320"/>
      <c r="CH72" s="321"/>
      <c r="CI72" s="319"/>
      <c r="CJ72" s="320"/>
      <c r="CK72" s="321"/>
      <c r="CL72" s="319"/>
      <c r="CM72" s="320"/>
      <c r="CN72" s="321"/>
      <c r="CO72" s="319"/>
      <c r="CP72" s="320"/>
      <c r="CQ72" s="321"/>
      <c r="CR72" s="322"/>
      <c r="CS72" s="323"/>
      <c r="CT72" s="324"/>
      <c r="CU72" s="322"/>
      <c r="CV72" s="323"/>
      <c r="CW72" s="324"/>
      <c r="CX72" s="325"/>
      <c r="CY72" s="326"/>
      <c r="CZ72" s="327"/>
      <c r="DA72" s="317"/>
      <c r="DB72" s="328"/>
      <c r="DC72" s="329"/>
      <c r="DD72" s="330"/>
      <c r="DE72" s="328"/>
      <c r="DF72" s="329"/>
      <c r="DG72" s="330"/>
      <c r="DH72" s="328"/>
      <c r="DI72" s="329"/>
      <c r="DJ72" s="330"/>
      <c r="DK72" s="328"/>
      <c r="DL72" s="329"/>
      <c r="DM72" s="330"/>
      <c r="DN72" s="328"/>
      <c r="DO72" s="329"/>
      <c r="DP72" s="330"/>
      <c r="DQ72" s="322"/>
      <c r="DR72" s="323"/>
      <c r="DS72" s="324"/>
      <c r="DT72" s="322"/>
      <c r="DU72" s="323"/>
      <c r="DV72" s="324"/>
      <c r="DW72" s="325"/>
      <c r="DX72" s="326"/>
      <c r="DY72" s="327"/>
      <c r="DZ72" s="317"/>
    </row>
    <row r="73" spans="1:130" x14ac:dyDescent="0.35">
      <c r="A73" s="314"/>
      <c r="B73" s="315"/>
      <c r="C73" s="316"/>
      <c r="D73" s="317"/>
      <c r="E73" s="318"/>
      <c r="F73" s="319"/>
      <c r="G73" s="320"/>
      <c r="H73" s="321"/>
      <c r="I73" s="319"/>
      <c r="J73" s="320"/>
      <c r="K73" s="321"/>
      <c r="L73" s="319"/>
      <c r="M73" s="320"/>
      <c r="N73" s="321"/>
      <c r="O73" s="319"/>
      <c r="P73" s="320"/>
      <c r="Q73" s="321"/>
      <c r="R73" s="319"/>
      <c r="S73" s="320"/>
      <c r="T73" s="321"/>
      <c r="U73" s="322"/>
      <c r="V73" s="323"/>
      <c r="W73" s="324"/>
      <c r="X73" s="322"/>
      <c r="Y73" s="323"/>
      <c r="Z73" s="324"/>
      <c r="AA73" s="325"/>
      <c r="AB73" s="326"/>
      <c r="AC73" s="327"/>
      <c r="AD73" s="317"/>
      <c r="AE73" s="319"/>
      <c r="AF73" s="320"/>
      <c r="AG73" s="321"/>
      <c r="AH73" s="319"/>
      <c r="AI73" s="320"/>
      <c r="AJ73" s="321"/>
      <c r="AK73" s="319"/>
      <c r="AL73" s="320"/>
      <c r="AM73" s="321"/>
      <c r="AN73" s="319"/>
      <c r="AO73" s="320"/>
      <c r="AP73" s="321"/>
      <c r="AQ73" s="319"/>
      <c r="AR73" s="320"/>
      <c r="AS73" s="321"/>
      <c r="AT73" s="322"/>
      <c r="AU73" s="323"/>
      <c r="AV73" s="324"/>
      <c r="AW73" s="322"/>
      <c r="AX73" s="323"/>
      <c r="AY73" s="324"/>
      <c r="AZ73" s="325"/>
      <c r="BA73" s="326"/>
      <c r="BB73" s="327"/>
      <c r="BC73" s="317"/>
      <c r="BD73" s="319"/>
      <c r="BE73" s="320"/>
      <c r="BF73" s="321"/>
      <c r="BG73" s="319"/>
      <c r="BH73" s="320"/>
      <c r="BI73" s="321"/>
      <c r="BJ73" s="319"/>
      <c r="BK73" s="320"/>
      <c r="BL73" s="321"/>
      <c r="BM73" s="319"/>
      <c r="BN73" s="320"/>
      <c r="BO73" s="321"/>
      <c r="BP73" s="319"/>
      <c r="BQ73" s="320"/>
      <c r="BR73" s="321"/>
      <c r="BS73" s="322"/>
      <c r="BT73" s="323"/>
      <c r="BU73" s="324"/>
      <c r="BV73" s="322"/>
      <c r="BW73" s="323"/>
      <c r="BX73" s="324"/>
      <c r="BY73" s="325"/>
      <c r="BZ73" s="326"/>
      <c r="CA73" s="327"/>
      <c r="CB73" s="317"/>
      <c r="CC73" s="319"/>
      <c r="CD73" s="320"/>
      <c r="CE73" s="321"/>
      <c r="CF73" s="319"/>
      <c r="CG73" s="320"/>
      <c r="CH73" s="321"/>
      <c r="CI73" s="319"/>
      <c r="CJ73" s="320"/>
      <c r="CK73" s="321"/>
      <c r="CL73" s="319"/>
      <c r="CM73" s="320"/>
      <c r="CN73" s="321"/>
      <c r="CO73" s="319"/>
      <c r="CP73" s="320"/>
      <c r="CQ73" s="321"/>
      <c r="CR73" s="322"/>
      <c r="CS73" s="323"/>
      <c r="CT73" s="324"/>
      <c r="CU73" s="322"/>
      <c r="CV73" s="323"/>
      <c r="CW73" s="324"/>
      <c r="CX73" s="325"/>
      <c r="CY73" s="326"/>
      <c r="CZ73" s="327"/>
      <c r="DA73" s="317"/>
      <c r="DB73" s="328"/>
      <c r="DC73" s="329"/>
      <c r="DD73" s="330"/>
      <c r="DE73" s="328"/>
      <c r="DF73" s="329"/>
      <c r="DG73" s="330"/>
      <c r="DH73" s="328"/>
      <c r="DI73" s="329"/>
      <c r="DJ73" s="330"/>
      <c r="DK73" s="328"/>
      <c r="DL73" s="329"/>
      <c r="DM73" s="330"/>
      <c r="DN73" s="328"/>
      <c r="DO73" s="329"/>
      <c r="DP73" s="330"/>
      <c r="DQ73" s="322"/>
      <c r="DR73" s="323"/>
      <c r="DS73" s="324"/>
      <c r="DT73" s="322"/>
      <c r="DU73" s="323"/>
      <c r="DV73" s="324"/>
      <c r="DW73" s="325"/>
      <c r="DX73" s="326"/>
      <c r="DY73" s="327"/>
      <c r="DZ73" s="317"/>
    </row>
    <row r="74" spans="1:130" x14ac:dyDescent="0.35">
      <c r="A74" s="314"/>
      <c r="B74" s="315"/>
      <c r="C74" s="316"/>
      <c r="D74" s="317"/>
      <c r="E74" s="318"/>
      <c r="F74" s="319"/>
      <c r="G74" s="320"/>
      <c r="H74" s="321"/>
      <c r="I74" s="319"/>
      <c r="J74" s="320"/>
      <c r="K74" s="321"/>
      <c r="L74" s="319"/>
      <c r="M74" s="320"/>
      <c r="N74" s="321"/>
      <c r="O74" s="319"/>
      <c r="P74" s="320"/>
      <c r="Q74" s="321"/>
      <c r="R74" s="319"/>
      <c r="S74" s="320"/>
      <c r="T74" s="321"/>
      <c r="U74" s="322"/>
      <c r="V74" s="323"/>
      <c r="W74" s="324"/>
      <c r="X74" s="322"/>
      <c r="Y74" s="323"/>
      <c r="Z74" s="324"/>
      <c r="AA74" s="325"/>
      <c r="AB74" s="326"/>
      <c r="AC74" s="327"/>
      <c r="AD74" s="317"/>
      <c r="AE74" s="319"/>
      <c r="AF74" s="320"/>
      <c r="AG74" s="321"/>
      <c r="AH74" s="319"/>
      <c r="AI74" s="320"/>
      <c r="AJ74" s="321"/>
      <c r="AK74" s="319"/>
      <c r="AL74" s="320"/>
      <c r="AM74" s="321"/>
      <c r="AN74" s="319"/>
      <c r="AO74" s="320"/>
      <c r="AP74" s="321"/>
      <c r="AQ74" s="319"/>
      <c r="AR74" s="320"/>
      <c r="AS74" s="321"/>
      <c r="AT74" s="322"/>
      <c r="AU74" s="323"/>
      <c r="AV74" s="324"/>
      <c r="AW74" s="322"/>
      <c r="AX74" s="323"/>
      <c r="AY74" s="324"/>
      <c r="AZ74" s="325"/>
      <c r="BA74" s="326"/>
      <c r="BB74" s="327"/>
      <c r="BC74" s="317"/>
      <c r="BD74" s="319"/>
      <c r="BE74" s="320"/>
      <c r="BF74" s="321"/>
      <c r="BG74" s="319"/>
      <c r="BH74" s="320"/>
      <c r="BI74" s="321"/>
      <c r="BJ74" s="319"/>
      <c r="BK74" s="320"/>
      <c r="BL74" s="321"/>
      <c r="BM74" s="319"/>
      <c r="BN74" s="320"/>
      <c r="BO74" s="321"/>
      <c r="BP74" s="319"/>
      <c r="BQ74" s="320"/>
      <c r="BR74" s="321"/>
      <c r="BS74" s="322"/>
      <c r="BT74" s="323"/>
      <c r="BU74" s="324"/>
      <c r="BV74" s="322"/>
      <c r="BW74" s="323"/>
      <c r="BX74" s="324"/>
      <c r="BY74" s="325"/>
      <c r="BZ74" s="326"/>
      <c r="CA74" s="327"/>
      <c r="CB74" s="317"/>
      <c r="CC74" s="319"/>
      <c r="CD74" s="320"/>
      <c r="CE74" s="321"/>
      <c r="CF74" s="319"/>
      <c r="CG74" s="320"/>
      <c r="CH74" s="321"/>
      <c r="CI74" s="319"/>
      <c r="CJ74" s="320"/>
      <c r="CK74" s="321"/>
      <c r="CL74" s="319"/>
      <c r="CM74" s="320"/>
      <c r="CN74" s="321"/>
      <c r="CO74" s="319"/>
      <c r="CP74" s="320"/>
      <c r="CQ74" s="321"/>
      <c r="CR74" s="322"/>
      <c r="CS74" s="323"/>
      <c r="CT74" s="324"/>
      <c r="CU74" s="322"/>
      <c r="CV74" s="323"/>
      <c r="CW74" s="324"/>
      <c r="CX74" s="325"/>
      <c r="CY74" s="326"/>
      <c r="CZ74" s="327"/>
      <c r="DA74" s="317"/>
      <c r="DB74" s="328"/>
      <c r="DC74" s="329"/>
      <c r="DD74" s="330"/>
      <c r="DE74" s="328"/>
      <c r="DF74" s="329"/>
      <c r="DG74" s="330"/>
      <c r="DH74" s="328"/>
      <c r="DI74" s="329"/>
      <c r="DJ74" s="330"/>
      <c r="DK74" s="328"/>
      <c r="DL74" s="329"/>
      <c r="DM74" s="330"/>
      <c r="DN74" s="328"/>
      <c r="DO74" s="329"/>
      <c r="DP74" s="330"/>
      <c r="DQ74" s="322"/>
      <c r="DR74" s="323"/>
      <c r="DS74" s="324"/>
      <c r="DT74" s="322"/>
      <c r="DU74" s="323"/>
      <c r="DV74" s="324"/>
      <c r="DW74" s="325"/>
      <c r="DX74" s="326"/>
      <c r="DY74" s="327"/>
      <c r="DZ74" s="317"/>
    </row>
    <row r="75" spans="1:130" x14ac:dyDescent="0.35">
      <c r="A75" s="314"/>
      <c r="B75" s="315"/>
      <c r="C75" s="316"/>
      <c r="D75" s="317"/>
      <c r="E75" s="318"/>
      <c r="F75" s="319"/>
      <c r="G75" s="320"/>
      <c r="H75" s="321"/>
      <c r="I75" s="319"/>
      <c r="J75" s="320"/>
      <c r="K75" s="321"/>
      <c r="L75" s="319"/>
      <c r="M75" s="320"/>
      <c r="N75" s="321"/>
      <c r="O75" s="319"/>
      <c r="P75" s="320"/>
      <c r="Q75" s="321"/>
      <c r="R75" s="319"/>
      <c r="S75" s="320"/>
      <c r="T75" s="321"/>
      <c r="U75" s="322"/>
      <c r="V75" s="323"/>
      <c r="W75" s="324"/>
      <c r="X75" s="322"/>
      <c r="Y75" s="323"/>
      <c r="Z75" s="324"/>
      <c r="AA75" s="325"/>
      <c r="AB75" s="326"/>
      <c r="AC75" s="327"/>
      <c r="AD75" s="317"/>
      <c r="AE75" s="319"/>
      <c r="AF75" s="320"/>
      <c r="AG75" s="321"/>
      <c r="AH75" s="319"/>
      <c r="AI75" s="320"/>
      <c r="AJ75" s="321"/>
      <c r="AK75" s="319"/>
      <c r="AL75" s="320"/>
      <c r="AM75" s="321"/>
      <c r="AN75" s="319"/>
      <c r="AO75" s="320"/>
      <c r="AP75" s="321"/>
      <c r="AQ75" s="319"/>
      <c r="AR75" s="320"/>
      <c r="AS75" s="321"/>
      <c r="AT75" s="322"/>
      <c r="AU75" s="323"/>
      <c r="AV75" s="324"/>
      <c r="AW75" s="322"/>
      <c r="AX75" s="323"/>
      <c r="AY75" s="324"/>
      <c r="AZ75" s="325"/>
      <c r="BA75" s="326"/>
      <c r="BB75" s="327"/>
      <c r="BC75" s="317"/>
      <c r="BD75" s="319"/>
      <c r="BE75" s="320"/>
      <c r="BF75" s="321"/>
      <c r="BG75" s="319"/>
      <c r="BH75" s="320"/>
      <c r="BI75" s="321"/>
      <c r="BJ75" s="319"/>
      <c r="BK75" s="320"/>
      <c r="BL75" s="321"/>
      <c r="BM75" s="319"/>
      <c r="BN75" s="320"/>
      <c r="BO75" s="321"/>
      <c r="BP75" s="319"/>
      <c r="BQ75" s="320"/>
      <c r="BR75" s="321"/>
      <c r="BS75" s="322"/>
      <c r="BT75" s="323"/>
      <c r="BU75" s="324"/>
      <c r="BV75" s="322"/>
      <c r="BW75" s="323"/>
      <c r="BX75" s="324"/>
      <c r="BY75" s="325"/>
      <c r="BZ75" s="326"/>
      <c r="CA75" s="327"/>
      <c r="CB75" s="317"/>
      <c r="CC75" s="319"/>
      <c r="CD75" s="320"/>
      <c r="CE75" s="321"/>
      <c r="CF75" s="319"/>
      <c r="CG75" s="320"/>
      <c r="CH75" s="321"/>
      <c r="CI75" s="319"/>
      <c r="CJ75" s="320"/>
      <c r="CK75" s="321"/>
      <c r="CL75" s="319"/>
      <c r="CM75" s="320"/>
      <c r="CN75" s="321"/>
      <c r="CO75" s="319"/>
      <c r="CP75" s="320"/>
      <c r="CQ75" s="321"/>
      <c r="CR75" s="322"/>
      <c r="CS75" s="323"/>
      <c r="CT75" s="324"/>
      <c r="CU75" s="322"/>
      <c r="CV75" s="323"/>
      <c r="CW75" s="324"/>
      <c r="CX75" s="325"/>
      <c r="CY75" s="326"/>
      <c r="CZ75" s="327"/>
      <c r="DA75" s="317"/>
      <c r="DB75" s="328"/>
      <c r="DC75" s="329"/>
      <c r="DD75" s="330"/>
      <c r="DE75" s="328"/>
      <c r="DF75" s="329"/>
      <c r="DG75" s="330"/>
      <c r="DH75" s="328"/>
      <c r="DI75" s="329"/>
      <c r="DJ75" s="330"/>
      <c r="DK75" s="328"/>
      <c r="DL75" s="329"/>
      <c r="DM75" s="330"/>
      <c r="DN75" s="328"/>
      <c r="DO75" s="329"/>
      <c r="DP75" s="330"/>
      <c r="DQ75" s="322"/>
      <c r="DR75" s="323"/>
      <c r="DS75" s="324"/>
      <c r="DT75" s="322"/>
      <c r="DU75" s="323"/>
      <c r="DV75" s="324"/>
      <c r="DW75" s="325"/>
      <c r="DX75" s="326"/>
      <c r="DY75" s="327"/>
      <c r="DZ75" s="317"/>
    </row>
    <row r="76" spans="1:130" x14ac:dyDescent="0.35">
      <c r="A76" s="314"/>
      <c r="B76" s="315"/>
      <c r="C76" s="316"/>
      <c r="D76" s="317"/>
      <c r="E76" s="318"/>
      <c r="F76" s="319"/>
      <c r="G76" s="320"/>
      <c r="H76" s="321"/>
      <c r="I76" s="319"/>
      <c r="J76" s="320"/>
      <c r="K76" s="321"/>
      <c r="L76" s="319"/>
      <c r="M76" s="320"/>
      <c r="N76" s="321"/>
      <c r="O76" s="319"/>
      <c r="P76" s="320"/>
      <c r="Q76" s="321"/>
      <c r="R76" s="319"/>
      <c r="S76" s="320"/>
      <c r="T76" s="321"/>
      <c r="U76" s="322"/>
      <c r="V76" s="323"/>
      <c r="W76" s="324"/>
      <c r="X76" s="322"/>
      <c r="Y76" s="323"/>
      <c r="Z76" s="324"/>
      <c r="AA76" s="325"/>
      <c r="AB76" s="326"/>
      <c r="AC76" s="327"/>
      <c r="AD76" s="317"/>
      <c r="AE76" s="319"/>
      <c r="AF76" s="320"/>
      <c r="AG76" s="321"/>
      <c r="AH76" s="319"/>
      <c r="AI76" s="320"/>
      <c r="AJ76" s="321"/>
      <c r="AK76" s="319"/>
      <c r="AL76" s="320"/>
      <c r="AM76" s="321"/>
      <c r="AN76" s="319"/>
      <c r="AO76" s="320"/>
      <c r="AP76" s="321"/>
      <c r="AQ76" s="319"/>
      <c r="AR76" s="320"/>
      <c r="AS76" s="321"/>
      <c r="AT76" s="322"/>
      <c r="AU76" s="323"/>
      <c r="AV76" s="324"/>
      <c r="AW76" s="322"/>
      <c r="AX76" s="323"/>
      <c r="AY76" s="324"/>
      <c r="AZ76" s="325"/>
      <c r="BA76" s="326"/>
      <c r="BB76" s="327"/>
      <c r="BC76" s="317"/>
      <c r="BD76" s="319"/>
      <c r="BE76" s="320"/>
      <c r="BF76" s="321"/>
      <c r="BG76" s="319"/>
      <c r="BH76" s="320"/>
      <c r="BI76" s="321"/>
      <c r="BJ76" s="319"/>
      <c r="BK76" s="320"/>
      <c r="BL76" s="321"/>
      <c r="BM76" s="319"/>
      <c r="BN76" s="320"/>
      <c r="BO76" s="321"/>
      <c r="BP76" s="319"/>
      <c r="BQ76" s="320"/>
      <c r="BR76" s="321"/>
      <c r="BS76" s="322"/>
      <c r="BT76" s="323"/>
      <c r="BU76" s="324"/>
      <c r="BV76" s="322"/>
      <c r="BW76" s="323"/>
      <c r="BX76" s="324"/>
      <c r="BY76" s="325"/>
      <c r="BZ76" s="326"/>
      <c r="CA76" s="327"/>
      <c r="CB76" s="317"/>
      <c r="CC76" s="319"/>
      <c r="CD76" s="320"/>
      <c r="CE76" s="321"/>
      <c r="CF76" s="319"/>
      <c r="CG76" s="320"/>
      <c r="CH76" s="321"/>
      <c r="CI76" s="319"/>
      <c r="CJ76" s="320"/>
      <c r="CK76" s="321"/>
      <c r="CL76" s="319"/>
      <c r="CM76" s="320"/>
      <c r="CN76" s="321"/>
      <c r="CO76" s="319"/>
      <c r="CP76" s="320"/>
      <c r="CQ76" s="321"/>
      <c r="CR76" s="322"/>
      <c r="CS76" s="323"/>
      <c r="CT76" s="324"/>
      <c r="CU76" s="322"/>
      <c r="CV76" s="323"/>
      <c r="CW76" s="324"/>
      <c r="CX76" s="325"/>
      <c r="CY76" s="326"/>
      <c r="CZ76" s="327"/>
      <c r="DA76" s="317"/>
      <c r="DB76" s="328"/>
      <c r="DC76" s="329"/>
      <c r="DD76" s="330"/>
      <c r="DE76" s="328"/>
      <c r="DF76" s="329"/>
      <c r="DG76" s="330"/>
      <c r="DH76" s="328"/>
      <c r="DI76" s="329"/>
      <c r="DJ76" s="330"/>
      <c r="DK76" s="328"/>
      <c r="DL76" s="329"/>
      <c r="DM76" s="330"/>
      <c r="DN76" s="328"/>
      <c r="DO76" s="329"/>
      <c r="DP76" s="330"/>
      <c r="DQ76" s="322"/>
      <c r="DR76" s="323"/>
      <c r="DS76" s="324"/>
      <c r="DT76" s="322"/>
      <c r="DU76" s="323"/>
      <c r="DV76" s="324"/>
      <c r="DW76" s="325"/>
      <c r="DX76" s="326"/>
      <c r="DY76" s="327"/>
      <c r="DZ76" s="317"/>
    </row>
    <row r="77" spans="1:130" x14ac:dyDescent="0.35">
      <c r="A77" s="314"/>
      <c r="B77" s="315"/>
      <c r="C77" s="316"/>
      <c r="D77" s="317"/>
      <c r="E77" s="318"/>
      <c r="F77" s="319"/>
      <c r="G77" s="320"/>
      <c r="H77" s="321"/>
      <c r="I77" s="319"/>
      <c r="J77" s="320"/>
      <c r="K77" s="321"/>
      <c r="L77" s="319"/>
      <c r="M77" s="320"/>
      <c r="N77" s="321"/>
      <c r="O77" s="319"/>
      <c r="P77" s="320"/>
      <c r="Q77" s="321"/>
      <c r="R77" s="319"/>
      <c r="S77" s="320"/>
      <c r="T77" s="321"/>
      <c r="U77" s="322"/>
      <c r="V77" s="323"/>
      <c r="W77" s="324"/>
      <c r="X77" s="322"/>
      <c r="Y77" s="323"/>
      <c r="Z77" s="324"/>
      <c r="AA77" s="325"/>
      <c r="AB77" s="326"/>
      <c r="AC77" s="327"/>
      <c r="AD77" s="317"/>
      <c r="AE77" s="319"/>
      <c r="AF77" s="320"/>
      <c r="AG77" s="321"/>
      <c r="AH77" s="319"/>
      <c r="AI77" s="320"/>
      <c r="AJ77" s="321"/>
      <c r="AK77" s="319"/>
      <c r="AL77" s="320"/>
      <c r="AM77" s="321"/>
      <c r="AN77" s="319"/>
      <c r="AO77" s="320"/>
      <c r="AP77" s="321"/>
      <c r="AQ77" s="319"/>
      <c r="AR77" s="320"/>
      <c r="AS77" s="321"/>
      <c r="AT77" s="322"/>
      <c r="AU77" s="323"/>
      <c r="AV77" s="324"/>
      <c r="AW77" s="322"/>
      <c r="AX77" s="323"/>
      <c r="AY77" s="324"/>
      <c r="AZ77" s="325"/>
      <c r="BA77" s="326"/>
      <c r="BB77" s="327"/>
      <c r="BC77" s="317"/>
      <c r="BD77" s="319"/>
      <c r="BE77" s="320"/>
      <c r="BF77" s="321"/>
      <c r="BG77" s="319"/>
      <c r="BH77" s="320"/>
      <c r="BI77" s="321"/>
      <c r="BJ77" s="319"/>
      <c r="BK77" s="320"/>
      <c r="BL77" s="321"/>
      <c r="BM77" s="319"/>
      <c r="BN77" s="320"/>
      <c r="BO77" s="321"/>
      <c r="BP77" s="319"/>
      <c r="BQ77" s="320"/>
      <c r="BR77" s="321"/>
      <c r="BS77" s="322"/>
      <c r="BT77" s="323"/>
      <c r="BU77" s="324"/>
      <c r="BV77" s="322"/>
      <c r="BW77" s="323"/>
      <c r="BX77" s="324"/>
      <c r="BY77" s="325"/>
      <c r="BZ77" s="326"/>
      <c r="CA77" s="327"/>
      <c r="CB77" s="317"/>
      <c r="CC77" s="319"/>
      <c r="CD77" s="320"/>
      <c r="CE77" s="321"/>
      <c r="CF77" s="319"/>
      <c r="CG77" s="320"/>
      <c r="CH77" s="321"/>
      <c r="CI77" s="319"/>
      <c r="CJ77" s="320"/>
      <c r="CK77" s="321"/>
      <c r="CL77" s="319"/>
      <c r="CM77" s="320"/>
      <c r="CN77" s="321"/>
      <c r="CO77" s="319"/>
      <c r="CP77" s="320"/>
      <c r="CQ77" s="321"/>
      <c r="CR77" s="322"/>
      <c r="CS77" s="323"/>
      <c r="CT77" s="324"/>
      <c r="CU77" s="322"/>
      <c r="CV77" s="323"/>
      <c r="CW77" s="324"/>
      <c r="CX77" s="325"/>
      <c r="CY77" s="326"/>
      <c r="CZ77" s="327"/>
      <c r="DA77" s="317"/>
      <c r="DB77" s="328"/>
      <c r="DC77" s="329"/>
      <c r="DD77" s="330"/>
      <c r="DE77" s="328"/>
      <c r="DF77" s="329"/>
      <c r="DG77" s="330"/>
      <c r="DH77" s="328"/>
      <c r="DI77" s="329"/>
      <c r="DJ77" s="330"/>
      <c r="DK77" s="328"/>
      <c r="DL77" s="329"/>
      <c r="DM77" s="330"/>
      <c r="DN77" s="328"/>
      <c r="DO77" s="329"/>
      <c r="DP77" s="330"/>
      <c r="DQ77" s="322"/>
      <c r="DR77" s="323"/>
      <c r="DS77" s="324"/>
      <c r="DT77" s="322"/>
      <c r="DU77" s="323"/>
      <c r="DV77" s="324"/>
      <c r="DW77" s="325"/>
      <c r="DX77" s="326"/>
      <c r="DY77" s="327"/>
      <c r="DZ77" s="317"/>
    </row>
    <row r="78" spans="1:130" x14ac:dyDescent="0.35">
      <c r="A78" s="314"/>
      <c r="B78" s="315"/>
      <c r="C78" s="316"/>
      <c r="D78" s="317"/>
      <c r="E78" s="318"/>
      <c r="F78" s="319"/>
      <c r="G78" s="320"/>
      <c r="H78" s="321"/>
      <c r="I78" s="319"/>
      <c r="J78" s="320"/>
      <c r="K78" s="321"/>
      <c r="L78" s="319"/>
      <c r="M78" s="320"/>
      <c r="N78" s="321"/>
      <c r="O78" s="319"/>
      <c r="P78" s="320"/>
      <c r="Q78" s="321"/>
      <c r="R78" s="319"/>
      <c r="S78" s="320"/>
      <c r="T78" s="321"/>
      <c r="U78" s="322"/>
      <c r="V78" s="323"/>
      <c r="W78" s="324"/>
      <c r="X78" s="322"/>
      <c r="Y78" s="323"/>
      <c r="Z78" s="324"/>
      <c r="AA78" s="325"/>
      <c r="AB78" s="326"/>
      <c r="AC78" s="327"/>
      <c r="AD78" s="317"/>
      <c r="AE78" s="319"/>
      <c r="AF78" s="320"/>
      <c r="AG78" s="321"/>
      <c r="AH78" s="319"/>
      <c r="AI78" s="320"/>
      <c r="AJ78" s="321"/>
      <c r="AK78" s="319"/>
      <c r="AL78" s="320"/>
      <c r="AM78" s="321"/>
      <c r="AN78" s="319"/>
      <c r="AO78" s="320"/>
      <c r="AP78" s="321"/>
      <c r="AQ78" s="319"/>
      <c r="AR78" s="320"/>
      <c r="AS78" s="321"/>
      <c r="AT78" s="322"/>
      <c r="AU78" s="323"/>
      <c r="AV78" s="324"/>
      <c r="AW78" s="322"/>
      <c r="AX78" s="323"/>
      <c r="AY78" s="324"/>
      <c r="AZ78" s="325"/>
      <c r="BA78" s="326"/>
      <c r="BB78" s="327"/>
      <c r="BC78" s="317"/>
      <c r="BD78" s="319"/>
      <c r="BE78" s="320"/>
      <c r="BF78" s="321"/>
      <c r="BG78" s="319"/>
      <c r="BH78" s="320"/>
      <c r="BI78" s="321"/>
      <c r="BJ78" s="319"/>
      <c r="BK78" s="320"/>
      <c r="BL78" s="321"/>
      <c r="BM78" s="319"/>
      <c r="BN78" s="320"/>
      <c r="BO78" s="321"/>
      <c r="BP78" s="319"/>
      <c r="BQ78" s="320"/>
      <c r="BR78" s="321"/>
      <c r="BS78" s="322"/>
      <c r="BT78" s="323"/>
      <c r="BU78" s="324"/>
      <c r="BV78" s="322"/>
      <c r="BW78" s="323"/>
      <c r="BX78" s="324"/>
      <c r="BY78" s="325"/>
      <c r="BZ78" s="326"/>
      <c r="CA78" s="327"/>
      <c r="CB78" s="317"/>
      <c r="CC78" s="319"/>
      <c r="CD78" s="320"/>
      <c r="CE78" s="321"/>
      <c r="CF78" s="319"/>
      <c r="CG78" s="320"/>
      <c r="CH78" s="321"/>
      <c r="CI78" s="319"/>
      <c r="CJ78" s="320"/>
      <c r="CK78" s="321"/>
      <c r="CL78" s="319"/>
      <c r="CM78" s="320"/>
      <c r="CN78" s="321"/>
      <c r="CO78" s="319"/>
      <c r="CP78" s="320"/>
      <c r="CQ78" s="321"/>
      <c r="CR78" s="322"/>
      <c r="CS78" s="323"/>
      <c r="CT78" s="324"/>
      <c r="CU78" s="322"/>
      <c r="CV78" s="323"/>
      <c r="CW78" s="324"/>
      <c r="CX78" s="325"/>
      <c r="CY78" s="326"/>
      <c r="CZ78" s="327"/>
      <c r="DA78" s="317"/>
      <c r="DB78" s="328"/>
      <c r="DC78" s="329"/>
      <c r="DD78" s="330"/>
      <c r="DE78" s="328"/>
      <c r="DF78" s="329"/>
      <c r="DG78" s="330"/>
      <c r="DH78" s="328"/>
      <c r="DI78" s="329"/>
      <c r="DJ78" s="330"/>
      <c r="DK78" s="328"/>
      <c r="DL78" s="329"/>
      <c r="DM78" s="330"/>
      <c r="DN78" s="328"/>
      <c r="DO78" s="329"/>
      <c r="DP78" s="330"/>
      <c r="DQ78" s="322"/>
      <c r="DR78" s="323"/>
      <c r="DS78" s="324"/>
      <c r="DT78" s="322"/>
      <c r="DU78" s="323"/>
      <c r="DV78" s="324"/>
      <c r="DW78" s="325"/>
      <c r="DX78" s="326"/>
      <c r="DY78" s="327"/>
      <c r="DZ78" s="317"/>
    </row>
    <row r="79" spans="1:130" x14ac:dyDescent="0.35">
      <c r="A79" s="314"/>
      <c r="B79" s="315"/>
      <c r="C79" s="316"/>
      <c r="D79" s="317"/>
      <c r="E79" s="318"/>
      <c r="F79" s="319"/>
      <c r="G79" s="320"/>
      <c r="H79" s="321"/>
      <c r="I79" s="319"/>
      <c r="J79" s="320"/>
      <c r="K79" s="321"/>
      <c r="L79" s="319"/>
      <c r="M79" s="320"/>
      <c r="N79" s="321"/>
      <c r="O79" s="319"/>
      <c r="P79" s="320"/>
      <c r="Q79" s="321"/>
      <c r="R79" s="319"/>
      <c r="S79" s="320"/>
      <c r="T79" s="321"/>
      <c r="U79" s="322"/>
      <c r="V79" s="323"/>
      <c r="W79" s="324"/>
      <c r="X79" s="322"/>
      <c r="Y79" s="323"/>
      <c r="Z79" s="324"/>
      <c r="AA79" s="325"/>
      <c r="AB79" s="326"/>
      <c r="AC79" s="327"/>
      <c r="AD79" s="317"/>
      <c r="AE79" s="319"/>
      <c r="AF79" s="320"/>
      <c r="AG79" s="321"/>
      <c r="AH79" s="319"/>
      <c r="AI79" s="320"/>
      <c r="AJ79" s="321"/>
      <c r="AK79" s="319"/>
      <c r="AL79" s="320"/>
      <c r="AM79" s="321"/>
      <c r="AN79" s="319"/>
      <c r="AO79" s="320"/>
      <c r="AP79" s="321"/>
      <c r="AQ79" s="319"/>
      <c r="AR79" s="320"/>
      <c r="AS79" s="321"/>
      <c r="AT79" s="322"/>
      <c r="AU79" s="323"/>
      <c r="AV79" s="324"/>
      <c r="AW79" s="322"/>
      <c r="AX79" s="323"/>
      <c r="AY79" s="324"/>
      <c r="AZ79" s="325"/>
      <c r="BA79" s="326"/>
      <c r="BB79" s="327"/>
      <c r="BC79" s="317"/>
      <c r="BD79" s="319"/>
      <c r="BE79" s="320"/>
      <c r="BF79" s="321"/>
      <c r="BG79" s="319"/>
      <c r="BH79" s="320"/>
      <c r="BI79" s="321"/>
      <c r="BJ79" s="319"/>
      <c r="BK79" s="320"/>
      <c r="BL79" s="321"/>
      <c r="BM79" s="319"/>
      <c r="BN79" s="320"/>
      <c r="BO79" s="321"/>
      <c r="BP79" s="319"/>
      <c r="BQ79" s="320"/>
      <c r="BR79" s="321"/>
      <c r="BS79" s="322"/>
      <c r="BT79" s="323"/>
      <c r="BU79" s="324"/>
      <c r="BV79" s="322"/>
      <c r="BW79" s="323"/>
      <c r="BX79" s="324"/>
      <c r="BY79" s="325"/>
      <c r="BZ79" s="326"/>
      <c r="CA79" s="327"/>
      <c r="CB79" s="317"/>
      <c r="CC79" s="319"/>
      <c r="CD79" s="320"/>
      <c r="CE79" s="321"/>
      <c r="CF79" s="319"/>
      <c r="CG79" s="320"/>
      <c r="CH79" s="321"/>
      <c r="CI79" s="319"/>
      <c r="CJ79" s="320"/>
      <c r="CK79" s="321"/>
      <c r="CL79" s="319"/>
      <c r="CM79" s="320"/>
      <c r="CN79" s="321"/>
      <c r="CO79" s="319"/>
      <c r="CP79" s="320"/>
      <c r="CQ79" s="321"/>
      <c r="CR79" s="322"/>
      <c r="CS79" s="323"/>
      <c r="CT79" s="324"/>
      <c r="CU79" s="322"/>
      <c r="CV79" s="323"/>
      <c r="CW79" s="324"/>
      <c r="CX79" s="325"/>
      <c r="CY79" s="326"/>
      <c r="CZ79" s="327"/>
      <c r="DA79" s="317"/>
      <c r="DB79" s="328"/>
      <c r="DC79" s="329"/>
      <c r="DD79" s="330"/>
      <c r="DE79" s="328"/>
      <c r="DF79" s="329"/>
      <c r="DG79" s="330"/>
      <c r="DH79" s="328"/>
      <c r="DI79" s="329"/>
      <c r="DJ79" s="330"/>
      <c r="DK79" s="328"/>
      <c r="DL79" s="329"/>
      <c r="DM79" s="330"/>
      <c r="DN79" s="328"/>
      <c r="DO79" s="329"/>
      <c r="DP79" s="330"/>
      <c r="DQ79" s="322"/>
      <c r="DR79" s="323"/>
      <c r="DS79" s="324"/>
      <c r="DT79" s="322"/>
      <c r="DU79" s="323"/>
      <c r="DV79" s="324"/>
      <c r="DW79" s="325"/>
      <c r="DX79" s="326"/>
      <c r="DY79" s="327"/>
      <c r="DZ79" s="317"/>
    </row>
    <row r="80" spans="1:130" x14ac:dyDescent="0.35">
      <c r="A80" s="314"/>
      <c r="B80" s="315"/>
      <c r="C80" s="316"/>
      <c r="D80" s="317"/>
      <c r="E80" s="318"/>
      <c r="F80" s="319"/>
      <c r="G80" s="320"/>
      <c r="H80" s="321"/>
      <c r="I80" s="319"/>
      <c r="J80" s="320"/>
      <c r="K80" s="321"/>
      <c r="L80" s="319"/>
      <c r="M80" s="320"/>
      <c r="N80" s="321"/>
      <c r="O80" s="319"/>
      <c r="P80" s="320"/>
      <c r="Q80" s="321"/>
      <c r="R80" s="319"/>
      <c r="S80" s="320"/>
      <c r="T80" s="321"/>
      <c r="U80" s="322"/>
      <c r="V80" s="323"/>
      <c r="W80" s="324"/>
      <c r="X80" s="322"/>
      <c r="Y80" s="323"/>
      <c r="Z80" s="324"/>
      <c r="AA80" s="325"/>
      <c r="AB80" s="326"/>
      <c r="AC80" s="327"/>
      <c r="AD80" s="317"/>
      <c r="AE80" s="319"/>
      <c r="AF80" s="320"/>
      <c r="AG80" s="321"/>
      <c r="AH80" s="319"/>
      <c r="AI80" s="320"/>
      <c r="AJ80" s="321"/>
      <c r="AK80" s="319"/>
      <c r="AL80" s="320"/>
      <c r="AM80" s="321"/>
      <c r="AN80" s="319"/>
      <c r="AO80" s="320"/>
      <c r="AP80" s="321"/>
      <c r="AQ80" s="319"/>
      <c r="AR80" s="320"/>
      <c r="AS80" s="321"/>
      <c r="AT80" s="322"/>
      <c r="AU80" s="323"/>
      <c r="AV80" s="324"/>
      <c r="AW80" s="322"/>
      <c r="AX80" s="323"/>
      <c r="AY80" s="324"/>
      <c r="AZ80" s="325"/>
      <c r="BA80" s="326"/>
      <c r="BB80" s="327"/>
      <c r="BC80" s="317"/>
      <c r="BD80" s="319"/>
      <c r="BE80" s="320"/>
      <c r="BF80" s="321"/>
      <c r="BG80" s="319"/>
      <c r="BH80" s="320"/>
      <c r="BI80" s="321"/>
      <c r="BJ80" s="319"/>
      <c r="BK80" s="320"/>
      <c r="BL80" s="321"/>
      <c r="BM80" s="319"/>
      <c r="BN80" s="320"/>
      <c r="BO80" s="321"/>
      <c r="BP80" s="319"/>
      <c r="BQ80" s="320"/>
      <c r="BR80" s="321"/>
      <c r="BS80" s="322"/>
      <c r="BT80" s="323"/>
      <c r="BU80" s="324"/>
      <c r="BV80" s="322"/>
      <c r="BW80" s="323"/>
      <c r="BX80" s="324"/>
      <c r="BY80" s="325"/>
      <c r="BZ80" s="326"/>
      <c r="CA80" s="327"/>
      <c r="CB80" s="317"/>
      <c r="CC80" s="319"/>
      <c r="CD80" s="320"/>
      <c r="CE80" s="321"/>
      <c r="CF80" s="319"/>
      <c r="CG80" s="320"/>
      <c r="CH80" s="321"/>
      <c r="CI80" s="319"/>
      <c r="CJ80" s="320"/>
      <c r="CK80" s="321"/>
      <c r="CL80" s="319"/>
      <c r="CM80" s="320"/>
      <c r="CN80" s="321"/>
      <c r="CO80" s="319"/>
      <c r="CP80" s="320"/>
      <c r="CQ80" s="321"/>
      <c r="CR80" s="322"/>
      <c r="CS80" s="323"/>
      <c r="CT80" s="324"/>
      <c r="CU80" s="322"/>
      <c r="CV80" s="323"/>
      <c r="CW80" s="324"/>
      <c r="CX80" s="325"/>
      <c r="CY80" s="326"/>
      <c r="CZ80" s="327"/>
      <c r="DA80" s="317"/>
      <c r="DB80" s="328"/>
      <c r="DC80" s="329"/>
      <c r="DD80" s="330"/>
      <c r="DE80" s="328"/>
      <c r="DF80" s="329"/>
      <c r="DG80" s="330"/>
      <c r="DH80" s="328"/>
      <c r="DI80" s="329"/>
      <c r="DJ80" s="330"/>
      <c r="DK80" s="328"/>
      <c r="DL80" s="329"/>
      <c r="DM80" s="330"/>
      <c r="DN80" s="328"/>
      <c r="DO80" s="329"/>
      <c r="DP80" s="330"/>
      <c r="DQ80" s="322"/>
      <c r="DR80" s="323"/>
      <c r="DS80" s="324"/>
      <c r="DT80" s="322"/>
      <c r="DU80" s="323"/>
      <c r="DV80" s="324"/>
      <c r="DW80" s="325"/>
      <c r="DX80" s="326"/>
      <c r="DY80" s="327"/>
      <c r="DZ80" s="317"/>
    </row>
    <row r="81" spans="1:130" x14ac:dyDescent="0.35">
      <c r="A81" s="314"/>
      <c r="B81" s="315"/>
      <c r="C81" s="316"/>
      <c r="D81" s="317"/>
      <c r="E81" s="318"/>
      <c r="F81" s="319"/>
      <c r="G81" s="320"/>
      <c r="H81" s="321"/>
      <c r="I81" s="319"/>
      <c r="J81" s="320"/>
      <c r="K81" s="321"/>
      <c r="L81" s="319"/>
      <c r="M81" s="320"/>
      <c r="N81" s="321"/>
      <c r="O81" s="319"/>
      <c r="P81" s="320"/>
      <c r="Q81" s="321"/>
      <c r="R81" s="319"/>
      <c r="S81" s="320"/>
      <c r="T81" s="321"/>
      <c r="U81" s="322"/>
      <c r="V81" s="323"/>
      <c r="W81" s="324"/>
      <c r="X81" s="322"/>
      <c r="Y81" s="323"/>
      <c r="Z81" s="324"/>
      <c r="AA81" s="325"/>
      <c r="AB81" s="326"/>
      <c r="AC81" s="327"/>
      <c r="AD81" s="317"/>
      <c r="AE81" s="319"/>
      <c r="AF81" s="320"/>
      <c r="AG81" s="321"/>
      <c r="AH81" s="319"/>
      <c r="AI81" s="320"/>
      <c r="AJ81" s="321"/>
      <c r="AK81" s="319"/>
      <c r="AL81" s="320"/>
      <c r="AM81" s="321"/>
      <c r="AN81" s="319"/>
      <c r="AO81" s="320"/>
      <c r="AP81" s="321"/>
      <c r="AQ81" s="319"/>
      <c r="AR81" s="320"/>
      <c r="AS81" s="321"/>
      <c r="AT81" s="322"/>
      <c r="AU81" s="323"/>
      <c r="AV81" s="324"/>
      <c r="AW81" s="322"/>
      <c r="AX81" s="323"/>
      <c r="AY81" s="324"/>
      <c r="AZ81" s="325"/>
      <c r="BA81" s="326"/>
      <c r="BB81" s="327"/>
      <c r="BC81" s="317"/>
      <c r="BD81" s="319"/>
      <c r="BE81" s="320"/>
      <c r="BF81" s="321"/>
      <c r="BG81" s="319"/>
      <c r="BH81" s="320"/>
      <c r="BI81" s="321"/>
      <c r="BJ81" s="319"/>
      <c r="BK81" s="320"/>
      <c r="BL81" s="321"/>
      <c r="BM81" s="319"/>
      <c r="BN81" s="320"/>
      <c r="BO81" s="321"/>
      <c r="BP81" s="319"/>
      <c r="BQ81" s="320"/>
      <c r="BR81" s="321"/>
      <c r="BS81" s="322"/>
      <c r="BT81" s="323"/>
      <c r="BU81" s="324"/>
      <c r="BV81" s="322"/>
      <c r="BW81" s="323"/>
      <c r="BX81" s="324"/>
      <c r="BY81" s="325"/>
      <c r="BZ81" s="326"/>
      <c r="CA81" s="327"/>
      <c r="CB81" s="317"/>
      <c r="CC81" s="319"/>
      <c r="CD81" s="320"/>
      <c r="CE81" s="321"/>
      <c r="CF81" s="319"/>
      <c r="CG81" s="320"/>
      <c r="CH81" s="321"/>
      <c r="CI81" s="319"/>
      <c r="CJ81" s="320"/>
      <c r="CK81" s="321"/>
      <c r="CL81" s="319"/>
      <c r="CM81" s="320"/>
      <c r="CN81" s="321"/>
      <c r="CO81" s="319"/>
      <c r="CP81" s="320"/>
      <c r="CQ81" s="321"/>
      <c r="CR81" s="322"/>
      <c r="CS81" s="323"/>
      <c r="CT81" s="324"/>
      <c r="CU81" s="322"/>
      <c r="CV81" s="323"/>
      <c r="CW81" s="324"/>
      <c r="CX81" s="325"/>
      <c r="CY81" s="326"/>
      <c r="CZ81" s="327"/>
      <c r="DA81" s="317"/>
      <c r="DB81" s="328"/>
      <c r="DC81" s="329"/>
      <c r="DD81" s="330"/>
      <c r="DE81" s="328"/>
      <c r="DF81" s="329"/>
      <c r="DG81" s="330"/>
      <c r="DH81" s="328"/>
      <c r="DI81" s="329"/>
      <c r="DJ81" s="330"/>
      <c r="DK81" s="328"/>
      <c r="DL81" s="329"/>
      <c r="DM81" s="330"/>
      <c r="DN81" s="328"/>
      <c r="DO81" s="329"/>
      <c r="DP81" s="330"/>
      <c r="DQ81" s="322"/>
      <c r="DR81" s="323"/>
      <c r="DS81" s="324"/>
      <c r="DT81" s="322"/>
      <c r="DU81" s="323"/>
      <c r="DV81" s="324"/>
      <c r="DW81" s="325"/>
      <c r="DX81" s="326"/>
      <c r="DY81" s="327"/>
      <c r="DZ81" s="317"/>
    </row>
    <row r="82" spans="1:130" x14ac:dyDescent="0.35">
      <c r="A82" s="314"/>
      <c r="B82" s="315"/>
      <c r="C82" s="316"/>
      <c r="D82" s="317"/>
      <c r="E82" s="318"/>
      <c r="F82" s="319"/>
      <c r="G82" s="320"/>
      <c r="H82" s="321"/>
      <c r="I82" s="319"/>
      <c r="J82" s="320"/>
      <c r="K82" s="321"/>
      <c r="L82" s="319"/>
      <c r="M82" s="320"/>
      <c r="N82" s="321"/>
      <c r="O82" s="319"/>
      <c r="P82" s="320"/>
      <c r="Q82" s="321"/>
      <c r="R82" s="319"/>
      <c r="S82" s="320"/>
      <c r="T82" s="321"/>
      <c r="U82" s="322"/>
      <c r="V82" s="323"/>
      <c r="W82" s="324"/>
      <c r="X82" s="322"/>
      <c r="Y82" s="323"/>
      <c r="Z82" s="324"/>
      <c r="AA82" s="325"/>
      <c r="AB82" s="326"/>
      <c r="AC82" s="327"/>
      <c r="AD82" s="317"/>
      <c r="AE82" s="319"/>
      <c r="AF82" s="320"/>
      <c r="AG82" s="321"/>
      <c r="AH82" s="319"/>
      <c r="AI82" s="320"/>
      <c r="AJ82" s="321"/>
      <c r="AK82" s="319"/>
      <c r="AL82" s="320"/>
      <c r="AM82" s="321"/>
      <c r="AN82" s="319"/>
      <c r="AO82" s="320"/>
      <c r="AP82" s="321"/>
      <c r="AQ82" s="319"/>
      <c r="AR82" s="320"/>
      <c r="AS82" s="321"/>
      <c r="AT82" s="322"/>
      <c r="AU82" s="323"/>
      <c r="AV82" s="324"/>
      <c r="AW82" s="322"/>
      <c r="AX82" s="323"/>
      <c r="AY82" s="324"/>
      <c r="AZ82" s="325"/>
      <c r="BA82" s="326"/>
      <c r="BB82" s="327"/>
      <c r="BC82" s="317"/>
      <c r="BD82" s="319"/>
      <c r="BE82" s="320"/>
      <c r="BF82" s="321"/>
      <c r="BG82" s="319"/>
      <c r="BH82" s="320"/>
      <c r="BI82" s="321"/>
      <c r="BJ82" s="319"/>
      <c r="BK82" s="320"/>
      <c r="BL82" s="321"/>
      <c r="BM82" s="319"/>
      <c r="BN82" s="320"/>
      <c r="BO82" s="321"/>
      <c r="BP82" s="319"/>
      <c r="BQ82" s="320"/>
      <c r="BR82" s="321"/>
      <c r="BS82" s="322"/>
      <c r="BT82" s="323"/>
      <c r="BU82" s="324"/>
      <c r="BV82" s="322"/>
      <c r="BW82" s="323"/>
      <c r="BX82" s="324"/>
      <c r="BY82" s="325"/>
      <c r="BZ82" s="326"/>
      <c r="CA82" s="327"/>
      <c r="CB82" s="317"/>
      <c r="CC82" s="319"/>
      <c r="CD82" s="320"/>
      <c r="CE82" s="321"/>
      <c r="CF82" s="319"/>
      <c r="CG82" s="320"/>
      <c r="CH82" s="321"/>
      <c r="CI82" s="319"/>
      <c r="CJ82" s="320"/>
      <c r="CK82" s="321"/>
      <c r="CL82" s="319"/>
      <c r="CM82" s="320"/>
      <c r="CN82" s="321"/>
      <c r="CO82" s="319"/>
      <c r="CP82" s="320"/>
      <c r="CQ82" s="321"/>
      <c r="CR82" s="322"/>
      <c r="CS82" s="323"/>
      <c r="CT82" s="324"/>
      <c r="CU82" s="322"/>
      <c r="CV82" s="323"/>
      <c r="CW82" s="324"/>
      <c r="CX82" s="325"/>
      <c r="CY82" s="326"/>
      <c r="CZ82" s="327"/>
      <c r="DA82" s="317"/>
      <c r="DB82" s="328"/>
      <c r="DC82" s="329"/>
      <c r="DD82" s="330"/>
      <c r="DE82" s="328"/>
      <c r="DF82" s="329"/>
      <c r="DG82" s="330"/>
      <c r="DH82" s="328"/>
      <c r="DI82" s="329"/>
      <c r="DJ82" s="330"/>
      <c r="DK82" s="328"/>
      <c r="DL82" s="329"/>
      <c r="DM82" s="330"/>
      <c r="DN82" s="328"/>
      <c r="DO82" s="329"/>
      <c r="DP82" s="330"/>
      <c r="DQ82" s="322"/>
      <c r="DR82" s="323"/>
      <c r="DS82" s="324"/>
      <c r="DT82" s="322"/>
      <c r="DU82" s="323"/>
      <c r="DV82" s="324"/>
      <c r="DW82" s="325"/>
      <c r="DX82" s="326"/>
      <c r="DY82" s="327"/>
      <c r="DZ82" s="317"/>
    </row>
    <row r="83" spans="1:130" x14ac:dyDescent="0.35">
      <c r="A83" s="314"/>
      <c r="B83" s="315"/>
      <c r="C83" s="316"/>
      <c r="D83" s="317"/>
      <c r="E83" s="318"/>
      <c r="F83" s="319"/>
      <c r="G83" s="320"/>
      <c r="H83" s="321"/>
      <c r="I83" s="319"/>
      <c r="J83" s="320"/>
      <c r="K83" s="321"/>
      <c r="L83" s="319"/>
      <c r="M83" s="320"/>
      <c r="N83" s="321"/>
      <c r="O83" s="319"/>
      <c r="P83" s="320"/>
      <c r="Q83" s="321"/>
      <c r="R83" s="319"/>
      <c r="S83" s="320"/>
      <c r="T83" s="321"/>
      <c r="U83" s="322"/>
      <c r="V83" s="323"/>
      <c r="W83" s="324"/>
      <c r="X83" s="322"/>
      <c r="Y83" s="323"/>
      <c r="Z83" s="324"/>
      <c r="AA83" s="325"/>
      <c r="AB83" s="326"/>
      <c r="AC83" s="327"/>
      <c r="AD83" s="317"/>
      <c r="AE83" s="319"/>
      <c r="AF83" s="320"/>
      <c r="AG83" s="321"/>
      <c r="AH83" s="319"/>
      <c r="AI83" s="320"/>
      <c r="AJ83" s="321"/>
      <c r="AK83" s="319"/>
      <c r="AL83" s="320"/>
      <c r="AM83" s="321"/>
      <c r="AN83" s="319"/>
      <c r="AO83" s="320"/>
      <c r="AP83" s="321"/>
      <c r="AQ83" s="319"/>
      <c r="AR83" s="320"/>
      <c r="AS83" s="321"/>
      <c r="AT83" s="322"/>
      <c r="AU83" s="323"/>
      <c r="AV83" s="324"/>
      <c r="AW83" s="322"/>
      <c r="AX83" s="323"/>
      <c r="AY83" s="324"/>
      <c r="AZ83" s="325"/>
      <c r="BA83" s="326"/>
      <c r="BB83" s="327"/>
      <c r="BC83" s="317"/>
      <c r="BD83" s="319"/>
      <c r="BE83" s="320"/>
      <c r="BF83" s="321"/>
      <c r="BG83" s="319"/>
      <c r="BH83" s="320"/>
      <c r="BI83" s="321"/>
      <c r="BJ83" s="319"/>
      <c r="BK83" s="320"/>
      <c r="BL83" s="321"/>
      <c r="BM83" s="319"/>
      <c r="BN83" s="320"/>
      <c r="BO83" s="321"/>
      <c r="BP83" s="319"/>
      <c r="BQ83" s="320"/>
      <c r="BR83" s="321"/>
      <c r="BS83" s="322"/>
      <c r="BT83" s="323"/>
      <c r="BU83" s="324"/>
      <c r="BV83" s="322"/>
      <c r="BW83" s="323"/>
      <c r="BX83" s="324"/>
      <c r="BY83" s="325"/>
      <c r="BZ83" s="326"/>
      <c r="CA83" s="327"/>
      <c r="CB83" s="317"/>
      <c r="CC83" s="319"/>
      <c r="CD83" s="320"/>
      <c r="CE83" s="321"/>
      <c r="CF83" s="319"/>
      <c r="CG83" s="320"/>
      <c r="CH83" s="321"/>
      <c r="CI83" s="319"/>
      <c r="CJ83" s="320"/>
      <c r="CK83" s="321"/>
      <c r="CL83" s="319"/>
      <c r="CM83" s="320"/>
      <c r="CN83" s="321"/>
      <c r="CO83" s="319"/>
      <c r="CP83" s="320"/>
      <c r="CQ83" s="321"/>
      <c r="CR83" s="322"/>
      <c r="CS83" s="323"/>
      <c r="CT83" s="324"/>
      <c r="CU83" s="322"/>
      <c r="CV83" s="323"/>
      <c r="CW83" s="324"/>
      <c r="CX83" s="325"/>
      <c r="CY83" s="326"/>
      <c r="CZ83" s="327"/>
      <c r="DA83" s="317"/>
      <c r="DB83" s="328"/>
      <c r="DC83" s="329"/>
      <c r="DD83" s="330"/>
      <c r="DE83" s="328"/>
      <c r="DF83" s="329"/>
      <c r="DG83" s="330"/>
      <c r="DH83" s="328"/>
      <c r="DI83" s="329"/>
      <c r="DJ83" s="330"/>
      <c r="DK83" s="328"/>
      <c r="DL83" s="329"/>
      <c r="DM83" s="330"/>
      <c r="DN83" s="328"/>
      <c r="DO83" s="329"/>
      <c r="DP83" s="330"/>
      <c r="DQ83" s="322"/>
      <c r="DR83" s="323"/>
      <c r="DS83" s="324"/>
      <c r="DT83" s="322"/>
      <c r="DU83" s="323"/>
      <c r="DV83" s="324"/>
      <c r="DW83" s="325"/>
      <c r="DX83" s="326"/>
      <c r="DY83" s="327"/>
      <c r="DZ83" s="317"/>
    </row>
    <row r="84" spans="1:130" x14ac:dyDescent="0.35">
      <c r="A84" s="314"/>
      <c r="B84" s="315"/>
      <c r="C84" s="316"/>
      <c r="D84" s="317"/>
      <c r="E84" s="318"/>
      <c r="F84" s="319"/>
      <c r="G84" s="320"/>
      <c r="H84" s="321"/>
      <c r="I84" s="319"/>
      <c r="J84" s="320"/>
      <c r="K84" s="321"/>
      <c r="L84" s="319"/>
      <c r="M84" s="320"/>
      <c r="N84" s="321"/>
      <c r="O84" s="319"/>
      <c r="P84" s="320"/>
      <c r="Q84" s="321"/>
      <c r="R84" s="319"/>
      <c r="S84" s="320"/>
      <c r="T84" s="321"/>
      <c r="U84" s="322"/>
      <c r="V84" s="323"/>
      <c r="W84" s="324"/>
      <c r="X84" s="322"/>
      <c r="Y84" s="323"/>
      <c r="Z84" s="324"/>
      <c r="AA84" s="325"/>
      <c r="AB84" s="326"/>
      <c r="AC84" s="327"/>
      <c r="AD84" s="317"/>
      <c r="AE84" s="319"/>
      <c r="AF84" s="320"/>
      <c r="AG84" s="321"/>
      <c r="AH84" s="319"/>
      <c r="AI84" s="320"/>
      <c r="AJ84" s="321"/>
      <c r="AK84" s="319"/>
      <c r="AL84" s="320"/>
      <c r="AM84" s="321"/>
      <c r="AN84" s="319"/>
      <c r="AO84" s="320"/>
      <c r="AP84" s="321"/>
      <c r="AQ84" s="319"/>
      <c r="AR84" s="320"/>
      <c r="AS84" s="321"/>
      <c r="AT84" s="322"/>
      <c r="AU84" s="323"/>
      <c r="AV84" s="324"/>
      <c r="AW84" s="322"/>
      <c r="AX84" s="323"/>
      <c r="AY84" s="324"/>
      <c r="AZ84" s="325"/>
      <c r="BA84" s="326"/>
      <c r="BB84" s="327"/>
      <c r="BC84" s="317"/>
      <c r="BD84" s="319"/>
      <c r="BE84" s="320"/>
      <c r="BF84" s="321"/>
      <c r="BG84" s="319"/>
      <c r="BH84" s="320"/>
      <c r="BI84" s="321"/>
      <c r="BJ84" s="319"/>
      <c r="BK84" s="320"/>
      <c r="BL84" s="321"/>
      <c r="BM84" s="319"/>
      <c r="BN84" s="320"/>
      <c r="BO84" s="321"/>
      <c r="BP84" s="319"/>
      <c r="BQ84" s="320"/>
      <c r="BR84" s="321"/>
      <c r="BS84" s="322"/>
      <c r="BT84" s="323"/>
      <c r="BU84" s="324"/>
      <c r="BV84" s="322"/>
      <c r="BW84" s="323"/>
      <c r="BX84" s="324"/>
      <c r="BY84" s="325"/>
      <c r="BZ84" s="326"/>
      <c r="CA84" s="327"/>
      <c r="CB84" s="317"/>
      <c r="CC84" s="319"/>
      <c r="CD84" s="320"/>
      <c r="CE84" s="321"/>
      <c r="CF84" s="319"/>
      <c r="CG84" s="320"/>
      <c r="CH84" s="321"/>
      <c r="CI84" s="319"/>
      <c r="CJ84" s="320"/>
      <c r="CK84" s="321"/>
      <c r="CL84" s="319"/>
      <c r="CM84" s="320"/>
      <c r="CN84" s="321"/>
      <c r="CO84" s="319"/>
      <c r="CP84" s="320"/>
      <c r="CQ84" s="321"/>
      <c r="CR84" s="322"/>
      <c r="CS84" s="323"/>
      <c r="CT84" s="324"/>
      <c r="CU84" s="322"/>
      <c r="CV84" s="323"/>
      <c r="CW84" s="324"/>
      <c r="CX84" s="325"/>
      <c r="CY84" s="326"/>
      <c r="CZ84" s="327"/>
      <c r="DA84" s="317"/>
      <c r="DB84" s="328"/>
      <c r="DC84" s="329"/>
      <c r="DD84" s="330"/>
      <c r="DE84" s="328"/>
      <c r="DF84" s="329"/>
      <c r="DG84" s="330"/>
      <c r="DH84" s="328"/>
      <c r="DI84" s="329"/>
      <c r="DJ84" s="330"/>
      <c r="DK84" s="328"/>
      <c r="DL84" s="329"/>
      <c r="DM84" s="330"/>
      <c r="DN84" s="328"/>
      <c r="DO84" s="329"/>
      <c r="DP84" s="330"/>
      <c r="DQ84" s="322"/>
      <c r="DR84" s="323"/>
      <c r="DS84" s="324"/>
      <c r="DT84" s="322"/>
      <c r="DU84" s="323"/>
      <c r="DV84" s="324"/>
      <c r="DW84" s="325"/>
      <c r="DX84" s="326"/>
      <c r="DY84" s="327"/>
      <c r="DZ84" s="317"/>
    </row>
    <row r="85" spans="1:130" x14ac:dyDescent="0.35">
      <c r="A85" s="314"/>
      <c r="B85" s="315"/>
      <c r="C85" s="316"/>
      <c r="D85" s="317"/>
      <c r="E85" s="318"/>
      <c r="F85" s="319"/>
      <c r="G85" s="320"/>
      <c r="H85" s="321"/>
      <c r="I85" s="319"/>
      <c r="J85" s="320"/>
      <c r="K85" s="321"/>
      <c r="L85" s="319"/>
      <c r="M85" s="320"/>
      <c r="N85" s="321"/>
      <c r="O85" s="319"/>
      <c r="P85" s="320"/>
      <c r="Q85" s="321"/>
      <c r="R85" s="319"/>
      <c r="S85" s="320"/>
      <c r="T85" s="321"/>
      <c r="U85" s="322"/>
      <c r="V85" s="323"/>
      <c r="W85" s="324"/>
      <c r="X85" s="322"/>
      <c r="Y85" s="323"/>
      <c r="Z85" s="324"/>
      <c r="AA85" s="325"/>
      <c r="AB85" s="326"/>
      <c r="AC85" s="327"/>
      <c r="AD85" s="317"/>
      <c r="AE85" s="319"/>
      <c r="AF85" s="320"/>
      <c r="AG85" s="321"/>
      <c r="AH85" s="319"/>
      <c r="AI85" s="320"/>
      <c r="AJ85" s="321"/>
      <c r="AK85" s="319"/>
      <c r="AL85" s="320"/>
      <c r="AM85" s="321"/>
      <c r="AN85" s="319"/>
      <c r="AO85" s="320"/>
      <c r="AP85" s="321"/>
      <c r="AQ85" s="319"/>
      <c r="AR85" s="320"/>
      <c r="AS85" s="321"/>
      <c r="AT85" s="322"/>
      <c r="AU85" s="323"/>
      <c r="AV85" s="324"/>
      <c r="AW85" s="322"/>
      <c r="AX85" s="323"/>
      <c r="AY85" s="324"/>
      <c r="AZ85" s="325"/>
      <c r="BA85" s="326"/>
      <c r="BB85" s="327"/>
      <c r="BC85" s="317"/>
      <c r="BD85" s="319"/>
      <c r="BE85" s="320"/>
      <c r="BF85" s="321"/>
      <c r="BG85" s="319"/>
      <c r="BH85" s="320"/>
      <c r="BI85" s="321"/>
      <c r="BJ85" s="319"/>
      <c r="BK85" s="320"/>
      <c r="BL85" s="321"/>
      <c r="BM85" s="319"/>
      <c r="BN85" s="320"/>
      <c r="BO85" s="321"/>
      <c r="BP85" s="319"/>
      <c r="BQ85" s="320"/>
      <c r="BR85" s="321"/>
      <c r="BS85" s="322"/>
      <c r="BT85" s="323"/>
      <c r="BU85" s="324"/>
      <c r="BV85" s="322"/>
      <c r="BW85" s="323"/>
      <c r="BX85" s="324"/>
      <c r="BY85" s="325"/>
      <c r="BZ85" s="326"/>
      <c r="CA85" s="327"/>
      <c r="CB85" s="317"/>
      <c r="CC85" s="319"/>
      <c r="CD85" s="320"/>
      <c r="CE85" s="321"/>
      <c r="CF85" s="319"/>
      <c r="CG85" s="320"/>
      <c r="CH85" s="321"/>
      <c r="CI85" s="319"/>
      <c r="CJ85" s="320"/>
      <c r="CK85" s="321"/>
      <c r="CL85" s="319"/>
      <c r="CM85" s="320"/>
      <c r="CN85" s="321"/>
      <c r="CO85" s="319"/>
      <c r="CP85" s="320"/>
      <c r="CQ85" s="321"/>
      <c r="CR85" s="322"/>
      <c r="CS85" s="323"/>
      <c r="CT85" s="324"/>
      <c r="CU85" s="322"/>
      <c r="CV85" s="323"/>
      <c r="CW85" s="324"/>
      <c r="CX85" s="325"/>
      <c r="CY85" s="326"/>
      <c r="CZ85" s="327"/>
      <c r="DA85" s="317"/>
      <c r="DB85" s="328"/>
      <c r="DC85" s="329"/>
      <c r="DD85" s="330"/>
      <c r="DE85" s="328"/>
      <c r="DF85" s="329"/>
      <c r="DG85" s="330"/>
      <c r="DH85" s="328"/>
      <c r="DI85" s="329"/>
      <c r="DJ85" s="330"/>
      <c r="DK85" s="328"/>
      <c r="DL85" s="329"/>
      <c r="DM85" s="330"/>
      <c r="DN85" s="328"/>
      <c r="DO85" s="329"/>
      <c r="DP85" s="330"/>
      <c r="DQ85" s="322"/>
      <c r="DR85" s="323"/>
      <c r="DS85" s="324"/>
      <c r="DT85" s="322"/>
      <c r="DU85" s="323"/>
      <c r="DV85" s="324"/>
      <c r="DW85" s="325"/>
      <c r="DX85" s="326"/>
      <c r="DY85" s="327"/>
      <c r="DZ85" s="317"/>
    </row>
    <row r="86" spans="1:130" x14ac:dyDescent="0.35">
      <c r="A86" s="314"/>
      <c r="B86" s="315"/>
      <c r="C86" s="316"/>
      <c r="D86" s="317"/>
      <c r="E86" s="318"/>
      <c r="F86" s="319"/>
      <c r="G86" s="320"/>
      <c r="H86" s="321"/>
      <c r="I86" s="319"/>
      <c r="J86" s="320"/>
      <c r="K86" s="321"/>
      <c r="L86" s="319"/>
      <c r="M86" s="320"/>
      <c r="N86" s="321"/>
      <c r="O86" s="319"/>
      <c r="P86" s="320"/>
      <c r="Q86" s="321"/>
      <c r="R86" s="319"/>
      <c r="S86" s="320"/>
      <c r="T86" s="321"/>
      <c r="U86" s="322"/>
      <c r="V86" s="323"/>
      <c r="W86" s="324"/>
      <c r="X86" s="322"/>
      <c r="Y86" s="323"/>
      <c r="Z86" s="324"/>
      <c r="AA86" s="325"/>
      <c r="AB86" s="326"/>
      <c r="AC86" s="327"/>
      <c r="AD86" s="317"/>
      <c r="AE86" s="319"/>
      <c r="AF86" s="320"/>
      <c r="AG86" s="321"/>
      <c r="AH86" s="319"/>
      <c r="AI86" s="320"/>
      <c r="AJ86" s="321"/>
      <c r="AK86" s="319"/>
      <c r="AL86" s="320"/>
      <c r="AM86" s="321"/>
      <c r="AN86" s="319"/>
      <c r="AO86" s="320"/>
      <c r="AP86" s="321"/>
      <c r="AQ86" s="319"/>
      <c r="AR86" s="320"/>
      <c r="AS86" s="321"/>
      <c r="AT86" s="322"/>
      <c r="AU86" s="323"/>
      <c r="AV86" s="324"/>
      <c r="AW86" s="322"/>
      <c r="AX86" s="323"/>
      <c r="AY86" s="324"/>
      <c r="AZ86" s="325"/>
      <c r="BA86" s="326"/>
      <c r="BB86" s="327"/>
      <c r="BC86" s="317"/>
      <c r="BD86" s="319"/>
      <c r="BE86" s="320"/>
      <c r="BF86" s="321"/>
      <c r="BG86" s="319"/>
      <c r="BH86" s="320"/>
      <c r="BI86" s="321"/>
      <c r="BJ86" s="319"/>
      <c r="BK86" s="320"/>
      <c r="BL86" s="321"/>
      <c r="BM86" s="319"/>
      <c r="BN86" s="320"/>
      <c r="BO86" s="321"/>
      <c r="BP86" s="319"/>
      <c r="BQ86" s="320"/>
      <c r="BR86" s="321"/>
      <c r="BS86" s="322"/>
      <c r="BT86" s="323"/>
      <c r="BU86" s="324"/>
      <c r="BV86" s="322"/>
      <c r="BW86" s="323"/>
      <c r="BX86" s="324"/>
      <c r="BY86" s="325"/>
      <c r="BZ86" s="326"/>
      <c r="CA86" s="327"/>
      <c r="CB86" s="317"/>
      <c r="CC86" s="319"/>
      <c r="CD86" s="320"/>
      <c r="CE86" s="321"/>
      <c r="CF86" s="319"/>
      <c r="CG86" s="320"/>
      <c r="CH86" s="321"/>
      <c r="CI86" s="319"/>
      <c r="CJ86" s="320"/>
      <c r="CK86" s="321"/>
      <c r="CL86" s="319"/>
      <c r="CM86" s="320"/>
      <c r="CN86" s="321"/>
      <c r="CO86" s="319"/>
      <c r="CP86" s="320"/>
      <c r="CQ86" s="321"/>
      <c r="CR86" s="322"/>
      <c r="CS86" s="323"/>
      <c r="CT86" s="324"/>
      <c r="CU86" s="322"/>
      <c r="CV86" s="323"/>
      <c r="CW86" s="324"/>
      <c r="CX86" s="325"/>
      <c r="CY86" s="326"/>
      <c r="CZ86" s="327"/>
      <c r="DA86" s="317"/>
      <c r="DB86" s="328"/>
      <c r="DC86" s="329"/>
      <c r="DD86" s="330"/>
      <c r="DE86" s="328"/>
      <c r="DF86" s="329"/>
      <c r="DG86" s="330"/>
      <c r="DH86" s="328"/>
      <c r="DI86" s="329"/>
      <c r="DJ86" s="330"/>
      <c r="DK86" s="328"/>
      <c r="DL86" s="329"/>
      <c r="DM86" s="330"/>
      <c r="DN86" s="328"/>
      <c r="DO86" s="329"/>
      <c r="DP86" s="330"/>
      <c r="DQ86" s="322"/>
      <c r="DR86" s="323"/>
      <c r="DS86" s="324"/>
      <c r="DT86" s="322"/>
      <c r="DU86" s="323"/>
      <c r="DV86" s="324"/>
      <c r="DW86" s="325"/>
      <c r="DX86" s="326"/>
      <c r="DY86" s="327"/>
      <c r="DZ86" s="317"/>
    </row>
    <row r="87" spans="1:130" x14ac:dyDescent="0.35">
      <c r="A87" s="314"/>
      <c r="B87" s="315"/>
      <c r="C87" s="316"/>
      <c r="D87" s="317"/>
      <c r="E87" s="318"/>
      <c r="F87" s="319"/>
      <c r="G87" s="320"/>
      <c r="H87" s="321"/>
      <c r="I87" s="319"/>
      <c r="J87" s="320"/>
      <c r="K87" s="321"/>
      <c r="L87" s="319"/>
      <c r="M87" s="320"/>
      <c r="N87" s="321"/>
      <c r="O87" s="319"/>
      <c r="P87" s="320"/>
      <c r="Q87" s="321"/>
      <c r="R87" s="319"/>
      <c r="S87" s="320"/>
      <c r="T87" s="321"/>
      <c r="U87" s="322"/>
      <c r="V87" s="323"/>
      <c r="W87" s="324"/>
      <c r="X87" s="322"/>
      <c r="Y87" s="323"/>
      <c r="Z87" s="324"/>
      <c r="AA87" s="325"/>
      <c r="AB87" s="326"/>
      <c r="AC87" s="327"/>
      <c r="AD87" s="317"/>
      <c r="AE87" s="319"/>
      <c r="AF87" s="320"/>
      <c r="AG87" s="321"/>
      <c r="AH87" s="319"/>
      <c r="AI87" s="320"/>
      <c r="AJ87" s="321"/>
      <c r="AK87" s="319"/>
      <c r="AL87" s="320"/>
      <c r="AM87" s="321"/>
      <c r="AN87" s="319"/>
      <c r="AO87" s="320"/>
      <c r="AP87" s="321"/>
      <c r="AQ87" s="319"/>
      <c r="AR87" s="320"/>
      <c r="AS87" s="321"/>
      <c r="AT87" s="322"/>
      <c r="AU87" s="323"/>
      <c r="AV87" s="324"/>
      <c r="AW87" s="322"/>
      <c r="AX87" s="323"/>
      <c r="AY87" s="324"/>
      <c r="AZ87" s="325"/>
      <c r="BA87" s="326"/>
      <c r="BB87" s="327"/>
      <c r="BC87" s="317"/>
      <c r="BD87" s="319"/>
      <c r="BE87" s="320"/>
      <c r="BF87" s="321"/>
      <c r="BG87" s="319"/>
      <c r="BH87" s="320"/>
      <c r="BI87" s="321"/>
      <c r="BJ87" s="319"/>
      <c r="BK87" s="320"/>
      <c r="BL87" s="321"/>
      <c r="BM87" s="319"/>
      <c r="BN87" s="320"/>
      <c r="BO87" s="321"/>
      <c r="BP87" s="319"/>
      <c r="BQ87" s="320"/>
      <c r="BR87" s="321"/>
      <c r="BS87" s="322"/>
      <c r="BT87" s="323"/>
      <c r="BU87" s="324"/>
      <c r="BV87" s="322"/>
      <c r="BW87" s="323"/>
      <c r="BX87" s="324"/>
      <c r="BY87" s="325"/>
      <c r="BZ87" s="326"/>
      <c r="CA87" s="327"/>
      <c r="CB87" s="317"/>
      <c r="CC87" s="319"/>
      <c r="CD87" s="320"/>
      <c r="CE87" s="321"/>
      <c r="CF87" s="319"/>
      <c r="CG87" s="320"/>
      <c r="CH87" s="321"/>
      <c r="CI87" s="319"/>
      <c r="CJ87" s="320"/>
      <c r="CK87" s="321"/>
      <c r="CL87" s="319"/>
      <c r="CM87" s="320"/>
      <c r="CN87" s="321"/>
      <c r="CO87" s="319"/>
      <c r="CP87" s="320"/>
      <c r="CQ87" s="321"/>
      <c r="CR87" s="322"/>
      <c r="CS87" s="323"/>
      <c r="CT87" s="324"/>
      <c r="CU87" s="322"/>
      <c r="CV87" s="323"/>
      <c r="CW87" s="324"/>
      <c r="CX87" s="325"/>
      <c r="CY87" s="326"/>
      <c r="CZ87" s="327"/>
      <c r="DA87" s="317"/>
      <c r="DB87" s="328"/>
      <c r="DC87" s="329"/>
      <c r="DD87" s="330"/>
      <c r="DE87" s="328"/>
      <c r="DF87" s="329"/>
      <c r="DG87" s="330"/>
      <c r="DH87" s="328"/>
      <c r="DI87" s="329"/>
      <c r="DJ87" s="330"/>
      <c r="DK87" s="328"/>
      <c r="DL87" s="329"/>
      <c r="DM87" s="330"/>
      <c r="DN87" s="328"/>
      <c r="DO87" s="329"/>
      <c r="DP87" s="330"/>
      <c r="DQ87" s="322"/>
      <c r="DR87" s="323"/>
      <c r="DS87" s="324"/>
      <c r="DT87" s="322"/>
      <c r="DU87" s="323"/>
      <c r="DV87" s="324"/>
      <c r="DW87" s="325"/>
      <c r="DX87" s="326"/>
      <c r="DY87" s="327"/>
      <c r="DZ87" s="317"/>
    </row>
    <row r="88" spans="1:130" x14ac:dyDescent="0.35">
      <c r="A88" s="314"/>
      <c r="B88" s="315"/>
      <c r="C88" s="316"/>
      <c r="D88" s="317"/>
      <c r="E88" s="318"/>
      <c r="F88" s="319"/>
      <c r="G88" s="320"/>
      <c r="H88" s="321"/>
      <c r="I88" s="319"/>
      <c r="J88" s="320"/>
      <c r="K88" s="321"/>
      <c r="L88" s="319"/>
      <c r="M88" s="320"/>
      <c r="N88" s="321"/>
      <c r="O88" s="319"/>
      <c r="P88" s="320"/>
      <c r="Q88" s="321"/>
      <c r="R88" s="319"/>
      <c r="S88" s="320"/>
      <c r="T88" s="321"/>
      <c r="U88" s="322"/>
      <c r="V88" s="323"/>
      <c r="W88" s="324"/>
      <c r="X88" s="322"/>
      <c r="Y88" s="323"/>
      <c r="Z88" s="324"/>
      <c r="AA88" s="325"/>
      <c r="AB88" s="326"/>
      <c r="AC88" s="327"/>
      <c r="AD88" s="317"/>
      <c r="AE88" s="319"/>
      <c r="AF88" s="320"/>
      <c r="AG88" s="321"/>
      <c r="AH88" s="319"/>
      <c r="AI88" s="320"/>
      <c r="AJ88" s="321"/>
      <c r="AK88" s="319"/>
      <c r="AL88" s="320"/>
      <c r="AM88" s="321"/>
      <c r="AN88" s="319"/>
      <c r="AO88" s="320"/>
      <c r="AP88" s="321"/>
      <c r="AQ88" s="319"/>
      <c r="AR88" s="320"/>
      <c r="AS88" s="321"/>
      <c r="AT88" s="322"/>
      <c r="AU88" s="323"/>
      <c r="AV88" s="324"/>
      <c r="AW88" s="322"/>
      <c r="AX88" s="323"/>
      <c r="AY88" s="324"/>
      <c r="AZ88" s="325"/>
      <c r="BA88" s="326"/>
      <c r="BB88" s="327"/>
      <c r="BC88" s="317"/>
      <c r="BD88" s="319"/>
      <c r="BE88" s="320"/>
      <c r="BF88" s="321"/>
      <c r="BG88" s="319"/>
      <c r="BH88" s="320"/>
      <c r="BI88" s="321"/>
      <c r="BJ88" s="319"/>
      <c r="BK88" s="320"/>
      <c r="BL88" s="321"/>
      <c r="BM88" s="319"/>
      <c r="BN88" s="320"/>
      <c r="BO88" s="321"/>
      <c r="BP88" s="319"/>
      <c r="BQ88" s="320"/>
      <c r="BR88" s="321"/>
      <c r="BS88" s="322"/>
      <c r="BT88" s="323"/>
      <c r="BU88" s="324"/>
      <c r="BV88" s="322"/>
      <c r="BW88" s="323"/>
      <c r="BX88" s="324"/>
      <c r="BY88" s="325"/>
      <c r="BZ88" s="326"/>
      <c r="CA88" s="327"/>
      <c r="CB88" s="317"/>
      <c r="CC88" s="319"/>
      <c r="CD88" s="320"/>
      <c r="CE88" s="321"/>
      <c r="CF88" s="319"/>
      <c r="CG88" s="320"/>
      <c r="CH88" s="321"/>
      <c r="CI88" s="319"/>
      <c r="CJ88" s="320"/>
      <c r="CK88" s="321"/>
      <c r="CL88" s="319"/>
      <c r="CM88" s="320"/>
      <c r="CN88" s="321"/>
      <c r="CO88" s="319"/>
      <c r="CP88" s="320"/>
      <c r="CQ88" s="321"/>
      <c r="CR88" s="322"/>
      <c r="CS88" s="323"/>
      <c r="CT88" s="324"/>
      <c r="CU88" s="322"/>
      <c r="CV88" s="323"/>
      <c r="CW88" s="324"/>
      <c r="CX88" s="325"/>
      <c r="CY88" s="326"/>
      <c r="CZ88" s="327"/>
      <c r="DA88" s="317"/>
      <c r="DB88" s="328"/>
      <c r="DC88" s="329"/>
      <c r="DD88" s="330"/>
      <c r="DE88" s="328"/>
      <c r="DF88" s="329"/>
      <c r="DG88" s="330"/>
      <c r="DH88" s="328"/>
      <c r="DI88" s="329"/>
      <c r="DJ88" s="330"/>
      <c r="DK88" s="328"/>
      <c r="DL88" s="329"/>
      <c r="DM88" s="330"/>
      <c r="DN88" s="328"/>
      <c r="DO88" s="329"/>
      <c r="DP88" s="330"/>
      <c r="DQ88" s="322"/>
      <c r="DR88" s="323"/>
      <c r="DS88" s="324"/>
      <c r="DT88" s="322"/>
      <c r="DU88" s="323"/>
      <c r="DV88" s="324"/>
      <c r="DW88" s="325"/>
      <c r="DX88" s="326"/>
      <c r="DY88" s="327"/>
      <c r="DZ88" s="317"/>
    </row>
    <row r="89" spans="1:130" x14ac:dyDescent="0.35">
      <c r="A89" s="314"/>
      <c r="B89" s="315"/>
      <c r="C89" s="316"/>
      <c r="D89" s="317"/>
      <c r="E89" s="318"/>
      <c r="F89" s="319"/>
      <c r="G89" s="320"/>
      <c r="H89" s="321"/>
      <c r="I89" s="319"/>
      <c r="J89" s="320"/>
      <c r="K89" s="321"/>
      <c r="L89" s="319"/>
      <c r="M89" s="320"/>
      <c r="N89" s="321"/>
      <c r="O89" s="319"/>
      <c r="P89" s="320"/>
      <c r="Q89" s="321"/>
      <c r="R89" s="319"/>
      <c r="S89" s="320"/>
      <c r="T89" s="321"/>
      <c r="U89" s="322"/>
      <c r="V89" s="323"/>
      <c r="W89" s="324"/>
      <c r="X89" s="322"/>
      <c r="Y89" s="323"/>
      <c r="Z89" s="324"/>
      <c r="AA89" s="325"/>
      <c r="AB89" s="326"/>
      <c r="AC89" s="327"/>
      <c r="AD89" s="317"/>
      <c r="AE89" s="319"/>
      <c r="AF89" s="320"/>
      <c r="AG89" s="321"/>
      <c r="AH89" s="319"/>
      <c r="AI89" s="320"/>
      <c r="AJ89" s="321"/>
      <c r="AK89" s="319"/>
      <c r="AL89" s="320"/>
      <c r="AM89" s="321"/>
      <c r="AN89" s="319"/>
      <c r="AO89" s="320"/>
      <c r="AP89" s="321"/>
      <c r="AQ89" s="319"/>
      <c r="AR89" s="320"/>
      <c r="AS89" s="321"/>
      <c r="AT89" s="322"/>
      <c r="AU89" s="323"/>
      <c r="AV89" s="324"/>
      <c r="AW89" s="322"/>
      <c r="AX89" s="323"/>
      <c r="AY89" s="324"/>
      <c r="AZ89" s="325"/>
      <c r="BA89" s="326"/>
      <c r="BB89" s="327"/>
      <c r="BC89" s="317"/>
      <c r="BD89" s="319"/>
      <c r="BE89" s="320"/>
      <c r="BF89" s="321"/>
      <c r="BG89" s="319"/>
      <c r="BH89" s="320"/>
      <c r="BI89" s="321"/>
      <c r="BJ89" s="319"/>
      <c r="BK89" s="320"/>
      <c r="BL89" s="321"/>
      <c r="BM89" s="319"/>
      <c r="BN89" s="320"/>
      <c r="BO89" s="321"/>
      <c r="BP89" s="319"/>
      <c r="BQ89" s="320"/>
      <c r="BR89" s="321"/>
      <c r="BS89" s="322"/>
      <c r="BT89" s="323"/>
      <c r="BU89" s="324"/>
      <c r="BV89" s="322"/>
      <c r="BW89" s="323"/>
      <c r="BX89" s="324"/>
      <c r="BY89" s="325"/>
      <c r="BZ89" s="326"/>
      <c r="CA89" s="327"/>
      <c r="CB89" s="317"/>
      <c r="CC89" s="319"/>
      <c r="CD89" s="320"/>
      <c r="CE89" s="321"/>
      <c r="CF89" s="319"/>
      <c r="CG89" s="320"/>
      <c r="CH89" s="321"/>
      <c r="CI89" s="319"/>
      <c r="CJ89" s="320"/>
      <c r="CK89" s="321"/>
      <c r="CL89" s="319"/>
      <c r="CM89" s="320"/>
      <c r="CN89" s="321"/>
      <c r="CO89" s="319"/>
      <c r="CP89" s="320"/>
      <c r="CQ89" s="321"/>
      <c r="CR89" s="322"/>
      <c r="CS89" s="323"/>
      <c r="CT89" s="324"/>
      <c r="CU89" s="322"/>
      <c r="CV89" s="323"/>
      <c r="CW89" s="324"/>
      <c r="CX89" s="325"/>
      <c r="CY89" s="326"/>
      <c r="CZ89" s="327"/>
      <c r="DA89" s="317"/>
      <c r="DB89" s="328"/>
      <c r="DC89" s="329"/>
      <c r="DD89" s="330"/>
      <c r="DE89" s="328"/>
      <c r="DF89" s="329"/>
      <c r="DG89" s="330"/>
      <c r="DH89" s="328"/>
      <c r="DI89" s="329"/>
      <c r="DJ89" s="330"/>
      <c r="DK89" s="328"/>
      <c r="DL89" s="329"/>
      <c r="DM89" s="330"/>
      <c r="DN89" s="328"/>
      <c r="DO89" s="329"/>
      <c r="DP89" s="330"/>
      <c r="DQ89" s="322"/>
      <c r="DR89" s="323"/>
      <c r="DS89" s="324"/>
      <c r="DT89" s="322"/>
      <c r="DU89" s="323"/>
      <c r="DV89" s="324"/>
      <c r="DW89" s="325"/>
      <c r="DX89" s="326"/>
      <c r="DY89" s="327"/>
      <c r="DZ89" s="317"/>
    </row>
    <row r="90" spans="1:130" x14ac:dyDescent="0.35">
      <c r="A90" s="314"/>
      <c r="B90" s="315"/>
      <c r="C90" s="316"/>
      <c r="D90" s="317"/>
      <c r="E90" s="318"/>
      <c r="F90" s="319"/>
      <c r="G90" s="320"/>
      <c r="H90" s="321"/>
      <c r="I90" s="319"/>
      <c r="J90" s="320"/>
      <c r="K90" s="321"/>
      <c r="L90" s="319"/>
      <c r="M90" s="320"/>
      <c r="N90" s="321"/>
      <c r="O90" s="319"/>
      <c r="P90" s="320"/>
      <c r="Q90" s="321"/>
      <c r="R90" s="319"/>
      <c r="S90" s="320"/>
      <c r="T90" s="321"/>
      <c r="U90" s="322"/>
      <c r="V90" s="323"/>
      <c r="W90" s="324"/>
      <c r="X90" s="322"/>
      <c r="Y90" s="323"/>
      <c r="Z90" s="324"/>
      <c r="AA90" s="325"/>
      <c r="AB90" s="326"/>
      <c r="AC90" s="327"/>
      <c r="AD90" s="317"/>
      <c r="AE90" s="319"/>
      <c r="AF90" s="320"/>
      <c r="AG90" s="321"/>
      <c r="AH90" s="319"/>
      <c r="AI90" s="320"/>
      <c r="AJ90" s="321"/>
      <c r="AK90" s="319"/>
      <c r="AL90" s="320"/>
      <c r="AM90" s="321"/>
      <c r="AN90" s="319"/>
      <c r="AO90" s="320"/>
      <c r="AP90" s="321"/>
      <c r="AQ90" s="319"/>
      <c r="AR90" s="320"/>
      <c r="AS90" s="321"/>
      <c r="AT90" s="322"/>
      <c r="AU90" s="323"/>
      <c r="AV90" s="324"/>
      <c r="AW90" s="322"/>
      <c r="AX90" s="323"/>
      <c r="AY90" s="324"/>
      <c r="AZ90" s="325"/>
      <c r="BA90" s="326"/>
      <c r="BB90" s="327"/>
      <c r="BC90" s="317"/>
      <c r="BD90" s="319"/>
      <c r="BE90" s="320"/>
      <c r="BF90" s="321"/>
      <c r="BG90" s="319"/>
      <c r="BH90" s="320"/>
      <c r="BI90" s="321"/>
      <c r="BJ90" s="319"/>
      <c r="BK90" s="320"/>
      <c r="BL90" s="321"/>
      <c r="BM90" s="319"/>
      <c r="BN90" s="320"/>
      <c r="BO90" s="321"/>
      <c r="BP90" s="319"/>
      <c r="BQ90" s="320"/>
      <c r="BR90" s="321"/>
      <c r="BS90" s="322"/>
      <c r="BT90" s="323"/>
      <c r="BU90" s="324"/>
      <c r="BV90" s="322"/>
      <c r="BW90" s="323"/>
      <c r="BX90" s="324"/>
      <c r="BY90" s="325"/>
      <c r="BZ90" s="326"/>
      <c r="CA90" s="327"/>
      <c r="CB90" s="317"/>
      <c r="CC90" s="319"/>
      <c r="CD90" s="320"/>
      <c r="CE90" s="321"/>
      <c r="CF90" s="319"/>
      <c r="CG90" s="320"/>
      <c r="CH90" s="321"/>
      <c r="CI90" s="319"/>
      <c r="CJ90" s="320"/>
      <c r="CK90" s="321"/>
      <c r="CL90" s="319"/>
      <c r="CM90" s="320"/>
      <c r="CN90" s="321"/>
      <c r="CO90" s="319"/>
      <c r="CP90" s="320"/>
      <c r="CQ90" s="321"/>
      <c r="CR90" s="322"/>
      <c r="CS90" s="323"/>
      <c r="CT90" s="324"/>
      <c r="CU90" s="322"/>
      <c r="CV90" s="323"/>
      <c r="CW90" s="324"/>
      <c r="CX90" s="325"/>
      <c r="CY90" s="326"/>
      <c r="CZ90" s="327"/>
      <c r="DA90" s="317"/>
      <c r="DB90" s="328"/>
      <c r="DC90" s="329"/>
      <c r="DD90" s="330"/>
      <c r="DE90" s="328"/>
      <c r="DF90" s="329"/>
      <c r="DG90" s="330"/>
      <c r="DH90" s="328"/>
      <c r="DI90" s="329"/>
      <c r="DJ90" s="330"/>
      <c r="DK90" s="328"/>
      <c r="DL90" s="329"/>
      <c r="DM90" s="330"/>
      <c r="DN90" s="328"/>
      <c r="DO90" s="329"/>
      <c r="DP90" s="330"/>
      <c r="DQ90" s="322"/>
      <c r="DR90" s="323"/>
      <c r="DS90" s="324"/>
      <c r="DT90" s="322"/>
      <c r="DU90" s="323"/>
      <c r="DV90" s="324"/>
      <c r="DW90" s="325"/>
      <c r="DX90" s="326"/>
      <c r="DY90" s="327"/>
      <c r="DZ90" s="317"/>
    </row>
    <row r="91" spans="1:130" x14ac:dyDescent="0.35">
      <c r="A91" s="314"/>
      <c r="B91" s="315"/>
      <c r="C91" s="316"/>
      <c r="D91" s="317"/>
      <c r="E91" s="318"/>
      <c r="F91" s="319"/>
      <c r="G91" s="320"/>
      <c r="H91" s="321"/>
      <c r="I91" s="319"/>
      <c r="J91" s="320"/>
      <c r="K91" s="321"/>
      <c r="L91" s="319"/>
      <c r="M91" s="320"/>
      <c r="N91" s="321"/>
      <c r="O91" s="319"/>
      <c r="P91" s="320"/>
      <c r="Q91" s="321"/>
      <c r="R91" s="319"/>
      <c r="S91" s="320"/>
      <c r="T91" s="321"/>
      <c r="U91" s="322"/>
      <c r="V91" s="323"/>
      <c r="W91" s="324"/>
      <c r="X91" s="322"/>
      <c r="Y91" s="323"/>
      <c r="Z91" s="324"/>
      <c r="AA91" s="325"/>
      <c r="AB91" s="326"/>
      <c r="AC91" s="327"/>
      <c r="AD91" s="317"/>
      <c r="AE91" s="319"/>
      <c r="AF91" s="320"/>
      <c r="AG91" s="321"/>
      <c r="AH91" s="319"/>
      <c r="AI91" s="320"/>
      <c r="AJ91" s="321"/>
      <c r="AK91" s="319"/>
      <c r="AL91" s="320"/>
      <c r="AM91" s="321"/>
      <c r="AN91" s="319"/>
      <c r="AO91" s="320"/>
      <c r="AP91" s="321"/>
      <c r="AQ91" s="319"/>
      <c r="AR91" s="320"/>
      <c r="AS91" s="321"/>
      <c r="AT91" s="322"/>
      <c r="AU91" s="323"/>
      <c r="AV91" s="324"/>
      <c r="AW91" s="322"/>
      <c r="AX91" s="323"/>
      <c r="AY91" s="324"/>
      <c r="AZ91" s="325"/>
      <c r="BA91" s="326"/>
      <c r="BB91" s="327"/>
      <c r="BC91" s="317"/>
      <c r="BD91" s="319"/>
      <c r="BE91" s="320"/>
      <c r="BF91" s="321"/>
      <c r="BG91" s="319"/>
      <c r="BH91" s="320"/>
      <c r="BI91" s="321"/>
      <c r="BJ91" s="319"/>
      <c r="BK91" s="320"/>
      <c r="BL91" s="321"/>
      <c r="BM91" s="319"/>
      <c r="BN91" s="320"/>
      <c r="BO91" s="321"/>
      <c r="BP91" s="319"/>
      <c r="BQ91" s="320"/>
      <c r="BR91" s="321"/>
      <c r="BS91" s="322"/>
      <c r="BT91" s="323"/>
      <c r="BU91" s="324"/>
      <c r="BV91" s="322"/>
      <c r="BW91" s="323"/>
      <c r="BX91" s="324"/>
      <c r="BY91" s="325"/>
      <c r="BZ91" s="326"/>
      <c r="CA91" s="327"/>
      <c r="CB91" s="317"/>
      <c r="CC91" s="319"/>
      <c r="CD91" s="320"/>
      <c r="CE91" s="321"/>
      <c r="CF91" s="319"/>
      <c r="CG91" s="320"/>
      <c r="CH91" s="321"/>
      <c r="CI91" s="319"/>
      <c r="CJ91" s="320"/>
      <c r="CK91" s="321"/>
      <c r="CL91" s="319"/>
      <c r="CM91" s="320"/>
      <c r="CN91" s="321"/>
      <c r="CO91" s="319"/>
      <c r="CP91" s="320"/>
      <c r="CQ91" s="321"/>
      <c r="CR91" s="322"/>
      <c r="CS91" s="323"/>
      <c r="CT91" s="324"/>
      <c r="CU91" s="322"/>
      <c r="CV91" s="323"/>
      <c r="CW91" s="324"/>
      <c r="CX91" s="325"/>
      <c r="CY91" s="326"/>
      <c r="CZ91" s="327"/>
      <c r="DA91" s="317"/>
      <c r="DB91" s="328"/>
      <c r="DC91" s="329"/>
      <c r="DD91" s="330"/>
      <c r="DE91" s="328"/>
      <c r="DF91" s="329"/>
      <c r="DG91" s="330"/>
      <c r="DH91" s="328"/>
      <c r="DI91" s="329"/>
      <c r="DJ91" s="330"/>
      <c r="DK91" s="328"/>
      <c r="DL91" s="329"/>
      <c r="DM91" s="330"/>
      <c r="DN91" s="328"/>
      <c r="DO91" s="329"/>
      <c r="DP91" s="330"/>
      <c r="DQ91" s="322"/>
      <c r="DR91" s="323"/>
      <c r="DS91" s="324"/>
      <c r="DT91" s="322"/>
      <c r="DU91" s="323"/>
      <c r="DV91" s="324"/>
      <c r="DW91" s="325"/>
      <c r="DX91" s="326"/>
      <c r="DY91" s="327"/>
      <c r="DZ91" s="317"/>
    </row>
    <row r="92" spans="1:130" x14ac:dyDescent="0.35">
      <c r="A92" s="314"/>
      <c r="B92" s="315"/>
      <c r="C92" s="316"/>
      <c r="D92" s="317"/>
      <c r="E92" s="318"/>
      <c r="F92" s="319"/>
      <c r="G92" s="320"/>
      <c r="H92" s="321"/>
      <c r="I92" s="319"/>
      <c r="J92" s="320"/>
      <c r="K92" s="321"/>
      <c r="L92" s="319"/>
      <c r="M92" s="320"/>
      <c r="N92" s="321"/>
      <c r="O92" s="319"/>
      <c r="P92" s="320"/>
      <c r="Q92" s="321"/>
      <c r="R92" s="319"/>
      <c r="S92" s="320"/>
      <c r="T92" s="321"/>
      <c r="U92" s="322"/>
      <c r="V92" s="323"/>
      <c r="W92" s="324"/>
      <c r="X92" s="322"/>
      <c r="Y92" s="323"/>
      <c r="Z92" s="324"/>
      <c r="AA92" s="325"/>
      <c r="AB92" s="326"/>
      <c r="AC92" s="327"/>
      <c r="AD92" s="317"/>
      <c r="AE92" s="319"/>
      <c r="AF92" s="320"/>
      <c r="AG92" s="321"/>
      <c r="AH92" s="319"/>
      <c r="AI92" s="320"/>
      <c r="AJ92" s="321"/>
      <c r="AK92" s="319"/>
      <c r="AL92" s="320"/>
      <c r="AM92" s="321"/>
      <c r="AN92" s="319"/>
      <c r="AO92" s="320"/>
      <c r="AP92" s="321"/>
      <c r="AQ92" s="319"/>
      <c r="AR92" s="320"/>
      <c r="AS92" s="321"/>
      <c r="AT92" s="322"/>
      <c r="AU92" s="323"/>
      <c r="AV92" s="324"/>
      <c r="AW92" s="322"/>
      <c r="AX92" s="323"/>
      <c r="AY92" s="324"/>
      <c r="AZ92" s="325"/>
      <c r="BA92" s="326"/>
      <c r="BB92" s="327"/>
      <c r="BC92" s="317"/>
      <c r="BD92" s="319"/>
      <c r="BE92" s="320"/>
      <c r="BF92" s="321"/>
      <c r="BG92" s="319"/>
      <c r="BH92" s="320"/>
      <c r="BI92" s="321"/>
      <c r="BJ92" s="319"/>
      <c r="BK92" s="320"/>
      <c r="BL92" s="321"/>
      <c r="BM92" s="319"/>
      <c r="BN92" s="320"/>
      <c r="BO92" s="321"/>
      <c r="BP92" s="319"/>
      <c r="BQ92" s="320"/>
      <c r="BR92" s="321"/>
      <c r="BS92" s="322"/>
      <c r="BT92" s="323"/>
      <c r="BU92" s="324"/>
      <c r="BV92" s="322"/>
      <c r="BW92" s="323"/>
      <c r="BX92" s="324"/>
      <c r="BY92" s="325"/>
      <c r="BZ92" s="326"/>
      <c r="CA92" s="327"/>
      <c r="CB92" s="317"/>
      <c r="CC92" s="319"/>
      <c r="CD92" s="320"/>
      <c r="CE92" s="321"/>
      <c r="CF92" s="319"/>
      <c r="CG92" s="320"/>
      <c r="CH92" s="321"/>
      <c r="CI92" s="319"/>
      <c r="CJ92" s="320"/>
      <c r="CK92" s="321"/>
      <c r="CL92" s="319"/>
      <c r="CM92" s="320"/>
      <c r="CN92" s="321"/>
      <c r="CO92" s="319"/>
      <c r="CP92" s="320"/>
      <c r="CQ92" s="321"/>
      <c r="CR92" s="322"/>
      <c r="CS92" s="323"/>
      <c r="CT92" s="324"/>
      <c r="CU92" s="322"/>
      <c r="CV92" s="323"/>
      <c r="CW92" s="324"/>
      <c r="CX92" s="325"/>
      <c r="CY92" s="326"/>
      <c r="CZ92" s="327"/>
      <c r="DA92" s="317"/>
      <c r="DB92" s="328"/>
      <c r="DC92" s="329"/>
      <c r="DD92" s="330"/>
      <c r="DE92" s="328"/>
      <c r="DF92" s="329"/>
      <c r="DG92" s="330"/>
      <c r="DH92" s="328"/>
      <c r="DI92" s="329"/>
      <c r="DJ92" s="330"/>
      <c r="DK92" s="328"/>
      <c r="DL92" s="329"/>
      <c r="DM92" s="330"/>
      <c r="DN92" s="328"/>
      <c r="DO92" s="329"/>
      <c r="DP92" s="330"/>
      <c r="DQ92" s="322"/>
      <c r="DR92" s="323"/>
      <c r="DS92" s="324"/>
      <c r="DT92" s="322"/>
      <c r="DU92" s="323"/>
      <c r="DV92" s="324"/>
      <c r="DW92" s="325"/>
      <c r="DX92" s="326"/>
      <c r="DY92" s="327"/>
      <c r="DZ92" s="317"/>
    </row>
    <row r="93" spans="1:130" x14ac:dyDescent="0.35">
      <c r="A93" s="314"/>
      <c r="B93" s="315"/>
      <c r="C93" s="316"/>
      <c r="D93" s="317"/>
      <c r="E93" s="318"/>
      <c r="F93" s="319"/>
      <c r="G93" s="320"/>
      <c r="H93" s="321"/>
      <c r="I93" s="319"/>
      <c r="J93" s="320"/>
      <c r="K93" s="321"/>
      <c r="L93" s="319"/>
      <c r="M93" s="320"/>
      <c r="N93" s="321"/>
      <c r="O93" s="319"/>
      <c r="P93" s="320"/>
      <c r="Q93" s="321"/>
      <c r="R93" s="319"/>
      <c r="S93" s="320"/>
      <c r="T93" s="321"/>
      <c r="U93" s="322"/>
      <c r="V93" s="323"/>
      <c r="W93" s="324"/>
      <c r="X93" s="322"/>
      <c r="Y93" s="323"/>
      <c r="Z93" s="324"/>
      <c r="AA93" s="325"/>
      <c r="AB93" s="326"/>
      <c r="AC93" s="327"/>
      <c r="AD93" s="317"/>
      <c r="AE93" s="319"/>
      <c r="AF93" s="320"/>
      <c r="AG93" s="321"/>
      <c r="AH93" s="319"/>
      <c r="AI93" s="320"/>
      <c r="AJ93" s="321"/>
      <c r="AK93" s="319"/>
      <c r="AL93" s="320"/>
      <c r="AM93" s="321"/>
      <c r="AN93" s="319"/>
      <c r="AO93" s="320"/>
      <c r="AP93" s="321"/>
      <c r="AQ93" s="319"/>
      <c r="AR93" s="320"/>
      <c r="AS93" s="321"/>
      <c r="AT93" s="322"/>
      <c r="AU93" s="323"/>
      <c r="AV93" s="324"/>
      <c r="AW93" s="322"/>
      <c r="AX93" s="323"/>
      <c r="AY93" s="324"/>
      <c r="AZ93" s="325"/>
      <c r="BA93" s="326"/>
      <c r="BB93" s="327"/>
      <c r="BC93" s="317"/>
      <c r="BD93" s="319"/>
      <c r="BE93" s="320"/>
      <c r="BF93" s="321"/>
      <c r="BG93" s="319"/>
      <c r="BH93" s="320"/>
      <c r="BI93" s="321"/>
      <c r="BJ93" s="319"/>
      <c r="BK93" s="320"/>
      <c r="BL93" s="321"/>
      <c r="BM93" s="319"/>
      <c r="BN93" s="320"/>
      <c r="BO93" s="321"/>
      <c r="BP93" s="319"/>
      <c r="BQ93" s="320"/>
      <c r="BR93" s="321"/>
      <c r="BS93" s="322"/>
      <c r="BT93" s="323"/>
      <c r="BU93" s="324"/>
      <c r="BV93" s="322"/>
      <c r="BW93" s="323"/>
      <c r="BX93" s="324"/>
      <c r="BY93" s="325"/>
      <c r="BZ93" s="326"/>
      <c r="CA93" s="327"/>
      <c r="CB93" s="317"/>
      <c r="CC93" s="319"/>
      <c r="CD93" s="320"/>
      <c r="CE93" s="321"/>
      <c r="CF93" s="319"/>
      <c r="CG93" s="320"/>
      <c r="CH93" s="321"/>
      <c r="CI93" s="319"/>
      <c r="CJ93" s="320"/>
      <c r="CK93" s="321"/>
      <c r="CL93" s="319"/>
      <c r="CM93" s="320"/>
      <c r="CN93" s="321"/>
      <c r="CO93" s="319"/>
      <c r="CP93" s="320"/>
      <c r="CQ93" s="321"/>
      <c r="CR93" s="322"/>
      <c r="CS93" s="323"/>
      <c r="CT93" s="324"/>
      <c r="CU93" s="322"/>
      <c r="CV93" s="323"/>
      <c r="CW93" s="324"/>
      <c r="CX93" s="325"/>
      <c r="CY93" s="326"/>
      <c r="CZ93" s="327"/>
      <c r="DA93" s="317"/>
      <c r="DB93" s="328"/>
      <c r="DC93" s="329"/>
      <c r="DD93" s="330"/>
      <c r="DE93" s="328"/>
      <c r="DF93" s="329"/>
      <c r="DG93" s="330"/>
      <c r="DH93" s="328"/>
      <c r="DI93" s="329"/>
      <c r="DJ93" s="330"/>
      <c r="DK93" s="328"/>
      <c r="DL93" s="329"/>
      <c r="DM93" s="330"/>
      <c r="DN93" s="328"/>
      <c r="DO93" s="329"/>
      <c r="DP93" s="330"/>
      <c r="DQ93" s="322"/>
      <c r="DR93" s="323"/>
      <c r="DS93" s="324"/>
      <c r="DT93" s="322"/>
      <c r="DU93" s="323"/>
      <c r="DV93" s="324"/>
      <c r="DW93" s="325"/>
      <c r="DX93" s="326"/>
      <c r="DY93" s="327"/>
      <c r="DZ93" s="317"/>
    </row>
    <row r="94" spans="1:130" x14ac:dyDescent="0.35">
      <c r="A94" s="314"/>
      <c r="B94" s="315"/>
      <c r="C94" s="316"/>
      <c r="D94" s="317"/>
      <c r="E94" s="318"/>
      <c r="F94" s="319"/>
      <c r="G94" s="320"/>
      <c r="H94" s="321"/>
      <c r="I94" s="319"/>
      <c r="J94" s="320"/>
      <c r="K94" s="321"/>
      <c r="L94" s="319"/>
      <c r="M94" s="320"/>
      <c r="N94" s="321"/>
      <c r="O94" s="319"/>
      <c r="P94" s="320"/>
      <c r="Q94" s="321"/>
      <c r="R94" s="319"/>
      <c r="S94" s="320"/>
      <c r="T94" s="321"/>
      <c r="U94" s="322"/>
      <c r="V94" s="323"/>
      <c r="W94" s="324"/>
      <c r="X94" s="322"/>
      <c r="Y94" s="323"/>
      <c r="Z94" s="324"/>
      <c r="AA94" s="325"/>
      <c r="AB94" s="326"/>
      <c r="AC94" s="327"/>
      <c r="AD94" s="317"/>
      <c r="AE94" s="319"/>
      <c r="AF94" s="320"/>
      <c r="AG94" s="321"/>
      <c r="AH94" s="319"/>
      <c r="AI94" s="320"/>
      <c r="AJ94" s="321"/>
      <c r="AK94" s="319"/>
      <c r="AL94" s="320"/>
      <c r="AM94" s="321"/>
      <c r="AN94" s="319"/>
      <c r="AO94" s="320"/>
      <c r="AP94" s="321"/>
      <c r="AQ94" s="319"/>
      <c r="AR94" s="320"/>
      <c r="AS94" s="321"/>
      <c r="AT94" s="322"/>
      <c r="AU94" s="323"/>
      <c r="AV94" s="324"/>
      <c r="AW94" s="322"/>
      <c r="AX94" s="323"/>
      <c r="AY94" s="324"/>
      <c r="AZ94" s="325"/>
      <c r="BA94" s="326"/>
      <c r="BB94" s="327"/>
      <c r="BC94" s="317"/>
      <c r="BD94" s="319"/>
      <c r="BE94" s="320"/>
      <c r="BF94" s="321"/>
      <c r="BG94" s="319"/>
      <c r="BH94" s="320"/>
      <c r="BI94" s="321"/>
      <c r="BJ94" s="319"/>
      <c r="BK94" s="320"/>
      <c r="BL94" s="321"/>
      <c r="BM94" s="319"/>
      <c r="BN94" s="320"/>
      <c r="BO94" s="321"/>
      <c r="BP94" s="319"/>
      <c r="BQ94" s="320"/>
      <c r="BR94" s="321"/>
      <c r="BS94" s="322"/>
      <c r="BT94" s="323"/>
      <c r="BU94" s="324"/>
      <c r="BV94" s="322"/>
      <c r="BW94" s="323"/>
      <c r="BX94" s="324"/>
      <c r="BY94" s="325"/>
      <c r="BZ94" s="326"/>
      <c r="CA94" s="327"/>
      <c r="CB94" s="317"/>
      <c r="CC94" s="319"/>
      <c r="CD94" s="320"/>
      <c r="CE94" s="321"/>
      <c r="CF94" s="319"/>
      <c r="CG94" s="320"/>
      <c r="CH94" s="321"/>
      <c r="CI94" s="319"/>
      <c r="CJ94" s="320"/>
      <c r="CK94" s="321"/>
      <c r="CL94" s="319"/>
      <c r="CM94" s="320"/>
      <c r="CN94" s="321"/>
      <c r="CO94" s="319"/>
      <c r="CP94" s="320"/>
      <c r="CQ94" s="321"/>
      <c r="CR94" s="322"/>
      <c r="CS94" s="323"/>
      <c r="CT94" s="324"/>
      <c r="CU94" s="322"/>
      <c r="CV94" s="323"/>
      <c r="CW94" s="324"/>
      <c r="CX94" s="325"/>
      <c r="CY94" s="326"/>
      <c r="CZ94" s="327"/>
      <c r="DA94" s="317"/>
      <c r="DB94" s="328"/>
      <c r="DC94" s="329"/>
      <c r="DD94" s="330"/>
      <c r="DE94" s="328"/>
      <c r="DF94" s="329"/>
      <c r="DG94" s="330"/>
      <c r="DH94" s="328"/>
      <c r="DI94" s="329"/>
      <c r="DJ94" s="330"/>
      <c r="DK94" s="328"/>
      <c r="DL94" s="329"/>
      <c r="DM94" s="330"/>
      <c r="DN94" s="328"/>
      <c r="DO94" s="329"/>
      <c r="DP94" s="330"/>
      <c r="DQ94" s="322"/>
      <c r="DR94" s="323"/>
      <c r="DS94" s="324"/>
      <c r="DT94" s="322"/>
      <c r="DU94" s="323"/>
      <c r="DV94" s="324"/>
      <c r="DW94" s="325"/>
      <c r="DX94" s="326"/>
      <c r="DY94" s="327"/>
      <c r="DZ94" s="317"/>
    </row>
    <row r="95" spans="1:130" x14ac:dyDescent="0.35">
      <c r="A95" s="314"/>
      <c r="B95" s="315"/>
      <c r="C95" s="316"/>
      <c r="D95" s="317"/>
      <c r="E95" s="318"/>
      <c r="F95" s="319"/>
      <c r="G95" s="320"/>
      <c r="H95" s="321"/>
      <c r="I95" s="319"/>
      <c r="J95" s="320"/>
      <c r="K95" s="321"/>
      <c r="L95" s="319"/>
      <c r="M95" s="320"/>
      <c r="N95" s="321"/>
      <c r="O95" s="319"/>
      <c r="P95" s="320"/>
      <c r="Q95" s="321"/>
      <c r="R95" s="319"/>
      <c r="S95" s="320"/>
      <c r="T95" s="321"/>
      <c r="U95" s="322"/>
      <c r="V95" s="323"/>
      <c r="W95" s="324"/>
      <c r="X95" s="322"/>
      <c r="Y95" s="323"/>
      <c r="Z95" s="324"/>
      <c r="AA95" s="325"/>
      <c r="AB95" s="326"/>
      <c r="AC95" s="327"/>
      <c r="AD95" s="317"/>
      <c r="AE95" s="319"/>
      <c r="AF95" s="320"/>
      <c r="AG95" s="321"/>
      <c r="AH95" s="319"/>
      <c r="AI95" s="320"/>
      <c r="AJ95" s="321"/>
      <c r="AK95" s="319"/>
      <c r="AL95" s="320"/>
      <c r="AM95" s="321"/>
      <c r="AN95" s="319"/>
      <c r="AO95" s="320"/>
      <c r="AP95" s="321"/>
      <c r="AQ95" s="319"/>
      <c r="AR95" s="320"/>
      <c r="AS95" s="321"/>
      <c r="AT95" s="322"/>
      <c r="AU95" s="323"/>
      <c r="AV95" s="324"/>
      <c r="AW95" s="322"/>
      <c r="AX95" s="323"/>
      <c r="AY95" s="324"/>
      <c r="AZ95" s="325"/>
      <c r="BA95" s="326"/>
      <c r="BB95" s="327"/>
      <c r="BC95" s="317"/>
      <c r="BD95" s="319"/>
      <c r="BE95" s="320"/>
      <c r="BF95" s="321"/>
      <c r="BG95" s="319"/>
      <c r="BH95" s="320"/>
      <c r="BI95" s="321"/>
      <c r="BJ95" s="319"/>
      <c r="BK95" s="320"/>
      <c r="BL95" s="321"/>
      <c r="BM95" s="319"/>
      <c r="BN95" s="320"/>
      <c r="BO95" s="321"/>
      <c r="BP95" s="319"/>
      <c r="BQ95" s="320"/>
      <c r="BR95" s="321"/>
      <c r="BS95" s="322"/>
      <c r="BT95" s="323"/>
      <c r="BU95" s="324"/>
      <c r="BV95" s="322"/>
      <c r="BW95" s="323"/>
      <c r="BX95" s="324"/>
      <c r="BY95" s="325"/>
      <c r="BZ95" s="326"/>
      <c r="CA95" s="327"/>
      <c r="CB95" s="317"/>
      <c r="CC95" s="319"/>
      <c r="CD95" s="320"/>
      <c r="CE95" s="321"/>
      <c r="CF95" s="319"/>
      <c r="CG95" s="320"/>
      <c r="CH95" s="321"/>
      <c r="CI95" s="319"/>
      <c r="CJ95" s="320"/>
      <c r="CK95" s="321"/>
      <c r="CL95" s="319"/>
      <c r="CM95" s="320"/>
      <c r="CN95" s="321"/>
      <c r="CO95" s="319"/>
      <c r="CP95" s="320"/>
      <c r="CQ95" s="321"/>
      <c r="CR95" s="322"/>
      <c r="CS95" s="323"/>
      <c r="CT95" s="324"/>
      <c r="CU95" s="322"/>
      <c r="CV95" s="323"/>
      <c r="CW95" s="324"/>
      <c r="CX95" s="325"/>
      <c r="CY95" s="326"/>
      <c r="CZ95" s="327"/>
      <c r="DA95" s="317"/>
      <c r="DB95" s="328"/>
      <c r="DC95" s="329"/>
      <c r="DD95" s="330"/>
      <c r="DE95" s="328"/>
      <c r="DF95" s="329"/>
      <c r="DG95" s="330"/>
      <c r="DH95" s="328"/>
      <c r="DI95" s="329"/>
      <c r="DJ95" s="330"/>
      <c r="DK95" s="328"/>
      <c r="DL95" s="329"/>
      <c r="DM95" s="330"/>
      <c r="DN95" s="328"/>
      <c r="DO95" s="329"/>
      <c r="DP95" s="330"/>
      <c r="DQ95" s="322"/>
      <c r="DR95" s="323"/>
      <c r="DS95" s="324"/>
      <c r="DT95" s="322"/>
      <c r="DU95" s="323"/>
      <c r="DV95" s="324"/>
      <c r="DW95" s="325"/>
      <c r="DX95" s="326"/>
      <c r="DY95" s="327"/>
      <c r="DZ95" s="317"/>
    </row>
    <row r="96" spans="1:130" x14ac:dyDescent="0.35">
      <c r="A96" s="314"/>
      <c r="B96" s="315"/>
      <c r="C96" s="316"/>
      <c r="D96" s="317"/>
      <c r="E96" s="318"/>
      <c r="F96" s="319"/>
      <c r="G96" s="320"/>
      <c r="H96" s="321"/>
      <c r="I96" s="319"/>
      <c r="J96" s="320"/>
      <c r="K96" s="321"/>
      <c r="L96" s="319"/>
      <c r="M96" s="320"/>
      <c r="N96" s="321"/>
      <c r="O96" s="319"/>
      <c r="P96" s="320"/>
      <c r="Q96" s="321"/>
      <c r="R96" s="319"/>
      <c r="S96" s="320"/>
      <c r="T96" s="321"/>
      <c r="U96" s="322"/>
      <c r="V96" s="323"/>
      <c r="W96" s="324"/>
      <c r="X96" s="322"/>
      <c r="Y96" s="323"/>
      <c r="Z96" s="324"/>
      <c r="AA96" s="325"/>
      <c r="AB96" s="326"/>
      <c r="AC96" s="327"/>
      <c r="AD96" s="317"/>
      <c r="AE96" s="319"/>
      <c r="AF96" s="320"/>
      <c r="AG96" s="321"/>
      <c r="AH96" s="319"/>
      <c r="AI96" s="320"/>
      <c r="AJ96" s="321"/>
      <c r="AK96" s="319"/>
      <c r="AL96" s="320"/>
      <c r="AM96" s="321"/>
      <c r="AN96" s="319"/>
      <c r="AO96" s="320"/>
      <c r="AP96" s="321"/>
      <c r="AQ96" s="319"/>
      <c r="AR96" s="320"/>
      <c r="AS96" s="321"/>
      <c r="AT96" s="322"/>
      <c r="AU96" s="323"/>
      <c r="AV96" s="324"/>
      <c r="AW96" s="322"/>
      <c r="AX96" s="323"/>
      <c r="AY96" s="324"/>
      <c r="AZ96" s="325"/>
      <c r="BA96" s="326"/>
      <c r="BB96" s="327"/>
      <c r="BC96" s="317"/>
      <c r="BD96" s="319"/>
      <c r="BE96" s="320"/>
      <c r="BF96" s="321"/>
      <c r="BG96" s="319"/>
      <c r="BH96" s="320"/>
      <c r="BI96" s="321"/>
      <c r="BJ96" s="319"/>
      <c r="BK96" s="320"/>
      <c r="BL96" s="321"/>
      <c r="BM96" s="319"/>
      <c r="BN96" s="320"/>
      <c r="BO96" s="321"/>
      <c r="BP96" s="319"/>
      <c r="BQ96" s="320"/>
      <c r="BR96" s="321"/>
      <c r="BS96" s="322"/>
      <c r="BT96" s="323"/>
      <c r="BU96" s="324"/>
      <c r="BV96" s="322"/>
      <c r="BW96" s="323"/>
      <c r="BX96" s="324"/>
      <c r="BY96" s="325"/>
      <c r="BZ96" s="326"/>
      <c r="CA96" s="327"/>
      <c r="CB96" s="317"/>
      <c r="CC96" s="319"/>
      <c r="CD96" s="320"/>
      <c r="CE96" s="321"/>
      <c r="CF96" s="319"/>
      <c r="CG96" s="320"/>
      <c r="CH96" s="321"/>
      <c r="CI96" s="319"/>
      <c r="CJ96" s="320"/>
      <c r="CK96" s="321"/>
      <c r="CL96" s="319"/>
      <c r="CM96" s="320"/>
      <c r="CN96" s="321"/>
      <c r="CO96" s="319"/>
      <c r="CP96" s="320"/>
      <c r="CQ96" s="321"/>
      <c r="CR96" s="322"/>
      <c r="CS96" s="323"/>
      <c r="CT96" s="324"/>
      <c r="CU96" s="322"/>
      <c r="CV96" s="323"/>
      <c r="CW96" s="324"/>
      <c r="CX96" s="325"/>
      <c r="CY96" s="326"/>
      <c r="CZ96" s="327"/>
      <c r="DA96" s="317"/>
      <c r="DB96" s="328"/>
      <c r="DC96" s="329"/>
      <c r="DD96" s="330"/>
      <c r="DE96" s="328"/>
      <c r="DF96" s="329"/>
      <c r="DG96" s="330"/>
      <c r="DH96" s="328"/>
      <c r="DI96" s="329"/>
      <c r="DJ96" s="330"/>
      <c r="DK96" s="328"/>
      <c r="DL96" s="329"/>
      <c r="DM96" s="330"/>
      <c r="DN96" s="328"/>
      <c r="DO96" s="329"/>
      <c r="DP96" s="330"/>
      <c r="DQ96" s="322"/>
      <c r="DR96" s="323"/>
      <c r="DS96" s="324"/>
      <c r="DT96" s="322"/>
      <c r="DU96" s="323"/>
      <c r="DV96" s="324"/>
      <c r="DW96" s="325"/>
      <c r="DX96" s="326"/>
      <c r="DY96" s="327"/>
      <c r="DZ96" s="317"/>
    </row>
    <row r="97" spans="1:130" x14ac:dyDescent="0.35">
      <c r="A97" s="314"/>
      <c r="B97" s="315"/>
      <c r="C97" s="316"/>
      <c r="D97" s="317"/>
      <c r="E97" s="318"/>
      <c r="F97" s="319"/>
      <c r="G97" s="320"/>
      <c r="H97" s="321"/>
      <c r="I97" s="319"/>
      <c r="J97" s="320"/>
      <c r="K97" s="321"/>
      <c r="L97" s="319"/>
      <c r="M97" s="320"/>
      <c r="N97" s="321"/>
      <c r="O97" s="319"/>
      <c r="P97" s="320"/>
      <c r="Q97" s="321"/>
      <c r="R97" s="319"/>
      <c r="S97" s="320"/>
      <c r="T97" s="321"/>
      <c r="U97" s="322"/>
      <c r="V97" s="323"/>
      <c r="W97" s="324"/>
      <c r="X97" s="322"/>
      <c r="Y97" s="323"/>
      <c r="Z97" s="324"/>
      <c r="AA97" s="325"/>
      <c r="AB97" s="326"/>
      <c r="AC97" s="327"/>
      <c r="AD97" s="317"/>
      <c r="AE97" s="319"/>
      <c r="AF97" s="320"/>
      <c r="AG97" s="321"/>
      <c r="AH97" s="319"/>
      <c r="AI97" s="320"/>
      <c r="AJ97" s="321"/>
      <c r="AK97" s="319"/>
      <c r="AL97" s="320"/>
      <c r="AM97" s="321"/>
      <c r="AN97" s="319"/>
      <c r="AO97" s="320"/>
      <c r="AP97" s="321"/>
      <c r="AQ97" s="319"/>
      <c r="AR97" s="320"/>
      <c r="AS97" s="321"/>
      <c r="AT97" s="322"/>
      <c r="AU97" s="323"/>
      <c r="AV97" s="324"/>
      <c r="AW97" s="322"/>
      <c r="AX97" s="323"/>
      <c r="AY97" s="324"/>
      <c r="AZ97" s="325"/>
      <c r="BA97" s="326"/>
      <c r="BB97" s="327"/>
      <c r="BC97" s="317"/>
      <c r="BD97" s="319"/>
      <c r="BE97" s="320"/>
      <c r="BF97" s="321"/>
      <c r="BG97" s="319"/>
      <c r="BH97" s="320"/>
      <c r="BI97" s="321"/>
      <c r="BJ97" s="319"/>
      <c r="BK97" s="320"/>
      <c r="BL97" s="321"/>
      <c r="BM97" s="319"/>
      <c r="BN97" s="320"/>
      <c r="BO97" s="321"/>
      <c r="BP97" s="319"/>
      <c r="BQ97" s="320"/>
      <c r="BR97" s="321"/>
      <c r="BS97" s="322"/>
      <c r="BT97" s="323"/>
      <c r="BU97" s="324"/>
      <c r="BV97" s="322"/>
      <c r="BW97" s="323"/>
      <c r="BX97" s="324"/>
      <c r="BY97" s="325"/>
      <c r="BZ97" s="326"/>
      <c r="CA97" s="327"/>
      <c r="CB97" s="317"/>
      <c r="CC97" s="319"/>
      <c r="CD97" s="320"/>
      <c r="CE97" s="321"/>
      <c r="CF97" s="319"/>
      <c r="CG97" s="320"/>
      <c r="CH97" s="321"/>
      <c r="CI97" s="319"/>
      <c r="CJ97" s="320"/>
      <c r="CK97" s="321"/>
      <c r="CL97" s="319"/>
      <c r="CM97" s="320"/>
      <c r="CN97" s="321"/>
      <c r="CO97" s="319"/>
      <c r="CP97" s="320"/>
      <c r="CQ97" s="321"/>
      <c r="CR97" s="322"/>
      <c r="CS97" s="323"/>
      <c r="CT97" s="324"/>
      <c r="CU97" s="322"/>
      <c r="CV97" s="323"/>
      <c r="CW97" s="324"/>
      <c r="CX97" s="325"/>
      <c r="CY97" s="326"/>
      <c r="CZ97" s="327"/>
      <c r="DA97" s="317"/>
      <c r="DB97" s="328"/>
      <c r="DC97" s="329"/>
      <c r="DD97" s="330"/>
      <c r="DE97" s="328"/>
      <c r="DF97" s="329"/>
      <c r="DG97" s="330"/>
      <c r="DH97" s="328"/>
      <c r="DI97" s="329"/>
      <c r="DJ97" s="330"/>
      <c r="DK97" s="328"/>
      <c r="DL97" s="329"/>
      <c r="DM97" s="330"/>
      <c r="DN97" s="328"/>
      <c r="DO97" s="329"/>
      <c r="DP97" s="330"/>
      <c r="DQ97" s="322"/>
      <c r="DR97" s="323"/>
      <c r="DS97" s="324"/>
      <c r="DT97" s="322"/>
      <c r="DU97" s="323"/>
      <c r="DV97" s="324"/>
      <c r="DW97" s="325"/>
      <c r="DX97" s="326"/>
      <c r="DY97" s="327"/>
      <c r="DZ97" s="317"/>
    </row>
    <row r="98" spans="1:130" x14ac:dyDescent="0.35">
      <c r="A98" s="314"/>
      <c r="B98" s="315"/>
      <c r="C98" s="316"/>
      <c r="D98" s="317"/>
      <c r="E98" s="318"/>
      <c r="F98" s="319"/>
      <c r="G98" s="320"/>
      <c r="H98" s="321"/>
      <c r="I98" s="319"/>
      <c r="J98" s="320"/>
      <c r="K98" s="321"/>
      <c r="L98" s="319"/>
      <c r="M98" s="320"/>
      <c r="N98" s="321"/>
      <c r="O98" s="319"/>
      <c r="P98" s="320"/>
      <c r="Q98" s="321"/>
      <c r="R98" s="319"/>
      <c r="S98" s="320"/>
      <c r="T98" s="321"/>
      <c r="U98" s="322"/>
      <c r="V98" s="323"/>
      <c r="W98" s="324"/>
      <c r="X98" s="322"/>
      <c r="Y98" s="323"/>
      <c r="Z98" s="324"/>
      <c r="AA98" s="325"/>
      <c r="AB98" s="326"/>
      <c r="AC98" s="327"/>
      <c r="AD98" s="317"/>
      <c r="AE98" s="319"/>
      <c r="AF98" s="320"/>
      <c r="AG98" s="321"/>
      <c r="AH98" s="319"/>
      <c r="AI98" s="320"/>
      <c r="AJ98" s="321"/>
      <c r="AK98" s="319"/>
      <c r="AL98" s="320"/>
      <c r="AM98" s="321"/>
      <c r="AN98" s="319"/>
      <c r="AO98" s="320"/>
      <c r="AP98" s="321"/>
      <c r="AQ98" s="319"/>
      <c r="AR98" s="320"/>
      <c r="AS98" s="321"/>
      <c r="AT98" s="322"/>
      <c r="AU98" s="323"/>
      <c r="AV98" s="324"/>
      <c r="AW98" s="322"/>
      <c r="AX98" s="323"/>
      <c r="AY98" s="324"/>
      <c r="AZ98" s="325"/>
      <c r="BA98" s="326"/>
      <c r="BB98" s="327"/>
      <c r="BC98" s="317"/>
      <c r="BD98" s="319"/>
      <c r="BE98" s="320"/>
      <c r="BF98" s="321"/>
      <c r="BG98" s="319"/>
      <c r="BH98" s="320"/>
      <c r="BI98" s="321"/>
      <c r="BJ98" s="319"/>
      <c r="BK98" s="320"/>
      <c r="BL98" s="321"/>
      <c r="BM98" s="319"/>
      <c r="BN98" s="320"/>
      <c r="BO98" s="321"/>
      <c r="BP98" s="319"/>
      <c r="BQ98" s="320"/>
      <c r="BR98" s="321"/>
      <c r="BS98" s="322"/>
      <c r="BT98" s="323"/>
      <c r="BU98" s="324"/>
      <c r="BV98" s="322"/>
      <c r="BW98" s="323"/>
      <c r="BX98" s="324"/>
      <c r="BY98" s="325"/>
      <c r="BZ98" s="326"/>
      <c r="CA98" s="327"/>
      <c r="CB98" s="317"/>
      <c r="CC98" s="319"/>
      <c r="CD98" s="320"/>
      <c r="CE98" s="321"/>
      <c r="CF98" s="319"/>
      <c r="CG98" s="320"/>
      <c r="CH98" s="321"/>
      <c r="CI98" s="319"/>
      <c r="CJ98" s="320"/>
      <c r="CK98" s="321"/>
      <c r="CL98" s="319"/>
      <c r="CM98" s="320"/>
      <c r="CN98" s="321"/>
      <c r="CO98" s="319"/>
      <c r="CP98" s="320"/>
      <c r="CQ98" s="321"/>
      <c r="CR98" s="322"/>
      <c r="CS98" s="323"/>
      <c r="CT98" s="324"/>
      <c r="CU98" s="322"/>
      <c r="CV98" s="323"/>
      <c r="CW98" s="324"/>
      <c r="CX98" s="325"/>
      <c r="CY98" s="326"/>
      <c r="CZ98" s="327"/>
      <c r="DA98" s="317"/>
      <c r="DB98" s="328"/>
      <c r="DC98" s="329"/>
      <c r="DD98" s="330"/>
      <c r="DE98" s="328"/>
      <c r="DF98" s="329"/>
      <c r="DG98" s="330"/>
      <c r="DH98" s="328"/>
      <c r="DI98" s="329"/>
      <c r="DJ98" s="330"/>
      <c r="DK98" s="328"/>
      <c r="DL98" s="329"/>
      <c r="DM98" s="330"/>
      <c r="DN98" s="328"/>
      <c r="DO98" s="329"/>
      <c r="DP98" s="330"/>
      <c r="DQ98" s="322"/>
      <c r="DR98" s="323"/>
      <c r="DS98" s="324"/>
      <c r="DT98" s="322"/>
      <c r="DU98" s="323"/>
      <c r="DV98" s="324"/>
      <c r="DW98" s="325"/>
      <c r="DX98" s="326"/>
      <c r="DY98" s="327"/>
      <c r="DZ98" s="317"/>
    </row>
    <row r="99" spans="1:130" x14ac:dyDescent="0.35">
      <c r="A99" s="314"/>
      <c r="B99" s="315"/>
      <c r="C99" s="316"/>
      <c r="D99" s="317"/>
      <c r="E99" s="318"/>
      <c r="F99" s="319"/>
      <c r="G99" s="320"/>
      <c r="H99" s="321"/>
      <c r="I99" s="319"/>
      <c r="J99" s="320"/>
      <c r="K99" s="321"/>
      <c r="L99" s="319"/>
      <c r="M99" s="320"/>
      <c r="N99" s="321"/>
      <c r="O99" s="319"/>
      <c r="P99" s="320"/>
      <c r="Q99" s="321"/>
      <c r="R99" s="319"/>
      <c r="S99" s="320"/>
      <c r="T99" s="321"/>
      <c r="U99" s="322"/>
      <c r="V99" s="323"/>
      <c r="W99" s="324"/>
      <c r="X99" s="322"/>
      <c r="Y99" s="323"/>
      <c r="Z99" s="324"/>
      <c r="AA99" s="325"/>
      <c r="AB99" s="326"/>
      <c r="AC99" s="327"/>
      <c r="AD99" s="317"/>
      <c r="AE99" s="319"/>
      <c r="AF99" s="320"/>
      <c r="AG99" s="321"/>
      <c r="AH99" s="319"/>
      <c r="AI99" s="320"/>
      <c r="AJ99" s="321"/>
      <c r="AK99" s="319"/>
      <c r="AL99" s="320"/>
      <c r="AM99" s="321"/>
      <c r="AN99" s="319"/>
      <c r="AO99" s="320"/>
      <c r="AP99" s="321"/>
      <c r="AQ99" s="319"/>
      <c r="AR99" s="320"/>
      <c r="AS99" s="321"/>
      <c r="AT99" s="322"/>
      <c r="AU99" s="323"/>
      <c r="AV99" s="324"/>
      <c r="AW99" s="322"/>
      <c r="AX99" s="323"/>
      <c r="AY99" s="324"/>
      <c r="AZ99" s="325"/>
      <c r="BA99" s="326"/>
      <c r="BB99" s="327"/>
      <c r="BC99" s="317"/>
      <c r="BD99" s="319"/>
      <c r="BE99" s="320"/>
      <c r="BF99" s="321"/>
      <c r="BG99" s="319"/>
      <c r="BH99" s="320"/>
      <c r="BI99" s="321"/>
      <c r="BJ99" s="319"/>
      <c r="BK99" s="320"/>
      <c r="BL99" s="321"/>
      <c r="BM99" s="319"/>
      <c r="BN99" s="320"/>
      <c r="BO99" s="321"/>
      <c r="BP99" s="319"/>
      <c r="BQ99" s="320"/>
      <c r="BR99" s="321"/>
      <c r="BS99" s="322"/>
      <c r="BT99" s="323"/>
      <c r="BU99" s="324"/>
      <c r="BV99" s="322"/>
      <c r="BW99" s="323"/>
      <c r="BX99" s="324"/>
      <c r="BY99" s="325"/>
      <c r="BZ99" s="326"/>
      <c r="CA99" s="327"/>
      <c r="CB99" s="317"/>
      <c r="CC99" s="319"/>
      <c r="CD99" s="320"/>
      <c r="CE99" s="321"/>
      <c r="CF99" s="319"/>
      <c r="CG99" s="320"/>
      <c r="CH99" s="321"/>
      <c r="CI99" s="319"/>
      <c r="CJ99" s="320"/>
      <c r="CK99" s="321"/>
      <c r="CL99" s="319"/>
      <c r="CM99" s="320"/>
      <c r="CN99" s="321"/>
      <c r="CO99" s="319"/>
      <c r="CP99" s="320"/>
      <c r="CQ99" s="321"/>
      <c r="CR99" s="322"/>
      <c r="CS99" s="323"/>
      <c r="CT99" s="324"/>
      <c r="CU99" s="322"/>
      <c r="CV99" s="323"/>
      <c r="CW99" s="324"/>
      <c r="CX99" s="325"/>
      <c r="CY99" s="326"/>
      <c r="CZ99" s="327"/>
      <c r="DA99" s="317"/>
      <c r="DB99" s="328"/>
      <c r="DC99" s="329"/>
      <c r="DD99" s="330"/>
      <c r="DE99" s="328"/>
      <c r="DF99" s="329"/>
      <c r="DG99" s="330"/>
      <c r="DH99" s="328"/>
      <c r="DI99" s="329"/>
      <c r="DJ99" s="330"/>
      <c r="DK99" s="328"/>
      <c r="DL99" s="329"/>
      <c r="DM99" s="330"/>
      <c r="DN99" s="328"/>
      <c r="DO99" s="329"/>
      <c r="DP99" s="330"/>
      <c r="DQ99" s="322"/>
      <c r="DR99" s="323"/>
      <c r="DS99" s="324"/>
      <c r="DT99" s="322"/>
      <c r="DU99" s="323"/>
      <c r="DV99" s="324"/>
      <c r="DW99" s="325"/>
      <c r="DX99" s="326"/>
      <c r="DY99" s="327"/>
      <c r="DZ99" s="317"/>
    </row>
    <row r="100" spans="1:130" x14ac:dyDescent="0.35">
      <c r="A100" s="314"/>
      <c r="B100" s="315"/>
      <c r="C100" s="316"/>
      <c r="D100" s="317"/>
      <c r="E100" s="318"/>
      <c r="F100" s="319"/>
      <c r="G100" s="320"/>
      <c r="H100" s="321"/>
      <c r="I100" s="319"/>
      <c r="J100" s="320"/>
      <c r="K100" s="321"/>
      <c r="L100" s="319"/>
      <c r="M100" s="320"/>
      <c r="N100" s="321"/>
      <c r="O100" s="319"/>
      <c r="P100" s="320"/>
      <c r="Q100" s="321"/>
      <c r="R100" s="319"/>
      <c r="S100" s="320"/>
      <c r="T100" s="321"/>
      <c r="U100" s="322"/>
      <c r="V100" s="323"/>
      <c r="W100" s="324"/>
      <c r="X100" s="322"/>
      <c r="Y100" s="323"/>
      <c r="Z100" s="324"/>
      <c r="AA100" s="325"/>
      <c r="AB100" s="326"/>
      <c r="AC100" s="327"/>
      <c r="AD100" s="317"/>
      <c r="AE100" s="319"/>
      <c r="AF100" s="320"/>
      <c r="AG100" s="321"/>
      <c r="AH100" s="319"/>
      <c r="AI100" s="320"/>
      <c r="AJ100" s="321"/>
      <c r="AK100" s="319"/>
      <c r="AL100" s="320"/>
      <c r="AM100" s="321"/>
      <c r="AN100" s="319"/>
      <c r="AO100" s="320"/>
      <c r="AP100" s="321"/>
      <c r="AQ100" s="319"/>
      <c r="AR100" s="320"/>
      <c r="AS100" s="321"/>
      <c r="AT100" s="322"/>
      <c r="AU100" s="323"/>
      <c r="AV100" s="324"/>
      <c r="AW100" s="322"/>
      <c r="AX100" s="323"/>
      <c r="AY100" s="324"/>
      <c r="AZ100" s="325"/>
      <c r="BA100" s="326"/>
      <c r="BB100" s="327"/>
      <c r="BC100" s="317"/>
      <c r="BD100" s="319"/>
      <c r="BE100" s="320"/>
      <c r="BF100" s="321"/>
      <c r="BG100" s="319"/>
      <c r="BH100" s="320"/>
      <c r="BI100" s="321"/>
      <c r="BJ100" s="319"/>
      <c r="BK100" s="320"/>
      <c r="BL100" s="321"/>
      <c r="BM100" s="319"/>
      <c r="BN100" s="320"/>
      <c r="BO100" s="321"/>
      <c r="BP100" s="319"/>
      <c r="BQ100" s="320"/>
      <c r="BR100" s="321"/>
      <c r="BS100" s="322"/>
      <c r="BT100" s="323"/>
      <c r="BU100" s="324"/>
      <c r="BV100" s="322"/>
      <c r="BW100" s="323"/>
      <c r="BX100" s="324"/>
      <c r="BY100" s="325"/>
      <c r="BZ100" s="326"/>
      <c r="CA100" s="327"/>
      <c r="CB100" s="317"/>
      <c r="CC100" s="319"/>
      <c r="CD100" s="320"/>
      <c r="CE100" s="321"/>
      <c r="CF100" s="319"/>
      <c r="CG100" s="320"/>
      <c r="CH100" s="321"/>
      <c r="CI100" s="319"/>
      <c r="CJ100" s="320"/>
      <c r="CK100" s="321"/>
      <c r="CL100" s="319"/>
      <c r="CM100" s="320"/>
      <c r="CN100" s="321"/>
      <c r="CO100" s="319"/>
      <c r="CP100" s="320"/>
      <c r="CQ100" s="321"/>
      <c r="CR100" s="322"/>
      <c r="CS100" s="323"/>
      <c r="CT100" s="324"/>
      <c r="CU100" s="322"/>
      <c r="CV100" s="323"/>
      <c r="CW100" s="324"/>
      <c r="CX100" s="325"/>
      <c r="CY100" s="326"/>
      <c r="CZ100" s="327"/>
      <c r="DA100" s="317"/>
      <c r="DB100" s="328"/>
      <c r="DC100" s="329"/>
      <c r="DD100" s="330"/>
      <c r="DE100" s="328"/>
      <c r="DF100" s="329"/>
      <c r="DG100" s="330"/>
      <c r="DH100" s="328"/>
      <c r="DI100" s="329"/>
      <c r="DJ100" s="330"/>
      <c r="DK100" s="328"/>
      <c r="DL100" s="329"/>
      <c r="DM100" s="330"/>
      <c r="DN100" s="328"/>
      <c r="DO100" s="329"/>
      <c r="DP100" s="330"/>
      <c r="DQ100" s="322"/>
      <c r="DR100" s="323"/>
      <c r="DS100" s="324"/>
      <c r="DT100" s="322"/>
      <c r="DU100" s="323"/>
      <c r="DV100" s="324"/>
      <c r="DW100" s="325"/>
      <c r="DX100" s="326"/>
      <c r="DY100" s="327"/>
      <c r="DZ100" s="317"/>
    </row>
    <row r="101" spans="1:130" x14ac:dyDescent="0.35">
      <c r="A101" s="314"/>
      <c r="B101" s="315"/>
      <c r="C101" s="316"/>
      <c r="D101" s="317"/>
      <c r="E101" s="318"/>
      <c r="F101" s="319"/>
      <c r="G101" s="320"/>
      <c r="H101" s="321"/>
      <c r="I101" s="319"/>
      <c r="J101" s="320"/>
      <c r="K101" s="321"/>
      <c r="L101" s="319"/>
      <c r="M101" s="320"/>
      <c r="N101" s="321"/>
      <c r="O101" s="319"/>
      <c r="P101" s="320"/>
      <c r="Q101" s="321"/>
      <c r="R101" s="319"/>
      <c r="S101" s="320"/>
      <c r="T101" s="321"/>
      <c r="U101" s="322"/>
      <c r="V101" s="323"/>
      <c r="W101" s="324"/>
      <c r="X101" s="322"/>
      <c r="Y101" s="323"/>
      <c r="Z101" s="324"/>
      <c r="AA101" s="325"/>
      <c r="AB101" s="326"/>
      <c r="AC101" s="327"/>
      <c r="AD101" s="317"/>
      <c r="AE101" s="319"/>
      <c r="AF101" s="320"/>
      <c r="AG101" s="321"/>
      <c r="AH101" s="319"/>
      <c r="AI101" s="320"/>
      <c r="AJ101" s="321"/>
      <c r="AK101" s="319"/>
      <c r="AL101" s="320"/>
      <c r="AM101" s="321"/>
      <c r="AN101" s="319"/>
      <c r="AO101" s="320"/>
      <c r="AP101" s="321"/>
      <c r="AQ101" s="319"/>
      <c r="AR101" s="320"/>
      <c r="AS101" s="321"/>
      <c r="AT101" s="322"/>
      <c r="AU101" s="323"/>
      <c r="AV101" s="324"/>
      <c r="AW101" s="322"/>
      <c r="AX101" s="323"/>
      <c r="AY101" s="324"/>
      <c r="AZ101" s="325"/>
      <c r="BA101" s="326"/>
      <c r="BB101" s="327"/>
      <c r="BC101" s="317"/>
      <c r="BD101" s="319"/>
      <c r="BE101" s="320"/>
      <c r="BF101" s="321"/>
      <c r="BG101" s="319"/>
      <c r="BH101" s="320"/>
      <c r="BI101" s="321"/>
      <c r="BJ101" s="319"/>
      <c r="BK101" s="320"/>
      <c r="BL101" s="321"/>
      <c r="BM101" s="319"/>
      <c r="BN101" s="320"/>
      <c r="BO101" s="321"/>
      <c r="BP101" s="319"/>
      <c r="BQ101" s="320"/>
      <c r="BR101" s="321"/>
      <c r="BS101" s="322"/>
      <c r="BT101" s="323"/>
      <c r="BU101" s="324"/>
      <c r="BV101" s="322"/>
      <c r="BW101" s="323"/>
      <c r="BX101" s="324"/>
      <c r="BY101" s="325"/>
      <c r="BZ101" s="326"/>
      <c r="CA101" s="327"/>
      <c r="CB101" s="317"/>
      <c r="CC101" s="319"/>
      <c r="CD101" s="320"/>
      <c r="CE101" s="321"/>
      <c r="CF101" s="319"/>
      <c r="CG101" s="320"/>
      <c r="CH101" s="321"/>
      <c r="CI101" s="319"/>
      <c r="CJ101" s="320"/>
      <c r="CK101" s="321"/>
      <c r="CL101" s="319"/>
      <c r="CM101" s="320"/>
      <c r="CN101" s="321"/>
      <c r="CO101" s="319"/>
      <c r="CP101" s="320"/>
      <c r="CQ101" s="321"/>
      <c r="CR101" s="322"/>
      <c r="CS101" s="323"/>
      <c r="CT101" s="324"/>
      <c r="CU101" s="322"/>
      <c r="CV101" s="323"/>
      <c r="CW101" s="324"/>
      <c r="CX101" s="325"/>
      <c r="CY101" s="326"/>
      <c r="CZ101" s="327"/>
      <c r="DA101" s="317"/>
      <c r="DB101" s="328"/>
      <c r="DC101" s="329"/>
      <c r="DD101" s="330"/>
      <c r="DE101" s="328"/>
      <c r="DF101" s="329"/>
      <c r="DG101" s="330"/>
      <c r="DH101" s="328"/>
      <c r="DI101" s="329"/>
      <c r="DJ101" s="330"/>
      <c r="DK101" s="328"/>
      <c r="DL101" s="329"/>
      <c r="DM101" s="330"/>
      <c r="DN101" s="328"/>
      <c r="DO101" s="329"/>
      <c r="DP101" s="330"/>
      <c r="DQ101" s="322"/>
      <c r="DR101" s="323"/>
      <c r="DS101" s="324"/>
      <c r="DT101" s="322"/>
      <c r="DU101" s="323"/>
      <c r="DV101" s="324"/>
      <c r="DW101" s="325"/>
      <c r="DX101" s="326"/>
      <c r="DY101" s="327"/>
      <c r="DZ101" s="317"/>
    </row>
    <row r="102" spans="1:130" x14ac:dyDescent="0.35">
      <c r="A102" s="314"/>
      <c r="B102" s="315"/>
      <c r="C102" s="316"/>
      <c r="D102" s="317"/>
      <c r="E102" s="318"/>
      <c r="F102" s="319"/>
      <c r="G102" s="320"/>
      <c r="H102" s="321"/>
      <c r="I102" s="319"/>
      <c r="J102" s="320"/>
      <c r="K102" s="321"/>
      <c r="L102" s="319"/>
      <c r="M102" s="320"/>
      <c r="N102" s="321"/>
      <c r="O102" s="319"/>
      <c r="P102" s="320"/>
      <c r="Q102" s="321"/>
      <c r="R102" s="319"/>
      <c r="S102" s="320"/>
      <c r="T102" s="321"/>
      <c r="U102" s="322"/>
      <c r="V102" s="323"/>
      <c r="W102" s="324"/>
      <c r="X102" s="322"/>
      <c r="Y102" s="323"/>
      <c r="Z102" s="324"/>
      <c r="AA102" s="325"/>
      <c r="AB102" s="326"/>
      <c r="AC102" s="327"/>
      <c r="AD102" s="317"/>
      <c r="AE102" s="319"/>
      <c r="AF102" s="320"/>
      <c r="AG102" s="321"/>
      <c r="AH102" s="319"/>
      <c r="AI102" s="320"/>
      <c r="AJ102" s="321"/>
      <c r="AK102" s="319"/>
      <c r="AL102" s="320"/>
      <c r="AM102" s="321"/>
      <c r="AN102" s="319"/>
      <c r="AO102" s="320"/>
      <c r="AP102" s="321"/>
      <c r="AQ102" s="319"/>
      <c r="AR102" s="320"/>
      <c r="AS102" s="321"/>
      <c r="AT102" s="322"/>
      <c r="AU102" s="323"/>
      <c r="AV102" s="324"/>
      <c r="AW102" s="322"/>
      <c r="AX102" s="323"/>
      <c r="AY102" s="324"/>
      <c r="AZ102" s="325"/>
      <c r="BA102" s="326"/>
      <c r="BB102" s="327"/>
      <c r="BC102" s="317"/>
      <c r="BD102" s="319"/>
      <c r="BE102" s="320"/>
      <c r="BF102" s="321"/>
      <c r="BG102" s="319"/>
      <c r="BH102" s="320"/>
      <c r="BI102" s="321"/>
      <c r="BJ102" s="319"/>
      <c r="BK102" s="320"/>
      <c r="BL102" s="321"/>
      <c r="BM102" s="319"/>
      <c r="BN102" s="320"/>
      <c r="BO102" s="321"/>
      <c r="BP102" s="319"/>
      <c r="BQ102" s="320"/>
      <c r="BR102" s="321"/>
      <c r="BS102" s="322"/>
      <c r="BT102" s="323"/>
      <c r="BU102" s="324"/>
      <c r="BV102" s="322"/>
      <c r="BW102" s="323"/>
      <c r="BX102" s="324"/>
      <c r="BY102" s="325"/>
      <c r="BZ102" s="326"/>
      <c r="CA102" s="327"/>
      <c r="CB102" s="317"/>
      <c r="CC102" s="319"/>
      <c r="CD102" s="320"/>
      <c r="CE102" s="321"/>
      <c r="CF102" s="319"/>
      <c r="CG102" s="320"/>
      <c r="CH102" s="321"/>
      <c r="CI102" s="319"/>
      <c r="CJ102" s="320"/>
      <c r="CK102" s="321"/>
      <c r="CL102" s="319"/>
      <c r="CM102" s="320"/>
      <c r="CN102" s="321"/>
      <c r="CO102" s="319"/>
      <c r="CP102" s="320"/>
      <c r="CQ102" s="321"/>
      <c r="CR102" s="322"/>
      <c r="CS102" s="323"/>
      <c r="CT102" s="324"/>
      <c r="CU102" s="322"/>
      <c r="CV102" s="323"/>
      <c r="CW102" s="324"/>
      <c r="CX102" s="325"/>
      <c r="CY102" s="326"/>
      <c r="CZ102" s="327"/>
      <c r="DA102" s="317"/>
      <c r="DB102" s="328"/>
      <c r="DC102" s="329"/>
      <c r="DD102" s="330"/>
      <c r="DE102" s="328"/>
      <c r="DF102" s="329"/>
      <c r="DG102" s="330"/>
      <c r="DH102" s="328"/>
      <c r="DI102" s="329"/>
      <c r="DJ102" s="330"/>
      <c r="DK102" s="328"/>
      <c r="DL102" s="329"/>
      <c r="DM102" s="330"/>
      <c r="DN102" s="328"/>
      <c r="DO102" s="329"/>
      <c r="DP102" s="330"/>
      <c r="DQ102" s="322"/>
      <c r="DR102" s="323"/>
      <c r="DS102" s="324"/>
      <c r="DT102" s="322"/>
      <c r="DU102" s="323"/>
      <c r="DV102" s="324"/>
      <c r="DW102" s="325"/>
      <c r="DX102" s="326"/>
      <c r="DY102" s="327"/>
      <c r="DZ102" s="317"/>
    </row>
    <row r="103" spans="1:130" x14ac:dyDescent="0.35">
      <c r="A103" s="314"/>
      <c r="B103" s="315"/>
      <c r="C103" s="316"/>
      <c r="D103" s="317"/>
      <c r="E103" s="318"/>
      <c r="F103" s="319"/>
      <c r="G103" s="320"/>
      <c r="H103" s="321"/>
      <c r="I103" s="319"/>
      <c r="J103" s="320"/>
      <c r="K103" s="321"/>
      <c r="L103" s="319"/>
      <c r="M103" s="320"/>
      <c r="N103" s="321"/>
      <c r="O103" s="319"/>
      <c r="P103" s="320"/>
      <c r="Q103" s="321"/>
      <c r="R103" s="319"/>
      <c r="S103" s="320"/>
      <c r="T103" s="321"/>
      <c r="U103" s="322"/>
      <c r="V103" s="323"/>
      <c r="W103" s="324"/>
      <c r="X103" s="322"/>
      <c r="Y103" s="323"/>
      <c r="Z103" s="324"/>
      <c r="AA103" s="325"/>
      <c r="AB103" s="326"/>
      <c r="AC103" s="327"/>
      <c r="AD103" s="317"/>
      <c r="AE103" s="319"/>
      <c r="AF103" s="320"/>
      <c r="AG103" s="321"/>
      <c r="AH103" s="319"/>
      <c r="AI103" s="320"/>
      <c r="AJ103" s="321"/>
      <c r="AK103" s="319"/>
      <c r="AL103" s="320"/>
      <c r="AM103" s="321"/>
      <c r="AN103" s="319"/>
      <c r="AO103" s="320"/>
      <c r="AP103" s="321"/>
      <c r="AQ103" s="319"/>
      <c r="AR103" s="320"/>
      <c r="AS103" s="321"/>
      <c r="AT103" s="322"/>
      <c r="AU103" s="323"/>
      <c r="AV103" s="324"/>
      <c r="AW103" s="322"/>
      <c r="AX103" s="323"/>
      <c r="AY103" s="324"/>
      <c r="AZ103" s="325"/>
      <c r="BA103" s="326"/>
      <c r="BB103" s="327"/>
      <c r="BC103" s="317"/>
      <c r="BD103" s="319"/>
      <c r="BE103" s="320"/>
      <c r="BF103" s="321"/>
      <c r="BG103" s="319"/>
      <c r="BH103" s="320"/>
      <c r="BI103" s="321"/>
      <c r="BJ103" s="319"/>
      <c r="BK103" s="320"/>
      <c r="BL103" s="321"/>
      <c r="BM103" s="319"/>
      <c r="BN103" s="320"/>
      <c r="BO103" s="321"/>
      <c r="BP103" s="319"/>
      <c r="BQ103" s="320"/>
      <c r="BR103" s="321"/>
      <c r="BS103" s="322"/>
      <c r="BT103" s="323"/>
      <c r="BU103" s="324"/>
      <c r="BV103" s="322"/>
      <c r="BW103" s="323"/>
      <c r="BX103" s="324"/>
      <c r="BY103" s="325"/>
      <c r="BZ103" s="326"/>
      <c r="CA103" s="327"/>
      <c r="CB103" s="317"/>
      <c r="CC103" s="319"/>
      <c r="CD103" s="320"/>
      <c r="CE103" s="321"/>
      <c r="CF103" s="319"/>
      <c r="CG103" s="320"/>
      <c r="CH103" s="321"/>
      <c r="CI103" s="319"/>
      <c r="CJ103" s="320"/>
      <c r="CK103" s="321"/>
      <c r="CL103" s="319"/>
      <c r="CM103" s="320"/>
      <c r="CN103" s="321"/>
      <c r="CO103" s="319"/>
      <c r="CP103" s="320"/>
      <c r="CQ103" s="321"/>
      <c r="CR103" s="322"/>
      <c r="CS103" s="323"/>
      <c r="CT103" s="324"/>
      <c r="CU103" s="322"/>
      <c r="CV103" s="323"/>
      <c r="CW103" s="324"/>
      <c r="CX103" s="325"/>
      <c r="CY103" s="326"/>
      <c r="CZ103" s="327"/>
      <c r="DA103" s="317"/>
      <c r="DB103" s="328"/>
      <c r="DC103" s="329"/>
      <c r="DD103" s="330"/>
      <c r="DE103" s="328"/>
      <c r="DF103" s="329"/>
      <c r="DG103" s="330"/>
      <c r="DH103" s="328"/>
      <c r="DI103" s="329"/>
      <c r="DJ103" s="330"/>
      <c r="DK103" s="328"/>
      <c r="DL103" s="329"/>
      <c r="DM103" s="330"/>
      <c r="DN103" s="328"/>
      <c r="DO103" s="329"/>
      <c r="DP103" s="330"/>
      <c r="DQ103" s="322"/>
      <c r="DR103" s="323"/>
      <c r="DS103" s="324"/>
      <c r="DT103" s="322"/>
      <c r="DU103" s="323"/>
      <c r="DV103" s="324"/>
      <c r="DW103" s="325"/>
      <c r="DX103" s="326"/>
      <c r="DY103" s="327"/>
      <c r="DZ103" s="317"/>
    </row>
    <row r="104" spans="1:130" x14ac:dyDescent="0.35">
      <c r="A104" s="314"/>
      <c r="B104" s="315"/>
      <c r="C104" s="316"/>
      <c r="D104" s="317"/>
      <c r="E104" s="318"/>
      <c r="F104" s="319"/>
      <c r="G104" s="320"/>
      <c r="H104" s="321"/>
      <c r="I104" s="319"/>
      <c r="J104" s="320"/>
      <c r="K104" s="321"/>
      <c r="L104" s="319"/>
      <c r="M104" s="320"/>
      <c r="N104" s="321"/>
      <c r="O104" s="319"/>
      <c r="P104" s="320"/>
      <c r="Q104" s="321"/>
      <c r="R104" s="319"/>
      <c r="S104" s="320"/>
      <c r="T104" s="321"/>
      <c r="U104" s="322"/>
      <c r="V104" s="323"/>
      <c r="W104" s="324"/>
      <c r="X104" s="322"/>
      <c r="Y104" s="323"/>
      <c r="Z104" s="324"/>
      <c r="AA104" s="325"/>
      <c r="AB104" s="326"/>
      <c r="AC104" s="327"/>
      <c r="AD104" s="317"/>
      <c r="AE104" s="319"/>
      <c r="AF104" s="320"/>
      <c r="AG104" s="321"/>
      <c r="AH104" s="319"/>
      <c r="AI104" s="320"/>
      <c r="AJ104" s="321"/>
      <c r="AK104" s="319"/>
      <c r="AL104" s="320"/>
      <c r="AM104" s="321"/>
      <c r="AN104" s="319"/>
      <c r="AO104" s="320"/>
      <c r="AP104" s="321"/>
      <c r="AQ104" s="319"/>
      <c r="AR104" s="320"/>
      <c r="AS104" s="321"/>
      <c r="AT104" s="322"/>
      <c r="AU104" s="323"/>
      <c r="AV104" s="324"/>
      <c r="AW104" s="322"/>
      <c r="AX104" s="323"/>
      <c r="AY104" s="324"/>
      <c r="AZ104" s="325"/>
      <c r="BA104" s="326"/>
      <c r="BB104" s="327"/>
      <c r="BC104" s="317"/>
      <c r="BD104" s="319"/>
      <c r="BE104" s="320"/>
      <c r="BF104" s="321"/>
      <c r="BG104" s="319"/>
      <c r="BH104" s="320"/>
      <c r="BI104" s="321"/>
      <c r="BJ104" s="319"/>
      <c r="BK104" s="320"/>
      <c r="BL104" s="321"/>
      <c r="BM104" s="319"/>
      <c r="BN104" s="320"/>
      <c r="BO104" s="321"/>
      <c r="BP104" s="319"/>
      <c r="BQ104" s="320"/>
      <c r="BR104" s="321"/>
      <c r="BS104" s="322"/>
      <c r="BT104" s="323"/>
      <c r="BU104" s="324"/>
      <c r="BV104" s="322"/>
      <c r="BW104" s="323"/>
      <c r="BX104" s="324"/>
      <c r="BY104" s="325"/>
      <c r="BZ104" s="326"/>
      <c r="CA104" s="327"/>
      <c r="CB104" s="317"/>
      <c r="CC104" s="319"/>
      <c r="CD104" s="320"/>
      <c r="CE104" s="321"/>
      <c r="CF104" s="319"/>
      <c r="CG104" s="320"/>
      <c r="CH104" s="321"/>
      <c r="CI104" s="319"/>
      <c r="CJ104" s="320"/>
      <c r="CK104" s="321"/>
      <c r="CL104" s="319"/>
      <c r="CM104" s="320"/>
      <c r="CN104" s="321"/>
      <c r="CO104" s="319"/>
      <c r="CP104" s="320"/>
      <c r="CQ104" s="321"/>
      <c r="CR104" s="322"/>
      <c r="CS104" s="323"/>
      <c r="CT104" s="324"/>
      <c r="CU104" s="322"/>
      <c r="CV104" s="323"/>
      <c r="CW104" s="324"/>
      <c r="CX104" s="325"/>
      <c r="CY104" s="326"/>
      <c r="CZ104" s="327"/>
      <c r="DA104" s="317"/>
      <c r="DB104" s="328"/>
      <c r="DC104" s="329"/>
      <c r="DD104" s="330"/>
      <c r="DE104" s="328"/>
      <c r="DF104" s="329"/>
      <c r="DG104" s="330"/>
      <c r="DH104" s="328"/>
      <c r="DI104" s="329"/>
      <c r="DJ104" s="330"/>
      <c r="DK104" s="328"/>
      <c r="DL104" s="329"/>
      <c r="DM104" s="330"/>
      <c r="DN104" s="328"/>
      <c r="DO104" s="329"/>
      <c r="DP104" s="330"/>
      <c r="DQ104" s="322"/>
      <c r="DR104" s="323"/>
      <c r="DS104" s="324"/>
      <c r="DT104" s="322"/>
      <c r="DU104" s="323"/>
      <c r="DV104" s="324"/>
      <c r="DW104" s="325"/>
      <c r="DX104" s="326"/>
      <c r="DY104" s="327"/>
      <c r="DZ104" s="317"/>
    </row>
    <row r="105" spans="1:130" x14ac:dyDescent="0.35">
      <c r="A105" s="314"/>
      <c r="B105" s="315"/>
      <c r="C105" s="316"/>
      <c r="D105" s="317"/>
      <c r="E105" s="318"/>
      <c r="F105" s="319"/>
      <c r="G105" s="320"/>
      <c r="H105" s="321"/>
      <c r="I105" s="319"/>
      <c r="J105" s="320"/>
      <c r="K105" s="321"/>
      <c r="L105" s="319"/>
      <c r="M105" s="320"/>
      <c r="N105" s="321"/>
      <c r="O105" s="319"/>
      <c r="P105" s="320"/>
      <c r="Q105" s="321"/>
      <c r="R105" s="319"/>
      <c r="S105" s="320"/>
      <c r="T105" s="321"/>
      <c r="U105" s="322"/>
      <c r="V105" s="323"/>
      <c r="W105" s="324"/>
      <c r="X105" s="322"/>
      <c r="Y105" s="323"/>
      <c r="Z105" s="324"/>
      <c r="AA105" s="325"/>
      <c r="AB105" s="326"/>
      <c r="AC105" s="327"/>
      <c r="AD105" s="317"/>
      <c r="AE105" s="319"/>
      <c r="AF105" s="320"/>
      <c r="AG105" s="321"/>
      <c r="AH105" s="319"/>
      <c r="AI105" s="320"/>
      <c r="AJ105" s="321"/>
      <c r="AK105" s="319"/>
      <c r="AL105" s="320"/>
      <c r="AM105" s="321"/>
      <c r="AN105" s="319"/>
      <c r="AO105" s="320"/>
      <c r="AP105" s="321"/>
      <c r="AQ105" s="319"/>
      <c r="AR105" s="320"/>
      <c r="AS105" s="321"/>
      <c r="AT105" s="322"/>
      <c r="AU105" s="323"/>
      <c r="AV105" s="324"/>
      <c r="AW105" s="322"/>
      <c r="AX105" s="323"/>
      <c r="AY105" s="324"/>
      <c r="AZ105" s="325"/>
      <c r="BA105" s="326"/>
      <c r="BB105" s="327"/>
      <c r="BC105" s="317"/>
      <c r="BD105" s="319"/>
      <c r="BE105" s="320"/>
      <c r="BF105" s="321"/>
      <c r="BG105" s="319"/>
      <c r="BH105" s="320"/>
      <c r="BI105" s="321"/>
      <c r="BJ105" s="319"/>
      <c r="BK105" s="320"/>
      <c r="BL105" s="321"/>
      <c r="BM105" s="319"/>
      <c r="BN105" s="320"/>
      <c r="BO105" s="321"/>
      <c r="BP105" s="319"/>
      <c r="BQ105" s="320"/>
      <c r="BR105" s="321"/>
      <c r="BS105" s="322"/>
      <c r="BT105" s="323"/>
      <c r="BU105" s="324"/>
      <c r="BV105" s="322"/>
      <c r="BW105" s="323"/>
      <c r="BX105" s="324"/>
      <c r="BY105" s="325"/>
      <c r="BZ105" s="326"/>
      <c r="CA105" s="327"/>
      <c r="CB105" s="317"/>
      <c r="CC105" s="319"/>
      <c r="CD105" s="320"/>
      <c r="CE105" s="321"/>
      <c r="CF105" s="319"/>
      <c r="CG105" s="320"/>
      <c r="CH105" s="321"/>
      <c r="CI105" s="319"/>
      <c r="CJ105" s="320"/>
      <c r="CK105" s="321"/>
      <c r="CL105" s="319"/>
      <c r="CM105" s="320"/>
      <c r="CN105" s="321"/>
      <c r="CO105" s="319"/>
      <c r="CP105" s="320"/>
      <c r="CQ105" s="321"/>
      <c r="CR105" s="322"/>
      <c r="CS105" s="323"/>
      <c r="CT105" s="324"/>
      <c r="CU105" s="322"/>
      <c r="CV105" s="323"/>
      <c r="CW105" s="324"/>
      <c r="CX105" s="325"/>
      <c r="CY105" s="326"/>
      <c r="CZ105" s="327"/>
      <c r="DA105" s="317"/>
      <c r="DB105" s="328"/>
      <c r="DC105" s="329"/>
      <c r="DD105" s="330"/>
      <c r="DE105" s="328"/>
      <c r="DF105" s="329"/>
      <c r="DG105" s="330"/>
      <c r="DH105" s="328"/>
      <c r="DI105" s="329"/>
      <c r="DJ105" s="330"/>
      <c r="DK105" s="328"/>
      <c r="DL105" s="329"/>
      <c r="DM105" s="330"/>
      <c r="DN105" s="328"/>
      <c r="DO105" s="329"/>
      <c r="DP105" s="330"/>
      <c r="DQ105" s="322"/>
      <c r="DR105" s="323"/>
      <c r="DS105" s="324"/>
      <c r="DT105" s="322"/>
      <c r="DU105" s="323"/>
      <c r="DV105" s="324"/>
      <c r="DW105" s="325"/>
      <c r="DX105" s="326"/>
      <c r="DY105" s="327"/>
      <c r="DZ105" s="317"/>
    </row>
    <row r="106" spans="1:130" x14ac:dyDescent="0.35">
      <c r="A106" s="314"/>
      <c r="B106" s="315"/>
      <c r="C106" s="316"/>
      <c r="D106" s="317"/>
      <c r="E106" s="318"/>
      <c r="F106" s="319"/>
      <c r="G106" s="320"/>
      <c r="H106" s="321"/>
      <c r="I106" s="319"/>
      <c r="J106" s="320"/>
      <c r="K106" s="321"/>
      <c r="L106" s="319"/>
      <c r="M106" s="320"/>
      <c r="N106" s="321"/>
      <c r="O106" s="319"/>
      <c r="P106" s="320"/>
      <c r="Q106" s="321"/>
      <c r="R106" s="319"/>
      <c r="S106" s="320"/>
      <c r="T106" s="321"/>
      <c r="U106" s="322"/>
      <c r="V106" s="323"/>
      <c r="W106" s="324"/>
      <c r="X106" s="322"/>
      <c r="Y106" s="323"/>
      <c r="Z106" s="324"/>
      <c r="AA106" s="325"/>
      <c r="AB106" s="326"/>
      <c r="AC106" s="327"/>
      <c r="AD106" s="317"/>
      <c r="AE106" s="319"/>
      <c r="AF106" s="320"/>
      <c r="AG106" s="321"/>
      <c r="AH106" s="319"/>
      <c r="AI106" s="320"/>
      <c r="AJ106" s="321"/>
      <c r="AK106" s="319"/>
      <c r="AL106" s="320"/>
      <c r="AM106" s="321"/>
      <c r="AN106" s="319"/>
      <c r="AO106" s="320"/>
      <c r="AP106" s="321"/>
      <c r="AQ106" s="319"/>
      <c r="AR106" s="320"/>
      <c r="AS106" s="321"/>
      <c r="AT106" s="322"/>
      <c r="AU106" s="323"/>
      <c r="AV106" s="324"/>
      <c r="AW106" s="322"/>
      <c r="AX106" s="323"/>
      <c r="AY106" s="324"/>
      <c r="AZ106" s="325"/>
      <c r="BA106" s="326"/>
      <c r="BB106" s="327"/>
      <c r="BC106" s="317"/>
      <c r="BD106" s="319"/>
      <c r="BE106" s="320"/>
      <c r="BF106" s="321"/>
      <c r="BG106" s="319"/>
      <c r="BH106" s="320"/>
      <c r="BI106" s="321"/>
      <c r="BJ106" s="319"/>
      <c r="BK106" s="320"/>
      <c r="BL106" s="321"/>
      <c r="BM106" s="319"/>
      <c r="BN106" s="320"/>
      <c r="BO106" s="321"/>
      <c r="BP106" s="319"/>
      <c r="BQ106" s="320"/>
      <c r="BR106" s="321"/>
      <c r="BS106" s="322"/>
      <c r="BT106" s="323"/>
      <c r="BU106" s="324"/>
      <c r="BV106" s="322"/>
      <c r="BW106" s="323"/>
      <c r="BX106" s="324"/>
      <c r="BY106" s="325"/>
      <c r="BZ106" s="326"/>
      <c r="CA106" s="327"/>
      <c r="CB106" s="317"/>
      <c r="CC106" s="319"/>
      <c r="CD106" s="320"/>
      <c r="CE106" s="321"/>
      <c r="CF106" s="319"/>
      <c r="CG106" s="320"/>
      <c r="CH106" s="321"/>
      <c r="CI106" s="319"/>
      <c r="CJ106" s="320"/>
      <c r="CK106" s="321"/>
      <c r="CL106" s="319"/>
      <c r="CM106" s="320"/>
      <c r="CN106" s="321"/>
      <c r="CO106" s="319"/>
      <c r="CP106" s="320"/>
      <c r="CQ106" s="321"/>
      <c r="CR106" s="322"/>
      <c r="CS106" s="323"/>
      <c r="CT106" s="324"/>
      <c r="CU106" s="322"/>
      <c r="CV106" s="323"/>
      <c r="CW106" s="324"/>
      <c r="CX106" s="325"/>
      <c r="CY106" s="326"/>
      <c r="CZ106" s="327"/>
      <c r="DA106" s="317"/>
      <c r="DB106" s="328"/>
      <c r="DC106" s="329"/>
      <c r="DD106" s="330"/>
      <c r="DE106" s="328"/>
      <c r="DF106" s="329"/>
      <c r="DG106" s="330"/>
      <c r="DH106" s="328"/>
      <c r="DI106" s="329"/>
      <c r="DJ106" s="330"/>
      <c r="DK106" s="328"/>
      <c r="DL106" s="329"/>
      <c r="DM106" s="330"/>
      <c r="DN106" s="328"/>
      <c r="DO106" s="329"/>
      <c r="DP106" s="330"/>
      <c r="DQ106" s="322"/>
      <c r="DR106" s="323"/>
      <c r="DS106" s="324"/>
      <c r="DT106" s="322"/>
      <c r="DU106" s="323"/>
      <c r="DV106" s="324"/>
      <c r="DW106" s="325"/>
      <c r="DX106" s="326"/>
      <c r="DY106" s="327"/>
      <c r="DZ106" s="317"/>
    </row>
    <row r="107" spans="1:130" x14ac:dyDescent="0.35">
      <c r="A107" s="314"/>
      <c r="B107" s="315"/>
      <c r="C107" s="316"/>
      <c r="D107" s="317"/>
      <c r="E107" s="318"/>
      <c r="F107" s="319"/>
      <c r="G107" s="320"/>
      <c r="H107" s="321"/>
      <c r="I107" s="319"/>
      <c r="J107" s="320"/>
      <c r="K107" s="321"/>
      <c r="L107" s="319"/>
      <c r="M107" s="320"/>
      <c r="N107" s="321"/>
      <c r="O107" s="319"/>
      <c r="P107" s="320"/>
      <c r="Q107" s="321"/>
      <c r="R107" s="319"/>
      <c r="S107" s="320"/>
      <c r="T107" s="321"/>
      <c r="U107" s="322"/>
      <c r="V107" s="323"/>
      <c r="W107" s="324"/>
      <c r="X107" s="322"/>
      <c r="Y107" s="323"/>
      <c r="Z107" s="324"/>
      <c r="AA107" s="325"/>
      <c r="AB107" s="326"/>
      <c r="AC107" s="327"/>
      <c r="AD107" s="317"/>
      <c r="AE107" s="319"/>
      <c r="AF107" s="320"/>
      <c r="AG107" s="321"/>
      <c r="AH107" s="319"/>
      <c r="AI107" s="320"/>
      <c r="AJ107" s="321"/>
      <c r="AK107" s="319"/>
      <c r="AL107" s="320"/>
      <c r="AM107" s="321"/>
      <c r="AN107" s="319"/>
      <c r="AO107" s="320"/>
      <c r="AP107" s="321"/>
      <c r="AQ107" s="319"/>
      <c r="AR107" s="320"/>
      <c r="AS107" s="321"/>
      <c r="AT107" s="322"/>
      <c r="AU107" s="323"/>
      <c r="AV107" s="324"/>
      <c r="AW107" s="322"/>
      <c r="AX107" s="323"/>
      <c r="AY107" s="324"/>
      <c r="AZ107" s="325"/>
      <c r="BA107" s="326"/>
      <c r="BB107" s="327"/>
      <c r="BC107" s="317"/>
      <c r="BD107" s="319"/>
      <c r="BE107" s="320"/>
      <c r="BF107" s="321"/>
      <c r="BG107" s="319"/>
      <c r="BH107" s="320"/>
      <c r="BI107" s="321"/>
      <c r="BJ107" s="319"/>
      <c r="BK107" s="320"/>
      <c r="BL107" s="321"/>
      <c r="BM107" s="319"/>
      <c r="BN107" s="320"/>
      <c r="BO107" s="321"/>
      <c r="BP107" s="319"/>
      <c r="BQ107" s="320"/>
      <c r="BR107" s="321"/>
      <c r="BS107" s="322"/>
      <c r="BT107" s="323"/>
      <c r="BU107" s="324"/>
      <c r="BV107" s="322"/>
      <c r="BW107" s="323"/>
      <c r="BX107" s="324"/>
      <c r="BY107" s="325"/>
      <c r="BZ107" s="326"/>
      <c r="CA107" s="327"/>
      <c r="CB107" s="317"/>
      <c r="CC107" s="319"/>
      <c r="CD107" s="320"/>
      <c r="CE107" s="321"/>
      <c r="CF107" s="319"/>
      <c r="CG107" s="320"/>
      <c r="CH107" s="321"/>
      <c r="CI107" s="319"/>
      <c r="CJ107" s="320"/>
      <c r="CK107" s="321"/>
      <c r="CL107" s="319"/>
      <c r="CM107" s="320"/>
      <c r="CN107" s="321"/>
      <c r="CO107" s="319"/>
      <c r="CP107" s="320"/>
      <c r="CQ107" s="321"/>
      <c r="CR107" s="322"/>
      <c r="CS107" s="323"/>
      <c r="CT107" s="324"/>
      <c r="CU107" s="322"/>
      <c r="CV107" s="323"/>
      <c r="CW107" s="324"/>
      <c r="CX107" s="325"/>
      <c r="CY107" s="326"/>
      <c r="CZ107" s="327"/>
      <c r="DA107" s="317"/>
      <c r="DB107" s="328"/>
      <c r="DC107" s="329"/>
      <c r="DD107" s="330"/>
      <c r="DE107" s="328"/>
      <c r="DF107" s="329"/>
      <c r="DG107" s="330"/>
      <c r="DH107" s="328"/>
      <c r="DI107" s="329"/>
      <c r="DJ107" s="330"/>
      <c r="DK107" s="328"/>
      <c r="DL107" s="329"/>
      <c r="DM107" s="330"/>
      <c r="DN107" s="328"/>
      <c r="DO107" s="329"/>
      <c r="DP107" s="330"/>
      <c r="DQ107" s="322"/>
      <c r="DR107" s="323"/>
      <c r="DS107" s="324"/>
      <c r="DT107" s="322"/>
      <c r="DU107" s="323"/>
      <c r="DV107" s="324"/>
      <c r="DW107" s="325"/>
      <c r="DX107" s="326"/>
      <c r="DY107" s="327"/>
      <c r="DZ107" s="317"/>
    </row>
    <row r="108" spans="1:130" x14ac:dyDescent="0.35">
      <c r="A108" s="314"/>
      <c r="B108" s="315"/>
      <c r="C108" s="316"/>
      <c r="D108" s="317"/>
      <c r="E108" s="318"/>
      <c r="F108" s="319"/>
      <c r="G108" s="320"/>
      <c r="H108" s="321"/>
      <c r="I108" s="319"/>
      <c r="J108" s="320"/>
      <c r="K108" s="321"/>
      <c r="L108" s="319"/>
      <c r="M108" s="320"/>
      <c r="N108" s="321"/>
      <c r="O108" s="319"/>
      <c r="P108" s="320"/>
      <c r="Q108" s="321"/>
      <c r="R108" s="319"/>
      <c r="S108" s="320"/>
      <c r="T108" s="321"/>
      <c r="U108" s="322"/>
      <c r="V108" s="323"/>
      <c r="W108" s="324"/>
      <c r="X108" s="322"/>
      <c r="Y108" s="323"/>
      <c r="Z108" s="324"/>
      <c r="AA108" s="325"/>
      <c r="AB108" s="326"/>
      <c r="AC108" s="327"/>
      <c r="AD108" s="317"/>
      <c r="AE108" s="319"/>
      <c r="AF108" s="320"/>
      <c r="AG108" s="321"/>
      <c r="AH108" s="319"/>
      <c r="AI108" s="320"/>
      <c r="AJ108" s="321"/>
      <c r="AK108" s="319"/>
      <c r="AL108" s="320"/>
      <c r="AM108" s="321"/>
      <c r="AN108" s="319"/>
      <c r="AO108" s="320"/>
      <c r="AP108" s="321"/>
      <c r="AQ108" s="319"/>
      <c r="AR108" s="320"/>
      <c r="AS108" s="321"/>
      <c r="AT108" s="322"/>
      <c r="AU108" s="323"/>
      <c r="AV108" s="324"/>
      <c r="AW108" s="322"/>
      <c r="AX108" s="323"/>
      <c r="AY108" s="324"/>
      <c r="AZ108" s="325"/>
      <c r="BA108" s="326"/>
      <c r="BB108" s="327"/>
      <c r="BC108" s="317"/>
      <c r="BD108" s="319"/>
      <c r="BE108" s="320"/>
      <c r="BF108" s="321"/>
      <c r="BG108" s="319"/>
      <c r="BH108" s="320"/>
      <c r="BI108" s="321"/>
      <c r="BJ108" s="319"/>
      <c r="BK108" s="320"/>
      <c r="BL108" s="321"/>
      <c r="BM108" s="319"/>
      <c r="BN108" s="320"/>
      <c r="BO108" s="321"/>
      <c r="BP108" s="319"/>
      <c r="BQ108" s="320"/>
      <c r="BR108" s="321"/>
      <c r="BS108" s="322"/>
      <c r="BT108" s="323"/>
      <c r="BU108" s="324"/>
      <c r="BV108" s="322"/>
      <c r="BW108" s="323"/>
      <c r="BX108" s="324"/>
      <c r="BY108" s="325"/>
      <c r="BZ108" s="326"/>
      <c r="CA108" s="327"/>
      <c r="CB108" s="317"/>
      <c r="CC108" s="319"/>
      <c r="CD108" s="320"/>
      <c r="CE108" s="321"/>
      <c r="CF108" s="319"/>
      <c r="CG108" s="320"/>
      <c r="CH108" s="321"/>
      <c r="CI108" s="319"/>
      <c r="CJ108" s="320"/>
      <c r="CK108" s="321"/>
      <c r="CL108" s="319"/>
      <c r="CM108" s="320"/>
      <c r="CN108" s="321"/>
      <c r="CO108" s="319"/>
      <c r="CP108" s="320"/>
      <c r="CQ108" s="321"/>
      <c r="CR108" s="322"/>
      <c r="CS108" s="323"/>
      <c r="CT108" s="324"/>
      <c r="CU108" s="322"/>
      <c r="CV108" s="323"/>
      <c r="CW108" s="324"/>
      <c r="CX108" s="325"/>
      <c r="CY108" s="326"/>
      <c r="CZ108" s="327"/>
      <c r="DA108" s="317"/>
      <c r="DB108" s="328"/>
      <c r="DC108" s="329"/>
      <c r="DD108" s="330"/>
      <c r="DE108" s="328"/>
      <c r="DF108" s="329"/>
      <c r="DG108" s="330"/>
      <c r="DH108" s="328"/>
      <c r="DI108" s="329"/>
      <c r="DJ108" s="330"/>
      <c r="DK108" s="328"/>
      <c r="DL108" s="329"/>
      <c r="DM108" s="330"/>
      <c r="DN108" s="328"/>
      <c r="DO108" s="329"/>
      <c r="DP108" s="330"/>
      <c r="DQ108" s="322"/>
      <c r="DR108" s="323"/>
      <c r="DS108" s="324"/>
      <c r="DT108" s="322"/>
      <c r="DU108" s="323"/>
      <c r="DV108" s="324"/>
      <c r="DW108" s="325"/>
      <c r="DX108" s="326"/>
      <c r="DY108" s="327"/>
      <c r="DZ108" s="317"/>
    </row>
    <row r="109" spans="1:130" x14ac:dyDescent="0.35">
      <c r="A109" s="314"/>
      <c r="B109" s="315"/>
      <c r="C109" s="316"/>
      <c r="D109" s="317"/>
      <c r="E109" s="318"/>
      <c r="F109" s="319"/>
      <c r="G109" s="320"/>
      <c r="H109" s="321"/>
      <c r="I109" s="319"/>
      <c r="J109" s="320"/>
      <c r="K109" s="321"/>
      <c r="L109" s="319"/>
      <c r="M109" s="320"/>
      <c r="N109" s="321"/>
      <c r="O109" s="319"/>
      <c r="P109" s="320"/>
      <c r="Q109" s="321"/>
      <c r="R109" s="319"/>
      <c r="S109" s="320"/>
      <c r="T109" s="321"/>
      <c r="U109" s="322"/>
      <c r="V109" s="323"/>
      <c r="W109" s="324"/>
      <c r="X109" s="322"/>
      <c r="Y109" s="323"/>
      <c r="Z109" s="324"/>
      <c r="AA109" s="325"/>
      <c r="AB109" s="326"/>
      <c r="AC109" s="327"/>
      <c r="AD109" s="317"/>
      <c r="AE109" s="319"/>
      <c r="AF109" s="320"/>
      <c r="AG109" s="321"/>
      <c r="AH109" s="319"/>
      <c r="AI109" s="320"/>
      <c r="AJ109" s="321"/>
      <c r="AK109" s="319"/>
      <c r="AL109" s="320"/>
      <c r="AM109" s="321"/>
      <c r="AN109" s="319"/>
      <c r="AO109" s="320"/>
      <c r="AP109" s="321"/>
      <c r="AQ109" s="319"/>
      <c r="AR109" s="320"/>
      <c r="AS109" s="321"/>
      <c r="AT109" s="322"/>
      <c r="AU109" s="323"/>
      <c r="AV109" s="324"/>
      <c r="AW109" s="322"/>
      <c r="AX109" s="323"/>
      <c r="AY109" s="324"/>
      <c r="AZ109" s="325"/>
      <c r="BA109" s="326"/>
      <c r="BB109" s="327"/>
      <c r="BC109" s="317"/>
      <c r="BD109" s="319"/>
      <c r="BE109" s="320"/>
      <c r="BF109" s="321"/>
      <c r="BG109" s="319"/>
      <c r="BH109" s="320"/>
      <c r="BI109" s="321"/>
      <c r="BJ109" s="319"/>
      <c r="BK109" s="320"/>
      <c r="BL109" s="321"/>
      <c r="BM109" s="319"/>
      <c r="BN109" s="320"/>
      <c r="BO109" s="321"/>
      <c r="BP109" s="319"/>
      <c r="BQ109" s="320"/>
      <c r="BR109" s="321"/>
      <c r="BS109" s="322"/>
      <c r="BT109" s="323"/>
      <c r="BU109" s="324"/>
      <c r="BV109" s="322"/>
      <c r="BW109" s="323"/>
      <c r="BX109" s="324"/>
      <c r="BY109" s="325"/>
      <c r="BZ109" s="326"/>
      <c r="CA109" s="327"/>
      <c r="CB109" s="317"/>
      <c r="CC109" s="319"/>
      <c r="CD109" s="320"/>
      <c r="CE109" s="321"/>
      <c r="CF109" s="319"/>
      <c r="CG109" s="320"/>
      <c r="CH109" s="321"/>
      <c r="CI109" s="319"/>
      <c r="CJ109" s="320"/>
      <c r="CK109" s="321"/>
      <c r="CL109" s="319"/>
      <c r="CM109" s="320"/>
      <c r="CN109" s="321"/>
      <c r="CO109" s="319"/>
      <c r="CP109" s="320"/>
      <c r="CQ109" s="321"/>
      <c r="CR109" s="322"/>
      <c r="CS109" s="323"/>
      <c r="CT109" s="324"/>
      <c r="CU109" s="322"/>
      <c r="CV109" s="323"/>
      <c r="CW109" s="324"/>
      <c r="CX109" s="325"/>
      <c r="CY109" s="326"/>
      <c r="CZ109" s="327"/>
      <c r="DA109" s="317"/>
      <c r="DB109" s="328"/>
      <c r="DC109" s="329"/>
      <c r="DD109" s="330"/>
      <c r="DE109" s="328"/>
      <c r="DF109" s="329"/>
      <c r="DG109" s="330"/>
      <c r="DH109" s="328"/>
      <c r="DI109" s="329"/>
      <c r="DJ109" s="330"/>
      <c r="DK109" s="328"/>
      <c r="DL109" s="329"/>
      <c r="DM109" s="330"/>
      <c r="DN109" s="328"/>
      <c r="DO109" s="329"/>
      <c r="DP109" s="330"/>
      <c r="DQ109" s="322"/>
      <c r="DR109" s="323"/>
      <c r="DS109" s="324"/>
      <c r="DT109" s="322"/>
      <c r="DU109" s="323"/>
      <c r="DV109" s="324"/>
      <c r="DW109" s="325"/>
      <c r="DX109" s="326"/>
      <c r="DY109" s="327"/>
      <c r="DZ109" s="317"/>
    </row>
    <row r="110" spans="1:130" x14ac:dyDescent="0.35">
      <c r="A110" s="314"/>
      <c r="B110" s="315"/>
      <c r="C110" s="316"/>
      <c r="D110" s="317"/>
      <c r="E110" s="318"/>
      <c r="F110" s="319"/>
      <c r="G110" s="320"/>
      <c r="H110" s="321"/>
      <c r="I110" s="319"/>
      <c r="J110" s="320"/>
      <c r="K110" s="321"/>
      <c r="L110" s="319"/>
      <c r="M110" s="320"/>
      <c r="N110" s="321"/>
      <c r="O110" s="319"/>
      <c r="P110" s="320"/>
      <c r="Q110" s="321"/>
      <c r="R110" s="319"/>
      <c r="S110" s="320"/>
      <c r="T110" s="321"/>
      <c r="U110" s="322"/>
      <c r="V110" s="323"/>
      <c r="W110" s="324"/>
      <c r="X110" s="322"/>
      <c r="Y110" s="323"/>
      <c r="Z110" s="324"/>
      <c r="AA110" s="325"/>
      <c r="AB110" s="326"/>
      <c r="AC110" s="327"/>
      <c r="AD110" s="317"/>
      <c r="AE110" s="319"/>
      <c r="AF110" s="320"/>
      <c r="AG110" s="321"/>
      <c r="AH110" s="319"/>
      <c r="AI110" s="320"/>
      <c r="AJ110" s="321"/>
      <c r="AK110" s="319"/>
      <c r="AL110" s="320"/>
      <c r="AM110" s="321"/>
      <c r="AN110" s="319"/>
      <c r="AO110" s="320"/>
      <c r="AP110" s="321"/>
      <c r="AQ110" s="319"/>
      <c r="AR110" s="320"/>
      <c r="AS110" s="321"/>
      <c r="AT110" s="322"/>
      <c r="AU110" s="323"/>
      <c r="AV110" s="324"/>
      <c r="AW110" s="322"/>
      <c r="AX110" s="323"/>
      <c r="AY110" s="324"/>
      <c r="AZ110" s="325"/>
      <c r="BA110" s="326"/>
      <c r="BB110" s="327"/>
      <c r="BC110" s="317"/>
      <c r="BD110" s="319"/>
      <c r="BE110" s="320"/>
      <c r="BF110" s="321"/>
      <c r="BG110" s="319"/>
      <c r="BH110" s="320"/>
      <c r="BI110" s="321"/>
      <c r="BJ110" s="319"/>
      <c r="BK110" s="320"/>
      <c r="BL110" s="321"/>
      <c r="BM110" s="319"/>
      <c r="BN110" s="320"/>
      <c r="BO110" s="321"/>
      <c r="BP110" s="319"/>
      <c r="BQ110" s="320"/>
      <c r="BR110" s="321"/>
      <c r="BS110" s="322"/>
      <c r="BT110" s="323"/>
      <c r="BU110" s="324"/>
      <c r="BV110" s="322"/>
      <c r="BW110" s="323"/>
      <c r="BX110" s="324"/>
      <c r="BY110" s="325"/>
      <c r="BZ110" s="326"/>
      <c r="CA110" s="327"/>
      <c r="CB110" s="317"/>
      <c r="CC110" s="319"/>
      <c r="CD110" s="320"/>
      <c r="CE110" s="321"/>
      <c r="CF110" s="319"/>
      <c r="CG110" s="320"/>
      <c r="CH110" s="321"/>
      <c r="CI110" s="319"/>
      <c r="CJ110" s="320"/>
      <c r="CK110" s="321"/>
      <c r="CL110" s="319"/>
      <c r="CM110" s="320"/>
      <c r="CN110" s="321"/>
      <c r="CO110" s="319"/>
      <c r="CP110" s="320"/>
      <c r="CQ110" s="321"/>
      <c r="CR110" s="322"/>
      <c r="CS110" s="323"/>
      <c r="CT110" s="324"/>
      <c r="CU110" s="322"/>
      <c r="CV110" s="323"/>
      <c r="CW110" s="324"/>
      <c r="CX110" s="325"/>
      <c r="CY110" s="326"/>
      <c r="CZ110" s="327"/>
      <c r="DA110" s="317"/>
      <c r="DB110" s="328"/>
      <c r="DC110" s="329"/>
      <c r="DD110" s="330"/>
      <c r="DE110" s="328"/>
      <c r="DF110" s="329"/>
      <c r="DG110" s="330"/>
      <c r="DH110" s="328"/>
      <c r="DI110" s="329"/>
      <c r="DJ110" s="330"/>
      <c r="DK110" s="328"/>
      <c r="DL110" s="329"/>
      <c r="DM110" s="330"/>
      <c r="DN110" s="328"/>
      <c r="DO110" s="329"/>
      <c r="DP110" s="330"/>
      <c r="DQ110" s="322"/>
      <c r="DR110" s="323"/>
      <c r="DS110" s="324"/>
      <c r="DT110" s="322"/>
      <c r="DU110" s="323"/>
      <c r="DV110" s="324"/>
      <c r="DW110" s="325"/>
      <c r="DX110" s="326"/>
      <c r="DY110" s="327"/>
      <c r="DZ110" s="317"/>
    </row>
    <row r="111" spans="1:130" x14ac:dyDescent="0.35">
      <c r="A111" s="314"/>
      <c r="B111" s="315"/>
      <c r="C111" s="316"/>
      <c r="D111" s="317"/>
      <c r="E111" s="318"/>
      <c r="F111" s="319"/>
      <c r="G111" s="320"/>
      <c r="H111" s="321"/>
      <c r="I111" s="319"/>
      <c r="J111" s="320"/>
      <c r="K111" s="321"/>
      <c r="L111" s="319"/>
      <c r="M111" s="320"/>
      <c r="N111" s="321"/>
      <c r="O111" s="319"/>
      <c r="P111" s="320"/>
      <c r="Q111" s="321"/>
      <c r="R111" s="319"/>
      <c r="S111" s="320"/>
      <c r="T111" s="321"/>
      <c r="U111" s="322"/>
      <c r="V111" s="323"/>
      <c r="W111" s="324"/>
      <c r="X111" s="322"/>
      <c r="Y111" s="323"/>
      <c r="Z111" s="324"/>
      <c r="AA111" s="325"/>
      <c r="AB111" s="326"/>
      <c r="AC111" s="327"/>
      <c r="AD111" s="317"/>
      <c r="AE111" s="319"/>
      <c r="AF111" s="320"/>
      <c r="AG111" s="321"/>
      <c r="AH111" s="319"/>
      <c r="AI111" s="320"/>
      <c r="AJ111" s="321"/>
      <c r="AK111" s="319"/>
      <c r="AL111" s="320"/>
      <c r="AM111" s="321"/>
      <c r="AN111" s="319"/>
      <c r="AO111" s="320"/>
      <c r="AP111" s="321"/>
      <c r="AQ111" s="319"/>
      <c r="AR111" s="320"/>
      <c r="AS111" s="321"/>
      <c r="AT111" s="322"/>
      <c r="AU111" s="323"/>
      <c r="AV111" s="324"/>
      <c r="AW111" s="322"/>
      <c r="AX111" s="323"/>
      <c r="AY111" s="324"/>
      <c r="AZ111" s="325"/>
      <c r="BA111" s="326"/>
      <c r="BB111" s="327"/>
      <c r="BC111" s="317"/>
      <c r="BD111" s="319"/>
      <c r="BE111" s="320"/>
      <c r="BF111" s="321"/>
      <c r="BG111" s="319"/>
      <c r="BH111" s="320"/>
      <c r="BI111" s="321"/>
      <c r="BJ111" s="319"/>
      <c r="BK111" s="320"/>
      <c r="BL111" s="321"/>
      <c r="BM111" s="319"/>
      <c r="BN111" s="320"/>
      <c r="BO111" s="321"/>
      <c r="BP111" s="319"/>
      <c r="BQ111" s="320"/>
      <c r="BR111" s="321"/>
      <c r="BS111" s="322"/>
      <c r="BT111" s="323"/>
      <c r="BU111" s="324"/>
      <c r="BV111" s="322"/>
      <c r="BW111" s="323"/>
      <c r="BX111" s="324"/>
      <c r="BY111" s="325"/>
      <c r="BZ111" s="326"/>
      <c r="CA111" s="327"/>
      <c r="CB111" s="317"/>
      <c r="CC111" s="319"/>
      <c r="CD111" s="320"/>
      <c r="CE111" s="321"/>
      <c r="CF111" s="319"/>
      <c r="CG111" s="320"/>
      <c r="CH111" s="321"/>
      <c r="CI111" s="319"/>
      <c r="CJ111" s="320"/>
      <c r="CK111" s="321"/>
      <c r="CL111" s="319"/>
      <c r="CM111" s="320"/>
      <c r="CN111" s="321"/>
      <c r="CO111" s="319"/>
      <c r="CP111" s="320"/>
      <c r="CQ111" s="321"/>
      <c r="CR111" s="322"/>
      <c r="CS111" s="323"/>
      <c r="CT111" s="324"/>
      <c r="CU111" s="322"/>
      <c r="CV111" s="323"/>
      <c r="CW111" s="324"/>
      <c r="CX111" s="325"/>
      <c r="CY111" s="326"/>
      <c r="CZ111" s="327"/>
      <c r="DA111" s="317"/>
      <c r="DB111" s="328"/>
      <c r="DC111" s="329"/>
      <c r="DD111" s="330"/>
      <c r="DE111" s="328"/>
      <c r="DF111" s="329"/>
      <c r="DG111" s="330"/>
      <c r="DH111" s="328"/>
      <c r="DI111" s="329"/>
      <c r="DJ111" s="330"/>
      <c r="DK111" s="328"/>
      <c r="DL111" s="329"/>
      <c r="DM111" s="330"/>
      <c r="DN111" s="328"/>
      <c r="DO111" s="329"/>
      <c r="DP111" s="330"/>
      <c r="DQ111" s="322"/>
      <c r="DR111" s="323"/>
      <c r="DS111" s="324"/>
      <c r="DT111" s="322"/>
      <c r="DU111" s="323"/>
      <c r="DV111" s="324"/>
      <c r="DW111" s="325"/>
      <c r="DX111" s="326"/>
      <c r="DY111" s="327"/>
      <c r="DZ111" s="317"/>
    </row>
    <row r="112" spans="1:130" x14ac:dyDescent="0.35">
      <c r="A112" s="314"/>
      <c r="B112" s="315"/>
      <c r="C112" s="316"/>
      <c r="D112" s="317"/>
      <c r="E112" s="318"/>
      <c r="F112" s="319"/>
      <c r="G112" s="320"/>
      <c r="H112" s="321"/>
      <c r="I112" s="319"/>
      <c r="J112" s="320"/>
      <c r="K112" s="321"/>
      <c r="L112" s="319"/>
      <c r="M112" s="320"/>
      <c r="N112" s="321"/>
      <c r="O112" s="319"/>
      <c r="P112" s="320"/>
      <c r="Q112" s="321"/>
      <c r="R112" s="319"/>
      <c r="S112" s="320"/>
      <c r="T112" s="321"/>
      <c r="U112" s="322"/>
      <c r="V112" s="323"/>
      <c r="W112" s="324"/>
      <c r="X112" s="322"/>
      <c r="Y112" s="323"/>
      <c r="Z112" s="324"/>
      <c r="AA112" s="325"/>
      <c r="AB112" s="326"/>
      <c r="AC112" s="327"/>
      <c r="AD112" s="317"/>
      <c r="AE112" s="319"/>
      <c r="AF112" s="320"/>
      <c r="AG112" s="321"/>
      <c r="AH112" s="319"/>
      <c r="AI112" s="320"/>
      <c r="AJ112" s="321"/>
      <c r="AK112" s="319"/>
      <c r="AL112" s="320"/>
      <c r="AM112" s="321"/>
      <c r="AN112" s="319"/>
      <c r="AO112" s="320"/>
      <c r="AP112" s="321"/>
      <c r="AQ112" s="319"/>
      <c r="AR112" s="320"/>
      <c r="AS112" s="321"/>
      <c r="AT112" s="322"/>
      <c r="AU112" s="323"/>
      <c r="AV112" s="324"/>
      <c r="AW112" s="322"/>
      <c r="AX112" s="323"/>
      <c r="AY112" s="324"/>
      <c r="AZ112" s="325"/>
      <c r="BA112" s="326"/>
      <c r="BB112" s="327"/>
      <c r="BC112" s="317"/>
      <c r="BD112" s="319"/>
      <c r="BE112" s="320"/>
      <c r="BF112" s="321"/>
      <c r="BG112" s="319"/>
      <c r="BH112" s="320"/>
      <c r="BI112" s="321"/>
      <c r="BJ112" s="319"/>
      <c r="BK112" s="320"/>
      <c r="BL112" s="321"/>
      <c r="BM112" s="319"/>
      <c r="BN112" s="320"/>
      <c r="BO112" s="321"/>
      <c r="BP112" s="319"/>
      <c r="BQ112" s="320"/>
      <c r="BR112" s="321"/>
      <c r="BS112" s="322"/>
      <c r="BT112" s="323"/>
      <c r="BU112" s="324"/>
      <c r="BV112" s="322"/>
      <c r="BW112" s="323"/>
      <c r="BX112" s="324"/>
      <c r="BY112" s="325"/>
      <c r="BZ112" s="326"/>
      <c r="CA112" s="327"/>
      <c r="CB112" s="317"/>
      <c r="CC112" s="319"/>
      <c r="CD112" s="320"/>
      <c r="CE112" s="321"/>
      <c r="CF112" s="319"/>
      <c r="CG112" s="320"/>
      <c r="CH112" s="321"/>
      <c r="CI112" s="319"/>
      <c r="CJ112" s="320"/>
      <c r="CK112" s="321"/>
      <c r="CL112" s="319"/>
      <c r="CM112" s="320"/>
      <c r="CN112" s="321"/>
      <c r="CO112" s="319"/>
      <c r="CP112" s="320"/>
      <c r="CQ112" s="321"/>
      <c r="CR112" s="322"/>
      <c r="CS112" s="323"/>
      <c r="CT112" s="324"/>
      <c r="CU112" s="322"/>
      <c r="CV112" s="323"/>
      <c r="CW112" s="324"/>
      <c r="CX112" s="325"/>
      <c r="CY112" s="326"/>
      <c r="CZ112" s="327"/>
      <c r="DA112" s="317"/>
      <c r="DB112" s="328"/>
      <c r="DC112" s="329"/>
      <c r="DD112" s="330"/>
      <c r="DE112" s="328"/>
      <c r="DF112" s="329"/>
      <c r="DG112" s="330"/>
      <c r="DH112" s="328"/>
      <c r="DI112" s="329"/>
      <c r="DJ112" s="330"/>
      <c r="DK112" s="328"/>
      <c r="DL112" s="329"/>
      <c r="DM112" s="330"/>
      <c r="DN112" s="328"/>
      <c r="DO112" s="329"/>
      <c r="DP112" s="330"/>
      <c r="DQ112" s="322"/>
      <c r="DR112" s="323"/>
      <c r="DS112" s="324"/>
      <c r="DT112" s="322"/>
      <c r="DU112" s="323"/>
      <c r="DV112" s="324"/>
      <c r="DW112" s="325"/>
      <c r="DX112" s="326"/>
      <c r="DY112" s="327"/>
      <c r="DZ112" s="317"/>
    </row>
    <row r="113" spans="1:130" x14ac:dyDescent="0.35">
      <c r="A113" s="314"/>
      <c r="B113" s="315"/>
      <c r="C113" s="316"/>
      <c r="D113" s="317"/>
      <c r="E113" s="318"/>
      <c r="F113" s="319"/>
      <c r="G113" s="320"/>
      <c r="H113" s="321"/>
      <c r="I113" s="319"/>
      <c r="J113" s="320"/>
      <c r="K113" s="321"/>
      <c r="L113" s="319"/>
      <c r="M113" s="320"/>
      <c r="N113" s="321"/>
      <c r="O113" s="319"/>
      <c r="P113" s="320"/>
      <c r="Q113" s="321"/>
      <c r="R113" s="319"/>
      <c r="S113" s="320"/>
      <c r="T113" s="321"/>
      <c r="U113" s="322"/>
      <c r="V113" s="323"/>
      <c r="W113" s="324"/>
      <c r="X113" s="322"/>
      <c r="Y113" s="323"/>
      <c r="Z113" s="324"/>
      <c r="AA113" s="325"/>
      <c r="AB113" s="326"/>
      <c r="AC113" s="327"/>
      <c r="AD113" s="317"/>
      <c r="AE113" s="319"/>
      <c r="AF113" s="320"/>
      <c r="AG113" s="321"/>
      <c r="AH113" s="319"/>
      <c r="AI113" s="320"/>
      <c r="AJ113" s="321"/>
      <c r="AK113" s="319"/>
      <c r="AL113" s="320"/>
      <c r="AM113" s="321"/>
      <c r="AN113" s="319"/>
      <c r="AO113" s="320"/>
      <c r="AP113" s="321"/>
      <c r="AQ113" s="319"/>
      <c r="AR113" s="320"/>
      <c r="AS113" s="321"/>
      <c r="AT113" s="322"/>
      <c r="AU113" s="323"/>
      <c r="AV113" s="324"/>
      <c r="AW113" s="322"/>
      <c r="AX113" s="323"/>
      <c r="AY113" s="324"/>
      <c r="AZ113" s="325"/>
      <c r="BA113" s="326"/>
      <c r="BB113" s="327"/>
      <c r="BC113" s="317"/>
      <c r="BD113" s="319"/>
      <c r="BE113" s="320"/>
      <c r="BF113" s="321"/>
      <c r="BG113" s="319"/>
      <c r="BH113" s="320"/>
      <c r="BI113" s="321"/>
      <c r="BJ113" s="319"/>
      <c r="BK113" s="320"/>
      <c r="BL113" s="321"/>
      <c r="BM113" s="319"/>
      <c r="BN113" s="320"/>
      <c r="BO113" s="321"/>
      <c r="BP113" s="319"/>
      <c r="BQ113" s="320"/>
      <c r="BR113" s="321"/>
      <c r="BS113" s="322"/>
      <c r="BT113" s="323"/>
      <c r="BU113" s="324"/>
      <c r="BV113" s="322"/>
      <c r="BW113" s="323"/>
      <c r="BX113" s="324"/>
      <c r="BY113" s="325"/>
      <c r="BZ113" s="326"/>
      <c r="CA113" s="327"/>
      <c r="CB113" s="317"/>
      <c r="CC113" s="319"/>
      <c r="CD113" s="320"/>
      <c r="CE113" s="321"/>
      <c r="CF113" s="319"/>
      <c r="CG113" s="320"/>
      <c r="CH113" s="321"/>
      <c r="CI113" s="319"/>
      <c r="CJ113" s="320"/>
      <c r="CK113" s="321"/>
      <c r="CL113" s="319"/>
      <c r="CM113" s="320"/>
      <c r="CN113" s="321"/>
      <c r="CO113" s="319"/>
      <c r="CP113" s="320"/>
      <c r="CQ113" s="321"/>
      <c r="CR113" s="322"/>
      <c r="CS113" s="323"/>
      <c r="CT113" s="324"/>
      <c r="CU113" s="322"/>
      <c r="CV113" s="323"/>
      <c r="CW113" s="324"/>
      <c r="CX113" s="325"/>
      <c r="CY113" s="326"/>
      <c r="CZ113" s="327"/>
      <c r="DA113" s="317"/>
      <c r="DB113" s="328"/>
      <c r="DC113" s="329"/>
      <c r="DD113" s="330"/>
      <c r="DE113" s="328"/>
      <c r="DF113" s="329"/>
      <c r="DG113" s="330"/>
      <c r="DH113" s="328"/>
      <c r="DI113" s="329"/>
      <c r="DJ113" s="330"/>
      <c r="DK113" s="328"/>
      <c r="DL113" s="329"/>
      <c r="DM113" s="330"/>
      <c r="DN113" s="328"/>
      <c r="DO113" s="329"/>
      <c r="DP113" s="330"/>
      <c r="DQ113" s="322"/>
      <c r="DR113" s="323"/>
      <c r="DS113" s="324"/>
      <c r="DT113" s="322"/>
      <c r="DU113" s="323"/>
      <c r="DV113" s="324"/>
      <c r="DW113" s="325"/>
      <c r="DX113" s="326"/>
      <c r="DY113" s="327"/>
      <c r="DZ113" s="317"/>
    </row>
    <row r="114" spans="1:130" x14ac:dyDescent="0.35">
      <c r="A114" s="314"/>
      <c r="B114" s="315"/>
      <c r="C114" s="316"/>
      <c r="D114" s="317"/>
      <c r="E114" s="318"/>
      <c r="F114" s="319"/>
      <c r="G114" s="320"/>
      <c r="H114" s="321"/>
      <c r="I114" s="319"/>
      <c r="J114" s="320"/>
      <c r="K114" s="321"/>
      <c r="L114" s="319"/>
      <c r="M114" s="320"/>
      <c r="N114" s="321"/>
      <c r="O114" s="319"/>
      <c r="P114" s="320"/>
      <c r="Q114" s="321"/>
      <c r="R114" s="319"/>
      <c r="S114" s="320"/>
      <c r="T114" s="321"/>
      <c r="U114" s="322"/>
      <c r="V114" s="323"/>
      <c r="W114" s="324"/>
      <c r="X114" s="322"/>
      <c r="Y114" s="323"/>
      <c r="Z114" s="324"/>
      <c r="AA114" s="325"/>
      <c r="AB114" s="326"/>
      <c r="AC114" s="327"/>
      <c r="AD114" s="317"/>
      <c r="AE114" s="319"/>
      <c r="AF114" s="320"/>
      <c r="AG114" s="321"/>
      <c r="AH114" s="319"/>
      <c r="AI114" s="320"/>
      <c r="AJ114" s="321"/>
      <c r="AK114" s="319"/>
      <c r="AL114" s="320"/>
      <c r="AM114" s="321"/>
      <c r="AN114" s="319"/>
      <c r="AO114" s="320"/>
      <c r="AP114" s="321"/>
      <c r="AQ114" s="319"/>
      <c r="AR114" s="320"/>
      <c r="AS114" s="321"/>
      <c r="AT114" s="322"/>
      <c r="AU114" s="323"/>
      <c r="AV114" s="324"/>
      <c r="AW114" s="322"/>
      <c r="AX114" s="323"/>
      <c r="AY114" s="324"/>
      <c r="AZ114" s="325"/>
      <c r="BA114" s="326"/>
      <c r="BB114" s="327"/>
      <c r="BC114" s="317"/>
      <c r="BD114" s="319"/>
      <c r="BE114" s="320"/>
      <c r="BF114" s="321"/>
      <c r="BG114" s="319"/>
      <c r="BH114" s="320"/>
      <c r="BI114" s="321"/>
      <c r="BJ114" s="319"/>
      <c r="BK114" s="320"/>
      <c r="BL114" s="321"/>
      <c r="BM114" s="319"/>
      <c r="BN114" s="320"/>
      <c r="BO114" s="321"/>
      <c r="BP114" s="319"/>
      <c r="BQ114" s="320"/>
      <c r="BR114" s="321"/>
      <c r="BS114" s="322"/>
      <c r="BT114" s="323"/>
      <c r="BU114" s="324"/>
      <c r="BV114" s="322"/>
      <c r="BW114" s="323"/>
      <c r="BX114" s="324"/>
      <c r="BY114" s="325"/>
      <c r="BZ114" s="326"/>
      <c r="CA114" s="327"/>
      <c r="CB114" s="317"/>
      <c r="CC114" s="319"/>
      <c r="CD114" s="320"/>
      <c r="CE114" s="321"/>
      <c r="CF114" s="319"/>
      <c r="CG114" s="320"/>
      <c r="CH114" s="321"/>
      <c r="CI114" s="319"/>
      <c r="CJ114" s="320"/>
      <c r="CK114" s="321"/>
      <c r="CL114" s="319"/>
      <c r="CM114" s="320"/>
      <c r="CN114" s="321"/>
      <c r="CO114" s="319"/>
      <c r="CP114" s="320"/>
      <c r="CQ114" s="321"/>
      <c r="CR114" s="322"/>
      <c r="CS114" s="323"/>
      <c r="CT114" s="324"/>
      <c r="CU114" s="322"/>
      <c r="CV114" s="323"/>
      <c r="CW114" s="324"/>
      <c r="CX114" s="325"/>
      <c r="CY114" s="326"/>
      <c r="CZ114" s="327"/>
      <c r="DA114" s="317"/>
      <c r="DB114" s="328"/>
      <c r="DC114" s="329"/>
      <c r="DD114" s="330"/>
      <c r="DE114" s="328"/>
      <c r="DF114" s="329"/>
      <c r="DG114" s="330"/>
      <c r="DH114" s="328"/>
      <c r="DI114" s="329"/>
      <c r="DJ114" s="330"/>
      <c r="DK114" s="328"/>
      <c r="DL114" s="329"/>
      <c r="DM114" s="330"/>
      <c r="DN114" s="328"/>
      <c r="DO114" s="329"/>
      <c r="DP114" s="330"/>
      <c r="DQ114" s="322"/>
      <c r="DR114" s="323"/>
      <c r="DS114" s="324"/>
      <c r="DT114" s="322"/>
      <c r="DU114" s="323"/>
      <c r="DV114" s="324"/>
      <c r="DW114" s="325"/>
      <c r="DX114" s="326"/>
      <c r="DY114" s="327"/>
      <c r="DZ114" s="317"/>
    </row>
    <row r="115" spans="1:130" x14ac:dyDescent="0.35">
      <c r="A115" s="314"/>
      <c r="B115" s="315"/>
      <c r="C115" s="316"/>
      <c r="D115" s="317"/>
      <c r="E115" s="318"/>
      <c r="F115" s="319"/>
      <c r="G115" s="320"/>
      <c r="H115" s="321"/>
      <c r="I115" s="319"/>
      <c r="J115" s="320"/>
      <c r="K115" s="321"/>
      <c r="L115" s="319"/>
      <c r="M115" s="320"/>
      <c r="N115" s="321"/>
      <c r="O115" s="319"/>
      <c r="P115" s="320"/>
      <c r="Q115" s="321"/>
      <c r="R115" s="319"/>
      <c r="S115" s="320"/>
      <c r="T115" s="321"/>
      <c r="U115" s="322"/>
      <c r="V115" s="323"/>
      <c r="W115" s="324"/>
      <c r="X115" s="322"/>
      <c r="Y115" s="323"/>
      <c r="Z115" s="324"/>
      <c r="AA115" s="325"/>
      <c r="AB115" s="326"/>
      <c r="AC115" s="327"/>
      <c r="AD115" s="317"/>
      <c r="AE115" s="319"/>
      <c r="AF115" s="320"/>
      <c r="AG115" s="321"/>
      <c r="AH115" s="319"/>
      <c r="AI115" s="320"/>
      <c r="AJ115" s="321"/>
      <c r="AK115" s="319"/>
      <c r="AL115" s="320"/>
      <c r="AM115" s="321"/>
      <c r="AN115" s="319"/>
      <c r="AO115" s="320"/>
      <c r="AP115" s="321"/>
      <c r="AQ115" s="319"/>
      <c r="AR115" s="320"/>
      <c r="AS115" s="321"/>
      <c r="AT115" s="322"/>
      <c r="AU115" s="323"/>
      <c r="AV115" s="324"/>
      <c r="AW115" s="322"/>
      <c r="AX115" s="323"/>
      <c r="AY115" s="324"/>
      <c r="AZ115" s="325"/>
      <c r="BA115" s="326"/>
      <c r="BB115" s="327"/>
      <c r="BC115" s="317"/>
      <c r="BD115" s="319"/>
      <c r="BE115" s="320"/>
      <c r="BF115" s="321"/>
      <c r="BG115" s="319"/>
      <c r="BH115" s="320"/>
      <c r="BI115" s="321"/>
      <c r="BJ115" s="319"/>
      <c r="BK115" s="320"/>
      <c r="BL115" s="321"/>
      <c r="BM115" s="319"/>
      <c r="BN115" s="320"/>
      <c r="BO115" s="321"/>
      <c r="BP115" s="319"/>
      <c r="BQ115" s="320"/>
      <c r="BR115" s="321"/>
      <c r="BS115" s="322"/>
      <c r="BT115" s="323"/>
      <c r="BU115" s="324"/>
      <c r="BV115" s="322"/>
      <c r="BW115" s="323"/>
      <c r="BX115" s="324"/>
      <c r="BY115" s="325"/>
      <c r="BZ115" s="326"/>
      <c r="CA115" s="327"/>
      <c r="CB115" s="317"/>
      <c r="CC115" s="319"/>
      <c r="CD115" s="320"/>
      <c r="CE115" s="321"/>
      <c r="CF115" s="319"/>
      <c r="CG115" s="320"/>
      <c r="CH115" s="321"/>
      <c r="CI115" s="319"/>
      <c r="CJ115" s="320"/>
      <c r="CK115" s="321"/>
      <c r="CL115" s="319"/>
      <c r="CM115" s="320"/>
      <c r="CN115" s="321"/>
      <c r="CO115" s="319"/>
      <c r="CP115" s="320"/>
      <c r="CQ115" s="321"/>
      <c r="CR115" s="322"/>
      <c r="CS115" s="323"/>
      <c r="CT115" s="324"/>
      <c r="CU115" s="322"/>
      <c r="CV115" s="323"/>
      <c r="CW115" s="324"/>
      <c r="CX115" s="325"/>
      <c r="CY115" s="326"/>
      <c r="CZ115" s="327"/>
      <c r="DA115" s="317"/>
      <c r="DB115" s="328"/>
      <c r="DC115" s="329"/>
      <c r="DD115" s="330"/>
      <c r="DE115" s="328"/>
      <c r="DF115" s="329"/>
      <c r="DG115" s="330"/>
      <c r="DH115" s="328"/>
      <c r="DI115" s="329"/>
      <c r="DJ115" s="330"/>
      <c r="DK115" s="328"/>
      <c r="DL115" s="329"/>
      <c r="DM115" s="330"/>
      <c r="DN115" s="328"/>
      <c r="DO115" s="329"/>
      <c r="DP115" s="330"/>
      <c r="DQ115" s="322"/>
      <c r="DR115" s="323"/>
      <c r="DS115" s="324"/>
      <c r="DT115" s="322"/>
      <c r="DU115" s="323"/>
      <c r="DV115" s="324"/>
      <c r="DW115" s="325"/>
      <c r="DX115" s="326"/>
      <c r="DY115" s="327"/>
      <c r="DZ115" s="317"/>
    </row>
    <row r="116" spans="1:130" x14ac:dyDescent="0.35">
      <c r="A116" s="314"/>
      <c r="B116" s="315"/>
      <c r="C116" s="316"/>
      <c r="D116" s="317"/>
      <c r="E116" s="318"/>
      <c r="F116" s="319"/>
      <c r="G116" s="320"/>
      <c r="H116" s="321"/>
      <c r="I116" s="319"/>
      <c r="J116" s="320"/>
      <c r="K116" s="321"/>
      <c r="L116" s="319"/>
      <c r="M116" s="320"/>
      <c r="N116" s="321"/>
      <c r="O116" s="319"/>
      <c r="P116" s="320"/>
      <c r="Q116" s="321"/>
      <c r="R116" s="319"/>
      <c r="S116" s="320"/>
      <c r="T116" s="321"/>
      <c r="U116" s="322"/>
      <c r="V116" s="323"/>
      <c r="W116" s="324"/>
      <c r="X116" s="322"/>
      <c r="Y116" s="323"/>
      <c r="Z116" s="324"/>
      <c r="AA116" s="325"/>
      <c r="AB116" s="326"/>
      <c r="AC116" s="327"/>
      <c r="AD116" s="317"/>
      <c r="AE116" s="319"/>
      <c r="AF116" s="320"/>
      <c r="AG116" s="321"/>
      <c r="AH116" s="319"/>
      <c r="AI116" s="320"/>
      <c r="AJ116" s="321"/>
      <c r="AK116" s="319"/>
      <c r="AL116" s="320"/>
      <c r="AM116" s="321"/>
      <c r="AN116" s="319"/>
      <c r="AO116" s="320"/>
      <c r="AP116" s="321"/>
      <c r="AQ116" s="319"/>
      <c r="AR116" s="320"/>
      <c r="AS116" s="321"/>
      <c r="AT116" s="322"/>
      <c r="AU116" s="323"/>
      <c r="AV116" s="324"/>
      <c r="AW116" s="322"/>
      <c r="AX116" s="323"/>
      <c r="AY116" s="324"/>
      <c r="AZ116" s="325"/>
      <c r="BA116" s="326"/>
      <c r="BB116" s="327"/>
      <c r="BC116" s="317"/>
      <c r="BD116" s="319"/>
      <c r="BE116" s="320"/>
      <c r="BF116" s="321"/>
      <c r="BG116" s="319"/>
      <c r="BH116" s="320"/>
      <c r="BI116" s="321"/>
      <c r="BJ116" s="319"/>
      <c r="BK116" s="320"/>
      <c r="BL116" s="321"/>
      <c r="BM116" s="319"/>
      <c r="BN116" s="320"/>
      <c r="BO116" s="321"/>
      <c r="BP116" s="319"/>
      <c r="BQ116" s="320"/>
      <c r="BR116" s="321"/>
      <c r="BS116" s="322"/>
      <c r="BT116" s="323"/>
      <c r="BU116" s="324"/>
      <c r="BV116" s="322"/>
      <c r="BW116" s="323"/>
      <c r="BX116" s="324"/>
      <c r="BY116" s="325"/>
      <c r="BZ116" s="326"/>
      <c r="CA116" s="327"/>
      <c r="CB116" s="317"/>
      <c r="CC116" s="319"/>
      <c r="CD116" s="320"/>
      <c r="CE116" s="321"/>
      <c r="CF116" s="319"/>
      <c r="CG116" s="320"/>
      <c r="CH116" s="321"/>
      <c r="CI116" s="319"/>
      <c r="CJ116" s="320"/>
      <c r="CK116" s="321"/>
      <c r="CL116" s="319"/>
      <c r="CM116" s="320"/>
      <c r="CN116" s="321"/>
      <c r="CO116" s="319"/>
      <c r="CP116" s="320"/>
      <c r="CQ116" s="321"/>
      <c r="CR116" s="322"/>
      <c r="CS116" s="323"/>
      <c r="CT116" s="324"/>
      <c r="CU116" s="322"/>
      <c r="CV116" s="323"/>
      <c r="CW116" s="324"/>
      <c r="CX116" s="325"/>
      <c r="CY116" s="326"/>
      <c r="CZ116" s="327"/>
      <c r="DA116" s="317"/>
      <c r="DB116" s="328"/>
      <c r="DC116" s="329"/>
      <c r="DD116" s="330"/>
      <c r="DE116" s="328"/>
      <c r="DF116" s="329"/>
      <c r="DG116" s="330"/>
      <c r="DH116" s="328"/>
      <c r="DI116" s="329"/>
      <c r="DJ116" s="330"/>
      <c r="DK116" s="328"/>
      <c r="DL116" s="329"/>
      <c r="DM116" s="330"/>
      <c r="DN116" s="328"/>
      <c r="DO116" s="329"/>
      <c r="DP116" s="330"/>
      <c r="DQ116" s="322"/>
      <c r="DR116" s="323"/>
      <c r="DS116" s="324"/>
      <c r="DT116" s="322"/>
      <c r="DU116" s="323"/>
      <c r="DV116" s="324"/>
      <c r="DW116" s="325"/>
      <c r="DX116" s="326"/>
      <c r="DY116" s="327"/>
      <c r="DZ116" s="317"/>
    </row>
    <row r="117" spans="1:130" x14ac:dyDescent="0.35">
      <c r="A117" s="314"/>
      <c r="B117" s="315"/>
      <c r="C117" s="316"/>
      <c r="D117" s="317"/>
      <c r="E117" s="318"/>
      <c r="F117" s="319"/>
      <c r="G117" s="320"/>
      <c r="H117" s="321"/>
      <c r="I117" s="319"/>
      <c r="J117" s="320"/>
      <c r="K117" s="321"/>
      <c r="L117" s="319"/>
      <c r="M117" s="320"/>
      <c r="N117" s="321"/>
      <c r="O117" s="319"/>
      <c r="P117" s="320"/>
      <c r="Q117" s="321"/>
      <c r="R117" s="319"/>
      <c r="S117" s="320"/>
      <c r="T117" s="321"/>
      <c r="U117" s="322"/>
      <c r="V117" s="323"/>
      <c r="W117" s="324"/>
      <c r="X117" s="322"/>
      <c r="Y117" s="323"/>
      <c r="Z117" s="324"/>
      <c r="AA117" s="325"/>
      <c r="AB117" s="326"/>
      <c r="AC117" s="327"/>
      <c r="AD117" s="317"/>
      <c r="AE117" s="319"/>
      <c r="AF117" s="320"/>
      <c r="AG117" s="321"/>
      <c r="AH117" s="319"/>
      <c r="AI117" s="320"/>
      <c r="AJ117" s="321"/>
      <c r="AK117" s="319"/>
      <c r="AL117" s="320"/>
      <c r="AM117" s="321"/>
      <c r="AN117" s="319"/>
      <c r="AO117" s="320"/>
      <c r="AP117" s="321"/>
      <c r="AQ117" s="319"/>
      <c r="AR117" s="320"/>
      <c r="AS117" s="321"/>
      <c r="AT117" s="322"/>
      <c r="AU117" s="323"/>
      <c r="AV117" s="324"/>
      <c r="AW117" s="322"/>
      <c r="AX117" s="323"/>
      <c r="AY117" s="324"/>
      <c r="AZ117" s="325"/>
      <c r="BA117" s="326"/>
      <c r="BB117" s="327"/>
      <c r="BC117" s="317"/>
      <c r="BD117" s="319"/>
      <c r="BE117" s="320"/>
      <c r="BF117" s="321"/>
      <c r="BG117" s="319"/>
      <c r="BH117" s="320"/>
      <c r="BI117" s="321"/>
      <c r="BJ117" s="319"/>
      <c r="BK117" s="320"/>
      <c r="BL117" s="321"/>
      <c r="BM117" s="319"/>
      <c r="BN117" s="320"/>
      <c r="BO117" s="321"/>
      <c r="BP117" s="319"/>
      <c r="BQ117" s="320"/>
      <c r="BR117" s="321"/>
      <c r="BS117" s="322"/>
      <c r="BT117" s="323"/>
      <c r="BU117" s="324"/>
      <c r="BV117" s="322"/>
      <c r="BW117" s="323"/>
      <c r="BX117" s="324"/>
      <c r="BY117" s="325"/>
      <c r="BZ117" s="326"/>
      <c r="CA117" s="327"/>
      <c r="CB117" s="317"/>
      <c r="CC117" s="319"/>
      <c r="CD117" s="320"/>
      <c r="CE117" s="321"/>
      <c r="CF117" s="319"/>
      <c r="CG117" s="320"/>
      <c r="CH117" s="321"/>
      <c r="CI117" s="319"/>
      <c r="CJ117" s="320"/>
      <c r="CK117" s="321"/>
      <c r="CL117" s="319"/>
      <c r="CM117" s="320"/>
      <c r="CN117" s="321"/>
      <c r="CO117" s="319"/>
      <c r="CP117" s="320"/>
      <c r="CQ117" s="321"/>
      <c r="CR117" s="322"/>
      <c r="CS117" s="323"/>
      <c r="CT117" s="324"/>
      <c r="CU117" s="322"/>
      <c r="CV117" s="323"/>
      <c r="CW117" s="324"/>
      <c r="CX117" s="325"/>
      <c r="CY117" s="326"/>
      <c r="CZ117" s="327"/>
      <c r="DA117" s="317"/>
      <c r="DB117" s="328"/>
      <c r="DC117" s="329"/>
      <c r="DD117" s="330"/>
      <c r="DE117" s="328"/>
      <c r="DF117" s="329"/>
      <c r="DG117" s="330"/>
      <c r="DH117" s="328"/>
      <c r="DI117" s="329"/>
      <c r="DJ117" s="330"/>
      <c r="DK117" s="328"/>
      <c r="DL117" s="329"/>
      <c r="DM117" s="330"/>
      <c r="DN117" s="328"/>
      <c r="DO117" s="329"/>
      <c r="DP117" s="330"/>
      <c r="DQ117" s="322"/>
      <c r="DR117" s="323"/>
      <c r="DS117" s="324"/>
      <c r="DT117" s="322"/>
      <c r="DU117" s="323"/>
      <c r="DV117" s="324"/>
      <c r="DW117" s="325"/>
      <c r="DX117" s="326"/>
      <c r="DY117" s="327"/>
      <c r="DZ117" s="317"/>
    </row>
    <row r="118" spans="1:130" x14ac:dyDescent="0.35">
      <c r="A118" s="314"/>
      <c r="B118" s="315"/>
      <c r="C118" s="316"/>
      <c r="D118" s="317"/>
      <c r="E118" s="318"/>
      <c r="F118" s="319"/>
      <c r="G118" s="320"/>
      <c r="H118" s="321"/>
      <c r="I118" s="319"/>
      <c r="J118" s="320"/>
      <c r="K118" s="321"/>
      <c r="L118" s="319"/>
      <c r="M118" s="320"/>
      <c r="N118" s="321"/>
      <c r="O118" s="319"/>
      <c r="P118" s="320"/>
      <c r="Q118" s="321"/>
      <c r="R118" s="319"/>
      <c r="S118" s="320"/>
      <c r="T118" s="321"/>
      <c r="U118" s="322"/>
      <c r="V118" s="323"/>
      <c r="W118" s="324"/>
      <c r="X118" s="322"/>
      <c r="Y118" s="323"/>
      <c r="Z118" s="324"/>
      <c r="AA118" s="325"/>
      <c r="AB118" s="326"/>
      <c r="AC118" s="327"/>
      <c r="AD118" s="317"/>
      <c r="AE118" s="319"/>
      <c r="AF118" s="320"/>
      <c r="AG118" s="321"/>
      <c r="AH118" s="319"/>
      <c r="AI118" s="320"/>
      <c r="AJ118" s="321"/>
      <c r="AK118" s="319"/>
      <c r="AL118" s="320"/>
      <c r="AM118" s="321"/>
      <c r="AN118" s="319"/>
      <c r="AO118" s="320"/>
      <c r="AP118" s="321"/>
      <c r="AQ118" s="319"/>
      <c r="AR118" s="320"/>
      <c r="AS118" s="321"/>
      <c r="AT118" s="322"/>
      <c r="AU118" s="323"/>
      <c r="AV118" s="324"/>
      <c r="AW118" s="322"/>
      <c r="AX118" s="323"/>
      <c r="AY118" s="324"/>
      <c r="AZ118" s="325"/>
      <c r="BA118" s="326"/>
      <c r="BB118" s="327"/>
      <c r="BC118" s="317"/>
      <c r="BD118" s="319"/>
      <c r="BE118" s="320"/>
      <c r="BF118" s="321"/>
      <c r="BG118" s="319"/>
      <c r="BH118" s="320"/>
      <c r="BI118" s="321"/>
      <c r="BJ118" s="319"/>
      <c r="BK118" s="320"/>
      <c r="BL118" s="321"/>
      <c r="BM118" s="319"/>
      <c r="BN118" s="320"/>
      <c r="BO118" s="321"/>
      <c r="BP118" s="319"/>
      <c r="BQ118" s="320"/>
      <c r="BR118" s="321"/>
      <c r="BS118" s="322"/>
      <c r="BT118" s="323"/>
      <c r="BU118" s="324"/>
      <c r="BV118" s="322"/>
      <c r="BW118" s="323"/>
      <c r="BX118" s="324"/>
      <c r="BY118" s="325"/>
      <c r="BZ118" s="326"/>
      <c r="CA118" s="327"/>
      <c r="CB118" s="317"/>
      <c r="CC118" s="319"/>
      <c r="CD118" s="320"/>
      <c r="CE118" s="321"/>
      <c r="CF118" s="319"/>
      <c r="CG118" s="320"/>
      <c r="CH118" s="321"/>
      <c r="CI118" s="319"/>
      <c r="CJ118" s="320"/>
      <c r="CK118" s="321"/>
      <c r="CL118" s="319"/>
      <c r="CM118" s="320"/>
      <c r="CN118" s="321"/>
      <c r="CO118" s="319"/>
      <c r="CP118" s="320"/>
      <c r="CQ118" s="321"/>
      <c r="CR118" s="322"/>
      <c r="CS118" s="323"/>
      <c r="CT118" s="324"/>
      <c r="CU118" s="322"/>
      <c r="CV118" s="323"/>
      <c r="CW118" s="324"/>
      <c r="CX118" s="325"/>
      <c r="CY118" s="326"/>
      <c r="CZ118" s="327"/>
      <c r="DA118" s="317"/>
      <c r="DB118" s="328"/>
      <c r="DC118" s="329"/>
      <c r="DD118" s="330"/>
      <c r="DE118" s="328"/>
      <c r="DF118" s="329"/>
      <c r="DG118" s="330"/>
      <c r="DH118" s="328"/>
      <c r="DI118" s="329"/>
      <c r="DJ118" s="330"/>
      <c r="DK118" s="328"/>
      <c r="DL118" s="329"/>
      <c r="DM118" s="330"/>
      <c r="DN118" s="328"/>
      <c r="DO118" s="329"/>
      <c r="DP118" s="330"/>
      <c r="DQ118" s="322"/>
      <c r="DR118" s="323"/>
      <c r="DS118" s="324"/>
      <c r="DT118" s="322"/>
      <c r="DU118" s="323"/>
      <c r="DV118" s="324"/>
      <c r="DW118" s="325"/>
      <c r="DX118" s="326"/>
      <c r="DY118" s="327"/>
      <c r="DZ118" s="317"/>
    </row>
    <row r="119" spans="1:130" x14ac:dyDescent="0.35">
      <c r="A119" s="314"/>
      <c r="B119" s="315"/>
      <c r="C119" s="316"/>
      <c r="D119" s="317"/>
      <c r="E119" s="318"/>
      <c r="F119" s="319"/>
      <c r="G119" s="320"/>
      <c r="H119" s="321"/>
      <c r="I119" s="319"/>
      <c r="J119" s="320"/>
      <c r="K119" s="321"/>
      <c r="L119" s="319"/>
      <c r="M119" s="320"/>
      <c r="N119" s="321"/>
      <c r="O119" s="319"/>
      <c r="P119" s="320"/>
      <c r="Q119" s="321"/>
      <c r="R119" s="319"/>
      <c r="S119" s="320"/>
      <c r="T119" s="321"/>
      <c r="U119" s="322"/>
      <c r="V119" s="323"/>
      <c r="W119" s="324"/>
      <c r="X119" s="322"/>
      <c r="Y119" s="323"/>
      <c r="Z119" s="324"/>
      <c r="AA119" s="325"/>
      <c r="AB119" s="326"/>
      <c r="AC119" s="327"/>
      <c r="AD119" s="317"/>
      <c r="AE119" s="319"/>
      <c r="AF119" s="320"/>
      <c r="AG119" s="321"/>
      <c r="AH119" s="319"/>
      <c r="AI119" s="320"/>
      <c r="AJ119" s="321"/>
      <c r="AK119" s="319"/>
      <c r="AL119" s="320"/>
      <c r="AM119" s="321"/>
      <c r="AN119" s="319"/>
      <c r="AO119" s="320"/>
      <c r="AP119" s="321"/>
      <c r="AQ119" s="319"/>
      <c r="AR119" s="320"/>
      <c r="AS119" s="321"/>
      <c r="AT119" s="322"/>
      <c r="AU119" s="323"/>
      <c r="AV119" s="324"/>
      <c r="AW119" s="322"/>
      <c r="AX119" s="323"/>
      <c r="AY119" s="324"/>
      <c r="AZ119" s="325"/>
      <c r="BA119" s="326"/>
      <c r="BB119" s="327"/>
      <c r="BC119" s="317"/>
      <c r="BD119" s="319"/>
      <c r="BE119" s="320"/>
      <c r="BF119" s="321"/>
      <c r="BG119" s="319"/>
      <c r="BH119" s="320"/>
      <c r="BI119" s="321"/>
      <c r="BJ119" s="319"/>
      <c r="BK119" s="320"/>
      <c r="BL119" s="321"/>
      <c r="BM119" s="319"/>
      <c r="BN119" s="320"/>
      <c r="BO119" s="321"/>
      <c r="BP119" s="319"/>
      <c r="BQ119" s="320"/>
      <c r="BR119" s="321"/>
      <c r="BS119" s="322"/>
      <c r="BT119" s="323"/>
      <c r="BU119" s="324"/>
      <c r="BV119" s="322"/>
      <c r="BW119" s="323"/>
      <c r="BX119" s="324"/>
      <c r="BY119" s="325"/>
      <c r="BZ119" s="326"/>
      <c r="CA119" s="327"/>
      <c r="CB119" s="317"/>
      <c r="CC119" s="319"/>
      <c r="CD119" s="320"/>
      <c r="CE119" s="321"/>
      <c r="CF119" s="319"/>
      <c r="CG119" s="320"/>
      <c r="CH119" s="321"/>
      <c r="CI119" s="319"/>
      <c r="CJ119" s="320"/>
      <c r="CK119" s="321"/>
      <c r="CL119" s="319"/>
      <c r="CM119" s="320"/>
      <c r="CN119" s="321"/>
      <c r="CO119" s="319"/>
      <c r="CP119" s="320"/>
      <c r="CQ119" s="321"/>
      <c r="CR119" s="322"/>
      <c r="CS119" s="323"/>
      <c r="CT119" s="324"/>
      <c r="CU119" s="322"/>
      <c r="CV119" s="323"/>
      <c r="CW119" s="324"/>
      <c r="CX119" s="325"/>
      <c r="CY119" s="326"/>
      <c r="CZ119" s="327"/>
      <c r="DA119" s="317"/>
      <c r="DB119" s="328"/>
      <c r="DC119" s="329"/>
      <c r="DD119" s="330"/>
      <c r="DE119" s="328"/>
      <c r="DF119" s="329"/>
      <c r="DG119" s="330"/>
      <c r="DH119" s="328"/>
      <c r="DI119" s="329"/>
      <c r="DJ119" s="330"/>
      <c r="DK119" s="328"/>
      <c r="DL119" s="329"/>
      <c r="DM119" s="330"/>
      <c r="DN119" s="328"/>
      <c r="DO119" s="329"/>
      <c r="DP119" s="330"/>
      <c r="DQ119" s="322"/>
      <c r="DR119" s="323"/>
      <c r="DS119" s="324"/>
      <c r="DT119" s="322"/>
      <c r="DU119" s="323"/>
      <c r="DV119" s="324"/>
      <c r="DW119" s="325"/>
      <c r="DX119" s="326"/>
      <c r="DY119" s="327"/>
      <c r="DZ119" s="317"/>
    </row>
    <row r="120" spans="1:130" x14ac:dyDescent="0.35">
      <c r="A120" s="314"/>
      <c r="B120" s="315"/>
      <c r="C120" s="316"/>
      <c r="D120" s="317"/>
      <c r="E120" s="318"/>
      <c r="F120" s="319"/>
      <c r="G120" s="320"/>
      <c r="H120" s="321"/>
      <c r="I120" s="319"/>
      <c r="J120" s="320"/>
      <c r="K120" s="321"/>
      <c r="L120" s="319"/>
      <c r="M120" s="320"/>
      <c r="N120" s="321"/>
      <c r="O120" s="319"/>
      <c r="P120" s="320"/>
      <c r="Q120" s="321"/>
      <c r="R120" s="319"/>
      <c r="S120" s="320"/>
      <c r="T120" s="321"/>
      <c r="U120" s="322"/>
      <c r="V120" s="323"/>
      <c r="W120" s="324"/>
      <c r="X120" s="322"/>
      <c r="Y120" s="323"/>
      <c r="Z120" s="324"/>
      <c r="AA120" s="325"/>
      <c r="AB120" s="326"/>
      <c r="AC120" s="327"/>
      <c r="AD120" s="317"/>
      <c r="AE120" s="319"/>
      <c r="AF120" s="320"/>
      <c r="AG120" s="321"/>
      <c r="AH120" s="319"/>
      <c r="AI120" s="320"/>
      <c r="AJ120" s="321"/>
      <c r="AK120" s="319"/>
      <c r="AL120" s="320"/>
      <c r="AM120" s="321"/>
      <c r="AN120" s="319"/>
      <c r="AO120" s="320"/>
      <c r="AP120" s="321"/>
      <c r="AQ120" s="319"/>
      <c r="AR120" s="320"/>
      <c r="AS120" s="321"/>
      <c r="AT120" s="322"/>
      <c r="AU120" s="323"/>
      <c r="AV120" s="324"/>
      <c r="AW120" s="322"/>
      <c r="AX120" s="323"/>
      <c r="AY120" s="324"/>
      <c r="AZ120" s="325"/>
      <c r="BA120" s="326"/>
      <c r="BB120" s="327"/>
      <c r="BC120" s="317"/>
      <c r="BD120" s="319"/>
      <c r="BE120" s="320"/>
      <c r="BF120" s="321"/>
      <c r="BG120" s="319"/>
      <c r="BH120" s="320"/>
      <c r="BI120" s="321"/>
      <c r="BJ120" s="319"/>
      <c r="BK120" s="320"/>
      <c r="BL120" s="321"/>
      <c r="BM120" s="319"/>
      <c r="BN120" s="320"/>
      <c r="BO120" s="321"/>
      <c r="BP120" s="319"/>
      <c r="BQ120" s="320"/>
      <c r="BR120" s="321"/>
      <c r="BS120" s="322"/>
      <c r="BT120" s="323"/>
      <c r="BU120" s="324"/>
      <c r="BV120" s="322"/>
      <c r="BW120" s="323"/>
      <c r="BX120" s="324"/>
      <c r="BY120" s="325"/>
      <c r="BZ120" s="326"/>
      <c r="CA120" s="327"/>
      <c r="CB120" s="317"/>
      <c r="CC120" s="319"/>
      <c r="CD120" s="320"/>
      <c r="CE120" s="321"/>
      <c r="CF120" s="319"/>
      <c r="CG120" s="320"/>
      <c r="CH120" s="321"/>
      <c r="CI120" s="319"/>
      <c r="CJ120" s="320"/>
      <c r="CK120" s="321"/>
      <c r="CL120" s="319"/>
      <c r="CM120" s="320"/>
      <c r="CN120" s="321"/>
      <c r="CO120" s="319"/>
      <c r="CP120" s="320"/>
      <c r="CQ120" s="321"/>
      <c r="CR120" s="322"/>
      <c r="CS120" s="323"/>
      <c r="CT120" s="324"/>
      <c r="CU120" s="322"/>
      <c r="CV120" s="323"/>
      <c r="CW120" s="324"/>
      <c r="CX120" s="325"/>
      <c r="CY120" s="326"/>
      <c r="CZ120" s="327"/>
      <c r="DA120" s="317"/>
      <c r="DB120" s="328"/>
      <c r="DC120" s="329"/>
      <c r="DD120" s="330"/>
      <c r="DE120" s="328"/>
      <c r="DF120" s="329"/>
      <c r="DG120" s="330"/>
      <c r="DH120" s="328"/>
      <c r="DI120" s="329"/>
      <c r="DJ120" s="330"/>
      <c r="DK120" s="328"/>
      <c r="DL120" s="329"/>
      <c r="DM120" s="330"/>
      <c r="DN120" s="328"/>
      <c r="DO120" s="329"/>
      <c r="DP120" s="330"/>
      <c r="DQ120" s="322"/>
      <c r="DR120" s="323"/>
      <c r="DS120" s="324"/>
      <c r="DT120" s="322"/>
      <c r="DU120" s="323"/>
      <c r="DV120" s="324"/>
      <c r="DW120" s="325"/>
      <c r="DX120" s="326"/>
      <c r="DY120" s="327"/>
      <c r="DZ120" s="317"/>
    </row>
    <row r="121" spans="1:130" x14ac:dyDescent="0.35">
      <c r="A121" s="314"/>
      <c r="B121" s="315"/>
      <c r="C121" s="316"/>
      <c r="D121" s="317"/>
      <c r="E121" s="318"/>
      <c r="F121" s="319"/>
      <c r="G121" s="320"/>
      <c r="H121" s="321"/>
      <c r="I121" s="319"/>
      <c r="J121" s="320"/>
      <c r="K121" s="321"/>
      <c r="L121" s="319"/>
      <c r="M121" s="320"/>
      <c r="N121" s="321"/>
      <c r="O121" s="319"/>
      <c r="P121" s="320"/>
      <c r="Q121" s="321"/>
      <c r="R121" s="319"/>
      <c r="S121" s="320"/>
      <c r="T121" s="321"/>
      <c r="U121" s="322"/>
      <c r="V121" s="323"/>
      <c r="W121" s="324"/>
      <c r="X121" s="322"/>
      <c r="Y121" s="323"/>
      <c r="Z121" s="324"/>
      <c r="AA121" s="325"/>
      <c r="AB121" s="326"/>
      <c r="AC121" s="327"/>
      <c r="AD121" s="317"/>
      <c r="AE121" s="319"/>
      <c r="AF121" s="320"/>
      <c r="AG121" s="321"/>
      <c r="AH121" s="319"/>
      <c r="AI121" s="320"/>
      <c r="AJ121" s="321"/>
      <c r="AK121" s="319"/>
      <c r="AL121" s="320"/>
      <c r="AM121" s="321"/>
      <c r="AN121" s="319"/>
      <c r="AO121" s="320"/>
      <c r="AP121" s="321"/>
      <c r="AQ121" s="319"/>
      <c r="AR121" s="320"/>
      <c r="AS121" s="321"/>
      <c r="AT121" s="322"/>
      <c r="AU121" s="323"/>
      <c r="AV121" s="324"/>
      <c r="AW121" s="322"/>
      <c r="AX121" s="323"/>
      <c r="AY121" s="324"/>
      <c r="AZ121" s="325"/>
      <c r="BA121" s="326"/>
      <c r="BB121" s="327"/>
      <c r="BC121" s="317"/>
      <c r="BD121" s="319"/>
      <c r="BE121" s="320"/>
      <c r="BF121" s="321"/>
      <c r="BG121" s="319"/>
      <c r="BH121" s="320"/>
      <c r="BI121" s="321"/>
      <c r="BJ121" s="319"/>
      <c r="BK121" s="320"/>
      <c r="BL121" s="321"/>
      <c r="BM121" s="319"/>
      <c r="BN121" s="320"/>
      <c r="BO121" s="321"/>
      <c r="BP121" s="319"/>
      <c r="BQ121" s="320"/>
      <c r="BR121" s="321"/>
      <c r="BS121" s="322"/>
      <c r="BT121" s="323"/>
      <c r="BU121" s="324"/>
      <c r="BV121" s="322"/>
      <c r="BW121" s="323"/>
      <c r="BX121" s="324"/>
      <c r="BY121" s="325"/>
      <c r="BZ121" s="326"/>
      <c r="CA121" s="327"/>
      <c r="CB121" s="317"/>
      <c r="CC121" s="319"/>
      <c r="CD121" s="320"/>
      <c r="CE121" s="321"/>
      <c r="CF121" s="319"/>
      <c r="CG121" s="320"/>
      <c r="CH121" s="321"/>
      <c r="CI121" s="319"/>
      <c r="CJ121" s="320"/>
      <c r="CK121" s="321"/>
      <c r="CL121" s="319"/>
      <c r="CM121" s="320"/>
      <c r="CN121" s="321"/>
      <c r="CO121" s="319"/>
      <c r="CP121" s="320"/>
      <c r="CQ121" s="321"/>
      <c r="CR121" s="322"/>
      <c r="CS121" s="323"/>
      <c r="CT121" s="324"/>
      <c r="CU121" s="322"/>
      <c r="CV121" s="323"/>
      <c r="CW121" s="324"/>
      <c r="CX121" s="325"/>
      <c r="CY121" s="326"/>
      <c r="CZ121" s="327"/>
      <c r="DA121" s="317"/>
      <c r="DB121" s="328"/>
      <c r="DC121" s="329"/>
      <c r="DD121" s="330"/>
      <c r="DE121" s="328"/>
      <c r="DF121" s="329"/>
      <c r="DG121" s="330"/>
      <c r="DH121" s="328"/>
      <c r="DI121" s="329"/>
      <c r="DJ121" s="330"/>
      <c r="DK121" s="328"/>
      <c r="DL121" s="329"/>
      <c r="DM121" s="330"/>
      <c r="DN121" s="328"/>
      <c r="DO121" s="329"/>
      <c r="DP121" s="330"/>
      <c r="DQ121" s="322"/>
      <c r="DR121" s="323"/>
      <c r="DS121" s="324"/>
      <c r="DT121" s="322"/>
      <c r="DU121" s="323"/>
      <c r="DV121" s="324"/>
      <c r="DW121" s="325"/>
      <c r="DX121" s="326"/>
      <c r="DY121" s="327"/>
      <c r="DZ121" s="317"/>
    </row>
    <row r="122" spans="1:130" x14ac:dyDescent="0.35">
      <c r="A122" s="314"/>
      <c r="B122" s="315"/>
      <c r="C122" s="316"/>
      <c r="D122" s="317"/>
      <c r="E122" s="318"/>
      <c r="F122" s="319"/>
      <c r="G122" s="320"/>
      <c r="H122" s="321"/>
      <c r="I122" s="319"/>
      <c r="J122" s="320"/>
      <c r="K122" s="321"/>
      <c r="L122" s="319"/>
      <c r="M122" s="320"/>
      <c r="N122" s="321"/>
      <c r="O122" s="319"/>
      <c r="P122" s="320"/>
      <c r="Q122" s="321"/>
      <c r="R122" s="319"/>
      <c r="S122" s="320"/>
      <c r="T122" s="321"/>
      <c r="U122" s="322"/>
      <c r="V122" s="323"/>
      <c r="W122" s="324"/>
      <c r="X122" s="322"/>
      <c r="Y122" s="323"/>
      <c r="Z122" s="324"/>
      <c r="AA122" s="325"/>
      <c r="AB122" s="326"/>
      <c r="AC122" s="327"/>
      <c r="AD122" s="317"/>
      <c r="AE122" s="319"/>
      <c r="AF122" s="320"/>
      <c r="AG122" s="321"/>
      <c r="AH122" s="319"/>
      <c r="AI122" s="320"/>
      <c r="AJ122" s="321"/>
      <c r="AK122" s="319"/>
      <c r="AL122" s="320"/>
      <c r="AM122" s="321"/>
      <c r="AN122" s="319"/>
      <c r="AO122" s="320"/>
      <c r="AP122" s="321"/>
      <c r="AQ122" s="319"/>
      <c r="AR122" s="320"/>
      <c r="AS122" s="321"/>
      <c r="AT122" s="322"/>
      <c r="AU122" s="323"/>
      <c r="AV122" s="324"/>
      <c r="AW122" s="322"/>
      <c r="AX122" s="323"/>
      <c r="AY122" s="324"/>
      <c r="AZ122" s="325"/>
      <c r="BA122" s="326"/>
      <c r="BB122" s="327"/>
      <c r="BC122" s="317"/>
      <c r="BD122" s="319"/>
      <c r="BE122" s="320"/>
      <c r="BF122" s="321"/>
      <c r="BG122" s="319"/>
      <c r="BH122" s="320"/>
      <c r="BI122" s="321"/>
      <c r="BJ122" s="319"/>
      <c r="BK122" s="320"/>
      <c r="BL122" s="321"/>
      <c r="BM122" s="319"/>
      <c r="BN122" s="320"/>
      <c r="BO122" s="321"/>
      <c r="BP122" s="319"/>
      <c r="BQ122" s="320"/>
      <c r="BR122" s="321"/>
      <c r="BS122" s="322"/>
      <c r="BT122" s="323"/>
      <c r="BU122" s="324"/>
      <c r="BV122" s="322"/>
      <c r="BW122" s="323"/>
      <c r="BX122" s="324"/>
      <c r="BY122" s="325"/>
      <c r="BZ122" s="326"/>
      <c r="CA122" s="327"/>
      <c r="CB122" s="317"/>
      <c r="CC122" s="319"/>
      <c r="CD122" s="320"/>
      <c r="CE122" s="321"/>
      <c r="CF122" s="319"/>
      <c r="CG122" s="320"/>
      <c r="CH122" s="321"/>
      <c r="CI122" s="319"/>
      <c r="CJ122" s="320"/>
      <c r="CK122" s="321"/>
      <c r="CL122" s="319"/>
      <c r="CM122" s="320"/>
      <c r="CN122" s="321"/>
      <c r="CO122" s="319"/>
      <c r="CP122" s="320"/>
      <c r="CQ122" s="321"/>
      <c r="CR122" s="322"/>
      <c r="CS122" s="323"/>
      <c r="CT122" s="324"/>
      <c r="CU122" s="322"/>
      <c r="CV122" s="323"/>
      <c r="CW122" s="324"/>
      <c r="CX122" s="325"/>
      <c r="CY122" s="326"/>
      <c r="CZ122" s="327"/>
      <c r="DA122" s="317"/>
      <c r="DB122" s="328"/>
      <c r="DC122" s="329"/>
      <c r="DD122" s="330"/>
      <c r="DE122" s="328"/>
      <c r="DF122" s="329"/>
      <c r="DG122" s="330"/>
      <c r="DH122" s="328"/>
      <c r="DI122" s="329"/>
      <c r="DJ122" s="330"/>
      <c r="DK122" s="328"/>
      <c r="DL122" s="329"/>
      <c r="DM122" s="330"/>
      <c r="DN122" s="328"/>
      <c r="DO122" s="329"/>
      <c r="DP122" s="330"/>
      <c r="DQ122" s="322"/>
      <c r="DR122" s="323"/>
      <c r="DS122" s="324"/>
      <c r="DT122" s="322"/>
      <c r="DU122" s="323"/>
      <c r="DV122" s="324"/>
      <c r="DW122" s="325"/>
      <c r="DX122" s="326"/>
      <c r="DY122" s="327"/>
      <c r="DZ122" s="317"/>
    </row>
    <row r="123" spans="1:130" x14ac:dyDescent="0.35">
      <c r="A123" s="314"/>
      <c r="B123" s="315"/>
      <c r="C123" s="316"/>
      <c r="D123" s="317"/>
      <c r="E123" s="318"/>
      <c r="F123" s="319"/>
      <c r="G123" s="320"/>
      <c r="H123" s="321"/>
      <c r="I123" s="319"/>
      <c r="J123" s="320"/>
      <c r="K123" s="321"/>
      <c r="L123" s="319"/>
      <c r="M123" s="320"/>
      <c r="N123" s="321"/>
      <c r="O123" s="319"/>
      <c r="P123" s="320"/>
      <c r="Q123" s="321"/>
      <c r="R123" s="319"/>
      <c r="S123" s="320"/>
      <c r="T123" s="321"/>
      <c r="U123" s="322"/>
      <c r="V123" s="323"/>
      <c r="W123" s="324"/>
      <c r="X123" s="322"/>
      <c r="Y123" s="323"/>
      <c r="Z123" s="324"/>
      <c r="AA123" s="325"/>
      <c r="AB123" s="326"/>
      <c r="AC123" s="327"/>
      <c r="AD123" s="317"/>
      <c r="AE123" s="319"/>
      <c r="AF123" s="320"/>
      <c r="AG123" s="321"/>
      <c r="AH123" s="319"/>
      <c r="AI123" s="320"/>
      <c r="AJ123" s="321"/>
      <c r="AK123" s="319"/>
      <c r="AL123" s="320"/>
      <c r="AM123" s="321"/>
      <c r="AN123" s="319"/>
      <c r="AO123" s="320"/>
      <c r="AP123" s="321"/>
      <c r="AQ123" s="319"/>
      <c r="AR123" s="320"/>
      <c r="AS123" s="321"/>
      <c r="AT123" s="322"/>
      <c r="AU123" s="323"/>
      <c r="AV123" s="324"/>
      <c r="AW123" s="322"/>
      <c r="AX123" s="323"/>
      <c r="AY123" s="324"/>
      <c r="AZ123" s="325"/>
      <c r="BA123" s="326"/>
      <c r="BB123" s="327"/>
      <c r="BC123" s="317"/>
      <c r="BD123" s="319"/>
      <c r="BE123" s="320"/>
      <c r="BF123" s="321"/>
      <c r="BG123" s="319"/>
      <c r="BH123" s="320"/>
      <c r="BI123" s="321"/>
      <c r="BJ123" s="319"/>
      <c r="BK123" s="320"/>
      <c r="BL123" s="321"/>
      <c r="BM123" s="319"/>
      <c r="BN123" s="320"/>
      <c r="BO123" s="321"/>
      <c r="BP123" s="319"/>
      <c r="BQ123" s="320"/>
      <c r="BR123" s="321"/>
      <c r="BS123" s="322"/>
      <c r="BT123" s="323"/>
      <c r="BU123" s="324"/>
      <c r="BV123" s="322"/>
      <c r="BW123" s="323"/>
      <c r="BX123" s="324"/>
      <c r="BY123" s="325"/>
      <c r="BZ123" s="326"/>
      <c r="CA123" s="327"/>
      <c r="CB123" s="317"/>
      <c r="CC123" s="319"/>
      <c r="CD123" s="320"/>
      <c r="CE123" s="321"/>
      <c r="CF123" s="319"/>
      <c r="CG123" s="320"/>
      <c r="CH123" s="321"/>
      <c r="CI123" s="319"/>
      <c r="CJ123" s="320"/>
      <c r="CK123" s="321"/>
      <c r="CL123" s="319"/>
      <c r="CM123" s="320"/>
      <c r="CN123" s="321"/>
      <c r="CO123" s="319"/>
      <c r="CP123" s="320"/>
      <c r="CQ123" s="321"/>
      <c r="CR123" s="322"/>
      <c r="CS123" s="323"/>
      <c r="CT123" s="324"/>
      <c r="CU123" s="322"/>
      <c r="CV123" s="323"/>
      <c r="CW123" s="324"/>
      <c r="CX123" s="325"/>
      <c r="CY123" s="326"/>
      <c r="CZ123" s="327"/>
      <c r="DA123" s="317"/>
      <c r="DB123" s="328"/>
      <c r="DC123" s="329"/>
      <c r="DD123" s="330"/>
      <c r="DE123" s="328"/>
      <c r="DF123" s="329"/>
      <c r="DG123" s="330"/>
      <c r="DH123" s="328"/>
      <c r="DI123" s="329"/>
      <c r="DJ123" s="330"/>
      <c r="DK123" s="328"/>
      <c r="DL123" s="329"/>
      <c r="DM123" s="330"/>
      <c r="DN123" s="328"/>
      <c r="DO123" s="329"/>
      <c r="DP123" s="330"/>
      <c r="DQ123" s="322"/>
      <c r="DR123" s="323"/>
      <c r="DS123" s="324"/>
      <c r="DT123" s="322"/>
      <c r="DU123" s="323"/>
      <c r="DV123" s="324"/>
      <c r="DW123" s="325"/>
      <c r="DX123" s="326"/>
      <c r="DY123" s="327"/>
      <c r="DZ123" s="317"/>
    </row>
    <row r="124" spans="1:130" x14ac:dyDescent="0.35">
      <c r="A124" s="314"/>
      <c r="B124" s="315"/>
      <c r="C124" s="316"/>
      <c r="D124" s="317"/>
      <c r="E124" s="318"/>
      <c r="F124" s="319"/>
      <c r="G124" s="320"/>
      <c r="H124" s="321"/>
      <c r="I124" s="319"/>
      <c r="J124" s="320"/>
      <c r="K124" s="321"/>
      <c r="L124" s="319"/>
      <c r="M124" s="320"/>
      <c r="N124" s="321"/>
      <c r="O124" s="319"/>
      <c r="P124" s="320"/>
      <c r="Q124" s="321"/>
      <c r="R124" s="319"/>
      <c r="S124" s="320"/>
      <c r="T124" s="321"/>
      <c r="U124" s="322"/>
      <c r="V124" s="323"/>
      <c r="W124" s="324"/>
      <c r="X124" s="322"/>
      <c r="Y124" s="323"/>
      <c r="Z124" s="324"/>
      <c r="AA124" s="325"/>
      <c r="AB124" s="326"/>
      <c r="AC124" s="327"/>
      <c r="AD124" s="317"/>
      <c r="AE124" s="319"/>
      <c r="AF124" s="320"/>
      <c r="AG124" s="321"/>
      <c r="AH124" s="319"/>
      <c r="AI124" s="320"/>
      <c r="AJ124" s="321"/>
      <c r="AK124" s="319"/>
      <c r="AL124" s="320"/>
      <c r="AM124" s="321"/>
      <c r="AN124" s="319"/>
      <c r="AO124" s="320"/>
      <c r="AP124" s="321"/>
      <c r="AQ124" s="319"/>
      <c r="AR124" s="320"/>
      <c r="AS124" s="321"/>
      <c r="AT124" s="322"/>
      <c r="AU124" s="323"/>
      <c r="AV124" s="324"/>
      <c r="AW124" s="322"/>
      <c r="AX124" s="323"/>
      <c r="AY124" s="324"/>
      <c r="AZ124" s="325"/>
      <c r="BA124" s="326"/>
      <c r="BB124" s="327"/>
      <c r="BC124" s="317"/>
      <c r="BD124" s="319"/>
      <c r="BE124" s="320"/>
      <c r="BF124" s="321"/>
      <c r="BG124" s="319"/>
      <c r="BH124" s="320"/>
      <c r="BI124" s="321"/>
      <c r="BJ124" s="319"/>
      <c r="BK124" s="320"/>
      <c r="BL124" s="321"/>
      <c r="BM124" s="319"/>
      <c r="BN124" s="320"/>
      <c r="BO124" s="321"/>
      <c r="BP124" s="319"/>
      <c r="BQ124" s="320"/>
      <c r="BR124" s="321"/>
      <c r="BS124" s="322"/>
      <c r="BT124" s="323"/>
      <c r="BU124" s="324"/>
      <c r="BV124" s="322"/>
      <c r="BW124" s="323"/>
      <c r="BX124" s="324"/>
      <c r="BY124" s="325"/>
      <c r="BZ124" s="326"/>
      <c r="CA124" s="327"/>
      <c r="CB124" s="317"/>
      <c r="CC124" s="319"/>
      <c r="CD124" s="320"/>
      <c r="CE124" s="321"/>
      <c r="CF124" s="319"/>
      <c r="CG124" s="320"/>
      <c r="CH124" s="321"/>
      <c r="CI124" s="319"/>
      <c r="CJ124" s="320"/>
      <c r="CK124" s="321"/>
      <c r="CL124" s="319"/>
      <c r="CM124" s="320"/>
      <c r="CN124" s="321"/>
      <c r="CO124" s="319"/>
      <c r="CP124" s="320"/>
      <c r="CQ124" s="321"/>
      <c r="CR124" s="322"/>
      <c r="CS124" s="323"/>
      <c r="CT124" s="324"/>
      <c r="CU124" s="322"/>
      <c r="CV124" s="323"/>
      <c r="CW124" s="324"/>
      <c r="CX124" s="325"/>
      <c r="CY124" s="326"/>
      <c r="CZ124" s="327"/>
      <c r="DA124" s="317"/>
      <c r="DB124" s="328"/>
      <c r="DC124" s="329"/>
      <c r="DD124" s="330"/>
      <c r="DE124" s="328"/>
      <c r="DF124" s="329"/>
      <c r="DG124" s="330"/>
      <c r="DH124" s="328"/>
      <c r="DI124" s="329"/>
      <c r="DJ124" s="330"/>
      <c r="DK124" s="328"/>
      <c r="DL124" s="329"/>
      <c r="DM124" s="330"/>
      <c r="DN124" s="328"/>
      <c r="DO124" s="329"/>
      <c r="DP124" s="330"/>
      <c r="DQ124" s="322"/>
      <c r="DR124" s="323"/>
      <c r="DS124" s="324"/>
      <c r="DT124" s="322"/>
      <c r="DU124" s="323"/>
      <c r="DV124" s="324"/>
      <c r="DW124" s="325"/>
      <c r="DX124" s="326"/>
      <c r="DY124" s="327"/>
      <c r="DZ124" s="317"/>
    </row>
    <row r="125" spans="1:130" x14ac:dyDescent="0.35">
      <c r="A125" s="314"/>
      <c r="B125" s="315"/>
      <c r="C125" s="316"/>
      <c r="D125" s="317"/>
      <c r="E125" s="318"/>
      <c r="F125" s="319"/>
      <c r="G125" s="320"/>
      <c r="H125" s="321"/>
      <c r="I125" s="319"/>
      <c r="J125" s="320"/>
      <c r="K125" s="321"/>
      <c r="L125" s="319"/>
      <c r="M125" s="320"/>
      <c r="N125" s="321"/>
      <c r="O125" s="319"/>
      <c r="P125" s="320"/>
      <c r="Q125" s="321"/>
      <c r="R125" s="319"/>
      <c r="S125" s="320"/>
      <c r="T125" s="321"/>
      <c r="U125" s="322"/>
      <c r="V125" s="323"/>
      <c r="W125" s="324"/>
      <c r="X125" s="322"/>
      <c r="Y125" s="323"/>
      <c r="Z125" s="324"/>
      <c r="AA125" s="325"/>
      <c r="AB125" s="326"/>
      <c r="AC125" s="327"/>
      <c r="AD125" s="317"/>
      <c r="AE125" s="319"/>
      <c r="AF125" s="320"/>
      <c r="AG125" s="321"/>
      <c r="AH125" s="319"/>
      <c r="AI125" s="320"/>
      <c r="AJ125" s="321"/>
      <c r="AK125" s="319"/>
      <c r="AL125" s="320"/>
      <c r="AM125" s="321"/>
      <c r="AN125" s="319"/>
      <c r="AO125" s="320"/>
      <c r="AP125" s="321"/>
      <c r="AQ125" s="319"/>
      <c r="AR125" s="320"/>
      <c r="AS125" s="321"/>
      <c r="AT125" s="322"/>
      <c r="AU125" s="323"/>
      <c r="AV125" s="324"/>
      <c r="AW125" s="322"/>
      <c r="AX125" s="323"/>
      <c r="AY125" s="324"/>
      <c r="AZ125" s="325"/>
      <c r="BA125" s="326"/>
      <c r="BB125" s="327"/>
      <c r="BC125" s="317"/>
      <c r="BD125" s="319"/>
      <c r="BE125" s="320"/>
      <c r="BF125" s="321"/>
      <c r="BG125" s="319"/>
      <c r="BH125" s="320"/>
      <c r="BI125" s="321"/>
      <c r="BJ125" s="319"/>
      <c r="BK125" s="320"/>
      <c r="BL125" s="321"/>
      <c r="BM125" s="319"/>
      <c r="BN125" s="320"/>
      <c r="BO125" s="321"/>
      <c r="BP125" s="319"/>
      <c r="BQ125" s="320"/>
      <c r="BR125" s="321"/>
      <c r="BS125" s="322"/>
      <c r="BT125" s="323"/>
      <c r="BU125" s="324"/>
      <c r="BV125" s="322"/>
      <c r="BW125" s="323"/>
      <c r="BX125" s="324"/>
      <c r="BY125" s="325"/>
      <c r="BZ125" s="326"/>
      <c r="CA125" s="327"/>
      <c r="CB125" s="317"/>
      <c r="CC125" s="319"/>
      <c r="CD125" s="320"/>
      <c r="CE125" s="321"/>
      <c r="CF125" s="319"/>
      <c r="CG125" s="320"/>
      <c r="CH125" s="321"/>
      <c r="CI125" s="319"/>
      <c r="CJ125" s="320"/>
      <c r="CK125" s="321"/>
      <c r="CL125" s="319"/>
      <c r="CM125" s="320"/>
      <c r="CN125" s="321"/>
      <c r="CO125" s="319"/>
      <c r="CP125" s="320"/>
      <c r="CQ125" s="321"/>
      <c r="CR125" s="322"/>
      <c r="CS125" s="323"/>
      <c r="CT125" s="324"/>
      <c r="CU125" s="322"/>
      <c r="CV125" s="323"/>
      <c r="CW125" s="324"/>
      <c r="CX125" s="325"/>
      <c r="CY125" s="326"/>
      <c r="CZ125" s="327"/>
      <c r="DA125" s="317"/>
      <c r="DB125" s="328"/>
      <c r="DC125" s="329"/>
      <c r="DD125" s="330"/>
      <c r="DE125" s="328"/>
      <c r="DF125" s="329"/>
      <c r="DG125" s="330"/>
      <c r="DH125" s="328"/>
      <c r="DI125" s="329"/>
      <c r="DJ125" s="330"/>
      <c r="DK125" s="328"/>
      <c r="DL125" s="329"/>
      <c r="DM125" s="330"/>
      <c r="DN125" s="328"/>
      <c r="DO125" s="329"/>
      <c r="DP125" s="330"/>
      <c r="DQ125" s="322"/>
      <c r="DR125" s="323"/>
      <c r="DS125" s="324"/>
      <c r="DT125" s="322"/>
      <c r="DU125" s="323"/>
      <c r="DV125" s="324"/>
      <c r="DW125" s="325"/>
      <c r="DX125" s="326"/>
      <c r="DY125" s="327"/>
      <c r="DZ125" s="317"/>
    </row>
    <row r="126" spans="1:130" x14ac:dyDescent="0.35">
      <c r="A126" s="314"/>
      <c r="B126" s="315"/>
      <c r="C126" s="316"/>
      <c r="D126" s="317"/>
      <c r="E126" s="318"/>
      <c r="F126" s="319"/>
      <c r="G126" s="320"/>
      <c r="H126" s="321"/>
      <c r="I126" s="319"/>
      <c r="J126" s="320"/>
      <c r="K126" s="321"/>
      <c r="L126" s="319"/>
      <c r="M126" s="320"/>
      <c r="N126" s="321"/>
      <c r="O126" s="319"/>
      <c r="P126" s="320"/>
      <c r="Q126" s="321"/>
      <c r="R126" s="319"/>
      <c r="S126" s="320"/>
      <c r="T126" s="321"/>
      <c r="U126" s="322"/>
      <c r="V126" s="323"/>
      <c r="W126" s="324"/>
      <c r="X126" s="322"/>
      <c r="Y126" s="323"/>
      <c r="Z126" s="324"/>
      <c r="AA126" s="325"/>
      <c r="AB126" s="326"/>
      <c r="AC126" s="327"/>
      <c r="AD126" s="317"/>
      <c r="AE126" s="319"/>
      <c r="AF126" s="320"/>
      <c r="AG126" s="321"/>
      <c r="AH126" s="319"/>
      <c r="AI126" s="320"/>
      <c r="AJ126" s="321"/>
      <c r="AK126" s="319"/>
      <c r="AL126" s="320"/>
      <c r="AM126" s="321"/>
      <c r="AN126" s="319"/>
      <c r="AO126" s="320"/>
      <c r="AP126" s="321"/>
      <c r="AQ126" s="319"/>
      <c r="AR126" s="320"/>
      <c r="AS126" s="321"/>
      <c r="AT126" s="322"/>
      <c r="AU126" s="323"/>
      <c r="AV126" s="324"/>
      <c r="AW126" s="322"/>
      <c r="AX126" s="323"/>
      <c r="AY126" s="324"/>
      <c r="AZ126" s="325"/>
      <c r="BA126" s="326"/>
      <c r="BB126" s="327"/>
      <c r="BC126" s="317"/>
      <c r="BD126" s="319"/>
      <c r="BE126" s="320"/>
      <c r="BF126" s="321"/>
      <c r="BG126" s="319"/>
      <c r="BH126" s="320"/>
      <c r="BI126" s="321"/>
      <c r="BJ126" s="319"/>
      <c r="BK126" s="320"/>
      <c r="BL126" s="321"/>
      <c r="BM126" s="319"/>
      <c r="BN126" s="320"/>
      <c r="BO126" s="321"/>
      <c r="BP126" s="319"/>
      <c r="BQ126" s="320"/>
      <c r="BR126" s="321"/>
      <c r="BS126" s="322"/>
      <c r="BT126" s="323"/>
      <c r="BU126" s="324"/>
      <c r="BV126" s="322"/>
      <c r="BW126" s="323"/>
      <c r="BX126" s="324"/>
      <c r="BY126" s="325"/>
      <c r="BZ126" s="326"/>
      <c r="CA126" s="327"/>
      <c r="CB126" s="317"/>
      <c r="CC126" s="319"/>
      <c r="CD126" s="320"/>
      <c r="CE126" s="321"/>
      <c r="CF126" s="319"/>
      <c r="CG126" s="320"/>
      <c r="CH126" s="321"/>
      <c r="CI126" s="319"/>
      <c r="CJ126" s="320"/>
      <c r="CK126" s="321"/>
      <c r="CL126" s="319"/>
      <c r="CM126" s="320"/>
      <c r="CN126" s="321"/>
      <c r="CO126" s="319"/>
      <c r="CP126" s="320"/>
      <c r="CQ126" s="321"/>
      <c r="CR126" s="322"/>
      <c r="CS126" s="323"/>
      <c r="CT126" s="324"/>
      <c r="CU126" s="322"/>
      <c r="CV126" s="323"/>
      <c r="CW126" s="324"/>
      <c r="CX126" s="325"/>
      <c r="CY126" s="326"/>
      <c r="CZ126" s="327"/>
      <c r="DA126" s="317"/>
      <c r="DB126" s="328"/>
      <c r="DC126" s="329"/>
      <c r="DD126" s="330"/>
      <c r="DE126" s="328"/>
      <c r="DF126" s="329"/>
      <c r="DG126" s="330"/>
      <c r="DH126" s="328"/>
      <c r="DI126" s="329"/>
      <c r="DJ126" s="330"/>
      <c r="DK126" s="328"/>
      <c r="DL126" s="329"/>
      <c r="DM126" s="330"/>
      <c r="DN126" s="328"/>
      <c r="DO126" s="329"/>
      <c r="DP126" s="330"/>
      <c r="DQ126" s="322"/>
      <c r="DR126" s="323"/>
      <c r="DS126" s="324"/>
      <c r="DT126" s="322"/>
      <c r="DU126" s="323"/>
      <c r="DV126" s="324"/>
      <c r="DW126" s="325"/>
      <c r="DX126" s="326"/>
      <c r="DY126" s="327"/>
      <c r="DZ126" s="317"/>
    </row>
    <row r="127" spans="1:130" x14ac:dyDescent="0.35">
      <c r="A127" s="314"/>
      <c r="B127" s="315"/>
      <c r="C127" s="316"/>
      <c r="D127" s="317"/>
      <c r="E127" s="318"/>
      <c r="F127" s="319"/>
      <c r="G127" s="320"/>
      <c r="H127" s="321"/>
      <c r="I127" s="319"/>
      <c r="J127" s="320"/>
      <c r="K127" s="321"/>
      <c r="L127" s="319"/>
      <c r="M127" s="320"/>
      <c r="N127" s="321"/>
      <c r="O127" s="319"/>
      <c r="P127" s="320"/>
      <c r="Q127" s="321"/>
      <c r="R127" s="319"/>
      <c r="S127" s="320"/>
      <c r="T127" s="321"/>
      <c r="U127" s="322"/>
      <c r="V127" s="323"/>
      <c r="W127" s="324"/>
      <c r="X127" s="322"/>
      <c r="Y127" s="323"/>
      <c r="Z127" s="324"/>
      <c r="AA127" s="325"/>
      <c r="AB127" s="326"/>
      <c r="AC127" s="327"/>
      <c r="AD127" s="317"/>
      <c r="AE127" s="319"/>
      <c r="AF127" s="320"/>
      <c r="AG127" s="321"/>
      <c r="AH127" s="319"/>
      <c r="AI127" s="320"/>
      <c r="AJ127" s="321"/>
      <c r="AK127" s="319"/>
      <c r="AL127" s="320"/>
      <c r="AM127" s="321"/>
      <c r="AN127" s="319"/>
      <c r="AO127" s="320"/>
      <c r="AP127" s="321"/>
      <c r="AQ127" s="319"/>
      <c r="AR127" s="320"/>
      <c r="AS127" s="321"/>
      <c r="AT127" s="322"/>
      <c r="AU127" s="323"/>
      <c r="AV127" s="324"/>
      <c r="AW127" s="322"/>
      <c r="AX127" s="323"/>
      <c r="AY127" s="324"/>
      <c r="AZ127" s="325"/>
      <c r="BA127" s="326"/>
      <c r="BB127" s="327"/>
      <c r="BC127" s="317"/>
      <c r="BD127" s="319"/>
      <c r="BE127" s="320"/>
      <c r="BF127" s="321"/>
      <c r="BG127" s="319"/>
      <c r="BH127" s="320"/>
      <c r="BI127" s="321"/>
      <c r="BJ127" s="319"/>
      <c r="BK127" s="320"/>
      <c r="BL127" s="321"/>
      <c r="BM127" s="319"/>
      <c r="BN127" s="320"/>
      <c r="BO127" s="321"/>
      <c r="BP127" s="319"/>
      <c r="BQ127" s="320"/>
      <c r="BR127" s="321"/>
      <c r="BS127" s="322"/>
      <c r="BT127" s="323"/>
      <c r="BU127" s="324"/>
      <c r="BV127" s="322"/>
      <c r="BW127" s="323"/>
      <c r="BX127" s="324"/>
      <c r="BY127" s="325"/>
      <c r="BZ127" s="326"/>
      <c r="CA127" s="327"/>
      <c r="CB127" s="317"/>
      <c r="CC127" s="319"/>
      <c r="CD127" s="320"/>
      <c r="CE127" s="321"/>
      <c r="CF127" s="319"/>
      <c r="CG127" s="320"/>
      <c r="CH127" s="321"/>
      <c r="CI127" s="319"/>
      <c r="CJ127" s="320"/>
      <c r="CK127" s="321"/>
      <c r="CL127" s="319"/>
      <c r="CM127" s="320"/>
      <c r="CN127" s="321"/>
      <c r="CO127" s="319"/>
      <c r="CP127" s="320"/>
      <c r="CQ127" s="321"/>
      <c r="CR127" s="322"/>
      <c r="CS127" s="323"/>
      <c r="CT127" s="324"/>
      <c r="CU127" s="322"/>
      <c r="CV127" s="323"/>
      <c r="CW127" s="324"/>
      <c r="CX127" s="325"/>
      <c r="CY127" s="326"/>
      <c r="CZ127" s="327"/>
      <c r="DA127" s="317"/>
      <c r="DB127" s="328"/>
      <c r="DC127" s="329"/>
      <c r="DD127" s="330"/>
      <c r="DE127" s="328"/>
      <c r="DF127" s="329"/>
      <c r="DG127" s="330"/>
      <c r="DH127" s="328"/>
      <c r="DI127" s="329"/>
      <c r="DJ127" s="330"/>
      <c r="DK127" s="328"/>
      <c r="DL127" s="329"/>
      <c r="DM127" s="330"/>
      <c r="DN127" s="328"/>
      <c r="DO127" s="329"/>
      <c r="DP127" s="330"/>
      <c r="DQ127" s="322"/>
      <c r="DR127" s="323"/>
      <c r="DS127" s="324"/>
      <c r="DT127" s="322"/>
      <c r="DU127" s="323"/>
      <c r="DV127" s="324"/>
      <c r="DW127" s="325"/>
      <c r="DX127" s="326"/>
      <c r="DY127" s="327"/>
      <c r="DZ127" s="317"/>
    </row>
    <row r="128" spans="1:130" x14ac:dyDescent="0.35">
      <c r="A128" s="314"/>
      <c r="B128" s="315"/>
      <c r="C128" s="316"/>
      <c r="D128" s="317"/>
      <c r="E128" s="318"/>
      <c r="F128" s="319"/>
      <c r="G128" s="320"/>
      <c r="H128" s="321"/>
      <c r="I128" s="319"/>
      <c r="J128" s="320"/>
      <c r="K128" s="321"/>
      <c r="L128" s="319"/>
      <c r="M128" s="320"/>
      <c r="N128" s="321"/>
      <c r="O128" s="319"/>
      <c r="P128" s="320"/>
      <c r="Q128" s="321"/>
      <c r="R128" s="319"/>
      <c r="S128" s="320"/>
      <c r="T128" s="321"/>
      <c r="U128" s="322"/>
      <c r="V128" s="323"/>
      <c r="W128" s="324"/>
      <c r="X128" s="322"/>
      <c r="Y128" s="323"/>
      <c r="Z128" s="324"/>
      <c r="AA128" s="325"/>
      <c r="AB128" s="326"/>
      <c r="AC128" s="327"/>
      <c r="AD128" s="317"/>
      <c r="AE128" s="319"/>
      <c r="AF128" s="320"/>
      <c r="AG128" s="321"/>
      <c r="AH128" s="319"/>
      <c r="AI128" s="320"/>
      <c r="AJ128" s="321"/>
      <c r="AK128" s="319"/>
      <c r="AL128" s="320"/>
      <c r="AM128" s="321"/>
      <c r="AN128" s="319"/>
      <c r="AO128" s="320"/>
      <c r="AP128" s="321"/>
      <c r="AQ128" s="319"/>
      <c r="AR128" s="320"/>
      <c r="AS128" s="321"/>
      <c r="AT128" s="322"/>
      <c r="AU128" s="323"/>
      <c r="AV128" s="324"/>
      <c r="AW128" s="322"/>
      <c r="AX128" s="323"/>
      <c r="AY128" s="324"/>
      <c r="AZ128" s="325"/>
      <c r="BA128" s="326"/>
      <c r="BB128" s="327"/>
      <c r="BC128" s="317"/>
      <c r="BD128" s="319"/>
      <c r="BE128" s="320"/>
      <c r="BF128" s="321"/>
      <c r="BG128" s="319"/>
      <c r="BH128" s="320"/>
      <c r="BI128" s="321"/>
      <c r="BJ128" s="319"/>
      <c r="BK128" s="320"/>
      <c r="BL128" s="321"/>
      <c r="BM128" s="319"/>
      <c r="BN128" s="320"/>
      <c r="BO128" s="321"/>
      <c r="BP128" s="319"/>
      <c r="BQ128" s="320"/>
      <c r="BR128" s="321"/>
      <c r="BS128" s="322"/>
      <c r="BT128" s="323"/>
      <c r="BU128" s="324"/>
      <c r="BV128" s="322"/>
      <c r="BW128" s="323"/>
      <c r="BX128" s="324"/>
      <c r="BY128" s="325"/>
      <c r="BZ128" s="326"/>
      <c r="CA128" s="327"/>
      <c r="CB128" s="317"/>
      <c r="CC128" s="319"/>
      <c r="CD128" s="320"/>
      <c r="CE128" s="321"/>
      <c r="CF128" s="319"/>
      <c r="CG128" s="320"/>
      <c r="CH128" s="321"/>
      <c r="CI128" s="319"/>
      <c r="CJ128" s="320"/>
      <c r="CK128" s="321"/>
      <c r="CL128" s="319"/>
      <c r="CM128" s="320"/>
      <c r="CN128" s="321"/>
      <c r="CO128" s="319"/>
      <c r="CP128" s="320"/>
      <c r="CQ128" s="321"/>
      <c r="CR128" s="322"/>
      <c r="CS128" s="323"/>
      <c r="CT128" s="324"/>
      <c r="CU128" s="322"/>
      <c r="CV128" s="323"/>
      <c r="CW128" s="324"/>
      <c r="CX128" s="325"/>
      <c r="CY128" s="326"/>
      <c r="CZ128" s="327"/>
      <c r="DA128" s="317"/>
      <c r="DB128" s="328"/>
      <c r="DC128" s="329"/>
      <c r="DD128" s="330"/>
      <c r="DE128" s="328"/>
      <c r="DF128" s="329"/>
      <c r="DG128" s="330"/>
      <c r="DH128" s="328"/>
      <c r="DI128" s="329"/>
      <c r="DJ128" s="330"/>
      <c r="DK128" s="328"/>
      <c r="DL128" s="329"/>
      <c r="DM128" s="330"/>
      <c r="DN128" s="328"/>
      <c r="DO128" s="329"/>
      <c r="DP128" s="330"/>
      <c r="DQ128" s="322"/>
      <c r="DR128" s="323"/>
      <c r="DS128" s="324"/>
      <c r="DT128" s="322"/>
      <c r="DU128" s="323"/>
      <c r="DV128" s="324"/>
      <c r="DW128" s="325"/>
      <c r="DX128" s="326"/>
      <c r="DY128" s="327"/>
      <c r="DZ128" s="317"/>
    </row>
    <row r="129" spans="1:130" x14ac:dyDescent="0.35">
      <c r="A129" s="314"/>
      <c r="B129" s="315"/>
      <c r="C129" s="316"/>
      <c r="D129" s="317"/>
      <c r="E129" s="318"/>
      <c r="F129" s="319"/>
      <c r="G129" s="320"/>
      <c r="H129" s="321"/>
      <c r="I129" s="319"/>
      <c r="J129" s="320"/>
      <c r="K129" s="321"/>
      <c r="L129" s="319"/>
      <c r="M129" s="320"/>
      <c r="N129" s="321"/>
      <c r="O129" s="319"/>
      <c r="P129" s="320"/>
      <c r="Q129" s="321"/>
      <c r="R129" s="319"/>
      <c r="S129" s="320"/>
      <c r="T129" s="321"/>
      <c r="U129" s="322"/>
      <c r="V129" s="323"/>
      <c r="W129" s="324"/>
      <c r="X129" s="322"/>
      <c r="Y129" s="323"/>
      <c r="Z129" s="324"/>
      <c r="AA129" s="325"/>
      <c r="AB129" s="326"/>
      <c r="AC129" s="327"/>
      <c r="AD129" s="317"/>
      <c r="AE129" s="319"/>
      <c r="AF129" s="320"/>
      <c r="AG129" s="321"/>
      <c r="AH129" s="319"/>
      <c r="AI129" s="320"/>
      <c r="AJ129" s="321"/>
      <c r="AK129" s="319"/>
      <c r="AL129" s="320"/>
      <c r="AM129" s="321"/>
      <c r="AN129" s="319"/>
      <c r="AO129" s="320"/>
      <c r="AP129" s="321"/>
      <c r="AQ129" s="319"/>
      <c r="AR129" s="320"/>
      <c r="AS129" s="321"/>
      <c r="AT129" s="322"/>
      <c r="AU129" s="323"/>
      <c r="AV129" s="324"/>
      <c r="AW129" s="322"/>
      <c r="AX129" s="323"/>
      <c r="AY129" s="324"/>
      <c r="AZ129" s="325"/>
      <c r="BA129" s="326"/>
      <c r="BB129" s="327"/>
      <c r="BC129" s="317"/>
      <c r="BD129" s="319"/>
      <c r="BE129" s="320"/>
      <c r="BF129" s="321"/>
      <c r="BG129" s="319"/>
      <c r="BH129" s="320"/>
      <c r="BI129" s="321"/>
      <c r="BJ129" s="319"/>
      <c r="BK129" s="320"/>
      <c r="BL129" s="321"/>
      <c r="BM129" s="319"/>
      <c r="BN129" s="320"/>
      <c r="BO129" s="321"/>
      <c r="BP129" s="319"/>
      <c r="BQ129" s="320"/>
      <c r="BR129" s="321"/>
      <c r="BS129" s="322"/>
      <c r="BT129" s="323"/>
      <c r="BU129" s="324"/>
      <c r="BV129" s="322"/>
      <c r="BW129" s="323"/>
      <c r="BX129" s="324"/>
      <c r="BY129" s="325"/>
      <c r="BZ129" s="326"/>
      <c r="CA129" s="327"/>
      <c r="CB129" s="317"/>
      <c r="CC129" s="319"/>
      <c r="CD129" s="320"/>
      <c r="CE129" s="321"/>
      <c r="CF129" s="319"/>
      <c r="CG129" s="320"/>
      <c r="CH129" s="321"/>
      <c r="CI129" s="319"/>
      <c r="CJ129" s="320"/>
      <c r="CK129" s="321"/>
      <c r="CL129" s="319"/>
      <c r="CM129" s="320"/>
      <c r="CN129" s="321"/>
      <c r="CO129" s="319"/>
      <c r="CP129" s="320"/>
      <c r="CQ129" s="321"/>
      <c r="CR129" s="322"/>
      <c r="CS129" s="323"/>
      <c r="CT129" s="324"/>
      <c r="CU129" s="322"/>
      <c r="CV129" s="323"/>
      <c r="CW129" s="324"/>
      <c r="CX129" s="325"/>
      <c r="CY129" s="326"/>
      <c r="CZ129" s="327"/>
      <c r="DA129" s="317"/>
      <c r="DB129" s="328"/>
      <c r="DC129" s="329"/>
      <c r="DD129" s="330"/>
      <c r="DE129" s="328"/>
      <c r="DF129" s="329"/>
      <c r="DG129" s="330"/>
      <c r="DH129" s="328"/>
      <c r="DI129" s="329"/>
      <c r="DJ129" s="330"/>
      <c r="DK129" s="328"/>
      <c r="DL129" s="329"/>
      <c r="DM129" s="330"/>
      <c r="DN129" s="328"/>
      <c r="DO129" s="329"/>
      <c r="DP129" s="330"/>
      <c r="DQ129" s="322"/>
      <c r="DR129" s="323"/>
      <c r="DS129" s="324"/>
      <c r="DT129" s="322"/>
      <c r="DU129" s="323"/>
      <c r="DV129" s="324"/>
      <c r="DW129" s="325"/>
      <c r="DX129" s="326"/>
      <c r="DY129" s="327"/>
      <c r="DZ129" s="317"/>
    </row>
    <row r="130" spans="1:130" x14ac:dyDescent="0.35">
      <c r="A130" s="314"/>
      <c r="B130" s="315"/>
      <c r="C130" s="316"/>
      <c r="D130" s="317"/>
      <c r="E130" s="318"/>
      <c r="F130" s="319"/>
      <c r="G130" s="320"/>
      <c r="H130" s="321"/>
      <c r="I130" s="319"/>
      <c r="J130" s="320"/>
      <c r="K130" s="321"/>
      <c r="L130" s="319"/>
      <c r="M130" s="320"/>
      <c r="N130" s="321"/>
      <c r="O130" s="319"/>
      <c r="P130" s="320"/>
      <c r="Q130" s="321"/>
      <c r="R130" s="319"/>
      <c r="S130" s="320"/>
      <c r="T130" s="321"/>
      <c r="U130" s="322"/>
      <c r="V130" s="323"/>
      <c r="W130" s="324"/>
      <c r="X130" s="322"/>
      <c r="Y130" s="323"/>
      <c r="Z130" s="324"/>
      <c r="AA130" s="325"/>
      <c r="AB130" s="326"/>
      <c r="AC130" s="327"/>
      <c r="AD130" s="317"/>
      <c r="AE130" s="319"/>
      <c r="AF130" s="320"/>
      <c r="AG130" s="321"/>
      <c r="AH130" s="319"/>
      <c r="AI130" s="320"/>
      <c r="AJ130" s="321"/>
      <c r="AK130" s="319"/>
      <c r="AL130" s="320"/>
      <c r="AM130" s="321"/>
      <c r="AN130" s="319"/>
      <c r="AO130" s="320"/>
      <c r="AP130" s="321"/>
      <c r="AQ130" s="319"/>
      <c r="AR130" s="320"/>
      <c r="AS130" s="321"/>
      <c r="AT130" s="322"/>
      <c r="AU130" s="323"/>
      <c r="AV130" s="324"/>
      <c r="AW130" s="322"/>
      <c r="AX130" s="323"/>
      <c r="AY130" s="324"/>
      <c r="AZ130" s="325"/>
      <c r="BA130" s="326"/>
      <c r="BB130" s="327"/>
      <c r="BC130" s="317"/>
      <c r="BD130" s="319"/>
      <c r="BE130" s="320"/>
      <c r="BF130" s="321"/>
      <c r="BG130" s="319"/>
      <c r="BH130" s="320"/>
      <c r="BI130" s="321"/>
      <c r="BJ130" s="319"/>
      <c r="BK130" s="320"/>
      <c r="BL130" s="321"/>
      <c r="BM130" s="319"/>
      <c r="BN130" s="320"/>
      <c r="BO130" s="321"/>
      <c r="BP130" s="319"/>
      <c r="BQ130" s="320"/>
      <c r="BR130" s="321"/>
      <c r="BS130" s="322"/>
      <c r="BT130" s="323"/>
      <c r="BU130" s="324"/>
      <c r="BV130" s="322"/>
      <c r="BW130" s="323"/>
      <c r="BX130" s="324"/>
      <c r="BY130" s="325"/>
      <c r="BZ130" s="326"/>
      <c r="CA130" s="327"/>
      <c r="CB130" s="317"/>
      <c r="CC130" s="319"/>
      <c r="CD130" s="320"/>
      <c r="CE130" s="321"/>
      <c r="CF130" s="319"/>
      <c r="CG130" s="320"/>
      <c r="CH130" s="321"/>
      <c r="CI130" s="319"/>
      <c r="CJ130" s="320"/>
      <c r="CK130" s="321"/>
      <c r="CL130" s="319"/>
      <c r="CM130" s="320"/>
      <c r="CN130" s="321"/>
      <c r="CO130" s="319"/>
      <c r="CP130" s="320"/>
      <c r="CQ130" s="321"/>
      <c r="CR130" s="322"/>
      <c r="CS130" s="323"/>
      <c r="CT130" s="324"/>
      <c r="CU130" s="322"/>
      <c r="CV130" s="323"/>
      <c r="CW130" s="324"/>
      <c r="CX130" s="325"/>
      <c r="CY130" s="326"/>
      <c r="CZ130" s="327"/>
      <c r="DA130" s="317"/>
      <c r="DB130" s="328"/>
      <c r="DC130" s="329"/>
      <c r="DD130" s="330"/>
      <c r="DE130" s="328"/>
      <c r="DF130" s="329"/>
      <c r="DG130" s="330"/>
      <c r="DH130" s="328"/>
      <c r="DI130" s="329"/>
      <c r="DJ130" s="330"/>
      <c r="DK130" s="328"/>
      <c r="DL130" s="329"/>
      <c r="DM130" s="330"/>
      <c r="DN130" s="328"/>
      <c r="DO130" s="329"/>
      <c r="DP130" s="330"/>
      <c r="DQ130" s="322"/>
      <c r="DR130" s="323"/>
      <c r="DS130" s="324"/>
      <c r="DT130" s="322"/>
      <c r="DU130" s="323"/>
      <c r="DV130" s="324"/>
      <c r="DW130" s="325"/>
      <c r="DX130" s="326"/>
      <c r="DY130" s="327"/>
      <c r="DZ130" s="317"/>
    </row>
    <row r="131" spans="1:130" x14ac:dyDescent="0.35">
      <c r="A131" s="314"/>
      <c r="B131" s="315"/>
      <c r="C131" s="316"/>
      <c r="D131" s="317"/>
      <c r="E131" s="318"/>
      <c r="F131" s="319"/>
      <c r="G131" s="320"/>
      <c r="H131" s="321"/>
      <c r="I131" s="319"/>
      <c r="J131" s="320"/>
      <c r="K131" s="321"/>
      <c r="L131" s="319"/>
      <c r="M131" s="320"/>
      <c r="N131" s="321"/>
      <c r="O131" s="319"/>
      <c r="P131" s="320"/>
      <c r="Q131" s="321"/>
      <c r="R131" s="319"/>
      <c r="S131" s="320"/>
      <c r="T131" s="321"/>
      <c r="U131" s="322"/>
      <c r="V131" s="323"/>
      <c r="W131" s="324"/>
      <c r="X131" s="322"/>
      <c r="Y131" s="323"/>
      <c r="Z131" s="324"/>
      <c r="AA131" s="325"/>
      <c r="AB131" s="326"/>
      <c r="AC131" s="327"/>
      <c r="AD131" s="317"/>
      <c r="AE131" s="319"/>
      <c r="AF131" s="320"/>
      <c r="AG131" s="321"/>
      <c r="AH131" s="319"/>
      <c r="AI131" s="320"/>
      <c r="AJ131" s="321"/>
      <c r="AK131" s="319"/>
      <c r="AL131" s="320"/>
      <c r="AM131" s="321"/>
      <c r="AN131" s="319"/>
      <c r="AO131" s="320"/>
      <c r="AP131" s="321"/>
      <c r="AQ131" s="319"/>
      <c r="AR131" s="320"/>
      <c r="AS131" s="321"/>
      <c r="AT131" s="322"/>
      <c r="AU131" s="323"/>
      <c r="AV131" s="324"/>
      <c r="AW131" s="322"/>
      <c r="AX131" s="323"/>
      <c r="AY131" s="324"/>
      <c r="AZ131" s="325"/>
      <c r="BA131" s="326"/>
      <c r="BB131" s="327"/>
      <c r="BC131" s="317"/>
      <c r="BD131" s="319"/>
      <c r="BE131" s="320"/>
      <c r="BF131" s="321"/>
      <c r="BG131" s="319"/>
      <c r="BH131" s="320"/>
      <c r="BI131" s="321"/>
      <c r="BJ131" s="319"/>
      <c r="BK131" s="320"/>
      <c r="BL131" s="321"/>
      <c r="BM131" s="319"/>
      <c r="BN131" s="320"/>
      <c r="BO131" s="321"/>
      <c r="BP131" s="319"/>
      <c r="BQ131" s="320"/>
      <c r="BR131" s="321"/>
      <c r="BS131" s="322"/>
      <c r="BT131" s="323"/>
      <c r="BU131" s="324"/>
      <c r="BV131" s="322"/>
      <c r="BW131" s="323"/>
      <c r="BX131" s="324"/>
      <c r="BY131" s="325"/>
      <c r="BZ131" s="326"/>
      <c r="CA131" s="327"/>
      <c r="CB131" s="317"/>
      <c r="CC131" s="319"/>
      <c r="CD131" s="320"/>
      <c r="CE131" s="321"/>
      <c r="CF131" s="319"/>
      <c r="CG131" s="320"/>
      <c r="CH131" s="321"/>
      <c r="CI131" s="319"/>
      <c r="CJ131" s="320"/>
      <c r="CK131" s="321"/>
      <c r="CL131" s="319"/>
      <c r="CM131" s="320"/>
      <c r="CN131" s="321"/>
      <c r="CO131" s="319"/>
      <c r="CP131" s="320"/>
      <c r="CQ131" s="321"/>
      <c r="CR131" s="322"/>
      <c r="CS131" s="323"/>
      <c r="CT131" s="324"/>
      <c r="CU131" s="322"/>
      <c r="CV131" s="323"/>
      <c r="CW131" s="324"/>
      <c r="CX131" s="325"/>
      <c r="CY131" s="326"/>
      <c r="CZ131" s="327"/>
      <c r="DA131" s="317"/>
      <c r="DB131" s="328"/>
      <c r="DC131" s="329"/>
      <c r="DD131" s="330"/>
      <c r="DE131" s="328"/>
      <c r="DF131" s="329"/>
      <c r="DG131" s="330"/>
      <c r="DH131" s="328"/>
      <c r="DI131" s="329"/>
      <c r="DJ131" s="330"/>
      <c r="DK131" s="328"/>
      <c r="DL131" s="329"/>
      <c r="DM131" s="330"/>
      <c r="DN131" s="328"/>
      <c r="DO131" s="329"/>
      <c r="DP131" s="330"/>
      <c r="DQ131" s="322"/>
      <c r="DR131" s="323"/>
      <c r="DS131" s="324"/>
      <c r="DT131" s="322"/>
      <c r="DU131" s="323"/>
      <c r="DV131" s="324"/>
      <c r="DW131" s="325"/>
      <c r="DX131" s="326"/>
      <c r="DY131" s="327"/>
      <c r="DZ131" s="317"/>
    </row>
    <row r="132" spans="1:130" x14ac:dyDescent="0.35">
      <c r="A132" s="314"/>
      <c r="B132" s="315"/>
      <c r="C132" s="316"/>
      <c r="D132" s="317"/>
      <c r="E132" s="318"/>
      <c r="F132" s="319"/>
      <c r="G132" s="320"/>
      <c r="H132" s="321"/>
      <c r="I132" s="319"/>
      <c r="J132" s="320"/>
      <c r="K132" s="321"/>
      <c r="L132" s="319"/>
      <c r="M132" s="320"/>
      <c r="N132" s="321"/>
      <c r="O132" s="319"/>
      <c r="P132" s="320"/>
      <c r="Q132" s="321"/>
      <c r="R132" s="319"/>
      <c r="S132" s="320"/>
      <c r="T132" s="321"/>
      <c r="U132" s="322"/>
      <c r="V132" s="323"/>
      <c r="W132" s="324"/>
      <c r="X132" s="322"/>
      <c r="Y132" s="323"/>
      <c r="Z132" s="324"/>
      <c r="AA132" s="325"/>
      <c r="AB132" s="326"/>
      <c r="AC132" s="327"/>
      <c r="AD132" s="317"/>
      <c r="AE132" s="319"/>
      <c r="AF132" s="320"/>
      <c r="AG132" s="321"/>
      <c r="AH132" s="319"/>
      <c r="AI132" s="320"/>
      <c r="AJ132" s="321"/>
      <c r="AK132" s="319"/>
      <c r="AL132" s="320"/>
      <c r="AM132" s="321"/>
      <c r="AN132" s="319"/>
      <c r="AO132" s="320"/>
      <c r="AP132" s="321"/>
      <c r="AQ132" s="319"/>
      <c r="AR132" s="320"/>
      <c r="AS132" s="321"/>
      <c r="AT132" s="322"/>
      <c r="AU132" s="323"/>
      <c r="AV132" s="324"/>
      <c r="AW132" s="322"/>
      <c r="AX132" s="323"/>
      <c r="AY132" s="324"/>
      <c r="AZ132" s="325"/>
      <c r="BA132" s="326"/>
      <c r="BB132" s="327"/>
      <c r="BC132" s="317"/>
      <c r="BD132" s="319"/>
      <c r="BE132" s="320"/>
      <c r="BF132" s="321"/>
      <c r="BG132" s="319"/>
      <c r="BH132" s="320"/>
      <c r="BI132" s="321"/>
      <c r="BJ132" s="319"/>
      <c r="BK132" s="320"/>
      <c r="BL132" s="321"/>
      <c r="BM132" s="319"/>
      <c r="BN132" s="320"/>
      <c r="BO132" s="321"/>
      <c r="BP132" s="319"/>
      <c r="BQ132" s="320"/>
      <c r="BR132" s="321"/>
      <c r="BS132" s="322"/>
      <c r="BT132" s="323"/>
      <c r="BU132" s="324"/>
      <c r="BV132" s="322"/>
      <c r="BW132" s="323"/>
      <c r="BX132" s="324"/>
      <c r="BY132" s="325"/>
      <c r="BZ132" s="326"/>
      <c r="CA132" s="327"/>
      <c r="CB132" s="317"/>
      <c r="CC132" s="319"/>
      <c r="CD132" s="320"/>
      <c r="CE132" s="321"/>
      <c r="CF132" s="319"/>
      <c r="CG132" s="320"/>
      <c r="CH132" s="321"/>
      <c r="CI132" s="319"/>
      <c r="CJ132" s="320"/>
      <c r="CK132" s="321"/>
      <c r="CL132" s="319"/>
      <c r="CM132" s="320"/>
      <c r="CN132" s="321"/>
      <c r="CO132" s="319"/>
      <c r="CP132" s="320"/>
      <c r="CQ132" s="321"/>
      <c r="CR132" s="322"/>
      <c r="CS132" s="323"/>
      <c r="CT132" s="324"/>
      <c r="CU132" s="322"/>
      <c r="CV132" s="323"/>
      <c r="CW132" s="324"/>
      <c r="CX132" s="325"/>
      <c r="CY132" s="326"/>
      <c r="CZ132" s="327"/>
      <c r="DA132" s="317"/>
      <c r="DB132" s="328"/>
      <c r="DC132" s="329"/>
      <c r="DD132" s="330"/>
      <c r="DE132" s="328"/>
      <c r="DF132" s="329"/>
      <c r="DG132" s="330"/>
      <c r="DH132" s="328"/>
      <c r="DI132" s="329"/>
      <c r="DJ132" s="330"/>
      <c r="DK132" s="328"/>
      <c r="DL132" s="329"/>
      <c r="DM132" s="330"/>
      <c r="DN132" s="328"/>
      <c r="DO132" s="329"/>
      <c r="DP132" s="330"/>
      <c r="DQ132" s="322"/>
      <c r="DR132" s="323"/>
      <c r="DS132" s="324"/>
      <c r="DT132" s="322"/>
      <c r="DU132" s="323"/>
      <c r="DV132" s="324"/>
      <c r="DW132" s="325"/>
      <c r="DX132" s="326"/>
      <c r="DY132" s="327"/>
      <c r="DZ132" s="317"/>
    </row>
    <row r="133" spans="1:130" x14ac:dyDescent="0.35">
      <c r="A133" s="314"/>
      <c r="B133" s="315"/>
      <c r="C133" s="316"/>
      <c r="D133" s="317"/>
      <c r="E133" s="318"/>
      <c r="F133" s="319"/>
      <c r="G133" s="320"/>
      <c r="H133" s="321"/>
      <c r="I133" s="319"/>
      <c r="J133" s="320"/>
      <c r="K133" s="321"/>
      <c r="L133" s="319"/>
      <c r="M133" s="320"/>
      <c r="N133" s="321"/>
      <c r="O133" s="319"/>
      <c r="P133" s="320"/>
      <c r="Q133" s="321"/>
      <c r="R133" s="319"/>
      <c r="S133" s="320"/>
      <c r="T133" s="321"/>
      <c r="U133" s="322"/>
      <c r="V133" s="323"/>
      <c r="W133" s="324"/>
      <c r="X133" s="322"/>
      <c r="Y133" s="323"/>
      <c r="Z133" s="324"/>
      <c r="AA133" s="325"/>
      <c r="AB133" s="326"/>
      <c r="AC133" s="327"/>
      <c r="AD133" s="317"/>
      <c r="AE133" s="319"/>
      <c r="AF133" s="320"/>
      <c r="AG133" s="321"/>
      <c r="AH133" s="319"/>
      <c r="AI133" s="320"/>
      <c r="AJ133" s="321"/>
      <c r="AK133" s="319"/>
      <c r="AL133" s="320"/>
      <c r="AM133" s="321"/>
      <c r="AN133" s="319"/>
      <c r="AO133" s="320"/>
      <c r="AP133" s="321"/>
      <c r="AQ133" s="319"/>
      <c r="AR133" s="320"/>
      <c r="AS133" s="321"/>
      <c r="AT133" s="322"/>
      <c r="AU133" s="323"/>
      <c r="AV133" s="324"/>
      <c r="AW133" s="322"/>
      <c r="AX133" s="323"/>
      <c r="AY133" s="324"/>
      <c r="AZ133" s="325"/>
      <c r="BA133" s="326"/>
      <c r="BB133" s="327"/>
      <c r="BC133" s="317"/>
      <c r="BD133" s="319"/>
      <c r="BE133" s="320"/>
      <c r="BF133" s="321"/>
      <c r="BG133" s="319"/>
      <c r="BH133" s="320"/>
      <c r="BI133" s="321"/>
      <c r="BJ133" s="319"/>
      <c r="BK133" s="320"/>
      <c r="BL133" s="321"/>
      <c r="BM133" s="319"/>
      <c r="BN133" s="320"/>
      <c r="BO133" s="321"/>
      <c r="BP133" s="319"/>
      <c r="BQ133" s="320"/>
      <c r="BR133" s="321"/>
      <c r="BS133" s="322"/>
      <c r="BT133" s="323"/>
      <c r="BU133" s="324"/>
      <c r="BV133" s="322"/>
      <c r="BW133" s="323"/>
      <c r="BX133" s="324"/>
      <c r="BY133" s="325"/>
      <c r="BZ133" s="326"/>
      <c r="CA133" s="327"/>
      <c r="CB133" s="317"/>
      <c r="CC133" s="319"/>
      <c r="CD133" s="320"/>
      <c r="CE133" s="321"/>
      <c r="CF133" s="319"/>
      <c r="CG133" s="320"/>
      <c r="CH133" s="321"/>
      <c r="CI133" s="319"/>
      <c r="CJ133" s="320"/>
      <c r="CK133" s="321"/>
      <c r="CL133" s="319"/>
      <c r="CM133" s="320"/>
      <c r="CN133" s="321"/>
      <c r="CO133" s="319"/>
      <c r="CP133" s="320"/>
      <c r="CQ133" s="321"/>
      <c r="CR133" s="322"/>
      <c r="CS133" s="323"/>
      <c r="CT133" s="324"/>
      <c r="CU133" s="322"/>
      <c r="CV133" s="323"/>
      <c r="CW133" s="324"/>
      <c r="CX133" s="325"/>
      <c r="CY133" s="326"/>
      <c r="CZ133" s="327"/>
      <c r="DA133" s="317"/>
      <c r="DB133" s="328"/>
      <c r="DC133" s="329"/>
      <c r="DD133" s="330"/>
      <c r="DE133" s="328"/>
      <c r="DF133" s="329"/>
      <c r="DG133" s="330"/>
      <c r="DH133" s="328"/>
      <c r="DI133" s="329"/>
      <c r="DJ133" s="330"/>
      <c r="DK133" s="328"/>
      <c r="DL133" s="329"/>
      <c r="DM133" s="330"/>
      <c r="DN133" s="328"/>
      <c r="DO133" s="329"/>
      <c r="DP133" s="330"/>
      <c r="DQ133" s="322"/>
      <c r="DR133" s="323"/>
      <c r="DS133" s="324"/>
      <c r="DT133" s="322"/>
      <c r="DU133" s="323"/>
      <c r="DV133" s="324"/>
      <c r="DW133" s="325"/>
      <c r="DX133" s="326"/>
      <c r="DY133" s="327"/>
      <c r="DZ133" s="317"/>
    </row>
    <row r="134" spans="1:130" x14ac:dyDescent="0.35">
      <c r="A134" s="314"/>
      <c r="B134" s="315"/>
      <c r="C134" s="316"/>
      <c r="D134" s="317"/>
      <c r="E134" s="318"/>
      <c r="F134" s="319"/>
      <c r="G134" s="320"/>
      <c r="H134" s="321"/>
      <c r="I134" s="319"/>
      <c r="J134" s="320"/>
      <c r="K134" s="321"/>
      <c r="L134" s="319"/>
      <c r="M134" s="320"/>
      <c r="N134" s="321"/>
      <c r="O134" s="319"/>
      <c r="P134" s="320"/>
      <c r="Q134" s="321"/>
      <c r="R134" s="319"/>
      <c r="S134" s="320"/>
      <c r="T134" s="321"/>
      <c r="U134" s="322"/>
      <c r="V134" s="323"/>
      <c r="W134" s="324"/>
      <c r="X134" s="322"/>
      <c r="Y134" s="323"/>
      <c r="Z134" s="324"/>
      <c r="AA134" s="325"/>
      <c r="AB134" s="326"/>
      <c r="AC134" s="327"/>
      <c r="AD134" s="317"/>
      <c r="AE134" s="319"/>
      <c r="AF134" s="320"/>
      <c r="AG134" s="321"/>
      <c r="AH134" s="319"/>
      <c r="AI134" s="320"/>
      <c r="AJ134" s="321"/>
      <c r="AK134" s="319"/>
      <c r="AL134" s="320"/>
      <c r="AM134" s="321"/>
      <c r="AN134" s="319"/>
      <c r="AO134" s="320"/>
      <c r="AP134" s="321"/>
      <c r="AQ134" s="319"/>
      <c r="AR134" s="320"/>
      <c r="AS134" s="321"/>
      <c r="AT134" s="322"/>
      <c r="AU134" s="323"/>
      <c r="AV134" s="324"/>
      <c r="AW134" s="322"/>
      <c r="AX134" s="323"/>
      <c r="AY134" s="324"/>
      <c r="AZ134" s="325"/>
      <c r="BA134" s="326"/>
      <c r="BB134" s="327"/>
      <c r="BC134" s="317"/>
      <c r="BD134" s="319"/>
      <c r="BE134" s="320"/>
      <c r="BF134" s="321"/>
      <c r="BG134" s="319"/>
      <c r="BH134" s="320"/>
      <c r="BI134" s="321"/>
      <c r="BJ134" s="319"/>
      <c r="BK134" s="320"/>
      <c r="BL134" s="321"/>
      <c r="BM134" s="319"/>
      <c r="BN134" s="320"/>
      <c r="BO134" s="321"/>
      <c r="BP134" s="319"/>
      <c r="BQ134" s="320"/>
      <c r="BR134" s="321"/>
      <c r="BS134" s="322"/>
      <c r="BT134" s="323"/>
      <c r="BU134" s="324"/>
      <c r="BV134" s="322"/>
      <c r="BW134" s="323"/>
      <c r="BX134" s="324"/>
      <c r="BY134" s="325"/>
      <c r="BZ134" s="326"/>
      <c r="CA134" s="327"/>
      <c r="CB134" s="317"/>
      <c r="CC134" s="319"/>
      <c r="CD134" s="320"/>
      <c r="CE134" s="321"/>
      <c r="CF134" s="319"/>
      <c r="CG134" s="320"/>
      <c r="CH134" s="321"/>
      <c r="CI134" s="319"/>
      <c r="CJ134" s="320"/>
      <c r="CK134" s="321"/>
      <c r="CL134" s="319"/>
      <c r="CM134" s="320"/>
      <c r="CN134" s="321"/>
      <c r="CO134" s="319"/>
      <c r="CP134" s="320"/>
      <c r="CQ134" s="321"/>
      <c r="CR134" s="322"/>
      <c r="CS134" s="323"/>
      <c r="CT134" s="324"/>
      <c r="CU134" s="322"/>
      <c r="CV134" s="323"/>
      <c r="CW134" s="324"/>
      <c r="CX134" s="325"/>
      <c r="CY134" s="326"/>
      <c r="CZ134" s="327"/>
      <c r="DA134" s="317"/>
      <c r="DB134" s="328"/>
      <c r="DC134" s="329"/>
      <c r="DD134" s="330"/>
      <c r="DE134" s="328"/>
      <c r="DF134" s="329"/>
      <c r="DG134" s="330"/>
      <c r="DH134" s="328"/>
      <c r="DI134" s="329"/>
      <c r="DJ134" s="330"/>
      <c r="DK134" s="328"/>
      <c r="DL134" s="329"/>
      <c r="DM134" s="330"/>
      <c r="DN134" s="328"/>
      <c r="DO134" s="329"/>
      <c r="DP134" s="330"/>
      <c r="DQ134" s="322"/>
      <c r="DR134" s="323"/>
      <c r="DS134" s="324"/>
      <c r="DT134" s="322"/>
      <c r="DU134" s="323"/>
      <c r="DV134" s="324"/>
      <c r="DW134" s="325"/>
      <c r="DX134" s="326"/>
      <c r="DY134" s="327"/>
      <c r="DZ134" s="317"/>
    </row>
    <row r="135" spans="1:130" x14ac:dyDescent="0.35">
      <c r="A135" s="314"/>
      <c r="B135" s="315"/>
      <c r="C135" s="316"/>
      <c r="D135" s="317"/>
      <c r="E135" s="318"/>
      <c r="F135" s="319"/>
      <c r="G135" s="320"/>
      <c r="H135" s="321"/>
      <c r="I135" s="319"/>
      <c r="J135" s="320"/>
      <c r="K135" s="321"/>
      <c r="L135" s="319"/>
      <c r="M135" s="320"/>
      <c r="N135" s="321"/>
      <c r="O135" s="319"/>
      <c r="P135" s="320"/>
      <c r="Q135" s="321"/>
      <c r="R135" s="319"/>
      <c r="S135" s="320"/>
      <c r="T135" s="321"/>
      <c r="U135" s="322"/>
      <c r="V135" s="323"/>
      <c r="W135" s="324"/>
      <c r="X135" s="322"/>
      <c r="Y135" s="323"/>
      <c r="Z135" s="324"/>
      <c r="AA135" s="325"/>
      <c r="AB135" s="326"/>
      <c r="AC135" s="327"/>
      <c r="AD135" s="317"/>
      <c r="AE135" s="319"/>
      <c r="AF135" s="320"/>
      <c r="AG135" s="321"/>
      <c r="AH135" s="319"/>
      <c r="AI135" s="320"/>
      <c r="AJ135" s="321"/>
      <c r="AK135" s="319"/>
      <c r="AL135" s="320"/>
      <c r="AM135" s="321"/>
      <c r="AN135" s="319"/>
      <c r="AO135" s="320"/>
      <c r="AP135" s="321"/>
      <c r="AQ135" s="319"/>
      <c r="AR135" s="320"/>
      <c r="AS135" s="321"/>
      <c r="AT135" s="322"/>
      <c r="AU135" s="323"/>
      <c r="AV135" s="324"/>
      <c r="AW135" s="322"/>
      <c r="AX135" s="323"/>
      <c r="AY135" s="324"/>
      <c r="AZ135" s="325"/>
      <c r="BA135" s="326"/>
      <c r="BB135" s="327"/>
      <c r="BC135" s="317"/>
      <c r="BD135" s="319"/>
      <c r="BE135" s="320"/>
      <c r="BF135" s="321"/>
      <c r="BG135" s="319"/>
      <c r="BH135" s="320"/>
      <c r="BI135" s="321"/>
      <c r="BJ135" s="319"/>
      <c r="BK135" s="320"/>
      <c r="BL135" s="321"/>
      <c r="BM135" s="319"/>
      <c r="BN135" s="320"/>
      <c r="BO135" s="321"/>
      <c r="BP135" s="319"/>
      <c r="BQ135" s="320"/>
      <c r="BR135" s="321"/>
      <c r="BS135" s="322"/>
      <c r="BT135" s="323"/>
      <c r="BU135" s="324"/>
      <c r="BV135" s="322"/>
      <c r="BW135" s="323"/>
      <c r="BX135" s="324"/>
      <c r="BY135" s="325"/>
      <c r="BZ135" s="326"/>
      <c r="CA135" s="327"/>
      <c r="CB135" s="317"/>
      <c r="CC135" s="319"/>
      <c r="CD135" s="320"/>
      <c r="CE135" s="321"/>
      <c r="CF135" s="319"/>
      <c r="CG135" s="320"/>
      <c r="CH135" s="321"/>
      <c r="CI135" s="319"/>
      <c r="CJ135" s="320"/>
      <c r="CK135" s="321"/>
      <c r="CL135" s="319"/>
      <c r="CM135" s="320"/>
      <c r="CN135" s="321"/>
      <c r="CO135" s="319"/>
      <c r="CP135" s="320"/>
      <c r="CQ135" s="321"/>
      <c r="CR135" s="322"/>
      <c r="CS135" s="323"/>
      <c r="CT135" s="324"/>
      <c r="CU135" s="322"/>
      <c r="CV135" s="323"/>
      <c r="CW135" s="324"/>
      <c r="CX135" s="325"/>
      <c r="CY135" s="326"/>
      <c r="CZ135" s="327"/>
      <c r="DA135" s="317"/>
      <c r="DB135" s="328"/>
      <c r="DC135" s="329"/>
      <c r="DD135" s="330"/>
      <c r="DE135" s="328"/>
      <c r="DF135" s="329"/>
      <c r="DG135" s="330"/>
      <c r="DH135" s="328"/>
      <c r="DI135" s="329"/>
      <c r="DJ135" s="330"/>
      <c r="DK135" s="328"/>
      <c r="DL135" s="329"/>
      <c r="DM135" s="330"/>
      <c r="DN135" s="328"/>
      <c r="DO135" s="329"/>
      <c r="DP135" s="330"/>
      <c r="DQ135" s="322"/>
      <c r="DR135" s="323"/>
      <c r="DS135" s="324"/>
      <c r="DT135" s="322"/>
      <c r="DU135" s="323"/>
      <c r="DV135" s="324"/>
      <c r="DW135" s="325"/>
      <c r="DX135" s="326"/>
      <c r="DY135" s="327"/>
      <c r="DZ135" s="317"/>
    </row>
    <row r="136" spans="1:130" x14ac:dyDescent="0.35">
      <c r="A136" s="314"/>
      <c r="B136" s="315"/>
      <c r="C136" s="316"/>
      <c r="D136" s="317"/>
      <c r="E136" s="318"/>
      <c r="F136" s="319"/>
      <c r="G136" s="320"/>
      <c r="H136" s="321"/>
      <c r="I136" s="319"/>
      <c r="J136" s="320"/>
      <c r="K136" s="321"/>
      <c r="L136" s="319"/>
      <c r="M136" s="320"/>
      <c r="N136" s="321"/>
      <c r="O136" s="319"/>
      <c r="P136" s="320"/>
      <c r="Q136" s="321"/>
      <c r="R136" s="319"/>
      <c r="S136" s="320"/>
      <c r="T136" s="321"/>
      <c r="U136" s="322"/>
      <c r="V136" s="323"/>
      <c r="W136" s="324"/>
      <c r="X136" s="322"/>
      <c r="Y136" s="323"/>
      <c r="Z136" s="324"/>
      <c r="AA136" s="325"/>
      <c r="AB136" s="326"/>
      <c r="AC136" s="327"/>
      <c r="AD136" s="317"/>
      <c r="AE136" s="319"/>
      <c r="AF136" s="320"/>
      <c r="AG136" s="321"/>
      <c r="AH136" s="319"/>
      <c r="AI136" s="320"/>
      <c r="AJ136" s="321"/>
      <c r="AK136" s="319"/>
      <c r="AL136" s="320"/>
      <c r="AM136" s="321"/>
      <c r="AN136" s="319"/>
      <c r="AO136" s="320"/>
      <c r="AP136" s="321"/>
      <c r="AQ136" s="319"/>
      <c r="AR136" s="320"/>
      <c r="AS136" s="321"/>
      <c r="AT136" s="322"/>
      <c r="AU136" s="323"/>
      <c r="AV136" s="324"/>
      <c r="AW136" s="322"/>
      <c r="AX136" s="323"/>
      <c r="AY136" s="324"/>
      <c r="AZ136" s="325"/>
      <c r="BA136" s="326"/>
      <c r="BB136" s="327"/>
      <c r="BC136" s="317"/>
      <c r="BD136" s="319"/>
      <c r="BE136" s="320"/>
      <c r="BF136" s="321"/>
      <c r="BG136" s="319"/>
      <c r="BH136" s="320"/>
      <c r="BI136" s="321"/>
      <c r="BJ136" s="319"/>
      <c r="BK136" s="320"/>
      <c r="BL136" s="321"/>
      <c r="BM136" s="319"/>
      <c r="BN136" s="320"/>
      <c r="BO136" s="321"/>
      <c r="BP136" s="319"/>
      <c r="BQ136" s="320"/>
      <c r="BR136" s="321"/>
      <c r="BS136" s="322"/>
      <c r="BT136" s="323"/>
      <c r="BU136" s="324"/>
      <c r="BV136" s="322"/>
      <c r="BW136" s="323"/>
      <c r="BX136" s="324"/>
      <c r="BY136" s="325"/>
      <c r="BZ136" s="326"/>
      <c r="CA136" s="327"/>
      <c r="CB136" s="317"/>
      <c r="CC136" s="319"/>
      <c r="CD136" s="320"/>
      <c r="CE136" s="321"/>
      <c r="CF136" s="319"/>
      <c r="CG136" s="320"/>
      <c r="CH136" s="321"/>
      <c r="CI136" s="319"/>
      <c r="CJ136" s="320"/>
      <c r="CK136" s="321"/>
      <c r="CL136" s="319"/>
      <c r="CM136" s="320"/>
      <c r="CN136" s="321"/>
      <c r="CO136" s="319"/>
      <c r="CP136" s="320"/>
      <c r="CQ136" s="321"/>
      <c r="CR136" s="322"/>
      <c r="CS136" s="323"/>
      <c r="CT136" s="324"/>
      <c r="CU136" s="322"/>
      <c r="CV136" s="323"/>
      <c r="CW136" s="324"/>
      <c r="CX136" s="325"/>
      <c r="CY136" s="326"/>
      <c r="CZ136" s="327"/>
      <c r="DA136" s="317"/>
      <c r="DB136" s="328"/>
      <c r="DC136" s="329"/>
      <c r="DD136" s="330"/>
      <c r="DE136" s="328"/>
      <c r="DF136" s="329"/>
      <c r="DG136" s="330"/>
      <c r="DH136" s="328"/>
      <c r="DI136" s="329"/>
      <c r="DJ136" s="330"/>
      <c r="DK136" s="328"/>
      <c r="DL136" s="329"/>
      <c r="DM136" s="330"/>
      <c r="DN136" s="328"/>
      <c r="DO136" s="329"/>
      <c r="DP136" s="330"/>
      <c r="DQ136" s="322"/>
      <c r="DR136" s="323"/>
      <c r="DS136" s="324"/>
      <c r="DT136" s="322"/>
      <c r="DU136" s="323"/>
      <c r="DV136" s="324"/>
      <c r="DW136" s="325"/>
      <c r="DX136" s="326"/>
      <c r="DY136" s="327"/>
      <c r="DZ136" s="317"/>
    </row>
    <row r="137" spans="1:130" x14ac:dyDescent="0.35">
      <c r="A137" s="314"/>
      <c r="B137" s="315"/>
      <c r="C137" s="316"/>
      <c r="D137" s="317"/>
      <c r="E137" s="318"/>
      <c r="F137" s="319"/>
      <c r="G137" s="320"/>
      <c r="H137" s="321"/>
      <c r="I137" s="319"/>
      <c r="J137" s="320"/>
      <c r="K137" s="321"/>
      <c r="L137" s="319"/>
      <c r="M137" s="320"/>
      <c r="N137" s="321"/>
      <c r="O137" s="319"/>
      <c r="P137" s="320"/>
      <c r="Q137" s="321"/>
      <c r="R137" s="319"/>
      <c r="S137" s="320"/>
      <c r="T137" s="321"/>
      <c r="U137" s="322"/>
      <c r="V137" s="323"/>
      <c r="W137" s="324"/>
      <c r="X137" s="322"/>
      <c r="Y137" s="323"/>
      <c r="Z137" s="324"/>
      <c r="AA137" s="325"/>
      <c r="AB137" s="326"/>
      <c r="AC137" s="327"/>
      <c r="AD137" s="317"/>
      <c r="AE137" s="319"/>
      <c r="AF137" s="320"/>
      <c r="AG137" s="321"/>
      <c r="AH137" s="319"/>
      <c r="AI137" s="320"/>
      <c r="AJ137" s="321"/>
      <c r="AK137" s="319"/>
      <c r="AL137" s="320"/>
      <c r="AM137" s="321"/>
      <c r="AN137" s="319"/>
      <c r="AO137" s="320"/>
      <c r="AP137" s="321"/>
      <c r="AQ137" s="319"/>
      <c r="AR137" s="320"/>
      <c r="AS137" s="321"/>
      <c r="AT137" s="322"/>
      <c r="AU137" s="323"/>
      <c r="AV137" s="324"/>
      <c r="AW137" s="322"/>
      <c r="AX137" s="323"/>
      <c r="AY137" s="324"/>
      <c r="AZ137" s="325"/>
      <c r="BA137" s="326"/>
      <c r="BB137" s="327"/>
      <c r="BC137" s="317"/>
      <c r="BD137" s="319"/>
      <c r="BE137" s="320"/>
      <c r="BF137" s="321"/>
      <c r="BG137" s="319"/>
      <c r="BH137" s="320"/>
      <c r="BI137" s="321"/>
      <c r="BJ137" s="319"/>
      <c r="BK137" s="320"/>
      <c r="BL137" s="321"/>
      <c r="BM137" s="319"/>
      <c r="BN137" s="320"/>
      <c r="BO137" s="321"/>
      <c r="BP137" s="319"/>
      <c r="BQ137" s="320"/>
      <c r="BR137" s="321"/>
      <c r="BS137" s="322"/>
      <c r="BT137" s="323"/>
      <c r="BU137" s="324"/>
      <c r="BV137" s="322"/>
      <c r="BW137" s="323"/>
      <c r="BX137" s="324"/>
      <c r="BY137" s="325"/>
      <c r="BZ137" s="326"/>
      <c r="CA137" s="327"/>
      <c r="CB137" s="317"/>
      <c r="CC137" s="319"/>
      <c r="CD137" s="320"/>
      <c r="CE137" s="321"/>
      <c r="CF137" s="319"/>
      <c r="CG137" s="320"/>
      <c r="CH137" s="321"/>
      <c r="CI137" s="319"/>
      <c r="CJ137" s="320"/>
      <c r="CK137" s="321"/>
      <c r="CL137" s="319"/>
      <c r="CM137" s="320"/>
      <c r="CN137" s="321"/>
      <c r="CO137" s="319"/>
      <c r="CP137" s="320"/>
      <c r="CQ137" s="321"/>
      <c r="CR137" s="322"/>
      <c r="CS137" s="323"/>
      <c r="CT137" s="324"/>
      <c r="CU137" s="322"/>
      <c r="CV137" s="323"/>
      <c r="CW137" s="324"/>
      <c r="CX137" s="325"/>
      <c r="CY137" s="326"/>
      <c r="CZ137" s="327"/>
      <c r="DA137" s="317"/>
      <c r="DB137" s="328"/>
      <c r="DC137" s="329"/>
      <c r="DD137" s="330"/>
      <c r="DE137" s="328"/>
      <c r="DF137" s="329"/>
      <c r="DG137" s="330"/>
      <c r="DH137" s="328"/>
      <c r="DI137" s="329"/>
      <c r="DJ137" s="330"/>
      <c r="DK137" s="328"/>
      <c r="DL137" s="329"/>
      <c r="DM137" s="330"/>
      <c r="DN137" s="328"/>
      <c r="DO137" s="329"/>
      <c r="DP137" s="330"/>
      <c r="DQ137" s="322"/>
      <c r="DR137" s="323"/>
      <c r="DS137" s="324"/>
      <c r="DT137" s="322"/>
      <c r="DU137" s="323"/>
      <c r="DV137" s="324"/>
      <c r="DW137" s="325"/>
      <c r="DX137" s="326"/>
      <c r="DY137" s="327"/>
      <c r="DZ137" s="317"/>
    </row>
    <row r="138" spans="1:130" x14ac:dyDescent="0.35">
      <c r="A138" s="314"/>
      <c r="B138" s="315"/>
      <c r="C138" s="316"/>
      <c r="D138" s="317"/>
      <c r="E138" s="318"/>
      <c r="F138" s="319"/>
      <c r="G138" s="320"/>
      <c r="H138" s="321"/>
      <c r="I138" s="319"/>
      <c r="J138" s="320"/>
      <c r="K138" s="321"/>
      <c r="L138" s="319"/>
      <c r="M138" s="320"/>
      <c r="N138" s="321"/>
      <c r="O138" s="319"/>
      <c r="P138" s="320"/>
      <c r="Q138" s="321"/>
      <c r="R138" s="319"/>
      <c r="S138" s="320"/>
      <c r="T138" s="321"/>
      <c r="U138" s="322"/>
      <c r="V138" s="323"/>
      <c r="W138" s="324"/>
      <c r="X138" s="322"/>
      <c r="Y138" s="323"/>
      <c r="Z138" s="324"/>
      <c r="AA138" s="325"/>
      <c r="AB138" s="326"/>
      <c r="AC138" s="327"/>
      <c r="AD138" s="317"/>
      <c r="AE138" s="319"/>
      <c r="AF138" s="320"/>
      <c r="AG138" s="321"/>
      <c r="AH138" s="319"/>
      <c r="AI138" s="320"/>
      <c r="AJ138" s="321"/>
      <c r="AK138" s="319"/>
      <c r="AL138" s="320"/>
      <c r="AM138" s="321"/>
      <c r="AN138" s="319"/>
      <c r="AO138" s="320"/>
      <c r="AP138" s="321"/>
      <c r="AQ138" s="319"/>
      <c r="AR138" s="320"/>
      <c r="AS138" s="321"/>
      <c r="AT138" s="322"/>
      <c r="AU138" s="323"/>
      <c r="AV138" s="324"/>
      <c r="AW138" s="322"/>
      <c r="AX138" s="323"/>
      <c r="AY138" s="324"/>
      <c r="AZ138" s="325"/>
      <c r="BA138" s="326"/>
      <c r="BB138" s="327"/>
      <c r="BC138" s="317"/>
      <c r="BD138" s="319"/>
      <c r="BE138" s="320"/>
      <c r="BF138" s="321"/>
      <c r="BG138" s="319"/>
      <c r="BH138" s="320"/>
      <c r="BI138" s="321"/>
      <c r="BJ138" s="319"/>
      <c r="BK138" s="320"/>
      <c r="BL138" s="321"/>
      <c r="BM138" s="319"/>
      <c r="BN138" s="320"/>
      <c r="BO138" s="321"/>
      <c r="BP138" s="319"/>
      <c r="BQ138" s="320"/>
      <c r="BR138" s="321"/>
      <c r="BS138" s="322"/>
      <c r="BT138" s="323"/>
      <c r="BU138" s="324"/>
      <c r="BV138" s="322"/>
      <c r="BW138" s="323"/>
      <c r="BX138" s="324"/>
      <c r="BY138" s="325"/>
      <c r="BZ138" s="326"/>
      <c r="CA138" s="327"/>
      <c r="CB138" s="317"/>
      <c r="CC138" s="319"/>
      <c r="CD138" s="320"/>
      <c r="CE138" s="321"/>
      <c r="CF138" s="319"/>
      <c r="CG138" s="320"/>
      <c r="CH138" s="321"/>
      <c r="CI138" s="319"/>
      <c r="CJ138" s="320"/>
      <c r="CK138" s="321"/>
      <c r="CL138" s="319"/>
      <c r="CM138" s="320"/>
      <c r="CN138" s="321"/>
      <c r="CO138" s="319"/>
      <c r="CP138" s="320"/>
      <c r="CQ138" s="321"/>
      <c r="CR138" s="322"/>
      <c r="CS138" s="323"/>
      <c r="CT138" s="324"/>
      <c r="CU138" s="322"/>
      <c r="CV138" s="323"/>
      <c r="CW138" s="324"/>
      <c r="CX138" s="325"/>
      <c r="CY138" s="326"/>
      <c r="CZ138" s="327"/>
      <c r="DA138" s="317"/>
      <c r="DB138" s="328"/>
      <c r="DC138" s="329"/>
      <c r="DD138" s="330"/>
      <c r="DE138" s="328"/>
      <c r="DF138" s="329"/>
      <c r="DG138" s="330"/>
      <c r="DH138" s="328"/>
      <c r="DI138" s="329"/>
      <c r="DJ138" s="330"/>
      <c r="DK138" s="328"/>
      <c r="DL138" s="329"/>
      <c r="DM138" s="330"/>
      <c r="DN138" s="328"/>
      <c r="DO138" s="329"/>
      <c r="DP138" s="330"/>
      <c r="DQ138" s="322"/>
      <c r="DR138" s="323"/>
      <c r="DS138" s="324"/>
      <c r="DT138" s="322"/>
      <c r="DU138" s="323"/>
      <c r="DV138" s="324"/>
      <c r="DW138" s="325"/>
      <c r="DX138" s="326"/>
      <c r="DY138" s="327"/>
      <c r="DZ138" s="317"/>
    </row>
    <row r="139" spans="1:130" x14ac:dyDescent="0.35">
      <c r="A139" s="314"/>
      <c r="B139" s="315"/>
      <c r="C139" s="316"/>
      <c r="D139" s="317"/>
      <c r="E139" s="318"/>
      <c r="F139" s="319"/>
      <c r="G139" s="320"/>
      <c r="H139" s="321"/>
      <c r="I139" s="319"/>
      <c r="J139" s="320"/>
      <c r="K139" s="321"/>
      <c r="L139" s="319"/>
      <c r="M139" s="320"/>
      <c r="N139" s="321"/>
      <c r="O139" s="319"/>
      <c r="P139" s="320"/>
      <c r="Q139" s="321"/>
      <c r="R139" s="319"/>
      <c r="S139" s="320"/>
      <c r="T139" s="321"/>
      <c r="U139" s="322"/>
      <c r="V139" s="323"/>
      <c r="W139" s="324"/>
      <c r="X139" s="322"/>
      <c r="Y139" s="323"/>
      <c r="Z139" s="324"/>
      <c r="AA139" s="325"/>
      <c r="AB139" s="326"/>
      <c r="AC139" s="327"/>
      <c r="AD139" s="317"/>
      <c r="AE139" s="319"/>
      <c r="AF139" s="320"/>
      <c r="AG139" s="321"/>
      <c r="AH139" s="319"/>
      <c r="AI139" s="320"/>
      <c r="AJ139" s="321"/>
      <c r="AK139" s="319"/>
      <c r="AL139" s="320"/>
      <c r="AM139" s="321"/>
      <c r="AN139" s="319"/>
      <c r="AO139" s="320"/>
      <c r="AP139" s="321"/>
      <c r="AQ139" s="319"/>
      <c r="AR139" s="320"/>
      <c r="AS139" s="321"/>
      <c r="AT139" s="322"/>
      <c r="AU139" s="323"/>
      <c r="AV139" s="324"/>
      <c r="AW139" s="322"/>
      <c r="AX139" s="323"/>
      <c r="AY139" s="324"/>
      <c r="AZ139" s="325"/>
      <c r="BA139" s="326"/>
      <c r="BB139" s="327"/>
      <c r="BC139" s="317"/>
      <c r="BD139" s="319"/>
      <c r="BE139" s="320"/>
      <c r="BF139" s="321"/>
      <c r="BG139" s="319"/>
      <c r="BH139" s="320"/>
      <c r="BI139" s="321"/>
      <c r="BJ139" s="319"/>
      <c r="BK139" s="320"/>
      <c r="BL139" s="321"/>
      <c r="BM139" s="319"/>
      <c r="BN139" s="320"/>
      <c r="BO139" s="321"/>
      <c r="BP139" s="319"/>
      <c r="BQ139" s="320"/>
      <c r="BR139" s="321"/>
      <c r="BS139" s="322"/>
      <c r="BT139" s="323"/>
      <c r="BU139" s="324"/>
      <c r="BV139" s="322"/>
      <c r="BW139" s="323"/>
      <c r="BX139" s="324"/>
      <c r="BY139" s="325"/>
      <c r="BZ139" s="326"/>
      <c r="CA139" s="327"/>
      <c r="CB139" s="317"/>
      <c r="CC139" s="319"/>
      <c r="CD139" s="320"/>
      <c r="CE139" s="321"/>
      <c r="CF139" s="319"/>
      <c r="CG139" s="320"/>
      <c r="CH139" s="321"/>
      <c r="CI139" s="319"/>
      <c r="CJ139" s="320"/>
      <c r="CK139" s="321"/>
      <c r="CL139" s="319"/>
      <c r="CM139" s="320"/>
      <c r="CN139" s="321"/>
      <c r="CO139" s="319"/>
      <c r="CP139" s="320"/>
      <c r="CQ139" s="321"/>
      <c r="CR139" s="322"/>
      <c r="CS139" s="323"/>
      <c r="CT139" s="324"/>
      <c r="CU139" s="322"/>
      <c r="CV139" s="323"/>
      <c r="CW139" s="324"/>
      <c r="CX139" s="325"/>
      <c r="CY139" s="326"/>
      <c r="CZ139" s="327"/>
      <c r="DA139" s="317"/>
      <c r="DB139" s="328"/>
      <c r="DC139" s="329"/>
      <c r="DD139" s="330"/>
      <c r="DE139" s="328"/>
      <c r="DF139" s="329"/>
      <c r="DG139" s="330"/>
      <c r="DH139" s="328"/>
      <c r="DI139" s="329"/>
      <c r="DJ139" s="330"/>
      <c r="DK139" s="328"/>
      <c r="DL139" s="329"/>
      <c r="DM139" s="330"/>
      <c r="DN139" s="328"/>
      <c r="DO139" s="329"/>
      <c r="DP139" s="330"/>
      <c r="DQ139" s="322"/>
      <c r="DR139" s="323"/>
      <c r="DS139" s="324"/>
      <c r="DT139" s="322"/>
      <c r="DU139" s="323"/>
      <c r="DV139" s="324"/>
      <c r="DW139" s="325"/>
      <c r="DX139" s="326"/>
      <c r="DY139" s="327"/>
      <c r="DZ139" s="317"/>
    </row>
    <row r="140" spans="1:130" x14ac:dyDescent="0.35">
      <c r="A140" s="314"/>
      <c r="B140" s="315"/>
      <c r="C140" s="316"/>
      <c r="D140" s="317"/>
      <c r="E140" s="318"/>
      <c r="F140" s="319"/>
      <c r="G140" s="320"/>
      <c r="H140" s="321"/>
      <c r="I140" s="319"/>
      <c r="J140" s="320"/>
      <c r="K140" s="321"/>
      <c r="L140" s="319"/>
      <c r="M140" s="320"/>
      <c r="N140" s="321"/>
      <c r="O140" s="319"/>
      <c r="P140" s="320"/>
      <c r="Q140" s="321"/>
      <c r="R140" s="319"/>
      <c r="S140" s="320"/>
      <c r="T140" s="321"/>
      <c r="U140" s="322"/>
      <c r="V140" s="323"/>
      <c r="W140" s="324"/>
      <c r="X140" s="322"/>
      <c r="Y140" s="323"/>
      <c r="Z140" s="324"/>
      <c r="AA140" s="325"/>
      <c r="AB140" s="326"/>
      <c r="AC140" s="327"/>
      <c r="AD140" s="317"/>
      <c r="AE140" s="319"/>
      <c r="AF140" s="320"/>
      <c r="AG140" s="321"/>
      <c r="AH140" s="319"/>
      <c r="AI140" s="320"/>
      <c r="AJ140" s="321"/>
      <c r="AK140" s="319"/>
      <c r="AL140" s="320"/>
      <c r="AM140" s="321"/>
      <c r="AN140" s="319"/>
      <c r="AO140" s="320"/>
      <c r="AP140" s="321"/>
      <c r="AQ140" s="319"/>
      <c r="AR140" s="320"/>
      <c r="AS140" s="321"/>
      <c r="AT140" s="322"/>
      <c r="AU140" s="323"/>
      <c r="AV140" s="324"/>
      <c r="AW140" s="322"/>
      <c r="AX140" s="323"/>
      <c r="AY140" s="324"/>
      <c r="AZ140" s="325"/>
      <c r="BA140" s="326"/>
      <c r="BB140" s="327"/>
      <c r="BC140" s="317"/>
      <c r="BD140" s="319"/>
      <c r="BE140" s="320"/>
      <c r="BF140" s="321"/>
      <c r="BG140" s="319"/>
      <c r="BH140" s="320"/>
      <c r="BI140" s="321"/>
      <c r="BJ140" s="319"/>
      <c r="BK140" s="320"/>
      <c r="BL140" s="321"/>
      <c r="BM140" s="319"/>
      <c r="BN140" s="320"/>
      <c r="BO140" s="321"/>
      <c r="BP140" s="319"/>
      <c r="BQ140" s="320"/>
      <c r="BR140" s="321"/>
      <c r="BS140" s="322"/>
      <c r="BT140" s="323"/>
      <c r="BU140" s="324"/>
      <c r="BV140" s="322"/>
      <c r="BW140" s="323"/>
      <c r="BX140" s="324"/>
      <c r="BY140" s="325"/>
      <c r="BZ140" s="326"/>
      <c r="CA140" s="327"/>
      <c r="CB140" s="317"/>
      <c r="CC140" s="319"/>
      <c r="CD140" s="320"/>
      <c r="CE140" s="321"/>
      <c r="CF140" s="319"/>
      <c r="CG140" s="320"/>
      <c r="CH140" s="321"/>
      <c r="CI140" s="319"/>
      <c r="CJ140" s="320"/>
      <c r="CK140" s="321"/>
      <c r="CL140" s="319"/>
      <c r="CM140" s="320"/>
      <c r="CN140" s="321"/>
      <c r="CO140" s="319"/>
      <c r="CP140" s="320"/>
      <c r="CQ140" s="321"/>
      <c r="CR140" s="322"/>
      <c r="CS140" s="323"/>
      <c r="CT140" s="324"/>
      <c r="CU140" s="322"/>
      <c r="CV140" s="323"/>
      <c r="CW140" s="324"/>
      <c r="CX140" s="325"/>
      <c r="CY140" s="326"/>
      <c r="CZ140" s="327"/>
      <c r="DA140" s="317"/>
      <c r="DB140" s="328"/>
      <c r="DC140" s="329"/>
      <c r="DD140" s="330"/>
      <c r="DE140" s="328"/>
      <c r="DF140" s="329"/>
      <c r="DG140" s="330"/>
      <c r="DH140" s="328"/>
      <c r="DI140" s="329"/>
      <c r="DJ140" s="330"/>
      <c r="DK140" s="328"/>
      <c r="DL140" s="329"/>
      <c r="DM140" s="330"/>
      <c r="DN140" s="328"/>
      <c r="DO140" s="329"/>
      <c r="DP140" s="330"/>
      <c r="DQ140" s="322"/>
      <c r="DR140" s="323"/>
      <c r="DS140" s="324"/>
      <c r="DT140" s="322"/>
      <c r="DU140" s="323"/>
      <c r="DV140" s="324"/>
      <c r="DW140" s="325"/>
      <c r="DX140" s="326"/>
      <c r="DY140" s="327"/>
      <c r="DZ140" s="317"/>
    </row>
    <row r="141" spans="1:130" x14ac:dyDescent="0.35">
      <c r="A141" s="314"/>
      <c r="B141" s="315"/>
      <c r="C141" s="316"/>
      <c r="D141" s="317"/>
      <c r="E141" s="318"/>
      <c r="F141" s="319"/>
      <c r="G141" s="320"/>
      <c r="H141" s="321"/>
      <c r="I141" s="319"/>
      <c r="J141" s="320"/>
      <c r="K141" s="321"/>
      <c r="L141" s="319"/>
      <c r="M141" s="320"/>
      <c r="N141" s="321"/>
      <c r="O141" s="319"/>
      <c r="P141" s="320"/>
      <c r="Q141" s="321"/>
      <c r="R141" s="319"/>
      <c r="S141" s="320"/>
      <c r="T141" s="321"/>
      <c r="U141" s="322"/>
      <c r="V141" s="323"/>
      <c r="W141" s="324"/>
      <c r="X141" s="322"/>
      <c r="Y141" s="323"/>
      <c r="Z141" s="324"/>
      <c r="AA141" s="325"/>
      <c r="AB141" s="326"/>
      <c r="AC141" s="327"/>
      <c r="AD141" s="317"/>
      <c r="AE141" s="319"/>
      <c r="AF141" s="320"/>
      <c r="AG141" s="321"/>
      <c r="AH141" s="319"/>
      <c r="AI141" s="320"/>
      <c r="AJ141" s="321"/>
      <c r="AK141" s="319"/>
      <c r="AL141" s="320"/>
      <c r="AM141" s="321"/>
      <c r="AN141" s="319"/>
      <c r="AO141" s="320"/>
      <c r="AP141" s="321"/>
      <c r="AQ141" s="319"/>
      <c r="AR141" s="320"/>
      <c r="AS141" s="321"/>
      <c r="AT141" s="322"/>
      <c r="AU141" s="323"/>
      <c r="AV141" s="324"/>
      <c r="AW141" s="322"/>
      <c r="AX141" s="323"/>
      <c r="AY141" s="324"/>
      <c r="AZ141" s="325"/>
      <c r="BA141" s="326"/>
      <c r="BB141" s="327"/>
      <c r="BC141" s="317"/>
      <c r="BD141" s="319"/>
      <c r="BE141" s="320"/>
      <c r="BF141" s="321"/>
      <c r="BG141" s="319"/>
      <c r="BH141" s="320"/>
      <c r="BI141" s="321"/>
      <c r="BJ141" s="319"/>
      <c r="BK141" s="320"/>
      <c r="BL141" s="321"/>
      <c r="BM141" s="319"/>
      <c r="BN141" s="320"/>
      <c r="BO141" s="321"/>
      <c r="BP141" s="319"/>
      <c r="BQ141" s="320"/>
      <c r="BR141" s="321"/>
      <c r="BS141" s="322"/>
      <c r="BT141" s="323"/>
      <c r="BU141" s="324"/>
      <c r="BV141" s="322"/>
      <c r="BW141" s="323"/>
      <c r="BX141" s="324"/>
      <c r="BY141" s="325"/>
      <c r="BZ141" s="326"/>
      <c r="CA141" s="327"/>
      <c r="CB141" s="317"/>
      <c r="CC141" s="319"/>
      <c r="CD141" s="320"/>
      <c r="CE141" s="321"/>
      <c r="CF141" s="319"/>
      <c r="CG141" s="320"/>
      <c r="CH141" s="321"/>
      <c r="CI141" s="319"/>
      <c r="CJ141" s="320"/>
      <c r="CK141" s="321"/>
      <c r="CL141" s="319"/>
      <c r="CM141" s="320"/>
      <c r="CN141" s="321"/>
      <c r="CO141" s="319"/>
      <c r="CP141" s="320"/>
      <c r="CQ141" s="321"/>
      <c r="CR141" s="322"/>
      <c r="CS141" s="323"/>
      <c r="CT141" s="324"/>
      <c r="CU141" s="322"/>
      <c r="CV141" s="323"/>
      <c r="CW141" s="324"/>
      <c r="CX141" s="325"/>
      <c r="CY141" s="326"/>
      <c r="CZ141" s="327"/>
      <c r="DA141" s="317"/>
      <c r="DB141" s="328"/>
      <c r="DC141" s="329"/>
      <c r="DD141" s="330"/>
      <c r="DE141" s="328"/>
      <c r="DF141" s="329"/>
      <c r="DG141" s="330"/>
      <c r="DH141" s="328"/>
      <c r="DI141" s="329"/>
      <c r="DJ141" s="330"/>
      <c r="DK141" s="328"/>
      <c r="DL141" s="329"/>
      <c r="DM141" s="330"/>
      <c r="DN141" s="328"/>
      <c r="DO141" s="329"/>
      <c r="DP141" s="330"/>
      <c r="DQ141" s="322"/>
      <c r="DR141" s="323"/>
      <c r="DS141" s="324"/>
      <c r="DT141" s="322"/>
      <c r="DU141" s="323"/>
      <c r="DV141" s="324"/>
      <c r="DW141" s="325"/>
      <c r="DX141" s="326"/>
      <c r="DY141" s="327"/>
      <c r="DZ141" s="317"/>
    </row>
    <row r="142" spans="1:130" x14ac:dyDescent="0.35">
      <c r="A142" s="314"/>
      <c r="B142" s="315"/>
      <c r="C142" s="316"/>
      <c r="D142" s="317"/>
      <c r="E142" s="318"/>
      <c r="F142" s="319"/>
      <c r="G142" s="320"/>
      <c r="H142" s="321"/>
      <c r="I142" s="319"/>
      <c r="J142" s="320"/>
      <c r="K142" s="321"/>
      <c r="L142" s="319"/>
      <c r="M142" s="320"/>
      <c r="N142" s="321"/>
      <c r="O142" s="319"/>
      <c r="P142" s="320"/>
      <c r="Q142" s="321"/>
      <c r="R142" s="319"/>
      <c r="S142" s="320"/>
      <c r="T142" s="321"/>
      <c r="U142" s="322"/>
      <c r="V142" s="323"/>
      <c r="W142" s="324"/>
      <c r="X142" s="322"/>
      <c r="Y142" s="323"/>
      <c r="Z142" s="324"/>
      <c r="AA142" s="325"/>
      <c r="AB142" s="326"/>
      <c r="AC142" s="327"/>
      <c r="AD142" s="317"/>
      <c r="AE142" s="319"/>
      <c r="AF142" s="320"/>
      <c r="AG142" s="321"/>
      <c r="AH142" s="319"/>
      <c r="AI142" s="320"/>
      <c r="AJ142" s="321"/>
      <c r="AK142" s="319"/>
      <c r="AL142" s="320"/>
      <c r="AM142" s="321"/>
      <c r="AN142" s="319"/>
      <c r="AO142" s="320"/>
      <c r="AP142" s="321"/>
      <c r="AQ142" s="319"/>
      <c r="AR142" s="320"/>
      <c r="AS142" s="321"/>
      <c r="AT142" s="322"/>
      <c r="AU142" s="323"/>
      <c r="AV142" s="324"/>
      <c r="AW142" s="322"/>
      <c r="AX142" s="323"/>
      <c r="AY142" s="324"/>
      <c r="AZ142" s="325"/>
      <c r="BA142" s="326"/>
      <c r="BB142" s="327"/>
      <c r="BC142" s="317"/>
      <c r="BD142" s="319"/>
      <c r="BE142" s="320"/>
      <c r="BF142" s="321"/>
      <c r="BG142" s="319"/>
      <c r="BH142" s="320"/>
      <c r="BI142" s="321"/>
      <c r="BJ142" s="319"/>
      <c r="BK142" s="320"/>
      <c r="BL142" s="321"/>
      <c r="BM142" s="319"/>
      <c r="BN142" s="320"/>
      <c r="BO142" s="321"/>
      <c r="BP142" s="319"/>
      <c r="BQ142" s="320"/>
      <c r="BR142" s="321"/>
      <c r="BS142" s="322"/>
      <c r="BT142" s="323"/>
      <c r="BU142" s="324"/>
      <c r="BV142" s="322"/>
      <c r="BW142" s="323"/>
      <c r="BX142" s="324"/>
      <c r="BY142" s="325"/>
      <c r="BZ142" s="326"/>
      <c r="CA142" s="327"/>
      <c r="CB142" s="317"/>
      <c r="CC142" s="319"/>
      <c r="CD142" s="320"/>
      <c r="CE142" s="321"/>
      <c r="CF142" s="319"/>
      <c r="CG142" s="320"/>
      <c r="CH142" s="321"/>
      <c r="CI142" s="319"/>
      <c r="CJ142" s="320"/>
      <c r="CK142" s="321"/>
      <c r="CL142" s="319"/>
      <c r="CM142" s="320"/>
      <c r="CN142" s="321"/>
      <c r="CO142" s="319"/>
      <c r="CP142" s="320"/>
      <c r="CQ142" s="321"/>
      <c r="CR142" s="322"/>
      <c r="CS142" s="323"/>
      <c r="CT142" s="324"/>
      <c r="CU142" s="322"/>
      <c r="CV142" s="323"/>
      <c r="CW142" s="324"/>
      <c r="CX142" s="325"/>
      <c r="CY142" s="326"/>
      <c r="CZ142" s="327"/>
      <c r="DA142" s="317"/>
      <c r="DB142" s="328"/>
      <c r="DC142" s="329"/>
      <c r="DD142" s="330"/>
      <c r="DE142" s="328"/>
      <c r="DF142" s="329"/>
      <c r="DG142" s="330"/>
      <c r="DH142" s="328"/>
      <c r="DI142" s="329"/>
      <c r="DJ142" s="330"/>
      <c r="DK142" s="328"/>
      <c r="DL142" s="329"/>
      <c r="DM142" s="330"/>
      <c r="DN142" s="328"/>
      <c r="DO142" s="329"/>
      <c r="DP142" s="330"/>
      <c r="DQ142" s="322"/>
      <c r="DR142" s="323"/>
      <c r="DS142" s="324"/>
      <c r="DT142" s="322"/>
      <c r="DU142" s="323"/>
      <c r="DV142" s="324"/>
      <c r="DW142" s="325"/>
      <c r="DX142" s="326"/>
      <c r="DY142" s="327"/>
      <c r="DZ142" s="317"/>
    </row>
    <row r="143" spans="1:130" x14ac:dyDescent="0.35">
      <c r="A143" s="314"/>
      <c r="B143" s="315"/>
      <c r="C143" s="316"/>
      <c r="D143" s="317"/>
      <c r="E143" s="318"/>
      <c r="F143" s="319"/>
      <c r="G143" s="320"/>
      <c r="H143" s="321"/>
      <c r="I143" s="319"/>
      <c r="J143" s="320"/>
      <c r="K143" s="321"/>
      <c r="L143" s="319"/>
      <c r="M143" s="320"/>
      <c r="N143" s="321"/>
      <c r="O143" s="319"/>
      <c r="P143" s="320"/>
      <c r="Q143" s="321"/>
      <c r="R143" s="319"/>
      <c r="S143" s="320"/>
      <c r="T143" s="321"/>
      <c r="U143" s="322"/>
      <c r="V143" s="323"/>
      <c r="W143" s="324"/>
      <c r="X143" s="322"/>
      <c r="Y143" s="323"/>
      <c r="Z143" s="324"/>
      <c r="AA143" s="325"/>
      <c r="AB143" s="326"/>
      <c r="AC143" s="327"/>
      <c r="AD143" s="317"/>
      <c r="AE143" s="319"/>
      <c r="AF143" s="320"/>
      <c r="AG143" s="321"/>
      <c r="AH143" s="319"/>
      <c r="AI143" s="320"/>
      <c r="AJ143" s="321"/>
      <c r="AK143" s="319"/>
      <c r="AL143" s="320"/>
      <c r="AM143" s="321"/>
      <c r="AN143" s="319"/>
      <c r="AO143" s="320"/>
      <c r="AP143" s="321"/>
      <c r="AQ143" s="319"/>
      <c r="AR143" s="320"/>
      <c r="AS143" s="321"/>
      <c r="AT143" s="322"/>
      <c r="AU143" s="323"/>
      <c r="AV143" s="324"/>
      <c r="AW143" s="322"/>
      <c r="AX143" s="323"/>
      <c r="AY143" s="324"/>
      <c r="AZ143" s="325"/>
      <c r="BA143" s="326"/>
      <c r="BB143" s="327"/>
      <c r="BC143" s="317"/>
      <c r="BD143" s="319"/>
      <c r="BE143" s="320"/>
      <c r="BF143" s="321"/>
      <c r="BG143" s="319"/>
      <c r="BH143" s="320"/>
      <c r="BI143" s="321"/>
      <c r="BJ143" s="319"/>
      <c r="BK143" s="320"/>
      <c r="BL143" s="321"/>
      <c r="BM143" s="319"/>
      <c r="BN143" s="320"/>
      <c r="BO143" s="321"/>
      <c r="BP143" s="319"/>
      <c r="BQ143" s="320"/>
      <c r="BR143" s="321"/>
      <c r="BS143" s="322"/>
      <c r="BT143" s="323"/>
      <c r="BU143" s="324"/>
      <c r="BV143" s="322"/>
      <c r="BW143" s="323"/>
      <c r="BX143" s="324"/>
      <c r="BY143" s="325"/>
      <c r="BZ143" s="326"/>
      <c r="CA143" s="327"/>
      <c r="CB143" s="317"/>
      <c r="CC143" s="319"/>
      <c r="CD143" s="320"/>
      <c r="CE143" s="321"/>
      <c r="CF143" s="319"/>
      <c r="CG143" s="320"/>
      <c r="CH143" s="321"/>
      <c r="CI143" s="319"/>
      <c r="CJ143" s="320"/>
      <c r="CK143" s="321"/>
      <c r="CL143" s="319"/>
      <c r="CM143" s="320"/>
      <c r="CN143" s="321"/>
      <c r="CO143" s="319"/>
      <c r="CP143" s="320"/>
      <c r="CQ143" s="321"/>
      <c r="CR143" s="322"/>
      <c r="CS143" s="323"/>
      <c r="CT143" s="324"/>
      <c r="CU143" s="322"/>
      <c r="CV143" s="323"/>
      <c r="CW143" s="324"/>
      <c r="CX143" s="325"/>
      <c r="CY143" s="326"/>
      <c r="CZ143" s="327"/>
      <c r="DA143" s="317"/>
      <c r="DB143" s="328"/>
      <c r="DC143" s="329"/>
      <c r="DD143" s="330"/>
      <c r="DE143" s="328"/>
      <c r="DF143" s="329"/>
      <c r="DG143" s="330"/>
      <c r="DH143" s="328"/>
      <c r="DI143" s="329"/>
      <c r="DJ143" s="330"/>
      <c r="DK143" s="328"/>
      <c r="DL143" s="329"/>
      <c r="DM143" s="330"/>
      <c r="DN143" s="328"/>
      <c r="DO143" s="329"/>
      <c r="DP143" s="330"/>
      <c r="DQ143" s="322"/>
      <c r="DR143" s="323"/>
      <c r="DS143" s="324"/>
      <c r="DT143" s="322"/>
      <c r="DU143" s="323"/>
      <c r="DV143" s="324"/>
      <c r="DW143" s="325"/>
      <c r="DX143" s="326"/>
      <c r="DY143" s="327"/>
      <c r="DZ143" s="317"/>
    </row>
    <row r="144" spans="1:130" x14ac:dyDescent="0.35">
      <c r="A144" s="314"/>
      <c r="B144" s="315"/>
      <c r="C144" s="316"/>
      <c r="D144" s="317"/>
      <c r="E144" s="318"/>
      <c r="F144" s="319"/>
      <c r="G144" s="320"/>
      <c r="H144" s="321"/>
      <c r="I144" s="319"/>
      <c r="J144" s="320"/>
      <c r="K144" s="321"/>
      <c r="L144" s="319"/>
      <c r="M144" s="320"/>
      <c r="N144" s="321"/>
      <c r="O144" s="319"/>
      <c r="P144" s="320"/>
      <c r="Q144" s="321"/>
      <c r="R144" s="319"/>
      <c r="S144" s="320"/>
      <c r="T144" s="321"/>
      <c r="U144" s="322"/>
      <c r="V144" s="323"/>
      <c r="W144" s="324"/>
      <c r="X144" s="322"/>
      <c r="Y144" s="323"/>
      <c r="Z144" s="324"/>
      <c r="AA144" s="325"/>
      <c r="AB144" s="326"/>
      <c r="AC144" s="327"/>
      <c r="AD144" s="317"/>
      <c r="AE144" s="319"/>
      <c r="AF144" s="320"/>
      <c r="AG144" s="321"/>
      <c r="AH144" s="319"/>
      <c r="AI144" s="320"/>
      <c r="AJ144" s="321"/>
      <c r="AK144" s="319"/>
      <c r="AL144" s="320"/>
      <c r="AM144" s="321"/>
      <c r="AN144" s="319"/>
      <c r="AO144" s="320"/>
      <c r="AP144" s="321"/>
      <c r="AQ144" s="319"/>
      <c r="AR144" s="320"/>
      <c r="AS144" s="321"/>
      <c r="AT144" s="322"/>
      <c r="AU144" s="323"/>
      <c r="AV144" s="324"/>
      <c r="AW144" s="322"/>
      <c r="AX144" s="323"/>
      <c r="AY144" s="324"/>
      <c r="AZ144" s="325"/>
      <c r="BA144" s="326"/>
      <c r="BB144" s="327"/>
      <c r="BC144" s="317"/>
      <c r="BD144" s="319"/>
      <c r="BE144" s="320"/>
      <c r="BF144" s="321"/>
      <c r="BG144" s="319"/>
      <c r="BH144" s="320"/>
      <c r="BI144" s="321"/>
      <c r="BJ144" s="319"/>
      <c r="BK144" s="320"/>
      <c r="BL144" s="321"/>
      <c r="BM144" s="319"/>
      <c r="BN144" s="320"/>
      <c r="BO144" s="321"/>
      <c r="BP144" s="319"/>
      <c r="BQ144" s="320"/>
      <c r="BR144" s="321"/>
      <c r="BS144" s="322"/>
      <c r="BT144" s="323"/>
      <c r="BU144" s="324"/>
      <c r="BV144" s="322"/>
      <c r="BW144" s="323"/>
      <c r="BX144" s="324"/>
      <c r="BY144" s="325"/>
      <c r="BZ144" s="326"/>
      <c r="CA144" s="327"/>
      <c r="CB144" s="317"/>
      <c r="CC144" s="319"/>
      <c r="CD144" s="320"/>
      <c r="CE144" s="321"/>
      <c r="CF144" s="319"/>
      <c r="CG144" s="320"/>
      <c r="CH144" s="321"/>
      <c r="CI144" s="319"/>
      <c r="CJ144" s="320"/>
      <c r="CK144" s="321"/>
      <c r="CL144" s="319"/>
      <c r="CM144" s="320"/>
      <c r="CN144" s="321"/>
      <c r="CO144" s="319"/>
      <c r="CP144" s="320"/>
      <c r="CQ144" s="321"/>
      <c r="CR144" s="322"/>
      <c r="CS144" s="323"/>
      <c r="CT144" s="324"/>
      <c r="CU144" s="322"/>
      <c r="CV144" s="323"/>
      <c r="CW144" s="324"/>
      <c r="CX144" s="325"/>
      <c r="CY144" s="326"/>
      <c r="CZ144" s="327"/>
      <c r="DA144" s="317"/>
      <c r="DB144" s="328"/>
      <c r="DC144" s="329"/>
      <c r="DD144" s="330"/>
      <c r="DE144" s="328"/>
      <c r="DF144" s="329"/>
      <c r="DG144" s="330"/>
      <c r="DH144" s="328"/>
      <c r="DI144" s="329"/>
      <c r="DJ144" s="330"/>
      <c r="DK144" s="328"/>
      <c r="DL144" s="329"/>
      <c r="DM144" s="330"/>
      <c r="DN144" s="328"/>
      <c r="DO144" s="329"/>
      <c r="DP144" s="330"/>
      <c r="DQ144" s="322"/>
      <c r="DR144" s="323"/>
      <c r="DS144" s="324"/>
      <c r="DT144" s="322"/>
      <c r="DU144" s="323"/>
      <c r="DV144" s="324"/>
      <c r="DW144" s="325"/>
      <c r="DX144" s="326"/>
      <c r="DY144" s="327"/>
      <c r="DZ144" s="317"/>
    </row>
    <row r="145" spans="1:130" x14ac:dyDescent="0.35">
      <c r="A145" s="314"/>
      <c r="B145" s="315"/>
      <c r="C145" s="316"/>
      <c r="D145" s="317"/>
      <c r="E145" s="318"/>
      <c r="F145" s="319"/>
      <c r="G145" s="320"/>
      <c r="H145" s="321"/>
      <c r="I145" s="319"/>
      <c r="J145" s="320"/>
      <c r="K145" s="321"/>
      <c r="L145" s="319"/>
      <c r="M145" s="320"/>
      <c r="N145" s="321"/>
      <c r="O145" s="319"/>
      <c r="P145" s="320"/>
      <c r="Q145" s="321"/>
      <c r="R145" s="319"/>
      <c r="S145" s="320"/>
      <c r="T145" s="321"/>
      <c r="U145" s="322"/>
      <c r="V145" s="323"/>
      <c r="W145" s="324"/>
      <c r="X145" s="322"/>
      <c r="Y145" s="323"/>
      <c r="Z145" s="324"/>
      <c r="AA145" s="325"/>
      <c r="AB145" s="326"/>
      <c r="AC145" s="327"/>
      <c r="AD145" s="317"/>
      <c r="AE145" s="319"/>
      <c r="AF145" s="320"/>
      <c r="AG145" s="321"/>
      <c r="AH145" s="319"/>
      <c r="AI145" s="320"/>
      <c r="AJ145" s="321"/>
      <c r="AK145" s="319"/>
      <c r="AL145" s="320"/>
      <c r="AM145" s="321"/>
      <c r="AN145" s="319"/>
      <c r="AO145" s="320"/>
      <c r="AP145" s="321"/>
      <c r="AQ145" s="319"/>
      <c r="AR145" s="320"/>
      <c r="AS145" s="321"/>
      <c r="AT145" s="322"/>
      <c r="AU145" s="323"/>
      <c r="AV145" s="324"/>
      <c r="AW145" s="322"/>
      <c r="AX145" s="323"/>
      <c r="AY145" s="324"/>
      <c r="AZ145" s="325"/>
      <c r="BA145" s="326"/>
      <c r="BB145" s="327"/>
      <c r="BC145" s="317"/>
      <c r="BD145" s="319"/>
      <c r="BE145" s="320"/>
      <c r="BF145" s="321"/>
      <c r="BG145" s="319"/>
      <c r="BH145" s="320"/>
      <c r="BI145" s="321"/>
      <c r="BJ145" s="319"/>
      <c r="BK145" s="320"/>
      <c r="BL145" s="321"/>
      <c r="BM145" s="319"/>
      <c r="BN145" s="320"/>
      <c r="BO145" s="321"/>
      <c r="BP145" s="319"/>
      <c r="BQ145" s="320"/>
      <c r="BR145" s="321"/>
      <c r="BS145" s="322"/>
      <c r="BT145" s="323"/>
      <c r="BU145" s="324"/>
      <c r="BV145" s="322"/>
      <c r="BW145" s="323"/>
      <c r="BX145" s="324"/>
      <c r="BY145" s="325"/>
      <c r="BZ145" s="326"/>
      <c r="CA145" s="327"/>
      <c r="CB145" s="317"/>
      <c r="CC145" s="319"/>
      <c r="CD145" s="320"/>
      <c r="CE145" s="321"/>
      <c r="CF145" s="319"/>
      <c r="CG145" s="320"/>
      <c r="CH145" s="321"/>
      <c r="CI145" s="319"/>
      <c r="CJ145" s="320"/>
      <c r="CK145" s="321"/>
      <c r="CL145" s="319"/>
      <c r="CM145" s="320"/>
      <c r="CN145" s="321"/>
      <c r="CO145" s="319"/>
      <c r="CP145" s="320"/>
      <c r="CQ145" s="321"/>
      <c r="CR145" s="322"/>
      <c r="CS145" s="323"/>
      <c r="CT145" s="324"/>
      <c r="CU145" s="322"/>
      <c r="CV145" s="323"/>
      <c r="CW145" s="324"/>
      <c r="CX145" s="325"/>
      <c r="CY145" s="326"/>
      <c r="CZ145" s="327"/>
      <c r="DA145" s="317"/>
      <c r="DB145" s="328"/>
      <c r="DC145" s="329"/>
      <c r="DD145" s="330"/>
      <c r="DE145" s="328"/>
      <c r="DF145" s="329"/>
      <c r="DG145" s="330"/>
      <c r="DH145" s="328"/>
      <c r="DI145" s="329"/>
      <c r="DJ145" s="330"/>
      <c r="DK145" s="328"/>
      <c r="DL145" s="329"/>
      <c r="DM145" s="330"/>
      <c r="DN145" s="328"/>
      <c r="DO145" s="329"/>
      <c r="DP145" s="330"/>
      <c r="DQ145" s="322"/>
      <c r="DR145" s="323"/>
      <c r="DS145" s="324"/>
      <c r="DT145" s="322"/>
      <c r="DU145" s="323"/>
      <c r="DV145" s="324"/>
      <c r="DW145" s="325"/>
      <c r="DX145" s="326"/>
      <c r="DY145" s="327"/>
      <c r="DZ145" s="317"/>
    </row>
    <row r="146" spans="1:130" x14ac:dyDescent="0.35">
      <c r="A146" s="314"/>
      <c r="B146" s="315"/>
      <c r="C146" s="316"/>
      <c r="D146" s="317"/>
      <c r="E146" s="318"/>
      <c r="F146" s="319"/>
      <c r="G146" s="320"/>
      <c r="H146" s="321"/>
      <c r="I146" s="319"/>
      <c r="J146" s="320"/>
      <c r="K146" s="321"/>
      <c r="L146" s="319"/>
      <c r="M146" s="320"/>
      <c r="N146" s="321"/>
      <c r="O146" s="319"/>
      <c r="P146" s="320"/>
      <c r="Q146" s="321"/>
      <c r="R146" s="319"/>
      <c r="S146" s="320"/>
      <c r="T146" s="321"/>
      <c r="U146" s="322"/>
      <c r="V146" s="323"/>
      <c r="W146" s="324"/>
      <c r="X146" s="322"/>
      <c r="Y146" s="323"/>
      <c r="Z146" s="324"/>
      <c r="AA146" s="325"/>
      <c r="AB146" s="326"/>
      <c r="AC146" s="327"/>
      <c r="AD146" s="317"/>
      <c r="AE146" s="319"/>
      <c r="AF146" s="320"/>
      <c r="AG146" s="321"/>
      <c r="AH146" s="319"/>
      <c r="AI146" s="320"/>
      <c r="AJ146" s="321"/>
      <c r="AK146" s="319"/>
      <c r="AL146" s="320"/>
      <c r="AM146" s="321"/>
      <c r="AN146" s="319"/>
      <c r="AO146" s="320"/>
      <c r="AP146" s="321"/>
      <c r="AQ146" s="319"/>
      <c r="AR146" s="320"/>
      <c r="AS146" s="321"/>
      <c r="AT146" s="322"/>
      <c r="AU146" s="323"/>
      <c r="AV146" s="324"/>
      <c r="AW146" s="322"/>
      <c r="AX146" s="323"/>
      <c r="AY146" s="324"/>
      <c r="AZ146" s="325"/>
      <c r="BA146" s="326"/>
      <c r="BB146" s="327"/>
      <c r="BC146" s="317"/>
      <c r="BD146" s="319"/>
      <c r="BE146" s="320"/>
      <c r="BF146" s="321"/>
      <c r="BG146" s="319"/>
      <c r="BH146" s="320"/>
      <c r="BI146" s="321"/>
      <c r="BJ146" s="319"/>
      <c r="BK146" s="320"/>
      <c r="BL146" s="321"/>
      <c r="BM146" s="319"/>
      <c r="BN146" s="320"/>
      <c r="BO146" s="321"/>
      <c r="BP146" s="319"/>
      <c r="BQ146" s="320"/>
      <c r="BR146" s="321"/>
      <c r="BS146" s="322"/>
      <c r="BT146" s="323"/>
      <c r="BU146" s="324"/>
      <c r="BV146" s="322"/>
      <c r="BW146" s="323"/>
      <c r="BX146" s="324"/>
      <c r="BY146" s="325"/>
      <c r="BZ146" s="326"/>
      <c r="CA146" s="327"/>
      <c r="CB146" s="317"/>
      <c r="CC146" s="319"/>
      <c r="CD146" s="320"/>
      <c r="CE146" s="321"/>
      <c r="CF146" s="319"/>
      <c r="CG146" s="320"/>
      <c r="CH146" s="321"/>
      <c r="CI146" s="319"/>
      <c r="CJ146" s="320"/>
      <c r="CK146" s="321"/>
      <c r="CL146" s="319"/>
      <c r="CM146" s="320"/>
      <c r="CN146" s="321"/>
      <c r="CO146" s="319"/>
      <c r="CP146" s="320"/>
      <c r="CQ146" s="321"/>
      <c r="CR146" s="322"/>
      <c r="CS146" s="323"/>
      <c r="CT146" s="324"/>
      <c r="CU146" s="322"/>
      <c r="CV146" s="323"/>
      <c r="CW146" s="324"/>
      <c r="CX146" s="325"/>
      <c r="CY146" s="326"/>
      <c r="CZ146" s="327"/>
      <c r="DA146" s="317"/>
      <c r="DB146" s="328"/>
      <c r="DC146" s="329"/>
      <c r="DD146" s="330"/>
      <c r="DE146" s="328"/>
      <c r="DF146" s="329"/>
      <c r="DG146" s="330"/>
      <c r="DH146" s="328"/>
      <c r="DI146" s="329"/>
      <c r="DJ146" s="330"/>
      <c r="DK146" s="328"/>
      <c r="DL146" s="329"/>
      <c r="DM146" s="330"/>
      <c r="DN146" s="328"/>
      <c r="DO146" s="329"/>
      <c r="DP146" s="330"/>
      <c r="DQ146" s="322"/>
      <c r="DR146" s="323"/>
      <c r="DS146" s="324"/>
      <c r="DT146" s="322"/>
      <c r="DU146" s="323"/>
      <c r="DV146" s="324"/>
      <c r="DW146" s="325"/>
      <c r="DX146" s="326"/>
      <c r="DY146" s="327"/>
      <c r="DZ146" s="317"/>
    </row>
    <row r="147" spans="1:130" x14ac:dyDescent="0.35">
      <c r="A147" s="314"/>
      <c r="B147" s="315"/>
      <c r="C147" s="316"/>
      <c r="D147" s="317"/>
      <c r="E147" s="318"/>
      <c r="F147" s="319"/>
      <c r="G147" s="320"/>
      <c r="H147" s="321"/>
      <c r="I147" s="319"/>
      <c r="J147" s="320"/>
      <c r="K147" s="321"/>
      <c r="L147" s="319"/>
      <c r="M147" s="320"/>
      <c r="N147" s="321"/>
      <c r="O147" s="319"/>
      <c r="P147" s="320"/>
      <c r="Q147" s="321"/>
      <c r="R147" s="319"/>
      <c r="S147" s="320"/>
      <c r="T147" s="321"/>
      <c r="U147" s="322"/>
      <c r="V147" s="323"/>
      <c r="W147" s="324"/>
      <c r="X147" s="322"/>
      <c r="Y147" s="323"/>
      <c r="Z147" s="324"/>
      <c r="AA147" s="325"/>
      <c r="AB147" s="326"/>
      <c r="AC147" s="327"/>
      <c r="AD147" s="317"/>
      <c r="AE147" s="319"/>
      <c r="AF147" s="320"/>
      <c r="AG147" s="321"/>
      <c r="AH147" s="319"/>
      <c r="AI147" s="320"/>
      <c r="AJ147" s="321"/>
      <c r="AK147" s="319"/>
      <c r="AL147" s="320"/>
      <c r="AM147" s="321"/>
      <c r="AN147" s="319"/>
      <c r="AO147" s="320"/>
      <c r="AP147" s="321"/>
      <c r="AQ147" s="319"/>
      <c r="AR147" s="320"/>
      <c r="AS147" s="321"/>
      <c r="AT147" s="322"/>
      <c r="AU147" s="323"/>
      <c r="AV147" s="324"/>
      <c r="AW147" s="322"/>
      <c r="AX147" s="323"/>
      <c r="AY147" s="324"/>
      <c r="AZ147" s="325"/>
      <c r="BA147" s="326"/>
      <c r="BB147" s="327"/>
      <c r="BC147" s="317"/>
      <c r="BD147" s="319"/>
      <c r="BE147" s="320"/>
      <c r="BF147" s="321"/>
      <c r="BG147" s="319"/>
      <c r="BH147" s="320"/>
      <c r="BI147" s="321"/>
      <c r="BJ147" s="319"/>
      <c r="BK147" s="320"/>
      <c r="BL147" s="321"/>
      <c r="BM147" s="319"/>
      <c r="BN147" s="320"/>
      <c r="BO147" s="321"/>
      <c r="BP147" s="319"/>
      <c r="BQ147" s="320"/>
      <c r="BR147" s="321"/>
      <c r="BS147" s="322"/>
      <c r="BT147" s="323"/>
      <c r="BU147" s="324"/>
      <c r="BV147" s="322"/>
      <c r="BW147" s="323"/>
      <c r="BX147" s="324"/>
      <c r="BY147" s="325"/>
      <c r="BZ147" s="326"/>
      <c r="CA147" s="327"/>
      <c r="CB147" s="317"/>
      <c r="CC147" s="319"/>
      <c r="CD147" s="320"/>
      <c r="CE147" s="321"/>
      <c r="CF147" s="319"/>
      <c r="CG147" s="320"/>
      <c r="CH147" s="321"/>
      <c r="CI147" s="319"/>
      <c r="CJ147" s="320"/>
      <c r="CK147" s="321"/>
      <c r="CL147" s="319"/>
      <c r="CM147" s="320"/>
      <c r="CN147" s="321"/>
      <c r="CO147" s="319"/>
      <c r="CP147" s="320"/>
      <c r="CQ147" s="321"/>
      <c r="CR147" s="322"/>
      <c r="CS147" s="323"/>
      <c r="CT147" s="324"/>
      <c r="CU147" s="322"/>
      <c r="CV147" s="323"/>
      <c r="CW147" s="324"/>
      <c r="CX147" s="325"/>
      <c r="CY147" s="326"/>
      <c r="CZ147" s="327"/>
      <c r="DA147" s="317"/>
      <c r="DB147" s="328"/>
      <c r="DC147" s="329"/>
      <c r="DD147" s="330"/>
      <c r="DE147" s="328"/>
      <c r="DF147" s="329"/>
      <c r="DG147" s="330"/>
      <c r="DH147" s="328"/>
      <c r="DI147" s="329"/>
      <c r="DJ147" s="330"/>
      <c r="DK147" s="328"/>
      <c r="DL147" s="329"/>
      <c r="DM147" s="330"/>
      <c r="DN147" s="328"/>
      <c r="DO147" s="329"/>
      <c r="DP147" s="330"/>
      <c r="DQ147" s="322"/>
      <c r="DR147" s="323"/>
      <c r="DS147" s="324"/>
      <c r="DT147" s="322"/>
      <c r="DU147" s="323"/>
      <c r="DV147" s="324"/>
      <c r="DW147" s="325"/>
      <c r="DX147" s="326"/>
      <c r="DY147" s="327"/>
      <c r="DZ147" s="317"/>
    </row>
    <row r="148" spans="1:130" x14ac:dyDescent="0.35">
      <c r="A148" s="314"/>
      <c r="B148" s="315"/>
      <c r="C148" s="316"/>
      <c r="D148" s="317"/>
      <c r="E148" s="318"/>
      <c r="F148" s="319"/>
      <c r="G148" s="320"/>
      <c r="H148" s="321"/>
      <c r="I148" s="319"/>
      <c r="J148" s="320"/>
      <c r="K148" s="321"/>
      <c r="L148" s="319"/>
      <c r="M148" s="320"/>
      <c r="N148" s="321"/>
      <c r="O148" s="319"/>
      <c r="P148" s="320"/>
      <c r="Q148" s="321"/>
      <c r="R148" s="319"/>
      <c r="S148" s="320"/>
      <c r="T148" s="321"/>
      <c r="U148" s="322"/>
      <c r="V148" s="323"/>
      <c r="W148" s="324"/>
      <c r="X148" s="322"/>
      <c r="Y148" s="323"/>
      <c r="Z148" s="324"/>
      <c r="AA148" s="325"/>
      <c r="AB148" s="326"/>
      <c r="AC148" s="327"/>
      <c r="AD148" s="317"/>
      <c r="AE148" s="319"/>
      <c r="AF148" s="320"/>
      <c r="AG148" s="321"/>
      <c r="AH148" s="319"/>
      <c r="AI148" s="320"/>
      <c r="AJ148" s="321"/>
      <c r="AK148" s="319"/>
      <c r="AL148" s="320"/>
      <c r="AM148" s="321"/>
      <c r="AN148" s="319"/>
      <c r="AO148" s="320"/>
      <c r="AP148" s="321"/>
      <c r="AQ148" s="319"/>
      <c r="AR148" s="320"/>
      <c r="AS148" s="321"/>
      <c r="AT148" s="322"/>
      <c r="AU148" s="323"/>
      <c r="AV148" s="324"/>
      <c r="AW148" s="322"/>
      <c r="AX148" s="323"/>
      <c r="AY148" s="324"/>
      <c r="AZ148" s="325"/>
      <c r="BA148" s="326"/>
      <c r="BB148" s="327"/>
      <c r="BC148" s="317"/>
      <c r="BD148" s="319"/>
      <c r="BE148" s="320"/>
      <c r="BF148" s="321"/>
      <c r="BG148" s="319"/>
      <c r="BH148" s="320"/>
      <c r="BI148" s="321"/>
      <c r="BJ148" s="319"/>
      <c r="BK148" s="320"/>
      <c r="BL148" s="321"/>
      <c r="BM148" s="319"/>
      <c r="BN148" s="320"/>
      <c r="BO148" s="321"/>
      <c r="BP148" s="319"/>
      <c r="BQ148" s="320"/>
      <c r="BR148" s="321"/>
      <c r="BS148" s="322"/>
      <c r="BT148" s="323"/>
      <c r="BU148" s="324"/>
      <c r="BV148" s="322"/>
      <c r="BW148" s="323"/>
      <c r="BX148" s="324"/>
      <c r="BY148" s="325"/>
      <c r="BZ148" s="326"/>
      <c r="CA148" s="327"/>
      <c r="CB148" s="317"/>
      <c r="CC148" s="319"/>
      <c r="CD148" s="320"/>
      <c r="CE148" s="321"/>
      <c r="CF148" s="319"/>
      <c r="CG148" s="320"/>
      <c r="CH148" s="321"/>
      <c r="CI148" s="319"/>
      <c r="CJ148" s="320"/>
      <c r="CK148" s="321"/>
      <c r="CL148" s="319"/>
      <c r="CM148" s="320"/>
      <c r="CN148" s="321"/>
      <c r="CO148" s="319"/>
      <c r="CP148" s="320"/>
      <c r="CQ148" s="321"/>
      <c r="CR148" s="322"/>
      <c r="CS148" s="323"/>
      <c r="CT148" s="324"/>
      <c r="CU148" s="322"/>
      <c r="CV148" s="323"/>
      <c r="CW148" s="324"/>
      <c r="CX148" s="325"/>
      <c r="CY148" s="326"/>
      <c r="CZ148" s="327"/>
      <c r="DA148" s="317"/>
      <c r="DB148" s="328"/>
      <c r="DC148" s="329"/>
      <c r="DD148" s="330"/>
      <c r="DE148" s="328"/>
      <c r="DF148" s="329"/>
      <c r="DG148" s="330"/>
      <c r="DH148" s="328"/>
      <c r="DI148" s="329"/>
      <c r="DJ148" s="330"/>
      <c r="DK148" s="328"/>
      <c r="DL148" s="329"/>
      <c r="DM148" s="330"/>
      <c r="DN148" s="328"/>
      <c r="DO148" s="329"/>
      <c r="DP148" s="330"/>
      <c r="DQ148" s="322"/>
      <c r="DR148" s="323"/>
      <c r="DS148" s="324"/>
      <c r="DT148" s="322"/>
      <c r="DU148" s="323"/>
      <c r="DV148" s="324"/>
      <c r="DW148" s="325"/>
      <c r="DX148" s="326"/>
      <c r="DY148" s="327"/>
      <c r="DZ148" s="317"/>
    </row>
    <row r="149" spans="1:130" x14ac:dyDescent="0.35">
      <c r="A149" s="314"/>
      <c r="B149" s="315"/>
      <c r="C149" s="316"/>
      <c r="D149" s="317"/>
      <c r="E149" s="318"/>
      <c r="F149" s="319"/>
      <c r="G149" s="320"/>
      <c r="H149" s="321"/>
      <c r="I149" s="319"/>
      <c r="J149" s="320"/>
      <c r="K149" s="321"/>
      <c r="L149" s="319"/>
      <c r="M149" s="320"/>
      <c r="N149" s="321"/>
      <c r="O149" s="319"/>
      <c r="P149" s="320"/>
      <c r="Q149" s="321"/>
      <c r="R149" s="319"/>
      <c r="S149" s="320"/>
      <c r="T149" s="321"/>
      <c r="U149" s="322"/>
      <c r="V149" s="323"/>
      <c r="W149" s="324"/>
      <c r="X149" s="322"/>
      <c r="Y149" s="323"/>
      <c r="Z149" s="324"/>
      <c r="AA149" s="325"/>
      <c r="AB149" s="326"/>
      <c r="AC149" s="327"/>
      <c r="AD149" s="317"/>
      <c r="AE149" s="319"/>
      <c r="AF149" s="320"/>
      <c r="AG149" s="321"/>
      <c r="AH149" s="319"/>
      <c r="AI149" s="320"/>
      <c r="AJ149" s="321"/>
      <c r="AK149" s="319"/>
      <c r="AL149" s="320"/>
      <c r="AM149" s="321"/>
      <c r="AN149" s="319"/>
      <c r="AO149" s="320"/>
      <c r="AP149" s="321"/>
      <c r="AQ149" s="319"/>
      <c r="AR149" s="320"/>
      <c r="AS149" s="321"/>
      <c r="AT149" s="322"/>
      <c r="AU149" s="323"/>
      <c r="AV149" s="324"/>
      <c r="AW149" s="322"/>
      <c r="AX149" s="323"/>
      <c r="AY149" s="324"/>
      <c r="AZ149" s="325"/>
      <c r="BA149" s="326"/>
      <c r="BB149" s="327"/>
      <c r="BC149" s="317"/>
      <c r="BD149" s="319"/>
      <c r="BE149" s="320"/>
      <c r="BF149" s="321"/>
      <c r="BG149" s="319"/>
      <c r="BH149" s="320"/>
      <c r="BI149" s="321"/>
      <c r="BJ149" s="319"/>
      <c r="BK149" s="320"/>
      <c r="BL149" s="321"/>
      <c r="BM149" s="319"/>
      <c r="BN149" s="320"/>
      <c r="BO149" s="321"/>
      <c r="BP149" s="319"/>
      <c r="BQ149" s="320"/>
      <c r="BR149" s="321"/>
      <c r="BS149" s="322"/>
      <c r="BT149" s="323"/>
      <c r="BU149" s="324"/>
      <c r="BV149" s="322"/>
      <c r="BW149" s="323"/>
      <c r="BX149" s="324"/>
      <c r="BY149" s="325"/>
      <c r="BZ149" s="326"/>
      <c r="CA149" s="327"/>
      <c r="CB149" s="317"/>
      <c r="CC149" s="319"/>
      <c r="CD149" s="320"/>
      <c r="CE149" s="321"/>
      <c r="CF149" s="319"/>
      <c r="CG149" s="320"/>
      <c r="CH149" s="321"/>
      <c r="CI149" s="319"/>
      <c r="CJ149" s="320"/>
      <c r="CK149" s="321"/>
      <c r="CL149" s="319"/>
      <c r="CM149" s="320"/>
      <c r="CN149" s="321"/>
      <c r="CO149" s="319"/>
      <c r="CP149" s="320"/>
      <c r="CQ149" s="321"/>
      <c r="CR149" s="322"/>
      <c r="CS149" s="323"/>
      <c r="CT149" s="324"/>
      <c r="CU149" s="322"/>
      <c r="CV149" s="323"/>
      <c r="CW149" s="324"/>
      <c r="CX149" s="325"/>
      <c r="CY149" s="326"/>
      <c r="CZ149" s="327"/>
      <c r="DA149" s="317"/>
      <c r="DB149" s="328"/>
      <c r="DC149" s="329"/>
      <c r="DD149" s="330"/>
      <c r="DE149" s="328"/>
      <c r="DF149" s="329"/>
      <c r="DG149" s="330"/>
      <c r="DH149" s="328"/>
      <c r="DI149" s="329"/>
      <c r="DJ149" s="330"/>
      <c r="DK149" s="328"/>
      <c r="DL149" s="329"/>
      <c r="DM149" s="330"/>
      <c r="DN149" s="328"/>
      <c r="DO149" s="329"/>
      <c r="DP149" s="330"/>
      <c r="DQ149" s="322"/>
      <c r="DR149" s="323"/>
      <c r="DS149" s="324"/>
      <c r="DT149" s="322"/>
      <c r="DU149" s="323"/>
      <c r="DV149" s="324"/>
      <c r="DW149" s="325"/>
      <c r="DX149" s="326"/>
      <c r="DY149" s="327"/>
      <c r="DZ149" s="317"/>
    </row>
    <row r="150" spans="1:130" x14ac:dyDescent="0.35">
      <c r="A150" s="314"/>
      <c r="B150" s="315"/>
      <c r="C150" s="316"/>
      <c r="D150" s="317"/>
      <c r="E150" s="318"/>
      <c r="F150" s="319"/>
      <c r="G150" s="320"/>
      <c r="H150" s="321"/>
      <c r="I150" s="319"/>
      <c r="J150" s="320"/>
      <c r="K150" s="321"/>
      <c r="L150" s="319"/>
      <c r="M150" s="320"/>
      <c r="N150" s="321"/>
      <c r="O150" s="319"/>
      <c r="P150" s="320"/>
      <c r="Q150" s="321"/>
      <c r="R150" s="319"/>
      <c r="S150" s="320"/>
      <c r="T150" s="321"/>
      <c r="U150" s="322"/>
      <c r="V150" s="323"/>
      <c r="W150" s="324"/>
      <c r="X150" s="322"/>
      <c r="Y150" s="323"/>
      <c r="Z150" s="324"/>
      <c r="AA150" s="325"/>
      <c r="AB150" s="326"/>
      <c r="AC150" s="327"/>
      <c r="AD150" s="317"/>
      <c r="AE150" s="319"/>
      <c r="AF150" s="320"/>
      <c r="AG150" s="321"/>
      <c r="AH150" s="319"/>
      <c r="AI150" s="320"/>
      <c r="AJ150" s="321"/>
      <c r="AK150" s="319"/>
      <c r="AL150" s="320"/>
      <c r="AM150" s="321"/>
      <c r="AN150" s="319"/>
      <c r="AO150" s="320"/>
      <c r="AP150" s="321"/>
      <c r="AQ150" s="319"/>
      <c r="AR150" s="320"/>
      <c r="AS150" s="321"/>
      <c r="AT150" s="322"/>
      <c r="AU150" s="323"/>
      <c r="AV150" s="324"/>
      <c r="AW150" s="322"/>
      <c r="AX150" s="323"/>
      <c r="AY150" s="324"/>
      <c r="AZ150" s="325"/>
      <c r="BA150" s="326"/>
      <c r="BB150" s="327"/>
      <c r="BC150" s="317"/>
      <c r="BD150" s="319"/>
      <c r="BE150" s="320"/>
      <c r="BF150" s="321"/>
      <c r="BG150" s="319"/>
      <c r="BH150" s="320"/>
      <c r="BI150" s="321"/>
      <c r="BJ150" s="319"/>
      <c r="BK150" s="320"/>
      <c r="BL150" s="321"/>
      <c r="BM150" s="319"/>
      <c r="BN150" s="320"/>
      <c r="BO150" s="321"/>
      <c r="BP150" s="319"/>
      <c r="BQ150" s="320"/>
      <c r="BR150" s="321"/>
      <c r="BS150" s="322"/>
      <c r="BT150" s="323"/>
      <c r="BU150" s="324"/>
      <c r="BV150" s="322"/>
      <c r="BW150" s="323"/>
      <c r="BX150" s="324"/>
      <c r="BY150" s="325"/>
      <c r="BZ150" s="326"/>
      <c r="CA150" s="327"/>
      <c r="CB150" s="317"/>
      <c r="CC150" s="319"/>
      <c r="CD150" s="320"/>
      <c r="CE150" s="321"/>
      <c r="CF150" s="319"/>
      <c r="CG150" s="320"/>
      <c r="CH150" s="321"/>
      <c r="CI150" s="319"/>
      <c r="CJ150" s="320"/>
      <c r="CK150" s="321"/>
      <c r="CL150" s="319"/>
      <c r="CM150" s="320"/>
      <c r="CN150" s="321"/>
      <c r="CO150" s="319"/>
      <c r="CP150" s="320"/>
      <c r="CQ150" s="321"/>
      <c r="CR150" s="322"/>
      <c r="CS150" s="323"/>
      <c r="CT150" s="324"/>
      <c r="CU150" s="322"/>
      <c r="CV150" s="323"/>
      <c r="CW150" s="324"/>
      <c r="CX150" s="325"/>
      <c r="CY150" s="326"/>
      <c r="CZ150" s="327"/>
      <c r="DA150" s="317"/>
      <c r="DB150" s="328"/>
      <c r="DC150" s="329"/>
      <c r="DD150" s="330"/>
      <c r="DE150" s="328"/>
      <c r="DF150" s="329"/>
      <c r="DG150" s="330"/>
      <c r="DH150" s="328"/>
      <c r="DI150" s="329"/>
      <c r="DJ150" s="330"/>
      <c r="DK150" s="328"/>
      <c r="DL150" s="329"/>
      <c r="DM150" s="330"/>
      <c r="DN150" s="328"/>
      <c r="DO150" s="329"/>
      <c r="DP150" s="330"/>
      <c r="DQ150" s="322"/>
      <c r="DR150" s="323"/>
      <c r="DS150" s="324"/>
      <c r="DT150" s="322"/>
      <c r="DU150" s="323"/>
      <c r="DV150" s="324"/>
      <c r="DW150" s="325"/>
      <c r="DX150" s="326"/>
      <c r="DY150" s="327"/>
      <c r="DZ150" s="317"/>
    </row>
    <row r="151" spans="1:130" x14ac:dyDescent="0.35">
      <c r="A151" s="314"/>
      <c r="B151" s="315"/>
      <c r="C151" s="316"/>
      <c r="D151" s="317"/>
      <c r="E151" s="318"/>
      <c r="F151" s="319"/>
      <c r="G151" s="320"/>
      <c r="H151" s="321"/>
      <c r="I151" s="319"/>
      <c r="J151" s="320"/>
      <c r="K151" s="321"/>
      <c r="L151" s="319"/>
      <c r="M151" s="320"/>
      <c r="N151" s="321"/>
      <c r="O151" s="319"/>
      <c r="P151" s="320"/>
      <c r="Q151" s="321"/>
      <c r="R151" s="319"/>
      <c r="S151" s="320"/>
      <c r="T151" s="321"/>
      <c r="U151" s="322"/>
      <c r="V151" s="323"/>
      <c r="W151" s="324"/>
      <c r="X151" s="322"/>
      <c r="Y151" s="323"/>
      <c r="Z151" s="324"/>
      <c r="AA151" s="325"/>
      <c r="AB151" s="326"/>
      <c r="AC151" s="327"/>
      <c r="AD151" s="317"/>
      <c r="AE151" s="319"/>
      <c r="AF151" s="320"/>
      <c r="AG151" s="321"/>
      <c r="AH151" s="319"/>
      <c r="AI151" s="320"/>
      <c r="AJ151" s="321"/>
      <c r="AK151" s="319"/>
      <c r="AL151" s="320"/>
      <c r="AM151" s="321"/>
      <c r="AN151" s="319"/>
      <c r="AO151" s="320"/>
      <c r="AP151" s="321"/>
      <c r="AQ151" s="319"/>
      <c r="AR151" s="320"/>
      <c r="AS151" s="321"/>
      <c r="AT151" s="322"/>
      <c r="AU151" s="323"/>
      <c r="AV151" s="324"/>
      <c r="AW151" s="322"/>
      <c r="AX151" s="323"/>
      <c r="AY151" s="324"/>
      <c r="AZ151" s="325"/>
      <c r="BA151" s="326"/>
      <c r="BB151" s="327"/>
      <c r="BC151" s="317"/>
      <c r="BD151" s="319"/>
      <c r="BE151" s="320"/>
      <c r="BF151" s="321"/>
      <c r="BG151" s="319"/>
      <c r="BH151" s="320"/>
      <c r="BI151" s="321"/>
      <c r="BJ151" s="319"/>
      <c r="BK151" s="320"/>
      <c r="BL151" s="321"/>
      <c r="BM151" s="319"/>
      <c r="BN151" s="320"/>
      <c r="BO151" s="321"/>
      <c r="BP151" s="319"/>
      <c r="BQ151" s="320"/>
      <c r="BR151" s="321"/>
      <c r="BS151" s="322"/>
      <c r="BT151" s="323"/>
      <c r="BU151" s="324"/>
      <c r="BV151" s="322"/>
      <c r="BW151" s="323"/>
      <c r="BX151" s="324"/>
      <c r="BY151" s="325"/>
      <c r="BZ151" s="326"/>
      <c r="CA151" s="327"/>
      <c r="CB151" s="317"/>
      <c r="CC151" s="319"/>
      <c r="CD151" s="320"/>
      <c r="CE151" s="321"/>
      <c r="CF151" s="319"/>
      <c r="CG151" s="320"/>
      <c r="CH151" s="321"/>
      <c r="CI151" s="319"/>
      <c r="CJ151" s="320"/>
      <c r="CK151" s="321"/>
      <c r="CL151" s="319"/>
      <c r="CM151" s="320"/>
      <c r="CN151" s="321"/>
      <c r="CO151" s="319"/>
      <c r="CP151" s="320"/>
      <c r="CQ151" s="321"/>
      <c r="CR151" s="322"/>
      <c r="CS151" s="323"/>
      <c r="CT151" s="324"/>
      <c r="CU151" s="322"/>
      <c r="CV151" s="323"/>
      <c r="CW151" s="324"/>
      <c r="CX151" s="325"/>
      <c r="CY151" s="326"/>
      <c r="CZ151" s="327"/>
      <c r="DA151" s="317"/>
      <c r="DB151" s="328"/>
      <c r="DC151" s="329"/>
      <c r="DD151" s="330"/>
      <c r="DE151" s="328"/>
      <c r="DF151" s="329"/>
      <c r="DG151" s="330"/>
      <c r="DH151" s="328"/>
      <c r="DI151" s="329"/>
      <c r="DJ151" s="330"/>
      <c r="DK151" s="328"/>
      <c r="DL151" s="329"/>
      <c r="DM151" s="330"/>
      <c r="DN151" s="328"/>
      <c r="DO151" s="329"/>
      <c r="DP151" s="330"/>
      <c r="DQ151" s="322"/>
      <c r="DR151" s="323"/>
      <c r="DS151" s="324"/>
      <c r="DT151" s="322"/>
      <c r="DU151" s="323"/>
      <c r="DV151" s="324"/>
      <c r="DW151" s="325"/>
      <c r="DX151" s="326"/>
      <c r="DY151" s="327"/>
      <c r="DZ151" s="317"/>
    </row>
    <row r="152" spans="1:130" x14ac:dyDescent="0.35">
      <c r="A152" s="314"/>
      <c r="B152" s="315"/>
      <c r="C152" s="316"/>
      <c r="D152" s="317"/>
      <c r="E152" s="318"/>
      <c r="F152" s="319"/>
      <c r="G152" s="320"/>
      <c r="H152" s="321"/>
      <c r="I152" s="319"/>
      <c r="J152" s="320"/>
      <c r="K152" s="321"/>
      <c r="L152" s="319"/>
      <c r="M152" s="320"/>
      <c r="N152" s="321"/>
      <c r="O152" s="319"/>
      <c r="P152" s="320"/>
      <c r="Q152" s="321"/>
      <c r="R152" s="319"/>
      <c r="S152" s="320"/>
      <c r="T152" s="321"/>
      <c r="U152" s="322"/>
      <c r="V152" s="323"/>
      <c r="W152" s="324"/>
      <c r="X152" s="322"/>
      <c r="Y152" s="323"/>
      <c r="Z152" s="324"/>
      <c r="AA152" s="325"/>
      <c r="AB152" s="326"/>
      <c r="AC152" s="327"/>
      <c r="AD152" s="317"/>
      <c r="AE152" s="319"/>
      <c r="AF152" s="320"/>
      <c r="AG152" s="321"/>
      <c r="AH152" s="319"/>
      <c r="AI152" s="320"/>
      <c r="AJ152" s="321"/>
      <c r="AK152" s="319"/>
      <c r="AL152" s="320"/>
      <c r="AM152" s="321"/>
      <c r="AN152" s="319"/>
      <c r="AO152" s="320"/>
      <c r="AP152" s="321"/>
      <c r="AQ152" s="319"/>
      <c r="AR152" s="320"/>
      <c r="AS152" s="321"/>
      <c r="AT152" s="322"/>
      <c r="AU152" s="323"/>
      <c r="AV152" s="324"/>
      <c r="AW152" s="322"/>
      <c r="AX152" s="323"/>
      <c r="AY152" s="324"/>
      <c r="AZ152" s="325"/>
      <c r="BA152" s="326"/>
      <c r="BB152" s="327"/>
      <c r="BC152" s="317"/>
      <c r="BD152" s="319"/>
      <c r="BE152" s="320"/>
      <c r="BF152" s="321"/>
      <c r="BG152" s="319"/>
      <c r="BH152" s="320"/>
      <c r="BI152" s="321"/>
      <c r="BJ152" s="319"/>
      <c r="BK152" s="320"/>
      <c r="BL152" s="321"/>
      <c r="BM152" s="319"/>
      <c r="BN152" s="320"/>
      <c r="BO152" s="321"/>
      <c r="BP152" s="319"/>
      <c r="BQ152" s="320"/>
      <c r="BR152" s="321"/>
      <c r="BS152" s="322"/>
      <c r="BT152" s="323"/>
      <c r="BU152" s="324"/>
      <c r="BV152" s="322"/>
      <c r="BW152" s="323"/>
      <c r="BX152" s="324"/>
      <c r="BY152" s="325"/>
      <c r="BZ152" s="326"/>
      <c r="CA152" s="327"/>
      <c r="CB152" s="317"/>
      <c r="CC152" s="319"/>
      <c r="CD152" s="320"/>
      <c r="CE152" s="321"/>
      <c r="CF152" s="319"/>
      <c r="CG152" s="320"/>
      <c r="CH152" s="321"/>
      <c r="CI152" s="319"/>
      <c r="CJ152" s="320"/>
      <c r="CK152" s="321"/>
      <c r="CL152" s="319"/>
      <c r="CM152" s="320"/>
      <c r="CN152" s="321"/>
      <c r="CO152" s="319"/>
      <c r="CP152" s="320"/>
      <c r="CQ152" s="321"/>
      <c r="CR152" s="322"/>
      <c r="CS152" s="323"/>
      <c r="CT152" s="324"/>
      <c r="CU152" s="322"/>
      <c r="CV152" s="323"/>
      <c r="CW152" s="324"/>
      <c r="CX152" s="325"/>
      <c r="CY152" s="326"/>
      <c r="CZ152" s="327"/>
      <c r="DA152" s="317"/>
      <c r="DB152" s="328"/>
      <c r="DC152" s="329"/>
      <c r="DD152" s="330"/>
      <c r="DE152" s="328"/>
      <c r="DF152" s="329"/>
      <c r="DG152" s="330"/>
      <c r="DH152" s="328"/>
      <c r="DI152" s="329"/>
      <c r="DJ152" s="330"/>
      <c r="DK152" s="328"/>
      <c r="DL152" s="329"/>
      <c r="DM152" s="330"/>
      <c r="DN152" s="328"/>
      <c r="DO152" s="329"/>
      <c r="DP152" s="330"/>
      <c r="DQ152" s="322"/>
      <c r="DR152" s="323"/>
      <c r="DS152" s="324"/>
      <c r="DT152" s="322"/>
      <c r="DU152" s="323"/>
      <c r="DV152" s="324"/>
      <c r="DW152" s="325"/>
      <c r="DX152" s="326"/>
      <c r="DY152" s="327"/>
      <c r="DZ152" s="317"/>
    </row>
    <row r="153" spans="1:130" x14ac:dyDescent="0.35">
      <c r="A153" s="314"/>
      <c r="B153" s="315"/>
      <c r="C153" s="316"/>
      <c r="D153" s="317"/>
      <c r="E153" s="318"/>
      <c r="F153" s="319"/>
      <c r="G153" s="320"/>
      <c r="H153" s="321"/>
      <c r="I153" s="319"/>
      <c r="J153" s="320"/>
      <c r="K153" s="321"/>
      <c r="L153" s="319"/>
      <c r="M153" s="320"/>
      <c r="N153" s="321"/>
      <c r="O153" s="319"/>
      <c r="P153" s="320"/>
      <c r="Q153" s="321"/>
      <c r="R153" s="319"/>
      <c r="S153" s="320"/>
      <c r="T153" s="321"/>
      <c r="U153" s="322"/>
      <c r="V153" s="323"/>
      <c r="W153" s="324"/>
      <c r="X153" s="322"/>
      <c r="Y153" s="323"/>
      <c r="Z153" s="324"/>
      <c r="AA153" s="325"/>
      <c r="AB153" s="326"/>
      <c r="AC153" s="327"/>
      <c r="AD153" s="317"/>
      <c r="AE153" s="319"/>
      <c r="AF153" s="320"/>
      <c r="AG153" s="321"/>
      <c r="AH153" s="319"/>
      <c r="AI153" s="320"/>
      <c r="AJ153" s="321"/>
      <c r="AK153" s="319"/>
      <c r="AL153" s="320"/>
      <c r="AM153" s="321"/>
      <c r="AN153" s="319"/>
      <c r="AO153" s="320"/>
      <c r="AP153" s="321"/>
      <c r="AQ153" s="319"/>
      <c r="AR153" s="320"/>
      <c r="AS153" s="321"/>
      <c r="AT153" s="322"/>
      <c r="AU153" s="323"/>
      <c r="AV153" s="324"/>
      <c r="AW153" s="322"/>
      <c r="AX153" s="323"/>
      <c r="AY153" s="324"/>
      <c r="AZ153" s="325"/>
      <c r="BA153" s="326"/>
      <c r="BB153" s="327"/>
      <c r="BC153" s="317"/>
      <c r="BD153" s="319"/>
      <c r="BE153" s="320"/>
      <c r="BF153" s="321"/>
      <c r="BG153" s="319"/>
      <c r="BH153" s="320"/>
      <c r="BI153" s="321"/>
      <c r="BJ153" s="319"/>
      <c r="BK153" s="320"/>
      <c r="BL153" s="321"/>
      <c r="BM153" s="319"/>
      <c r="BN153" s="320"/>
      <c r="BO153" s="321"/>
      <c r="BP153" s="319"/>
      <c r="BQ153" s="320"/>
      <c r="BR153" s="321"/>
      <c r="BS153" s="322"/>
      <c r="BT153" s="323"/>
      <c r="BU153" s="324"/>
      <c r="BV153" s="322"/>
      <c r="BW153" s="323"/>
      <c r="BX153" s="324"/>
      <c r="BY153" s="325"/>
      <c r="BZ153" s="326"/>
      <c r="CA153" s="327"/>
      <c r="CB153" s="317"/>
      <c r="CC153" s="319"/>
      <c r="CD153" s="320"/>
      <c r="CE153" s="321"/>
      <c r="CF153" s="319"/>
      <c r="CG153" s="320"/>
      <c r="CH153" s="321"/>
      <c r="CI153" s="319"/>
      <c r="CJ153" s="320"/>
      <c r="CK153" s="321"/>
      <c r="CL153" s="319"/>
      <c r="CM153" s="320"/>
      <c r="CN153" s="321"/>
      <c r="CO153" s="319"/>
      <c r="CP153" s="320"/>
      <c r="CQ153" s="321"/>
      <c r="CR153" s="322"/>
      <c r="CS153" s="323"/>
      <c r="CT153" s="324"/>
      <c r="CU153" s="322"/>
      <c r="CV153" s="323"/>
      <c r="CW153" s="324"/>
      <c r="CX153" s="325"/>
      <c r="CY153" s="326"/>
      <c r="CZ153" s="327"/>
      <c r="DA153" s="317"/>
      <c r="DB153" s="328"/>
      <c r="DC153" s="329"/>
      <c r="DD153" s="330"/>
      <c r="DE153" s="328"/>
      <c r="DF153" s="329"/>
      <c r="DG153" s="330"/>
      <c r="DH153" s="328"/>
      <c r="DI153" s="329"/>
      <c r="DJ153" s="330"/>
      <c r="DK153" s="328"/>
      <c r="DL153" s="329"/>
      <c r="DM153" s="330"/>
      <c r="DN153" s="328"/>
      <c r="DO153" s="329"/>
      <c r="DP153" s="330"/>
      <c r="DQ153" s="322"/>
      <c r="DR153" s="323"/>
      <c r="DS153" s="324"/>
      <c r="DT153" s="322"/>
      <c r="DU153" s="323"/>
      <c r="DV153" s="324"/>
      <c r="DW153" s="325"/>
      <c r="DX153" s="326"/>
      <c r="DY153" s="327"/>
      <c r="DZ153" s="317"/>
    </row>
    <row r="154" spans="1:130" x14ac:dyDescent="0.35">
      <c r="A154" s="314"/>
      <c r="B154" s="315"/>
      <c r="C154" s="316"/>
      <c r="D154" s="317"/>
      <c r="E154" s="318"/>
      <c r="F154" s="319"/>
      <c r="G154" s="320"/>
      <c r="H154" s="321"/>
      <c r="I154" s="319"/>
      <c r="J154" s="320"/>
      <c r="K154" s="321"/>
      <c r="L154" s="319"/>
      <c r="M154" s="320"/>
      <c r="N154" s="321"/>
      <c r="O154" s="319"/>
      <c r="P154" s="320"/>
      <c r="Q154" s="321"/>
      <c r="R154" s="319"/>
      <c r="S154" s="320"/>
      <c r="T154" s="321"/>
      <c r="U154" s="322"/>
      <c r="V154" s="323"/>
      <c r="W154" s="324"/>
      <c r="X154" s="322"/>
      <c r="Y154" s="323"/>
      <c r="Z154" s="324"/>
      <c r="AA154" s="325"/>
      <c r="AB154" s="326"/>
      <c r="AC154" s="327"/>
      <c r="AD154" s="317"/>
      <c r="AE154" s="319"/>
      <c r="AF154" s="320"/>
      <c r="AG154" s="321"/>
      <c r="AH154" s="319"/>
      <c r="AI154" s="320"/>
      <c r="AJ154" s="321"/>
      <c r="AK154" s="319"/>
      <c r="AL154" s="320"/>
      <c r="AM154" s="321"/>
      <c r="AN154" s="319"/>
      <c r="AO154" s="320"/>
      <c r="AP154" s="321"/>
      <c r="AQ154" s="319"/>
      <c r="AR154" s="320"/>
      <c r="AS154" s="321"/>
      <c r="AT154" s="322"/>
      <c r="AU154" s="323"/>
      <c r="AV154" s="324"/>
      <c r="AW154" s="322"/>
      <c r="AX154" s="323"/>
      <c r="AY154" s="324"/>
      <c r="AZ154" s="325"/>
      <c r="BA154" s="326"/>
      <c r="BB154" s="327"/>
      <c r="BC154" s="317"/>
      <c r="BD154" s="319"/>
      <c r="BE154" s="320"/>
      <c r="BF154" s="321"/>
      <c r="BG154" s="319"/>
      <c r="BH154" s="320"/>
      <c r="BI154" s="321"/>
      <c r="BJ154" s="319"/>
      <c r="BK154" s="320"/>
      <c r="BL154" s="321"/>
      <c r="BM154" s="319"/>
      <c r="BN154" s="320"/>
      <c r="BO154" s="321"/>
      <c r="BP154" s="319"/>
      <c r="BQ154" s="320"/>
      <c r="BR154" s="321"/>
      <c r="BS154" s="322"/>
      <c r="BT154" s="323"/>
      <c r="BU154" s="324"/>
      <c r="BV154" s="322"/>
      <c r="BW154" s="323"/>
      <c r="BX154" s="324"/>
      <c r="BY154" s="325"/>
      <c r="BZ154" s="326"/>
      <c r="CA154" s="327"/>
      <c r="CB154" s="317"/>
      <c r="CC154" s="319"/>
      <c r="CD154" s="320"/>
      <c r="CE154" s="321"/>
      <c r="CF154" s="319"/>
      <c r="CG154" s="320"/>
      <c r="CH154" s="321"/>
      <c r="CI154" s="319"/>
      <c r="CJ154" s="320"/>
      <c r="CK154" s="321"/>
      <c r="CL154" s="319"/>
      <c r="CM154" s="320"/>
      <c r="CN154" s="321"/>
      <c r="CO154" s="319"/>
      <c r="CP154" s="320"/>
      <c r="CQ154" s="321"/>
      <c r="CR154" s="322"/>
      <c r="CS154" s="323"/>
      <c r="CT154" s="324"/>
      <c r="CU154" s="322"/>
      <c r="CV154" s="323"/>
      <c r="CW154" s="324"/>
      <c r="CX154" s="325"/>
      <c r="CY154" s="326"/>
      <c r="CZ154" s="327"/>
      <c r="DA154" s="317"/>
      <c r="DB154" s="328"/>
      <c r="DC154" s="329"/>
      <c r="DD154" s="330"/>
      <c r="DE154" s="328"/>
      <c r="DF154" s="329"/>
      <c r="DG154" s="330"/>
      <c r="DH154" s="328"/>
      <c r="DI154" s="329"/>
      <c r="DJ154" s="330"/>
      <c r="DK154" s="328"/>
      <c r="DL154" s="329"/>
      <c r="DM154" s="330"/>
      <c r="DN154" s="328"/>
      <c r="DO154" s="329"/>
      <c r="DP154" s="330"/>
      <c r="DQ154" s="322"/>
      <c r="DR154" s="323"/>
      <c r="DS154" s="324"/>
      <c r="DT154" s="322"/>
      <c r="DU154" s="323"/>
      <c r="DV154" s="324"/>
      <c r="DW154" s="325"/>
      <c r="DX154" s="326"/>
      <c r="DY154" s="327"/>
      <c r="DZ154" s="317"/>
    </row>
    <row r="155" spans="1:130" x14ac:dyDescent="0.35">
      <c r="A155" s="314"/>
      <c r="B155" s="315"/>
      <c r="C155" s="316"/>
      <c r="D155" s="317"/>
      <c r="E155" s="318"/>
      <c r="F155" s="319"/>
      <c r="G155" s="320"/>
      <c r="H155" s="321"/>
      <c r="I155" s="319"/>
      <c r="J155" s="320"/>
      <c r="K155" s="321"/>
      <c r="L155" s="319"/>
      <c r="M155" s="320"/>
      <c r="N155" s="321"/>
      <c r="O155" s="319"/>
      <c r="P155" s="320"/>
      <c r="Q155" s="321"/>
      <c r="R155" s="319"/>
      <c r="S155" s="320"/>
      <c r="T155" s="321"/>
      <c r="U155" s="322"/>
      <c r="V155" s="323"/>
      <c r="W155" s="324"/>
      <c r="X155" s="322"/>
      <c r="Y155" s="323"/>
      <c r="Z155" s="324"/>
      <c r="AA155" s="325"/>
      <c r="AB155" s="326"/>
      <c r="AC155" s="327"/>
      <c r="AD155" s="317"/>
      <c r="AE155" s="319"/>
      <c r="AF155" s="320"/>
      <c r="AG155" s="321"/>
      <c r="AH155" s="319"/>
      <c r="AI155" s="320"/>
      <c r="AJ155" s="321"/>
      <c r="AK155" s="319"/>
      <c r="AL155" s="320"/>
      <c r="AM155" s="321"/>
      <c r="AN155" s="319"/>
      <c r="AO155" s="320"/>
      <c r="AP155" s="321"/>
      <c r="AQ155" s="319"/>
      <c r="AR155" s="320"/>
      <c r="AS155" s="321"/>
      <c r="AT155" s="322"/>
      <c r="AU155" s="323"/>
      <c r="AV155" s="324"/>
      <c r="AW155" s="322"/>
      <c r="AX155" s="323"/>
      <c r="AY155" s="324"/>
      <c r="AZ155" s="325"/>
      <c r="BA155" s="326"/>
      <c r="BB155" s="327"/>
      <c r="BC155" s="317"/>
      <c r="BD155" s="319"/>
      <c r="BE155" s="320"/>
      <c r="BF155" s="321"/>
      <c r="BG155" s="319"/>
      <c r="BH155" s="320"/>
      <c r="BI155" s="321"/>
      <c r="BJ155" s="319"/>
      <c r="BK155" s="320"/>
      <c r="BL155" s="321"/>
      <c r="BM155" s="319"/>
      <c r="BN155" s="320"/>
      <c r="BO155" s="321"/>
      <c r="BP155" s="319"/>
      <c r="BQ155" s="320"/>
      <c r="BR155" s="321"/>
      <c r="BS155" s="322"/>
      <c r="BT155" s="323"/>
      <c r="BU155" s="324"/>
      <c r="BV155" s="322"/>
      <c r="BW155" s="323"/>
      <c r="BX155" s="324"/>
      <c r="BY155" s="325"/>
      <c r="BZ155" s="326"/>
      <c r="CA155" s="327"/>
      <c r="CB155" s="317"/>
      <c r="CC155" s="319"/>
      <c r="CD155" s="320"/>
      <c r="CE155" s="321"/>
      <c r="CF155" s="319"/>
      <c r="CG155" s="320"/>
      <c r="CH155" s="321"/>
      <c r="CI155" s="319"/>
      <c r="CJ155" s="320"/>
      <c r="CK155" s="321"/>
      <c r="CL155" s="319"/>
      <c r="CM155" s="320"/>
      <c r="CN155" s="321"/>
      <c r="CO155" s="319"/>
      <c r="CP155" s="320"/>
      <c r="CQ155" s="321"/>
      <c r="CR155" s="322"/>
      <c r="CS155" s="323"/>
      <c r="CT155" s="324"/>
      <c r="CU155" s="322"/>
      <c r="CV155" s="323"/>
      <c r="CW155" s="324"/>
      <c r="CX155" s="325"/>
      <c r="CY155" s="326"/>
      <c r="CZ155" s="327"/>
      <c r="DA155" s="317"/>
      <c r="DB155" s="328"/>
      <c r="DC155" s="329"/>
      <c r="DD155" s="330"/>
      <c r="DE155" s="328"/>
      <c r="DF155" s="329"/>
      <c r="DG155" s="330"/>
      <c r="DH155" s="328"/>
      <c r="DI155" s="329"/>
      <c r="DJ155" s="330"/>
      <c r="DK155" s="328"/>
      <c r="DL155" s="329"/>
      <c r="DM155" s="330"/>
      <c r="DN155" s="328"/>
      <c r="DO155" s="329"/>
      <c r="DP155" s="330"/>
      <c r="DQ155" s="322"/>
      <c r="DR155" s="323"/>
      <c r="DS155" s="324"/>
      <c r="DT155" s="322"/>
      <c r="DU155" s="323"/>
      <c r="DV155" s="324"/>
      <c r="DW155" s="325"/>
      <c r="DX155" s="326"/>
      <c r="DY155" s="327"/>
      <c r="DZ155" s="317"/>
    </row>
    <row r="156" spans="1:130" x14ac:dyDescent="0.35">
      <c r="A156" s="314"/>
      <c r="B156" s="315"/>
      <c r="C156" s="316"/>
      <c r="D156" s="317"/>
      <c r="E156" s="318"/>
      <c r="F156" s="319"/>
      <c r="G156" s="320"/>
      <c r="H156" s="321"/>
      <c r="I156" s="319"/>
      <c r="J156" s="320"/>
      <c r="K156" s="321"/>
      <c r="L156" s="319"/>
      <c r="M156" s="320"/>
      <c r="N156" s="321"/>
      <c r="O156" s="319"/>
      <c r="P156" s="320"/>
      <c r="Q156" s="321"/>
      <c r="R156" s="319"/>
      <c r="S156" s="320"/>
      <c r="T156" s="321"/>
      <c r="U156" s="322"/>
      <c r="V156" s="323"/>
      <c r="W156" s="324"/>
      <c r="X156" s="322"/>
      <c r="Y156" s="323"/>
      <c r="Z156" s="324"/>
      <c r="AA156" s="325"/>
      <c r="AB156" s="326"/>
      <c r="AC156" s="327"/>
      <c r="AD156" s="317"/>
      <c r="AE156" s="319"/>
      <c r="AF156" s="320"/>
      <c r="AG156" s="321"/>
      <c r="AH156" s="319"/>
      <c r="AI156" s="320"/>
      <c r="AJ156" s="321"/>
      <c r="AK156" s="319"/>
      <c r="AL156" s="320"/>
      <c r="AM156" s="321"/>
      <c r="AN156" s="319"/>
      <c r="AO156" s="320"/>
      <c r="AP156" s="321"/>
      <c r="AQ156" s="319"/>
      <c r="AR156" s="320"/>
      <c r="AS156" s="321"/>
      <c r="AT156" s="322"/>
      <c r="AU156" s="323"/>
      <c r="AV156" s="324"/>
      <c r="AW156" s="322"/>
      <c r="AX156" s="323"/>
      <c r="AY156" s="324"/>
      <c r="AZ156" s="325"/>
      <c r="BA156" s="326"/>
      <c r="BB156" s="327"/>
      <c r="BC156" s="317"/>
      <c r="BD156" s="319"/>
      <c r="BE156" s="320"/>
      <c r="BF156" s="321"/>
      <c r="BG156" s="319"/>
      <c r="BH156" s="320"/>
      <c r="BI156" s="321"/>
      <c r="BJ156" s="319"/>
      <c r="BK156" s="320"/>
      <c r="BL156" s="321"/>
      <c r="BM156" s="319"/>
      <c r="BN156" s="320"/>
      <c r="BO156" s="321"/>
      <c r="BP156" s="319"/>
      <c r="BQ156" s="320"/>
      <c r="BR156" s="321"/>
      <c r="BS156" s="322"/>
      <c r="BT156" s="323"/>
      <c r="BU156" s="324"/>
      <c r="BV156" s="322"/>
      <c r="BW156" s="323"/>
      <c r="BX156" s="324"/>
      <c r="BY156" s="325"/>
      <c r="BZ156" s="326"/>
      <c r="CA156" s="327"/>
      <c r="CB156" s="317"/>
      <c r="CC156" s="319"/>
      <c r="CD156" s="320"/>
      <c r="CE156" s="321"/>
      <c r="CF156" s="319"/>
      <c r="CG156" s="320"/>
      <c r="CH156" s="321"/>
      <c r="CI156" s="319"/>
      <c r="CJ156" s="320"/>
      <c r="CK156" s="321"/>
      <c r="CL156" s="319"/>
      <c r="CM156" s="320"/>
      <c r="CN156" s="321"/>
      <c r="CO156" s="319"/>
      <c r="CP156" s="320"/>
      <c r="CQ156" s="321"/>
      <c r="CR156" s="322"/>
      <c r="CS156" s="323"/>
      <c r="CT156" s="324"/>
      <c r="CU156" s="322"/>
      <c r="CV156" s="323"/>
      <c r="CW156" s="324"/>
      <c r="CX156" s="325"/>
      <c r="CY156" s="326"/>
      <c r="CZ156" s="327"/>
      <c r="DA156" s="317"/>
      <c r="DB156" s="328"/>
      <c r="DC156" s="329"/>
      <c r="DD156" s="330"/>
      <c r="DE156" s="328"/>
      <c r="DF156" s="329"/>
      <c r="DG156" s="330"/>
      <c r="DH156" s="328"/>
      <c r="DI156" s="329"/>
      <c r="DJ156" s="330"/>
      <c r="DK156" s="328"/>
      <c r="DL156" s="329"/>
      <c r="DM156" s="330"/>
      <c r="DN156" s="328"/>
      <c r="DO156" s="329"/>
      <c r="DP156" s="330"/>
      <c r="DQ156" s="322"/>
      <c r="DR156" s="323"/>
      <c r="DS156" s="324"/>
      <c r="DT156" s="322"/>
      <c r="DU156" s="323"/>
      <c r="DV156" s="324"/>
      <c r="DW156" s="325"/>
      <c r="DX156" s="326"/>
      <c r="DY156" s="327"/>
      <c r="DZ156" s="317"/>
    </row>
    <row r="157" spans="1:130" x14ac:dyDescent="0.35">
      <c r="A157" s="314"/>
      <c r="B157" s="315"/>
      <c r="C157" s="316"/>
      <c r="D157" s="317"/>
      <c r="E157" s="318"/>
      <c r="F157" s="319"/>
      <c r="G157" s="320"/>
      <c r="H157" s="321"/>
      <c r="I157" s="319"/>
      <c r="J157" s="320"/>
      <c r="K157" s="321"/>
      <c r="L157" s="319"/>
      <c r="M157" s="320"/>
      <c r="N157" s="321"/>
      <c r="O157" s="319"/>
      <c r="P157" s="320"/>
      <c r="Q157" s="321"/>
      <c r="R157" s="319"/>
      <c r="S157" s="320"/>
      <c r="T157" s="321"/>
      <c r="U157" s="322"/>
      <c r="V157" s="323"/>
      <c r="W157" s="324"/>
      <c r="X157" s="322"/>
      <c r="Y157" s="323"/>
      <c r="Z157" s="324"/>
      <c r="AA157" s="325"/>
      <c r="AB157" s="326"/>
      <c r="AC157" s="327"/>
      <c r="AD157" s="317"/>
      <c r="AE157" s="319"/>
      <c r="AF157" s="320"/>
      <c r="AG157" s="321"/>
      <c r="AH157" s="319"/>
      <c r="AI157" s="320"/>
      <c r="AJ157" s="321"/>
      <c r="AK157" s="319"/>
      <c r="AL157" s="320"/>
      <c r="AM157" s="321"/>
      <c r="AN157" s="319"/>
      <c r="AO157" s="320"/>
      <c r="AP157" s="321"/>
      <c r="AQ157" s="319"/>
      <c r="AR157" s="320"/>
      <c r="AS157" s="321"/>
      <c r="AT157" s="322"/>
      <c r="AU157" s="323"/>
      <c r="AV157" s="324"/>
      <c r="AW157" s="322"/>
      <c r="AX157" s="323"/>
      <c r="AY157" s="324"/>
      <c r="AZ157" s="325"/>
      <c r="BA157" s="326"/>
      <c r="BB157" s="327"/>
      <c r="BC157" s="317"/>
      <c r="BD157" s="319"/>
      <c r="BE157" s="320"/>
      <c r="BF157" s="321"/>
      <c r="BG157" s="319"/>
      <c r="BH157" s="320"/>
      <c r="BI157" s="321"/>
      <c r="BJ157" s="319"/>
      <c r="BK157" s="320"/>
      <c r="BL157" s="321"/>
      <c r="BM157" s="319"/>
      <c r="BN157" s="320"/>
      <c r="BO157" s="321"/>
      <c r="BP157" s="319"/>
      <c r="BQ157" s="320"/>
      <c r="BR157" s="321"/>
      <c r="BS157" s="322"/>
      <c r="BT157" s="323"/>
      <c r="BU157" s="324"/>
      <c r="BV157" s="322"/>
      <c r="BW157" s="323"/>
      <c r="BX157" s="324"/>
      <c r="BY157" s="325"/>
      <c r="BZ157" s="326"/>
      <c r="CA157" s="327"/>
      <c r="CB157" s="317"/>
      <c r="CC157" s="319"/>
      <c r="CD157" s="320"/>
      <c r="CE157" s="321"/>
      <c r="CF157" s="319"/>
      <c r="CG157" s="320"/>
      <c r="CH157" s="321"/>
      <c r="CI157" s="319"/>
      <c r="CJ157" s="320"/>
      <c r="CK157" s="321"/>
      <c r="CL157" s="319"/>
      <c r="CM157" s="320"/>
      <c r="CN157" s="321"/>
      <c r="CO157" s="319"/>
      <c r="CP157" s="320"/>
      <c r="CQ157" s="321"/>
      <c r="CR157" s="322"/>
      <c r="CS157" s="323"/>
      <c r="CT157" s="324"/>
      <c r="CU157" s="322"/>
      <c r="CV157" s="323"/>
      <c r="CW157" s="324"/>
      <c r="CX157" s="325"/>
      <c r="CY157" s="326"/>
      <c r="CZ157" s="327"/>
      <c r="DA157" s="317"/>
      <c r="DB157" s="328"/>
      <c r="DC157" s="329"/>
      <c r="DD157" s="330"/>
      <c r="DE157" s="328"/>
      <c r="DF157" s="329"/>
      <c r="DG157" s="330"/>
      <c r="DH157" s="328"/>
      <c r="DI157" s="329"/>
      <c r="DJ157" s="330"/>
      <c r="DK157" s="328"/>
      <c r="DL157" s="329"/>
      <c r="DM157" s="330"/>
      <c r="DN157" s="328"/>
      <c r="DO157" s="329"/>
      <c r="DP157" s="330"/>
      <c r="DQ157" s="322"/>
      <c r="DR157" s="323"/>
      <c r="DS157" s="324"/>
      <c r="DT157" s="322"/>
      <c r="DU157" s="323"/>
      <c r="DV157" s="324"/>
      <c r="DW157" s="325"/>
      <c r="DX157" s="326"/>
      <c r="DY157" s="327"/>
      <c r="DZ157" s="317"/>
    </row>
    <row r="158" spans="1:130" x14ac:dyDescent="0.35">
      <c r="A158" s="314"/>
      <c r="B158" s="315"/>
      <c r="C158" s="316"/>
      <c r="D158" s="317"/>
      <c r="E158" s="318"/>
      <c r="F158" s="319"/>
      <c r="G158" s="320"/>
      <c r="H158" s="321"/>
      <c r="I158" s="319"/>
      <c r="J158" s="320"/>
      <c r="K158" s="321"/>
      <c r="L158" s="319"/>
      <c r="M158" s="320"/>
      <c r="N158" s="321"/>
      <c r="O158" s="319"/>
      <c r="P158" s="320"/>
      <c r="Q158" s="321"/>
      <c r="R158" s="319"/>
      <c r="S158" s="320"/>
      <c r="T158" s="321"/>
      <c r="U158" s="322"/>
      <c r="V158" s="323"/>
      <c r="W158" s="324"/>
      <c r="X158" s="322"/>
      <c r="Y158" s="323"/>
      <c r="Z158" s="324"/>
      <c r="AA158" s="325"/>
      <c r="AB158" s="326"/>
      <c r="AC158" s="327"/>
      <c r="AD158" s="317"/>
      <c r="AE158" s="319"/>
      <c r="AF158" s="320"/>
      <c r="AG158" s="321"/>
      <c r="AH158" s="319"/>
      <c r="AI158" s="320"/>
      <c r="AJ158" s="321"/>
      <c r="AK158" s="319"/>
      <c r="AL158" s="320"/>
      <c r="AM158" s="321"/>
      <c r="AN158" s="319"/>
      <c r="AO158" s="320"/>
      <c r="AP158" s="321"/>
      <c r="AQ158" s="319"/>
      <c r="AR158" s="320"/>
      <c r="AS158" s="321"/>
      <c r="AT158" s="322"/>
      <c r="AU158" s="323"/>
      <c r="AV158" s="324"/>
      <c r="AW158" s="322"/>
      <c r="AX158" s="323"/>
      <c r="AY158" s="324"/>
      <c r="AZ158" s="325"/>
      <c r="BA158" s="326"/>
      <c r="BB158" s="327"/>
      <c r="BC158" s="317"/>
      <c r="BD158" s="319"/>
      <c r="BE158" s="320"/>
      <c r="BF158" s="321"/>
      <c r="BG158" s="319"/>
      <c r="BH158" s="320"/>
      <c r="BI158" s="321"/>
      <c r="BJ158" s="319"/>
      <c r="BK158" s="320"/>
      <c r="BL158" s="321"/>
      <c r="BM158" s="319"/>
      <c r="BN158" s="320"/>
      <c r="BO158" s="321"/>
      <c r="BP158" s="319"/>
      <c r="BQ158" s="320"/>
      <c r="BR158" s="321"/>
      <c r="BS158" s="322"/>
      <c r="BT158" s="323"/>
      <c r="BU158" s="324"/>
      <c r="BV158" s="322"/>
      <c r="BW158" s="323"/>
      <c r="BX158" s="324"/>
      <c r="BY158" s="325"/>
      <c r="BZ158" s="326"/>
      <c r="CA158" s="327"/>
      <c r="CB158" s="317"/>
      <c r="CC158" s="319"/>
      <c r="CD158" s="320"/>
      <c r="CE158" s="321"/>
      <c r="CF158" s="319"/>
      <c r="CG158" s="320"/>
      <c r="CH158" s="321"/>
      <c r="CI158" s="319"/>
      <c r="CJ158" s="320"/>
      <c r="CK158" s="321"/>
      <c r="CL158" s="319"/>
      <c r="CM158" s="320"/>
      <c r="CN158" s="321"/>
      <c r="CO158" s="319"/>
      <c r="CP158" s="320"/>
      <c r="CQ158" s="321"/>
      <c r="CR158" s="322"/>
      <c r="CS158" s="323"/>
      <c r="CT158" s="324"/>
      <c r="CU158" s="322"/>
      <c r="CV158" s="323"/>
      <c r="CW158" s="324"/>
      <c r="CX158" s="325"/>
      <c r="CY158" s="326"/>
      <c r="CZ158" s="327"/>
      <c r="DA158" s="317"/>
      <c r="DB158" s="328"/>
      <c r="DC158" s="329"/>
      <c r="DD158" s="330"/>
      <c r="DE158" s="328"/>
      <c r="DF158" s="329"/>
      <c r="DG158" s="330"/>
      <c r="DH158" s="328"/>
      <c r="DI158" s="329"/>
      <c r="DJ158" s="330"/>
      <c r="DK158" s="328"/>
      <c r="DL158" s="329"/>
      <c r="DM158" s="330"/>
      <c r="DN158" s="328"/>
      <c r="DO158" s="329"/>
      <c r="DP158" s="330"/>
      <c r="DQ158" s="322"/>
      <c r="DR158" s="323"/>
      <c r="DS158" s="324"/>
      <c r="DT158" s="322"/>
      <c r="DU158" s="323"/>
      <c r="DV158" s="324"/>
      <c r="DW158" s="325"/>
      <c r="DX158" s="326"/>
      <c r="DY158" s="327"/>
      <c r="DZ158" s="317"/>
    </row>
    <row r="159" spans="1:130" x14ac:dyDescent="0.35">
      <c r="A159" s="314"/>
      <c r="B159" s="315"/>
      <c r="C159" s="316"/>
      <c r="D159" s="317"/>
      <c r="E159" s="318"/>
      <c r="F159" s="319"/>
      <c r="G159" s="320"/>
      <c r="H159" s="321"/>
      <c r="I159" s="319"/>
      <c r="J159" s="320"/>
      <c r="K159" s="321"/>
      <c r="L159" s="319"/>
      <c r="M159" s="320"/>
      <c r="N159" s="321"/>
      <c r="O159" s="319"/>
      <c r="P159" s="320"/>
      <c r="Q159" s="321"/>
      <c r="R159" s="319"/>
      <c r="S159" s="320"/>
      <c r="T159" s="321"/>
      <c r="U159" s="322"/>
      <c r="V159" s="323"/>
      <c r="W159" s="324"/>
      <c r="X159" s="322"/>
      <c r="Y159" s="323"/>
      <c r="Z159" s="324"/>
      <c r="AA159" s="325"/>
      <c r="AB159" s="326"/>
      <c r="AC159" s="327"/>
      <c r="AD159" s="317"/>
      <c r="AE159" s="319"/>
      <c r="AF159" s="320"/>
      <c r="AG159" s="321"/>
      <c r="AH159" s="319"/>
      <c r="AI159" s="320"/>
      <c r="AJ159" s="321"/>
      <c r="AK159" s="319"/>
      <c r="AL159" s="320"/>
      <c r="AM159" s="321"/>
      <c r="AN159" s="319"/>
      <c r="AO159" s="320"/>
      <c r="AP159" s="321"/>
      <c r="AQ159" s="319"/>
      <c r="AR159" s="320"/>
      <c r="AS159" s="321"/>
      <c r="AT159" s="322"/>
      <c r="AU159" s="323"/>
      <c r="AV159" s="324"/>
      <c r="AW159" s="322"/>
      <c r="AX159" s="323"/>
      <c r="AY159" s="324"/>
      <c r="AZ159" s="325"/>
      <c r="BA159" s="326"/>
      <c r="BB159" s="327"/>
      <c r="BC159" s="317"/>
      <c r="BD159" s="319"/>
      <c r="BE159" s="320"/>
      <c r="BF159" s="321"/>
      <c r="BG159" s="319"/>
      <c r="BH159" s="320"/>
      <c r="BI159" s="321"/>
      <c r="BJ159" s="319"/>
      <c r="BK159" s="320"/>
      <c r="BL159" s="321"/>
      <c r="BM159" s="319"/>
      <c r="BN159" s="320"/>
      <c r="BO159" s="321"/>
      <c r="BP159" s="319"/>
      <c r="BQ159" s="320"/>
      <c r="BR159" s="321"/>
      <c r="BS159" s="322"/>
      <c r="BT159" s="323"/>
      <c r="BU159" s="324"/>
      <c r="BV159" s="322"/>
      <c r="BW159" s="323"/>
      <c r="BX159" s="324"/>
      <c r="BY159" s="325"/>
      <c r="BZ159" s="326"/>
      <c r="CA159" s="327"/>
      <c r="CB159" s="317"/>
      <c r="CC159" s="319"/>
      <c r="CD159" s="320"/>
      <c r="CE159" s="321"/>
      <c r="CF159" s="319"/>
      <c r="CG159" s="320"/>
      <c r="CH159" s="321"/>
      <c r="CI159" s="319"/>
      <c r="CJ159" s="320"/>
      <c r="CK159" s="321"/>
      <c r="CL159" s="319"/>
      <c r="CM159" s="320"/>
      <c r="CN159" s="321"/>
      <c r="CO159" s="319"/>
      <c r="CP159" s="320"/>
      <c r="CQ159" s="321"/>
      <c r="CR159" s="322"/>
      <c r="CS159" s="323"/>
      <c r="CT159" s="324"/>
      <c r="CU159" s="322"/>
      <c r="CV159" s="323"/>
      <c r="CW159" s="324"/>
      <c r="CX159" s="325"/>
      <c r="CY159" s="326"/>
      <c r="CZ159" s="327"/>
      <c r="DA159" s="317"/>
      <c r="DB159" s="328"/>
      <c r="DC159" s="329"/>
      <c r="DD159" s="330"/>
      <c r="DE159" s="328"/>
      <c r="DF159" s="329"/>
      <c r="DG159" s="330"/>
      <c r="DH159" s="328"/>
      <c r="DI159" s="329"/>
      <c r="DJ159" s="330"/>
      <c r="DK159" s="328"/>
      <c r="DL159" s="329"/>
      <c r="DM159" s="330"/>
      <c r="DN159" s="328"/>
      <c r="DO159" s="329"/>
      <c r="DP159" s="330"/>
      <c r="DQ159" s="322"/>
      <c r="DR159" s="323"/>
      <c r="DS159" s="324"/>
      <c r="DT159" s="322"/>
      <c r="DU159" s="323"/>
      <c r="DV159" s="324"/>
      <c r="DW159" s="325"/>
      <c r="DX159" s="326"/>
      <c r="DY159" s="327"/>
      <c r="DZ159" s="317"/>
    </row>
    <row r="160" spans="1:130" x14ac:dyDescent="0.35">
      <c r="A160" s="314"/>
      <c r="B160" s="315"/>
      <c r="C160" s="316"/>
      <c r="D160" s="317"/>
      <c r="E160" s="318"/>
      <c r="F160" s="319"/>
      <c r="G160" s="320"/>
      <c r="H160" s="321"/>
      <c r="I160" s="319"/>
      <c r="J160" s="320"/>
      <c r="K160" s="321"/>
      <c r="L160" s="319"/>
      <c r="M160" s="320"/>
      <c r="N160" s="321"/>
      <c r="O160" s="319"/>
      <c r="P160" s="320"/>
      <c r="Q160" s="321"/>
      <c r="R160" s="319"/>
      <c r="S160" s="320"/>
      <c r="T160" s="321"/>
      <c r="U160" s="322"/>
      <c r="V160" s="323"/>
      <c r="W160" s="324"/>
      <c r="X160" s="322"/>
      <c r="Y160" s="323"/>
      <c r="Z160" s="324"/>
      <c r="AA160" s="325"/>
      <c r="AB160" s="326"/>
      <c r="AC160" s="327"/>
      <c r="AD160" s="317"/>
      <c r="AE160" s="319"/>
      <c r="AF160" s="320"/>
      <c r="AG160" s="321"/>
      <c r="AH160" s="319"/>
      <c r="AI160" s="320"/>
      <c r="AJ160" s="321"/>
      <c r="AK160" s="319"/>
      <c r="AL160" s="320"/>
      <c r="AM160" s="321"/>
      <c r="AN160" s="319"/>
      <c r="AO160" s="320"/>
      <c r="AP160" s="321"/>
      <c r="AQ160" s="319"/>
      <c r="AR160" s="320"/>
      <c r="AS160" s="321"/>
      <c r="AT160" s="322"/>
      <c r="AU160" s="323"/>
      <c r="AV160" s="324"/>
      <c r="AW160" s="322"/>
      <c r="AX160" s="323"/>
      <c r="AY160" s="324"/>
      <c r="AZ160" s="325"/>
      <c r="BA160" s="326"/>
      <c r="BB160" s="327"/>
      <c r="BC160" s="317"/>
      <c r="BD160" s="319"/>
      <c r="BE160" s="320"/>
      <c r="BF160" s="321"/>
      <c r="BG160" s="319"/>
      <c r="BH160" s="320"/>
      <c r="BI160" s="321"/>
      <c r="BJ160" s="319"/>
      <c r="BK160" s="320"/>
      <c r="BL160" s="321"/>
      <c r="BM160" s="319"/>
      <c r="BN160" s="320"/>
      <c r="BO160" s="321"/>
      <c r="BP160" s="319"/>
      <c r="BQ160" s="320"/>
      <c r="BR160" s="321"/>
      <c r="BS160" s="322"/>
      <c r="BT160" s="323"/>
      <c r="BU160" s="324"/>
      <c r="BV160" s="322"/>
      <c r="BW160" s="323"/>
      <c r="BX160" s="324"/>
      <c r="BY160" s="325"/>
      <c r="BZ160" s="326"/>
      <c r="CA160" s="327"/>
      <c r="CB160" s="317"/>
      <c r="CC160" s="319"/>
      <c r="CD160" s="320"/>
      <c r="CE160" s="321"/>
      <c r="CF160" s="319"/>
      <c r="CG160" s="320"/>
      <c r="CH160" s="321"/>
      <c r="CI160" s="319"/>
      <c r="CJ160" s="320"/>
      <c r="CK160" s="321"/>
      <c r="CL160" s="319"/>
      <c r="CM160" s="320"/>
      <c r="CN160" s="321"/>
      <c r="CO160" s="319"/>
      <c r="CP160" s="320"/>
      <c r="CQ160" s="321"/>
      <c r="CR160" s="322"/>
      <c r="CS160" s="323"/>
      <c r="CT160" s="324"/>
      <c r="CU160" s="322"/>
      <c r="CV160" s="323"/>
      <c r="CW160" s="324"/>
      <c r="CX160" s="325"/>
      <c r="CY160" s="326"/>
      <c r="CZ160" s="327"/>
      <c r="DA160" s="317"/>
      <c r="DB160" s="328"/>
      <c r="DC160" s="329"/>
      <c r="DD160" s="330"/>
      <c r="DE160" s="328"/>
      <c r="DF160" s="329"/>
      <c r="DG160" s="330"/>
      <c r="DH160" s="328"/>
      <c r="DI160" s="329"/>
      <c r="DJ160" s="330"/>
      <c r="DK160" s="328"/>
      <c r="DL160" s="329"/>
      <c r="DM160" s="330"/>
      <c r="DN160" s="328"/>
      <c r="DO160" s="329"/>
      <c r="DP160" s="330"/>
      <c r="DQ160" s="322"/>
      <c r="DR160" s="323"/>
      <c r="DS160" s="324"/>
      <c r="DT160" s="322"/>
      <c r="DU160" s="323"/>
      <c r="DV160" s="324"/>
      <c r="DW160" s="325"/>
      <c r="DX160" s="326"/>
      <c r="DY160" s="327"/>
      <c r="DZ160" s="317"/>
    </row>
    <row r="161" spans="1:130" x14ac:dyDescent="0.35">
      <c r="A161" s="314"/>
      <c r="B161" s="315"/>
      <c r="C161" s="316"/>
      <c r="D161" s="317"/>
      <c r="E161" s="318"/>
      <c r="F161" s="319"/>
      <c r="G161" s="320"/>
      <c r="H161" s="321"/>
      <c r="I161" s="319"/>
      <c r="J161" s="320"/>
      <c r="K161" s="321"/>
      <c r="L161" s="319"/>
      <c r="M161" s="320"/>
      <c r="N161" s="321"/>
      <c r="O161" s="319"/>
      <c r="P161" s="320"/>
      <c r="Q161" s="321"/>
      <c r="R161" s="319"/>
      <c r="S161" s="320"/>
      <c r="T161" s="321"/>
      <c r="U161" s="322"/>
      <c r="V161" s="323"/>
      <c r="W161" s="324"/>
      <c r="X161" s="322"/>
      <c r="Y161" s="323"/>
      <c r="Z161" s="324"/>
      <c r="AA161" s="325"/>
      <c r="AB161" s="326"/>
      <c r="AC161" s="327"/>
      <c r="AD161" s="317"/>
      <c r="AE161" s="319"/>
      <c r="AF161" s="320"/>
      <c r="AG161" s="321"/>
      <c r="AH161" s="319"/>
      <c r="AI161" s="320"/>
      <c r="AJ161" s="321"/>
      <c r="AK161" s="319"/>
      <c r="AL161" s="320"/>
      <c r="AM161" s="321"/>
      <c r="AN161" s="319"/>
      <c r="AO161" s="320"/>
      <c r="AP161" s="321"/>
      <c r="AQ161" s="319"/>
      <c r="AR161" s="320"/>
      <c r="AS161" s="321"/>
      <c r="AT161" s="322"/>
      <c r="AU161" s="323"/>
      <c r="AV161" s="324"/>
      <c r="AW161" s="322"/>
      <c r="AX161" s="323"/>
      <c r="AY161" s="324"/>
      <c r="AZ161" s="325"/>
      <c r="BA161" s="326"/>
      <c r="BB161" s="327"/>
      <c r="BC161" s="317"/>
      <c r="BD161" s="319"/>
      <c r="BE161" s="320"/>
      <c r="BF161" s="321"/>
      <c r="BG161" s="319"/>
      <c r="BH161" s="320"/>
      <c r="BI161" s="321"/>
      <c r="BJ161" s="319"/>
      <c r="BK161" s="320"/>
      <c r="BL161" s="321"/>
      <c r="BM161" s="319"/>
      <c r="BN161" s="320"/>
      <c r="BO161" s="321"/>
      <c r="BP161" s="319"/>
      <c r="BQ161" s="320"/>
      <c r="BR161" s="321"/>
      <c r="BS161" s="322"/>
      <c r="BT161" s="323"/>
      <c r="BU161" s="324"/>
      <c r="BV161" s="322"/>
      <c r="BW161" s="323"/>
      <c r="BX161" s="324"/>
      <c r="BY161" s="325"/>
      <c r="BZ161" s="326"/>
      <c r="CA161" s="327"/>
      <c r="CB161" s="317"/>
      <c r="CC161" s="319"/>
      <c r="CD161" s="320"/>
      <c r="CE161" s="321"/>
      <c r="CF161" s="319"/>
      <c r="CG161" s="320"/>
      <c r="CH161" s="321"/>
      <c r="CI161" s="319"/>
      <c r="CJ161" s="320"/>
      <c r="CK161" s="321"/>
      <c r="CL161" s="319"/>
      <c r="CM161" s="320"/>
      <c r="CN161" s="321"/>
      <c r="CO161" s="319"/>
      <c r="CP161" s="320"/>
      <c r="CQ161" s="321"/>
      <c r="CR161" s="322"/>
      <c r="CS161" s="323"/>
      <c r="CT161" s="324"/>
      <c r="CU161" s="322"/>
      <c r="CV161" s="323"/>
      <c r="CW161" s="324"/>
      <c r="CX161" s="325"/>
      <c r="CY161" s="326"/>
      <c r="CZ161" s="327"/>
      <c r="DA161" s="317"/>
      <c r="DB161" s="328"/>
      <c r="DC161" s="329"/>
      <c r="DD161" s="330"/>
      <c r="DE161" s="328"/>
      <c r="DF161" s="329"/>
      <c r="DG161" s="330"/>
      <c r="DH161" s="328"/>
      <c r="DI161" s="329"/>
      <c r="DJ161" s="330"/>
      <c r="DK161" s="328"/>
      <c r="DL161" s="329"/>
      <c r="DM161" s="330"/>
      <c r="DN161" s="328"/>
      <c r="DO161" s="329"/>
      <c r="DP161" s="330"/>
      <c r="DQ161" s="322"/>
      <c r="DR161" s="323"/>
      <c r="DS161" s="324"/>
      <c r="DT161" s="322"/>
      <c r="DU161" s="323"/>
      <c r="DV161" s="324"/>
      <c r="DW161" s="325"/>
      <c r="DX161" s="326"/>
      <c r="DY161" s="327"/>
      <c r="DZ161" s="317"/>
    </row>
    <row r="162" spans="1:130" x14ac:dyDescent="0.35">
      <c r="A162" s="314"/>
      <c r="B162" s="315"/>
      <c r="C162" s="316"/>
      <c r="D162" s="317"/>
      <c r="E162" s="318"/>
      <c r="F162" s="319"/>
      <c r="G162" s="320"/>
      <c r="H162" s="321"/>
      <c r="I162" s="319"/>
      <c r="J162" s="320"/>
      <c r="K162" s="321"/>
      <c r="L162" s="319"/>
      <c r="M162" s="320"/>
      <c r="N162" s="321"/>
      <c r="O162" s="319"/>
      <c r="P162" s="320"/>
      <c r="Q162" s="321"/>
      <c r="R162" s="319"/>
      <c r="S162" s="320"/>
      <c r="T162" s="321"/>
      <c r="U162" s="322"/>
      <c r="V162" s="323"/>
      <c r="W162" s="324"/>
      <c r="X162" s="322"/>
      <c r="Y162" s="323"/>
      <c r="Z162" s="324"/>
      <c r="AA162" s="325"/>
      <c r="AB162" s="326"/>
      <c r="AC162" s="327"/>
      <c r="AD162" s="317"/>
      <c r="AE162" s="319"/>
      <c r="AF162" s="320"/>
      <c r="AG162" s="321"/>
      <c r="AH162" s="319"/>
      <c r="AI162" s="320"/>
      <c r="AJ162" s="321"/>
      <c r="AK162" s="319"/>
      <c r="AL162" s="320"/>
      <c r="AM162" s="321"/>
      <c r="AN162" s="319"/>
      <c r="AO162" s="320"/>
      <c r="AP162" s="321"/>
      <c r="AQ162" s="319"/>
      <c r="AR162" s="320"/>
      <c r="AS162" s="321"/>
      <c r="AT162" s="322"/>
      <c r="AU162" s="323"/>
      <c r="AV162" s="324"/>
      <c r="AW162" s="322"/>
      <c r="AX162" s="323"/>
      <c r="AY162" s="324"/>
      <c r="AZ162" s="325"/>
      <c r="BA162" s="326"/>
      <c r="BB162" s="327"/>
      <c r="BC162" s="317"/>
      <c r="BD162" s="319"/>
      <c r="BE162" s="320"/>
      <c r="BF162" s="321"/>
      <c r="BG162" s="319"/>
      <c r="BH162" s="320"/>
      <c r="BI162" s="321"/>
      <c r="BJ162" s="319"/>
      <c r="BK162" s="320"/>
      <c r="BL162" s="321"/>
      <c r="BM162" s="319"/>
      <c r="BN162" s="320"/>
      <c r="BO162" s="321"/>
      <c r="BP162" s="319"/>
      <c r="BQ162" s="320"/>
      <c r="BR162" s="321"/>
      <c r="BS162" s="322"/>
      <c r="BT162" s="323"/>
      <c r="BU162" s="324"/>
      <c r="BV162" s="322"/>
      <c r="BW162" s="323"/>
      <c r="BX162" s="324"/>
      <c r="BY162" s="325"/>
      <c r="BZ162" s="326"/>
      <c r="CA162" s="327"/>
      <c r="CB162" s="317"/>
      <c r="CC162" s="319"/>
      <c r="CD162" s="320"/>
      <c r="CE162" s="321"/>
      <c r="CF162" s="319"/>
      <c r="CG162" s="320"/>
      <c r="CH162" s="321"/>
      <c r="CI162" s="319"/>
      <c r="CJ162" s="320"/>
      <c r="CK162" s="321"/>
      <c r="CL162" s="319"/>
      <c r="CM162" s="320"/>
      <c r="CN162" s="321"/>
      <c r="CO162" s="319"/>
      <c r="CP162" s="320"/>
      <c r="CQ162" s="321"/>
      <c r="CR162" s="322"/>
      <c r="CS162" s="323"/>
      <c r="CT162" s="324"/>
      <c r="CU162" s="322"/>
      <c r="CV162" s="323"/>
      <c r="CW162" s="324"/>
      <c r="CX162" s="325"/>
      <c r="CY162" s="326"/>
      <c r="CZ162" s="327"/>
      <c r="DA162" s="317"/>
      <c r="DB162" s="328"/>
      <c r="DC162" s="329"/>
      <c r="DD162" s="330"/>
      <c r="DE162" s="328"/>
      <c r="DF162" s="329"/>
      <c r="DG162" s="330"/>
      <c r="DH162" s="328"/>
      <c r="DI162" s="329"/>
      <c r="DJ162" s="330"/>
      <c r="DK162" s="328"/>
      <c r="DL162" s="329"/>
      <c r="DM162" s="330"/>
      <c r="DN162" s="328"/>
      <c r="DO162" s="329"/>
      <c r="DP162" s="330"/>
      <c r="DQ162" s="322"/>
      <c r="DR162" s="323"/>
      <c r="DS162" s="324"/>
      <c r="DT162" s="322"/>
      <c r="DU162" s="323"/>
      <c r="DV162" s="324"/>
      <c r="DW162" s="325"/>
      <c r="DX162" s="326"/>
      <c r="DY162" s="327"/>
      <c r="DZ162" s="317"/>
    </row>
    <row r="163" spans="1:130" x14ac:dyDescent="0.35">
      <c r="A163" s="314"/>
      <c r="B163" s="315"/>
      <c r="C163" s="316"/>
      <c r="D163" s="317"/>
      <c r="E163" s="318"/>
      <c r="F163" s="319"/>
      <c r="G163" s="320"/>
      <c r="H163" s="321"/>
      <c r="I163" s="319"/>
      <c r="J163" s="320"/>
      <c r="K163" s="321"/>
      <c r="L163" s="319"/>
      <c r="M163" s="320"/>
      <c r="N163" s="321"/>
      <c r="O163" s="319"/>
      <c r="P163" s="320"/>
      <c r="Q163" s="321"/>
      <c r="R163" s="319"/>
      <c r="S163" s="320"/>
      <c r="T163" s="321"/>
      <c r="U163" s="322"/>
      <c r="V163" s="323"/>
      <c r="W163" s="324"/>
      <c r="X163" s="322"/>
      <c r="Y163" s="323"/>
      <c r="Z163" s="324"/>
      <c r="AA163" s="325"/>
      <c r="AB163" s="326"/>
      <c r="AC163" s="327"/>
      <c r="AD163" s="317"/>
      <c r="AE163" s="319"/>
      <c r="AF163" s="320"/>
      <c r="AG163" s="321"/>
      <c r="AH163" s="319"/>
      <c r="AI163" s="320"/>
      <c r="AJ163" s="321"/>
      <c r="AK163" s="319"/>
      <c r="AL163" s="320"/>
      <c r="AM163" s="321"/>
      <c r="AN163" s="319"/>
      <c r="AO163" s="320"/>
      <c r="AP163" s="321"/>
      <c r="AQ163" s="319"/>
      <c r="AR163" s="320"/>
      <c r="AS163" s="321"/>
      <c r="AT163" s="322"/>
      <c r="AU163" s="323"/>
      <c r="AV163" s="324"/>
      <c r="AW163" s="322"/>
      <c r="AX163" s="323"/>
      <c r="AY163" s="324"/>
      <c r="AZ163" s="325"/>
      <c r="BA163" s="326"/>
      <c r="BB163" s="327"/>
      <c r="BC163" s="317"/>
      <c r="BD163" s="319"/>
      <c r="BE163" s="320"/>
      <c r="BF163" s="321"/>
      <c r="BG163" s="319"/>
      <c r="BH163" s="320"/>
      <c r="BI163" s="321"/>
      <c r="BJ163" s="319"/>
      <c r="BK163" s="320"/>
      <c r="BL163" s="321"/>
      <c r="BM163" s="319"/>
      <c r="BN163" s="320"/>
      <c r="BO163" s="321"/>
      <c r="BP163" s="319"/>
      <c r="BQ163" s="320"/>
      <c r="BR163" s="321"/>
      <c r="BS163" s="322"/>
      <c r="BT163" s="323"/>
      <c r="BU163" s="324"/>
      <c r="BV163" s="322"/>
      <c r="BW163" s="323"/>
      <c r="BX163" s="324"/>
      <c r="BY163" s="325"/>
      <c r="BZ163" s="326"/>
      <c r="CA163" s="327"/>
      <c r="CB163" s="317"/>
      <c r="CC163" s="319"/>
      <c r="CD163" s="320"/>
      <c r="CE163" s="321"/>
      <c r="CF163" s="319"/>
      <c r="CG163" s="320"/>
      <c r="CH163" s="321"/>
      <c r="CI163" s="319"/>
      <c r="CJ163" s="320"/>
      <c r="CK163" s="321"/>
      <c r="CL163" s="319"/>
      <c r="CM163" s="320"/>
      <c r="CN163" s="321"/>
      <c r="CO163" s="319"/>
      <c r="CP163" s="320"/>
      <c r="CQ163" s="321"/>
      <c r="CR163" s="322"/>
      <c r="CS163" s="323"/>
      <c r="CT163" s="324"/>
      <c r="CU163" s="322"/>
      <c r="CV163" s="323"/>
      <c r="CW163" s="324"/>
      <c r="CX163" s="325"/>
      <c r="CY163" s="326"/>
      <c r="CZ163" s="327"/>
      <c r="DA163" s="317"/>
      <c r="DB163" s="328"/>
      <c r="DC163" s="329"/>
      <c r="DD163" s="330"/>
      <c r="DE163" s="328"/>
      <c r="DF163" s="329"/>
      <c r="DG163" s="330"/>
      <c r="DH163" s="328"/>
      <c r="DI163" s="329"/>
      <c r="DJ163" s="330"/>
      <c r="DK163" s="328"/>
      <c r="DL163" s="329"/>
      <c r="DM163" s="330"/>
      <c r="DN163" s="328"/>
      <c r="DO163" s="329"/>
      <c r="DP163" s="330"/>
      <c r="DQ163" s="322"/>
      <c r="DR163" s="323"/>
      <c r="DS163" s="324"/>
      <c r="DT163" s="322"/>
      <c r="DU163" s="323"/>
      <c r="DV163" s="324"/>
      <c r="DW163" s="325"/>
      <c r="DX163" s="326"/>
      <c r="DY163" s="327"/>
      <c r="DZ163" s="317"/>
    </row>
    <row r="164" spans="1:130" x14ac:dyDescent="0.35">
      <c r="A164" s="314"/>
      <c r="B164" s="315"/>
      <c r="C164" s="316"/>
      <c r="D164" s="317"/>
      <c r="E164" s="318"/>
      <c r="F164" s="319"/>
      <c r="G164" s="320"/>
      <c r="H164" s="321"/>
      <c r="I164" s="319"/>
      <c r="J164" s="320"/>
      <c r="K164" s="321"/>
      <c r="L164" s="319"/>
      <c r="M164" s="320"/>
      <c r="N164" s="321"/>
      <c r="O164" s="319"/>
      <c r="P164" s="320"/>
      <c r="Q164" s="321"/>
      <c r="R164" s="319"/>
      <c r="S164" s="320"/>
      <c r="T164" s="321"/>
      <c r="U164" s="322"/>
      <c r="V164" s="323"/>
      <c r="W164" s="324"/>
      <c r="X164" s="322"/>
      <c r="Y164" s="323"/>
      <c r="Z164" s="324"/>
      <c r="AA164" s="325"/>
      <c r="AB164" s="326"/>
      <c r="AC164" s="327"/>
      <c r="AD164" s="317"/>
      <c r="AE164" s="319"/>
      <c r="AF164" s="320"/>
      <c r="AG164" s="321"/>
      <c r="AH164" s="319"/>
      <c r="AI164" s="320"/>
      <c r="AJ164" s="321"/>
      <c r="AK164" s="319"/>
      <c r="AL164" s="320"/>
      <c r="AM164" s="321"/>
      <c r="AN164" s="319"/>
      <c r="AO164" s="320"/>
      <c r="AP164" s="321"/>
      <c r="AQ164" s="319"/>
      <c r="AR164" s="320"/>
      <c r="AS164" s="321"/>
      <c r="AT164" s="322"/>
      <c r="AU164" s="323"/>
      <c r="AV164" s="324"/>
      <c r="AW164" s="322"/>
      <c r="AX164" s="323"/>
      <c r="AY164" s="324"/>
      <c r="AZ164" s="325"/>
      <c r="BA164" s="326"/>
      <c r="BB164" s="327"/>
      <c r="BC164" s="317"/>
      <c r="BD164" s="319"/>
      <c r="BE164" s="320"/>
      <c r="BF164" s="321"/>
      <c r="BG164" s="319"/>
      <c r="BH164" s="320"/>
      <c r="BI164" s="321"/>
      <c r="BJ164" s="319"/>
      <c r="BK164" s="320"/>
      <c r="BL164" s="321"/>
      <c r="BM164" s="319"/>
      <c r="BN164" s="320"/>
      <c r="BO164" s="321"/>
      <c r="BP164" s="319"/>
      <c r="BQ164" s="320"/>
      <c r="BR164" s="321"/>
      <c r="BS164" s="322"/>
      <c r="BT164" s="323"/>
      <c r="BU164" s="324"/>
      <c r="BV164" s="322"/>
      <c r="BW164" s="323"/>
      <c r="BX164" s="324"/>
      <c r="BY164" s="325"/>
      <c r="BZ164" s="326"/>
      <c r="CA164" s="327"/>
      <c r="CB164" s="317"/>
      <c r="CC164" s="319"/>
      <c r="CD164" s="320"/>
      <c r="CE164" s="321"/>
      <c r="CF164" s="319"/>
      <c r="CG164" s="320"/>
      <c r="CH164" s="321"/>
      <c r="CI164" s="319"/>
      <c r="CJ164" s="320"/>
      <c r="CK164" s="321"/>
      <c r="CL164" s="319"/>
      <c r="CM164" s="320"/>
      <c r="CN164" s="321"/>
      <c r="CO164" s="319"/>
      <c r="CP164" s="320"/>
      <c r="CQ164" s="321"/>
      <c r="CR164" s="322"/>
      <c r="CS164" s="323"/>
      <c r="CT164" s="324"/>
      <c r="CU164" s="322"/>
      <c r="CV164" s="323"/>
      <c r="CW164" s="324"/>
      <c r="CX164" s="325"/>
      <c r="CY164" s="326"/>
      <c r="CZ164" s="327"/>
      <c r="DA164" s="317"/>
      <c r="DB164" s="328"/>
      <c r="DC164" s="329"/>
      <c r="DD164" s="330"/>
      <c r="DE164" s="328"/>
      <c r="DF164" s="329"/>
      <c r="DG164" s="330"/>
      <c r="DH164" s="328"/>
      <c r="DI164" s="329"/>
      <c r="DJ164" s="330"/>
      <c r="DK164" s="328"/>
      <c r="DL164" s="329"/>
      <c r="DM164" s="330"/>
      <c r="DN164" s="328"/>
      <c r="DO164" s="329"/>
      <c r="DP164" s="330"/>
      <c r="DQ164" s="322"/>
      <c r="DR164" s="323"/>
      <c r="DS164" s="324"/>
      <c r="DT164" s="322"/>
      <c r="DU164" s="323"/>
      <c r="DV164" s="324"/>
      <c r="DW164" s="325"/>
      <c r="DX164" s="326"/>
      <c r="DY164" s="327"/>
      <c r="DZ164" s="317"/>
    </row>
    <row r="165" spans="1:130" x14ac:dyDescent="0.35">
      <c r="A165" s="314"/>
      <c r="B165" s="315"/>
      <c r="C165" s="316"/>
      <c r="D165" s="317"/>
      <c r="E165" s="318"/>
      <c r="F165" s="319"/>
      <c r="G165" s="320"/>
      <c r="H165" s="321"/>
      <c r="I165" s="319"/>
      <c r="J165" s="320"/>
      <c r="K165" s="321"/>
      <c r="L165" s="319"/>
      <c r="M165" s="320"/>
      <c r="N165" s="321"/>
      <c r="O165" s="319"/>
      <c r="P165" s="320"/>
      <c r="Q165" s="321"/>
      <c r="R165" s="319"/>
      <c r="S165" s="320"/>
      <c r="T165" s="321"/>
      <c r="U165" s="322"/>
      <c r="V165" s="323"/>
      <c r="W165" s="324"/>
      <c r="X165" s="322"/>
      <c r="Y165" s="323"/>
      <c r="Z165" s="324"/>
      <c r="AA165" s="325"/>
      <c r="AB165" s="326"/>
      <c r="AC165" s="327"/>
      <c r="AD165" s="317"/>
      <c r="AE165" s="319"/>
      <c r="AF165" s="320"/>
      <c r="AG165" s="321"/>
      <c r="AH165" s="319"/>
      <c r="AI165" s="320"/>
      <c r="AJ165" s="321"/>
      <c r="AK165" s="319"/>
      <c r="AL165" s="320"/>
      <c r="AM165" s="321"/>
      <c r="AN165" s="319"/>
      <c r="AO165" s="320"/>
      <c r="AP165" s="321"/>
      <c r="AQ165" s="319"/>
      <c r="AR165" s="320"/>
      <c r="AS165" s="321"/>
      <c r="AT165" s="322"/>
      <c r="AU165" s="323"/>
      <c r="AV165" s="324"/>
      <c r="AW165" s="322"/>
      <c r="AX165" s="323"/>
      <c r="AY165" s="324"/>
      <c r="AZ165" s="325"/>
      <c r="BA165" s="326"/>
      <c r="BB165" s="327"/>
      <c r="BC165" s="317"/>
      <c r="BD165" s="319"/>
      <c r="BE165" s="320"/>
      <c r="BF165" s="321"/>
      <c r="BG165" s="319"/>
      <c r="BH165" s="320"/>
      <c r="BI165" s="321"/>
      <c r="BJ165" s="319"/>
      <c r="BK165" s="320"/>
      <c r="BL165" s="321"/>
      <c r="BM165" s="319"/>
      <c r="BN165" s="320"/>
      <c r="BO165" s="321"/>
      <c r="BP165" s="319"/>
      <c r="BQ165" s="320"/>
      <c r="BR165" s="321"/>
      <c r="BS165" s="322"/>
      <c r="BT165" s="323"/>
      <c r="BU165" s="324"/>
      <c r="BV165" s="322"/>
      <c r="BW165" s="323"/>
      <c r="BX165" s="324"/>
      <c r="BY165" s="325"/>
      <c r="BZ165" s="326"/>
      <c r="CA165" s="327"/>
      <c r="CB165" s="317"/>
      <c r="CC165" s="319"/>
      <c r="CD165" s="320"/>
      <c r="CE165" s="321"/>
      <c r="CF165" s="319"/>
      <c r="CG165" s="320"/>
      <c r="CH165" s="321"/>
      <c r="CI165" s="319"/>
      <c r="CJ165" s="320"/>
      <c r="CK165" s="321"/>
      <c r="CL165" s="319"/>
      <c r="CM165" s="320"/>
      <c r="CN165" s="321"/>
      <c r="CO165" s="319"/>
      <c r="CP165" s="320"/>
      <c r="CQ165" s="321"/>
      <c r="CR165" s="322"/>
      <c r="CS165" s="323"/>
      <c r="CT165" s="324"/>
      <c r="CU165" s="322"/>
      <c r="CV165" s="323"/>
      <c r="CW165" s="324"/>
      <c r="CX165" s="325"/>
      <c r="CY165" s="326"/>
      <c r="CZ165" s="327"/>
      <c r="DA165" s="317"/>
      <c r="DB165" s="328"/>
      <c r="DC165" s="329"/>
      <c r="DD165" s="330"/>
      <c r="DE165" s="328"/>
      <c r="DF165" s="329"/>
      <c r="DG165" s="330"/>
      <c r="DH165" s="328"/>
      <c r="DI165" s="329"/>
      <c r="DJ165" s="330"/>
      <c r="DK165" s="328"/>
      <c r="DL165" s="329"/>
      <c r="DM165" s="330"/>
      <c r="DN165" s="328"/>
      <c r="DO165" s="329"/>
      <c r="DP165" s="330"/>
      <c r="DQ165" s="322"/>
      <c r="DR165" s="323"/>
      <c r="DS165" s="324"/>
      <c r="DT165" s="322"/>
      <c r="DU165" s="323"/>
      <c r="DV165" s="324"/>
      <c r="DW165" s="325"/>
      <c r="DX165" s="326"/>
      <c r="DY165" s="327"/>
      <c r="DZ165" s="317"/>
    </row>
    <row r="166" spans="1:130" x14ac:dyDescent="0.35">
      <c r="A166" s="314"/>
      <c r="B166" s="315"/>
      <c r="C166" s="316"/>
      <c r="D166" s="317"/>
      <c r="E166" s="318"/>
      <c r="F166" s="319"/>
      <c r="G166" s="320"/>
      <c r="H166" s="321"/>
      <c r="I166" s="319"/>
      <c r="J166" s="320"/>
      <c r="K166" s="321"/>
      <c r="L166" s="319"/>
      <c r="M166" s="320"/>
      <c r="N166" s="321"/>
      <c r="O166" s="319"/>
      <c r="P166" s="320"/>
      <c r="Q166" s="321"/>
      <c r="R166" s="319"/>
      <c r="S166" s="320"/>
      <c r="T166" s="321"/>
      <c r="U166" s="322"/>
      <c r="V166" s="323"/>
      <c r="W166" s="324"/>
      <c r="X166" s="322"/>
      <c r="Y166" s="323"/>
      <c r="Z166" s="324"/>
      <c r="AA166" s="325"/>
      <c r="AB166" s="326"/>
      <c r="AC166" s="327"/>
      <c r="AD166" s="317"/>
      <c r="AE166" s="319"/>
      <c r="AF166" s="320"/>
      <c r="AG166" s="321"/>
      <c r="AH166" s="319"/>
      <c r="AI166" s="320"/>
      <c r="AJ166" s="321"/>
      <c r="AK166" s="319"/>
      <c r="AL166" s="320"/>
      <c r="AM166" s="321"/>
      <c r="AN166" s="319"/>
      <c r="AO166" s="320"/>
      <c r="AP166" s="321"/>
      <c r="AQ166" s="319"/>
      <c r="AR166" s="320"/>
      <c r="AS166" s="321"/>
      <c r="AT166" s="322"/>
      <c r="AU166" s="323"/>
      <c r="AV166" s="324"/>
      <c r="AW166" s="322"/>
      <c r="AX166" s="323"/>
      <c r="AY166" s="324"/>
      <c r="AZ166" s="325"/>
      <c r="BA166" s="326"/>
      <c r="BB166" s="327"/>
      <c r="BC166" s="317"/>
      <c r="BD166" s="319"/>
      <c r="BE166" s="320"/>
      <c r="BF166" s="321"/>
      <c r="BG166" s="319"/>
      <c r="BH166" s="320"/>
      <c r="BI166" s="321"/>
      <c r="BJ166" s="319"/>
      <c r="BK166" s="320"/>
      <c r="BL166" s="321"/>
      <c r="BM166" s="319"/>
      <c r="BN166" s="320"/>
      <c r="BO166" s="321"/>
      <c r="BP166" s="319"/>
      <c r="BQ166" s="320"/>
      <c r="BR166" s="321"/>
      <c r="BS166" s="322"/>
      <c r="BT166" s="323"/>
      <c r="BU166" s="324"/>
      <c r="BV166" s="322"/>
      <c r="BW166" s="323"/>
      <c r="BX166" s="324"/>
      <c r="BY166" s="325"/>
      <c r="BZ166" s="326"/>
      <c r="CA166" s="327"/>
      <c r="CB166" s="317"/>
      <c r="CC166" s="319"/>
      <c r="CD166" s="320"/>
      <c r="CE166" s="321"/>
      <c r="CF166" s="319"/>
      <c r="CG166" s="320"/>
      <c r="CH166" s="321"/>
      <c r="CI166" s="319"/>
      <c r="CJ166" s="320"/>
      <c r="CK166" s="321"/>
      <c r="CL166" s="319"/>
      <c r="CM166" s="320"/>
      <c r="CN166" s="321"/>
      <c r="CO166" s="319"/>
      <c r="CP166" s="320"/>
      <c r="CQ166" s="321"/>
      <c r="CR166" s="322"/>
      <c r="CS166" s="323"/>
      <c r="CT166" s="324"/>
      <c r="CU166" s="322"/>
      <c r="CV166" s="323"/>
      <c r="CW166" s="324"/>
      <c r="CX166" s="325"/>
      <c r="CY166" s="326"/>
      <c r="CZ166" s="327"/>
      <c r="DA166" s="317"/>
      <c r="DB166" s="328"/>
      <c r="DC166" s="329"/>
      <c r="DD166" s="330"/>
      <c r="DE166" s="328"/>
      <c r="DF166" s="329"/>
      <c r="DG166" s="330"/>
      <c r="DH166" s="328"/>
      <c r="DI166" s="329"/>
      <c r="DJ166" s="330"/>
      <c r="DK166" s="328"/>
      <c r="DL166" s="329"/>
      <c r="DM166" s="330"/>
      <c r="DN166" s="328"/>
      <c r="DO166" s="329"/>
      <c r="DP166" s="330"/>
      <c r="DQ166" s="322"/>
      <c r="DR166" s="323"/>
      <c r="DS166" s="324"/>
      <c r="DT166" s="322"/>
      <c r="DU166" s="323"/>
      <c r="DV166" s="324"/>
      <c r="DW166" s="325"/>
      <c r="DX166" s="326"/>
      <c r="DY166" s="327"/>
      <c r="DZ166" s="317"/>
    </row>
    <row r="167" spans="1:130" x14ac:dyDescent="0.35">
      <c r="A167" s="314"/>
      <c r="B167" s="315"/>
      <c r="C167" s="316"/>
      <c r="D167" s="317"/>
      <c r="E167" s="318"/>
      <c r="F167" s="319"/>
      <c r="G167" s="320"/>
      <c r="H167" s="321"/>
      <c r="I167" s="319"/>
      <c r="J167" s="320"/>
      <c r="K167" s="321"/>
      <c r="L167" s="319"/>
      <c r="M167" s="320"/>
      <c r="N167" s="321"/>
      <c r="O167" s="319"/>
      <c r="P167" s="320"/>
      <c r="Q167" s="321"/>
      <c r="R167" s="319"/>
      <c r="S167" s="320"/>
      <c r="T167" s="321"/>
      <c r="U167" s="322"/>
      <c r="V167" s="323"/>
      <c r="W167" s="324"/>
      <c r="X167" s="322"/>
      <c r="Y167" s="323"/>
      <c r="Z167" s="324"/>
      <c r="AA167" s="325"/>
      <c r="AB167" s="326"/>
      <c r="AC167" s="327"/>
      <c r="AD167" s="317"/>
      <c r="AE167" s="319"/>
      <c r="AF167" s="320"/>
      <c r="AG167" s="321"/>
      <c r="AH167" s="319"/>
      <c r="AI167" s="320"/>
      <c r="AJ167" s="321"/>
      <c r="AK167" s="319"/>
      <c r="AL167" s="320"/>
      <c r="AM167" s="321"/>
      <c r="AN167" s="319"/>
      <c r="AO167" s="320"/>
      <c r="AP167" s="321"/>
      <c r="AQ167" s="319"/>
      <c r="AR167" s="320"/>
      <c r="AS167" s="321"/>
      <c r="AT167" s="322"/>
      <c r="AU167" s="323"/>
      <c r="AV167" s="324"/>
      <c r="AW167" s="322"/>
      <c r="AX167" s="323"/>
      <c r="AY167" s="324"/>
      <c r="AZ167" s="325"/>
      <c r="BA167" s="326"/>
      <c r="BB167" s="327"/>
      <c r="BC167" s="317"/>
      <c r="BD167" s="319"/>
      <c r="BE167" s="320"/>
      <c r="BF167" s="321"/>
      <c r="BG167" s="319"/>
      <c r="BH167" s="320"/>
      <c r="BI167" s="321"/>
      <c r="BJ167" s="319"/>
      <c r="BK167" s="320"/>
      <c r="BL167" s="321"/>
      <c r="BM167" s="319"/>
      <c r="BN167" s="320"/>
      <c r="BO167" s="321"/>
      <c r="BP167" s="319"/>
      <c r="BQ167" s="320"/>
      <c r="BR167" s="321"/>
      <c r="BS167" s="322"/>
      <c r="BT167" s="323"/>
      <c r="BU167" s="324"/>
      <c r="BV167" s="322"/>
      <c r="BW167" s="323"/>
      <c r="BX167" s="324"/>
      <c r="BY167" s="325"/>
      <c r="BZ167" s="326"/>
      <c r="CA167" s="327"/>
      <c r="CB167" s="317"/>
      <c r="CC167" s="319"/>
      <c r="CD167" s="320"/>
      <c r="CE167" s="321"/>
      <c r="CF167" s="319"/>
      <c r="CG167" s="320"/>
      <c r="CH167" s="321"/>
      <c r="CI167" s="319"/>
      <c r="CJ167" s="320"/>
      <c r="CK167" s="321"/>
      <c r="CL167" s="319"/>
      <c r="CM167" s="320"/>
      <c r="CN167" s="321"/>
      <c r="CO167" s="319"/>
      <c r="CP167" s="320"/>
      <c r="CQ167" s="321"/>
      <c r="CR167" s="322"/>
      <c r="CS167" s="323"/>
      <c r="CT167" s="324"/>
      <c r="CU167" s="322"/>
      <c r="CV167" s="323"/>
      <c r="CW167" s="324"/>
      <c r="CX167" s="325"/>
      <c r="CY167" s="326"/>
      <c r="CZ167" s="327"/>
      <c r="DA167" s="317"/>
      <c r="DB167" s="328"/>
      <c r="DC167" s="329"/>
      <c r="DD167" s="330"/>
      <c r="DE167" s="328"/>
      <c r="DF167" s="329"/>
      <c r="DG167" s="330"/>
      <c r="DH167" s="328"/>
      <c r="DI167" s="329"/>
      <c r="DJ167" s="330"/>
      <c r="DK167" s="328"/>
      <c r="DL167" s="329"/>
      <c r="DM167" s="330"/>
      <c r="DN167" s="328"/>
      <c r="DO167" s="329"/>
      <c r="DP167" s="330"/>
      <c r="DQ167" s="322"/>
      <c r="DR167" s="323"/>
      <c r="DS167" s="324"/>
      <c r="DT167" s="322"/>
      <c r="DU167" s="323"/>
      <c r="DV167" s="324"/>
      <c r="DW167" s="325"/>
      <c r="DX167" s="326"/>
      <c r="DY167" s="327"/>
      <c r="DZ167" s="317"/>
    </row>
    <row r="168" spans="1:130" x14ac:dyDescent="0.35">
      <c r="A168" s="314"/>
      <c r="B168" s="315"/>
      <c r="C168" s="316"/>
      <c r="D168" s="317"/>
      <c r="E168" s="318"/>
      <c r="F168" s="319"/>
      <c r="G168" s="320"/>
      <c r="H168" s="321"/>
      <c r="I168" s="319"/>
      <c r="J168" s="320"/>
      <c r="K168" s="321"/>
      <c r="L168" s="319"/>
      <c r="M168" s="320"/>
      <c r="N168" s="321"/>
      <c r="O168" s="319"/>
      <c r="P168" s="320"/>
      <c r="Q168" s="321"/>
      <c r="R168" s="319"/>
      <c r="S168" s="320"/>
      <c r="T168" s="321"/>
      <c r="U168" s="322"/>
      <c r="V168" s="323"/>
      <c r="W168" s="324"/>
      <c r="X168" s="322"/>
      <c r="Y168" s="323"/>
      <c r="Z168" s="324"/>
      <c r="AA168" s="325"/>
      <c r="AB168" s="326"/>
      <c r="AC168" s="327"/>
      <c r="AD168" s="317"/>
      <c r="AE168" s="319"/>
      <c r="AF168" s="320"/>
      <c r="AG168" s="321"/>
      <c r="AH168" s="319"/>
      <c r="AI168" s="320"/>
      <c r="AJ168" s="321"/>
      <c r="AK168" s="319"/>
      <c r="AL168" s="320"/>
      <c r="AM168" s="321"/>
      <c r="AN168" s="319"/>
      <c r="AO168" s="320"/>
      <c r="AP168" s="321"/>
      <c r="AQ168" s="319"/>
      <c r="AR168" s="320"/>
      <c r="AS168" s="321"/>
      <c r="AT168" s="322"/>
      <c r="AU168" s="323"/>
      <c r="AV168" s="324"/>
      <c r="AW168" s="322"/>
      <c r="AX168" s="323"/>
      <c r="AY168" s="324"/>
      <c r="AZ168" s="325"/>
      <c r="BA168" s="326"/>
      <c r="BB168" s="327"/>
      <c r="BC168" s="317"/>
      <c r="BD168" s="319"/>
      <c r="BE168" s="320"/>
      <c r="BF168" s="321"/>
      <c r="BG168" s="319"/>
      <c r="BH168" s="320"/>
      <c r="BI168" s="321"/>
      <c r="BJ168" s="319"/>
      <c r="BK168" s="320"/>
      <c r="BL168" s="321"/>
      <c r="BM168" s="319"/>
      <c r="BN168" s="320"/>
      <c r="BO168" s="321"/>
      <c r="BP168" s="319"/>
      <c r="BQ168" s="320"/>
      <c r="BR168" s="321"/>
      <c r="BS168" s="322"/>
      <c r="BT168" s="323"/>
      <c r="BU168" s="324"/>
      <c r="BV168" s="322"/>
      <c r="BW168" s="323"/>
      <c r="BX168" s="324"/>
      <c r="BY168" s="325"/>
      <c r="BZ168" s="326"/>
      <c r="CA168" s="327"/>
      <c r="CB168" s="317"/>
      <c r="CC168" s="319"/>
      <c r="CD168" s="320"/>
      <c r="CE168" s="321"/>
      <c r="CF168" s="319"/>
      <c r="CG168" s="320"/>
      <c r="CH168" s="321"/>
      <c r="CI168" s="319"/>
      <c r="CJ168" s="320"/>
      <c r="CK168" s="321"/>
      <c r="CL168" s="319"/>
      <c r="CM168" s="320"/>
      <c r="CN168" s="321"/>
      <c r="CO168" s="319"/>
      <c r="CP168" s="320"/>
      <c r="CQ168" s="321"/>
      <c r="CR168" s="322"/>
      <c r="CS168" s="323"/>
      <c r="CT168" s="324"/>
      <c r="CU168" s="322"/>
      <c r="CV168" s="323"/>
      <c r="CW168" s="324"/>
      <c r="CX168" s="325"/>
      <c r="CY168" s="326"/>
      <c r="CZ168" s="327"/>
      <c r="DA168" s="317"/>
      <c r="DB168" s="328"/>
      <c r="DC168" s="329"/>
      <c r="DD168" s="330"/>
      <c r="DE168" s="328"/>
      <c r="DF168" s="329"/>
      <c r="DG168" s="330"/>
      <c r="DH168" s="328"/>
      <c r="DI168" s="329"/>
      <c r="DJ168" s="330"/>
      <c r="DK168" s="328"/>
      <c r="DL168" s="329"/>
      <c r="DM168" s="330"/>
      <c r="DN168" s="328"/>
      <c r="DO168" s="329"/>
      <c r="DP168" s="330"/>
      <c r="DQ168" s="322"/>
      <c r="DR168" s="323"/>
      <c r="DS168" s="324"/>
      <c r="DT168" s="322"/>
      <c r="DU168" s="323"/>
      <c r="DV168" s="324"/>
      <c r="DW168" s="325"/>
      <c r="DX168" s="326"/>
      <c r="DY168" s="327"/>
      <c r="DZ168" s="317"/>
    </row>
    <row r="169" spans="1:130" x14ac:dyDescent="0.35">
      <c r="A169" s="314"/>
      <c r="B169" s="315"/>
      <c r="C169" s="316"/>
      <c r="D169" s="317"/>
      <c r="E169" s="318"/>
      <c r="F169" s="319"/>
      <c r="G169" s="320"/>
      <c r="H169" s="321"/>
      <c r="I169" s="319"/>
      <c r="J169" s="320"/>
      <c r="K169" s="321"/>
      <c r="L169" s="319"/>
      <c r="M169" s="320"/>
      <c r="N169" s="321"/>
      <c r="O169" s="319"/>
      <c r="P169" s="320"/>
      <c r="Q169" s="321"/>
      <c r="R169" s="319"/>
      <c r="S169" s="320"/>
      <c r="T169" s="321"/>
      <c r="U169" s="322"/>
      <c r="V169" s="323"/>
      <c r="W169" s="324"/>
      <c r="X169" s="322"/>
      <c r="Y169" s="323"/>
      <c r="Z169" s="324"/>
      <c r="AA169" s="325"/>
      <c r="AB169" s="326"/>
      <c r="AC169" s="327"/>
      <c r="AD169" s="317"/>
      <c r="AE169" s="319"/>
      <c r="AF169" s="320"/>
      <c r="AG169" s="321"/>
      <c r="AH169" s="319"/>
      <c r="AI169" s="320"/>
      <c r="AJ169" s="321"/>
      <c r="AK169" s="319"/>
      <c r="AL169" s="320"/>
      <c r="AM169" s="321"/>
      <c r="AN169" s="319"/>
      <c r="AO169" s="320"/>
      <c r="AP169" s="321"/>
      <c r="AQ169" s="319"/>
      <c r="AR169" s="320"/>
      <c r="AS169" s="321"/>
      <c r="AT169" s="322"/>
      <c r="AU169" s="323"/>
      <c r="AV169" s="324"/>
      <c r="AW169" s="322"/>
      <c r="AX169" s="323"/>
      <c r="AY169" s="324"/>
      <c r="AZ169" s="325"/>
      <c r="BA169" s="326"/>
      <c r="BB169" s="327"/>
      <c r="BC169" s="317"/>
      <c r="BD169" s="319"/>
      <c r="BE169" s="320"/>
      <c r="BF169" s="321"/>
      <c r="BG169" s="319"/>
      <c r="BH169" s="320"/>
      <c r="BI169" s="321"/>
      <c r="BJ169" s="319"/>
      <c r="BK169" s="320"/>
      <c r="BL169" s="321"/>
      <c r="BM169" s="319"/>
      <c r="BN169" s="320"/>
      <c r="BO169" s="321"/>
      <c r="BP169" s="319"/>
      <c r="BQ169" s="320"/>
      <c r="BR169" s="321"/>
      <c r="BS169" s="322"/>
      <c r="BT169" s="323"/>
      <c r="BU169" s="324"/>
      <c r="BV169" s="322"/>
      <c r="BW169" s="323"/>
      <c r="BX169" s="324"/>
      <c r="BY169" s="325"/>
      <c r="BZ169" s="326"/>
      <c r="CA169" s="327"/>
      <c r="CB169" s="317"/>
      <c r="CC169" s="319"/>
      <c r="CD169" s="320"/>
      <c r="CE169" s="321"/>
      <c r="CF169" s="319"/>
      <c r="CG169" s="320"/>
      <c r="CH169" s="321"/>
      <c r="CI169" s="319"/>
      <c r="CJ169" s="320"/>
      <c r="CK169" s="321"/>
      <c r="CL169" s="319"/>
      <c r="CM169" s="320"/>
      <c r="CN169" s="321"/>
      <c r="CO169" s="319"/>
      <c r="CP169" s="320"/>
      <c r="CQ169" s="321"/>
      <c r="CR169" s="322"/>
      <c r="CS169" s="323"/>
      <c r="CT169" s="324"/>
      <c r="CU169" s="322"/>
      <c r="CV169" s="323"/>
      <c r="CW169" s="324"/>
      <c r="CX169" s="325"/>
      <c r="CY169" s="326"/>
      <c r="CZ169" s="327"/>
      <c r="DA169" s="317"/>
      <c r="DB169" s="328"/>
      <c r="DC169" s="329"/>
      <c r="DD169" s="330"/>
      <c r="DE169" s="328"/>
      <c r="DF169" s="329"/>
      <c r="DG169" s="330"/>
      <c r="DH169" s="328"/>
      <c r="DI169" s="329"/>
      <c r="DJ169" s="330"/>
      <c r="DK169" s="328"/>
      <c r="DL169" s="329"/>
      <c r="DM169" s="330"/>
      <c r="DN169" s="328"/>
      <c r="DO169" s="329"/>
      <c r="DP169" s="330"/>
      <c r="DQ169" s="322"/>
      <c r="DR169" s="323"/>
      <c r="DS169" s="324"/>
      <c r="DT169" s="322"/>
      <c r="DU169" s="323"/>
      <c r="DV169" s="324"/>
      <c r="DW169" s="325"/>
      <c r="DX169" s="326"/>
      <c r="DY169" s="327"/>
      <c r="DZ169" s="317"/>
    </row>
    <row r="170" spans="1:130" x14ac:dyDescent="0.35">
      <c r="A170" s="314"/>
      <c r="B170" s="315"/>
      <c r="C170" s="316"/>
      <c r="D170" s="317"/>
      <c r="E170" s="318"/>
      <c r="F170" s="319"/>
      <c r="G170" s="320"/>
      <c r="H170" s="321"/>
      <c r="I170" s="319"/>
      <c r="J170" s="320"/>
      <c r="K170" s="321"/>
      <c r="L170" s="319"/>
      <c r="M170" s="320"/>
      <c r="N170" s="321"/>
      <c r="O170" s="319"/>
      <c r="P170" s="320"/>
      <c r="Q170" s="321"/>
      <c r="R170" s="319"/>
      <c r="S170" s="320"/>
      <c r="T170" s="321"/>
      <c r="U170" s="322"/>
      <c r="V170" s="323"/>
      <c r="W170" s="324"/>
      <c r="X170" s="322"/>
      <c r="Y170" s="323"/>
      <c r="Z170" s="324"/>
      <c r="AA170" s="325"/>
      <c r="AB170" s="326"/>
      <c r="AC170" s="327"/>
      <c r="AD170" s="317"/>
      <c r="AE170" s="319"/>
      <c r="AF170" s="320"/>
      <c r="AG170" s="321"/>
      <c r="AH170" s="319"/>
      <c r="AI170" s="320"/>
      <c r="AJ170" s="321"/>
      <c r="AK170" s="319"/>
      <c r="AL170" s="320"/>
      <c r="AM170" s="321"/>
      <c r="AN170" s="319"/>
      <c r="AO170" s="320"/>
      <c r="AP170" s="321"/>
      <c r="AQ170" s="319"/>
      <c r="AR170" s="320"/>
      <c r="AS170" s="321"/>
      <c r="AT170" s="322"/>
      <c r="AU170" s="323"/>
      <c r="AV170" s="324"/>
      <c r="AW170" s="322"/>
      <c r="AX170" s="323"/>
      <c r="AY170" s="324"/>
      <c r="AZ170" s="325"/>
      <c r="BA170" s="326"/>
      <c r="BB170" s="327"/>
      <c r="BC170" s="317"/>
      <c r="BD170" s="319"/>
      <c r="BE170" s="320"/>
      <c r="BF170" s="321"/>
      <c r="BG170" s="319"/>
      <c r="BH170" s="320"/>
      <c r="BI170" s="321"/>
      <c r="BJ170" s="319"/>
      <c r="BK170" s="320"/>
      <c r="BL170" s="321"/>
      <c r="BM170" s="319"/>
      <c r="BN170" s="320"/>
      <c r="BO170" s="321"/>
      <c r="BP170" s="319"/>
      <c r="BQ170" s="320"/>
      <c r="BR170" s="321"/>
      <c r="BS170" s="322"/>
      <c r="BT170" s="323"/>
      <c r="BU170" s="324"/>
      <c r="BV170" s="322"/>
      <c r="BW170" s="323"/>
      <c r="BX170" s="324"/>
      <c r="BY170" s="325"/>
      <c r="BZ170" s="326"/>
      <c r="CA170" s="327"/>
      <c r="CB170" s="317"/>
      <c r="CC170" s="319"/>
      <c r="CD170" s="320"/>
      <c r="CE170" s="321"/>
      <c r="CF170" s="319"/>
      <c r="CG170" s="320"/>
      <c r="CH170" s="321"/>
      <c r="CI170" s="319"/>
      <c r="CJ170" s="320"/>
      <c r="CK170" s="321"/>
      <c r="CL170" s="319"/>
      <c r="CM170" s="320"/>
      <c r="CN170" s="321"/>
      <c r="CO170" s="319"/>
      <c r="CP170" s="320"/>
      <c r="CQ170" s="321"/>
      <c r="CR170" s="322"/>
      <c r="CS170" s="323"/>
      <c r="CT170" s="324"/>
      <c r="CU170" s="322"/>
      <c r="CV170" s="323"/>
      <c r="CW170" s="324"/>
      <c r="CX170" s="325"/>
      <c r="CY170" s="326"/>
      <c r="CZ170" s="327"/>
      <c r="DA170" s="317"/>
      <c r="DB170" s="328"/>
      <c r="DC170" s="329"/>
      <c r="DD170" s="330"/>
      <c r="DE170" s="328"/>
      <c r="DF170" s="329"/>
      <c r="DG170" s="330"/>
      <c r="DH170" s="328"/>
      <c r="DI170" s="329"/>
      <c r="DJ170" s="330"/>
      <c r="DK170" s="328"/>
      <c r="DL170" s="329"/>
      <c r="DM170" s="330"/>
      <c r="DN170" s="328"/>
      <c r="DO170" s="329"/>
      <c r="DP170" s="330"/>
      <c r="DQ170" s="322"/>
      <c r="DR170" s="323"/>
      <c r="DS170" s="324"/>
      <c r="DT170" s="322"/>
      <c r="DU170" s="323"/>
      <c r="DV170" s="324"/>
      <c r="DW170" s="325"/>
      <c r="DX170" s="326"/>
      <c r="DY170" s="327"/>
      <c r="DZ170" s="317"/>
    </row>
    <row r="171" spans="1:130" x14ac:dyDescent="0.35">
      <c r="A171" s="314"/>
      <c r="B171" s="315"/>
      <c r="C171" s="316"/>
      <c r="D171" s="317"/>
      <c r="E171" s="318"/>
      <c r="F171" s="319"/>
      <c r="G171" s="320"/>
      <c r="H171" s="321"/>
      <c r="I171" s="319"/>
      <c r="J171" s="320"/>
      <c r="K171" s="321"/>
      <c r="L171" s="319"/>
      <c r="M171" s="320"/>
      <c r="N171" s="321"/>
      <c r="O171" s="319"/>
      <c r="P171" s="320"/>
      <c r="Q171" s="321"/>
      <c r="R171" s="319"/>
      <c r="S171" s="320"/>
      <c r="T171" s="321"/>
      <c r="U171" s="322"/>
      <c r="V171" s="323"/>
      <c r="W171" s="324"/>
      <c r="X171" s="322"/>
      <c r="Y171" s="323"/>
      <c r="Z171" s="324"/>
      <c r="AA171" s="325"/>
      <c r="AB171" s="326"/>
      <c r="AC171" s="327"/>
      <c r="AD171" s="317"/>
      <c r="AE171" s="319"/>
      <c r="AF171" s="320"/>
      <c r="AG171" s="321"/>
      <c r="AH171" s="319"/>
      <c r="AI171" s="320"/>
      <c r="AJ171" s="321"/>
      <c r="AK171" s="319"/>
      <c r="AL171" s="320"/>
      <c r="AM171" s="321"/>
      <c r="AN171" s="319"/>
      <c r="AO171" s="320"/>
      <c r="AP171" s="321"/>
      <c r="AQ171" s="319"/>
      <c r="AR171" s="320"/>
      <c r="AS171" s="321"/>
      <c r="AT171" s="322"/>
      <c r="AU171" s="323"/>
      <c r="AV171" s="324"/>
      <c r="AW171" s="322"/>
      <c r="AX171" s="323"/>
      <c r="AY171" s="324"/>
      <c r="AZ171" s="325"/>
      <c r="BA171" s="326"/>
      <c r="BB171" s="327"/>
      <c r="BC171" s="317"/>
      <c r="BD171" s="319"/>
      <c r="BE171" s="320"/>
      <c r="BF171" s="321"/>
      <c r="BG171" s="319"/>
      <c r="BH171" s="320"/>
      <c r="BI171" s="321"/>
      <c r="BJ171" s="319"/>
      <c r="BK171" s="320"/>
      <c r="BL171" s="321"/>
      <c r="BM171" s="319"/>
      <c r="BN171" s="320"/>
      <c r="BO171" s="321"/>
      <c r="BP171" s="319"/>
      <c r="BQ171" s="320"/>
      <c r="BR171" s="321"/>
      <c r="BS171" s="322"/>
      <c r="BT171" s="323"/>
      <c r="BU171" s="324"/>
      <c r="BV171" s="322"/>
      <c r="BW171" s="323"/>
      <c r="BX171" s="324"/>
      <c r="BY171" s="325"/>
      <c r="BZ171" s="326"/>
      <c r="CA171" s="327"/>
      <c r="CB171" s="317"/>
      <c r="CC171" s="319"/>
      <c r="CD171" s="320"/>
      <c r="CE171" s="321"/>
      <c r="CF171" s="319"/>
      <c r="CG171" s="320"/>
      <c r="CH171" s="321"/>
      <c r="CI171" s="319"/>
      <c r="CJ171" s="320"/>
      <c r="CK171" s="321"/>
      <c r="CL171" s="319"/>
      <c r="CM171" s="320"/>
      <c r="CN171" s="321"/>
      <c r="CO171" s="319"/>
      <c r="CP171" s="320"/>
      <c r="CQ171" s="321"/>
      <c r="CR171" s="322"/>
      <c r="CS171" s="323"/>
      <c r="CT171" s="324"/>
      <c r="CU171" s="322"/>
      <c r="CV171" s="323"/>
      <c r="CW171" s="324"/>
      <c r="CX171" s="325"/>
      <c r="CY171" s="326"/>
      <c r="CZ171" s="327"/>
      <c r="DA171" s="317"/>
      <c r="DB171" s="328"/>
      <c r="DC171" s="329"/>
      <c r="DD171" s="330"/>
      <c r="DE171" s="328"/>
      <c r="DF171" s="329"/>
      <c r="DG171" s="330"/>
      <c r="DH171" s="328"/>
      <c r="DI171" s="329"/>
      <c r="DJ171" s="330"/>
      <c r="DK171" s="328"/>
      <c r="DL171" s="329"/>
      <c r="DM171" s="330"/>
      <c r="DN171" s="328"/>
      <c r="DO171" s="329"/>
      <c r="DP171" s="330"/>
      <c r="DQ171" s="322"/>
      <c r="DR171" s="323"/>
      <c r="DS171" s="324"/>
      <c r="DT171" s="322"/>
      <c r="DU171" s="323"/>
      <c r="DV171" s="324"/>
      <c r="DW171" s="325"/>
      <c r="DX171" s="326"/>
      <c r="DY171" s="327"/>
      <c r="DZ171" s="317"/>
    </row>
    <row r="172" spans="1:130" x14ac:dyDescent="0.35">
      <c r="A172" s="314"/>
      <c r="B172" s="315"/>
      <c r="C172" s="316"/>
      <c r="D172" s="317"/>
      <c r="E172" s="318"/>
      <c r="F172" s="319"/>
      <c r="G172" s="320"/>
      <c r="H172" s="321"/>
      <c r="I172" s="319"/>
      <c r="J172" s="320"/>
      <c r="K172" s="321"/>
      <c r="L172" s="319"/>
      <c r="M172" s="320"/>
      <c r="N172" s="321"/>
      <c r="O172" s="319"/>
      <c r="P172" s="320"/>
      <c r="Q172" s="321"/>
      <c r="R172" s="319"/>
      <c r="S172" s="320"/>
      <c r="T172" s="321"/>
      <c r="U172" s="322"/>
      <c r="V172" s="323"/>
      <c r="W172" s="324"/>
      <c r="X172" s="322"/>
      <c r="Y172" s="323"/>
      <c r="Z172" s="324"/>
      <c r="AA172" s="325"/>
      <c r="AB172" s="326"/>
      <c r="AC172" s="327"/>
      <c r="AD172" s="317"/>
      <c r="AE172" s="319"/>
      <c r="AF172" s="320"/>
      <c r="AG172" s="321"/>
      <c r="AH172" s="319"/>
      <c r="AI172" s="320"/>
      <c r="AJ172" s="321"/>
      <c r="AK172" s="319"/>
      <c r="AL172" s="320"/>
      <c r="AM172" s="321"/>
      <c r="AN172" s="319"/>
      <c r="AO172" s="320"/>
      <c r="AP172" s="321"/>
      <c r="AQ172" s="319"/>
      <c r="AR172" s="320"/>
      <c r="AS172" s="321"/>
      <c r="AT172" s="322"/>
      <c r="AU172" s="323"/>
      <c r="AV172" s="324"/>
      <c r="AW172" s="322"/>
      <c r="AX172" s="323"/>
      <c r="AY172" s="324"/>
      <c r="AZ172" s="325"/>
      <c r="BA172" s="326"/>
      <c r="BB172" s="327"/>
      <c r="BC172" s="317"/>
      <c r="BD172" s="319"/>
      <c r="BE172" s="320"/>
      <c r="BF172" s="321"/>
      <c r="BG172" s="319"/>
      <c r="BH172" s="320"/>
      <c r="BI172" s="321"/>
      <c r="BJ172" s="319"/>
      <c r="BK172" s="320"/>
      <c r="BL172" s="321"/>
      <c r="BM172" s="319"/>
      <c r="BN172" s="320"/>
      <c r="BO172" s="321"/>
      <c r="BP172" s="319"/>
      <c r="BQ172" s="320"/>
      <c r="BR172" s="321"/>
      <c r="BS172" s="322"/>
      <c r="BT172" s="323"/>
      <c r="BU172" s="324"/>
      <c r="BV172" s="322"/>
      <c r="BW172" s="323"/>
      <c r="BX172" s="324"/>
      <c r="BY172" s="325"/>
      <c r="BZ172" s="326"/>
      <c r="CA172" s="327"/>
      <c r="CB172" s="317"/>
      <c r="CC172" s="319"/>
      <c r="CD172" s="320"/>
      <c r="CE172" s="321"/>
      <c r="CF172" s="319"/>
      <c r="CG172" s="320"/>
      <c r="CH172" s="321"/>
      <c r="CI172" s="319"/>
      <c r="CJ172" s="320"/>
      <c r="CK172" s="321"/>
      <c r="CL172" s="319"/>
      <c r="CM172" s="320"/>
      <c r="CN172" s="321"/>
      <c r="CO172" s="319"/>
      <c r="CP172" s="320"/>
      <c r="CQ172" s="321"/>
      <c r="CR172" s="322"/>
      <c r="CS172" s="323"/>
      <c r="CT172" s="324"/>
      <c r="CU172" s="322"/>
      <c r="CV172" s="323"/>
      <c r="CW172" s="324"/>
      <c r="CX172" s="325"/>
      <c r="CY172" s="326"/>
      <c r="CZ172" s="327"/>
      <c r="DA172" s="317"/>
      <c r="DB172" s="328"/>
      <c r="DC172" s="329"/>
      <c r="DD172" s="330"/>
      <c r="DE172" s="328"/>
      <c r="DF172" s="329"/>
      <c r="DG172" s="330"/>
      <c r="DH172" s="328"/>
      <c r="DI172" s="329"/>
      <c r="DJ172" s="330"/>
      <c r="DK172" s="328"/>
      <c r="DL172" s="329"/>
      <c r="DM172" s="330"/>
      <c r="DN172" s="328"/>
      <c r="DO172" s="329"/>
      <c r="DP172" s="330"/>
      <c r="DQ172" s="322"/>
      <c r="DR172" s="323"/>
      <c r="DS172" s="324"/>
      <c r="DT172" s="322"/>
      <c r="DU172" s="323"/>
      <c r="DV172" s="324"/>
      <c r="DW172" s="325"/>
      <c r="DX172" s="326"/>
      <c r="DY172" s="327"/>
      <c r="DZ172" s="317"/>
    </row>
    <row r="173" spans="1:130" x14ac:dyDescent="0.35">
      <c r="A173" s="314"/>
      <c r="B173" s="315"/>
      <c r="C173" s="316"/>
      <c r="D173" s="317"/>
      <c r="E173" s="318"/>
      <c r="F173" s="319"/>
      <c r="G173" s="320"/>
      <c r="H173" s="321"/>
      <c r="I173" s="319"/>
      <c r="J173" s="320"/>
      <c r="K173" s="321"/>
      <c r="L173" s="319"/>
      <c r="M173" s="320"/>
      <c r="N173" s="321"/>
      <c r="O173" s="319"/>
      <c r="P173" s="320"/>
      <c r="Q173" s="321"/>
      <c r="R173" s="319"/>
      <c r="S173" s="320"/>
      <c r="T173" s="321"/>
      <c r="U173" s="322"/>
      <c r="V173" s="323"/>
      <c r="W173" s="324"/>
      <c r="X173" s="322"/>
      <c r="Y173" s="323"/>
      <c r="Z173" s="324"/>
      <c r="AA173" s="325"/>
      <c r="AB173" s="326"/>
      <c r="AC173" s="327"/>
      <c r="AD173" s="317"/>
      <c r="AE173" s="319"/>
      <c r="AF173" s="320"/>
      <c r="AG173" s="321"/>
      <c r="AH173" s="319"/>
      <c r="AI173" s="320"/>
      <c r="AJ173" s="321"/>
      <c r="AK173" s="319"/>
      <c r="AL173" s="320"/>
      <c r="AM173" s="321"/>
      <c r="AN173" s="319"/>
      <c r="AO173" s="320"/>
      <c r="AP173" s="321"/>
      <c r="AQ173" s="319"/>
      <c r="AR173" s="320"/>
      <c r="AS173" s="321"/>
      <c r="AT173" s="322"/>
      <c r="AU173" s="323"/>
      <c r="AV173" s="324"/>
      <c r="AW173" s="322"/>
      <c r="AX173" s="323"/>
      <c r="AY173" s="324"/>
      <c r="AZ173" s="325"/>
      <c r="BA173" s="326"/>
      <c r="BB173" s="327"/>
      <c r="BC173" s="317"/>
      <c r="BD173" s="319"/>
      <c r="BE173" s="320"/>
      <c r="BF173" s="321"/>
      <c r="BG173" s="319"/>
      <c r="BH173" s="320"/>
      <c r="BI173" s="321"/>
      <c r="BJ173" s="319"/>
      <c r="BK173" s="320"/>
      <c r="BL173" s="321"/>
      <c r="BM173" s="319"/>
      <c r="BN173" s="320"/>
      <c r="BO173" s="321"/>
      <c r="BP173" s="319"/>
      <c r="BQ173" s="320"/>
      <c r="BR173" s="321"/>
      <c r="BS173" s="322"/>
      <c r="BT173" s="323"/>
      <c r="BU173" s="324"/>
      <c r="BV173" s="322"/>
      <c r="BW173" s="323"/>
      <c r="BX173" s="324"/>
      <c r="BY173" s="325"/>
      <c r="BZ173" s="326"/>
      <c r="CA173" s="327"/>
      <c r="CB173" s="317"/>
      <c r="CC173" s="319"/>
      <c r="CD173" s="320"/>
      <c r="CE173" s="321"/>
      <c r="CF173" s="319"/>
      <c r="CG173" s="320"/>
      <c r="CH173" s="321"/>
      <c r="CI173" s="319"/>
      <c r="CJ173" s="320"/>
      <c r="CK173" s="321"/>
      <c r="CL173" s="319"/>
      <c r="CM173" s="320"/>
      <c r="CN173" s="321"/>
      <c r="CO173" s="319"/>
      <c r="CP173" s="320"/>
      <c r="CQ173" s="321"/>
      <c r="CR173" s="322"/>
      <c r="CS173" s="323"/>
      <c r="CT173" s="324"/>
      <c r="CU173" s="322"/>
      <c r="CV173" s="323"/>
      <c r="CW173" s="324"/>
      <c r="CX173" s="325"/>
      <c r="CY173" s="326"/>
      <c r="CZ173" s="327"/>
      <c r="DA173" s="317"/>
      <c r="DB173" s="328"/>
      <c r="DC173" s="329"/>
      <c r="DD173" s="330"/>
      <c r="DE173" s="328"/>
      <c r="DF173" s="329"/>
      <c r="DG173" s="330"/>
      <c r="DH173" s="328"/>
      <c r="DI173" s="329"/>
      <c r="DJ173" s="330"/>
      <c r="DK173" s="328"/>
      <c r="DL173" s="329"/>
      <c r="DM173" s="330"/>
      <c r="DN173" s="328"/>
      <c r="DO173" s="329"/>
      <c r="DP173" s="330"/>
      <c r="DQ173" s="322"/>
      <c r="DR173" s="323"/>
      <c r="DS173" s="324"/>
      <c r="DT173" s="322"/>
      <c r="DU173" s="323"/>
      <c r="DV173" s="324"/>
      <c r="DW173" s="325"/>
      <c r="DX173" s="326"/>
      <c r="DY173" s="327"/>
      <c r="DZ173" s="317"/>
    </row>
    <row r="174" spans="1:130" x14ac:dyDescent="0.35">
      <c r="A174" s="314"/>
      <c r="B174" s="315"/>
      <c r="C174" s="316"/>
      <c r="D174" s="317"/>
      <c r="E174" s="318"/>
      <c r="F174" s="319"/>
      <c r="G174" s="320"/>
      <c r="H174" s="321"/>
      <c r="I174" s="319"/>
      <c r="J174" s="320"/>
      <c r="K174" s="321"/>
      <c r="L174" s="319"/>
      <c r="M174" s="320"/>
      <c r="N174" s="321"/>
      <c r="O174" s="319"/>
      <c r="P174" s="320"/>
      <c r="Q174" s="321"/>
      <c r="R174" s="319"/>
      <c r="S174" s="320"/>
      <c r="T174" s="321"/>
      <c r="U174" s="322"/>
      <c r="V174" s="323"/>
      <c r="W174" s="324"/>
      <c r="X174" s="322"/>
      <c r="Y174" s="323"/>
      <c r="Z174" s="324"/>
      <c r="AA174" s="325"/>
      <c r="AB174" s="326"/>
      <c r="AC174" s="327"/>
      <c r="AD174" s="317"/>
      <c r="AE174" s="319"/>
      <c r="AF174" s="320"/>
      <c r="AG174" s="321"/>
      <c r="AH174" s="319"/>
      <c r="AI174" s="320"/>
      <c r="AJ174" s="321"/>
      <c r="AK174" s="319"/>
      <c r="AL174" s="320"/>
      <c r="AM174" s="321"/>
      <c r="AN174" s="319"/>
      <c r="AO174" s="320"/>
      <c r="AP174" s="321"/>
      <c r="AQ174" s="319"/>
      <c r="AR174" s="320"/>
      <c r="AS174" s="321"/>
      <c r="AT174" s="322"/>
      <c r="AU174" s="323"/>
      <c r="AV174" s="324"/>
      <c r="AW174" s="322"/>
      <c r="AX174" s="323"/>
      <c r="AY174" s="324"/>
      <c r="AZ174" s="325"/>
      <c r="BA174" s="326"/>
      <c r="BB174" s="327"/>
      <c r="BC174" s="317"/>
      <c r="BD174" s="319"/>
      <c r="BE174" s="320"/>
      <c r="BF174" s="321"/>
      <c r="BG174" s="319"/>
      <c r="BH174" s="320"/>
      <c r="BI174" s="321"/>
      <c r="BJ174" s="319"/>
      <c r="BK174" s="320"/>
      <c r="BL174" s="321"/>
      <c r="BM174" s="319"/>
      <c r="BN174" s="320"/>
      <c r="BO174" s="321"/>
      <c r="BP174" s="319"/>
      <c r="BQ174" s="320"/>
      <c r="BR174" s="321"/>
      <c r="BS174" s="322"/>
      <c r="BT174" s="323"/>
      <c r="BU174" s="324"/>
      <c r="BV174" s="322"/>
      <c r="BW174" s="323"/>
      <c r="BX174" s="324"/>
      <c r="BY174" s="325"/>
      <c r="BZ174" s="326"/>
      <c r="CA174" s="327"/>
      <c r="CB174" s="317"/>
      <c r="CC174" s="319"/>
      <c r="CD174" s="320"/>
      <c r="CE174" s="321"/>
      <c r="CF174" s="319"/>
      <c r="CG174" s="320"/>
      <c r="CH174" s="321"/>
      <c r="CI174" s="319"/>
      <c r="CJ174" s="320"/>
      <c r="CK174" s="321"/>
      <c r="CL174" s="319"/>
      <c r="CM174" s="320"/>
      <c r="CN174" s="321"/>
      <c r="CO174" s="319"/>
      <c r="CP174" s="320"/>
      <c r="CQ174" s="321"/>
      <c r="CR174" s="322"/>
      <c r="CS174" s="323"/>
      <c r="CT174" s="324"/>
      <c r="CU174" s="322"/>
      <c r="CV174" s="323"/>
      <c r="CW174" s="324"/>
      <c r="CX174" s="325"/>
      <c r="CY174" s="326"/>
      <c r="CZ174" s="327"/>
      <c r="DA174" s="317"/>
      <c r="DB174" s="328"/>
      <c r="DC174" s="329"/>
      <c r="DD174" s="330"/>
      <c r="DE174" s="328"/>
      <c r="DF174" s="329"/>
      <c r="DG174" s="330"/>
      <c r="DH174" s="328"/>
      <c r="DI174" s="329"/>
      <c r="DJ174" s="330"/>
      <c r="DK174" s="328"/>
      <c r="DL174" s="329"/>
      <c r="DM174" s="330"/>
      <c r="DN174" s="328"/>
      <c r="DO174" s="329"/>
      <c r="DP174" s="330"/>
      <c r="DQ174" s="322"/>
      <c r="DR174" s="323"/>
      <c r="DS174" s="324"/>
      <c r="DT174" s="322"/>
      <c r="DU174" s="323"/>
      <c r="DV174" s="324"/>
      <c r="DW174" s="325"/>
      <c r="DX174" s="326"/>
      <c r="DY174" s="327"/>
      <c r="DZ174" s="317"/>
    </row>
    <row r="175" spans="1:130" x14ac:dyDescent="0.35">
      <c r="A175" s="314"/>
      <c r="B175" s="315"/>
      <c r="C175" s="316"/>
      <c r="D175" s="317"/>
      <c r="E175" s="318"/>
      <c r="F175" s="319"/>
      <c r="G175" s="320"/>
      <c r="H175" s="321"/>
      <c r="I175" s="319"/>
      <c r="J175" s="320"/>
      <c r="K175" s="321"/>
      <c r="L175" s="319"/>
      <c r="M175" s="320"/>
      <c r="N175" s="321"/>
      <c r="O175" s="319"/>
      <c r="P175" s="320"/>
      <c r="Q175" s="321"/>
      <c r="R175" s="319"/>
      <c r="S175" s="320"/>
      <c r="T175" s="321"/>
      <c r="U175" s="322"/>
      <c r="V175" s="323"/>
      <c r="W175" s="324"/>
      <c r="X175" s="322"/>
      <c r="Y175" s="323"/>
      <c r="Z175" s="324"/>
      <c r="AA175" s="325"/>
      <c r="AB175" s="326"/>
      <c r="AC175" s="327"/>
      <c r="AD175" s="317"/>
      <c r="AE175" s="319"/>
      <c r="AF175" s="320"/>
      <c r="AG175" s="321"/>
      <c r="AH175" s="319"/>
      <c r="AI175" s="320"/>
      <c r="AJ175" s="321"/>
      <c r="AK175" s="319"/>
      <c r="AL175" s="320"/>
      <c r="AM175" s="321"/>
      <c r="AN175" s="319"/>
      <c r="AO175" s="320"/>
      <c r="AP175" s="321"/>
      <c r="AQ175" s="319"/>
      <c r="AR175" s="320"/>
      <c r="AS175" s="321"/>
      <c r="AT175" s="322"/>
      <c r="AU175" s="323"/>
      <c r="AV175" s="324"/>
      <c r="AW175" s="322"/>
      <c r="AX175" s="323"/>
      <c r="AY175" s="324"/>
      <c r="AZ175" s="325"/>
      <c r="BA175" s="326"/>
      <c r="BB175" s="327"/>
      <c r="BC175" s="317"/>
      <c r="BD175" s="319"/>
      <c r="BE175" s="320"/>
      <c r="BF175" s="321"/>
      <c r="BG175" s="319"/>
      <c r="BH175" s="320"/>
      <c r="BI175" s="321"/>
      <c r="BJ175" s="319"/>
      <c r="BK175" s="320"/>
      <c r="BL175" s="321"/>
      <c r="BM175" s="319"/>
      <c r="BN175" s="320"/>
      <c r="BO175" s="321"/>
      <c r="BP175" s="319"/>
      <c r="BQ175" s="320"/>
      <c r="BR175" s="321"/>
      <c r="BS175" s="322"/>
      <c r="BT175" s="323"/>
      <c r="BU175" s="324"/>
      <c r="BV175" s="322"/>
      <c r="BW175" s="323"/>
      <c r="BX175" s="324"/>
      <c r="BY175" s="325"/>
      <c r="BZ175" s="326"/>
      <c r="CA175" s="327"/>
      <c r="CB175" s="317"/>
      <c r="CC175" s="319"/>
      <c r="CD175" s="320"/>
      <c r="CE175" s="321"/>
      <c r="CF175" s="319"/>
      <c r="CG175" s="320"/>
      <c r="CH175" s="321"/>
      <c r="CI175" s="319"/>
      <c r="CJ175" s="320"/>
      <c r="CK175" s="321"/>
      <c r="CL175" s="319"/>
      <c r="CM175" s="320"/>
      <c r="CN175" s="321"/>
      <c r="CO175" s="319"/>
      <c r="CP175" s="320"/>
      <c r="CQ175" s="321"/>
      <c r="CR175" s="322"/>
      <c r="CS175" s="323"/>
      <c r="CT175" s="324"/>
      <c r="CU175" s="322"/>
      <c r="CV175" s="323"/>
      <c r="CW175" s="324"/>
      <c r="CX175" s="325"/>
      <c r="CY175" s="326"/>
      <c r="CZ175" s="327"/>
      <c r="DA175" s="317"/>
      <c r="DB175" s="328"/>
      <c r="DC175" s="329"/>
      <c r="DD175" s="330"/>
      <c r="DE175" s="328"/>
      <c r="DF175" s="329"/>
      <c r="DG175" s="330"/>
      <c r="DH175" s="328"/>
      <c r="DI175" s="329"/>
      <c r="DJ175" s="330"/>
      <c r="DK175" s="328"/>
      <c r="DL175" s="329"/>
      <c r="DM175" s="330"/>
      <c r="DN175" s="328"/>
      <c r="DO175" s="329"/>
      <c r="DP175" s="330"/>
      <c r="DQ175" s="322"/>
      <c r="DR175" s="323"/>
      <c r="DS175" s="324"/>
      <c r="DT175" s="322"/>
      <c r="DU175" s="323"/>
      <c r="DV175" s="324"/>
      <c r="DW175" s="325"/>
      <c r="DX175" s="326"/>
      <c r="DY175" s="327"/>
      <c r="DZ175" s="317"/>
    </row>
    <row r="176" spans="1:130" x14ac:dyDescent="0.35">
      <c r="A176" s="314"/>
      <c r="B176" s="315"/>
      <c r="C176" s="316"/>
      <c r="D176" s="317"/>
      <c r="E176" s="318"/>
      <c r="F176" s="319"/>
      <c r="G176" s="320"/>
      <c r="H176" s="321"/>
      <c r="I176" s="319"/>
      <c r="J176" s="320"/>
      <c r="K176" s="321"/>
      <c r="L176" s="319"/>
      <c r="M176" s="320"/>
      <c r="N176" s="321"/>
      <c r="O176" s="319"/>
      <c r="P176" s="320"/>
      <c r="Q176" s="321"/>
      <c r="R176" s="319"/>
      <c r="S176" s="320"/>
      <c r="T176" s="321"/>
      <c r="U176" s="322"/>
      <c r="V176" s="323"/>
      <c r="W176" s="324"/>
      <c r="X176" s="322"/>
      <c r="Y176" s="323"/>
      <c r="Z176" s="324"/>
      <c r="AA176" s="325"/>
      <c r="AB176" s="326"/>
      <c r="AC176" s="327"/>
      <c r="AD176" s="317"/>
      <c r="AE176" s="319"/>
      <c r="AF176" s="320"/>
      <c r="AG176" s="321"/>
      <c r="AH176" s="319"/>
      <c r="AI176" s="320"/>
      <c r="AJ176" s="321"/>
      <c r="AK176" s="319"/>
      <c r="AL176" s="320"/>
      <c r="AM176" s="321"/>
      <c r="AN176" s="319"/>
      <c r="AO176" s="320"/>
      <c r="AP176" s="321"/>
      <c r="AQ176" s="319"/>
      <c r="AR176" s="320"/>
      <c r="AS176" s="321"/>
      <c r="AT176" s="322"/>
      <c r="AU176" s="323"/>
      <c r="AV176" s="324"/>
      <c r="AW176" s="322"/>
      <c r="AX176" s="323"/>
      <c r="AY176" s="324"/>
      <c r="AZ176" s="325"/>
      <c r="BA176" s="326"/>
      <c r="BB176" s="327"/>
      <c r="BC176" s="317"/>
      <c r="BD176" s="319"/>
      <c r="BE176" s="320"/>
      <c r="BF176" s="321"/>
      <c r="BG176" s="319"/>
      <c r="BH176" s="320"/>
      <c r="BI176" s="321"/>
      <c r="BJ176" s="319"/>
      <c r="BK176" s="320"/>
      <c r="BL176" s="321"/>
      <c r="BM176" s="319"/>
      <c r="BN176" s="320"/>
      <c r="BO176" s="321"/>
      <c r="BP176" s="319"/>
      <c r="BQ176" s="320"/>
      <c r="BR176" s="321"/>
      <c r="BS176" s="322"/>
      <c r="BT176" s="323"/>
      <c r="BU176" s="324"/>
      <c r="BV176" s="322"/>
      <c r="BW176" s="323"/>
      <c r="BX176" s="324"/>
      <c r="BY176" s="325"/>
      <c r="BZ176" s="326"/>
      <c r="CA176" s="327"/>
      <c r="CB176" s="317"/>
      <c r="CC176" s="319"/>
      <c r="CD176" s="320"/>
      <c r="CE176" s="321"/>
      <c r="CF176" s="319"/>
      <c r="CG176" s="320"/>
      <c r="CH176" s="321"/>
      <c r="CI176" s="319"/>
      <c r="CJ176" s="320"/>
      <c r="CK176" s="321"/>
      <c r="CL176" s="319"/>
      <c r="CM176" s="320"/>
      <c r="CN176" s="321"/>
      <c r="CO176" s="319"/>
      <c r="CP176" s="320"/>
      <c r="CQ176" s="321"/>
      <c r="CR176" s="322"/>
      <c r="CS176" s="323"/>
      <c r="CT176" s="324"/>
      <c r="CU176" s="322"/>
      <c r="CV176" s="323"/>
      <c r="CW176" s="324"/>
      <c r="CX176" s="325"/>
      <c r="CY176" s="326"/>
      <c r="CZ176" s="327"/>
      <c r="DA176" s="317"/>
      <c r="DB176" s="328"/>
      <c r="DC176" s="329"/>
      <c r="DD176" s="330"/>
      <c r="DE176" s="328"/>
      <c r="DF176" s="329"/>
      <c r="DG176" s="330"/>
      <c r="DH176" s="328"/>
      <c r="DI176" s="329"/>
      <c r="DJ176" s="330"/>
      <c r="DK176" s="328"/>
      <c r="DL176" s="329"/>
      <c r="DM176" s="330"/>
      <c r="DN176" s="328"/>
      <c r="DO176" s="329"/>
      <c r="DP176" s="330"/>
      <c r="DQ176" s="322"/>
      <c r="DR176" s="323"/>
      <c r="DS176" s="324"/>
      <c r="DT176" s="322"/>
      <c r="DU176" s="323"/>
      <c r="DV176" s="324"/>
      <c r="DW176" s="325"/>
      <c r="DX176" s="326"/>
      <c r="DY176" s="327"/>
      <c r="DZ176" s="317"/>
    </row>
    <row r="177" spans="1:130" x14ac:dyDescent="0.35">
      <c r="A177" s="314"/>
      <c r="B177" s="315"/>
      <c r="C177" s="316"/>
      <c r="D177" s="317"/>
      <c r="E177" s="318"/>
      <c r="F177" s="319"/>
      <c r="G177" s="320"/>
      <c r="H177" s="321"/>
      <c r="I177" s="319"/>
      <c r="J177" s="320"/>
      <c r="K177" s="321"/>
      <c r="L177" s="319"/>
      <c r="M177" s="320"/>
      <c r="N177" s="321"/>
      <c r="O177" s="319"/>
      <c r="P177" s="320"/>
      <c r="Q177" s="321"/>
      <c r="R177" s="319"/>
      <c r="S177" s="320"/>
      <c r="T177" s="321"/>
      <c r="U177" s="322"/>
      <c r="V177" s="323"/>
      <c r="W177" s="324"/>
      <c r="X177" s="322"/>
      <c r="Y177" s="323"/>
      <c r="Z177" s="324"/>
      <c r="AA177" s="325"/>
      <c r="AB177" s="326"/>
      <c r="AC177" s="327"/>
      <c r="AD177" s="317"/>
      <c r="AE177" s="319"/>
      <c r="AF177" s="320"/>
      <c r="AG177" s="321"/>
      <c r="AH177" s="319"/>
      <c r="AI177" s="320"/>
      <c r="AJ177" s="321"/>
      <c r="AK177" s="319"/>
      <c r="AL177" s="320"/>
      <c r="AM177" s="321"/>
      <c r="AN177" s="319"/>
      <c r="AO177" s="320"/>
      <c r="AP177" s="321"/>
      <c r="AQ177" s="319"/>
      <c r="AR177" s="320"/>
      <c r="AS177" s="321"/>
      <c r="AT177" s="322"/>
      <c r="AU177" s="323"/>
      <c r="AV177" s="324"/>
      <c r="AW177" s="322"/>
      <c r="AX177" s="323"/>
      <c r="AY177" s="324"/>
      <c r="AZ177" s="325"/>
      <c r="BA177" s="326"/>
      <c r="BB177" s="327"/>
      <c r="BC177" s="317"/>
      <c r="BD177" s="319"/>
      <c r="BE177" s="320"/>
      <c r="BF177" s="321"/>
      <c r="BG177" s="319"/>
      <c r="BH177" s="320"/>
      <c r="BI177" s="321"/>
      <c r="BJ177" s="319"/>
      <c r="BK177" s="320"/>
      <c r="BL177" s="321"/>
      <c r="BM177" s="319"/>
      <c r="BN177" s="320"/>
      <c r="BO177" s="321"/>
      <c r="BP177" s="319"/>
      <c r="BQ177" s="320"/>
      <c r="BR177" s="321"/>
      <c r="BS177" s="322"/>
      <c r="BT177" s="323"/>
      <c r="BU177" s="324"/>
      <c r="BV177" s="322"/>
      <c r="BW177" s="323"/>
      <c r="BX177" s="324"/>
      <c r="BY177" s="325"/>
      <c r="BZ177" s="326"/>
      <c r="CA177" s="327"/>
      <c r="CB177" s="317"/>
      <c r="CC177" s="319"/>
      <c r="CD177" s="320"/>
      <c r="CE177" s="321"/>
      <c r="CF177" s="319"/>
      <c r="CG177" s="320"/>
      <c r="CH177" s="321"/>
      <c r="CI177" s="319"/>
      <c r="CJ177" s="320"/>
      <c r="CK177" s="321"/>
      <c r="CL177" s="319"/>
      <c r="CM177" s="320"/>
      <c r="CN177" s="321"/>
      <c r="CO177" s="319"/>
      <c r="CP177" s="320"/>
      <c r="CQ177" s="321"/>
      <c r="CR177" s="322"/>
      <c r="CS177" s="323"/>
      <c r="CT177" s="324"/>
      <c r="CU177" s="322"/>
      <c r="CV177" s="323"/>
      <c r="CW177" s="324"/>
      <c r="CX177" s="325"/>
      <c r="CY177" s="326"/>
      <c r="CZ177" s="327"/>
      <c r="DA177" s="317"/>
      <c r="DB177" s="328"/>
      <c r="DC177" s="329"/>
      <c r="DD177" s="330"/>
      <c r="DE177" s="328"/>
      <c r="DF177" s="329"/>
      <c r="DG177" s="330"/>
      <c r="DH177" s="328"/>
      <c r="DI177" s="329"/>
      <c r="DJ177" s="330"/>
      <c r="DK177" s="328"/>
      <c r="DL177" s="329"/>
      <c r="DM177" s="330"/>
      <c r="DN177" s="328"/>
      <c r="DO177" s="329"/>
      <c r="DP177" s="330"/>
      <c r="DQ177" s="322"/>
      <c r="DR177" s="323"/>
      <c r="DS177" s="324"/>
      <c r="DT177" s="322"/>
      <c r="DU177" s="323"/>
      <c r="DV177" s="324"/>
      <c r="DW177" s="325"/>
      <c r="DX177" s="326"/>
      <c r="DY177" s="327"/>
      <c r="DZ177" s="317"/>
    </row>
    <row r="178" spans="1:130" x14ac:dyDescent="0.35">
      <c r="A178" s="314"/>
      <c r="B178" s="315"/>
      <c r="C178" s="316"/>
      <c r="D178" s="317"/>
      <c r="E178" s="318"/>
      <c r="F178" s="319"/>
      <c r="G178" s="320"/>
      <c r="H178" s="321"/>
      <c r="I178" s="319"/>
      <c r="J178" s="320"/>
      <c r="K178" s="321"/>
      <c r="L178" s="319"/>
      <c r="M178" s="320"/>
      <c r="N178" s="321"/>
      <c r="O178" s="319"/>
      <c r="P178" s="320"/>
      <c r="Q178" s="321"/>
      <c r="R178" s="319"/>
      <c r="S178" s="320"/>
      <c r="T178" s="321"/>
      <c r="U178" s="322"/>
      <c r="V178" s="323"/>
      <c r="W178" s="324"/>
      <c r="X178" s="322"/>
      <c r="Y178" s="323"/>
      <c r="Z178" s="324"/>
      <c r="AA178" s="325"/>
      <c r="AB178" s="326"/>
      <c r="AC178" s="327"/>
      <c r="AD178" s="317"/>
      <c r="AE178" s="319"/>
      <c r="AF178" s="320"/>
      <c r="AG178" s="321"/>
      <c r="AH178" s="319"/>
      <c r="AI178" s="320"/>
      <c r="AJ178" s="321"/>
      <c r="AK178" s="319"/>
      <c r="AL178" s="320"/>
      <c r="AM178" s="321"/>
      <c r="AN178" s="319"/>
      <c r="AO178" s="320"/>
      <c r="AP178" s="321"/>
      <c r="AQ178" s="319"/>
      <c r="AR178" s="320"/>
      <c r="AS178" s="321"/>
      <c r="AT178" s="322"/>
      <c r="AU178" s="323"/>
      <c r="AV178" s="324"/>
      <c r="AW178" s="322"/>
      <c r="AX178" s="323"/>
      <c r="AY178" s="324"/>
      <c r="AZ178" s="325"/>
      <c r="BA178" s="326"/>
      <c r="BB178" s="327"/>
      <c r="BC178" s="317"/>
      <c r="BD178" s="319"/>
      <c r="BE178" s="320"/>
      <c r="BF178" s="321"/>
      <c r="BG178" s="319"/>
      <c r="BH178" s="320"/>
      <c r="BI178" s="321"/>
      <c r="BJ178" s="319"/>
      <c r="BK178" s="320"/>
      <c r="BL178" s="321"/>
      <c r="BM178" s="319"/>
      <c r="BN178" s="320"/>
      <c r="BO178" s="321"/>
      <c r="BP178" s="319"/>
      <c r="BQ178" s="320"/>
      <c r="BR178" s="321"/>
      <c r="BS178" s="322"/>
      <c r="BT178" s="323"/>
      <c r="BU178" s="324"/>
      <c r="BV178" s="322"/>
      <c r="BW178" s="323"/>
      <c r="BX178" s="324"/>
      <c r="BY178" s="325"/>
      <c r="BZ178" s="326"/>
      <c r="CA178" s="327"/>
      <c r="CB178" s="317"/>
      <c r="CC178" s="319"/>
      <c r="CD178" s="320"/>
      <c r="CE178" s="321"/>
      <c r="CF178" s="319"/>
      <c r="CG178" s="320"/>
      <c r="CH178" s="321"/>
      <c r="CI178" s="319"/>
      <c r="CJ178" s="320"/>
      <c r="CK178" s="321"/>
      <c r="CL178" s="319"/>
      <c r="CM178" s="320"/>
      <c r="CN178" s="321"/>
      <c r="CO178" s="319"/>
      <c r="CP178" s="320"/>
      <c r="CQ178" s="321"/>
      <c r="CR178" s="322"/>
      <c r="CS178" s="323"/>
      <c r="CT178" s="324"/>
      <c r="CU178" s="322"/>
      <c r="CV178" s="323"/>
      <c r="CW178" s="324"/>
      <c r="CX178" s="325"/>
      <c r="CY178" s="326"/>
      <c r="CZ178" s="327"/>
      <c r="DA178" s="317"/>
      <c r="DB178" s="328"/>
      <c r="DC178" s="329"/>
      <c r="DD178" s="330"/>
      <c r="DE178" s="328"/>
      <c r="DF178" s="329"/>
      <c r="DG178" s="330"/>
      <c r="DH178" s="328"/>
      <c r="DI178" s="329"/>
      <c r="DJ178" s="330"/>
      <c r="DK178" s="328"/>
      <c r="DL178" s="329"/>
      <c r="DM178" s="330"/>
      <c r="DN178" s="328"/>
      <c r="DO178" s="329"/>
      <c r="DP178" s="330"/>
      <c r="DQ178" s="322"/>
      <c r="DR178" s="323"/>
      <c r="DS178" s="324"/>
      <c r="DT178" s="322"/>
      <c r="DU178" s="323"/>
      <c r="DV178" s="324"/>
      <c r="DW178" s="325"/>
      <c r="DX178" s="326"/>
      <c r="DY178" s="327"/>
      <c r="DZ178" s="317"/>
    </row>
    <row r="179" spans="1:130" x14ac:dyDescent="0.35">
      <c r="A179" s="314"/>
      <c r="B179" s="315"/>
      <c r="C179" s="316"/>
      <c r="D179" s="317"/>
      <c r="E179" s="318"/>
      <c r="F179" s="319"/>
      <c r="G179" s="320"/>
      <c r="H179" s="321"/>
      <c r="I179" s="319"/>
      <c r="J179" s="320"/>
      <c r="K179" s="321"/>
      <c r="L179" s="319"/>
      <c r="M179" s="320"/>
      <c r="N179" s="321"/>
      <c r="O179" s="319"/>
      <c r="P179" s="320"/>
      <c r="Q179" s="321"/>
      <c r="R179" s="319"/>
      <c r="S179" s="320"/>
      <c r="T179" s="321"/>
      <c r="U179" s="322"/>
      <c r="V179" s="323"/>
      <c r="W179" s="324"/>
      <c r="X179" s="322"/>
      <c r="Y179" s="323"/>
      <c r="Z179" s="324"/>
      <c r="AA179" s="325"/>
      <c r="AB179" s="326"/>
      <c r="AC179" s="327"/>
      <c r="AD179" s="317"/>
      <c r="AE179" s="319"/>
      <c r="AF179" s="320"/>
      <c r="AG179" s="321"/>
      <c r="AH179" s="319"/>
      <c r="AI179" s="320"/>
      <c r="AJ179" s="321"/>
      <c r="AK179" s="319"/>
      <c r="AL179" s="320"/>
      <c r="AM179" s="321"/>
      <c r="AN179" s="319"/>
      <c r="AO179" s="320"/>
      <c r="AP179" s="321"/>
      <c r="AQ179" s="319"/>
      <c r="AR179" s="320"/>
      <c r="AS179" s="321"/>
      <c r="AT179" s="322"/>
      <c r="AU179" s="323"/>
      <c r="AV179" s="324"/>
      <c r="AW179" s="322"/>
      <c r="AX179" s="323"/>
      <c r="AY179" s="324"/>
      <c r="AZ179" s="325"/>
      <c r="BA179" s="326"/>
      <c r="BB179" s="327"/>
      <c r="BC179" s="317"/>
      <c r="BD179" s="319"/>
      <c r="BE179" s="320"/>
      <c r="BF179" s="321"/>
      <c r="BG179" s="319"/>
      <c r="BH179" s="320"/>
      <c r="BI179" s="321"/>
      <c r="BJ179" s="319"/>
      <c r="BK179" s="320"/>
      <c r="BL179" s="321"/>
      <c r="BM179" s="319"/>
      <c r="BN179" s="320"/>
      <c r="BO179" s="321"/>
      <c r="BP179" s="319"/>
      <c r="BQ179" s="320"/>
      <c r="BR179" s="321"/>
      <c r="BS179" s="322"/>
      <c r="BT179" s="323"/>
      <c r="BU179" s="324"/>
      <c r="BV179" s="322"/>
      <c r="BW179" s="323"/>
      <c r="BX179" s="324"/>
      <c r="BY179" s="325"/>
      <c r="BZ179" s="326"/>
      <c r="CA179" s="327"/>
      <c r="CB179" s="317"/>
      <c r="CC179" s="319"/>
      <c r="CD179" s="320"/>
      <c r="CE179" s="321"/>
      <c r="CF179" s="319"/>
      <c r="CG179" s="320"/>
      <c r="CH179" s="321"/>
      <c r="CI179" s="319"/>
      <c r="CJ179" s="320"/>
      <c r="CK179" s="321"/>
      <c r="CL179" s="319"/>
      <c r="CM179" s="320"/>
      <c r="CN179" s="321"/>
      <c r="CO179" s="319"/>
      <c r="CP179" s="320"/>
      <c r="CQ179" s="321"/>
      <c r="CR179" s="322"/>
      <c r="CS179" s="323"/>
      <c r="CT179" s="324"/>
      <c r="CU179" s="322"/>
      <c r="CV179" s="323"/>
      <c r="CW179" s="324"/>
      <c r="CX179" s="325"/>
      <c r="CY179" s="326"/>
      <c r="CZ179" s="327"/>
      <c r="DA179" s="317"/>
      <c r="DB179" s="328"/>
      <c r="DC179" s="329"/>
      <c r="DD179" s="330"/>
      <c r="DE179" s="328"/>
      <c r="DF179" s="329"/>
      <c r="DG179" s="330"/>
      <c r="DH179" s="328"/>
      <c r="DI179" s="329"/>
      <c r="DJ179" s="330"/>
      <c r="DK179" s="328"/>
      <c r="DL179" s="329"/>
      <c r="DM179" s="330"/>
      <c r="DN179" s="328"/>
      <c r="DO179" s="329"/>
      <c r="DP179" s="330"/>
      <c r="DQ179" s="322"/>
      <c r="DR179" s="323"/>
      <c r="DS179" s="324"/>
      <c r="DT179" s="322"/>
      <c r="DU179" s="323"/>
      <c r="DV179" s="324"/>
      <c r="DW179" s="325"/>
      <c r="DX179" s="326"/>
      <c r="DY179" s="327"/>
      <c r="DZ179" s="317"/>
    </row>
    <row r="180" spans="1:130" x14ac:dyDescent="0.35">
      <c r="A180" s="314"/>
      <c r="B180" s="315"/>
      <c r="C180" s="316"/>
      <c r="D180" s="317"/>
      <c r="E180" s="318"/>
      <c r="F180" s="319"/>
      <c r="G180" s="320"/>
      <c r="H180" s="321"/>
      <c r="I180" s="319"/>
      <c r="J180" s="320"/>
      <c r="K180" s="321"/>
      <c r="L180" s="319"/>
      <c r="M180" s="320"/>
      <c r="N180" s="321"/>
      <c r="O180" s="319"/>
      <c r="P180" s="320"/>
      <c r="Q180" s="321"/>
      <c r="R180" s="319"/>
      <c r="S180" s="320"/>
      <c r="T180" s="321"/>
      <c r="U180" s="322"/>
      <c r="V180" s="323"/>
      <c r="W180" s="324"/>
      <c r="X180" s="322"/>
      <c r="Y180" s="323"/>
      <c r="Z180" s="324"/>
      <c r="AA180" s="325"/>
      <c r="AB180" s="326"/>
      <c r="AC180" s="327"/>
      <c r="AD180" s="317"/>
      <c r="AE180" s="319"/>
      <c r="AF180" s="320"/>
      <c r="AG180" s="321"/>
      <c r="AH180" s="319"/>
      <c r="AI180" s="320"/>
      <c r="AJ180" s="321"/>
      <c r="AK180" s="319"/>
      <c r="AL180" s="320"/>
      <c r="AM180" s="321"/>
      <c r="AN180" s="319"/>
      <c r="AO180" s="320"/>
      <c r="AP180" s="321"/>
      <c r="AQ180" s="319"/>
      <c r="AR180" s="320"/>
      <c r="AS180" s="321"/>
      <c r="AT180" s="322"/>
      <c r="AU180" s="323"/>
      <c r="AV180" s="324"/>
      <c r="AW180" s="322"/>
      <c r="AX180" s="323"/>
      <c r="AY180" s="324"/>
      <c r="AZ180" s="325"/>
      <c r="BA180" s="326"/>
      <c r="BB180" s="327"/>
      <c r="BC180" s="317"/>
      <c r="BD180" s="319"/>
      <c r="BE180" s="320"/>
      <c r="BF180" s="321"/>
      <c r="BG180" s="319"/>
      <c r="BH180" s="320"/>
      <c r="BI180" s="321"/>
      <c r="BJ180" s="319"/>
      <c r="BK180" s="320"/>
      <c r="BL180" s="321"/>
      <c r="BM180" s="319"/>
      <c r="BN180" s="320"/>
      <c r="BO180" s="321"/>
      <c r="BP180" s="319"/>
      <c r="BQ180" s="320"/>
      <c r="BR180" s="321"/>
      <c r="BS180" s="322"/>
      <c r="BT180" s="323"/>
      <c r="BU180" s="324"/>
      <c r="BV180" s="322"/>
      <c r="BW180" s="323"/>
      <c r="BX180" s="324"/>
      <c r="BY180" s="325"/>
      <c r="BZ180" s="326"/>
      <c r="CA180" s="327"/>
      <c r="CB180" s="317"/>
      <c r="CC180" s="319"/>
      <c r="CD180" s="320"/>
      <c r="CE180" s="321"/>
      <c r="CF180" s="319"/>
      <c r="CG180" s="320"/>
      <c r="CH180" s="321"/>
      <c r="CI180" s="319"/>
      <c r="CJ180" s="320"/>
      <c r="CK180" s="321"/>
      <c r="CL180" s="319"/>
      <c r="CM180" s="320"/>
      <c r="CN180" s="321"/>
      <c r="CO180" s="319"/>
      <c r="CP180" s="320"/>
      <c r="CQ180" s="321"/>
      <c r="CR180" s="322"/>
      <c r="CS180" s="323"/>
      <c r="CT180" s="324"/>
      <c r="CU180" s="322"/>
      <c r="CV180" s="323"/>
      <c r="CW180" s="324"/>
      <c r="CX180" s="325"/>
      <c r="CY180" s="326"/>
      <c r="CZ180" s="327"/>
      <c r="DA180" s="317"/>
      <c r="DB180" s="328"/>
      <c r="DC180" s="329"/>
      <c r="DD180" s="330"/>
      <c r="DE180" s="328"/>
      <c r="DF180" s="329"/>
      <c r="DG180" s="330"/>
      <c r="DH180" s="328"/>
      <c r="DI180" s="329"/>
      <c r="DJ180" s="330"/>
      <c r="DK180" s="328"/>
      <c r="DL180" s="329"/>
      <c r="DM180" s="330"/>
      <c r="DN180" s="328"/>
      <c r="DO180" s="329"/>
      <c r="DP180" s="330"/>
      <c r="DQ180" s="322"/>
      <c r="DR180" s="323"/>
      <c r="DS180" s="324"/>
      <c r="DT180" s="322"/>
      <c r="DU180" s="323"/>
      <c r="DV180" s="324"/>
      <c r="DW180" s="325"/>
      <c r="DX180" s="326"/>
      <c r="DY180" s="327"/>
      <c r="DZ180" s="317"/>
    </row>
    <row r="181" spans="1:130" x14ac:dyDescent="0.35">
      <c r="A181" s="314"/>
      <c r="B181" s="315"/>
      <c r="C181" s="316"/>
      <c r="D181" s="317"/>
      <c r="E181" s="318"/>
      <c r="F181" s="319"/>
      <c r="G181" s="320"/>
      <c r="H181" s="321"/>
      <c r="I181" s="319"/>
      <c r="J181" s="320"/>
      <c r="K181" s="321"/>
      <c r="L181" s="319"/>
      <c r="M181" s="320"/>
      <c r="N181" s="321"/>
      <c r="O181" s="319"/>
      <c r="P181" s="320"/>
      <c r="Q181" s="321"/>
      <c r="R181" s="319"/>
      <c r="S181" s="320"/>
      <c r="T181" s="321"/>
      <c r="U181" s="322"/>
      <c r="V181" s="323"/>
      <c r="W181" s="324"/>
      <c r="X181" s="322"/>
      <c r="Y181" s="323"/>
      <c r="Z181" s="324"/>
      <c r="AA181" s="325"/>
      <c r="AB181" s="326"/>
      <c r="AC181" s="327"/>
      <c r="AD181" s="317"/>
      <c r="AE181" s="319"/>
      <c r="AF181" s="320"/>
      <c r="AG181" s="321"/>
      <c r="AH181" s="319"/>
      <c r="AI181" s="320"/>
      <c r="AJ181" s="321"/>
      <c r="AK181" s="319"/>
      <c r="AL181" s="320"/>
      <c r="AM181" s="321"/>
      <c r="AN181" s="319"/>
      <c r="AO181" s="320"/>
      <c r="AP181" s="321"/>
      <c r="AQ181" s="319"/>
      <c r="AR181" s="320"/>
      <c r="AS181" s="321"/>
      <c r="AT181" s="322"/>
      <c r="AU181" s="323"/>
      <c r="AV181" s="324"/>
      <c r="AW181" s="322"/>
      <c r="AX181" s="323"/>
      <c r="AY181" s="324"/>
      <c r="AZ181" s="325"/>
      <c r="BA181" s="326"/>
      <c r="BB181" s="327"/>
      <c r="BC181" s="317"/>
      <c r="BD181" s="319"/>
      <c r="BE181" s="320"/>
      <c r="BF181" s="321"/>
      <c r="BG181" s="319"/>
      <c r="BH181" s="320"/>
      <c r="BI181" s="321"/>
      <c r="BJ181" s="319"/>
      <c r="BK181" s="320"/>
      <c r="BL181" s="321"/>
      <c r="BM181" s="319"/>
      <c r="BN181" s="320"/>
      <c r="BO181" s="321"/>
      <c r="BP181" s="319"/>
      <c r="BQ181" s="320"/>
      <c r="BR181" s="321"/>
      <c r="BS181" s="322"/>
      <c r="BT181" s="323"/>
      <c r="BU181" s="324"/>
      <c r="BV181" s="322"/>
      <c r="BW181" s="323"/>
      <c r="BX181" s="324"/>
      <c r="BY181" s="325"/>
      <c r="BZ181" s="326"/>
      <c r="CA181" s="327"/>
      <c r="CB181" s="317"/>
      <c r="CC181" s="319"/>
      <c r="CD181" s="320"/>
      <c r="CE181" s="321"/>
      <c r="CF181" s="319"/>
      <c r="CG181" s="320"/>
      <c r="CH181" s="321"/>
      <c r="CI181" s="319"/>
      <c r="CJ181" s="320"/>
      <c r="CK181" s="321"/>
      <c r="CL181" s="319"/>
      <c r="CM181" s="320"/>
      <c r="CN181" s="321"/>
      <c r="CO181" s="319"/>
      <c r="CP181" s="320"/>
      <c r="CQ181" s="321"/>
      <c r="CR181" s="322"/>
      <c r="CS181" s="323"/>
      <c r="CT181" s="324"/>
      <c r="CU181" s="322"/>
      <c r="CV181" s="323"/>
      <c r="CW181" s="324"/>
      <c r="CX181" s="325"/>
      <c r="CY181" s="326"/>
      <c r="CZ181" s="327"/>
      <c r="DA181" s="317"/>
      <c r="DB181" s="328"/>
      <c r="DC181" s="329"/>
      <c r="DD181" s="330"/>
      <c r="DE181" s="328"/>
      <c r="DF181" s="329"/>
      <c r="DG181" s="330"/>
      <c r="DH181" s="328"/>
      <c r="DI181" s="329"/>
      <c r="DJ181" s="330"/>
      <c r="DK181" s="328"/>
      <c r="DL181" s="329"/>
      <c r="DM181" s="330"/>
      <c r="DN181" s="328"/>
      <c r="DO181" s="329"/>
      <c r="DP181" s="330"/>
      <c r="DQ181" s="322"/>
      <c r="DR181" s="323"/>
      <c r="DS181" s="324"/>
      <c r="DT181" s="322"/>
      <c r="DU181" s="323"/>
      <c r="DV181" s="324"/>
      <c r="DW181" s="325"/>
      <c r="DX181" s="326"/>
      <c r="DY181" s="327"/>
      <c r="DZ181" s="317"/>
    </row>
    <row r="182" spans="1:130" x14ac:dyDescent="0.35">
      <c r="A182" s="314"/>
      <c r="B182" s="315"/>
      <c r="C182" s="316"/>
      <c r="D182" s="317"/>
      <c r="E182" s="318"/>
      <c r="F182" s="319"/>
      <c r="G182" s="320"/>
      <c r="H182" s="321"/>
      <c r="I182" s="319"/>
      <c r="J182" s="320"/>
      <c r="K182" s="321"/>
      <c r="L182" s="319"/>
      <c r="M182" s="320"/>
      <c r="N182" s="321"/>
      <c r="O182" s="319"/>
      <c r="P182" s="320"/>
      <c r="Q182" s="321"/>
      <c r="R182" s="319"/>
      <c r="S182" s="320"/>
      <c r="T182" s="321"/>
      <c r="U182" s="322"/>
      <c r="V182" s="323"/>
      <c r="W182" s="324"/>
      <c r="X182" s="322"/>
      <c r="Y182" s="323"/>
      <c r="Z182" s="324"/>
      <c r="AA182" s="325"/>
      <c r="AB182" s="326"/>
      <c r="AC182" s="327"/>
      <c r="AD182" s="317"/>
      <c r="AE182" s="319"/>
      <c r="AF182" s="320"/>
      <c r="AG182" s="321"/>
      <c r="AH182" s="319"/>
      <c r="AI182" s="320"/>
      <c r="AJ182" s="321"/>
      <c r="AK182" s="319"/>
      <c r="AL182" s="320"/>
      <c r="AM182" s="321"/>
      <c r="AN182" s="319"/>
      <c r="AO182" s="320"/>
      <c r="AP182" s="321"/>
      <c r="AQ182" s="319"/>
      <c r="AR182" s="320"/>
      <c r="AS182" s="321"/>
      <c r="AT182" s="322"/>
      <c r="AU182" s="323"/>
      <c r="AV182" s="324"/>
      <c r="AW182" s="322"/>
      <c r="AX182" s="323"/>
      <c r="AY182" s="324"/>
      <c r="AZ182" s="325"/>
      <c r="BA182" s="326"/>
      <c r="BB182" s="327"/>
      <c r="BC182" s="317"/>
      <c r="BD182" s="319"/>
      <c r="BE182" s="320"/>
      <c r="BF182" s="321"/>
      <c r="BG182" s="319"/>
      <c r="BH182" s="320"/>
      <c r="BI182" s="321"/>
      <c r="BJ182" s="319"/>
      <c r="BK182" s="320"/>
      <c r="BL182" s="321"/>
      <c r="BM182" s="319"/>
      <c r="BN182" s="320"/>
      <c r="BO182" s="321"/>
      <c r="BP182" s="319"/>
      <c r="BQ182" s="320"/>
      <c r="BR182" s="321"/>
      <c r="BS182" s="322"/>
      <c r="BT182" s="323"/>
      <c r="BU182" s="324"/>
      <c r="BV182" s="322"/>
      <c r="BW182" s="323"/>
      <c r="BX182" s="324"/>
      <c r="BY182" s="325"/>
      <c r="BZ182" s="326"/>
      <c r="CA182" s="327"/>
      <c r="CB182" s="317"/>
      <c r="CC182" s="319"/>
      <c r="CD182" s="320"/>
      <c r="CE182" s="321"/>
      <c r="CF182" s="319"/>
      <c r="CG182" s="320"/>
      <c r="CH182" s="321"/>
      <c r="CI182" s="319"/>
      <c r="CJ182" s="320"/>
      <c r="CK182" s="321"/>
      <c r="CL182" s="319"/>
      <c r="CM182" s="320"/>
      <c r="CN182" s="321"/>
      <c r="CO182" s="319"/>
      <c r="CP182" s="320"/>
      <c r="CQ182" s="321"/>
      <c r="CR182" s="322"/>
      <c r="CS182" s="323"/>
      <c r="CT182" s="324"/>
      <c r="CU182" s="322"/>
      <c r="CV182" s="323"/>
      <c r="CW182" s="324"/>
      <c r="CX182" s="325"/>
      <c r="CY182" s="326"/>
      <c r="CZ182" s="327"/>
      <c r="DA182" s="317"/>
      <c r="DB182" s="328"/>
      <c r="DC182" s="329"/>
      <c r="DD182" s="330"/>
      <c r="DE182" s="328"/>
      <c r="DF182" s="329"/>
      <c r="DG182" s="330"/>
      <c r="DH182" s="328"/>
      <c r="DI182" s="329"/>
      <c r="DJ182" s="330"/>
      <c r="DK182" s="328"/>
      <c r="DL182" s="329"/>
      <c r="DM182" s="330"/>
      <c r="DN182" s="328"/>
      <c r="DO182" s="329"/>
      <c r="DP182" s="330"/>
      <c r="DQ182" s="322"/>
      <c r="DR182" s="323"/>
      <c r="DS182" s="324"/>
      <c r="DT182" s="322"/>
      <c r="DU182" s="323"/>
      <c r="DV182" s="324"/>
      <c r="DW182" s="325"/>
      <c r="DX182" s="326"/>
      <c r="DY182" s="327"/>
      <c r="DZ182" s="317"/>
    </row>
    <row r="183" spans="1:130" x14ac:dyDescent="0.35">
      <c r="A183" s="314"/>
      <c r="B183" s="315"/>
      <c r="C183" s="316"/>
      <c r="D183" s="317"/>
      <c r="E183" s="318"/>
      <c r="F183" s="319"/>
      <c r="G183" s="320"/>
      <c r="H183" s="321"/>
      <c r="I183" s="319"/>
      <c r="J183" s="320"/>
      <c r="K183" s="321"/>
      <c r="L183" s="319"/>
      <c r="M183" s="320"/>
      <c r="N183" s="321"/>
      <c r="O183" s="319"/>
      <c r="P183" s="320"/>
      <c r="Q183" s="321"/>
      <c r="R183" s="319"/>
      <c r="S183" s="320"/>
      <c r="T183" s="321"/>
      <c r="U183" s="322"/>
      <c r="V183" s="323"/>
      <c r="W183" s="324"/>
      <c r="X183" s="322"/>
      <c r="Y183" s="323"/>
      <c r="Z183" s="324"/>
      <c r="AA183" s="325"/>
      <c r="AB183" s="326"/>
      <c r="AC183" s="327"/>
      <c r="AD183" s="317"/>
      <c r="AE183" s="319"/>
      <c r="AF183" s="320"/>
      <c r="AG183" s="321"/>
      <c r="AH183" s="319"/>
      <c r="AI183" s="320"/>
      <c r="AJ183" s="321"/>
      <c r="AK183" s="319"/>
      <c r="AL183" s="320"/>
      <c r="AM183" s="321"/>
      <c r="AN183" s="319"/>
      <c r="AO183" s="320"/>
      <c r="AP183" s="321"/>
      <c r="AQ183" s="319"/>
      <c r="AR183" s="320"/>
      <c r="AS183" s="321"/>
      <c r="AT183" s="322"/>
      <c r="AU183" s="323"/>
      <c r="AV183" s="324"/>
      <c r="AW183" s="322"/>
      <c r="AX183" s="323"/>
      <c r="AY183" s="324"/>
      <c r="AZ183" s="325"/>
      <c r="BA183" s="326"/>
      <c r="BB183" s="327"/>
      <c r="BC183" s="317"/>
      <c r="BD183" s="319"/>
      <c r="BE183" s="320"/>
      <c r="BF183" s="321"/>
      <c r="BG183" s="319"/>
      <c r="BH183" s="320"/>
      <c r="BI183" s="321"/>
      <c r="BJ183" s="319"/>
      <c r="BK183" s="320"/>
      <c r="BL183" s="321"/>
      <c r="BM183" s="319"/>
      <c r="BN183" s="320"/>
      <c r="BO183" s="321"/>
      <c r="BP183" s="319"/>
      <c r="BQ183" s="320"/>
      <c r="BR183" s="321"/>
      <c r="BS183" s="322"/>
      <c r="BT183" s="323"/>
      <c r="BU183" s="324"/>
      <c r="BV183" s="322"/>
      <c r="BW183" s="323"/>
      <c r="BX183" s="324"/>
      <c r="BY183" s="325"/>
      <c r="BZ183" s="326"/>
      <c r="CA183" s="327"/>
      <c r="CB183" s="317"/>
      <c r="CC183" s="319"/>
      <c r="CD183" s="320"/>
      <c r="CE183" s="321"/>
      <c r="CF183" s="319"/>
      <c r="CG183" s="320"/>
      <c r="CH183" s="321"/>
      <c r="CI183" s="319"/>
      <c r="CJ183" s="320"/>
      <c r="CK183" s="321"/>
      <c r="CL183" s="319"/>
      <c r="CM183" s="320"/>
      <c r="CN183" s="321"/>
      <c r="CO183" s="319"/>
      <c r="CP183" s="320"/>
      <c r="CQ183" s="321"/>
      <c r="CR183" s="322"/>
      <c r="CS183" s="323"/>
      <c r="CT183" s="324"/>
      <c r="CU183" s="322"/>
      <c r="CV183" s="323"/>
      <c r="CW183" s="324"/>
      <c r="CX183" s="325"/>
      <c r="CY183" s="326"/>
      <c r="CZ183" s="327"/>
      <c r="DA183" s="317"/>
      <c r="DB183" s="328"/>
      <c r="DC183" s="329"/>
      <c r="DD183" s="330"/>
      <c r="DE183" s="328"/>
      <c r="DF183" s="329"/>
      <c r="DG183" s="330"/>
      <c r="DH183" s="328"/>
      <c r="DI183" s="329"/>
      <c r="DJ183" s="330"/>
      <c r="DK183" s="328"/>
      <c r="DL183" s="329"/>
      <c r="DM183" s="330"/>
      <c r="DN183" s="328"/>
      <c r="DO183" s="329"/>
      <c r="DP183" s="330"/>
      <c r="DQ183" s="322"/>
      <c r="DR183" s="323"/>
      <c r="DS183" s="324"/>
      <c r="DT183" s="322"/>
      <c r="DU183" s="323"/>
      <c r="DV183" s="324"/>
      <c r="DW183" s="325"/>
      <c r="DX183" s="326"/>
      <c r="DY183" s="327"/>
      <c r="DZ183" s="317"/>
    </row>
    <row r="184" spans="1:130" x14ac:dyDescent="0.35">
      <c r="A184" s="314"/>
      <c r="B184" s="315"/>
      <c r="C184" s="316"/>
      <c r="D184" s="317"/>
      <c r="E184" s="318"/>
      <c r="F184" s="319"/>
      <c r="G184" s="320"/>
      <c r="H184" s="321"/>
      <c r="I184" s="319"/>
      <c r="J184" s="320"/>
      <c r="K184" s="321"/>
      <c r="L184" s="319"/>
      <c r="M184" s="320"/>
      <c r="N184" s="321"/>
      <c r="O184" s="319"/>
      <c r="P184" s="320"/>
      <c r="Q184" s="321"/>
      <c r="R184" s="319"/>
      <c r="S184" s="320"/>
      <c r="T184" s="321"/>
      <c r="U184" s="322"/>
      <c r="V184" s="323"/>
      <c r="W184" s="324"/>
      <c r="X184" s="322"/>
      <c r="Y184" s="323"/>
      <c r="Z184" s="324"/>
      <c r="AA184" s="325"/>
      <c r="AB184" s="326"/>
      <c r="AC184" s="327"/>
      <c r="AD184" s="317"/>
      <c r="AE184" s="319"/>
      <c r="AF184" s="320"/>
      <c r="AG184" s="321"/>
      <c r="AH184" s="319"/>
      <c r="AI184" s="320"/>
      <c r="AJ184" s="321"/>
      <c r="AK184" s="319"/>
      <c r="AL184" s="320"/>
      <c r="AM184" s="321"/>
      <c r="AN184" s="319"/>
      <c r="AO184" s="320"/>
      <c r="AP184" s="321"/>
      <c r="AQ184" s="319"/>
      <c r="AR184" s="320"/>
      <c r="AS184" s="321"/>
      <c r="AT184" s="322"/>
      <c r="AU184" s="323"/>
      <c r="AV184" s="324"/>
      <c r="AW184" s="322"/>
      <c r="AX184" s="323"/>
      <c r="AY184" s="324"/>
      <c r="AZ184" s="325"/>
      <c r="BA184" s="326"/>
      <c r="BB184" s="327"/>
      <c r="BC184" s="317"/>
      <c r="BD184" s="319"/>
      <c r="BE184" s="320"/>
      <c r="BF184" s="321"/>
      <c r="BG184" s="319"/>
      <c r="BH184" s="320"/>
      <c r="BI184" s="321"/>
      <c r="BJ184" s="319"/>
      <c r="BK184" s="320"/>
      <c r="BL184" s="321"/>
      <c r="BM184" s="319"/>
      <c r="BN184" s="320"/>
      <c r="BO184" s="321"/>
      <c r="BP184" s="319"/>
      <c r="BQ184" s="320"/>
      <c r="BR184" s="321"/>
      <c r="BS184" s="322"/>
      <c r="BT184" s="323"/>
      <c r="BU184" s="324"/>
      <c r="BV184" s="322"/>
      <c r="BW184" s="323"/>
      <c r="BX184" s="324"/>
      <c r="BY184" s="325"/>
      <c r="BZ184" s="326"/>
      <c r="CA184" s="327"/>
      <c r="CB184" s="317"/>
      <c r="CC184" s="319"/>
      <c r="CD184" s="320"/>
      <c r="CE184" s="321"/>
      <c r="CF184" s="319"/>
      <c r="CG184" s="320"/>
      <c r="CH184" s="321"/>
      <c r="CI184" s="319"/>
      <c r="CJ184" s="320"/>
      <c r="CK184" s="321"/>
      <c r="CL184" s="319"/>
      <c r="CM184" s="320"/>
      <c r="CN184" s="321"/>
      <c r="CO184" s="319"/>
      <c r="CP184" s="320"/>
      <c r="CQ184" s="321"/>
      <c r="CR184" s="322"/>
      <c r="CS184" s="323"/>
      <c r="CT184" s="324"/>
      <c r="CU184" s="322"/>
      <c r="CV184" s="323"/>
      <c r="CW184" s="324"/>
      <c r="CX184" s="325"/>
      <c r="CY184" s="326"/>
      <c r="CZ184" s="327"/>
      <c r="DA184" s="317"/>
      <c r="DB184" s="328"/>
      <c r="DC184" s="329"/>
      <c r="DD184" s="330"/>
      <c r="DE184" s="328"/>
      <c r="DF184" s="329"/>
      <c r="DG184" s="330"/>
      <c r="DH184" s="328"/>
      <c r="DI184" s="329"/>
      <c r="DJ184" s="330"/>
      <c r="DK184" s="328"/>
      <c r="DL184" s="329"/>
      <c r="DM184" s="330"/>
      <c r="DN184" s="328"/>
      <c r="DO184" s="329"/>
      <c r="DP184" s="330"/>
      <c r="DQ184" s="322"/>
      <c r="DR184" s="323"/>
      <c r="DS184" s="324"/>
      <c r="DT184" s="322"/>
      <c r="DU184" s="323"/>
      <c r="DV184" s="324"/>
      <c r="DW184" s="325"/>
      <c r="DX184" s="326"/>
      <c r="DY184" s="327"/>
      <c r="DZ184" s="317"/>
    </row>
    <row r="185" spans="1:130" x14ac:dyDescent="0.35">
      <c r="A185" s="314"/>
      <c r="B185" s="315"/>
      <c r="C185" s="316"/>
      <c r="D185" s="317"/>
      <c r="E185" s="318"/>
      <c r="F185" s="319"/>
      <c r="G185" s="320"/>
      <c r="H185" s="321"/>
      <c r="I185" s="319"/>
      <c r="J185" s="320"/>
      <c r="K185" s="321"/>
      <c r="L185" s="319"/>
      <c r="M185" s="320"/>
      <c r="N185" s="321"/>
      <c r="O185" s="319"/>
      <c r="P185" s="320"/>
      <c r="Q185" s="321"/>
      <c r="R185" s="319"/>
      <c r="S185" s="320"/>
      <c r="T185" s="321"/>
      <c r="U185" s="322"/>
      <c r="V185" s="323"/>
      <c r="W185" s="324"/>
      <c r="X185" s="322"/>
      <c r="Y185" s="323"/>
      <c r="Z185" s="324"/>
      <c r="AA185" s="325"/>
      <c r="AB185" s="326"/>
      <c r="AC185" s="327"/>
      <c r="AD185" s="317"/>
      <c r="AE185" s="319"/>
      <c r="AF185" s="320"/>
      <c r="AG185" s="321"/>
      <c r="AH185" s="319"/>
      <c r="AI185" s="320"/>
      <c r="AJ185" s="321"/>
      <c r="AK185" s="319"/>
      <c r="AL185" s="320"/>
      <c r="AM185" s="321"/>
      <c r="AN185" s="319"/>
      <c r="AO185" s="320"/>
      <c r="AP185" s="321"/>
      <c r="AQ185" s="319"/>
      <c r="AR185" s="320"/>
      <c r="AS185" s="321"/>
      <c r="AT185" s="322"/>
      <c r="AU185" s="323"/>
      <c r="AV185" s="324"/>
      <c r="AW185" s="322"/>
      <c r="AX185" s="323"/>
      <c r="AY185" s="324"/>
      <c r="AZ185" s="325"/>
      <c r="BA185" s="326"/>
      <c r="BB185" s="327"/>
      <c r="BC185" s="317"/>
      <c r="BD185" s="319"/>
      <c r="BE185" s="320"/>
      <c r="BF185" s="321"/>
      <c r="BG185" s="319"/>
      <c r="BH185" s="320"/>
      <c r="BI185" s="321"/>
      <c r="BJ185" s="319"/>
      <c r="BK185" s="320"/>
      <c r="BL185" s="321"/>
      <c r="BM185" s="319"/>
      <c r="BN185" s="320"/>
      <c r="BO185" s="321"/>
      <c r="BP185" s="319"/>
      <c r="BQ185" s="320"/>
      <c r="BR185" s="321"/>
      <c r="BS185" s="322"/>
      <c r="BT185" s="323"/>
      <c r="BU185" s="324"/>
      <c r="BV185" s="322"/>
      <c r="BW185" s="323"/>
      <c r="BX185" s="324"/>
      <c r="BY185" s="325"/>
      <c r="BZ185" s="326"/>
      <c r="CA185" s="327"/>
      <c r="CB185" s="317"/>
      <c r="CC185" s="319"/>
      <c r="CD185" s="320"/>
      <c r="CE185" s="321"/>
      <c r="CF185" s="319"/>
      <c r="CG185" s="320"/>
      <c r="CH185" s="321"/>
      <c r="CI185" s="319"/>
      <c r="CJ185" s="320"/>
      <c r="CK185" s="321"/>
      <c r="CL185" s="319"/>
      <c r="CM185" s="320"/>
      <c r="CN185" s="321"/>
      <c r="CO185" s="319"/>
      <c r="CP185" s="320"/>
      <c r="CQ185" s="321"/>
      <c r="CR185" s="322"/>
      <c r="CS185" s="323"/>
      <c r="CT185" s="324"/>
      <c r="CU185" s="322"/>
      <c r="CV185" s="323"/>
      <c r="CW185" s="324"/>
      <c r="CX185" s="325"/>
      <c r="CY185" s="326"/>
      <c r="CZ185" s="327"/>
      <c r="DA185" s="317"/>
      <c r="DB185" s="328"/>
      <c r="DC185" s="329"/>
      <c r="DD185" s="330"/>
      <c r="DE185" s="328"/>
      <c r="DF185" s="329"/>
      <c r="DG185" s="330"/>
      <c r="DH185" s="328"/>
      <c r="DI185" s="329"/>
      <c r="DJ185" s="330"/>
      <c r="DK185" s="328"/>
      <c r="DL185" s="329"/>
      <c r="DM185" s="330"/>
      <c r="DN185" s="328"/>
      <c r="DO185" s="329"/>
      <c r="DP185" s="330"/>
      <c r="DQ185" s="322"/>
      <c r="DR185" s="323"/>
      <c r="DS185" s="324"/>
      <c r="DT185" s="322"/>
      <c r="DU185" s="323"/>
      <c r="DV185" s="324"/>
      <c r="DW185" s="325"/>
      <c r="DX185" s="326"/>
      <c r="DY185" s="327"/>
      <c r="DZ185" s="317"/>
    </row>
    <row r="186" spans="1:130" x14ac:dyDescent="0.35">
      <c r="A186" s="314"/>
      <c r="B186" s="315"/>
      <c r="C186" s="316"/>
      <c r="D186" s="317"/>
      <c r="E186" s="318"/>
      <c r="F186" s="319"/>
      <c r="G186" s="320"/>
      <c r="H186" s="321"/>
      <c r="I186" s="319"/>
      <c r="J186" s="320"/>
      <c r="K186" s="321"/>
      <c r="L186" s="319"/>
      <c r="M186" s="320"/>
      <c r="N186" s="321"/>
      <c r="O186" s="319"/>
      <c r="P186" s="320"/>
      <c r="Q186" s="321"/>
      <c r="R186" s="319"/>
      <c r="S186" s="320"/>
      <c r="T186" s="321"/>
      <c r="U186" s="322"/>
      <c r="V186" s="323"/>
      <c r="W186" s="324"/>
      <c r="X186" s="322"/>
      <c r="Y186" s="323"/>
      <c r="Z186" s="324"/>
      <c r="AA186" s="325"/>
      <c r="AB186" s="326"/>
      <c r="AC186" s="327"/>
      <c r="AD186" s="317"/>
      <c r="AE186" s="319"/>
      <c r="AF186" s="320"/>
      <c r="AG186" s="321"/>
      <c r="AH186" s="319"/>
      <c r="AI186" s="320"/>
      <c r="AJ186" s="321"/>
      <c r="AK186" s="319"/>
      <c r="AL186" s="320"/>
      <c r="AM186" s="321"/>
      <c r="AN186" s="319"/>
      <c r="AO186" s="320"/>
      <c r="AP186" s="321"/>
      <c r="AQ186" s="319"/>
      <c r="AR186" s="320"/>
      <c r="AS186" s="321"/>
      <c r="AT186" s="322"/>
      <c r="AU186" s="323"/>
      <c r="AV186" s="324"/>
      <c r="AW186" s="322"/>
      <c r="AX186" s="323"/>
      <c r="AY186" s="324"/>
      <c r="AZ186" s="325"/>
      <c r="BA186" s="326"/>
      <c r="BB186" s="327"/>
      <c r="BC186" s="317"/>
      <c r="BD186" s="319"/>
      <c r="BE186" s="320"/>
      <c r="BF186" s="321"/>
      <c r="BG186" s="319"/>
      <c r="BH186" s="320"/>
      <c r="BI186" s="321"/>
      <c r="BJ186" s="319"/>
      <c r="BK186" s="320"/>
      <c r="BL186" s="321"/>
      <c r="BM186" s="319"/>
      <c r="BN186" s="320"/>
      <c r="BO186" s="321"/>
      <c r="BP186" s="319"/>
      <c r="BQ186" s="320"/>
      <c r="BR186" s="321"/>
      <c r="BS186" s="322"/>
      <c r="BT186" s="323"/>
      <c r="BU186" s="324"/>
      <c r="BV186" s="322"/>
      <c r="BW186" s="323"/>
      <c r="BX186" s="324"/>
      <c r="BY186" s="325"/>
      <c r="BZ186" s="326"/>
      <c r="CA186" s="327"/>
      <c r="CB186" s="317"/>
      <c r="CC186" s="319"/>
      <c r="CD186" s="320"/>
      <c r="CE186" s="321"/>
      <c r="CF186" s="319"/>
      <c r="CG186" s="320"/>
      <c r="CH186" s="321"/>
      <c r="CI186" s="319"/>
      <c r="CJ186" s="320"/>
      <c r="CK186" s="321"/>
      <c r="CL186" s="319"/>
      <c r="CM186" s="320"/>
      <c r="CN186" s="321"/>
      <c r="CO186" s="319"/>
      <c r="CP186" s="320"/>
      <c r="CQ186" s="321"/>
      <c r="CR186" s="322"/>
      <c r="CS186" s="323"/>
      <c r="CT186" s="324"/>
      <c r="CU186" s="322"/>
      <c r="CV186" s="323"/>
      <c r="CW186" s="324"/>
      <c r="CX186" s="325"/>
      <c r="CY186" s="326"/>
      <c r="CZ186" s="327"/>
      <c r="DA186" s="317"/>
      <c r="DB186" s="328"/>
      <c r="DC186" s="329"/>
      <c r="DD186" s="330"/>
      <c r="DE186" s="328"/>
      <c r="DF186" s="329"/>
      <c r="DG186" s="330"/>
      <c r="DH186" s="328"/>
      <c r="DI186" s="329"/>
      <c r="DJ186" s="330"/>
      <c r="DK186" s="328"/>
      <c r="DL186" s="329"/>
      <c r="DM186" s="330"/>
      <c r="DN186" s="328"/>
      <c r="DO186" s="329"/>
      <c r="DP186" s="330"/>
      <c r="DQ186" s="322"/>
      <c r="DR186" s="323"/>
      <c r="DS186" s="324"/>
      <c r="DT186" s="322"/>
      <c r="DU186" s="323"/>
      <c r="DV186" s="324"/>
      <c r="DW186" s="325"/>
      <c r="DX186" s="326"/>
      <c r="DY186" s="327"/>
      <c r="DZ186" s="317"/>
    </row>
    <row r="187" spans="1:130" x14ac:dyDescent="0.35">
      <c r="A187" s="314"/>
      <c r="B187" s="315"/>
      <c r="C187" s="316"/>
      <c r="D187" s="317"/>
      <c r="E187" s="318"/>
      <c r="F187" s="319"/>
      <c r="G187" s="320"/>
      <c r="H187" s="321"/>
      <c r="I187" s="319"/>
      <c r="J187" s="320"/>
      <c r="K187" s="321"/>
      <c r="L187" s="319"/>
      <c r="M187" s="320"/>
      <c r="N187" s="321"/>
      <c r="O187" s="319"/>
      <c r="P187" s="320"/>
      <c r="Q187" s="321"/>
      <c r="R187" s="319"/>
      <c r="S187" s="320"/>
      <c r="T187" s="321"/>
      <c r="U187" s="322"/>
      <c r="V187" s="323"/>
      <c r="W187" s="324"/>
      <c r="X187" s="322"/>
      <c r="Y187" s="323"/>
      <c r="Z187" s="324"/>
      <c r="AA187" s="325"/>
      <c r="AB187" s="326"/>
      <c r="AC187" s="327"/>
      <c r="AD187" s="317"/>
      <c r="AE187" s="319"/>
      <c r="AF187" s="320"/>
      <c r="AG187" s="321"/>
      <c r="AH187" s="319"/>
      <c r="AI187" s="320"/>
      <c r="AJ187" s="321"/>
      <c r="AK187" s="319"/>
      <c r="AL187" s="320"/>
      <c r="AM187" s="321"/>
      <c r="AN187" s="319"/>
      <c r="AO187" s="320"/>
      <c r="AP187" s="321"/>
      <c r="AQ187" s="319"/>
      <c r="AR187" s="320"/>
      <c r="AS187" s="321"/>
      <c r="AT187" s="322"/>
      <c r="AU187" s="323"/>
      <c r="AV187" s="324"/>
      <c r="AW187" s="322"/>
      <c r="AX187" s="323"/>
      <c r="AY187" s="324"/>
      <c r="AZ187" s="325"/>
      <c r="BA187" s="326"/>
      <c r="BB187" s="327"/>
      <c r="BC187" s="317"/>
      <c r="BD187" s="319"/>
      <c r="BE187" s="320"/>
      <c r="BF187" s="321"/>
      <c r="BG187" s="319"/>
      <c r="BH187" s="320"/>
      <c r="BI187" s="321"/>
      <c r="BJ187" s="319"/>
      <c r="BK187" s="320"/>
      <c r="BL187" s="321"/>
      <c r="BM187" s="319"/>
      <c r="BN187" s="320"/>
      <c r="BO187" s="321"/>
      <c r="BP187" s="319"/>
      <c r="BQ187" s="320"/>
      <c r="BR187" s="321"/>
      <c r="BS187" s="322"/>
      <c r="BT187" s="323"/>
      <c r="BU187" s="324"/>
      <c r="BV187" s="322"/>
      <c r="BW187" s="323"/>
      <c r="BX187" s="324"/>
      <c r="BY187" s="325"/>
      <c r="BZ187" s="326"/>
      <c r="CA187" s="327"/>
      <c r="CB187" s="317"/>
      <c r="CC187" s="319"/>
      <c r="CD187" s="320"/>
      <c r="CE187" s="321"/>
      <c r="CF187" s="319"/>
      <c r="CG187" s="320"/>
      <c r="CH187" s="321"/>
      <c r="CI187" s="319"/>
      <c r="CJ187" s="320"/>
      <c r="CK187" s="321"/>
      <c r="CL187" s="319"/>
      <c r="CM187" s="320"/>
      <c r="CN187" s="321"/>
      <c r="CO187" s="319"/>
      <c r="CP187" s="320"/>
      <c r="CQ187" s="321"/>
      <c r="CR187" s="322"/>
      <c r="CS187" s="323"/>
      <c r="CT187" s="324"/>
      <c r="CU187" s="322"/>
      <c r="CV187" s="323"/>
      <c r="CW187" s="324"/>
      <c r="CX187" s="325"/>
      <c r="CY187" s="326"/>
      <c r="CZ187" s="327"/>
      <c r="DA187" s="317"/>
      <c r="DB187" s="328"/>
      <c r="DC187" s="329"/>
      <c r="DD187" s="330"/>
      <c r="DE187" s="328"/>
      <c r="DF187" s="329"/>
      <c r="DG187" s="330"/>
      <c r="DH187" s="328"/>
      <c r="DI187" s="329"/>
      <c r="DJ187" s="330"/>
      <c r="DK187" s="328"/>
      <c r="DL187" s="329"/>
      <c r="DM187" s="330"/>
      <c r="DN187" s="328"/>
      <c r="DO187" s="329"/>
      <c r="DP187" s="330"/>
      <c r="DQ187" s="322"/>
      <c r="DR187" s="323"/>
      <c r="DS187" s="324"/>
      <c r="DT187" s="322"/>
      <c r="DU187" s="323"/>
      <c r="DV187" s="324"/>
      <c r="DW187" s="325"/>
      <c r="DX187" s="326"/>
      <c r="DY187" s="327"/>
      <c r="DZ187" s="317"/>
    </row>
    <row r="188" spans="1:130" x14ac:dyDescent="0.35">
      <c r="A188" s="314"/>
      <c r="B188" s="315"/>
      <c r="C188" s="316"/>
      <c r="D188" s="317"/>
      <c r="E188" s="318"/>
      <c r="F188" s="319"/>
      <c r="G188" s="320"/>
      <c r="H188" s="321"/>
      <c r="I188" s="319"/>
      <c r="J188" s="320"/>
      <c r="K188" s="321"/>
      <c r="L188" s="319"/>
      <c r="M188" s="320"/>
      <c r="N188" s="321"/>
      <c r="O188" s="319"/>
      <c r="P188" s="320"/>
      <c r="Q188" s="321"/>
      <c r="R188" s="319"/>
      <c r="S188" s="320"/>
      <c r="T188" s="321"/>
      <c r="U188" s="322"/>
      <c r="V188" s="323"/>
      <c r="W188" s="324"/>
      <c r="X188" s="322"/>
      <c r="Y188" s="323"/>
      <c r="Z188" s="324"/>
      <c r="AA188" s="325"/>
      <c r="AB188" s="326"/>
      <c r="AC188" s="327"/>
      <c r="AD188" s="317"/>
      <c r="AE188" s="319"/>
      <c r="AF188" s="320"/>
      <c r="AG188" s="321"/>
      <c r="AH188" s="319"/>
      <c r="AI188" s="320"/>
      <c r="AJ188" s="321"/>
      <c r="AK188" s="319"/>
      <c r="AL188" s="320"/>
      <c r="AM188" s="321"/>
      <c r="AN188" s="319"/>
      <c r="AO188" s="320"/>
      <c r="AP188" s="321"/>
      <c r="AQ188" s="319"/>
      <c r="AR188" s="320"/>
      <c r="AS188" s="321"/>
      <c r="AT188" s="322"/>
      <c r="AU188" s="323"/>
      <c r="AV188" s="324"/>
      <c r="AW188" s="322"/>
      <c r="AX188" s="323"/>
      <c r="AY188" s="324"/>
      <c r="AZ188" s="325"/>
      <c r="BA188" s="326"/>
      <c r="BB188" s="327"/>
      <c r="BC188" s="317"/>
      <c r="BD188" s="319"/>
      <c r="BE188" s="320"/>
      <c r="BF188" s="321"/>
      <c r="BG188" s="319"/>
      <c r="BH188" s="320"/>
      <c r="BI188" s="321"/>
      <c r="BJ188" s="319"/>
      <c r="BK188" s="320"/>
      <c r="BL188" s="321"/>
      <c r="BM188" s="319"/>
      <c r="BN188" s="320"/>
      <c r="BO188" s="321"/>
      <c r="BP188" s="319"/>
      <c r="BQ188" s="320"/>
      <c r="BR188" s="321"/>
      <c r="BS188" s="322"/>
      <c r="BT188" s="323"/>
      <c r="BU188" s="324"/>
      <c r="BV188" s="322"/>
      <c r="BW188" s="323"/>
      <c r="BX188" s="324"/>
      <c r="BY188" s="325"/>
      <c r="BZ188" s="326"/>
      <c r="CA188" s="327"/>
      <c r="CB188" s="317"/>
      <c r="CC188" s="319"/>
      <c r="CD188" s="320"/>
      <c r="CE188" s="321"/>
      <c r="CF188" s="319"/>
      <c r="CG188" s="320"/>
      <c r="CH188" s="321"/>
      <c r="CI188" s="319"/>
      <c r="CJ188" s="320"/>
      <c r="CK188" s="321"/>
      <c r="CL188" s="319"/>
      <c r="CM188" s="320"/>
      <c r="CN188" s="321"/>
      <c r="CO188" s="319"/>
      <c r="CP188" s="320"/>
      <c r="CQ188" s="321"/>
      <c r="CR188" s="322"/>
      <c r="CS188" s="323"/>
      <c r="CT188" s="324"/>
      <c r="CU188" s="322"/>
      <c r="CV188" s="323"/>
      <c r="CW188" s="324"/>
      <c r="CX188" s="325"/>
      <c r="CY188" s="326"/>
      <c r="CZ188" s="327"/>
      <c r="DA188" s="317"/>
      <c r="DB188" s="328"/>
      <c r="DC188" s="329"/>
      <c r="DD188" s="330"/>
      <c r="DE188" s="328"/>
      <c r="DF188" s="329"/>
      <c r="DG188" s="330"/>
      <c r="DH188" s="328"/>
      <c r="DI188" s="329"/>
      <c r="DJ188" s="330"/>
      <c r="DK188" s="328"/>
      <c r="DL188" s="329"/>
      <c r="DM188" s="330"/>
      <c r="DN188" s="328"/>
      <c r="DO188" s="329"/>
      <c r="DP188" s="330"/>
      <c r="DQ188" s="322"/>
      <c r="DR188" s="323"/>
      <c r="DS188" s="324"/>
      <c r="DT188" s="322"/>
      <c r="DU188" s="323"/>
      <c r="DV188" s="324"/>
      <c r="DW188" s="325"/>
      <c r="DX188" s="326"/>
      <c r="DY188" s="327"/>
      <c r="DZ188" s="317"/>
    </row>
    <row r="189" spans="1:130" x14ac:dyDescent="0.35">
      <c r="A189" s="314"/>
      <c r="B189" s="315"/>
      <c r="C189" s="316"/>
      <c r="D189" s="317"/>
      <c r="E189" s="318"/>
      <c r="F189" s="319"/>
      <c r="G189" s="320"/>
      <c r="H189" s="321"/>
      <c r="I189" s="319"/>
      <c r="J189" s="320"/>
      <c r="K189" s="321"/>
      <c r="L189" s="319"/>
      <c r="M189" s="320"/>
      <c r="N189" s="321"/>
      <c r="O189" s="319"/>
      <c r="P189" s="320"/>
      <c r="Q189" s="321"/>
      <c r="R189" s="319"/>
      <c r="S189" s="320"/>
      <c r="T189" s="321"/>
      <c r="U189" s="322"/>
      <c r="V189" s="323"/>
      <c r="W189" s="324"/>
      <c r="X189" s="322"/>
      <c r="Y189" s="323"/>
      <c r="Z189" s="324"/>
      <c r="AA189" s="325"/>
      <c r="AB189" s="326"/>
      <c r="AC189" s="327"/>
      <c r="AD189" s="317"/>
      <c r="AE189" s="319"/>
      <c r="AF189" s="320"/>
      <c r="AG189" s="321"/>
      <c r="AH189" s="319"/>
      <c r="AI189" s="320"/>
      <c r="AJ189" s="321"/>
      <c r="AK189" s="319"/>
      <c r="AL189" s="320"/>
      <c r="AM189" s="321"/>
      <c r="AN189" s="319"/>
      <c r="AO189" s="320"/>
      <c r="AP189" s="321"/>
      <c r="AQ189" s="319"/>
      <c r="AR189" s="320"/>
      <c r="AS189" s="321"/>
      <c r="AT189" s="322"/>
      <c r="AU189" s="323"/>
      <c r="AV189" s="324"/>
      <c r="AW189" s="322"/>
      <c r="AX189" s="323"/>
      <c r="AY189" s="324"/>
      <c r="AZ189" s="325"/>
      <c r="BA189" s="326"/>
      <c r="BB189" s="327"/>
      <c r="BC189" s="317"/>
      <c r="BD189" s="319"/>
      <c r="BE189" s="320"/>
      <c r="BF189" s="321"/>
      <c r="BG189" s="319"/>
      <c r="BH189" s="320"/>
      <c r="BI189" s="321"/>
      <c r="BJ189" s="319"/>
      <c r="BK189" s="320"/>
      <c r="BL189" s="321"/>
      <c r="BM189" s="319"/>
      <c r="BN189" s="320"/>
      <c r="BO189" s="321"/>
      <c r="BP189" s="319"/>
      <c r="BQ189" s="320"/>
      <c r="BR189" s="321"/>
      <c r="BS189" s="322"/>
      <c r="BT189" s="323"/>
      <c r="BU189" s="324"/>
      <c r="BV189" s="322"/>
      <c r="BW189" s="323"/>
      <c r="BX189" s="324"/>
      <c r="BY189" s="325"/>
      <c r="BZ189" s="326"/>
      <c r="CA189" s="327"/>
      <c r="CB189" s="317"/>
      <c r="CC189" s="319"/>
      <c r="CD189" s="320"/>
      <c r="CE189" s="321"/>
      <c r="CF189" s="319"/>
      <c r="CG189" s="320"/>
      <c r="CH189" s="321"/>
      <c r="CI189" s="319"/>
      <c r="CJ189" s="320"/>
      <c r="CK189" s="321"/>
      <c r="CL189" s="319"/>
      <c r="CM189" s="320"/>
      <c r="CN189" s="321"/>
      <c r="CO189" s="319"/>
      <c r="CP189" s="320"/>
      <c r="CQ189" s="321"/>
      <c r="CR189" s="322"/>
      <c r="CS189" s="323"/>
      <c r="CT189" s="324"/>
      <c r="CU189" s="322"/>
      <c r="CV189" s="323"/>
      <c r="CW189" s="324"/>
      <c r="CX189" s="325"/>
      <c r="CY189" s="326"/>
      <c r="CZ189" s="327"/>
      <c r="DA189" s="317"/>
      <c r="DB189" s="328"/>
      <c r="DC189" s="329"/>
      <c r="DD189" s="330"/>
      <c r="DE189" s="328"/>
      <c r="DF189" s="329"/>
      <c r="DG189" s="330"/>
      <c r="DH189" s="328"/>
      <c r="DI189" s="329"/>
      <c r="DJ189" s="330"/>
      <c r="DK189" s="328"/>
      <c r="DL189" s="329"/>
      <c r="DM189" s="330"/>
      <c r="DN189" s="328"/>
      <c r="DO189" s="329"/>
      <c r="DP189" s="330"/>
      <c r="DQ189" s="322"/>
      <c r="DR189" s="323"/>
      <c r="DS189" s="324"/>
      <c r="DT189" s="322"/>
      <c r="DU189" s="323"/>
      <c r="DV189" s="324"/>
      <c r="DW189" s="325"/>
      <c r="DX189" s="326"/>
      <c r="DY189" s="327"/>
      <c r="DZ189" s="317"/>
    </row>
    <row r="190" spans="1:130" x14ac:dyDescent="0.35">
      <c r="A190" s="314"/>
      <c r="B190" s="315"/>
      <c r="C190" s="316"/>
      <c r="D190" s="317"/>
      <c r="E190" s="318"/>
      <c r="F190" s="319"/>
      <c r="G190" s="320"/>
      <c r="H190" s="321"/>
      <c r="I190" s="319"/>
      <c r="J190" s="320"/>
      <c r="K190" s="321"/>
      <c r="L190" s="319"/>
      <c r="M190" s="320"/>
      <c r="N190" s="321"/>
      <c r="O190" s="319"/>
      <c r="P190" s="320"/>
      <c r="Q190" s="321"/>
      <c r="R190" s="319"/>
      <c r="S190" s="320"/>
      <c r="T190" s="321"/>
      <c r="U190" s="322"/>
      <c r="V190" s="323"/>
      <c r="W190" s="324"/>
      <c r="X190" s="322"/>
      <c r="Y190" s="323"/>
      <c r="Z190" s="324"/>
      <c r="AA190" s="325"/>
      <c r="AB190" s="326"/>
      <c r="AC190" s="327"/>
      <c r="AD190" s="317"/>
      <c r="AE190" s="319"/>
      <c r="AF190" s="320"/>
      <c r="AG190" s="321"/>
      <c r="AH190" s="319"/>
      <c r="AI190" s="320"/>
      <c r="AJ190" s="321"/>
      <c r="AK190" s="319"/>
      <c r="AL190" s="320"/>
      <c r="AM190" s="321"/>
      <c r="AN190" s="319"/>
      <c r="AO190" s="320"/>
      <c r="AP190" s="321"/>
      <c r="AQ190" s="319"/>
      <c r="AR190" s="320"/>
      <c r="AS190" s="321"/>
      <c r="AT190" s="322"/>
      <c r="AU190" s="323"/>
      <c r="AV190" s="324"/>
      <c r="AW190" s="322"/>
      <c r="AX190" s="323"/>
      <c r="AY190" s="324"/>
      <c r="AZ190" s="325"/>
      <c r="BA190" s="326"/>
      <c r="BB190" s="327"/>
      <c r="BC190" s="317"/>
      <c r="BD190" s="319"/>
      <c r="BE190" s="320"/>
      <c r="BF190" s="321"/>
      <c r="BG190" s="319"/>
      <c r="BH190" s="320"/>
      <c r="BI190" s="321"/>
      <c r="BJ190" s="319"/>
      <c r="BK190" s="320"/>
      <c r="BL190" s="321"/>
      <c r="BM190" s="319"/>
      <c r="BN190" s="320"/>
      <c r="BO190" s="321"/>
      <c r="BP190" s="319"/>
      <c r="BQ190" s="320"/>
      <c r="BR190" s="321"/>
      <c r="BS190" s="322"/>
      <c r="BT190" s="323"/>
      <c r="BU190" s="324"/>
      <c r="BV190" s="322"/>
      <c r="BW190" s="323"/>
      <c r="BX190" s="324"/>
      <c r="BY190" s="325"/>
      <c r="BZ190" s="326"/>
      <c r="CA190" s="327"/>
      <c r="CB190" s="317"/>
      <c r="CC190" s="319"/>
      <c r="CD190" s="320"/>
      <c r="CE190" s="321"/>
      <c r="CF190" s="319"/>
      <c r="CG190" s="320"/>
      <c r="CH190" s="321"/>
      <c r="CI190" s="319"/>
      <c r="CJ190" s="320"/>
      <c r="CK190" s="321"/>
      <c r="CL190" s="319"/>
      <c r="CM190" s="320"/>
      <c r="CN190" s="321"/>
      <c r="CO190" s="319"/>
      <c r="CP190" s="320"/>
      <c r="CQ190" s="321"/>
      <c r="CR190" s="322"/>
      <c r="CS190" s="323"/>
      <c r="CT190" s="324"/>
      <c r="CU190" s="322"/>
      <c r="CV190" s="323"/>
      <c r="CW190" s="324"/>
      <c r="CX190" s="325"/>
      <c r="CY190" s="326"/>
      <c r="CZ190" s="327"/>
      <c r="DA190" s="317"/>
      <c r="DB190" s="328"/>
      <c r="DC190" s="329"/>
      <c r="DD190" s="330"/>
      <c r="DE190" s="328"/>
      <c r="DF190" s="329"/>
      <c r="DG190" s="330"/>
      <c r="DH190" s="328"/>
      <c r="DI190" s="329"/>
      <c r="DJ190" s="330"/>
      <c r="DK190" s="328"/>
      <c r="DL190" s="329"/>
      <c r="DM190" s="330"/>
      <c r="DN190" s="328"/>
      <c r="DO190" s="329"/>
      <c r="DP190" s="330"/>
      <c r="DQ190" s="322"/>
      <c r="DR190" s="323"/>
      <c r="DS190" s="324"/>
      <c r="DT190" s="322"/>
      <c r="DU190" s="323"/>
      <c r="DV190" s="324"/>
      <c r="DW190" s="325"/>
      <c r="DX190" s="326"/>
      <c r="DY190" s="327"/>
      <c r="DZ190" s="317"/>
    </row>
    <row r="191" spans="1:130" x14ac:dyDescent="0.35">
      <c r="A191" s="314"/>
      <c r="B191" s="315"/>
      <c r="C191" s="316"/>
      <c r="D191" s="317"/>
      <c r="E191" s="318"/>
      <c r="F191" s="319"/>
      <c r="G191" s="320"/>
      <c r="H191" s="321"/>
      <c r="I191" s="319"/>
      <c r="J191" s="320"/>
      <c r="K191" s="321"/>
      <c r="L191" s="319"/>
      <c r="M191" s="320"/>
      <c r="N191" s="321"/>
      <c r="O191" s="319"/>
      <c r="P191" s="320"/>
      <c r="Q191" s="321"/>
      <c r="R191" s="319"/>
      <c r="S191" s="320"/>
      <c r="T191" s="321"/>
      <c r="U191" s="322"/>
      <c r="V191" s="323"/>
      <c r="W191" s="324"/>
      <c r="X191" s="322"/>
      <c r="Y191" s="323"/>
      <c r="Z191" s="324"/>
      <c r="AA191" s="325"/>
      <c r="AB191" s="326"/>
      <c r="AC191" s="327"/>
      <c r="AD191" s="317"/>
      <c r="AE191" s="319"/>
      <c r="AF191" s="320"/>
      <c r="AG191" s="321"/>
      <c r="AH191" s="319"/>
      <c r="AI191" s="320"/>
      <c r="AJ191" s="321"/>
      <c r="AK191" s="319"/>
      <c r="AL191" s="320"/>
      <c r="AM191" s="321"/>
      <c r="AN191" s="319"/>
      <c r="AO191" s="320"/>
      <c r="AP191" s="321"/>
      <c r="AQ191" s="319"/>
      <c r="AR191" s="320"/>
      <c r="AS191" s="321"/>
      <c r="AT191" s="322"/>
      <c r="AU191" s="323"/>
      <c r="AV191" s="324"/>
      <c r="AW191" s="322"/>
      <c r="AX191" s="323"/>
      <c r="AY191" s="324"/>
      <c r="AZ191" s="325"/>
      <c r="BA191" s="326"/>
      <c r="BB191" s="327"/>
      <c r="BC191" s="317"/>
      <c r="BD191" s="319"/>
      <c r="BE191" s="320"/>
      <c r="BF191" s="321"/>
      <c r="BG191" s="319"/>
      <c r="BH191" s="320"/>
      <c r="BI191" s="321"/>
      <c r="BJ191" s="319"/>
      <c r="BK191" s="320"/>
      <c r="BL191" s="321"/>
      <c r="BM191" s="319"/>
      <c r="BN191" s="320"/>
      <c r="BO191" s="321"/>
      <c r="BP191" s="319"/>
      <c r="BQ191" s="320"/>
      <c r="BR191" s="321"/>
      <c r="BS191" s="322"/>
      <c r="BT191" s="323"/>
      <c r="BU191" s="324"/>
      <c r="BV191" s="322"/>
      <c r="BW191" s="323"/>
      <c r="BX191" s="324"/>
      <c r="BY191" s="325"/>
      <c r="BZ191" s="326"/>
      <c r="CA191" s="327"/>
      <c r="CB191" s="317"/>
      <c r="CC191" s="319"/>
      <c r="CD191" s="320"/>
      <c r="CE191" s="321"/>
      <c r="CF191" s="319"/>
      <c r="CG191" s="320"/>
      <c r="CH191" s="321"/>
      <c r="CI191" s="319"/>
      <c r="CJ191" s="320"/>
      <c r="CK191" s="321"/>
      <c r="CL191" s="319"/>
      <c r="CM191" s="320"/>
      <c r="CN191" s="321"/>
      <c r="CO191" s="319"/>
      <c r="CP191" s="320"/>
      <c r="CQ191" s="321"/>
      <c r="CR191" s="322"/>
      <c r="CS191" s="323"/>
      <c r="CT191" s="324"/>
      <c r="CU191" s="322"/>
      <c r="CV191" s="323"/>
      <c r="CW191" s="324"/>
      <c r="CX191" s="325"/>
      <c r="CY191" s="326"/>
      <c r="CZ191" s="327"/>
      <c r="DA191" s="317"/>
      <c r="DB191" s="328"/>
      <c r="DC191" s="329"/>
      <c r="DD191" s="330"/>
      <c r="DE191" s="328"/>
      <c r="DF191" s="329"/>
      <c r="DG191" s="330"/>
      <c r="DH191" s="328"/>
      <c r="DI191" s="329"/>
      <c r="DJ191" s="330"/>
      <c r="DK191" s="328"/>
      <c r="DL191" s="329"/>
      <c r="DM191" s="330"/>
      <c r="DN191" s="328"/>
      <c r="DO191" s="329"/>
      <c r="DP191" s="330"/>
      <c r="DQ191" s="322"/>
      <c r="DR191" s="323"/>
      <c r="DS191" s="324"/>
      <c r="DT191" s="322"/>
      <c r="DU191" s="323"/>
      <c r="DV191" s="324"/>
      <c r="DW191" s="325"/>
      <c r="DX191" s="326"/>
      <c r="DY191" s="327"/>
      <c r="DZ191" s="317"/>
    </row>
    <row r="192" spans="1:130" x14ac:dyDescent="0.35">
      <c r="A192" s="314"/>
      <c r="B192" s="315"/>
      <c r="C192" s="316"/>
      <c r="D192" s="317"/>
      <c r="E192" s="318"/>
      <c r="F192" s="319"/>
      <c r="G192" s="320"/>
      <c r="H192" s="321"/>
      <c r="I192" s="319"/>
      <c r="J192" s="320"/>
      <c r="K192" s="321"/>
      <c r="L192" s="319"/>
      <c r="M192" s="320"/>
      <c r="N192" s="321"/>
      <c r="O192" s="319"/>
      <c r="P192" s="320"/>
      <c r="Q192" s="321"/>
      <c r="R192" s="319"/>
      <c r="S192" s="320"/>
      <c r="T192" s="321"/>
      <c r="U192" s="322"/>
      <c r="V192" s="323"/>
      <c r="W192" s="324"/>
      <c r="X192" s="322"/>
      <c r="Y192" s="323"/>
      <c r="Z192" s="324"/>
      <c r="AA192" s="325"/>
      <c r="AB192" s="326"/>
      <c r="AC192" s="327"/>
      <c r="AD192" s="317"/>
      <c r="AE192" s="319"/>
      <c r="AF192" s="320"/>
      <c r="AG192" s="321"/>
      <c r="AH192" s="319"/>
      <c r="AI192" s="320"/>
      <c r="AJ192" s="321"/>
      <c r="AK192" s="319"/>
      <c r="AL192" s="320"/>
      <c r="AM192" s="321"/>
      <c r="AN192" s="319"/>
      <c r="AO192" s="320"/>
      <c r="AP192" s="321"/>
      <c r="AQ192" s="319"/>
      <c r="AR192" s="320"/>
      <c r="AS192" s="321"/>
      <c r="AT192" s="322"/>
      <c r="AU192" s="323"/>
      <c r="AV192" s="324"/>
      <c r="AW192" s="322"/>
      <c r="AX192" s="323"/>
      <c r="AY192" s="324"/>
      <c r="AZ192" s="325"/>
      <c r="BA192" s="326"/>
      <c r="BB192" s="327"/>
      <c r="BC192" s="317"/>
      <c r="BD192" s="319"/>
      <c r="BE192" s="320"/>
      <c r="BF192" s="321"/>
      <c r="BG192" s="319"/>
      <c r="BH192" s="320"/>
      <c r="BI192" s="321"/>
      <c r="BJ192" s="319"/>
      <c r="BK192" s="320"/>
      <c r="BL192" s="321"/>
      <c r="BM192" s="319"/>
      <c r="BN192" s="320"/>
      <c r="BO192" s="321"/>
      <c r="BP192" s="319"/>
      <c r="BQ192" s="320"/>
      <c r="BR192" s="321"/>
      <c r="BS192" s="322"/>
      <c r="BT192" s="323"/>
      <c r="BU192" s="324"/>
      <c r="BV192" s="322"/>
      <c r="BW192" s="323"/>
      <c r="BX192" s="324"/>
      <c r="BY192" s="325"/>
      <c r="BZ192" s="326"/>
      <c r="CA192" s="327"/>
      <c r="CB192" s="317"/>
      <c r="CC192" s="319"/>
      <c r="CD192" s="320"/>
      <c r="CE192" s="321"/>
      <c r="CF192" s="319"/>
      <c r="CG192" s="320"/>
      <c r="CH192" s="321"/>
      <c r="CI192" s="319"/>
      <c r="CJ192" s="320"/>
      <c r="CK192" s="321"/>
      <c r="CL192" s="319"/>
      <c r="CM192" s="320"/>
      <c r="CN192" s="321"/>
      <c r="CO192" s="319"/>
      <c r="CP192" s="320"/>
      <c r="CQ192" s="321"/>
      <c r="CR192" s="322"/>
      <c r="CS192" s="323"/>
      <c r="CT192" s="324"/>
      <c r="CU192" s="322"/>
      <c r="CV192" s="323"/>
      <c r="CW192" s="324"/>
      <c r="CX192" s="325"/>
      <c r="CY192" s="326"/>
      <c r="CZ192" s="327"/>
      <c r="DA192" s="317"/>
      <c r="DB192" s="328"/>
      <c r="DC192" s="329"/>
      <c r="DD192" s="330"/>
      <c r="DE192" s="328"/>
      <c r="DF192" s="329"/>
      <c r="DG192" s="330"/>
      <c r="DH192" s="328"/>
      <c r="DI192" s="329"/>
      <c r="DJ192" s="330"/>
      <c r="DK192" s="328"/>
      <c r="DL192" s="329"/>
      <c r="DM192" s="330"/>
      <c r="DN192" s="328"/>
      <c r="DO192" s="329"/>
      <c r="DP192" s="330"/>
      <c r="DQ192" s="322"/>
      <c r="DR192" s="323"/>
      <c r="DS192" s="324"/>
      <c r="DT192" s="322"/>
      <c r="DU192" s="323"/>
      <c r="DV192" s="324"/>
      <c r="DW192" s="325"/>
      <c r="DX192" s="326"/>
      <c r="DY192" s="327"/>
      <c r="DZ192" s="317"/>
    </row>
    <row r="193" spans="1:130" x14ac:dyDescent="0.35">
      <c r="A193" s="314"/>
      <c r="B193" s="315"/>
      <c r="C193" s="316"/>
      <c r="D193" s="317"/>
      <c r="E193" s="318"/>
      <c r="F193" s="319"/>
      <c r="G193" s="320"/>
      <c r="H193" s="321"/>
      <c r="I193" s="319"/>
      <c r="J193" s="320"/>
      <c r="K193" s="321"/>
      <c r="L193" s="319"/>
      <c r="M193" s="320"/>
      <c r="N193" s="321"/>
      <c r="O193" s="319"/>
      <c r="P193" s="320"/>
      <c r="Q193" s="321"/>
      <c r="R193" s="319"/>
      <c r="S193" s="320"/>
      <c r="T193" s="321"/>
      <c r="U193" s="322"/>
      <c r="V193" s="323"/>
      <c r="W193" s="324"/>
      <c r="X193" s="322"/>
      <c r="Y193" s="323"/>
      <c r="Z193" s="324"/>
      <c r="AA193" s="325"/>
      <c r="AB193" s="326"/>
      <c r="AC193" s="327"/>
      <c r="AD193" s="317"/>
      <c r="AE193" s="319"/>
      <c r="AF193" s="320"/>
      <c r="AG193" s="321"/>
      <c r="AH193" s="319"/>
      <c r="AI193" s="320"/>
      <c r="AJ193" s="321"/>
      <c r="AK193" s="319"/>
      <c r="AL193" s="320"/>
      <c r="AM193" s="321"/>
      <c r="AN193" s="319"/>
      <c r="AO193" s="320"/>
      <c r="AP193" s="321"/>
      <c r="AQ193" s="319"/>
      <c r="AR193" s="320"/>
      <c r="AS193" s="321"/>
      <c r="AT193" s="322"/>
      <c r="AU193" s="323"/>
      <c r="AV193" s="324"/>
      <c r="AW193" s="322"/>
      <c r="AX193" s="323"/>
      <c r="AY193" s="324"/>
      <c r="AZ193" s="325"/>
      <c r="BA193" s="326"/>
      <c r="BB193" s="327"/>
      <c r="BC193" s="317"/>
      <c r="BD193" s="319"/>
      <c r="BE193" s="320"/>
      <c r="BF193" s="321"/>
      <c r="BG193" s="319"/>
      <c r="BH193" s="320"/>
      <c r="BI193" s="321"/>
      <c r="BJ193" s="319"/>
      <c r="BK193" s="320"/>
      <c r="BL193" s="321"/>
      <c r="BM193" s="319"/>
      <c r="BN193" s="320"/>
      <c r="BO193" s="321"/>
      <c r="BP193" s="319"/>
      <c r="BQ193" s="320"/>
      <c r="BR193" s="321"/>
      <c r="BS193" s="322"/>
      <c r="BT193" s="323"/>
      <c r="BU193" s="324"/>
      <c r="BV193" s="322"/>
      <c r="BW193" s="323"/>
      <c r="BX193" s="324"/>
      <c r="BY193" s="325"/>
      <c r="BZ193" s="326"/>
      <c r="CA193" s="327"/>
      <c r="CB193" s="317"/>
      <c r="CC193" s="319"/>
      <c r="CD193" s="320"/>
      <c r="CE193" s="321"/>
      <c r="CF193" s="319"/>
      <c r="CG193" s="320"/>
      <c r="CH193" s="321"/>
      <c r="CI193" s="319"/>
      <c r="CJ193" s="320"/>
      <c r="CK193" s="321"/>
      <c r="CL193" s="319"/>
      <c r="CM193" s="320"/>
      <c r="CN193" s="321"/>
      <c r="CO193" s="319"/>
      <c r="CP193" s="320"/>
      <c r="CQ193" s="321"/>
      <c r="CR193" s="322"/>
      <c r="CS193" s="323"/>
      <c r="CT193" s="324"/>
      <c r="CU193" s="322"/>
      <c r="CV193" s="323"/>
      <c r="CW193" s="324"/>
      <c r="CX193" s="325"/>
      <c r="CY193" s="326"/>
      <c r="CZ193" s="327"/>
      <c r="DA193" s="317"/>
      <c r="DB193" s="328"/>
      <c r="DC193" s="329"/>
      <c r="DD193" s="330"/>
      <c r="DE193" s="328"/>
      <c r="DF193" s="329"/>
      <c r="DG193" s="330"/>
      <c r="DH193" s="328"/>
      <c r="DI193" s="329"/>
      <c r="DJ193" s="330"/>
      <c r="DK193" s="328"/>
      <c r="DL193" s="329"/>
      <c r="DM193" s="330"/>
      <c r="DN193" s="328"/>
      <c r="DO193" s="329"/>
      <c r="DP193" s="330"/>
      <c r="DQ193" s="322"/>
      <c r="DR193" s="323"/>
      <c r="DS193" s="324"/>
      <c r="DT193" s="322"/>
      <c r="DU193" s="323"/>
      <c r="DV193" s="324"/>
      <c r="DW193" s="325"/>
      <c r="DX193" s="326"/>
      <c r="DY193" s="327"/>
      <c r="DZ193" s="317"/>
    </row>
    <row r="194" spans="1:130" x14ac:dyDescent="0.35">
      <c r="A194" s="314"/>
      <c r="B194" s="315"/>
      <c r="C194" s="316"/>
      <c r="D194" s="317"/>
      <c r="E194" s="318"/>
      <c r="F194" s="319"/>
      <c r="G194" s="320"/>
      <c r="H194" s="321"/>
      <c r="I194" s="319"/>
      <c r="J194" s="320"/>
      <c r="K194" s="321"/>
      <c r="L194" s="319"/>
      <c r="M194" s="320"/>
      <c r="N194" s="321"/>
      <c r="O194" s="319"/>
      <c r="P194" s="320"/>
      <c r="Q194" s="321"/>
      <c r="R194" s="319"/>
      <c r="S194" s="320"/>
      <c r="T194" s="321"/>
      <c r="U194" s="322"/>
      <c r="V194" s="323"/>
      <c r="W194" s="324"/>
      <c r="X194" s="322"/>
      <c r="Y194" s="323"/>
      <c r="Z194" s="324"/>
      <c r="AA194" s="325"/>
      <c r="AB194" s="326"/>
      <c r="AC194" s="327"/>
      <c r="AD194" s="317"/>
      <c r="AE194" s="319"/>
      <c r="AF194" s="320"/>
      <c r="AG194" s="321"/>
      <c r="AH194" s="319"/>
      <c r="AI194" s="320"/>
      <c r="AJ194" s="321"/>
      <c r="AK194" s="319"/>
      <c r="AL194" s="320"/>
      <c r="AM194" s="321"/>
      <c r="AN194" s="319"/>
      <c r="AO194" s="320"/>
      <c r="AP194" s="321"/>
      <c r="AQ194" s="319"/>
      <c r="AR194" s="320"/>
      <c r="AS194" s="321"/>
      <c r="AT194" s="322"/>
      <c r="AU194" s="323"/>
      <c r="AV194" s="324"/>
      <c r="AW194" s="322"/>
      <c r="AX194" s="323"/>
      <c r="AY194" s="324"/>
      <c r="AZ194" s="325"/>
      <c r="BA194" s="326"/>
      <c r="BB194" s="327"/>
      <c r="BC194" s="317"/>
      <c r="BD194" s="319"/>
      <c r="BE194" s="320"/>
      <c r="BF194" s="321"/>
      <c r="BG194" s="319"/>
      <c r="BH194" s="320"/>
      <c r="BI194" s="321"/>
      <c r="BJ194" s="319"/>
      <c r="BK194" s="320"/>
      <c r="BL194" s="321"/>
      <c r="BM194" s="319"/>
      <c r="BN194" s="320"/>
      <c r="BO194" s="321"/>
      <c r="BP194" s="319"/>
      <c r="BQ194" s="320"/>
      <c r="BR194" s="321"/>
      <c r="BS194" s="322"/>
      <c r="BT194" s="323"/>
      <c r="BU194" s="324"/>
      <c r="BV194" s="322"/>
      <c r="BW194" s="323"/>
      <c r="BX194" s="324"/>
      <c r="BY194" s="325"/>
      <c r="BZ194" s="326"/>
      <c r="CA194" s="327"/>
      <c r="CB194" s="317"/>
      <c r="CC194" s="319"/>
      <c r="CD194" s="320"/>
      <c r="CE194" s="321"/>
      <c r="CF194" s="319"/>
      <c r="CG194" s="320"/>
      <c r="CH194" s="321"/>
      <c r="CI194" s="319"/>
      <c r="CJ194" s="320"/>
      <c r="CK194" s="321"/>
      <c r="CL194" s="319"/>
      <c r="CM194" s="320"/>
      <c r="CN194" s="321"/>
      <c r="CO194" s="319"/>
      <c r="CP194" s="320"/>
      <c r="CQ194" s="321"/>
      <c r="CR194" s="322"/>
      <c r="CS194" s="323"/>
      <c r="CT194" s="324"/>
      <c r="CU194" s="322"/>
      <c r="CV194" s="323"/>
      <c r="CW194" s="324"/>
      <c r="CX194" s="325"/>
      <c r="CY194" s="326"/>
      <c r="CZ194" s="327"/>
      <c r="DA194" s="317"/>
      <c r="DB194" s="328"/>
      <c r="DC194" s="329"/>
      <c r="DD194" s="330"/>
      <c r="DE194" s="328"/>
      <c r="DF194" s="329"/>
      <c r="DG194" s="330"/>
      <c r="DH194" s="328"/>
      <c r="DI194" s="329"/>
      <c r="DJ194" s="330"/>
      <c r="DK194" s="328"/>
      <c r="DL194" s="329"/>
      <c r="DM194" s="330"/>
      <c r="DN194" s="328"/>
      <c r="DO194" s="329"/>
      <c r="DP194" s="330"/>
      <c r="DQ194" s="322"/>
      <c r="DR194" s="323"/>
      <c r="DS194" s="324"/>
      <c r="DT194" s="322"/>
      <c r="DU194" s="323"/>
      <c r="DV194" s="324"/>
      <c r="DW194" s="325"/>
      <c r="DX194" s="326"/>
      <c r="DY194" s="327"/>
      <c r="DZ194" s="317"/>
    </row>
    <row r="195" spans="1:130" x14ac:dyDescent="0.35">
      <c r="A195" s="314"/>
      <c r="B195" s="315"/>
      <c r="C195" s="316"/>
      <c r="D195" s="317"/>
      <c r="E195" s="318"/>
      <c r="F195" s="319"/>
      <c r="G195" s="320"/>
      <c r="H195" s="321"/>
      <c r="I195" s="319"/>
      <c r="J195" s="320"/>
      <c r="K195" s="321"/>
      <c r="L195" s="319"/>
      <c r="M195" s="320"/>
      <c r="N195" s="321"/>
      <c r="O195" s="319"/>
      <c r="P195" s="320"/>
      <c r="Q195" s="321"/>
      <c r="R195" s="319"/>
      <c r="S195" s="320"/>
      <c r="T195" s="321"/>
      <c r="U195" s="322"/>
      <c r="V195" s="323"/>
      <c r="W195" s="324"/>
      <c r="X195" s="322"/>
      <c r="Y195" s="323"/>
      <c r="Z195" s="324"/>
      <c r="AA195" s="325"/>
      <c r="AB195" s="326"/>
      <c r="AC195" s="327"/>
      <c r="AD195" s="317"/>
      <c r="AE195" s="319"/>
      <c r="AF195" s="320"/>
      <c r="AG195" s="321"/>
      <c r="AH195" s="319"/>
      <c r="AI195" s="320"/>
      <c r="AJ195" s="321"/>
      <c r="AK195" s="319"/>
      <c r="AL195" s="320"/>
      <c r="AM195" s="321"/>
      <c r="AN195" s="319"/>
      <c r="AO195" s="320"/>
      <c r="AP195" s="321"/>
      <c r="AQ195" s="319"/>
      <c r="AR195" s="320"/>
      <c r="AS195" s="321"/>
      <c r="AT195" s="322"/>
      <c r="AU195" s="323"/>
      <c r="AV195" s="324"/>
      <c r="AW195" s="322"/>
      <c r="AX195" s="323"/>
      <c r="AY195" s="324"/>
      <c r="AZ195" s="325"/>
      <c r="BA195" s="326"/>
      <c r="BB195" s="327"/>
      <c r="BC195" s="317"/>
      <c r="BD195" s="319"/>
      <c r="BE195" s="320"/>
      <c r="BF195" s="321"/>
      <c r="BG195" s="319"/>
      <c r="BH195" s="320"/>
      <c r="BI195" s="321"/>
      <c r="BJ195" s="319"/>
      <c r="BK195" s="320"/>
      <c r="BL195" s="321"/>
      <c r="BM195" s="319"/>
      <c r="BN195" s="320"/>
      <c r="BO195" s="321"/>
      <c r="BP195" s="319"/>
      <c r="BQ195" s="320"/>
      <c r="BR195" s="321"/>
      <c r="BS195" s="322"/>
      <c r="BT195" s="323"/>
      <c r="BU195" s="324"/>
      <c r="BV195" s="322"/>
      <c r="BW195" s="323"/>
      <c r="BX195" s="324"/>
      <c r="BY195" s="325"/>
      <c r="BZ195" s="326"/>
      <c r="CA195" s="327"/>
      <c r="CB195" s="317"/>
      <c r="CC195" s="319"/>
      <c r="CD195" s="320"/>
      <c r="CE195" s="321"/>
      <c r="CF195" s="319"/>
      <c r="CG195" s="320"/>
      <c r="CH195" s="321"/>
      <c r="CI195" s="319"/>
      <c r="CJ195" s="320"/>
      <c r="CK195" s="321"/>
      <c r="CL195" s="319"/>
      <c r="CM195" s="320"/>
      <c r="CN195" s="321"/>
      <c r="CO195" s="319"/>
      <c r="CP195" s="320"/>
      <c r="CQ195" s="321"/>
      <c r="CR195" s="322"/>
      <c r="CS195" s="323"/>
      <c r="CT195" s="324"/>
      <c r="CU195" s="322"/>
      <c r="CV195" s="323"/>
      <c r="CW195" s="324"/>
      <c r="CX195" s="325"/>
      <c r="CY195" s="326"/>
      <c r="CZ195" s="327"/>
      <c r="DA195" s="317"/>
      <c r="DB195" s="328"/>
      <c r="DC195" s="329"/>
      <c r="DD195" s="330"/>
      <c r="DE195" s="328"/>
      <c r="DF195" s="329"/>
      <c r="DG195" s="330"/>
      <c r="DH195" s="328"/>
      <c r="DI195" s="329"/>
      <c r="DJ195" s="330"/>
      <c r="DK195" s="328"/>
      <c r="DL195" s="329"/>
      <c r="DM195" s="330"/>
      <c r="DN195" s="328"/>
      <c r="DO195" s="329"/>
      <c r="DP195" s="330"/>
      <c r="DQ195" s="322"/>
      <c r="DR195" s="323"/>
      <c r="DS195" s="324"/>
      <c r="DT195" s="322"/>
      <c r="DU195" s="323"/>
      <c r="DV195" s="324"/>
      <c r="DW195" s="325"/>
      <c r="DX195" s="326"/>
      <c r="DY195" s="327"/>
      <c r="DZ195" s="317"/>
    </row>
    <row r="196" spans="1:130" ht="62.25" customHeight="1" x14ac:dyDescent="0.35">
      <c r="B196" s="255"/>
      <c r="D196" s="27" t="s">
        <v>979</v>
      </c>
      <c r="E196" s="256" t="s">
        <v>974</v>
      </c>
      <c r="F196" s="257">
        <f t="shared" ref="F196:Z196" si="0">SUMPRODUCT((($D7:$D22)*(F$7:F$22))*($E7:$E22=$E$196))</f>
        <v>160195.69999999998</v>
      </c>
      <c r="G196" s="257">
        <f t="shared" si="0"/>
        <v>0</v>
      </c>
      <c r="H196" s="257">
        <f t="shared" si="0"/>
        <v>0</v>
      </c>
      <c r="I196" s="257">
        <f t="shared" si="0"/>
        <v>0</v>
      </c>
      <c r="J196" s="257">
        <f t="shared" si="0"/>
        <v>0</v>
      </c>
      <c r="K196" s="257">
        <f t="shared" si="0"/>
        <v>0</v>
      </c>
      <c r="L196" s="257">
        <f t="shared" si="0"/>
        <v>0</v>
      </c>
      <c r="M196" s="257">
        <f t="shared" si="0"/>
        <v>0</v>
      </c>
      <c r="N196" s="257">
        <f t="shared" si="0"/>
        <v>0</v>
      </c>
      <c r="O196" s="257">
        <f t="shared" si="0"/>
        <v>0</v>
      </c>
      <c r="P196" s="257">
        <f t="shared" si="0"/>
        <v>0</v>
      </c>
      <c r="Q196" s="257">
        <f t="shared" si="0"/>
        <v>0</v>
      </c>
      <c r="R196" s="257">
        <f t="shared" si="0"/>
        <v>0</v>
      </c>
      <c r="S196" s="257">
        <f t="shared" si="0"/>
        <v>0</v>
      </c>
      <c r="T196" s="257">
        <f t="shared" si="0"/>
        <v>0</v>
      </c>
      <c r="U196" s="257">
        <f t="shared" si="0"/>
        <v>0</v>
      </c>
      <c r="V196" s="257">
        <f t="shared" si="0"/>
        <v>0</v>
      </c>
      <c r="W196" s="257">
        <f t="shared" si="0"/>
        <v>0</v>
      </c>
      <c r="X196" s="257">
        <f t="shared" si="0"/>
        <v>0</v>
      </c>
      <c r="Y196" s="257">
        <f t="shared" si="0"/>
        <v>0</v>
      </c>
      <c r="Z196" s="257">
        <f t="shared" si="0"/>
        <v>0</v>
      </c>
      <c r="AA196" s="258">
        <f>AC4</f>
        <v>160195.69999999998</v>
      </c>
      <c r="AB196" s="258"/>
      <c r="AC196" s="258"/>
      <c r="AD196" s="259"/>
      <c r="AE196" s="257">
        <f t="shared" ref="AE196:AY196" si="1">SUMPRODUCT((($D7:$D22)*(AE$7:AE$22))*($E7:$E22=$E$196))</f>
        <v>0</v>
      </c>
      <c r="AF196" s="257">
        <f t="shared" si="1"/>
        <v>0</v>
      </c>
      <c r="AG196" s="257">
        <f t="shared" si="1"/>
        <v>0</v>
      </c>
      <c r="AH196" s="257">
        <f t="shared" si="1"/>
        <v>0</v>
      </c>
      <c r="AI196" s="257">
        <f t="shared" si="1"/>
        <v>0</v>
      </c>
      <c r="AJ196" s="257">
        <f t="shared" si="1"/>
        <v>0</v>
      </c>
      <c r="AK196" s="257">
        <f t="shared" si="1"/>
        <v>0</v>
      </c>
      <c r="AL196" s="257">
        <f t="shared" si="1"/>
        <v>0</v>
      </c>
      <c r="AM196" s="257">
        <f t="shared" si="1"/>
        <v>0</v>
      </c>
      <c r="AN196" s="257">
        <f t="shared" si="1"/>
        <v>0</v>
      </c>
      <c r="AO196" s="257">
        <f t="shared" si="1"/>
        <v>0</v>
      </c>
      <c r="AP196" s="257">
        <f t="shared" si="1"/>
        <v>0</v>
      </c>
      <c r="AQ196" s="257">
        <f t="shared" si="1"/>
        <v>0</v>
      </c>
      <c r="AR196" s="257">
        <f t="shared" si="1"/>
        <v>0</v>
      </c>
      <c r="AS196" s="257">
        <f t="shared" si="1"/>
        <v>0</v>
      </c>
      <c r="AT196" s="257">
        <f t="shared" si="1"/>
        <v>0</v>
      </c>
      <c r="AU196" s="257">
        <f t="shared" si="1"/>
        <v>0</v>
      </c>
      <c r="AV196" s="257">
        <f t="shared" si="1"/>
        <v>0</v>
      </c>
      <c r="AW196" s="257">
        <f t="shared" si="1"/>
        <v>0</v>
      </c>
      <c r="AX196" s="257">
        <f t="shared" si="1"/>
        <v>0</v>
      </c>
      <c r="AY196" s="257">
        <f t="shared" si="1"/>
        <v>0</v>
      </c>
      <c r="AZ196" s="258">
        <f>BB4</f>
        <v>0</v>
      </c>
      <c r="BA196" s="258"/>
      <c r="BB196" s="258"/>
      <c r="BC196" s="259"/>
      <c r="BD196" s="257">
        <f t="shared" ref="BD196:BX196" si="2">SUMPRODUCT((($D7:$D22)*(BD$7:BD$22))*($E7:$E22=$E$196))</f>
        <v>0</v>
      </c>
      <c r="BE196" s="257">
        <f t="shared" si="2"/>
        <v>0</v>
      </c>
      <c r="BF196" s="257">
        <f t="shared" si="2"/>
        <v>0</v>
      </c>
      <c r="BG196" s="257">
        <f t="shared" si="2"/>
        <v>0</v>
      </c>
      <c r="BH196" s="257">
        <f t="shared" si="2"/>
        <v>0</v>
      </c>
      <c r="BI196" s="257">
        <f t="shared" si="2"/>
        <v>0</v>
      </c>
      <c r="BJ196" s="257">
        <f t="shared" si="2"/>
        <v>0</v>
      </c>
      <c r="BK196" s="257">
        <f t="shared" si="2"/>
        <v>0</v>
      </c>
      <c r="BL196" s="257">
        <f t="shared" si="2"/>
        <v>0</v>
      </c>
      <c r="BM196" s="257">
        <f t="shared" si="2"/>
        <v>0</v>
      </c>
      <c r="BN196" s="257">
        <f t="shared" si="2"/>
        <v>0</v>
      </c>
      <c r="BO196" s="257">
        <f t="shared" si="2"/>
        <v>0</v>
      </c>
      <c r="BP196" s="257">
        <f t="shared" si="2"/>
        <v>0</v>
      </c>
      <c r="BQ196" s="257">
        <f t="shared" si="2"/>
        <v>0</v>
      </c>
      <c r="BR196" s="257">
        <f t="shared" si="2"/>
        <v>0</v>
      </c>
      <c r="BS196" s="257">
        <f t="shared" si="2"/>
        <v>0</v>
      </c>
      <c r="BT196" s="257">
        <f t="shared" si="2"/>
        <v>0</v>
      </c>
      <c r="BU196" s="257">
        <f t="shared" si="2"/>
        <v>0</v>
      </c>
      <c r="BV196" s="257">
        <f t="shared" si="2"/>
        <v>0</v>
      </c>
      <c r="BW196" s="257">
        <f t="shared" si="2"/>
        <v>0</v>
      </c>
      <c r="BX196" s="257">
        <f t="shared" si="2"/>
        <v>0</v>
      </c>
      <c r="BY196" s="258">
        <f>CA4</f>
        <v>0</v>
      </c>
      <c r="BZ196" s="258"/>
      <c r="CA196" s="258"/>
      <c r="CB196" s="259"/>
      <c r="CC196" s="257">
        <f t="shared" ref="CC196:CW196" si="3">SUMPRODUCT((($D7:$D22)*(CC$7:CC$22))*($E7:$E22=$E$196))</f>
        <v>0</v>
      </c>
      <c r="CD196" s="257">
        <f t="shared" si="3"/>
        <v>0</v>
      </c>
      <c r="CE196" s="257">
        <f t="shared" si="3"/>
        <v>0</v>
      </c>
      <c r="CF196" s="257">
        <f t="shared" si="3"/>
        <v>0</v>
      </c>
      <c r="CG196" s="257">
        <f t="shared" si="3"/>
        <v>0</v>
      </c>
      <c r="CH196" s="257">
        <f t="shared" si="3"/>
        <v>0</v>
      </c>
      <c r="CI196" s="257">
        <f t="shared" si="3"/>
        <v>0</v>
      </c>
      <c r="CJ196" s="257">
        <f t="shared" si="3"/>
        <v>0</v>
      </c>
      <c r="CK196" s="257">
        <f t="shared" si="3"/>
        <v>0</v>
      </c>
      <c r="CL196" s="257">
        <f t="shared" si="3"/>
        <v>0</v>
      </c>
      <c r="CM196" s="257">
        <f t="shared" si="3"/>
        <v>0</v>
      </c>
      <c r="CN196" s="257">
        <f t="shared" si="3"/>
        <v>0</v>
      </c>
      <c r="CO196" s="257">
        <f t="shared" si="3"/>
        <v>0</v>
      </c>
      <c r="CP196" s="257">
        <f t="shared" si="3"/>
        <v>0</v>
      </c>
      <c r="CQ196" s="257">
        <f t="shared" si="3"/>
        <v>0</v>
      </c>
      <c r="CR196" s="257">
        <f t="shared" si="3"/>
        <v>0</v>
      </c>
      <c r="CS196" s="257">
        <f t="shared" si="3"/>
        <v>0</v>
      </c>
      <c r="CT196" s="257">
        <f t="shared" si="3"/>
        <v>0</v>
      </c>
      <c r="CU196" s="257">
        <f t="shared" si="3"/>
        <v>0</v>
      </c>
      <c r="CV196" s="257">
        <f t="shared" si="3"/>
        <v>0</v>
      </c>
      <c r="CW196" s="257">
        <f t="shared" si="3"/>
        <v>0</v>
      </c>
      <c r="CX196" s="258">
        <f>CZ4</f>
        <v>0</v>
      </c>
      <c r="CY196" s="258"/>
      <c r="CZ196" s="258"/>
      <c r="DA196" s="259"/>
      <c r="DB196" s="257">
        <f t="shared" ref="DB196:DV196" si="4">SUMPRODUCT((($D7:$D22)*(DB$7:DB$22))*($E7:$E22=$E$196))</f>
        <v>0</v>
      </c>
      <c r="DC196" s="257">
        <f t="shared" si="4"/>
        <v>0</v>
      </c>
      <c r="DD196" s="257">
        <f t="shared" si="4"/>
        <v>0</v>
      </c>
      <c r="DE196" s="257">
        <f t="shared" si="4"/>
        <v>0</v>
      </c>
      <c r="DF196" s="257">
        <f t="shared" si="4"/>
        <v>0</v>
      </c>
      <c r="DG196" s="257">
        <f t="shared" si="4"/>
        <v>0</v>
      </c>
      <c r="DH196" s="257">
        <f t="shared" si="4"/>
        <v>0</v>
      </c>
      <c r="DI196" s="257">
        <f t="shared" si="4"/>
        <v>0</v>
      </c>
      <c r="DJ196" s="257">
        <f t="shared" si="4"/>
        <v>0</v>
      </c>
      <c r="DK196" s="257">
        <f t="shared" si="4"/>
        <v>0</v>
      </c>
      <c r="DL196" s="257">
        <f t="shared" si="4"/>
        <v>0</v>
      </c>
      <c r="DM196" s="257">
        <f t="shared" si="4"/>
        <v>0</v>
      </c>
      <c r="DN196" s="257">
        <f t="shared" si="4"/>
        <v>0</v>
      </c>
      <c r="DO196" s="257">
        <f t="shared" si="4"/>
        <v>0</v>
      </c>
      <c r="DP196" s="257">
        <f t="shared" si="4"/>
        <v>0</v>
      </c>
      <c r="DQ196" s="257">
        <f t="shared" si="4"/>
        <v>0</v>
      </c>
      <c r="DR196" s="257">
        <f t="shared" si="4"/>
        <v>0</v>
      </c>
      <c r="DS196" s="257">
        <f t="shared" si="4"/>
        <v>0</v>
      </c>
      <c r="DT196" s="257">
        <f t="shared" si="4"/>
        <v>0</v>
      </c>
      <c r="DU196" s="257">
        <f t="shared" si="4"/>
        <v>0</v>
      </c>
      <c r="DV196" s="257">
        <f t="shared" si="4"/>
        <v>0</v>
      </c>
      <c r="DW196" s="258">
        <f>DY4</f>
        <v>0</v>
      </c>
      <c r="DX196" s="258"/>
      <c r="DY196" s="258"/>
      <c r="DZ196" s="259"/>
    </row>
    <row r="197" spans="1:130" ht="45.5" x14ac:dyDescent="0.35">
      <c r="B197" t="s">
        <v>980</v>
      </c>
      <c r="D197" s="27" t="s">
        <v>979</v>
      </c>
      <c r="E197" s="260" t="s">
        <v>975</v>
      </c>
      <c r="F197" s="261">
        <f t="shared" ref="F197:Z197" si="5">SUMPRODUCT((($D7:$D22)*(F$7:F$22))*($E7:$E22=$E$197))</f>
        <v>30668.29</v>
      </c>
      <c r="G197" s="261">
        <f t="shared" si="5"/>
        <v>0</v>
      </c>
      <c r="H197" s="261">
        <f t="shared" si="5"/>
        <v>0</v>
      </c>
      <c r="I197" s="261">
        <f t="shared" si="5"/>
        <v>0</v>
      </c>
      <c r="J197" s="261">
        <f t="shared" si="5"/>
        <v>0</v>
      </c>
      <c r="K197" s="261">
        <f t="shared" si="5"/>
        <v>0</v>
      </c>
      <c r="L197" s="261">
        <f t="shared" si="5"/>
        <v>0</v>
      </c>
      <c r="M197" s="261">
        <f t="shared" si="5"/>
        <v>0</v>
      </c>
      <c r="N197" s="261">
        <f t="shared" si="5"/>
        <v>0</v>
      </c>
      <c r="O197" s="261">
        <f t="shared" si="5"/>
        <v>0</v>
      </c>
      <c r="P197" s="261">
        <f t="shared" si="5"/>
        <v>0</v>
      </c>
      <c r="Q197" s="261">
        <f t="shared" si="5"/>
        <v>0</v>
      </c>
      <c r="R197" s="261">
        <f t="shared" si="5"/>
        <v>0</v>
      </c>
      <c r="S197" s="261">
        <f t="shared" si="5"/>
        <v>0</v>
      </c>
      <c r="T197" s="261">
        <f t="shared" si="5"/>
        <v>0</v>
      </c>
      <c r="U197" s="261">
        <f t="shared" si="5"/>
        <v>0</v>
      </c>
      <c r="V197" s="261">
        <f t="shared" si="5"/>
        <v>0</v>
      </c>
      <c r="W197" s="261">
        <f t="shared" si="5"/>
        <v>0</v>
      </c>
      <c r="X197" s="261">
        <f t="shared" si="5"/>
        <v>0</v>
      </c>
      <c r="Y197" s="261">
        <f t="shared" si="5"/>
        <v>0</v>
      </c>
      <c r="Z197" s="261">
        <f t="shared" si="5"/>
        <v>0</v>
      </c>
      <c r="AA197" s="262"/>
      <c r="AB197" s="262">
        <f>AD4</f>
        <v>30668.29</v>
      </c>
      <c r="AC197" s="262"/>
      <c r="AD197" s="259"/>
      <c r="AE197" s="261">
        <f t="shared" ref="AE197:AY197" si="6">SUMPRODUCT((($D7:$D22)*(AE$7:AE$22))*($E7:$E22=$E$197))</f>
        <v>0</v>
      </c>
      <c r="AF197" s="261">
        <f t="shared" si="6"/>
        <v>0</v>
      </c>
      <c r="AG197" s="261">
        <f t="shared" si="6"/>
        <v>0</v>
      </c>
      <c r="AH197" s="261">
        <f t="shared" si="6"/>
        <v>0</v>
      </c>
      <c r="AI197" s="261">
        <f t="shared" si="6"/>
        <v>0</v>
      </c>
      <c r="AJ197" s="261">
        <f t="shared" si="6"/>
        <v>0</v>
      </c>
      <c r="AK197" s="261">
        <f t="shared" si="6"/>
        <v>0</v>
      </c>
      <c r="AL197" s="261">
        <f t="shared" si="6"/>
        <v>0</v>
      </c>
      <c r="AM197" s="261">
        <f t="shared" si="6"/>
        <v>0</v>
      </c>
      <c r="AN197" s="261">
        <f t="shared" si="6"/>
        <v>0</v>
      </c>
      <c r="AO197" s="261">
        <f t="shared" si="6"/>
        <v>0</v>
      </c>
      <c r="AP197" s="261">
        <f t="shared" si="6"/>
        <v>0</v>
      </c>
      <c r="AQ197" s="261">
        <f t="shared" si="6"/>
        <v>0</v>
      </c>
      <c r="AR197" s="261">
        <f t="shared" si="6"/>
        <v>0</v>
      </c>
      <c r="AS197" s="261">
        <f t="shared" si="6"/>
        <v>0</v>
      </c>
      <c r="AT197" s="261">
        <f t="shared" si="6"/>
        <v>0</v>
      </c>
      <c r="AU197" s="261">
        <f t="shared" si="6"/>
        <v>0</v>
      </c>
      <c r="AV197" s="261">
        <f t="shared" si="6"/>
        <v>0</v>
      </c>
      <c r="AW197" s="261">
        <f t="shared" si="6"/>
        <v>0</v>
      </c>
      <c r="AX197" s="261">
        <f t="shared" si="6"/>
        <v>0</v>
      </c>
      <c r="AY197" s="261">
        <f t="shared" si="6"/>
        <v>0</v>
      </c>
      <c r="AZ197" s="262"/>
      <c r="BA197" s="262">
        <f>BC4</f>
        <v>0</v>
      </c>
      <c r="BB197" s="262"/>
      <c r="BC197" s="259"/>
      <c r="BD197" s="261">
        <f t="shared" ref="BD197:BX197" si="7">SUMPRODUCT((($D7:$D22)*(BD$7:BD$22))*($E7:$E22=$E$197))</f>
        <v>0</v>
      </c>
      <c r="BE197" s="261">
        <f t="shared" si="7"/>
        <v>0</v>
      </c>
      <c r="BF197" s="261">
        <f t="shared" si="7"/>
        <v>0</v>
      </c>
      <c r="BG197" s="261">
        <f t="shared" si="7"/>
        <v>0</v>
      </c>
      <c r="BH197" s="261">
        <f t="shared" si="7"/>
        <v>0</v>
      </c>
      <c r="BI197" s="261">
        <f t="shared" si="7"/>
        <v>0</v>
      </c>
      <c r="BJ197" s="261">
        <f t="shared" si="7"/>
        <v>0</v>
      </c>
      <c r="BK197" s="261">
        <f t="shared" si="7"/>
        <v>0</v>
      </c>
      <c r="BL197" s="261">
        <f t="shared" si="7"/>
        <v>0</v>
      </c>
      <c r="BM197" s="261">
        <f t="shared" si="7"/>
        <v>0</v>
      </c>
      <c r="BN197" s="261">
        <f t="shared" si="7"/>
        <v>0</v>
      </c>
      <c r="BO197" s="261">
        <f t="shared" si="7"/>
        <v>0</v>
      </c>
      <c r="BP197" s="261">
        <f t="shared" si="7"/>
        <v>0</v>
      </c>
      <c r="BQ197" s="261">
        <f t="shared" si="7"/>
        <v>0</v>
      </c>
      <c r="BR197" s="261">
        <f t="shared" si="7"/>
        <v>0</v>
      </c>
      <c r="BS197" s="261">
        <f t="shared" si="7"/>
        <v>0</v>
      </c>
      <c r="BT197" s="261">
        <f t="shared" si="7"/>
        <v>0</v>
      </c>
      <c r="BU197" s="261">
        <f t="shared" si="7"/>
        <v>0</v>
      </c>
      <c r="BV197" s="261">
        <f t="shared" si="7"/>
        <v>0</v>
      </c>
      <c r="BW197" s="261">
        <f t="shared" si="7"/>
        <v>0</v>
      </c>
      <c r="BX197" s="261">
        <f t="shared" si="7"/>
        <v>0</v>
      </c>
      <c r="BY197" s="262"/>
      <c r="BZ197" s="262">
        <f>CB4</f>
        <v>0</v>
      </c>
      <c r="CA197" s="262"/>
      <c r="CB197" s="259"/>
      <c r="CC197" s="261">
        <f t="shared" ref="CC197:CW197" si="8">SUMPRODUCT((($D7:$D22)*(CC$7:CC$22))*($E7:$E22=$E$197))</f>
        <v>0</v>
      </c>
      <c r="CD197" s="261">
        <f t="shared" si="8"/>
        <v>0</v>
      </c>
      <c r="CE197" s="261">
        <f t="shared" si="8"/>
        <v>0</v>
      </c>
      <c r="CF197" s="261">
        <f t="shared" si="8"/>
        <v>0</v>
      </c>
      <c r="CG197" s="261">
        <f t="shared" si="8"/>
        <v>0</v>
      </c>
      <c r="CH197" s="261">
        <f t="shared" si="8"/>
        <v>0</v>
      </c>
      <c r="CI197" s="261">
        <f t="shared" si="8"/>
        <v>0</v>
      </c>
      <c r="CJ197" s="261">
        <f t="shared" si="8"/>
        <v>0</v>
      </c>
      <c r="CK197" s="261">
        <f t="shared" si="8"/>
        <v>0</v>
      </c>
      <c r="CL197" s="261">
        <f t="shared" si="8"/>
        <v>0</v>
      </c>
      <c r="CM197" s="261">
        <f t="shared" si="8"/>
        <v>0</v>
      </c>
      <c r="CN197" s="261">
        <f t="shared" si="8"/>
        <v>0</v>
      </c>
      <c r="CO197" s="261">
        <f t="shared" si="8"/>
        <v>0</v>
      </c>
      <c r="CP197" s="261">
        <f t="shared" si="8"/>
        <v>0</v>
      </c>
      <c r="CQ197" s="261">
        <f t="shared" si="8"/>
        <v>0</v>
      </c>
      <c r="CR197" s="261">
        <f t="shared" si="8"/>
        <v>0</v>
      </c>
      <c r="CS197" s="261">
        <f t="shared" si="8"/>
        <v>0</v>
      </c>
      <c r="CT197" s="261">
        <f t="shared" si="8"/>
        <v>0</v>
      </c>
      <c r="CU197" s="261">
        <f t="shared" si="8"/>
        <v>0</v>
      </c>
      <c r="CV197" s="261">
        <f t="shared" si="8"/>
        <v>0</v>
      </c>
      <c r="CW197" s="261">
        <f t="shared" si="8"/>
        <v>0</v>
      </c>
      <c r="CX197" s="262"/>
      <c r="CY197" s="262">
        <f>DA4</f>
        <v>0</v>
      </c>
      <c r="CZ197" s="262"/>
      <c r="DA197" s="259"/>
      <c r="DB197" s="261">
        <f t="shared" ref="DB197:DV197" si="9">SUMPRODUCT((($D7:$D22)*(DB$7:DB$22))*($E7:$E22=$E$197))</f>
        <v>0</v>
      </c>
      <c r="DC197" s="261">
        <f t="shared" si="9"/>
        <v>0</v>
      </c>
      <c r="DD197" s="261">
        <f t="shared" si="9"/>
        <v>0</v>
      </c>
      <c r="DE197" s="261">
        <f t="shared" si="9"/>
        <v>0</v>
      </c>
      <c r="DF197" s="261">
        <f t="shared" si="9"/>
        <v>0</v>
      </c>
      <c r="DG197" s="261">
        <f t="shared" si="9"/>
        <v>0</v>
      </c>
      <c r="DH197" s="261">
        <f t="shared" si="9"/>
        <v>0</v>
      </c>
      <c r="DI197" s="261">
        <f t="shared" si="9"/>
        <v>0</v>
      </c>
      <c r="DJ197" s="261">
        <f t="shared" si="9"/>
        <v>0</v>
      </c>
      <c r="DK197" s="261">
        <f t="shared" si="9"/>
        <v>0</v>
      </c>
      <c r="DL197" s="261">
        <f t="shared" si="9"/>
        <v>0</v>
      </c>
      <c r="DM197" s="261">
        <f t="shared" si="9"/>
        <v>0</v>
      </c>
      <c r="DN197" s="261">
        <f t="shared" si="9"/>
        <v>0</v>
      </c>
      <c r="DO197" s="261">
        <f t="shared" si="9"/>
        <v>0</v>
      </c>
      <c r="DP197" s="261">
        <f t="shared" si="9"/>
        <v>0</v>
      </c>
      <c r="DQ197" s="261">
        <f t="shared" si="9"/>
        <v>0</v>
      </c>
      <c r="DR197" s="261">
        <f t="shared" si="9"/>
        <v>0</v>
      </c>
      <c r="DS197" s="261">
        <f t="shared" si="9"/>
        <v>0</v>
      </c>
      <c r="DT197" s="261">
        <f t="shared" si="9"/>
        <v>0</v>
      </c>
      <c r="DU197" s="261">
        <f t="shared" si="9"/>
        <v>0</v>
      </c>
      <c r="DV197" s="261">
        <f t="shared" si="9"/>
        <v>0</v>
      </c>
      <c r="DW197" s="262"/>
      <c r="DX197" s="262">
        <f>DZ4</f>
        <v>0</v>
      </c>
      <c r="DY197" s="262"/>
      <c r="DZ197" s="259"/>
    </row>
    <row r="198" spans="1:130" ht="42" customHeight="1" x14ac:dyDescent="0.35">
      <c r="E198" s="254" t="s">
        <v>974</v>
      </c>
      <c r="F198" s="415">
        <f>SUMIF($E$7:$E$22,"Plan",F7:F22)+SUMIF($E$7:$E$22,"Plan",G7:G22)</f>
        <v>2476</v>
      </c>
      <c r="G198" s="416"/>
      <c r="H198" s="417"/>
      <c r="I198" s="415">
        <f>SUMIF($E$7:$E$22,"Plan",I7:I22)+SUMIF($E$7:$E$22,"Plan",J7:J22)</f>
        <v>0</v>
      </c>
      <c r="J198" s="416"/>
      <c r="K198" s="417"/>
      <c r="L198" s="415">
        <f>SUMIF($E$7:$E$22,"Plan",L7:L22)+SUMIF($E$7:$E$22,"Plan",M7:M22)</f>
        <v>0</v>
      </c>
      <c r="M198" s="416"/>
      <c r="N198" s="417"/>
      <c r="O198" s="415">
        <f>SUMIF($E$7:$E$22,"Plan",O7:O22)+SUMIF($E$7:$E$22,"Plan",P7:P22)</f>
        <v>0</v>
      </c>
      <c r="P198" s="416"/>
      <c r="Q198" s="417"/>
      <c r="R198" s="415">
        <f>SUMIF($E$7:$E$22,"Plan",R7:R22)+SUMIF($E$7:$E$22,"Plan",S7:S22)</f>
        <v>0</v>
      </c>
      <c r="S198" s="416"/>
      <c r="T198" s="417"/>
      <c r="U198" s="415">
        <f>SUMIF($E$7:$E$22,"Plan",U7:U22)+SUMIF($E$7:$E$22,"Plan",V7:V22)</f>
        <v>0</v>
      </c>
      <c r="V198" s="416"/>
      <c r="W198" s="417"/>
      <c r="X198" s="415">
        <f>SUMIF($E$7:$E$22,"Plan",X7:X22)+SUMIF($E$7:$E$22,"Plan",Y7:Y22)</f>
        <v>0</v>
      </c>
      <c r="Y198" s="416"/>
      <c r="Z198" s="417"/>
      <c r="AE198" s="415">
        <f>SUMIF($E$7:$E$22,"Plan",AE7:AE22)+SUMIF($E$7:$E$22,"Plan",AF7:AF22)</f>
        <v>0</v>
      </c>
      <c r="AF198" s="416"/>
      <c r="AG198" s="417"/>
      <c r="AH198" s="415">
        <f>SUMIF($E$7:$E$22,"Plan",AH7:AH22)+SUMIF($E$7:$E$22,"Plan",AI7:AI22)</f>
        <v>0</v>
      </c>
      <c r="AI198" s="416"/>
      <c r="AJ198" s="417"/>
      <c r="AK198" s="415">
        <f>SUMIF($E$7:$E$22,"Plan",AK7:AK22)+SUMIF($E$7:$E$22,"Plan",AL7:AL22)</f>
        <v>0</v>
      </c>
      <c r="AL198" s="416"/>
      <c r="AM198" s="417"/>
      <c r="AN198" s="415">
        <f>SUMIF($E$7:$E$22,"Plan",AN7:AN22)+SUMIF($E$7:$E$22,"Plan",AO7:AO22)</f>
        <v>0</v>
      </c>
      <c r="AO198" s="416"/>
      <c r="AP198" s="417"/>
      <c r="AQ198" s="415">
        <f>SUMIF($E$7:$E$22,"Plan",AQ7:AQ22)+SUMIF($E$7:$E$22,"Plan",AR7:AR22)</f>
        <v>0</v>
      </c>
      <c r="AR198" s="416"/>
      <c r="AS198" s="417"/>
      <c r="AT198" s="415">
        <f>SUMIF($E$7:$E$22,"Plan",AT7:AT22)+SUMIF($E$7:$E$22,"Plan",AU7:AU22)</f>
        <v>0</v>
      </c>
      <c r="AU198" s="416"/>
      <c r="AV198" s="417"/>
      <c r="AW198" s="415">
        <f>SUMIF($E$7:$E$22,"Plan",AW7:AW22)+SUMIF($E$7:$E$22,"Plan",AX7:AX22)</f>
        <v>0</v>
      </c>
      <c r="AX198" s="416"/>
      <c r="AY198" s="417"/>
      <c r="BD198" s="415">
        <f>SUMIF($E$7:$E$22,"Plan",BD7:BD22)+SUMIF($E$7:$E$22,"Plan",BE7:BE22)</f>
        <v>0</v>
      </c>
      <c r="BE198" s="416"/>
      <c r="BF198" s="417"/>
      <c r="BG198" s="415">
        <f>SUMIF($E$7:$E$22,"Plan",BG7:BG22)+SUMIF($E$7:$E$22,"Plan",BH7:BH22)</f>
        <v>0</v>
      </c>
      <c r="BH198" s="416"/>
      <c r="BI198" s="417"/>
      <c r="BJ198" s="415">
        <f>SUMIF($E$7:$E$22,"Plan",BJ7:BJ22)+SUMIF($E$7:$E$22,"Plan",BK7:BK22)</f>
        <v>0</v>
      </c>
      <c r="BK198" s="416"/>
      <c r="BL198" s="417"/>
      <c r="BM198" s="415">
        <f>SUMIF($E$7:$E$22,"Plan",BM7:BM22)+SUMIF($E$7:$E$22,"Plan",BN7:BN22)</f>
        <v>0</v>
      </c>
      <c r="BN198" s="416"/>
      <c r="BO198" s="417"/>
      <c r="BP198" s="415">
        <f>SUMIF($E$7:$E$22,"Plan",BP7:BP22)+SUMIF($E$7:$E$22,"Plan",BQ7:BQ22)</f>
        <v>0</v>
      </c>
      <c r="BQ198" s="416"/>
      <c r="BR198" s="417"/>
      <c r="BS198" s="415">
        <f>SUMIF($E$7:$E$22,"Plan",BS7:BS22)+SUMIF($E$7:$E$22,"Plan",BT7:BT22)</f>
        <v>0</v>
      </c>
      <c r="BT198" s="416"/>
      <c r="BU198" s="417"/>
      <c r="BV198" s="415">
        <f>SUMIF($E$7:$E$22,"Plan",BV7:BV22)+SUMIF($E$7:$E$22,"Plan",BW7:BW22)</f>
        <v>0</v>
      </c>
      <c r="BW198" s="416"/>
      <c r="BX198" s="417"/>
      <c r="CC198" s="415">
        <f>SUMIF($E$7:$E$22,"Plan",CC7:CC22)+SUMIF($E$7:$E$22,"Plan",CD7:CD22)</f>
        <v>0</v>
      </c>
      <c r="CD198" s="416"/>
      <c r="CE198" s="417"/>
      <c r="CF198" s="415">
        <f>SUMIF($E$7:$E$22,"Plan",CF7:CF22)+SUMIF($E$7:$E$22,"Plan",CG7:CG22)</f>
        <v>0</v>
      </c>
      <c r="CG198" s="416"/>
      <c r="CH198" s="417"/>
      <c r="CI198" s="415">
        <f>SUMIF($E$7:$E$22,"Plan",CI7:CI22)+SUMIF($E$7:$E$22,"Plan",CJ7:CJ22)</f>
        <v>0</v>
      </c>
      <c r="CJ198" s="416"/>
      <c r="CK198" s="417"/>
      <c r="CL198" s="415">
        <f>SUMIF($E$7:$E$22,"Plan",CL7:CL22)+SUMIF($E$7:$E$22,"Plan",CM7:CM22)</f>
        <v>0</v>
      </c>
      <c r="CM198" s="416"/>
      <c r="CN198" s="417"/>
      <c r="CO198" s="415">
        <f>SUMIF($E$7:$E$22,"Plan",CO7:CO22)+SUMIF($E$7:$E$22,"Plan",CP7:CP22)</f>
        <v>0</v>
      </c>
      <c r="CP198" s="416"/>
      <c r="CQ198" s="417"/>
      <c r="CR198" s="415">
        <f>SUMIF($E$7:$E$22,"Plan",CR7:CR22)+SUMIF($E$7:$E$22,"Plan",CS7:CS22)</f>
        <v>0</v>
      </c>
      <c r="CS198" s="416"/>
      <c r="CT198" s="417"/>
      <c r="CU198" s="415">
        <f>SUMIF($E$7:$E$22,"Plan",CU7:CU22)+SUMIF($E$7:$E$22,"Plan",CV7:CV22)</f>
        <v>0</v>
      </c>
      <c r="CV198" s="416"/>
      <c r="CW198" s="417"/>
      <c r="DB198" s="415">
        <f>SUMIF($E$7:$E$22,"Plan",DB7:DB22)+SUMIF($E$7:$E$22,"Plan",DC7:DC22)</f>
        <v>0</v>
      </c>
      <c r="DC198" s="416"/>
      <c r="DD198" s="417"/>
      <c r="DE198" s="415">
        <f>SUMIF($E$7:$E$22,"Plan",DE7:DE22)+SUMIF($E$7:$E$22,"Plan",DF7:DF22)</f>
        <v>0</v>
      </c>
      <c r="DF198" s="416"/>
      <c r="DG198" s="417"/>
      <c r="DH198" s="415">
        <f>SUMIF($E$7:$E$22,"Plan",DH7:DH22)+SUMIF($E$7:$E$22,"Plan",DI7:DI22)</f>
        <v>0</v>
      </c>
      <c r="DI198" s="416"/>
      <c r="DJ198" s="417"/>
      <c r="DK198" s="415">
        <f>SUMIF($E$7:$E$22,"Plan",DK7:DK22)+SUMIF($E$7:$E$22,"Plan",DL7:DL22)</f>
        <v>0</v>
      </c>
      <c r="DL198" s="416"/>
      <c r="DM198" s="417"/>
      <c r="DN198" s="415">
        <f>SUMIF($E$7:$E$22,"Plan",DN7:DN22)+SUMIF($E$7:$E$22,"Plan",DO7:DO22)</f>
        <v>0</v>
      </c>
      <c r="DO198" s="416"/>
      <c r="DP198" s="417"/>
      <c r="DQ198" s="415">
        <f>SUMIF($E$7:$E$22,"Plan",DQ7:DQ22)+SUMIF($E$7:$E$22,"Plan",DR7:DR22)</f>
        <v>0</v>
      </c>
      <c r="DR198" s="416"/>
      <c r="DS198" s="417"/>
      <c r="DT198" s="415">
        <f>SUMIF($E$7:$E$22,"Plan",DT7:DT22)+SUMIF($E$7:$E$22,"Plan",DU7:DU22)</f>
        <v>0</v>
      </c>
      <c r="DU198" s="416"/>
      <c r="DV198" s="417"/>
    </row>
    <row r="199" spans="1:130" x14ac:dyDescent="0.35">
      <c r="E199" s="260" t="s">
        <v>975</v>
      </c>
      <c r="F199" s="415">
        <f>SUMIF($E$7:$E$22,"Results",F7:F22)+SUMIF($E$7:$E$22,"results",G7:G22)</f>
        <v>485</v>
      </c>
      <c r="G199" s="416"/>
      <c r="H199" s="417"/>
      <c r="I199" s="415">
        <f>SUMIF($E$7:$E$22,"Results",I7:I22)+SUMIF($E$7:$E$22,"results",J7:J22)</f>
        <v>0</v>
      </c>
      <c r="J199" s="416"/>
      <c r="K199" s="417"/>
      <c r="L199" s="415">
        <f>SUMIF($E$7:$E$22,"Results",L7:L22)+SUMIF($E$7:$E$22,"results",M7:M22)</f>
        <v>0</v>
      </c>
      <c r="M199" s="416"/>
      <c r="N199" s="417"/>
      <c r="O199" s="415">
        <f>SUMIF($E$7:$E$22,"Results",O7:O22)+SUMIF($E$7:$E$22,"results",P7:P22)</f>
        <v>0</v>
      </c>
      <c r="P199" s="416"/>
      <c r="Q199" s="417"/>
      <c r="R199" s="415">
        <f>SUMIF($E$7:$E$22,"Results",R7:R22)+SUMIF($E$7:$E$22,"results",S7:S22)</f>
        <v>0</v>
      </c>
      <c r="S199" s="416"/>
      <c r="T199" s="417"/>
      <c r="U199" s="415">
        <f>SUMIF($E$7:$E$22,"Results",U7:U22)+SUMIF($E$7:$E$22,"results",V7:V22)</f>
        <v>0</v>
      </c>
      <c r="V199" s="416"/>
      <c r="W199" s="417"/>
      <c r="X199" s="415">
        <f>SUMIF($E$7:$E$22,"Results",X7:X22)+SUMIF($E$7:$E$22,"results",Y7:Y22)</f>
        <v>0</v>
      </c>
      <c r="Y199" s="416"/>
      <c r="Z199" s="417"/>
      <c r="AE199" s="415">
        <f>SUMIF($E$7:$E$22,"Results",AE7:AE22)+SUMIF($E$7:$E$22,"results",AF7:AF22)</f>
        <v>0</v>
      </c>
      <c r="AF199" s="416"/>
      <c r="AG199" s="417"/>
      <c r="AH199" s="415">
        <f>SUMIF($E$7:$E$22,"Results",AH7:AH22)+SUMIF($E$7:$E$22,"results",AI7:AI22)</f>
        <v>0</v>
      </c>
      <c r="AI199" s="416"/>
      <c r="AJ199" s="417"/>
      <c r="AK199" s="415">
        <f>SUMIF($E$7:$E$22,"Results",AK7:AK22)+SUMIF($E$7:$E$22,"results",AL7:AL22)</f>
        <v>0</v>
      </c>
      <c r="AL199" s="416"/>
      <c r="AM199" s="417"/>
      <c r="AN199" s="415">
        <f>SUMIF($E$7:$E$22,"Results",AN7:AN22)+SUMIF($E$7:$E$22,"results",AO7:AO22)</f>
        <v>0</v>
      </c>
      <c r="AO199" s="416"/>
      <c r="AP199" s="417"/>
      <c r="AQ199" s="415">
        <f>SUMIF($E$7:$E$22,"Results",AQ7:AQ22)+SUMIF($E$7:$E$22,"results",AR7:AR22)</f>
        <v>0</v>
      </c>
      <c r="AR199" s="416"/>
      <c r="AS199" s="417"/>
      <c r="AT199" s="415">
        <f>SUMIF($E$7:$E$22,"Results",AT7:AT22)+SUMIF($E$7:$E$22,"results",AU7:AU22)</f>
        <v>0</v>
      </c>
      <c r="AU199" s="416"/>
      <c r="AV199" s="417"/>
      <c r="AW199" s="415">
        <f>SUMIF($E$7:$E$22,"Results",AW7:AW22)+SUMIF($E$7:$E$22,"results",AX7:AX22)</f>
        <v>0</v>
      </c>
      <c r="AX199" s="416"/>
      <c r="AY199" s="417"/>
      <c r="BD199" s="415">
        <f>SUMIF($E$7:$E$22,"Results",BD7:BD22)+SUMIF($E$7:$E$22,"results",BE7:BE22)</f>
        <v>0</v>
      </c>
      <c r="BE199" s="416"/>
      <c r="BF199" s="417"/>
      <c r="BG199" s="415">
        <f>SUMIF($E$7:$E$22,"Results",BG7:BG22)+SUMIF($E$7:$E$22,"results",BH7:BH22)</f>
        <v>0</v>
      </c>
      <c r="BH199" s="416"/>
      <c r="BI199" s="417"/>
      <c r="BJ199" s="415">
        <f>SUMIF($E$7:$E$22,"Results",BJ7:BJ22)+SUMIF($E$7:$E$22,"results",BK7:BK22)</f>
        <v>0</v>
      </c>
      <c r="BK199" s="416"/>
      <c r="BL199" s="417"/>
      <c r="BM199" s="415">
        <f>SUMIF($E$7:$E$22,"Results",BM7:BM22)+SUMIF($E$7:$E$22,"results",BN7:BN22)</f>
        <v>0</v>
      </c>
      <c r="BN199" s="416"/>
      <c r="BO199" s="417"/>
      <c r="BP199" s="415">
        <f>SUMIF($E$7:$E$22,"Results",BP7:BP22)+SUMIF($E$7:$E$22,"results",BQ7:BQ22)</f>
        <v>0</v>
      </c>
      <c r="BQ199" s="416"/>
      <c r="BR199" s="417"/>
      <c r="BS199" s="415">
        <f>SUMIF($E$7:$E$22,"Results",BS7:BS22)+SUMIF($E$7:$E$22,"results",BT7:BT22)</f>
        <v>0</v>
      </c>
      <c r="BT199" s="416"/>
      <c r="BU199" s="417"/>
      <c r="BV199" s="415">
        <f>SUMIF($E$7:$E$22,"Results",BV7:BV22)+SUMIF($E$7:$E$22,"results",BW7:BW22)</f>
        <v>0</v>
      </c>
      <c r="BW199" s="416"/>
      <c r="BX199" s="417"/>
      <c r="CC199" s="415">
        <f>SUMIF($E$7:$E$22,"Results",CC7:CC22)+SUMIF($E$7:$E$22,"results",CD7:CD22)</f>
        <v>0</v>
      </c>
      <c r="CD199" s="416"/>
      <c r="CE199" s="417"/>
      <c r="CF199" s="415">
        <f>SUMIF($E$7:$E$22,"Results",CF7:CF22)+SUMIF($E$7:$E$22,"results",CG7:CG22)</f>
        <v>0</v>
      </c>
      <c r="CG199" s="416"/>
      <c r="CH199" s="417"/>
      <c r="CI199" s="415">
        <f>SUMIF($E$7:$E$22,"Results",CI7:CI22)+SUMIF($E$7:$E$22,"results",CJ7:CJ22)</f>
        <v>0</v>
      </c>
      <c r="CJ199" s="416"/>
      <c r="CK199" s="417"/>
      <c r="CL199" s="415">
        <f>SUMIF($E$7:$E$22,"Results",CL7:CL22)+SUMIF($E$7:$E$22,"results",CM7:CM22)</f>
        <v>0</v>
      </c>
      <c r="CM199" s="416"/>
      <c r="CN199" s="417"/>
      <c r="CO199" s="415">
        <f>SUMIF($E$7:$E$22,"Results",CO7:CO22)+SUMIF($E$7:$E$22,"results",CP7:CP22)</f>
        <v>0</v>
      </c>
      <c r="CP199" s="416"/>
      <c r="CQ199" s="417"/>
      <c r="CR199" s="415">
        <f>SUMIF($E$7:$E$22,"Results",CR7:CR22)+SUMIF($E$7:$E$22,"results",CS7:CS22)</f>
        <v>0</v>
      </c>
      <c r="CS199" s="416"/>
      <c r="CT199" s="417"/>
      <c r="CU199" s="415">
        <f>SUMIF($E$7:$E$22,"Results",CU7:CU22)+SUMIF($E$7:$E$22,"results",CV7:CV22)</f>
        <v>0</v>
      </c>
      <c r="CV199" s="416"/>
      <c r="CW199" s="417"/>
      <c r="DB199" s="415">
        <f>SUMIF($E$7:$E$22,"Results",DB7:DB22)+SUMIF($E$7:$E$22,"results",DC7:DC22)</f>
        <v>0</v>
      </c>
      <c r="DC199" s="416"/>
      <c r="DD199" s="417"/>
      <c r="DE199" s="415">
        <f>SUMIF($E$7:$E$22,"Results",DE7:DE22)+SUMIF($E$7:$E$22,"results",DF7:DF22)</f>
        <v>0</v>
      </c>
      <c r="DF199" s="416"/>
      <c r="DG199" s="417"/>
      <c r="DH199" s="415">
        <f>SUMIF($E$7:$E$22,"Results",DH7:DH22)+SUMIF($E$7:$E$22,"results",DI7:DI22)</f>
        <v>0</v>
      </c>
      <c r="DI199" s="416"/>
      <c r="DJ199" s="417"/>
      <c r="DK199" s="415">
        <f>SUMIF($E$7:$E$22,"Results",DK7:DK22)+SUMIF($E$7:$E$22,"results",DL7:DL22)</f>
        <v>0</v>
      </c>
      <c r="DL199" s="416"/>
      <c r="DM199" s="417"/>
      <c r="DN199" s="415">
        <f>SUMIF($E$7:$E$22,"Results",DN7:DN22)+SUMIF($E$7:$E$22,"results",DO7:DO22)</f>
        <v>0</v>
      </c>
      <c r="DO199" s="416"/>
      <c r="DP199" s="417"/>
      <c r="DQ199" s="415">
        <f>SUMIF($E$7:$E$22,"Results",DQ7:DQ22)+SUMIF($E$7:$E$22,"results",DR7:DR22)</f>
        <v>0</v>
      </c>
      <c r="DR199" s="416"/>
      <c r="DS199" s="417"/>
      <c r="DT199" s="415">
        <f>SUMIF($E$7:$E$22,"Results",DT7:DT22)+SUMIF($E$7:$E$22,"results",DU7:DU22)</f>
        <v>0</v>
      </c>
      <c r="DU199" s="416"/>
      <c r="DV199" s="417"/>
    </row>
    <row r="200" spans="1:130" x14ac:dyDescent="0.35">
      <c r="E200" s="254" t="s">
        <v>974</v>
      </c>
      <c r="F200" s="412">
        <f>SUM(F196:H196)</f>
        <v>160195.69999999998</v>
      </c>
      <c r="G200" s="413"/>
      <c r="H200" s="414"/>
      <c r="I200" s="412">
        <f>SUM(I196:K196)</f>
        <v>0</v>
      </c>
      <c r="J200" s="413"/>
      <c r="K200" s="414"/>
      <c r="L200" s="412">
        <f>SUM(L196:N196)</f>
        <v>0</v>
      </c>
      <c r="M200" s="413"/>
      <c r="N200" s="414"/>
      <c r="O200" s="412">
        <f>SUM(O196:Q196)</f>
        <v>0</v>
      </c>
      <c r="P200" s="413"/>
      <c r="Q200" s="414"/>
      <c r="R200" s="412">
        <f>SUM(R196:T196)</f>
        <v>0</v>
      </c>
      <c r="S200" s="413"/>
      <c r="T200" s="414"/>
      <c r="U200" s="412">
        <f>SUM(U196:W196)</f>
        <v>0</v>
      </c>
      <c r="V200" s="413"/>
      <c r="W200" s="414"/>
      <c r="X200" s="412">
        <f>SUM(X196:Z196)</f>
        <v>0</v>
      </c>
      <c r="Y200" s="413"/>
      <c r="Z200" s="414"/>
      <c r="AE200" s="412">
        <f>SUM(AE196:AG196)</f>
        <v>0</v>
      </c>
      <c r="AF200" s="413"/>
      <c r="AG200" s="414"/>
      <c r="AH200" s="412">
        <f>SUM(AH196:AJ196)</f>
        <v>0</v>
      </c>
      <c r="AI200" s="413"/>
      <c r="AJ200" s="414"/>
      <c r="AK200" s="412">
        <f>SUM(AK196:AM196)</f>
        <v>0</v>
      </c>
      <c r="AL200" s="413"/>
      <c r="AM200" s="414"/>
      <c r="AN200" s="412">
        <f>SUM(AN196:AP196)</f>
        <v>0</v>
      </c>
      <c r="AO200" s="413"/>
      <c r="AP200" s="414"/>
      <c r="AQ200" s="412">
        <f>SUM(AQ196:AS196)</f>
        <v>0</v>
      </c>
      <c r="AR200" s="413"/>
      <c r="AS200" s="414"/>
      <c r="AT200" s="412">
        <f>SUM(AT196:AV196)</f>
        <v>0</v>
      </c>
      <c r="AU200" s="413"/>
      <c r="AV200" s="414"/>
      <c r="AW200" s="412">
        <f>SUM(AW196:AY196)</f>
        <v>0</v>
      </c>
      <c r="AX200" s="413"/>
      <c r="AY200" s="414"/>
      <c r="BD200" s="412">
        <f>SUM(BD196:BF196)</f>
        <v>0</v>
      </c>
      <c r="BE200" s="413"/>
      <c r="BF200" s="414"/>
      <c r="BG200" s="412">
        <f>SUM(BG196:BI196)</f>
        <v>0</v>
      </c>
      <c r="BH200" s="413"/>
      <c r="BI200" s="414"/>
      <c r="BJ200" s="412">
        <f>SUM(BJ196:BL196)</f>
        <v>0</v>
      </c>
      <c r="BK200" s="413"/>
      <c r="BL200" s="414"/>
      <c r="BM200" s="412">
        <f>SUM(BM196:BO196)</f>
        <v>0</v>
      </c>
      <c r="BN200" s="413"/>
      <c r="BO200" s="414"/>
      <c r="BP200" s="412">
        <f>SUM(BP196:BR196)</f>
        <v>0</v>
      </c>
      <c r="BQ200" s="413"/>
      <c r="BR200" s="414"/>
      <c r="BS200" s="412">
        <f>SUM(BS196:BU196)</f>
        <v>0</v>
      </c>
      <c r="BT200" s="413"/>
      <c r="BU200" s="414"/>
      <c r="BV200" s="412">
        <f>SUM(BV196:BX196)</f>
        <v>0</v>
      </c>
      <c r="BW200" s="413"/>
      <c r="BX200" s="414"/>
      <c r="CC200" s="412">
        <f>SUM(CC196:CE196)</f>
        <v>0</v>
      </c>
      <c r="CD200" s="413"/>
      <c r="CE200" s="414"/>
      <c r="CF200" s="412">
        <f>SUM(CF196:CH196)</f>
        <v>0</v>
      </c>
      <c r="CG200" s="413"/>
      <c r="CH200" s="414"/>
      <c r="CI200" s="412">
        <f>SUM(CI196:CK196)</f>
        <v>0</v>
      </c>
      <c r="CJ200" s="413"/>
      <c r="CK200" s="414"/>
      <c r="CL200" s="412">
        <f>SUM(CL196:CN196)</f>
        <v>0</v>
      </c>
      <c r="CM200" s="413"/>
      <c r="CN200" s="414"/>
      <c r="CO200" s="412">
        <f>SUM(CO196:CQ196)</f>
        <v>0</v>
      </c>
      <c r="CP200" s="413"/>
      <c r="CQ200" s="414"/>
      <c r="CR200" s="412">
        <f>SUM(CR196:CT196)</f>
        <v>0</v>
      </c>
      <c r="CS200" s="413"/>
      <c r="CT200" s="414"/>
      <c r="CU200" s="412">
        <f>SUM(CU196:CW196)</f>
        <v>0</v>
      </c>
      <c r="CV200" s="413"/>
      <c r="CW200" s="414"/>
      <c r="DB200" s="412">
        <f>SUM(DB196:DD196)</f>
        <v>0</v>
      </c>
      <c r="DC200" s="413"/>
      <c r="DD200" s="414"/>
      <c r="DE200" s="412">
        <f>SUM(DE196:DG196)</f>
        <v>0</v>
      </c>
      <c r="DF200" s="413"/>
      <c r="DG200" s="414"/>
      <c r="DH200" s="412">
        <f>SUM(DH196:DJ196)</f>
        <v>0</v>
      </c>
      <c r="DI200" s="413"/>
      <c r="DJ200" s="414"/>
      <c r="DK200" s="412">
        <f>SUM(DK196:DM196)</f>
        <v>0</v>
      </c>
      <c r="DL200" s="413"/>
      <c r="DM200" s="414"/>
      <c r="DN200" s="412">
        <f>SUM(DN196:DP196)</f>
        <v>0</v>
      </c>
      <c r="DO200" s="413"/>
      <c r="DP200" s="414"/>
      <c r="DQ200" s="412">
        <f>SUM(DQ196:DS196)</f>
        <v>0</v>
      </c>
      <c r="DR200" s="413"/>
      <c r="DS200" s="414"/>
      <c r="DT200" s="412">
        <f>SUM(DT196:DV196)</f>
        <v>0</v>
      </c>
      <c r="DU200" s="413"/>
      <c r="DV200" s="414"/>
    </row>
    <row r="201" spans="1:130" x14ac:dyDescent="0.35">
      <c r="E201" s="263" t="s">
        <v>975</v>
      </c>
      <c r="F201" s="412">
        <f>SUM(F197:H197)</f>
        <v>30668.29</v>
      </c>
      <c r="G201" s="413"/>
      <c r="H201" s="414"/>
      <c r="I201" s="412">
        <f>SUM(I197:K197)</f>
        <v>0</v>
      </c>
      <c r="J201" s="413"/>
      <c r="K201" s="414"/>
      <c r="L201" s="412">
        <f>SUM(L197:N197)</f>
        <v>0</v>
      </c>
      <c r="M201" s="413"/>
      <c r="N201" s="414"/>
      <c r="O201" s="412">
        <f>SUM(O197:Q197)</f>
        <v>0</v>
      </c>
      <c r="P201" s="413"/>
      <c r="Q201" s="414"/>
      <c r="R201" s="412">
        <f>SUM(R197:T197)</f>
        <v>0</v>
      </c>
      <c r="S201" s="413"/>
      <c r="T201" s="414"/>
      <c r="U201" s="412">
        <f>SUM(U197:W197)</f>
        <v>0</v>
      </c>
      <c r="V201" s="413"/>
      <c r="W201" s="414"/>
      <c r="X201" s="412">
        <f>SUM(X197:Z197)</f>
        <v>0</v>
      </c>
      <c r="Y201" s="413"/>
      <c r="Z201" s="414"/>
      <c r="AE201" s="412">
        <f>SUM(AE197:AG197)</f>
        <v>0</v>
      </c>
      <c r="AF201" s="413"/>
      <c r="AG201" s="414"/>
      <c r="AH201" s="412">
        <f>SUM(AH197:AJ197)</f>
        <v>0</v>
      </c>
      <c r="AI201" s="413"/>
      <c r="AJ201" s="414"/>
      <c r="AK201" s="412">
        <f>SUM(AK197:AM197)</f>
        <v>0</v>
      </c>
      <c r="AL201" s="413"/>
      <c r="AM201" s="414"/>
      <c r="AN201" s="412">
        <f>SUM(AN197:AP197)</f>
        <v>0</v>
      </c>
      <c r="AO201" s="413"/>
      <c r="AP201" s="414"/>
      <c r="AQ201" s="412">
        <f>SUM(AQ197:AS197)</f>
        <v>0</v>
      </c>
      <c r="AR201" s="413"/>
      <c r="AS201" s="414"/>
      <c r="AT201" s="412">
        <f>SUM(AT197:AV197)</f>
        <v>0</v>
      </c>
      <c r="AU201" s="413"/>
      <c r="AV201" s="414"/>
      <c r="AW201" s="412">
        <f>SUM(AW197:AY197)</f>
        <v>0</v>
      </c>
      <c r="AX201" s="413"/>
      <c r="AY201" s="414"/>
      <c r="BD201" s="412">
        <f>SUM(BD197:BF197)</f>
        <v>0</v>
      </c>
      <c r="BE201" s="413"/>
      <c r="BF201" s="414"/>
      <c r="BG201" s="412">
        <f>SUM(BG197:BI197)</f>
        <v>0</v>
      </c>
      <c r="BH201" s="413"/>
      <c r="BI201" s="414"/>
      <c r="BJ201" s="412">
        <f>SUM(BJ197:BL197)</f>
        <v>0</v>
      </c>
      <c r="BK201" s="413"/>
      <c r="BL201" s="414"/>
      <c r="BM201" s="412">
        <f>SUM(BM197:BO197)</f>
        <v>0</v>
      </c>
      <c r="BN201" s="413"/>
      <c r="BO201" s="414"/>
      <c r="BP201" s="412">
        <f>SUM(BP197:BR197)</f>
        <v>0</v>
      </c>
      <c r="BQ201" s="413"/>
      <c r="BR201" s="414"/>
      <c r="BS201" s="412">
        <f>SUM(BS197:BU197)</f>
        <v>0</v>
      </c>
      <c r="BT201" s="413"/>
      <c r="BU201" s="414"/>
      <c r="BV201" s="412">
        <f>SUM(BV197:BX197)</f>
        <v>0</v>
      </c>
      <c r="BW201" s="413"/>
      <c r="BX201" s="414"/>
      <c r="CC201" s="412">
        <f>SUM(CC197:CE197)</f>
        <v>0</v>
      </c>
      <c r="CD201" s="413"/>
      <c r="CE201" s="414"/>
      <c r="CF201" s="412">
        <f>SUM(CF197:CH197)</f>
        <v>0</v>
      </c>
      <c r="CG201" s="413"/>
      <c r="CH201" s="414"/>
      <c r="CI201" s="412">
        <f>SUM(CI197:CK197)</f>
        <v>0</v>
      </c>
      <c r="CJ201" s="413"/>
      <c r="CK201" s="414"/>
      <c r="CL201" s="412">
        <f>SUM(CL197:CN197)</f>
        <v>0</v>
      </c>
      <c r="CM201" s="413"/>
      <c r="CN201" s="414"/>
      <c r="CO201" s="412">
        <f>SUM(CO197:CQ197)</f>
        <v>0</v>
      </c>
      <c r="CP201" s="413"/>
      <c r="CQ201" s="414"/>
      <c r="CR201" s="412">
        <f>SUM(CR197:CT197)</f>
        <v>0</v>
      </c>
      <c r="CS201" s="413"/>
      <c r="CT201" s="414"/>
      <c r="CU201" s="412">
        <f>SUM(CU197:CW197)</f>
        <v>0</v>
      </c>
      <c r="CV201" s="413"/>
      <c r="CW201" s="414"/>
      <c r="DB201" s="412">
        <f>SUM(DB197:DD197)</f>
        <v>0</v>
      </c>
      <c r="DC201" s="413"/>
      <c r="DD201" s="414"/>
      <c r="DE201" s="412">
        <f>SUM(DE197:DG197)</f>
        <v>0</v>
      </c>
      <c r="DF201" s="413"/>
      <c r="DG201" s="414"/>
      <c r="DH201" s="412">
        <f>SUM(DH197:DJ197)</f>
        <v>0</v>
      </c>
      <c r="DI201" s="413"/>
      <c r="DJ201" s="414"/>
      <c r="DK201" s="412">
        <f>SUM(DK197:DM197)</f>
        <v>0</v>
      </c>
      <c r="DL201" s="413"/>
      <c r="DM201" s="414"/>
      <c r="DN201" s="412">
        <f>SUM(DN197:DP197)</f>
        <v>0</v>
      </c>
      <c r="DO201" s="413"/>
      <c r="DP201" s="414"/>
      <c r="DQ201" s="412">
        <f>SUM(DQ197:DS197)</f>
        <v>0</v>
      </c>
      <c r="DR201" s="413"/>
      <c r="DS201" s="414"/>
      <c r="DT201" s="412">
        <f>SUM(DT197:DV197)</f>
        <v>0</v>
      </c>
      <c r="DU201" s="413"/>
      <c r="DV201" s="414"/>
    </row>
    <row r="205" spans="1:130" x14ac:dyDescent="0.35">
      <c r="BS205" s="264"/>
    </row>
    <row r="206" spans="1:130" x14ac:dyDescent="0.35">
      <c r="BS206" s="264"/>
    </row>
    <row r="207" spans="1:130" x14ac:dyDescent="0.35">
      <c r="BS207" s="264"/>
    </row>
    <row r="209" spans="12:12" x14ac:dyDescent="0.35">
      <c r="L209" s="72"/>
    </row>
  </sheetData>
  <mergeCells count="201">
    <mergeCell ref="BG5:BI5"/>
    <mergeCell ref="BJ5:BL5"/>
    <mergeCell ref="BM5:BO5"/>
    <mergeCell ref="DK5:DM5"/>
    <mergeCell ref="DN5:DP5"/>
    <mergeCell ref="DQ5:DS5"/>
    <mergeCell ref="CU5:CW5"/>
    <mergeCell ref="DB5:DD5"/>
    <mergeCell ref="DE5:DG5"/>
    <mergeCell ref="DH5:DJ5"/>
    <mergeCell ref="BS5:BU5"/>
    <mergeCell ref="BV5:BX5"/>
    <mergeCell ref="CC5:CE5"/>
    <mergeCell ref="CF5:CH5"/>
    <mergeCell ref="CI5:CK5"/>
    <mergeCell ref="CL5:CN5"/>
    <mergeCell ref="DT5:DV5"/>
    <mergeCell ref="B23:B24"/>
    <mergeCell ref="DB2:DZ2"/>
    <mergeCell ref="AA3:AB3"/>
    <mergeCell ref="F2:AD2"/>
    <mergeCell ref="AE2:BC2"/>
    <mergeCell ref="BD2:CB2"/>
    <mergeCell ref="CC2:DA2"/>
    <mergeCell ref="AZ3:BA3"/>
    <mergeCell ref="BY3:BZ3"/>
    <mergeCell ref="CX3:CY3"/>
    <mergeCell ref="DW3:DX3"/>
    <mergeCell ref="DB4:DT4"/>
    <mergeCell ref="F4:X4"/>
    <mergeCell ref="AE4:AW4"/>
    <mergeCell ref="BD4:BV4"/>
    <mergeCell ref="CC4:CU4"/>
    <mergeCell ref="F5:H5"/>
    <mergeCell ref="AE5:AG5"/>
    <mergeCell ref="AH5:AJ5"/>
    <mergeCell ref="B7:B8"/>
    <mergeCell ref="C7:C8"/>
    <mergeCell ref="CO5:CQ5"/>
    <mergeCell ref="CR5:CT5"/>
    <mergeCell ref="F198:H198"/>
    <mergeCell ref="I198:K198"/>
    <mergeCell ref="BJ198:BL198"/>
    <mergeCell ref="BP5:BR5"/>
    <mergeCell ref="L5:N5"/>
    <mergeCell ref="O5:Q5"/>
    <mergeCell ref="R5:T5"/>
    <mergeCell ref="U5:W5"/>
    <mergeCell ref="B21:B22"/>
    <mergeCell ref="C21:C22"/>
    <mergeCell ref="B9:B10"/>
    <mergeCell ref="B11:B12"/>
    <mergeCell ref="B13:B14"/>
    <mergeCell ref="B15:B16"/>
    <mergeCell ref="B17:B18"/>
    <mergeCell ref="B19:B20"/>
    <mergeCell ref="AK5:AM5"/>
    <mergeCell ref="AN5:AP5"/>
    <mergeCell ref="AQ5:AS5"/>
    <mergeCell ref="AT5:AV5"/>
    <mergeCell ref="I5:K5"/>
    <mergeCell ref="X5:Z5"/>
    <mergeCell ref="AW5:AY5"/>
    <mergeCell ref="BD5:BF5"/>
    <mergeCell ref="AH198:AJ198"/>
    <mergeCell ref="AK198:AM198"/>
    <mergeCell ref="AN198:AP198"/>
    <mergeCell ref="AQ198:AS198"/>
    <mergeCell ref="AT198:AV198"/>
    <mergeCell ref="AW198:AY198"/>
    <mergeCell ref="L198:N198"/>
    <mergeCell ref="O198:Q198"/>
    <mergeCell ref="R198:T198"/>
    <mergeCell ref="U198:W198"/>
    <mergeCell ref="X198:Z198"/>
    <mergeCell ref="AE198:AG198"/>
    <mergeCell ref="DN198:DP198"/>
    <mergeCell ref="BD198:BF198"/>
    <mergeCell ref="BG198:BI198"/>
    <mergeCell ref="DQ198:DS198"/>
    <mergeCell ref="DT198:DV198"/>
    <mergeCell ref="CR198:CT198"/>
    <mergeCell ref="CU198:CW198"/>
    <mergeCell ref="DB198:DD198"/>
    <mergeCell ref="DE198:DG198"/>
    <mergeCell ref="DH198:DJ198"/>
    <mergeCell ref="DK198:DM198"/>
    <mergeCell ref="BV198:BX198"/>
    <mergeCell ref="CC198:CE198"/>
    <mergeCell ref="CF198:CH198"/>
    <mergeCell ref="CI198:CK198"/>
    <mergeCell ref="CL198:CN198"/>
    <mergeCell ref="CO198:CQ198"/>
    <mergeCell ref="BM198:BO198"/>
    <mergeCell ref="BP198:BR198"/>
    <mergeCell ref="BS198:BU198"/>
    <mergeCell ref="AH199:AJ199"/>
    <mergeCell ref="AK199:AM199"/>
    <mergeCell ref="AN199:AP199"/>
    <mergeCell ref="F199:H199"/>
    <mergeCell ref="I199:K199"/>
    <mergeCell ref="L199:N199"/>
    <mergeCell ref="O199:Q199"/>
    <mergeCell ref="R199:T199"/>
    <mergeCell ref="DN199:DP199"/>
    <mergeCell ref="BM199:BO199"/>
    <mergeCell ref="BP199:BR199"/>
    <mergeCell ref="BS199:BU199"/>
    <mergeCell ref="BV199:BX199"/>
    <mergeCell ref="CC199:CE199"/>
    <mergeCell ref="CF199:CH199"/>
    <mergeCell ref="AQ199:AS199"/>
    <mergeCell ref="AT199:AV199"/>
    <mergeCell ref="AW199:AY199"/>
    <mergeCell ref="BD199:BF199"/>
    <mergeCell ref="BG199:BI199"/>
    <mergeCell ref="BJ199:BL199"/>
    <mergeCell ref="U199:W199"/>
    <mergeCell ref="X199:Z199"/>
    <mergeCell ref="AE199:AG199"/>
    <mergeCell ref="DQ199:DS199"/>
    <mergeCell ref="DT199:DV199"/>
    <mergeCell ref="CI199:CK199"/>
    <mergeCell ref="CL199:CN199"/>
    <mergeCell ref="CO199:CQ199"/>
    <mergeCell ref="CR199:CT199"/>
    <mergeCell ref="CU199:CW199"/>
    <mergeCell ref="DB199:DD199"/>
    <mergeCell ref="DE199:DG199"/>
    <mergeCell ref="DH199:DJ199"/>
    <mergeCell ref="DK199:DM199"/>
    <mergeCell ref="R200:T200"/>
    <mergeCell ref="U200:W200"/>
    <mergeCell ref="X200:Z200"/>
    <mergeCell ref="AE200:AG200"/>
    <mergeCell ref="AH200:AJ200"/>
    <mergeCell ref="AK200:AM200"/>
    <mergeCell ref="F200:H200"/>
    <mergeCell ref="I200:K200"/>
    <mergeCell ref="L200:N200"/>
    <mergeCell ref="O200:Q200"/>
    <mergeCell ref="BP200:BR200"/>
    <mergeCell ref="BS200:BU200"/>
    <mergeCell ref="BV200:BX200"/>
    <mergeCell ref="CC200:CE200"/>
    <mergeCell ref="AN200:AP200"/>
    <mergeCell ref="AQ200:AS200"/>
    <mergeCell ref="AT200:AV200"/>
    <mergeCell ref="AW200:AY200"/>
    <mergeCell ref="BD200:BF200"/>
    <mergeCell ref="BG200:BI200"/>
    <mergeCell ref="BJ200:BL200"/>
    <mergeCell ref="BM200:BO200"/>
    <mergeCell ref="DT200:DV200"/>
    <mergeCell ref="DB200:DD200"/>
    <mergeCell ref="DE200:DG200"/>
    <mergeCell ref="DH200:DJ200"/>
    <mergeCell ref="DK200:DM200"/>
    <mergeCell ref="DN200:DP200"/>
    <mergeCell ref="DQ200:DS200"/>
    <mergeCell ref="CF200:CH200"/>
    <mergeCell ref="CI200:CK200"/>
    <mergeCell ref="CL200:CN200"/>
    <mergeCell ref="CO200:CQ200"/>
    <mergeCell ref="CR200:CT200"/>
    <mergeCell ref="CU200:CW200"/>
    <mergeCell ref="F201:H201"/>
    <mergeCell ref="AE201:AG201"/>
    <mergeCell ref="AH201:AJ201"/>
    <mergeCell ref="AK201:AM201"/>
    <mergeCell ref="AN201:AP201"/>
    <mergeCell ref="AQ201:AS201"/>
    <mergeCell ref="AT201:AV201"/>
    <mergeCell ref="I201:K201"/>
    <mergeCell ref="L201:N201"/>
    <mergeCell ref="O201:Q201"/>
    <mergeCell ref="R201:T201"/>
    <mergeCell ref="U201:W201"/>
    <mergeCell ref="X201:Z201"/>
    <mergeCell ref="BS201:BU201"/>
    <mergeCell ref="BV201:BX201"/>
    <mergeCell ref="CC201:CE201"/>
    <mergeCell ref="CF201:CH201"/>
    <mergeCell ref="CI201:CK201"/>
    <mergeCell ref="CL201:CN201"/>
    <mergeCell ref="AW201:AY201"/>
    <mergeCell ref="BD201:BF201"/>
    <mergeCell ref="BG201:BI201"/>
    <mergeCell ref="BJ201:BL201"/>
    <mergeCell ref="BM201:BO201"/>
    <mergeCell ref="BP201:BR201"/>
    <mergeCell ref="DK201:DM201"/>
    <mergeCell ref="DN201:DP201"/>
    <mergeCell ref="DQ201:DS201"/>
    <mergeCell ref="DT201:DV201"/>
    <mergeCell ref="CO201:CQ201"/>
    <mergeCell ref="CR201:CT201"/>
    <mergeCell ref="CU201:CW201"/>
    <mergeCell ref="DB201:DD201"/>
    <mergeCell ref="DE201:DG201"/>
    <mergeCell ref="DH201:DJ201"/>
  </mergeCells>
  <conditionalFormatting sqref="A7:A8">
    <cfRule type="duplicateValues" dxfId="159" priority="111"/>
    <cfRule type="duplicateValues" dxfId="158" priority="127"/>
  </conditionalFormatting>
  <conditionalFormatting sqref="A9:A10">
    <cfRule type="duplicateValues" dxfId="157" priority="110"/>
    <cfRule type="duplicateValues" dxfId="156" priority="109"/>
  </conditionalFormatting>
  <conditionalFormatting sqref="A13:A14">
    <cfRule type="duplicateValues" dxfId="155" priority="112"/>
    <cfRule type="duplicateValues" dxfId="154" priority="113"/>
  </conditionalFormatting>
  <conditionalFormatting sqref="A15:A16">
    <cfRule type="duplicateValues" dxfId="153" priority="104"/>
  </conditionalFormatting>
  <conditionalFormatting sqref="A17:A18">
    <cfRule type="duplicateValues" dxfId="152" priority="103"/>
    <cfRule type="duplicateValues" dxfId="151" priority="102"/>
  </conditionalFormatting>
  <conditionalFormatting sqref="A19:A20">
    <cfRule type="duplicateValues" dxfId="150" priority="108"/>
    <cfRule type="duplicateValues" dxfId="149" priority="107"/>
  </conditionalFormatting>
  <conditionalFormatting sqref="A21:A22 A25:A195">
    <cfRule type="duplicateValues" dxfId="148" priority="106"/>
    <cfRule type="duplicateValues" dxfId="147" priority="105"/>
  </conditionalFormatting>
  <conditionalFormatting sqref="A23:A24">
    <cfRule type="duplicateValues" dxfId="146" priority="13"/>
    <cfRule type="duplicateValues" dxfId="145" priority="14"/>
  </conditionalFormatting>
  <conditionalFormatting sqref="B7">
    <cfRule type="duplicateValues" dxfId="144" priority="51"/>
    <cfRule type="duplicateValues" dxfId="143" priority="52"/>
    <cfRule type="duplicateValues" dxfId="142" priority="53"/>
    <cfRule type="duplicateValues" dxfId="141" priority="54"/>
    <cfRule type="duplicateValues" dxfId="140" priority="55"/>
    <cfRule type="duplicateValues" dxfId="139" priority="56"/>
    <cfRule type="duplicateValues" dxfId="138" priority="57"/>
    <cfRule type="duplicateValues" dxfId="137" priority="58"/>
    <cfRule type="duplicateValues" dxfId="136" priority="62"/>
    <cfRule type="duplicateValues" dxfId="135" priority="59"/>
    <cfRule type="duplicateValues" dxfId="134" priority="60"/>
    <cfRule type="duplicateValues" dxfId="133" priority="61"/>
  </conditionalFormatting>
  <conditionalFormatting sqref="B9">
    <cfRule type="duplicateValues" dxfId="132" priority="40"/>
    <cfRule type="duplicateValues" dxfId="131" priority="41"/>
    <cfRule type="duplicateValues" dxfId="130" priority="42"/>
    <cfRule type="duplicateValues" dxfId="129" priority="43"/>
    <cfRule type="duplicateValues" dxfId="128" priority="44"/>
    <cfRule type="duplicateValues" dxfId="127" priority="45"/>
    <cfRule type="duplicateValues" dxfId="126" priority="46"/>
    <cfRule type="duplicateValues" dxfId="125" priority="48"/>
    <cfRule type="duplicateValues" dxfId="124" priority="49"/>
    <cfRule type="duplicateValues" dxfId="123" priority="50"/>
    <cfRule type="duplicateValues" dxfId="122" priority="47"/>
    <cfRule type="duplicateValues" dxfId="121" priority="39"/>
  </conditionalFormatting>
  <conditionalFormatting sqref="B11">
    <cfRule type="duplicateValues" dxfId="120" priority="126"/>
    <cfRule type="duplicateValues" dxfId="119" priority="125"/>
    <cfRule type="duplicateValues" dxfId="118" priority="124"/>
    <cfRule type="duplicateValues" dxfId="117" priority="123"/>
    <cfRule type="duplicateValues" dxfId="116" priority="122"/>
    <cfRule type="duplicateValues" dxfId="115" priority="121"/>
    <cfRule type="duplicateValues" dxfId="114" priority="120"/>
    <cfRule type="duplicateValues" dxfId="113" priority="119"/>
    <cfRule type="duplicateValues" dxfId="112" priority="118"/>
    <cfRule type="duplicateValues" dxfId="111" priority="116"/>
    <cfRule type="duplicateValues" dxfId="110" priority="115"/>
    <cfRule type="duplicateValues" dxfId="109" priority="117"/>
  </conditionalFormatting>
  <conditionalFormatting sqref="B13">
    <cfRule type="duplicateValues" dxfId="108" priority="92"/>
    <cfRule type="duplicateValues" dxfId="107" priority="88"/>
    <cfRule type="duplicateValues" dxfId="106" priority="87"/>
    <cfRule type="duplicateValues" dxfId="105" priority="95"/>
    <cfRule type="duplicateValues" dxfId="104" priority="94"/>
    <cfRule type="duplicateValues" dxfId="103" priority="91"/>
    <cfRule type="duplicateValues" dxfId="102" priority="90"/>
    <cfRule type="duplicateValues" dxfId="101" priority="93"/>
    <cfRule type="duplicateValues" dxfId="100" priority="98"/>
    <cfRule type="duplicateValues" dxfId="99" priority="97"/>
    <cfRule type="duplicateValues" dxfId="98" priority="96"/>
    <cfRule type="duplicateValues" dxfId="97" priority="89"/>
  </conditionalFormatting>
  <conditionalFormatting sqref="B15">
    <cfRule type="duplicateValues" dxfId="96" priority="68"/>
    <cfRule type="duplicateValues" dxfId="95" priority="69"/>
    <cfRule type="duplicateValues" dxfId="94" priority="70"/>
    <cfRule type="duplicateValues" dxfId="93" priority="71"/>
    <cfRule type="duplicateValues" dxfId="92" priority="73"/>
    <cfRule type="duplicateValues" dxfId="91" priority="74"/>
    <cfRule type="duplicateValues" dxfId="90" priority="72"/>
    <cfRule type="duplicateValues" dxfId="89" priority="63"/>
    <cfRule type="duplicateValues" dxfId="88" priority="64"/>
    <cfRule type="duplicateValues" dxfId="87" priority="65"/>
    <cfRule type="duplicateValues" dxfId="86" priority="66"/>
    <cfRule type="duplicateValues" dxfId="85" priority="67"/>
  </conditionalFormatting>
  <conditionalFormatting sqref="B17">
    <cfRule type="duplicateValues" dxfId="84" priority="31"/>
    <cfRule type="duplicateValues" dxfId="83" priority="33"/>
    <cfRule type="duplicateValues" dxfId="82" priority="27"/>
    <cfRule type="duplicateValues" dxfId="81" priority="28"/>
    <cfRule type="duplicateValues" dxfId="80" priority="29"/>
    <cfRule type="duplicateValues" dxfId="79" priority="32"/>
    <cfRule type="duplicateValues" dxfId="78" priority="30"/>
    <cfRule type="duplicateValues" dxfId="77" priority="38"/>
    <cfRule type="duplicateValues" dxfId="76" priority="36"/>
    <cfRule type="duplicateValues" dxfId="75" priority="34"/>
    <cfRule type="duplicateValues" dxfId="74" priority="35"/>
    <cfRule type="duplicateValues" dxfId="73" priority="37"/>
  </conditionalFormatting>
  <conditionalFormatting sqref="B19">
    <cfRule type="duplicateValues" dxfId="72" priority="22"/>
    <cfRule type="duplicateValues" dxfId="71" priority="23"/>
    <cfRule type="duplicateValues" dxfId="70" priority="16"/>
    <cfRule type="duplicateValues" dxfId="69" priority="21"/>
    <cfRule type="duplicateValues" dxfId="68" priority="24"/>
    <cfRule type="duplicateValues" dxfId="67" priority="20"/>
    <cfRule type="duplicateValues" dxfId="66" priority="19"/>
    <cfRule type="duplicateValues" dxfId="65" priority="18"/>
    <cfRule type="duplicateValues" dxfId="64" priority="15"/>
    <cfRule type="duplicateValues" dxfId="63" priority="17"/>
    <cfRule type="duplicateValues" dxfId="62" priority="26"/>
    <cfRule type="duplicateValues" dxfId="61" priority="25"/>
  </conditionalFormatting>
  <conditionalFormatting sqref="B21">
    <cfRule type="duplicateValues" dxfId="60" priority="83"/>
    <cfRule type="duplicateValues" dxfId="59" priority="84"/>
    <cfRule type="duplicateValues" dxfId="58" priority="85"/>
    <cfRule type="duplicateValues" dxfId="57" priority="86"/>
    <cfRule type="duplicateValues" dxfId="56" priority="81"/>
    <cfRule type="duplicateValues" dxfId="55" priority="79"/>
    <cfRule type="duplicateValues" dxfId="54" priority="82"/>
    <cfRule type="duplicateValues" dxfId="53" priority="76"/>
    <cfRule type="duplicateValues" dxfId="52" priority="77"/>
    <cfRule type="duplicateValues" dxfId="51" priority="80"/>
    <cfRule type="duplicateValues" dxfId="50" priority="75"/>
    <cfRule type="duplicateValues" dxfId="49" priority="78"/>
  </conditionalFormatting>
  <conditionalFormatting sqref="B23">
    <cfRule type="duplicateValues" dxfId="48" priority="2"/>
    <cfRule type="duplicateValues" dxfId="47" priority="3"/>
    <cfRule type="duplicateValues" dxfId="46" priority="4"/>
    <cfRule type="duplicateValues" dxfId="45" priority="5"/>
    <cfRule type="duplicateValues" dxfId="44" priority="6"/>
    <cfRule type="duplicateValues" dxfId="43" priority="7"/>
    <cfRule type="duplicateValues" dxfId="42" priority="11"/>
    <cfRule type="duplicateValues" dxfId="41" priority="1"/>
    <cfRule type="duplicateValues" dxfId="40" priority="12"/>
    <cfRule type="duplicateValues" dxfId="39" priority="10"/>
    <cfRule type="duplicateValues" dxfId="38" priority="9"/>
    <cfRule type="duplicateValues" dxfId="37" priority="8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2:H1479"/>
  <sheetViews>
    <sheetView topLeftCell="A1457" zoomScale="86" zoomScaleNormal="86" workbookViewId="0">
      <selection activeCell="E1483" sqref="E1483"/>
    </sheetView>
  </sheetViews>
  <sheetFormatPr defaultRowHeight="14.5" x14ac:dyDescent="0.35"/>
  <cols>
    <col min="1" max="1" width="17" bestFit="1" customWidth="1"/>
    <col min="2" max="2" width="18.54296875" style="27" bestFit="1" customWidth="1"/>
    <col min="3" max="4" width="11.26953125" style="27" bestFit="1" customWidth="1"/>
    <col min="5" max="5" width="14.81640625" customWidth="1"/>
    <col min="6" max="6" width="10.81640625" bestFit="1" customWidth="1"/>
    <col min="7" max="7" width="13.7265625" customWidth="1"/>
    <col min="8" max="8" width="13" customWidth="1"/>
  </cols>
  <sheetData>
    <row r="2" spans="1:4" x14ac:dyDescent="0.35">
      <c r="A2" t="s">
        <v>853</v>
      </c>
    </row>
    <row r="3" spans="1:4" x14ac:dyDescent="0.35">
      <c r="A3" s="181" t="s">
        <v>852</v>
      </c>
      <c r="B3" s="182" t="s">
        <v>850</v>
      </c>
      <c r="C3" s="182" t="s">
        <v>851</v>
      </c>
      <c r="D3" s="182" t="s">
        <v>767</v>
      </c>
    </row>
    <row r="4" spans="1:4" x14ac:dyDescent="0.35">
      <c r="A4" s="179" t="s">
        <v>360</v>
      </c>
      <c r="B4" s="180">
        <v>152</v>
      </c>
      <c r="C4" s="180">
        <v>98</v>
      </c>
      <c r="D4" s="180">
        <v>250</v>
      </c>
    </row>
    <row r="5" spans="1:4" x14ac:dyDescent="0.35">
      <c r="A5" s="179" t="s">
        <v>364</v>
      </c>
      <c r="B5" s="180">
        <v>1</v>
      </c>
      <c r="C5" s="180"/>
      <c r="D5" s="180">
        <v>1</v>
      </c>
    </row>
    <row r="6" spans="1:4" x14ac:dyDescent="0.35">
      <c r="A6" s="179" t="s">
        <v>362</v>
      </c>
      <c r="B6" s="180">
        <v>11</v>
      </c>
      <c r="C6" s="180">
        <v>36</v>
      </c>
      <c r="D6" s="180">
        <v>47</v>
      </c>
    </row>
    <row r="7" spans="1:4" x14ac:dyDescent="0.35">
      <c r="A7" s="179" t="s">
        <v>363</v>
      </c>
      <c r="B7" s="180">
        <v>2</v>
      </c>
      <c r="C7" s="180"/>
      <c r="D7" s="180">
        <v>2</v>
      </c>
    </row>
    <row r="8" spans="1:4" x14ac:dyDescent="0.35">
      <c r="A8" s="179" t="s">
        <v>361</v>
      </c>
      <c r="B8" s="180">
        <v>23</v>
      </c>
      <c r="C8" s="180">
        <v>29</v>
      </c>
      <c r="D8" s="180">
        <v>52</v>
      </c>
    </row>
    <row r="9" spans="1:4" x14ac:dyDescent="0.35">
      <c r="A9" s="179" t="s">
        <v>365</v>
      </c>
      <c r="B9" s="180">
        <v>1</v>
      </c>
      <c r="C9" s="180"/>
      <c r="D9" s="180">
        <v>1</v>
      </c>
    </row>
    <row r="10" spans="1:4" x14ac:dyDescent="0.35">
      <c r="A10" s="181" t="s">
        <v>13</v>
      </c>
      <c r="B10" s="182">
        <v>190</v>
      </c>
      <c r="C10" s="182">
        <v>163</v>
      </c>
      <c r="D10" s="182">
        <v>353</v>
      </c>
    </row>
    <row r="14" spans="1:4" x14ac:dyDescent="0.35">
      <c r="A14" t="s">
        <v>948</v>
      </c>
    </row>
    <row r="15" spans="1:4" x14ac:dyDescent="0.35">
      <c r="A15" s="182" t="s">
        <v>12</v>
      </c>
      <c r="B15" s="182" t="s">
        <v>850</v>
      </c>
      <c r="C15" s="182" t="s">
        <v>13</v>
      </c>
    </row>
    <row r="16" spans="1:4" x14ac:dyDescent="0.35">
      <c r="A16" s="27" t="s">
        <v>360</v>
      </c>
      <c r="B16" s="27">
        <v>77</v>
      </c>
      <c r="C16" s="27">
        <v>77</v>
      </c>
    </row>
    <row r="17" spans="1:4" x14ac:dyDescent="0.35">
      <c r="A17" s="27" t="s">
        <v>364</v>
      </c>
      <c r="B17" s="27">
        <v>44</v>
      </c>
      <c r="C17" s="27">
        <v>44</v>
      </c>
    </row>
    <row r="18" spans="1:4" x14ac:dyDescent="0.35">
      <c r="A18" s="27" t="s">
        <v>363</v>
      </c>
      <c r="B18" s="27">
        <v>13</v>
      </c>
      <c r="C18" s="27">
        <v>13</v>
      </c>
    </row>
    <row r="19" spans="1:4" x14ac:dyDescent="0.35">
      <c r="A19" s="182" t="s">
        <v>13</v>
      </c>
      <c r="B19" s="182">
        <v>134</v>
      </c>
      <c r="C19" s="182">
        <v>134</v>
      </c>
    </row>
    <row r="26" spans="1:4" x14ac:dyDescent="0.35">
      <c r="A26" s="132" t="s">
        <v>949</v>
      </c>
      <c r="B26" s="132" t="s">
        <v>947</v>
      </c>
    </row>
    <row r="27" spans="1:4" x14ac:dyDescent="0.35">
      <c r="A27" s="132" t="s">
        <v>12</v>
      </c>
      <c r="B27" s="27" t="s">
        <v>585</v>
      </c>
      <c r="C27" s="27" t="s">
        <v>561</v>
      </c>
      <c r="D27" s="27" t="s">
        <v>13</v>
      </c>
    </row>
    <row r="28" spans="1:4" x14ac:dyDescent="0.35">
      <c r="A28" s="27" t="s">
        <v>360</v>
      </c>
      <c r="B28" s="27">
        <v>-63</v>
      </c>
      <c r="C28" s="27">
        <v>-126</v>
      </c>
      <c r="D28" s="27">
        <v>-189</v>
      </c>
    </row>
    <row r="29" spans="1:4" x14ac:dyDescent="0.35">
      <c r="A29" s="27" t="s">
        <v>364</v>
      </c>
      <c r="B29" s="27">
        <v>-114</v>
      </c>
      <c r="C29" s="27">
        <v>-47</v>
      </c>
      <c r="D29" s="27">
        <v>-161</v>
      </c>
    </row>
    <row r="30" spans="1:4" x14ac:dyDescent="0.35">
      <c r="A30" s="27" t="s">
        <v>362</v>
      </c>
      <c r="B30" s="27">
        <v>-90</v>
      </c>
      <c r="C30" s="27">
        <v>-54</v>
      </c>
      <c r="D30" s="27">
        <v>-144</v>
      </c>
    </row>
    <row r="31" spans="1:4" x14ac:dyDescent="0.35">
      <c r="A31" s="27" t="s">
        <v>363</v>
      </c>
      <c r="B31" s="27">
        <v>-242</v>
      </c>
      <c r="C31" s="27">
        <v>-21</v>
      </c>
      <c r="D31" s="27">
        <v>-263</v>
      </c>
    </row>
    <row r="32" spans="1:4" x14ac:dyDescent="0.35">
      <c r="A32" s="27" t="s">
        <v>361</v>
      </c>
      <c r="B32" s="27">
        <v>-34</v>
      </c>
      <c r="C32" s="27">
        <v>-53</v>
      </c>
      <c r="D32" s="27">
        <v>-87</v>
      </c>
    </row>
    <row r="33" spans="1:4" x14ac:dyDescent="0.35">
      <c r="A33" s="27" t="s">
        <v>365</v>
      </c>
      <c r="B33" s="27">
        <v>-375</v>
      </c>
      <c r="C33" s="27">
        <v>-63</v>
      </c>
      <c r="D33" s="27">
        <v>-438</v>
      </c>
    </row>
    <row r="34" spans="1:4" x14ac:dyDescent="0.35">
      <c r="A34" s="27" t="s">
        <v>13</v>
      </c>
      <c r="B34" s="27">
        <v>-918</v>
      </c>
      <c r="C34" s="27">
        <v>-364</v>
      </c>
      <c r="D34" s="27">
        <v>-1282</v>
      </c>
    </row>
    <row r="39" spans="1:4" x14ac:dyDescent="0.35">
      <c r="A39" s="132" t="s">
        <v>949</v>
      </c>
      <c r="B39" s="132" t="s">
        <v>947</v>
      </c>
    </row>
    <row r="40" spans="1:4" x14ac:dyDescent="0.35">
      <c r="A40" s="132" t="s">
        <v>12</v>
      </c>
      <c r="B40" s="27" t="s">
        <v>585</v>
      </c>
      <c r="C40" s="27" t="s">
        <v>561</v>
      </c>
      <c r="D40" s="27" t="s">
        <v>13</v>
      </c>
    </row>
    <row r="41" spans="1:4" x14ac:dyDescent="0.35">
      <c r="A41" s="27" t="s">
        <v>360</v>
      </c>
      <c r="B41" s="27">
        <v>-63</v>
      </c>
      <c r="C41" s="27">
        <v>-126</v>
      </c>
      <c r="D41" s="27">
        <v>-189</v>
      </c>
    </row>
    <row r="42" spans="1:4" x14ac:dyDescent="0.35">
      <c r="A42" s="27" t="s">
        <v>364</v>
      </c>
      <c r="B42" s="27">
        <v>-114</v>
      </c>
      <c r="C42" s="27">
        <v>-47</v>
      </c>
      <c r="D42" s="27">
        <v>-161</v>
      </c>
    </row>
    <row r="43" spans="1:4" x14ac:dyDescent="0.35">
      <c r="A43" s="27" t="s">
        <v>362</v>
      </c>
      <c r="B43" s="27">
        <v>-90</v>
      </c>
      <c r="C43" s="27">
        <v>-54</v>
      </c>
      <c r="D43" s="27">
        <v>-144</v>
      </c>
    </row>
    <row r="44" spans="1:4" x14ac:dyDescent="0.35">
      <c r="A44" s="27" t="s">
        <v>363</v>
      </c>
      <c r="B44" s="27">
        <v>-242</v>
      </c>
      <c r="C44" s="27">
        <v>-21</v>
      </c>
      <c r="D44" s="27">
        <v>-263</v>
      </c>
    </row>
    <row r="45" spans="1:4" x14ac:dyDescent="0.35">
      <c r="A45" s="27" t="s">
        <v>361</v>
      </c>
      <c r="B45" s="27">
        <v>-34</v>
      </c>
      <c r="C45" s="27">
        <v>-53</v>
      </c>
      <c r="D45" s="27">
        <v>-87</v>
      </c>
    </row>
    <row r="46" spans="1:4" x14ac:dyDescent="0.35">
      <c r="A46" s="27" t="s">
        <v>365</v>
      </c>
      <c r="B46" s="27">
        <v>-375</v>
      </c>
      <c r="C46" s="27">
        <v>-63</v>
      </c>
      <c r="D46" s="27">
        <v>-438</v>
      </c>
    </row>
    <row r="47" spans="1:4" x14ac:dyDescent="0.35">
      <c r="A47" s="27" t="s">
        <v>13</v>
      </c>
      <c r="B47" s="27">
        <v>-918</v>
      </c>
      <c r="C47" s="27">
        <v>-364</v>
      </c>
      <c r="D47" s="27">
        <v>-1282</v>
      </c>
    </row>
    <row r="51" spans="1:4" x14ac:dyDescent="0.35">
      <c r="A51" s="182" t="s">
        <v>852</v>
      </c>
      <c r="B51" s="182" t="s">
        <v>850</v>
      </c>
      <c r="C51" s="182" t="s">
        <v>851</v>
      </c>
      <c r="D51" s="182" t="s">
        <v>767</v>
      </c>
    </row>
    <row r="52" spans="1:4" x14ac:dyDescent="0.35">
      <c r="A52" s="27" t="s">
        <v>360</v>
      </c>
      <c r="B52" s="27">
        <v>63</v>
      </c>
      <c r="D52" s="27">
        <v>63</v>
      </c>
    </row>
    <row r="53" spans="1:4" x14ac:dyDescent="0.35">
      <c r="A53" s="27" t="s">
        <v>364</v>
      </c>
      <c r="B53" s="27">
        <v>1</v>
      </c>
      <c r="D53" s="27">
        <v>1</v>
      </c>
    </row>
    <row r="54" spans="1:4" x14ac:dyDescent="0.35">
      <c r="A54" s="27" t="s">
        <v>362</v>
      </c>
      <c r="B54" s="27">
        <v>60</v>
      </c>
      <c r="C54" s="27">
        <v>2</v>
      </c>
      <c r="D54" s="27">
        <v>62</v>
      </c>
    </row>
    <row r="55" spans="1:4" x14ac:dyDescent="0.35">
      <c r="A55" s="27" t="s">
        <v>363</v>
      </c>
      <c r="B55" s="27">
        <v>8</v>
      </c>
      <c r="D55" s="27">
        <v>8</v>
      </c>
    </row>
    <row r="56" spans="1:4" x14ac:dyDescent="0.35">
      <c r="A56" s="27" t="s">
        <v>361</v>
      </c>
      <c r="B56" s="27">
        <v>16</v>
      </c>
      <c r="D56" s="27">
        <v>16</v>
      </c>
    </row>
    <row r="57" spans="1:4" x14ac:dyDescent="0.35">
      <c r="A57" s="27" t="s">
        <v>365</v>
      </c>
      <c r="B57" s="27">
        <v>10</v>
      </c>
      <c r="C57" s="27">
        <v>51</v>
      </c>
      <c r="D57" s="27">
        <v>61</v>
      </c>
    </row>
    <row r="58" spans="1:4" x14ac:dyDescent="0.35">
      <c r="A58" s="182" t="s">
        <v>13</v>
      </c>
      <c r="B58" s="182">
        <v>158</v>
      </c>
      <c r="C58" s="182">
        <v>53</v>
      </c>
      <c r="D58" s="182">
        <v>211</v>
      </c>
    </row>
    <row r="67" spans="1:2" x14ac:dyDescent="0.35">
      <c r="A67" s="182" t="s">
        <v>852</v>
      </c>
      <c r="B67" s="182" t="s">
        <v>0</v>
      </c>
    </row>
    <row r="68" spans="1:2" x14ac:dyDescent="0.35">
      <c r="A68" t="s">
        <v>360</v>
      </c>
      <c r="B68" s="27">
        <v>21</v>
      </c>
    </row>
    <row r="69" spans="1:2" x14ac:dyDescent="0.35">
      <c r="A69" t="s">
        <v>364</v>
      </c>
      <c r="B69" s="27">
        <v>17</v>
      </c>
    </row>
    <row r="70" spans="1:2" x14ac:dyDescent="0.35">
      <c r="A70" t="s">
        <v>362</v>
      </c>
      <c r="B70" s="27">
        <v>3</v>
      </c>
    </row>
    <row r="71" spans="1:2" x14ac:dyDescent="0.35">
      <c r="A71" t="s">
        <v>363</v>
      </c>
      <c r="B71" s="27">
        <v>22</v>
      </c>
    </row>
    <row r="72" spans="1:2" x14ac:dyDescent="0.35">
      <c r="A72" t="s">
        <v>361</v>
      </c>
      <c r="B72" s="27">
        <v>4</v>
      </c>
    </row>
    <row r="73" spans="1:2" x14ac:dyDescent="0.35">
      <c r="A73" t="s">
        <v>365</v>
      </c>
      <c r="B73" s="27">
        <v>122</v>
      </c>
    </row>
    <row r="74" spans="1:2" x14ac:dyDescent="0.35">
      <c r="A74" s="182" t="s">
        <v>13</v>
      </c>
      <c r="B74" s="182">
        <v>189</v>
      </c>
    </row>
    <row r="78" spans="1:2" x14ac:dyDescent="0.35">
      <c r="A78" s="265" t="s">
        <v>852</v>
      </c>
      <c r="B78" s="266">
        <v>45589</v>
      </c>
    </row>
    <row r="79" spans="1:2" x14ac:dyDescent="0.35">
      <c r="A79" s="10" t="s">
        <v>360</v>
      </c>
      <c r="B79" s="124">
        <v>35</v>
      </c>
    </row>
    <row r="80" spans="1:2" x14ac:dyDescent="0.35">
      <c r="A80" s="10" t="s">
        <v>364</v>
      </c>
      <c r="B80" s="124">
        <v>4</v>
      </c>
    </row>
    <row r="81" spans="1:2" x14ac:dyDescent="0.35">
      <c r="A81" s="10" t="s">
        <v>362</v>
      </c>
      <c r="B81" s="124">
        <v>3</v>
      </c>
    </row>
    <row r="82" spans="1:2" x14ac:dyDescent="0.35">
      <c r="A82" s="10" t="s">
        <v>363</v>
      </c>
      <c r="B82" s="124">
        <v>24</v>
      </c>
    </row>
    <row r="83" spans="1:2" x14ac:dyDescent="0.35">
      <c r="A83" s="10" t="s">
        <v>361</v>
      </c>
      <c r="B83" s="124">
        <v>3</v>
      </c>
    </row>
    <row r="84" spans="1:2" x14ac:dyDescent="0.35">
      <c r="A84" s="10" t="s">
        <v>365</v>
      </c>
      <c r="B84" s="124">
        <v>21</v>
      </c>
    </row>
    <row r="85" spans="1:2" x14ac:dyDescent="0.35">
      <c r="A85" s="265" t="s">
        <v>767</v>
      </c>
      <c r="B85" s="267">
        <v>90</v>
      </c>
    </row>
    <row r="93" spans="1:2" x14ac:dyDescent="0.35">
      <c r="A93" s="265" t="s">
        <v>852</v>
      </c>
      <c r="B93" s="266">
        <v>45590</v>
      </c>
    </row>
    <row r="94" spans="1:2" x14ac:dyDescent="0.35">
      <c r="A94" s="10" t="s">
        <v>360</v>
      </c>
      <c r="B94" s="124">
        <v>7</v>
      </c>
    </row>
    <row r="95" spans="1:2" x14ac:dyDescent="0.35">
      <c r="A95" s="10" t="s">
        <v>364</v>
      </c>
      <c r="B95" s="124">
        <v>1</v>
      </c>
    </row>
    <row r="96" spans="1:2" x14ac:dyDescent="0.35">
      <c r="A96" s="10" t="s">
        <v>362</v>
      </c>
      <c r="B96" s="124">
        <v>6</v>
      </c>
    </row>
    <row r="97" spans="1:2" x14ac:dyDescent="0.35">
      <c r="A97" s="10" t="s">
        <v>363</v>
      </c>
      <c r="B97" s="124">
        <v>19</v>
      </c>
    </row>
    <row r="98" spans="1:2" x14ac:dyDescent="0.35">
      <c r="A98" s="10" t="s">
        <v>361</v>
      </c>
      <c r="B98" s="124">
        <v>7</v>
      </c>
    </row>
    <row r="99" spans="1:2" x14ac:dyDescent="0.35">
      <c r="A99" s="10" t="s">
        <v>365</v>
      </c>
      <c r="B99" s="124">
        <v>12</v>
      </c>
    </row>
    <row r="100" spans="1:2" x14ac:dyDescent="0.35">
      <c r="A100" s="265" t="s">
        <v>767</v>
      </c>
      <c r="B100" s="267">
        <v>52</v>
      </c>
    </row>
    <row r="104" spans="1:2" x14ac:dyDescent="0.35">
      <c r="A104" s="267" t="s">
        <v>852</v>
      </c>
      <c r="B104" s="266">
        <v>45593</v>
      </c>
    </row>
    <row r="105" spans="1:2" x14ac:dyDescent="0.35">
      <c r="A105" s="124" t="s">
        <v>360</v>
      </c>
      <c r="B105" s="124">
        <v>40</v>
      </c>
    </row>
    <row r="106" spans="1:2" x14ac:dyDescent="0.35">
      <c r="A106" s="124" t="s">
        <v>364</v>
      </c>
      <c r="B106" s="124">
        <v>2</v>
      </c>
    </row>
    <row r="107" spans="1:2" x14ac:dyDescent="0.35">
      <c r="A107" s="124" t="s">
        <v>362</v>
      </c>
      <c r="B107" s="124">
        <v>42</v>
      </c>
    </row>
    <row r="108" spans="1:2" x14ac:dyDescent="0.35">
      <c r="A108" s="124" t="s">
        <v>363</v>
      </c>
      <c r="B108" s="124">
        <v>1</v>
      </c>
    </row>
    <row r="109" spans="1:2" x14ac:dyDescent="0.35">
      <c r="A109" s="124" t="s">
        <v>361</v>
      </c>
      <c r="B109" s="124">
        <v>2</v>
      </c>
    </row>
    <row r="110" spans="1:2" x14ac:dyDescent="0.35">
      <c r="A110" s="267" t="s">
        <v>13</v>
      </c>
      <c r="B110" s="267">
        <v>87</v>
      </c>
    </row>
    <row r="119" spans="1:2" x14ac:dyDescent="0.35">
      <c r="A119" s="267" t="s">
        <v>852</v>
      </c>
      <c r="B119" s="266">
        <v>45594</v>
      </c>
    </row>
    <row r="120" spans="1:2" x14ac:dyDescent="0.35">
      <c r="A120" s="124" t="s">
        <v>360</v>
      </c>
      <c r="B120" s="124">
        <v>204</v>
      </c>
    </row>
    <row r="121" spans="1:2" x14ac:dyDescent="0.35">
      <c r="A121" s="124" t="s">
        <v>362</v>
      </c>
      <c r="B121" s="124">
        <v>6</v>
      </c>
    </row>
    <row r="122" spans="1:2" x14ac:dyDescent="0.35">
      <c r="A122" s="124" t="s">
        <v>363</v>
      </c>
      <c r="B122" s="124">
        <v>3</v>
      </c>
    </row>
    <row r="123" spans="1:2" x14ac:dyDescent="0.35">
      <c r="A123" s="124" t="s">
        <v>361</v>
      </c>
      <c r="B123" s="124">
        <v>1</v>
      </c>
    </row>
    <row r="124" spans="1:2" x14ac:dyDescent="0.35">
      <c r="A124" s="124" t="s">
        <v>365</v>
      </c>
      <c r="B124" s="124">
        <v>5</v>
      </c>
    </row>
    <row r="125" spans="1:2" x14ac:dyDescent="0.35">
      <c r="A125" s="267" t="s">
        <v>13</v>
      </c>
      <c r="B125" s="267">
        <v>219</v>
      </c>
    </row>
    <row r="131" spans="1:2" x14ac:dyDescent="0.35">
      <c r="A131" s="267" t="s">
        <v>852</v>
      </c>
      <c r="B131" s="266">
        <v>45595</v>
      </c>
    </row>
    <row r="132" spans="1:2" x14ac:dyDescent="0.35">
      <c r="A132" s="10" t="s">
        <v>360</v>
      </c>
      <c r="B132" s="124">
        <v>142</v>
      </c>
    </row>
    <row r="133" spans="1:2" x14ac:dyDescent="0.35">
      <c r="A133" s="10" t="s">
        <v>362</v>
      </c>
      <c r="B133" s="124">
        <v>3</v>
      </c>
    </row>
    <row r="134" spans="1:2" x14ac:dyDescent="0.35">
      <c r="A134" s="10" t="s">
        <v>363</v>
      </c>
      <c r="B134" s="124">
        <v>3</v>
      </c>
    </row>
    <row r="135" spans="1:2" x14ac:dyDescent="0.35">
      <c r="A135" s="267" t="s">
        <v>13</v>
      </c>
      <c r="B135" s="267">
        <v>148</v>
      </c>
    </row>
    <row r="144" spans="1:2" x14ac:dyDescent="0.35">
      <c r="A144" s="267" t="s">
        <v>852</v>
      </c>
      <c r="B144" s="266">
        <v>45596</v>
      </c>
    </row>
    <row r="145" spans="1:2" x14ac:dyDescent="0.35">
      <c r="A145" s="124" t="s">
        <v>360</v>
      </c>
      <c r="B145" s="124">
        <v>45</v>
      </c>
    </row>
    <row r="146" spans="1:2" x14ac:dyDescent="0.35">
      <c r="A146" s="124" t="s">
        <v>364</v>
      </c>
      <c r="B146" s="124">
        <v>2</v>
      </c>
    </row>
    <row r="147" spans="1:2" x14ac:dyDescent="0.35">
      <c r="A147" s="124" t="s">
        <v>363</v>
      </c>
      <c r="B147" s="124">
        <v>3</v>
      </c>
    </row>
    <row r="148" spans="1:2" x14ac:dyDescent="0.35">
      <c r="A148" s="124" t="s">
        <v>365</v>
      </c>
      <c r="B148" s="124">
        <v>4</v>
      </c>
    </row>
    <row r="149" spans="1:2" x14ac:dyDescent="0.35">
      <c r="A149" s="267" t="s">
        <v>13</v>
      </c>
      <c r="B149" s="267">
        <v>54</v>
      </c>
    </row>
    <row r="155" spans="1:2" x14ac:dyDescent="0.35">
      <c r="A155" s="267" t="s">
        <v>852</v>
      </c>
      <c r="B155" s="266">
        <v>45597</v>
      </c>
    </row>
    <row r="156" spans="1:2" x14ac:dyDescent="0.35">
      <c r="A156" s="27" t="s">
        <v>360</v>
      </c>
      <c r="B156" s="27">
        <v>336</v>
      </c>
    </row>
    <row r="157" spans="1:2" x14ac:dyDescent="0.35">
      <c r="A157" s="267" t="s">
        <v>13</v>
      </c>
      <c r="B157" s="267">
        <v>336</v>
      </c>
    </row>
    <row r="164" spans="1:2" x14ac:dyDescent="0.35">
      <c r="A164" s="267" t="s">
        <v>852</v>
      </c>
      <c r="B164" s="266">
        <v>45600</v>
      </c>
    </row>
    <row r="165" spans="1:2" x14ac:dyDescent="0.35">
      <c r="A165" s="124" t="s">
        <v>360</v>
      </c>
      <c r="B165" s="124">
        <v>172</v>
      </c>
    </row>
    <row r="166" spans="1:2" x14ac:dyDescent="0.35">
      <c r="A166" s="124" t="s">
        <v>362</v>
      </c>
      <c r="B166" s="124">
        <v>104</v>
      </c>
    </row>
    <row r="167" spans="1:2" x14ac:dyDescent="0.35">
      <c r="A167" s="124" t="s">
        <v>363</v>
      </c>
      <c r="B167" s="124">
        <v>8</v>
      </c>
    </row>
    <row r="168" spans="1:2" x14ac:dyDescent="0.35">
      <c r="A168" s="124" t="s">
        <v>361</v>
      </c>
      <c r="B168" s="124">
        <v>21</v>
      </c>
    </row>
    <row r="169" spans="1:2" x14ac:dyDescent="0.35">
      <c r="A169" s="124" t="s">
        <v>365</v>
      </c>
      <c r="B169" s="124">
        <v>2</v>
      </c>
    </row>
    <row r="170" spans="1:2" x14ac:dyDescent="0.35">
      <c r="A170" s="267" t="s">
        <v>13</v>
      </c>
      <c r="B170" s="267">
        <v>307</v>
      </c>
    </row>
    <row r="179" spans="1:2" x14ac:dyDescent="0.35">
      <c r="A179" s="267" t="s">
        <v>852</v>
      </c>
      <c r="B179" s="266">
        <v>45601</v>
      </c>
    </row>
    <row r="180" spans="1:2" x14ac:dyDescent="0.35">
      <c r="A180" s="271" t="s">
        <v>360</v>
      </c>
      <c r="B180" s="271">
        <v>102</v>
      </c>
    </row>
    <row r="181" spans="1:2" x14ac:dyDescent="0.35">
      <c r="A181" s="271" t="s">
        <v>364</v>
      </c>
      <c r="B181" s="271">
        <v>22</v>
      </c>
    </row>
    <row r="182" spans="1:2" x14ac:dyDescent="0.35">
      <c r="A182" s="271" t="s">
        <v>362</v>
      </c>
      <c r="B182" s="271">
        <v>62</v>
      </c>
    </row>
    <row r="183" spans="1:2" x14ac:dyDescent="0.35">
      <c r="A183" s="271" t="s">
        <v>363</v>
      </c>
      <c r="B183" s="271">
        <v>24</v>
      </c>
    </row>
    <row r="184" spans="1:2" x14ac:dyDescent="0.35">
      <c r="A184" s="271" t="s">
        <v>361</v>
      </c>
      <c r="B184" s="271">
        <v>93</v>
      </c>
    </row>
    <row r="185" spans="1:2" x14ac:dyDescent="0.35">
      <c r="A185" s="271" t="s">
        <v>365</v>
      </c>
      <c r="B185" s="271">
        <v>13</v>
      </c>
    </row>
    <row r="186" spans="1:2" x14ac:dyDescent="0.35">
      <c r="A186" s="267" t="s">
        <v>13</v>
      </c>
      <c r="B186" s="267">
        <v>316</v>
      </c>
    </row>
    <row r="194" spans="1:2" x14ac:dyDescent="0.35">
      <c r="A194" s="267" t="s">
        <v>852</v>
      </c>
      <c r="B194" s="266">
        <v>45602</v>
      </c>
    </row>
    <row r="195" spans="1:2" x14ac:dyDescent="0.35">
      <c r="A195" s="124" t="s">
        <v>360</v>
      </c>
      <c r="B195" s="124">
        <v>11</v>
      </c>
    </row>
    <row r="196" spans="1:2" x14ac:dyDescent="0.35">
      <c r="A196" s="124" t="s">
        <v>364</v>
      </c>
      <c r="B196" s="124">
        <v>111</v>
      </c>
    </row>
    <row r="197" spans="1:2" x14ac:dyDescent="0.35">
      <c r="A197" s="124" t="s">
        <v>362</v>
      </c>
      <c r="B197" s="124">
        <v>111</v>
      </c>
    </row>
    <row r="198" spans="1:2" x14ac:dyDescent="0.35">
      <c r="A198" s="124" t="s">
        <v>363</v>
      </c>
      <c r="B198" s="124">
        <v>15</v>
      </c>
    </row>
    <row r="199" spans="1:2" x14ac:dyDescent="0.35">
      <c r="A199" s="124" t="s">
        <v>361</v>
      </c>
      <c r="B199" s="124">
        <v>23</v>
      </c>
    </row>
    <row r="200" spans="1:2" x14ac:dyDescent="0.35">
      <c r="A200" s="124" t="s">
        <v>365</v>
      </c>
      <c r="B200" s="124">
        <v>6</v>
      </c>
    </row>
    <row r="201" spans="1:2" x14ac:dyDescent="0.35">
      <c r="A201" s="267" t="s">
        <v>13</v>
      </c>
      <c r="B201" s="267">
        <v>277</v>
      </c>
    </row>
    <row r="207" spans="1:2" x14ac:dyDescent="0.35">
      <c r="A207" s="267" t="s">
        <v>852</v>
      </c>
      <c r="B207" s="266">
        <v>45603</v>
      </c>
    </row>
    <row r="208" spans="1:2" x14ac:dyDescent="0.35">
      <c r="A208" s="124" t="s">
        <v>360</v>
      </c>
      <c r="B208" s="124">
        <v>51</v>
      </c>
    </row>
    <row r="209" spans="1:5" x14ac:dyDescent="0.35">
      <c r="A209" s="124" t="s">
        <v>364</v>
      </c>
      <c r="B209" s="124">
        <v>7</v>
      </c>
    </row>
    <row r="210" spans="1:5" x14ac:dyDescent="0.35">
      <c r="A210" s="124" t="s">
        <v>362</v>
      </c>
      <c r="B210" s="124">
        <v>6</v>
      </c>
    </row>
    <row r="211" spans="1:5" x14ac:dyDescent="0.35">
      <c r="A211" s="124" t="s">
        <v>363</v>
      </c>
      <c r="B211" s="124">
        <v>48</v>
      </c>
    </row>
    <row r="212" spans="1:5" x14ac:dyDescent="0.35">
      <c r="A212" s="124" t="s">
        <v>361</v>
      </c>
      <c r="B212" s="124">
        <v>12</v>
      </c>
    </row>
    <row r="213" spans="1:5" x14ac:dyDescent="0.35">
      <c r="A213" s="124" t="s">
        <v>365</v>
      </c>
      <c r="B213" s="124">
        <v>12</v>
      </c>
    </row>
    <row r="214" spans="1:5" x14ac:dyDescent="0.35">
      <c r="A214" s="267" t="s">
        <v>13</v>
      </c>
      <c r="B214" s="267">
        <v>136</v>
      </c>
    </row>
    <row r="220" spans="1:5" x14ac:dyDescent="0.35">
      <c r="C220" s="27" t="s">
        <v>1241</v>
      </c>
      <c r="D220" s="27" t="s">
        <v>1242</v>
      </c>
      <c r="E220" t="s">
        <v>1243</v>
      </c>
    </row>
    <row r="221" spans="1:5" x14ac:dyDescent="0.35">
      <c r="A221" s="267" t="s">
        <v>852</v>
      </c>
      <c r="B221" s="266">
        <v>45604</v>
      </c>
      <c r="C221" s="27">
        <v>23</v>
      </c>
      <c r="D221" s="27">
        <v>117</v>
      </c>
      <c r="E221">
        <v>188</v>
      </c>
    </row>
    <row r="222" spans="1:5" x14ac:dyDescent="0.35">
      <c r="A222" s="124" t="s">
        <v>360</v>
      </c>
      <c r="B222" s="124">
        <v>15</v>
      </c>
    </row>
    <row r="223" spans="1:5" x14ac:dyDescent="0.35">
      <c r="A223" s="124" t="s">
        <v>364</v>
      </c>
      <c r="B223" s="124">
        <v>259</v>
      </c>
    </row>
    <row r="224" spans="1:5" x14ac:dyDescent="0.35">
      <c r="A224" s="124" t="s">
        <v>362</v>
      </c>
      <c r="B224" s="124">
        <v>30</v>
      </c>
    </row>
    <row r="225" spans="1:2" x14ac:dyDescent="0.35">
      <c r="A225" s="124" t="s">
        <v>363</v>
      </c>
      <c r="B225" s="124">
        <v>22</v>
      </c>
    </row>
    <row r="226" spans="1:2" x14ac:dyDescent="0.35">
      <c r="A226" s="124" t="s">
        <v>365</v>
      </c>
      <c r="B226" s="124">
        <v>2</v>
      </c>
    </row>
    <row r="227" spans="1:2" x14ac:dyDescent="0.35">
      <c r="A227" s="267" t="s">
        <v>13</v>
      </c>
      <c r="B227" s="267">
        <v>328</v>
      </c>
    </row>
    <row r="234" spans="1:2" x14ac:dyDescent="0.35">
      <c r="A234" s="267" t="s">
        <v>852</v>
      </c>
      <c r="B234" s="266">
        <v>45607</v>
      </c>
    </row>
    <row r="235" spans="1:2" x14ac:dyDescent="0.35">
      <c r="A235" s="124" t="s">
        <v>360</v>
      </c>
      <c r="B235" s="124">
        <v>112</v>
      </c>
    </row>
    <row r="236" spans="1:2" x14ac:dyDescent="0.35">
      <c r="A236" s="124" t="s">
        <v>364</v>
      </c>
      <c r="B236" s="124">
        <v>183</v>
      </c>
    </row>
    <row r="237" spans="1:2" x14ac:dyDescent="0.35">
      <c r="A237" s="124" t="s">
        <v>363</v>
      </c>
      <c r="B237" s="124">
        <v>3</v>
      </c>
    </row>
    <row r="238" spans="1:2" x14ac:dyDescent="0.35">
      <c r="A238" s="267" t="s">
        <v>13</v>
      </c>
      <c r="B238" s="267">
        <v>298</v>
      </c>
    </row>
    <row r="246" spans="1:2" x14ac:dyDescent="0.35">
      <c r="A246" s="267" t="s">
        <v>852</v>
      </c>
      <c r="B246" s="266">
        <v>45608</v>
      </c>
    </row>
    <row r="247" spans="1:2" x14ac:dyDescent="0.35">
      <c r="A247" s="124" t="s">
        <v>360</v>
      </c>
      <c r="B247" s="124">
        <v>2</v>
      </c>
    </row>
    <row r="248" spans="1:2" x14ac:dyDescent="0.35">
      <c r="A248" s="124" t="s">
        <v>364</v>
      </c>
      <c r="B248" s="124">
        <v>118</v>
      </c>
    </row>
    <row r="249" spans="1:2" x14ac:dyDescent="0.35">
      <c r="A249" s="124" t="s">
        <v>362</v>
      </c>
      <c r="B249" s="124">
        <v>3</v>
      </c>
    </row>
    <row r="250" spans="1:2" x14ac:dyDescent="0.35">
      <c r="A250" s="124" t="s">
        <v>363</v>
      </c>
      <c r="B250" s="124">
        <v>144</v>
      </c>
    </row>
    <row r="251" spans="1:2" x14ac:dyDescent="0.35">
      <c r="A251" s="267" t="s">
        <v>13</v>
      </c>
      <c r="B251" s="267">
        <v>267</v>
      </c>
    </row>
    <row r="260" spans="1:2" x14ac:dyDescent="0.35">
      <c r="A260" s="267" t="s">
        <v>852</v>
      </c>
      <c r="B260" s="266">
        <v>45609</v>
      </c>
    </row>
    <row r="261" spans="1:2" x14ac:dyDescent="0.35">
      <c r="A261" s="124" t="s">
        <v>364</v>
      </c>
      <c r="B261" s="124">
        <v>91</v>
      </c>
    </row>
    <row r="262" spans="1:2" x14ac:dyDescent="0.35">
      <c r="A262" s="124" t="s">
        <v>363</v>
      </c>
      <c r="B262" s="124">
        <v>55</v>
      </c>
    </row>
    <row r="263" spans="1:2" x14ac:dyDescent="0.35">
      <c r="A263" s="267" t="s">
        <v>13</v>
      </c>
      <c r="B263" s="267">
        <v>146</v>
      </c>
    </row>
    <row r="270" spans="1:2" x14ac:dyDescent="0.35">
      <c r="A270" s="267" t="s">
        <v>852</v>
      </c>
      <c r="B270" s="266">
        <v>45610</v>
      </c>
    </row>
    <row r="271" spans="1:2" x14ac:dyDescent="0.35">
      <c r="A271" s="124" t="s">
        <v>360</v>
      </c>
      <c r="B271" s="124">
        <v>23</v>
      </c>
    </row>
    <row r="272" spans="1:2" x14ac:dyDescent="0.35">
      <c r="A272" s="124" t="s">
        <v>364</v>
      </c>
      <c r="B272" s="124">
        <v>172</v>
      </c>
    </row>
    <row r="273" spans="1:2" x14ac:dyDescent="0.35">
      <c r="A273" s="124" t="s">
        <v>363</v>
      </c>
      <c r="B273" s="124">
        <v>39</v>
      </c>
    </row>
    <row r="274" spans="1:2" x14ac:dyDescent="0.35">
      <c r="A274" s="124" t="s">
        <v>361</v>
      </c>
      <c r="B274" s="124">
        <v>13</v>
      </c>
    </row>
    <row r="275" spans="1:2" x14ac:dyDescent="0.35">
      <c r="A275" s="124" t="s">
        <v>365</v>
      </c>
      <c r="B275" s="124">
        <v>16</v>
      </c>
    </row>
    <row r="276" spans="1:2" x14ac:dyDescent="0.35">
      <c r="A276" s="267" t="s">
        <v>13</v>
      </c>
      <c r="B276" s="267">
        <v>263</v>
      </c>
    </row>
    <row r="283" spans="1:2" x14ac:dyDescent="0.35">
      <c r="A283" s="267" t="s">
        <v>852</v>
      </c>
      <c r="B283" s="266">
        <v>45611</v>
      </c>
    </row>
    <row r="284" spans="1:2" x14ac:dyDescent="0.35">
      <c r="A284" s="124" t="s">
        <v>360</v>
      </c>
      <c r="B284" s="124">
        <v>23</v>
      </c>
    </row>
    <row r="285" spans="1:2" x14ac:dyDescent="0.35">
      <c r="A285" s="124" t="s">
        <v>364</v>
      </c>
      <c r="B285" s="124">
        <v>70</v>
      </c>
    </row>
    <row r="286" spans="1:2" x14ac:dyDescent="0.35">
      <c r="A286" s="124" t="s">
        <v>362</v>
      </c>
      <c r="B286" s="124">
        <v>16</v>
      </c>
    </row>
    <row r="287" spans="1:2" x14ac:dyDescent="0.35">
      <c r="A287" s="124" t="s">
        <v>363</v>
      </c>
      <c r="B287" s="124">
        <v>30</v>
      </c>
    </row>
    <row r="288" spans="1:2" x14ac:dyDescent="0.35">
      <c r="A288" s="124" t="s">
        <v>361</v>
      </c>
      <c r="B288" s="124">
        <v>7</v>
      </c>
    </row>
    <row r="289" spans="1:2" x14ac:dyDescent="0.35">
      <c r="A289" s="124" t="s">
        <v>365</v>
      </c>
      <c r="B289" s="124">
        <v>35</v>
      </c>
    </row>
    <row r="290" spans="1:2" x14ac:dyDescent="0.35">
      <c r="A290" s="267" t="s">
        <v>13</v>
      </c>
      <c r="B290" s="267">
        <v>181</v>
      </c>
    </row>
    <row r="299" spans="1:2" x14ac:dyDescent="0.35">
      <c r="A299" s="267" t="s">
        <v>852</v>
      </c>
      <c r="B299" s="266">
        <v>45615</v>
      </c>
    </row>
    <row r="300" spans="1:2" x14ac:dyDescent="0.35">
      <c r="A300" s="124" t="s">
        <v>364</v>
      </c>
      <c r="B300" s="124">
        <v>30</v>
      </c>
    </row>
    <row r="301" spans="1:2" x14ac:dyDescent="0.35">
      <c r="A301" s="124" t="s">
        <v>362</v>
      </c>
      <c r="B301" s="124">
        <v>4</v>
      </c>
    </row>
    <row r="302" spans="1:2" x14ac:dyDescent="0.35">
      <c r="A302" s="124" t="s">
        <v>363</v>
      </c>
      <c r="B302" s="124">
        <v>45</v>
      </c>
    </row>
    <row r="303" spans="1:2" x14ac:dyDescent="0.35">
      <c r="A303" s="124" t="s">
        <v>361</v>
      </c>
      <c r="B303" s="124">
        <v>3</v>
      </c>
    </row>
    <row r="304" spans="1:2" x14ac:dyDescent="0.35">
      <c r="A304" s="124" t="s">
        <v>365</v>
      </c>
      <c r="B304" s="124">
        <v>22</v>
      </c>
    </row>
    <row r="305" spans="1:2" x14ac:dyDescent="0.35">
      <c r="A305" s="267" t="s">
        <v>13</v>
      </c>
      <c r="B305" s="267">
        <v>104</v>
      </c>
    </row>
    <row r="311" spans="1:2" x14ac:dyDescent="0.35">
      <c r="A311" s="267" t="s">
        <v>852</v>
      </c>
      <c r="B311" s="266">
        <v>45616</v>
      </c>
    </row>
    <row r="312" spans="1:2" x14ac:dyDescent="0.35">
      <c r="A312" s="10" t="s">
        <v>360</v>
      </c>
      <c r="B312" s="124">
        <v>19</v>
      </c>
    </row>
    <row r="313" spans="1:2" x14ac:dyDescent="0.35">
      <c r="A313" s="10" t="s">
        <v>364</v>
      </c>
      <c r="B313" s="124">
        <v>15</v>
      </c>
    </row>
    <row r="314" spans="1:2" x14ac:dyDescent="0.35">
      <c r="A314" s="10" t="s">
        <v>362</v>
      </c>
      <c r="B314" s="124">
        <v>5</v>
      </c>
    </row>
    <row r="315" spans="1:2" x14ac:dyDescent="0.35">
      <c r="A315" s="10" t="s">
        <v>363</v>
      </c>
      <c r="B315" s="124">
        <v>39</v>
      </c>
    </row>
    <row r="316" spans="1:2" x14ac:dyDescent="0.35">
      <c r="A316" s="10" t="s">
        <v>361</v>
      </c>
      <c r="B316" s="124">
        <v>3</v>
      </c>
    </row>
    <row r="317" spans="1:2" x14ac:dyDescent="0.35">
      <c r="A317" s="10" t="s">
        <v>365</v>
      </c>
      <c r="B317" s="124">
        <v>7</v>
      </c>
    </row>
    <row r="318" spans="1:2" x14ac:dyDescent="0.35">
      <c r="A318" s="267" t="s">
        <v>13</v>
      </c>
      <c r="B318" s="267">
        <v>88</v>
      </c>
    </row>
    <row r="327" spans="1:6" x14ac:dyDescent="0.35">
      <c r="D327" s="27" t="s">
        <v>850</v>
      </c>
      <c r="E327" s="27" t="s">
        <v>1552</v>
      </c>
      <c r="F327" s="27" t="s">
        <v>1553</v>
      </c>
    </row>
    <row r="328" spans="1:6" x14ac:dyDescent="0.35">
      <c r="A328" s="267" t="s">
        <v>12</v>
      </c>
      <c r="B328" s="266">
        <v>45617</v>
      </c>
      <c r="D328" s="27">
        <v>242</v>
      </c>
      <c r="E328" s="27">
        <v>168</v>
      </c>
      <c r="F328" s="27">
        <v>81</v>
      </c>
    </row>
    <row r="329" spans="1:6" x14ac:dyDescent="0.35">
      <c r="A329" s="124" t="s">
        <v>360</v>
      </c>
      <c r="B329" s="124">
        <v>464</v>
      </c>
    </row>
    <row r="330" spans="1:6" x14ac:dyDescent="0.35">
      <c r="A330" s="124" t="s">
        <v>364</v>
      </c>
      <c r="B330" s="124">
        <v>3</v>
      </c>
    </row>
    <row r="331" spans="1:6" x14ac:dyDescent="0.35">
      <c r="A331" s="124" t="s">
        <v>362</v>
      </c>
      <c r="B331" s="124">
        <v>2</v>
      </c>
    </row>
    <row r="332" spans="1:6" x14ac:dyDescent="0.35">
      <c r="A332" s="124" t="s">
        <v>363</v>
      </c>
      <c r="B332" s="124">
        <v>13</v>
      </c>
    </row>
    <row r="333" spans="1:6" x14ac:dyDescent="0.35">
      <c r="A333" s="124" t="s">
        <v>365</v>
      </c>
      <c r="B333" s="124">
        <v>9</v>
      </c>
    </row>
    <row r="334" spans="1:6" x14ac:dyDescent="0.35">
      <c r="A334" s="267" t="s">
        <v>13</v>
      </c>
      <c r="B334" s="267">
        <v>491</v>
      </c>
    </row>
    <row r="340" spans="1:6" x14ac:dyDescent="0.35">
      <c r="A340" s="267" t="s">
        <v>12</v>
      </c>
      <c r="B340" s="266">
        <v>45618</v>
      </c>
      <c r="D340" s="306" t="s">
        <v>850</v>
      </c>
      <c r="E340" s="306" t="s">
        <v>1552</v>
      </c>
      <c r="F340" s="306" t="s">
        <v>1553</v>
      </c>
    </row>
    <row r="341" spans="1:6" x14ac:dyDescent="0.35">
      <c r="A341" s="124" t="s">
        <v>360</v>
      </c>
      <c r="B341" s="124">
        <v>995</v>
      </c>
      <c r="D341" s="307">
        <v>398</v>
      </c>
      <c r="E341" s="307">
        <v>156</v>
      </c>
      <c r="F341" s="307">
        <v>485</v>
      </c>
    </row>
    <row r="342" spans="1:6" x14ac:dyDescent="0.35">
      <c r="A342" s="124" t="s">
        <v>362</v>
      </c>
      <c r="B342" s="124">
        <v>44</v>
      </c>
    </row>
    <row r="343" spans="1:6" x14ac:dyDescent="0.35">
      <c r="A343" s="267" t="s">
        <v>13</v>
      </c>
      <c r="B343" s="267">
        <v>1039</v>
      </c>
    </row>
    <row r="350" spans="1:6" x14ac:dyDescent="0.35">
      <c r="A350" s="267" t="s">
        <v>852</v>
      </c>
      <c r="B350" s="266">
        <v>45621</v>
      </c>
    </row>
    <row r="351" spans="1:6" x14ac:dyDescent="0.35">
      <c r="A351" s="124" t="s">
        <v>1646</v>
      </c>
      <c r="B351" s="124">
        <v>2</v>
      </c>
    </row>
    <row r="352" spans="1:6" x14ac:dyDescent="0.35">
      <c r="A352" s="124" t="s">
        <v>360</v>
      </c>
      <c r="B352" s="124">
        <v>356</v>
      </c>
    </row>
    <row r="353" spans="1:2" x14ac:dyDescent="0.35">
      <c r="A353" s="124" t="s">
        <v>364</v>
      </c>
      <c r="B353" s="124">
        <v>99</v>
      </c>
    </row>
    <row r="354" spans="1:2" x14ac:dyDescent="0.35">
      <c r="A354" s="124" t="s">
        <v>362</v>
      </c>
      <c r="B354" s="124">
        <v>2</v>
      </c>
    </row>
    <row r="355" spans="1:2" x14ac:dyDescent="0.35">
      <c r="A355" s="124" t="s">
        <v>363</v>
      </c>
      <c r="B355" s="124">
        <v>2</v>
      </c>
    </row>
    <row r="356" spans="1:2" x14ac:dyDescent="0.35">
      <c r="A356" s="124" t="s">
        <v>361</v>
      </c>
      <c r="B356" s="124">
        <v>17</v>
      </c>
    </row>
    <row r="357" spans="1:2" x14ac:dyDescent="0.35">
      <c r="A357" s="124" t="s">
        <v>365</v>
      </c>
      <c r="B357" s="124">
        <v>7</v>
      </c>
    </row>
    <row r="358" spans="1:2" x14ac:dyDescent="0.35">
      <c r="A358" s="267" t="s">
        <v>13</v>
      </c>
      <c r="B358" s="267">
        <v>485</v>
      </c>
    </row>
    <row r="370" spans="1:5" x14ac:dyDescent="0.35">
      <c r="A370" s="267" t="s">
        <v>852</v>
      </c>
      <c r="B370" s="266">
        <v>45622</v>
      </c>
      <c r="D370" s="306" t="s">
        <v>850</v>
      </c>
      <c r="E370" s="306" t="s">
        <v>1552</v>
      </c>
    </row>
    <row r="371" spans="1:5" x14ac:dyDescent="0.35">
      <c r="A371" s="124" t="s">
        <v>360</v>
      </c>
      <c r="B371" s="124">
        <v>292</v>
      </c>
      <c r="D371" s="27">
        <v>362</v>
      </c>
      <c r="E371" s="27">
        <v>216</v>
      </c>
    </row>
    <row r="372" spans="1:5" x14ac:dyDescent="0.35">
      <c r="A372" s="124" t="s">
        <v>364</v>
      </c>
      <c r="B372" s="124">
        <v>3</v>
      </c>
    </row>
    <row r="373" spans="1:5" x14ac:dyDescent="0.35">
      <c r="A373" s="124" t="s">
        <v>362</v>
      </c>
      <c r="B373" s="124">
        <v>29</v>
      </c>
    </row>
    <row r="374" spans="1:5" x14ac:dyDescent="0.35">
      <c r="A374" s="124" t="s">
        <v>363</v>
      </c>
      <c r="B374" s="124">
        <v>16</v>
      </c>
    </row>
    <row r="375" spans="1:5" x14ac:dyDescent="0.35">
      <c r="A375" s="124" t="s">
        <v>361</v>
      </c>
      <c r="B375" s="124">
        <v>146</v>
      </c>
    </row>
    <row r="376" spans="1:5" x14ac:dyDescent="0.35">
      <c r="A376" s="124" t="s">
        <v>365</v>
      </c>
      <c r="B376" s="124">
        <v>92</v>
      </c>
    </row>
    <row r="377" spans="1:5" x14ac:dyDescent="0.35">
      <c r="A377" s="267" t="s">
        <v>13</v>
      </c>
      <c r="B377" s="267">
        <v>578</v>
      </c>
    </row>
    <row r="384" spans="1:5" x14ac:dyDescent="0.35">
      <c r="A384" s="267" t="s">
        <v>852</v>
      </c>
      <c r="B384" s="266">
        <v>45623</v>
      </c>
      <c r="D384" s="306" t="s">
        <v>850</v>
      </c>
      <c r="E384" s="306" t="s">
        <v>1552</v>
      </c>
    </row>
    <row r="385" spans="1:5" x14ac:dyDescent="0.35">
      <c r="A385" s="124" t="s">
        <v>360</v>
      </c>
      <c r="B385" s="124">
        <v>12</v>
      </c>
      <c r="D385" s="27">
        <v>347</v>
      </c>
      <c r="E385" s="27">
        <v>125</v>
      </c>
    </row>
    <row r="386" spans="1:5" x14ac:dyDescent="0.35">
      <c r="A386" s="124" t="s">
        <v>364</v>
      </c>
      <c r="B386" s="124">
        <v>6</v>
      </c>
    </row>
    <row r="387" spans="1:5" x14ac:dyDescent="0.35">
      <c r="A387" s="124" t="s">
        <v>362</v>
      </c>
      <c r="B387" s="124">
        <v>121</v>
      </c>
    </row>
    <row r="388" spans="1:5" x14ac:dyDescent="0.35">
      <c r="A388" s="124" t="s">
        <v>363</v>
      </c>
      <c r="B388" s="124">
        <v>1</v>
      </c>
    </row>
    <row r="389" spans="1:5" x14ac:dyDescent="0.35">
      <c r="A389" s="124" t="s">
        <v>361</v>
      </c>
      <c r="B389" s="124">
        <v>276</v>
      </c>
    </row>
    <row r="390" spans="1:5" x14ac:dyDescent="0.35">
      <c r="A390" s="124" t="s">
        <v>365</v>
      </c>
      <c r="B390" s="124">
        <v>56</v>
      </c>
    </row>
    <row r="391" spans="1:5" x14ac:dyDescent="0.35">
      <c r="A391" s="267" t="s">
        <v>13</v>
      </c>
      <c r="B391" s="267">
        <v>472</v>
      </c>
    </row>
    <row r="398" spans="1:5" x14ac:dyDescent="0.35">
      <c r="A398" s="267" t="s">
        <v>852</v>
      </c>
      <c r="B398" s="266">
        <v>45624</v>
      </c>
      <c r="D398" s="306" t="s">
        <v>850</v>
      </c>
      <c r="E398" s="306" t="s">
        <v>1552</v>
      </c>
    </row>
    <row r="399" spans="1:5" x14ac:dyDescent="0.35">
      <c r="A399" s="124" t="s">
        <v>360</v>
      </c>
      <c r="B399" s="124">
        <v>462</v>
      </c>
      <c r="D399" s="27">
        <v>286</v>
      </c>
      <c r="E399" s="27">
        <v>281</v>
      </c>
    </row>
    <row r="400" spans="1:5" x14ac:dyDescent="0.35">
      <c r="A400" s="124" t="s">
        <v>364</v>
      </c>
      <c r="B400" s="124">
        <v>2</v>
      </c>
    </row>
    <row r="401" spans="1:5" x14ac:dyDescent="0.35">
      <c r="A401" s="124" t="s">
        <v>362</v>
      </c>
      <c r="B401" s="124">
        <v>7</v>
      </c>
    </row>
    <row r="402" spans="1:5" x14ac:dyDescent="0.35">
      <c r="A402" s="124" t="s">
        <v>363</v>
      </c>
      <c r="B402" s="124">
        <v>1</v>
      </c>
    </row>
    <row r="403" spans="1:5" x14ac:dyDescent="0.35">
      <c r="A403" s="124" t="s">
        <v>361</v>
      </c>
      <c r="B403" s="124">
        <v>94</v>
      </c>
    </row>
    <row r="404" spans="1:5" x14ac:dyDescent="0.35">
      <c r="A404" s="124" t="s">
        <v>365</v>
      </c>
      <c r="B404" s="124">
        <v>1</v>
      </c>
    </row>
    <row r="405" spans="1:5" x14ac:dyDescent="0.35">
      <c r="A405" s="267" t="s">
        <v>13</v>
      </c>
      <c r="B405" s="267">
        <v>567</v>
      </c>
    </row>
    <row r="416" spans="1:5" x14ac:dyDescent="0.35">
      <c r="A416" s="267" t="s">
        <v>852</v>
      </c>
      <c r="B416" s="266">
        <v>45625</v>
      </c>
      <c r="D416" s="306" t="s">
        <v>850</v>
      </c>
      <c r="E416" s="306" t="s">
        <v>1552</v>
      </c>
    </row>
    <row r="417" spans="1:8" x14ac:dyDescent="0.35">
      <c r="A417" s="124" t="s">
        <v>360</v>
      </c>
      <c r="B417" s="124">
        <v>544</v>
      </c>
      <c r="D417" s="27">
        <v>396</v>
      </c>
      <c r="E417" s="27">
        <v>291</v>
      </c>
    </row>
    <row r="418" spans="1:8" x14ac:dyDescent="0.35">
      <c r="A418" s="124" t="s">
        <v>364</v>
      </c>
      <c r="B418" s="124">
        <v>20</v>
      </c>
    </row>
    <row r="419" spans="1:8" x14ac:dyDescent="0.35">
      <c r="A419" s="124" t="s">
        <v>362</v>
      </c>
      <c r="B419" s="124">
        <v>14</v>
      </c>
    </row>
    <row r="420" spans="1:8" x14ac:dyDescent="0.35">
      <c r="A420" s="124" t="s">
        <v>361</v>
      </c>
      <c r="B420" s="124">
        <v>105</v>
      </c>
    </row>
    <row r="421" spans="1:8" x14ac:dyDescent="0.35">
      <c r="A421" s="124" t="s">
        <v>365</v>
      </c>
      <c r="B421" s="124">
        <v>3</v>
      </c>
    </row>
    <row r="422" spans="1:8" x14ac:dyDescent="0.35">
      <c r="A422" s="267" t="s">
        <v>13</v>
      </c>
      <c r="B422" s="267">
        <v>686</v>
      </c>
    </row>
    <row r="431" spans="1:8" x14ac:dyDescent="0.35">
      <c r="A431" s="267" t="s">
        <v>852</v>
      </c>
      <c r="B431" s="267" t="s">
        <v>850</v>
      </c>
      <c r="C431" s="267" t="s">
        <v>1552</v>
      </c>
      <c r="D431" s="267" t="s">
        <v>767</v>
      </c>
      <c r="G431" s="332" t="s">
        <v>1844</v>
      </c>
      <c r="H431" s="332" t="s">
        <v>1845</v>
      </c>
    </row>
    <row r="432" spans="1:8" x14ac:dyDescent="0.35">
      <c r="A432" s="124" t="s">
        <v>360</v>
      </c>
      <c r="B432" s="124">
        <v>383</v>
      </c>
      <c r="C432" s="124">
        <v>175</v>
      </c>
      <c r="D432" s="124">
        <v>558</v>
      </c>
      <c r="G432" s="333" t="s">
        <v>177</v>
      </c>
      <c r="H432" s="334">
        <v>46023</v>
      </c>
    </row>
    <row r="433" spans="1:8" x14ac:dyDescent="0.35">
      <c r="A433" s="124" t="s">
        <v>364</v>
      </c>
      <c r="B433" s="124">
        <v>11</v>
      </c>
      <c r="C433" s="124">
        <v>42</v>
      </c>
      <c r="D433" s="124">
        <v>53</v>
      </c>
      <c r="G433" s="333" t="s">
        <v>174</v>
      </c>
      <c r="H433" s="334">
        <v>46023</v>
      </c>
    </row>
    <row r="434" spans="1:8" x14ac:dyDescent="0.35">
      <c r="A434" s="124" t="s">
        <v>362</v>
      </c>
      <c r="B434" s="124">
        <v>12</v>
      </c>
      <c r="C434" s="124"/>
      <c r="D434" s="124">
        <v>12</v>
      </c>
      <c r="G434" s="333" t="s">
        <v>1672</v>
      </c>
      <c r="H434" s="334">
        <v>46023</v>
      </c>
    </row>
    <row r="435" spans="1:8" x14ac:dyDescent="0.35">
      <c r="A435" s="124" t="s">
        <v>363</v>
      </c>
      <c r="B435" s="124">
        <v>4</v>
      </c>
      <c r="C435" s="124"/>
      <c r="D435" s="124">
        <v>4</v>
      </c>
    </row>
    <row r="436" spans="1:8" x14ac:dyDescent="0.35">
      <c r="A436" s="124" t="s">
        <v>361</v>
      </c>
      <c r="B436" s="124">
        <v>1</v>
      </c>
      <c r="C436" s="124"/>
      <c r="D436" s="124">
        <v>1</v>
      </c>
    </row>
    <row r="437" spans="1:8" x14ac:dyDescent="0.35">
      <c r="A437" s="124" t="s">
        <v>365</v>
      </c>
      <c r="B437" s="124">
        <v>15</v>
      </c>
      <c r="C437" s="124"/>
      <c r="D437" s="124">
        <v>15</v>
      </c>
    </row>
    <row r="438" spans="1:8" x14ac:dyDescent="0.35">
      <c r="A438" s="267" t="s">
        <v>13</v>
      </c>
      <c r="B438" s="267">
        <v>426</v>
      </c>
      <c r="C438" s="267">
        <v>217</v>
      </c>
      <c r="D438" s="267">
        <v>643</v>
      </c>
    </row>
    <row r="440" spans="1:8" x14ac:dyDescent="0.35">
      <c r="A440" s="336">
        <v>45629</v>
      </c>
    </row>
    <row r="441" spans="1:8" x14ac:dyDescent="0.35">
      <c r="A441" s="267" t="s">
        <v>852</v>
      </c>
      <c r="B441" s="267" t="s">
        <v>850</v>
      </c>
      <c r="C441" s="267" t="s">
        <v>1552</v>
      </c>
      <c r="D441" s="267" t="s">
        <v>767</v>
      </c>
      <c r="G441" s="332" t="s">
        <v>1844</v>
      </c>
      <c r="H441" s="332" t="s">
        <v>1845</v>
      </c>
    </row>
    <row r="442" spans="1:8" x14ac:dyDescent="0.35">
      <c r="A442" s="335" t="s">
        <v>360</v>
      </c>
      <c r="B442" s="338">
        <v>92</v>
      </c>
      <c r="C442" s="338">
        <v>19</v>
      </c>
      <c r="D442" s="338">
        <v>111</v>
      </c>
      <c r="G442" s="333" t="s">
        <v>174</v>
      </c>
      <c r="H442" s="334">
        <v>46023</v>
      </c>
    </row>
    <row r="443" spans="1:8" x14ac:dyDescent="0.35">
      <c r="A443" s="335" t="s">
        <v>364</v>
      </c>
      <c r="B443" s="338">
        <v>28</v>
      </c>
      <c r="C443" s="338">
        <v>5</v>
      </c>
      <c r="D443" s="338">
        <v>33</v>
      </c>
    </row>
    <row r="444" spans="1:8" x14ac:dyDescent="0.35">
      <c r="A444" s="335" t="s">
        <v>362</v>
      </c>
      <c r="B444" s="338">
        <v>15</v>
      </c>
      <c r="C444" s="338">
        <v>2</v>
      </c>
      <c r="D444" s="338">
        <v>17</v>
      </c>
    </row>
    <row r="445" spans="1:8" x14ac:dyDescent="0.35">
      <c r="A445" s="335" t="s">
        <v>363</v>
      </c>
      <c r="B445" s="338">
        <v>2</v>
      </c>
      <c r="C445" s="338"/>
      <c r="D445" s="338">
        <v>2</v>
      </c>
    </row>
    <row r="446" spans="1:8" x14ac:dyDescent="0.35">
      <c r="A446" s="335" t="s">
        <v>361</v>
      </c>
      <c r="B446" s="338">
        <v>2</v>
      </c>
      <c r="C446" s="338"/>
      <c r="D446" s="338">
        <v>2</v>
      </c>
    </row>
    <row r="447" spans="1:8" x14ac:dyDescent="0.35">
      <c r="A447" s="335" t="s">
        <v>365</v>
      </c>
      <c r="B447" s="338">
        <v>129</v>
      </c>
      <c r="C447" s="338">
        <v>111</v>
      </c>
      <c r="D447" s="338">
        <v>240</v>
      </c>
    </row>
    <row r="448" spans="1:8" x14ac:dyDescent="0.35">
      <c r="A448" s="267" t="s">
        <v>13</v>
      </c>
      <c r="B448" s="267">
        <v>268</v>
      </c>
      <c r="C448" s="267">
        <v>137</v>
      </c>
      <c r="D448" s="267">
        <v>405</v>
      </c>
    </row>
    <row r="454" spans="1:8" x14ac:dyDescent="0.35">
      <c r="A454" s="336">
        <v>45630</v>
      </c>
    </row>
    <row r="455" spans="1:8" x14ac:dyDescent="0.35">
      <c r="A455" s="267" t="s">
        <v>852</v>
      </c>
      <c r="B455" s="267" t="s">
        <v>850</v>
      </c>
      <c r="C455" s="267" t="s">
        <v>1552</v>
      </c>
      <c r="D455" s="267" t="s">
        <v>13</v>
      </c>
      <c r="G455" s="332" t="s">
        <v>1844</v>
      </c>
      <c r="H455" s="332" t="s">
        <v>1845</v>
      </c>
    </row>
    <row r="456" spans="1:8" x14ac:dyDescent="0.35">
      <c r="A456" s="124" t="s">
        <v>360</v>
      </c>
      <c r="B456" s="124">
        <v>4</v>
      </c>
      <c r="C456" s="124"/>
      <c r="D456" s="124">
        <v>4</v>
      </c>
      <c r="G456" s="333" t="s">
        <v>174</v>
      </c>
      <c r="H456" s="334">
        <v>46023</v>
      </c>
    </row>
    <row r="457" spans="1:8" x14ac:dyDescent="0.35">
      <c r="A457" s="124" t="s">
        <v>364</v>
      </c>
      <c r="B457" s="124">
        <v>1</v>
      </c>
      <c r="C457" s="124"/>
      <c r="D457" s="124">
        <v>1</v>
      </c>
    </row>
    <row r="458" spans="1:8" x14ac:dyDescent="0.35">
      <c r="A458" s="124" t="s">
        <v>362</v>
      </c>
      <c r="B458" s="124"/>
      <c r="C458" s="124">
        <v>24</v>
      </c>
      <c r="D458" s="124">
        <v>24</v>
      </c>
    </row>
    <row r="459" spans="1:8" x14ac:dyDescent="0.35">
      <c r="A459" s="124" t="s">
        <v>363</v>
      </c>
      <c r="B459" s="124">
        <v>8</v>
      </c>
      <c r="C459" s="124">
        <v>38</v>
      </c>
      <c r="D459" s="124">
        <v>46</v>
      </c>
    </row>
    <row r="460" spans="1:8" x14ac:dyDescent="0.35">
      <c r="A460" s="124" t="s">
        <v>361</v>
      </c>
      <c r="B460" s="124">
        <v>2</v>
      </c>
      <c r="C460" s="124"/>
      <c r="D460" s="124">
        <v>2</v>
      </c>
    </row>
    <row r="461" spans="1:8" x14ac:dyDescent="0.35">
      <c r="A461" s="124" t="s">
        <v>365</v>
      </c>
      <c r="B461" s="124">
        <v>87</v>
      </c>
      <c r="C461" s="124">
        <v>29</v>
      </c>
      <c r="D461" s="124">
        <v>116</v>
      </c>
    </row>
    <row r="462" spans="1:8" hidden="1" x14ac:dyDescent="0.35">
      <c r="A462" s="339" t="s">
        <v>13</v>
      </c>
      <c r="B462" s="339">
        <v>102</v>
      </c>
      <c r="C462" s="339">
        <v>91</v>
      </c>
      <c r="D462" s="339">
        <v>193</v>
      </c>
    </row>
    <row r="463" spans="1:8" x14ac:dyDescent="0.35">
      <c r="A463" s="267" t="s">
        <v>13</v>
      </c>
      <c r="B463" s="267">
        <v>102</v>
      </c>
      <c r="C463" s="267">
        <v>91</v>
      </c>
      <c r="D463" s="267">
        <v>193</v>
      </c>
    </row>
    <row r="468" spans="1:8" x14ac:dyDescent="0.35">
      <c r="A468" t="s">
        <v>1968</v>
      </c>
    </row>
    <row r="469" spans="1:8" x14ac:dyDescent="0.35">
      <c r="A469" t="s">
        <v>1500</v>
      </c>
    </row>
    <row r="470" spans="1:8" x14ac:dyDescent="0.35">
      <c r="A470" s="267" t="s">
        <v>852</v>
      </c>
      <c r="B470" s="267" t="s">
        <v>850</v>
      </c>
      <c r="C470" s="267" t="s">
        <v>1552</v>
      </c>
      <c r="D470" s="267" t="s">
        <v>13</v>
      </c>
      <c r="G470" s="332" t="s">
        <v>1844</v>
      </c>
      <c r="H470" s="332" t="s">
        <v>1845</v>
      </c>
    </row>
    <row r="471" spans="1:8" x14ac:dyDescent="0.35">
      <c r="A471" s="124" t="s">
        <v>360</v>
      </c>
      <c r="B471" s="124">
        <v>14</v>
      </c>
      <c r="C471" s="124"/>
      <c r="D471" s="124">
        <v>14</v>
      </c>
      <c r="G471" s="333" t="s">
        <v>174</v>
      </c>
      <c r="H471" s="334">
        <v>46023</v>
      </c>
    </row>
    <row r="472" spans="1:8" x14ac:dyDescent="0.35">
      <c r="A472" s="124" t="s">
        <v>362</v>
      </c>
      <c r="B472" s="124">
        <v>1</v>
      </c>
      <c r="C472" s="124"/>
      <c r="D472" s="124">
        <v>1</v>
      </c>
      <c r="G472" s="333" t="s">
        <v>177</v>
      </c>
      <c r="H472" s="334">
        <v>46023</v>
      </c>
    </row>
    <row r="473" spans="1:8" x14ac:dyDescent="0.35">
      <c r="A473" s="124" t="s">
        <v>363</v>
      </c>
      <c r="B473" s="124">
        <v>61</v>
      </c>
      <c r="C473" s="124">
        <v>73</v>
      </c>
      <c r="D473" s="124">
        <v>135</v>
      </c>
    </row>
    <row r="474" spans="1:8" x14ac:dyDescent="0.35">
      <c r="A474" s="124" t="s">
        <v>361</v>
      </c>
      <c r="B474" s="124">
        <v>1</v>
      </c>
      <c r="C474" s="124"/>
      <c r="D474" s="124">
        <v>1</v>
      </c>
    </row>
    <row r="475" spans="1:8" x14ac:dyDescent="0.35">
      <c r="A475" s="124" t="s">
        <v>365</v>
      </c>
      <c r="B475" s="124">
        <v>92</v>
      </c>
      <c r="C475" s="124">
        <v>43</v>
      </c>
      <c r="D475" s="124">
        <v>135</v>
      </c>
    </row>
    <row r="476" spans="1:8" x14ac:dyDescent="0.35">
      <c r="A476" s="267" t="s">
        <v>13</v>
      </c>
      <c r="B476" s="267">
        <f>SUM(B471:B475)</f>
        <v>169</v>
      </c>
      <c r="C476" s="267">
        <v>116</v>
      </c>
      <c r="D476" s="267">
        <v>285</v>
      </c>
    </row>
    <row r="478" spans="1:8" x14ac:dyDescent="0.35">
      <c r="A478" s="349" t="s">
        <v>1967</v>
      </c>
    </row>
    <row r="479" spans="1:8" x14ac:dyDescent="0.35">
      <c r="A479" s="267" t="s">
        <v>852</v>
      </c>
      <c r="B479" s="267" t="s">
        <v>850</v>
      </c>
      <c r="C479" s="267" t="s">
        <v>1552</v>
      </c>
      <c r="D479" s="267" t="s">
        <v>13</v>
      </c>
    </row>
    <row r="480" spans="1:8" x14ac:dyDescent="0.35">
      <c r="A480" s="350" t="s">
        <v>1966</v>
      </c>
      <c r="B480" s="350">
        <v>25</v>
      </c>
      <c r="C480" s="350"/>
      <c r="D480" s="350">
        <v>25</v>
      </c>
    </row>
    <row r="481" spans="1:8" x14ac:dyDescent="0.35">
      <c r="A481" s="267" t="s">
        <v>13</v>
      </c>
      <c r="B481" s="267">
        <v>25</v>
      </c>
      <c r="C481" s="267">
        <v>0</v>
      </c>
      <c r="D481" s="267">
        <v>25</v>
      </c>
    </row>
    <row r="486" spans="1:8" x14ac:dyDescent="0.35">
      <c r="A486" t="s">
        <v>1969</v>
      </c>
    </row>
    <row r="487" spans="1:8" x14ac:dyDescent="0.35">
      <c r="A487" s="267" t="s">
        <v>852</v>
      </c>
      <c r="B487" s="267" t="s">
        <v>850</v>
      </c>
      <c r="C487" s="267" t="s">
        <v>1552</v>
      </c>
      <c r="D487" s="267" t="s">
        <v>13</v>
      </c>
      <c r="G487" s="332" t="s">
        <v>1844</v>
      </c>
      <c r="H487" s="332" t="s">
        <v>1845</v>
      </c>
    </row>
    <row r="488" spans="1:8" x14ac:dyDescent="0.35">
      <c r="A488" s="124" t="s">
        <v>360</v>
      </c>
      <c r="B488" s="124">
        <v>1</v>
      </c>
      <c r="C488" s="124">
        <v>3</v>
      </c>
      <c r="D488" s="124">
        <v>4</v>
      </c>
      <c r="G488" s="333" t="s">
        <v>174</v>
      </c>
      <c r="H488" s="334">
        <v>46023</v>
      </c>
    </row>
    <row r="489" spans="1:8" x14ac:dyDescent="0.35">
      <c r="A489" s="124" t="s">
        <v>364</v>
      </c>
      <c r="B489" s="124">
        <v>46</v>
      </c>
      <c r="C489" s="124">
        <v>1</v>
      </c>
      <c r="D489" s="124">
        <v>47</v>
      </c>
    </row>
    <row r="490" spans="1:8" x14ac:dyDescent="0.35">
      <c r="A490" s="124" t="s">
        <v>362</v>
      </c>
      <c r="B490" s="124">
        <v>23</v>
      </c>
      <c r="C490" s="124">
        <v>3</v>
      </c>
      <c r="D490" s="124">
        <v>26</v>
      </c>
    </row>
    <row r="491" spans="1:8" x14ac:dyDescent="0.35">
      <c r="A491" s="124" t="s">
        <v>363</v>
      </c>
      <c r="B491" s="124">
        <v>36</v>
      </c>
      <c r="C491" s="124">
        <v>32</v>
      </c>
      <c r="D491" s="124">
        <v>68</v>
      </c>
    </row>
    <row r="492" spans="1:8" x14ac:dyDescent="0.35">
      <c r="A492" s="124" t="s">
        <v>361</v>
      </c>
      <c r="B492" s="124">
        <v>2</v>
      </c>
      <c r="C492" s="124">
        <v>1</v>
      </c>
      <c r="D492" s="124">
        <v>3</v>
      </c>
    </row>
    <row r="493" spans="1:8" x14ac:dyDescent="0.35">
      <c r="A493" s="124" t="s">
        <v>365</v>
      </c>
      <c r="B493" s="124">
        <v>70</v>
      </c>
      <c r="C493" s="124">
        <v>56</v>
      </c>
      <c r="D493" s="124">
        <v>126</v>
      </c>
    </row>
    <row r="494" spans="1:8" x14ac:dyDescent="0.35">
      <c r="A494" s="267" t="s">
        <v>13</v>
      </c>
      <c r="B494" s="267">
        <f>SUM(B488:B493)</f>
        <v>178</v>
      </c>
      <c r="C494" s="267">
        <f>SUM(C488:C493)</f>
        <v>96</v>
      </c>
      <c r="D494" s="267">
        <f>SUM(D488:D493)</f>
        <v>274</v>
      </c>
    </row>
    <row r="503" spans="1:4" x14ac:dyDescent="0.35">
      <c r="A503" t="s">
        <v>1971</v>
      </c>
    </row>
    <row r="504" spans="1:4" x14ac:dyDescent="0.35">
      <c r="A504" t="s">
        <v>1500</v>
      </c>
    </row>
    <row r="505" spans="1:4" x14ac:dyDescent="0.35">
      <c r="A505" s="267" t="s">
        <v>852</v>
      </c>
      <c r="B505" s="267" t="s">
        <v>850</v>
      </c>
      <c r="C505" s="267" t="s">
        <v>1552</v>
      </c>
      <c r="D505" s="267" t="s">
        <v>13</v>
      </c>
    </row>
    <row r="506" spans="1:4" x14ac:dyDescent="0.35">
      <c r="A506" s="351" t="s">
        <v>360</v>
      </c>
      <c r="B506" s="351">
        <v>3</v>
      </c>
      <c r="C506" s="351">
        <v>1</v>
      </c>
      <c r="D506" s="351">
        <v>4</v>
      </c>
    </row>
    <row r="507" spans="1:4" x14ac:dyDescent="0.35">
      <c r="A507" s="351" t="s">
        <v>364</v>
      </c>
      <c r="B507" s="351">
        <v>6</v>
      </c>
      <c r="C507" s="351">
        <v>1</v>
      </c>
      <c r="D507" s="351">
        <v>7</v>
      </c>
    </row>
    <row r="508" spans="1:4" x14ac:dyDescent="0.35">
      <c r="A508" s="351" t="s">
        <v>362</v>
      </c>
      <c r="B508" s="351">
        <v>2</v>
      </c>
      <c r="C508" s="351"/>
      <c r="D508" s="351">
        <v>2</v>
      </c>
    </row>
    <row r="509" spans="1:4" x14ac:dyDescent="0.35">
      <c r="A509" s="351" t="s">
        <v>363</v>
      </c>
      <c r="B509" s="351">
        <v>39</v>
      </c>
      <c r="C509" s="351">
        <v>6</v>
      </c>
      <c r="D509" s="351">
        <v>45</v>
      </c>
    </row>
    <row r="510" spans="1:4" x14ac:dyDescent="0.35">
      <c r="A510" s="351" t="s">
        <v>361</v>
      </c>
      <c r="B510" s="351">
        <v>1</v>
      </c>
      <c r="C510" s="351"/>
      <c r="D510" s="351">
        <v>1</v>
      </c>
    </row>
    <row r="511" spans="1:4" x14ac:dyDescent="0.35">
      <c r="A511" s="351" t="s">
        <v>365</v>
      </c>
      <c r="B511" s="351">
        <v>53</v>
      </c>
      <c r="C511" s="351">
        <v>44</v>
      </c>
      <c r="D511" s="351">
        <v>97</v>
      </c>
    </row>
    <row r="512" spans="1:4" x14ac:dyDescent="0.35">
      <c r="A512" s="267" t="s">
        <v>13</v>
      </c>
      <c r="B512" s="267">
        <v>104</v>
      </c>
      <c r="C512" s="267">
        <v>52</v>
      </c>
      <c r="D512" s="267">
        <v>156</v>
      </c>
    </row>
    <row r="515" spans="1:4" x14ac:dyDescent="0.35">
      <c r="A515" t="s">
        <v>1967</v>
      </c>
    </row>
    <row r="516" spans="1:4" x14ac:dyDescent="0.35">
      <c r="A516" s="267" t="s">
        <v>852</v>
      </c>
      <c r="B516" s="267" t="s">
        <v>850</v>
      </c>
      <c r="C516" s="267" t="s">
        <v>13</v>
      </c>
    </row>
    <row r="517" spans="1:4" x14ac:dyDescent="0.35">
      <c r="A517" s="350" t="s">
        <v>1923</v>
      </c>
      <c r="B517" s="350">
        <v>2</v>
      </c>
      <c r="C517" s="350">
        <v>2</v>
      </c>
    </row>
    <row r="518" spans="1:4" x14ac:dyDescent="0.35">
      <c r="A518" s="267" t="s">
        <v>13</v>
      </c>
      <c r="B518" s="267">
        <v>2</v>
      </c>
      <c r="C518" s="267">
        <v>2</v>
      </c>
    </row>
    <row r="524" spans="1:4" x14ac:dyDescent="0.35">
      <c r="A524" t="s">
        <v>2013</v>
      </c>
    </row>
    <row r="525" spans="1:4" x14ac:dyDescent="0.35">
      <c r="A525" s="267" t="s">
        <v>852</v>
      </c>
      <c r="B525" s="267" t="s">
        <v>850</v>
      </c>
      <c r="C525" s="267" t="s">
        <v>1552</v>
      </c>
      <c r="D525" s="267" t="s">
        <v>13</v>
      </c>
    </row>
    <row r="526" spans="1:4" x14ac:dyDescent="0.35">
      <c r="A526" s="350" t="s">
        <v>360</v>
      </c>
      <c r="B526" s="350">
        <v>17</v>
      </c>
      <c r="C526" s="350">
        <v>3</v>
      </c>
      <c r="D526" s="350">
        <v>20</v>
      </c>
    </row>
    <row r="527" spans="1:4" x14ac:dyDescent="0.35">
      <c r="A527" s="350" t="s">
        <v>364</v>
      </c>
      <c r="B527" s="350">
        <v>15</v>
      </c>
      <c r="C527" s="350"/>
      <c r="D527" s="350">
        <v>15</v>
      </c>
    </row>
    <row r="528" spans="1:4" x14ac:dyDescent="0.35">
      <c r="A528" s="350" t="s">
        <v>362</v>
      </c>
      <c r="B528" s="350">
        <v>4</v>
      </c>
      <c r="C528" s="350">
        <v>24</v>
      </c>
      <c r="D528" s="350">
        <v>28</v>
      </c>
    </row>
    <row r="529" spans="1:4" x14ac:dyDescent="0.35">
      <c r="A529" s="350" t="s">
        <v>363</v>
      </c>
      <c r="B529" s="350">
        <v>45</v>
      </c>
      <c r="C529" s="350">
        <v>16</v>
      </c>
      <c r="D529" s="350">
        <v>61</v>
      </c>
    </row>
    <row r="530" spans="1:4" x14ac:dyDescent="0.35">
      <c r="A530" s="350" t="s">
        <v>361</v>
      </c>
      <c r="B530" s="350">
        <v>10</v>
      </c>
      <c r="C530" s="350"/>
      <c r="D530" s="350">
        <v>10</v>
      </c>
    </row>
    <row r="531" spans="1:4" x14ac:dyDescent="0.35">
      <c r="A531" s="350" t="s">
        <v>365</v>
      </c>
      <c r="B531" s="350">
        <v>31</v>
      </c>
      <c r="C531" s="350">
        <v>4</v>
      </c>
      <c r="D531" s="350">
        <v>35</v>
      </c>
    </row>
    <row r="532" spans="1:4" x14ac:dyDescent="0.35">
      <c r="A532" s="267" t="s">
        <v>13</v>
      </c>
      <c r="B532" s="267">
        <v>122</v>
      </c>
      <c r="C532" s="267">
        <v>47</v>
      </c>
      <c r="D532" s="267">
        <v>169</v>
      </c>
    </row>
    <row r="538" spans="1:4" x14ac:dyDescent="0.35">
      <c r="A538" t="s">
        <v>2030</v>
      </c>
    </row>
    <row r="539" spans="1:4" x14ac:dyDescent="0.35">
      <c r="A539" t="s">
        <v>1500</v>
      </c>
    </row>
    <row r="540" spans="1:4" x14ac:dyDescent="0.35">
      <c r="A540" s="267" t="s">
        <v>852</v>
      </c>
      <c r="B540" s="267" t="s">
        <v>850</v>
      </c>
      <c r="C540" s="267" t="s">
        <v>1552</v>
      </c>
      <c r="D540" s="267" t="s">
        <v>13</v>
      </c>
    </row>
    <row r="541" spans="1:4" x14ac:dyDescent="0.35">
      <c r="A541" s="124" t="s">
        <v>360</v>
      </c>
      <c r="B541" s="124"/>
      <c r="C541" s="124">
        <v>49</v>
      </c>
      <c r="D541" s="124">
        <v>49</v>
      </c>
    </row>
    <row r="542" spans="1:4" x14ac:dyDescent="0.35">
      <c r="A542" s="124" t="s">
        <v>364</v>
      </c>
      <c r="B542" s="124">
        <v>27</v>
      </c>
      <c r="C542" s="124">
        <v>9</v>
      </c>
      <c r="D542" s="124">
        <v>36</v>
      </c>
    </row>
    <row r="543" spans="1:4" x14ac:dyDescent="0.35">
      <c r="A543" s="124" t="s">
        <v>362</v>
      </c>
      <c r="B543" s="124"/>
      <c r="C543" s="124">
        <v>1</v>
      </c>
      <c r="D543" s="124">
        <v>1</v>
      </c>
    </row>
    <row r="544" spans="1:4" x14ac:dyDescent="0.35">
      <c r="A544" s="124" t="s">
        <v>363</v>
      </c>
      <c r="B544" s="124">
        <v>69</v>
      </c>
      <c r="C544" s="124">
        <v>22</v>
      </c>
      <c r="D544" s="124">
        <v>91</v>
      </c>
    </row>
    <row r="545" spans="1:4" x14ac:dyDescent="0.35">
      <c r="A545" s="124" t="s">
        <v>365</v>
      </c>
      <c r="B545" s="124">
        <v>52</v>
      </c>
      <c r="C545" s="124">
        <v>2</v>
      </c>
      <c r="D545" s="124">
        <v>54</v>
      </c>
    </row>
    <row r="546" spans="1:4" x14ac:dyDescent="0.35">
      <c r="A546" s="267" t="s">
        <v>13</v>
      </c>
      <c r="B546" s="267">
        <v>148</v>
      </c>
      <c r="C546" s="267">
        <v>83</v>
      </c>
      <c r="D546" s="267">
        <v>231</v>
      </c>
    </row>
    <row r="549" spans="1:4" x14ac:dyDescent="0.35">
      <c r="A549" t="s">
        <v>1967</v>
      </c>
    </row>
    <row r="550" spans="1:4" x14ac:dyDescent="0.35">
      <c r="A550" s="267" t="s">
        <v>852</v>
      </c>
      <c r="B550" s="267" t="s">
        <v>850</v>
      </c>
      <c r="C550" s="267" t="s">
        <v>1552</v>
      </c>
      <c r="D550" s="267" t="s">
        <v>13</v>
      </c>
    </row>
    <row r="551" spans="1:4" x14ac:dyDescent="0.35">
      <c r="A551" s="124" t="s">
        <v>2029</v>
      </c>
      <c r="B551" s="124">
        <v>4</v>
      </c>
      <c r="C551" s="124">
        <v>1</v>
      </c>
      <c r="D551" s="124">
        <v>5</v>
      </c>
    </row>
    <row r="552" spans="1:4" x14ac:dyDescent="0.35">
      <c r="A552" s="267" t="s">
        <v>13</v>
      </c>
      <c r="B552" s="267">
        <v>4</v>
      </c>
      <c r="C552" s="267">
        <v>1</v>
      </c>
      <c r="D552" s="267">
        <v>5</v>
      </c>
    </row>
    <row r="557" spans="1:4" x14ac:dyDescent="0.35">
      <c r="A557" t="s">
        <v>1500</v>
      </c>
    </row>
    <row r="559" spans="1:4" x14ac:dyDescent="0.35">
      <c r="A559" s="267" t="s">
        <v>852</v>
      </c>
      <c r="B559" s="267" t="s">
        <v>850</v>
      </c>
      <c r="C559" s="267" t="s">
        <v>1552</v>
      </c>
      <c r="D559" s="267" t="s">
        <v>13</v>
      </c>
    </row>
    <row r="560" spans="1:4" x14ac:dyDescent="0.35">
      <c r="A560" s="350" t="s">
        <v>360</v>
      </c>
      <c r="B560" s="350">
        <v>1</v>
      </c>
      <c r="C560" s="350">
        <v>5</v>
      </c>
      <c r="D560" s="350">
        <v>6</v>
      </c>
    </row>
    <row r="561" spans="1:4" x14ac:dyDescent="0.35">
      <c r="A561" s="350" t="s">
        <v>364</v>
      </c>
      <c r="B561" s="350">
        <v>23</v>
      </c>
      <c r="C561" s="350"/>
      <c r="D561" s="350">
        <v>23</v>
      </c>
    </row>
    <row r="562" spans="1:4" x14ac:dyDescent="0.35">
      <c r="A562" s="350" t="s">
        <v>362</v>
      </c>
      <c r="B562" s="350">
        <v>6</v>
      </c>
      <c r="C562" s="350">
        <v>2</v>
      </c>
      <c r="D562" s="350">
        <v>8</v>
      </c>
    </row>
    <row r="563" spans="1:4" x14ac:dyDescent="0.35">
      <c r="A563" s="350" t="s">
        <v>363</v>
      </c>
      <c r="B563" s="350">
        <v>42</v>
      </c>
      <c r="C563" s="350">
        <v>2</v>
      </c>
      <c r="D563" s="350">
        <v>44</v>
      </c>
    </row>
    <row r="564" spans="1:4" x14ac:dyDescent="0.35">
      <c r="A564" s="350" t="s">
        <v>361</v>
      </c>
      <c r="B564" s="350">
        <v>6</v>
      </c>
      <c r="C564" s="350">
        <v>5</v>
      </c>
      <c r="D564" s="350">
        <v>11</v>
      </c>
    </row>
    <row r="565" spans="1:4" x14ac:dyDescent="0.35">
      <c r="A565" s="350" t="s">
        <v>365</v>
      </c>
      <c r="B565" s="350">
        <v>73</v>
      </c>
      <c r="C565" s="350">
        <v>5</v>
      </c>
      <c r="D565" s="350">
        <v>78</v>
      </c>
    </row>
    <row r="566" spans="1:4" x14ac:dyDescent="0.35">
      <c r="A566" s="267" t="s">
        <v>13</v>
      </c>
      <c r="B566" s="267">
        <v>151</v>
      </c>
      <c r="C566" s="267">
        <v>19</v>
      </c>
      <c r="D566" s="267">
        <v>170</v>
      </c>
    </row>
    <row r="570" spans="1:4" x14ac:dyDescent="0.35">
      <c r="A570" t="s">
        <v>1967</v>
      </c>
    </row>
    <row r="572" spans="1:4" x14ac:dyDescent="0.35">
      <c r="A572" s="267" t="s">
        <v>852</v>
      </c>
      <c r="B572" s="267" t="s">
        <v>850</v>
      </c>
      <c r="C572" s="267" t="s">
        <v>13</v>
      </c>
    </row>
    <row r="573" spans="1:4" x14ac:dyDescent="0.35">
      <c r="A573" s="350" t="s">
        <v>2029</v>
      </c>
      <c r="B573" s="350">
        <v>25</v>
      </c>
      <c r="C573" s="350">
        <v>25</v>
      </c>
    </row>
    <row r="574" spans="1:4" x14ac:dyDescent="0.35">
      <c r="A574" s="350" t="s">
        <v>1646</v>
      </c>
      <c r="B574" s="350">
        <v>133</v>
      </c>
      <c r="C574" s="350">
        <v>133</v>
      </c>
    </row>
    <row r="575" spans="1:4" x14ac:dyDescent="0.35">
      <c r="A575" s="267" t="s">
        <v>13</v>
      </c>
      <c r="B575" s="267">
        <v>158</v>
      </c>
      <c r="C575" s="267">
        <v>158</v>
      </c>
    </row>
    <row r="582" spans="1:4" x14ac:dyDescent="0.35">
      <c r="A582" t="s">
        <v>2407</v>
      </c>
    </row>
    <row r="583" spans="1:4" x14ac:dyDescent="0.35">
      <c r="A583" t="s">
        <v>1500</v>
      </c>
    </row>
    <row r="584" spans="1:4" x14ac:dyDescent="0.35">
      <c r="A584" s="267" t="s">
        <v>852</v>
      </c>
      <c r="B584" s="267" t="s">
        <v>850</v>
      </c>
      <c r="C584" s="267" t="s">
        <v>1552</v>
      </c>
      <c r="D584" s="267" t="s">
        <v>13</v>
      </c>
    </row>
    <row r="585" spans="1:4" x14ac:dyDescent="0.35">
      <c r="A585" s="350" t="s">
        <v>364</v>
      </c>
      <c r="B585" s="350">
        <v>2</v>
      </c>
      <c r="C585" s="350"/>
      <c r="D585" s="350">
        <v>2</v>
      </c>
    </row>
    <row r="586" spans="1:4" x14ac:dyDescent="0.35">
      <c r="A586" s="350" t="s">
        <v>362</v>
      </c>
      <c r="B586" s="350">
        <v>10</v>
      </c>
      <c r="C586" s="350"/>
      <c r="D586" s="350">
        <v>10</v>
      </c>
    </row>
    <row r="587" spans="1:4" x14ac:dyDescent="0.35">
      <c r="A587" s="350" t="s">
        <v>363</v>
      </c>
      <c r="B587" s="350">
        <v>10</v>
      </c>
      <c r="C587" s="350">
        <v>4</v>
      </c>
      <c r="D587" s="350">
        <v>14</v>
      </c>
    </row>
    <row r="588" spans="1:4" x14ac:dyDescent="0.35">
      <c r="A588" s="350" t="s">
        <v>361</v>
      </c>
      <c r="B588" s="350">
        <v>2</v>
      </c>
      <c r="C588" s="350"/>
      <c r="D588" s="350">
        <v>2</v>
      </c>
    </row>
    <row r="589" spans="1:4" x14ac:dyDescent="0.35">
      <c r="A589" s="350" t="s">
        <v>365</v>
      </c>
      <c r="B589" s="350">
        <v>10</v>
      </c>
      <c r="C589" s="350">
        <v>2</v>
      </c>
      <c r="D589" s="350">
        <v>12</v>
      </c>
    </row>
    <row r="590" spans="1:4" x14ac:dyDescent="0.35">
      <c r="A590" s="267" t="s">
        <v>13</v>
      </c>
      <c r="B590" s="267">
        <v>34</v>
      </c>
      <c r="C590" s="267">
        <v>6</v>
      </c>
      <c r="D590" s="267">
        <v>40</v>
      </c>
    </row>
    <row r="591" spans="1:4" x14ac:dyDescent="0.35">
      <c r="A591" s="357"/>
      <c r="B591" s="358"/>
      <c r="C591" s="358"/>
      <c r="D591" s="358"/>
    </row>
    <row r="592" spans="1:4" x14ac:dyDescent="0.35">
      <c r="A592" s="357"/>
      <c r="B592" s="358"/>
      <c r="C592" s="358"/>
      <c r="D592" s="358"/>
    </row>
    <row r="593" spans="1:4" x14ac:dyDescent="0.35">
      <c r="A593" t="s">
        <v>1967</v>
      </c>
    </row>
    <row r="594" spans="1:4" x14ac:dyDescent="0.35">
      <c r="A594" s="267" t="s">
        <v>852</v>
      </c>
      <c r="B594" s="267" t="s">
        <v>850</v>
      </c>
      <c r="C594" s="267" t="s">
        <v>13</v>
      </c>
    </row>
    <row r="595" spans="1:4" x14ac:dyDescent="0.35">
      <c r="A595" s="350" t="s">
        <v>2029</v>
      </c>
      <c r="B595" s="350">
        <v>28</v>
      </c>
      <c r="C595" s="350">
        <v>28</v>
      </c>
    </row>
    <row r="596" spans="1:4" x14ac:dyDescent="0.35">
      <c r="A596" s="350" t="s">
        <v>1646</v>
      </c>
      <c r="B596" s="350">
        <v>45</v>
      </c>
      <c r="C596" s="350">
        <v>45</v>
      </c>
    </row>
    <row r="597" spans="1:4" x14ac:dyDescent="0.35">
      <c r="A597" s="267" t="s">
        <v>13</v>
      </c>
      <c r="B597" s="267">
        <v>73</v>
      </c>
      <c r="C597" s="267">
        <v>73</v>
      </c>
    </row>
    <row r="604" spans="1:4" x14ac:dyDescent="0.35">
      <c r="A604" t="s">
        <v>2410</v>
      </c>
    </row>
    <row r="605" spans="1:4" x14ac:dyDescent="0.35">
      <c r="A605" t="s">
        <v>1500</v>
      </c>
    </row>
    <row r="606" spans="1:4" x14ac:dyDescent="0.35">
      <c r="A606" s="267" t="s">
        <v>852</v>
      </c>
      <c r="B606" s="267" t="s">
        <v>850</v>
      </c>
      <c r="C606" s="267" t="s">
        <v>1552</v>
      </c>
      <c r="D606" s="267" t="s">
        <v>13</v>
      </c>
    </row>
    <row r="607" spans="1:4" x14ac:dyDescent="0.35">
      <c r="A607" s="350" t="s">
        <v>360</v>
      </c>
      <c r="B607" s="350">
        <v>9</v>
      </c>
      <c r="C607" s="350"/>
      <c r="D607" s="350">
        <v>9</v>
      </c>
    </row>
    <row r="608" spans="1:4" x14ac:dyDescent="0.35">
      <c r="A608" s="350" t="s">
        <v>364</v>
      </c>
      <c r="B608" s="350">
        <v>2</v>
      </c>
      <c r="C608" s="350">
        <v>1</v>
      </c>
      <c r="D608" s="350">
        <v>3</v>
      </c>
    </row>
    <row r="609" spans="1:4" x14ac:dyDescent="0.35">
      <c r="A609" s="350" t="s">
        <v>362</v>
      </c>
      <c r="B609" s="350">
        <v>8</v>
      </c>
      <c r="C609" s="350"/>
      <c r="D609" s="350">
        <v>8</v>
      </c>
    </row>
    <row r="610" spans="1:4" x14ac:dyDescent="0.35">
      <c r="A610" s="350" t="s">
        <v>363</v>
      </c>
      <c r="B610" s="350">
        <v>27</v>
      </c>
      <c r="C610" s="350">
        <v>3</v>
      </c>
      <c r="D610" s="350">
        <v>30</v>
      </c>
    </row>
    <row r="611" spans="1:4" x14ac:dyDescent="0.35">
      <c r="A611" s="350" t="s">
        <v>361</v>
      </c>
      <c r="B611" s="350">
        <v>3</v>
      </c>
      <c r="C611" s="350">
        <v>1</v>
      </c>
      <c r="D611" s="350">
        <v>4</v>
      </c>
    </row>
    <row r="612" spans="1:4" x14ac:dyDescent="0.35">
      <c r="A612" s="350" t="s">
        <v>365</v>
      </c>
      <c r="B612" s="350">
        <v>36</v>
      </c>
      <c r="C612" s="350">
        <v>7</v>
      </c>
      <c r="D612" s="350">
        <v>43</v>
      </c>
    </row>
    <row r="613" spans="1:4" x14ac:dyDescent="0.35">
      <c r="A613" s="267" t="s">
        <v>13</v>
      </c>
      <c r="B613" s="267">
        <v>85</v>
      </c>
      <c r="C613" s="267">
        <v>12</v>
      </c>
      <c r="D613" s="267">
        <v>97</v>
      </c>
    </row>
    <row r="618" spans="1:4" x14ac:dyDescent="0.35">
      <c r="A618" t="s">
        <v>1967</v>
      </c>
    </row>
    <row r="619" spans="1:4" x14ac:dyDescent="0.35">
      <c r="A619" s="267" t="s">
        <v>852</v>
      </c>
      <c r="B619" s="267" t="s">
        <v>850</v>
      </c>
      <c r="C619" s="267" t="s">
        <v>13</v>
      </c>
    </row>
    <row r="620" spans="1:4" x14ac:dyDescent="0.35">
      <c r="A620" s="350" t="s">
        <v>2029</v>
      </c>
      <c r="B620" s="350">
        <v>26</v>
      </c>
      <c r="C620" s="350">
        <v>26</v>
      </c>
    </row>
    <row r="621" spans="1:4" x14ac:dyDescent="0.35">
      <c r="A621" s="350" t="s">
        <v>1646</v>
      </c>
      <c r="B621" s="350">
        <v>32</v>
      </c>
      <c r="C621" s="350">
        <v>32</v>
      </c>
    </row>
    <row r="622" spans="1:4" x14ac:dyDescent="0.35">
      <c r="A622" s="350" t="s">
        <v>1966</v>
      </c>
      <c r="B622" s="350">
        <v>6</v>
      </c>
      <c r="C622" s="350">
        <v>6</v>
      </c>
    </row>
    <row r="623" spans="1:4" x14ac:dyDescent="0.35">
      <c r="A623" s="350" t="s">
        <v>2408</v>
      </c>
      <c r="B623" s="350">
        <v>2</v>
      </c>
      <c r="C623" s="350">
        <v>2</v>
      </c>
    </row>
    <row r="624" spans="1:4" x14ac:dyDescent="0.35">
      <c r="A624" s="267" t="s">
        <v>13</v>
      </c>
      <c r="B624" s="267">
        <v>66</v>
      </c>
      <c r="C624" s="267">
        <v>66</v>
      </c>
    </row>
    <row r="637" spans="1:4" x14ac:dyDescent="0.35">
      <c r="A637" t="s">
        <v>2411</v>
      </c>
    </row>
    <row r="638" spans="1:4" x14ac:dyDescent="0.35">
      <c r="A638" t="s">
        <v>1500</v>
      </c>
    </row>
    <row r="639" spans="1:4" x14ac:dyDescent="0.35">
      <c r="A639" s="267" t="s">
        <v>852</v>
      </c>
      <c r="B639" s="267" t="s">
        <v>850</v>
      </c>
      <c r="C639" s="267" t="s">
        <v>1552</v>
      </c>
      <c r="D639" s="267" t="s">
        <v>13</v>
      </c>
    </row>
    <row r="640" spans="1:4" x14ac:dyDescent="0.35">
      <c r="A640" s="350" t="s">
        <v>360</v>
      </c>
      <c r="B640" s="350"/>
      <c r="C640" s="350">
        <v>205</v>
      </c>
      <c r="D640" s="350">
        <v>205</v>
      </c>
    </row>
    <row r="641" spans="1:4" x14ac:dyDescent="0.35">
      <c r="A641" s="350" t="s">
        <v>364</v>
      </c>
      <c r="B641" s="350">
        <v>1</v>
      </c>
      <c r="C641" s="350"/>
      <c r="D641" s="350">
        <v>1</v>
      </c>
    </row>
    <row r="642" spans="1:4" x14ac:dyDescent="0.35">
      <c r="A642" s="350" t="s">
        <v>362</v>
      </c>
      <c r="B642" s="350">
        <v>1</v>
      </c>
      <c r="C642" s="350"/>
      <c r="D642" s="350">
        <v>1</v>
      </c>
    </row>
    <row r="643" spans="1:4" x14ac:dyDescent="0.35">
      <c r="A643" s="350" t="s">
        <v>363</v>
      </c>
      <c r="B643" s="350">
        <v>12</v>
      </c>
      <c r="C643" s="350">
        <v>4</v>
      </c>
      <c r="D643" s="350">
        <v>16</v>
      </c>
    </row>
    <row r="644" spans="1:4" x14ac:dyDescent="0.35">
      <c r="A644" s="350" t="s">
        <v>361</v>
      </c>
      <c r="B644" s="350">
        <v>3</v>
      </c>
      <c r="C644" s="350">
        <v>90</v>
      </c>
      <c r="D644" s="350">
        <v>93</v>
      </c>
    </row>
    <row r="645" spans="1:4" x14ac:dyDescent="0.35">
      <c r="A645" s="350" t="s">
        <v>365</v>
      </c>
      <c r="B645" s="350">
        <v>18</v>
      </c>
      <c r="C645" s="350">
        <v>43</v>
      </c>
      <c r="D645" s="350">
        <v>61</v>
      </c>
    </row>
    <row r="646" spans="1:4" x14ac:dyDescent="0.35">
      <c r="A646" s="267" t="s">
        <v>13</v>
      </c>
      <c r="B646" s="267">
        <v>35</v>
      </c>
      <c r="C646" s="267">
        <v>342</v>
      </c>
      <c r="D646" s="267">
        <v>377</v>
      </c>
    </row>
    <row r="651" spans="1:4" x14ac:dyDescent="0.35">
      <c r="A651" t="s">
        <v>1967</v>
      </c>
    </row>
    <row r="652" spans="1:4" x14ac:dyDescent="0.35">
      <c r="A652" s="267" t="s">
        <v>852</v>
      </c>
      <c r="B652" s="267" t="s">
        <v>850</v>
      </c>
      <c r="C652" s="267" t="s">
        <v>13</v>
      </c>
    </row>
    <row r="653" spans="1:4" x14ac:dyDescent="0.35">
      <c r="A653" s="350" t="s">
        <v>2029</v>
      </c>
      <c r="B653" s="350">
        <v>1</v>
      </c>
      <c r="C653" s="350">
        <v>1</v>
      </c>
    </row>
    <row r="654" spans="1:4" x14ac:dyDescent="0.35">
      <c r="A654" s="350" t="s">
        <v>1646</v>
      </c>
      <c r="B654" s="350">
        <v>28</v>
      </c>
      <c r="C654" s="350">
        <v>28</v>
      </c>
    </row>
    <row r="655" spans="1:4" x14ac:dyDescent="0.35">
      <c r="A655" s="350" t="s">
        <v>2409</v>
      </c>
      <c r="B655" s="350">
        <v>3</v>
      </c>
      <c r="C655" s="350">
        <v>3</v>
      </c>
    </row>
    <row r="656" spans="1:4" x14ac:dyDescent="0.35">
      <c r="A656" s="267" t="s">
        <v>13</v>
      </c>
      <c r="B656" s="267">
        <v>32</v>
      </c>
      <c r="C656" s="267">
        <v>32</v>
      </c>
    </row>
    <row r="662" spans="1:3" x14ac:dyDescent="0.35">
      <c r="A662" t="s">
        <v>2412</v>
      </c>
    </row>
    <row r="663" spans="1:3" x14ac:dyDescent="0.35">
      <c r="A663" s="267" t="s">
        <v>2412</v>
      </c>
      <c r="B663" s="267" t="s">
        <v>850</v>
      </c>
      <c r="C663" s="267" t="s">
        <v>13</v>
      </c>
    </row>
    <row r="664" spans="1:3" x14ac:dyDescent="0.35">
      <c r="A664" s="359" t="s">
        <v>2058</v>
      </c>
      <c r="B664" s="350">
        <v>5</v>
      </c>
      <c r="C664" s="350">
        <v>5</v>
      </c>
    </row>
    <row r="665" spans="1:3" x14ac:dyDescent="0.35">
      <c r="A665" s="359" t="s">
        <v>2059</v>
      </c>
      <c r="B665" s="350">
        <v>5</v>
      </c>
      <c r="C665" s="350">
        <v>5</v>
      </c>
    </row>
    <row r="666" spans="1:3" x14ac:dyDescent="0.35">
      <c r="A666" s="267" t="s">
        <v>13</v>
      </c>
      <c r="B666" s="267">
        <v>10</v>
      </c>
      <c r="C666" s="267">
        <v>10</v>
      </c>
    </row>
    <row r="674" spans="1:4" x14ac:dyDescent="0.35">
      <c r="A674" t="s">
        <v>2476</v>
      </c>
    </row>
    <row r="675" spans="1:4" x14ac:dyDescent="0.35">
      <c r="A675" t="s">
        <v>1500</v>
      </c>
    </row>
    <row r="676" spans="1:4" x14ac:dyDescent="0.35">
      <c r="A676" s="267" t="s">
        <v>12</v>
      </c>
      <c r="B676" s="267" t="s">
        <v>850</v>
      </c>
      <c r="C676" s="267" t="s">
        <v>1552</v>
      </c>
      <c r="D676" s="267" t="s">
        <v>13</v>
      </c>
    </row>
    <row r="677" spans="1:4" x14ac:dyDescent="0.35">
      <c r="A677" s="350" t="s">
        <v>360</v>
      </c>
      <c r="B677" s="350">
        <v>251</v>
      </c>
      <c r="C677" s="350"/>
      <c r="D677" s="350">
        <v>251</v>
      </c>
    </row>
    <row r="678" spans="1:4" x14ac:dyDescent="0.35">
      <c r="A678" s="350" t="s">
        <v>364</v>
      </c>
      <c r="B678" s="350"/>
      <c r="C678" s="350">
        <v>46</v>
      </c>
      <c r="D678" s="350">
        <v>46</v>
      </c>
    </row>
    <row r="679" spans="1:4" x14ac:dyDescent="0.35">
      <c r="A679" s="350" t="s">
        <v>362</v>
      </c>
      <c r="B679" s="350">
        <v>5</v>
      </c>
      <c r="C679" s="350">
        <v>57</v>
      </c>
      <c r="D679" s="350">
        <v>62</v>
      </c>
    </row>
    <row r="680" spans="1:4" x14ac:dyDescent="0.35">
      <c r="A680" s="350" t="s">
        <v>363</v>
      </c>
      <c r="B680" s="350">
        <v>28</v>
      </c>
      <c r="C680" s="350">
        <v>1</v>
      </c>
      <c r="D680" s="350">
        <v>29</v>
      </c>
    </row>
    <row r="681" spans="1:4" x14ac:dyDescent="0.35">
      <c r="A681" s="350" t="s">
        <v>361</v>
      </c>
      <c r="B681" s="350">
        <v>23</v>
      </c>
      <c r="C681" s="350">
        <v>58</v>
      </c>
      <c r="D681" s="350">
        <v>81</v>
      </c>
    </row>
    <row r="682" spans="1:4" x14ac:dyDescent="0.35">
      <c r="A682" s="350" t="s">
        <v>365</v>
      </c>
      <c r="B682" s="350">
        <v>16</v>
      </c>
      <c r="C682" s="350">
        <v>31</v>
      </c>
      <c r="D682" s="350">
        <v>47</v>
      </c>
    </row>
    <row r="683" spans="1:4" x14ac:dyDescent="0.35">
      <c r="A683" s="267" t="s">
        <v>13</v>
      </c>
      <c r="B683" s="267">
        <v>323</v>
      </c>
      <c r="C683" s="267">
        <v>193</v>
      </c>
      <c r="D683" s="267">
        <v>516</v>
      </c>
    </row>
    <row r="686" spans="1:4" x14ac:dyDescent="0.35">
      <c r="A686" t="s">
        <v>1967</v>
      </c>
    </row>
    <row r="687" spans="1:4" x14ac:dyDescent="0.35">
      <c r="A687" s="267" t="s">
        <v>852</v>
      </c>
      <c r="B687" s="267" t="s">
        <v>850</v>
      </c>
      <c r="C687" s="267" t="s">
        <v>1552</v>
      </c>
      <c r="D687" s="267" t="s">
        <v>13</v>
      </c>
    </row>
    <row r="688" spans="1:4" x14ac:dyDescent="0.35">
      <c r="A688" s="350" t="s">
        <v>2029</v>
      </c>
      <c r="B688" s="350">
        <v>1</v>
      </c>
      <c r="C688" s="350"/>
      <c r="D688" s="350">
        <v>1</v>
      </c>
    </row>
    <row r="689" spans="1:4" x14ac:dyDescent="0.35">
      <c r="A689" s="350" t="s">
        <v>1646</v>
      </c>
      <c r="B689" s="350">
        <v>9</v>
      </c>
      <c r="C689" s="350">
        <v>13</v>
      </c>
      <c r="D689" s="350">
        <v>22</v>
      </c>
    </row>
    <row r="690" spans="1:4" x14ac:dyDescent="0.35">
      <c r="A690" s="350" t="s">
        <v>2474</v>
      </c>
      <c r="B690" s="350">
        <v>14</v>
      </c>
      <c r="C690" s="350"/>
      <c r="D690" s="350">
        <v>14</v>
      </c>
    </row>
    <row r="691" spans="1:4" x14ac:dyDescent="0.35">
      <c r="A691" s="350" t="s">
        <v>2475</v>
      </c>
      <c r="B691" s="350"/>
      <c r="C691" s="350">
        <v>1</v>
      </c>
      <c r="D691" s="350">
        <v>1</v>
      </c>
    </row>
    <row r="692" spans="1:4" x14ac:dyDescent="0.35">
      <c r="A692" s="350" t="s">
        <v>1966</v>
      </c>
      <c r="B692" s="350"/>
      <c r="C692" s="350">
        <v>1</v>
      </c>
      <c r="D692" s="350">
        <v>1</v>
      </c>
    </row>
    <row r="693" spans="1:4" x14ac:dyDescent="0.35">
      <c r="A693" s="267" t="s">
        <v>13</v>
      </c>
      <c r="B693" s="267">
        <v>24</v>
      </c>
      <c r="C693" s="267">
        <v>15</v>
      </c>
      <c r="D693" s="267">
        <v>39</v>
      </c>
    </row>
    <row r="698" spans="1:4" x14ac:dyDescent="0.35">
      <c r="A698" t="s">
        <v>2526</v>
      </c>
    </row>
    <row r="699" spans="1:4" x14ac:dyDescent="0.35">
      <c r="A699" t="s">
        <v>1500</v>
      </c>
    </row>
    <row r="700" spans="1:4" x14ac:dyDescent="0.35">
      <c r="A700" s="267" t="s">
        <v>852</v>
      </c>
      <c r="B700" s="267" t="s">
        <v>850</v>
      </c>
      <c r="C700" s="267" t="s">
        <v>1552</v>
      </c>
      <c r="D700" s="267" t="s">
        <v>13</v>
      </c>
    </row>
    <row r="701" spans="1:4" x14ac:dyDescent="0.35">
      <c r="A701" s="350" t="s">
        <v>360</v>
      </c>
      <c r="B701" s="350">
        <v>270</v>
      </c>
      <c r="C701" s="350">
        <v>306</v>
      </c>
      <c r="D701" s="350">
        <v>576</v>
      </c>
    </row>
    <row r="702" spans="1:4" x14ac:dyDescent="0.35">
      <c r="A702" s="350" t="s">
        <v>364</v>
      </c>
      <c r="B702" s="350">
        <v>25</v>
      </c>
      <c r="C702" s="350"/>
      <c r="D702" s="350">
        <v>25</v>
      </c>
    </row>
    <row r="703" spans="1:4" x14ac:dyDescent="0.35">
      <c r="A703" s="350" t="s">
        <v>362</v>
      </c>
      <c r="B703" s="350">
        <v>7</v>
      </c>
      <c r="C703" s="350">
        <v>2</v>
      </c>
      <c r="D703" s="350">
        <v>9</v>
      </c>
    </row>
    <row r="704" spans="1:4" x14ac:dyDescent="0.35">
      <c r="A704" s="350" t="s">
        <v>363</v>
      </c>
      <c r="B704" s="350">
        <v>44</v>
      </c>
      <c r="C704" s="350">
        <v>44</v>
      </c>
      <c r="D704" s="350">
        <v>88</v>
      </c>
    </row>
    <row r="705" spans="1:4" x14ac:dyDescent="0.35">
      <c r="A705" s="350" t="s">
        <v>361</v>
      </c>
      <c r="B705" s="350">
        <v>56</v>
      </c>
      <c r="C705" s="350">
        <v>65</v>
      </c>
      <c r="D705" s="350">
        <v>121</v>
      </c>
    </row>
    <row r="706" spans="1:4" x14ac:dyDescent="0.35">
      <c r="A706" s="350" t="s">
        <v>365</v>
      </c>
      <c r="B706" s="350">
        <v>6</v>
      </c>
      <c r="C706" s="350">
        <v>4</v>
      </c>
      <c r="D706" s="350">
        <v>10</v>
      </c>
    </row>
    <row r="707" spans="1:4" x14ac:dyDescent="0.35">
      <c r="A707" s="267" t="s">
        <v>13</v>
      </c>
      <c r="B707" s="267">
        <v>408</v>
      </c>
      <c r="C707" s="267">
        <v>421</v>
      </c>
      <c r="D707" s="267">
        <v>829</v>
      </c>
    </row>
    <row r="710" spans="1:4" x14ac:dyDescent="0.35">
      <c r="A710" t="s">
        <v>1967</v>
      </c>
    </row>
    <row r="711" spans="1:4" x14ac:dyDescent="0.35">
      <c r="A711" s="267" t="s">
        <v>852</v>
      </c>
      <c r="B711" s="267" t="s">
        <v>850</v>
      </c>
      <c r="C711" s="267" t="s">
        <v>1552</v>
      </c>
      <c r="D711" s="267" t="s">
        <v>13</v>
      </c>
    </row>
    <row r="712" spans="1:4" x14ac:dyDescent="0.35">
      <c r="A712" s="350" t="s">
        <v>2029</v>
      </c>
      <c r="B712" s="350"/>
      <c r="C712" s="350">
        <v>5</v>
      </c>
      <c r="D712" s="350">
        <v>5</v>
      </c>
    </row>
    <row r="713" spans="1:4" x14ac:dyDescent="0.35">
      <c r="A713" s="350" t="s">
        <v>1646</v>
      </c>
      <c r="B713" s="350">
        <v>6</v>
      </c>
      <c r="C713" s="350">
        <v>17</v>
      </c>
      <c r="D713" s="350">
        <v>23</v>
      </c>
    </row>
    <row r="714" spans="1:4" x14ac:dyDescent="0.35">
      <c r="A714" s="350" t="s">
        <v>2527</v>
      </c>
      <c r="B714" s="350">
        <v>1</v>
      </c>
      <c r="C714" s="350"/>
      <c r="D714" s="350">
        <v>1</v>
      </c>
    </row>
    <row r="715" spans="1:4" x14ac:dyDescent="0.35">
      <c r="A715" s="350" t="s">
        <v>1966</v>
      </c>
      <c r="B715" s="350"/>
      <c r="C715" s="350">
        <v>1</v>
      </c>
      <c r="D715" s="350">
        <v>1</v>
      </c>
    </row>
    <row r="716" spans="1:4" x14ac:dyDescent="0.35">
      <c r="A716" s="267" t="s">
        <v>13</v>
      </c>
      <c r="B716" s="267">
        <v>7</v>
      </c>
      <c r="C716" s="267">
        <v>23</v>
      </c>
      <c r="D716" s="267">
        <v>30</v>
      </c>
    </row>
    <row r="723" spans="1:5" x14ac:dyDescent="0.35">
      <c r="A723" s="267" t="s">
        <v>2412</v>
      </c>
      <c r="B723" s="267" t="s">
        <v>1552</v>
      </c>
      <c r="C723" s="267" t="s">
        <v>13</v>
      </c>
    </row>
    <row r="724" spans="1:5" x14ac:dyDescent="0.35">
      <c r="A724" s="360" t="s">
        <v>2528</v>
      </c>
      <c r="B724" s="350">
        <v>10</v>
      </c>
      <c r="C724" s="350">
        <v>10</v>
      </c>
    </row>
    <row r="725" spans="1:5" x14ac:dyDescent="0.35">
      <c r="A725" s="360" t="s">
        <v>2529</v>
      </c>
      <c r="B725" s="350">
        <v>9</v>
      </c>
      <c r="C725" s="350">
        <v>9</v>
      </c>
    </row>
    <row r="726" spans="1:5" x14ac:dyDescent="0.35">
      <c r="A726" s="360" t="s">
        <v>2530</v>
      </c>
      <c r="B726" s="350">
        <v>9</v>
      </c>
      <c r="C726" s="350">
        <v>9</v>
      </c>
    </row>
    <row r="727" spans="1:5" x14ac:dyDescent="0.35">
      <c r="A727" s="267" t="s">
        <v>13</v>
      </c>
      <c r="B727" s="267">
        <v>28</v>
      </c>
      <c r="C727" s="267">
        <v>28</v>
      </c>
    </row>
    <row r="732" spans="1:5" x14ac:dyDescent="0.35">
      <c r="A732" t="s">
        <v>2531</v>
      </c>
    </row>
    <row r="733" spans="1:5" x14ac:dyDescent="0.35">
      <c r="A733" s="267" t="s">
        <v>852</v>
      </c>
      <c r="B733" s="267" t="s">
        <v>850</v>
      </c>
      <c r="C733" s="267" t="s">
        <v>1552</v>
      </c>
      <c r="D733" s="267" t="s">
        <v>1553</v>
      </c>
      <c r="E733" s="267" t="s">
        <v>13</v>
      </c>
    </row>
    <row r="734" spans="1:5" x14ac:dyDescent="0.35">
      <c r="A734" s="124" t="s">
        <v>360</v>
      </c>
      <c r="B734" s="124">
        <v>174</v>
      </c>
      <c r="C734" s="124">
        <v>239</v>
      </c>
      <c r="D734" s="124">
        <v>168</v>
      </c>
      <c r="E734" s="124">
        <v>581</v>
      </c>
    </row>
    <row r="735" spans="1:5" x14ac:dyDescent="0.35">
      <c r="A735" s="124" t="s">
        <v>364</v>
      </c>
      <c r="B735" s="124">
        <v>20</v>
      </c>
      <c r="C735" s="124">
        <v>26</v>
      </c>
      <c r="D735" s="124">
        <v>60</v>
      </c>
      <c r="E735" s="124">
        <v>106</v>
      </c>
    </row>
    <row r="736" spans="1:5" x14ac:dyDescent="0.35">
      <c r="A736" s="124" t="s">
        <v>362</v>
      </c>
      <c r="B736" s="124">
        <v>3</v>
      </c>
      <c r="C736" s="124">
        <v>3</v>
      </c>
      <c r="D736" s="124">
        <v>32</v>
      </c>
      <c r="E736" s="124">
        <v>38</v>
      </c>
    </row>
    <row r="737" spans="1:8" x14ac:dyDescent="0.35">
      <c r="A737" s="124" t="s">
        <v>363</v>
      </c>
      <c r="B737" s="124">
        <v>6</v>
      </c>
      <c r="C737" s="124"/>
      <c r="D737" s="124">
        <v>17</v>
      </c>
      <c r="E737" s="124">
        <v>23</v>
      </c>
    </row>
    <row r="738" spans="1:8" x14ac:dyDescent="0.35">
      <c r="A738" s="124" t="s">
        <v>361</v>
      </c>
      <c r="B738" s="124">
        <v>135</v>
      </c>
      <c r="C738" s="124">
        <v>59</v>
      </c>
      <c r="D738" s="124">
        <v>9</v>
      </c>
      <c r="E738" s="124">
        <v>203</v>
      </c>
    </row>
    <row r="739" spans="1:8" x14ac:dyDescent="0.35">
      <c r="A739" s="124" t="s">
        <v>365</v>
      </c>
      <c r="B739" s="124">
        <v>3</v>
      </c>
      <c r="C739" s="124"/>
      <c r="D739" s="124">
        <v>3</v>
      </c>
      <c r="E739" s="124">
        <v>6</v>
      </c>
    </row>
    <row r="740" spans="1:8" x14ac:dyDescent="0.35">
      <c r="A740" s="267" t="s">
        <v>13</v>
      </c>
      <c r="B740" s="267">
        <v>341</v>
      </c>
      <c r="C740" s="267">
        <v>327</v>
      </c>
      <c r="D740" s="267">
        <v>289</v>
      </c>
      <c r="E740" s="267">
        <v>957</v>
      </c>
    </row>
    <row r="744" spans="1:8" x14ac:dyDescent="0.35">
      <c r="A744" s="267" t="s">
        <v>852</v>
      </c>
      <c r="B744" s="267" t="s">
        <v>850</v>
      </c>
      <c r="C744" s="267" t="s">
        <v>13</v>
      </c>
      <c r="G744" s="27"/>
      <c r="H744" s="27"/>
    </row>
    <row r="745" spans="1:8" x14ac:dyDescent="0.35">
      <c r="A745" s="10" t="s">
        <v>1646</v>
      </c>
      <c r="B745" s="124">
        <v>1</v>
      </c>
      <c r="C745" s="124">
        <v>1</v>
      </c>
    </row>
    <row r="746" spans="1:8" x14ac:dyDescent="0.35">
      <c r="A746" s="267" t="s">
        <v>13</v>
      </c>
      <c r="B746" s="267">
        <v>1</v>
      </c>
      <c r="C746" s="267">
        <v>1</v>
      </c>
    </row>
    <row r="757" spans="1:4" x14ac:dyDescent="0.35">
      <c r="A757" t="s">
        <v>2569</v>
      </c>
    </row>
    <row r="759" spans="1:4" x14ac:dyDescent="0.35">
      <c r="A759" s="267" t="s">
        <v>852</v>
      </c>
      <c r="B759" s="267" t="s">
        <v>850</v>
      </c>
      <c r="C759" s="267" t="s">
        <v>1552</v>
      </c>
      <c r="D759" s="267" t="s">
        <v>13</v>
      </c>
    </row>
    <row r="760" spans="1:4" x14ac:dyDescent="0.35">
      <c r="A760" s="350" t="s">
        <v>360</v>
      </c>
      <c r="B760" s="350">
        <v>104</v>
      </c>
      <c r="C760" s="350">
        <v>23</v>
      </c>
      <c r="D760" s="350">
        <v>127</v>
      </c>
    </row>
    <row r="761" spans="1:4" x14ac:dyDescent="0.35">
      <c r="A761" s="350" t="s">
        <v>364</v>
      </c>
      <c r="B761" s="350">
        <v>101</v>
      </c>
      <c r="C761" s="350">
        <v>60</v>
      </c>
      <c r="D761" s="350">
        <v>161</v>
      </c>
    </row>
    <row r="762" spans="1:4" x14ac:dyDescent="0.35">
      <c r="A762" s="350" t="s">
        <v>362</v>
      </c>
      <c r="B762" s="350">
        <v>45</v>
      </c>
      <c r="C762" s="350"/>
      <c r="D762" s="350">
        <v>45</v>
      </c>
    </row>
    <row r="763" spans="1:4" x14ac:dyDescent="0.35">
      <c r="A763" s="350" t="s">
        <v>363</v>
      </c>
      <c r="B763" s="350">
        <v>12</v>
      </c>
      <c r="C763" s="350">
        <v>28</v>
      </c>
      <c r="D763" s="350">
        <v>40</v>
      </c>
    </row>
    <row r="764" spans="1:4" x14ac:dyDescent="0.35">
      <c r="A764" s="350" t="s">
        <v>361</v>
      </c>
      <c r="B764" s="350">
        <v>27</v>
      </c>
      <c r="C764" s="350">
        <v>48</v>
      </c>
      <c r="D764" s="350">
        <v>75</v>
      </c>
    </row>
    <row r="765" spans="1:4" x14ac:dyDescent="0.35">
      <c r="A765" s="267" t="s">
        <v>13</v>
      </c>
      <c r="B765" s="267">
        <v>289</v>
      </c>
      <c r="C765" s="267">
        <v>159</v>
      </c>
      <c r="D765" s="267">
        <v>448</v>
      </c>
    </row>
    <row r="768" spans="1:4" x14ac:dyDescent="0.35">
      <c r="A768" t="s">
        <v>1967</v>
      </c>
    </row>
    <row r="769" spans="1:5" x14ac:dyDescent="0.35">
      <c r="A769" s="267" t="s">
        <v>852</v>
      </c>
      <c r="B769" s="267" t="s">
        <v>850</v>
      </c>
      <c r="C769" s="267" t="s">
        <v>13</v>
      </c>
    </row>
    <row r="770" spans="1:5" x14ac:dyDescent="0.35">
      <c r="A770" s="350" t="s">
        <v>2029</v>
      </c>
      <c r="B770" s="350">
        <v>4</v>
      </c>
      <c r="C770" s="350">
        <v>4</v>
      </c>
    </row>
    <row r="771" spans="1:5" x14ac:dyDescent="0.35">
      <c r="A771" s="350" t="s">
        <v>1646</v>
      </c>
      <c r="B771" s="350">
        <v>19</v>
      </c>
      <c r="C771" s="350">
        <v>19</v>
      </c>
    </row>
    <row r="772" spans="1:5" x14ac:dyDescent="0.35">
      <c r="A772" s="350" t="s">
        <v>2527</v>
      </c>
      <c r="B772" s="350">
        <v>1</v>
      </c>
      <c r="C772" s="350">
        <v>1</v>
      </c>
    </row>
    <row r="773" spans="1:5" x14ac:dyDescent="0.35">
      <c r="A773" s="267" t="s">
        <v>13</v>
      </c>
      <c r="B773" s="267">
        <v>24</v>
      </c>
      <c r="C773" s="267">
        <v>24</v>
      </c>
    </row>
    <row r="779" spans="1:5" x14ac:dyDescent="0.35">
      <c r="A779" t="s">
        <v>2570</v>
      </c>
    </row>
    <row r="781" spans="1:5" x14ac:dyDescent="0.35">
      <c r="A781" s="267" t="s">
        <v>852</v>
      </c>
      <c r="B781" s="267" t="s">
        <v>850</v>
      </c>
      <c r="C781" s="267" t="s">
        <v>1552</v>
      </c>
      <c r="D781" s="267" t="s">
        <v>1553</v>
      </c>
      <c r="E781" s="267" t="s">
        <v>13</v>
      </c>
    </row>
    <row r="782" spans="1:5" x14ac:dyDescent="0.35">
      <c r="A782" s="124" t="s">
        <v>360</v>
      </c>
      <c r="B782" s="124">
        <v>148</v>
      </c>
      <c r="C782" s="124">
        <v>17</v>
      </c>
      <c r="D782" s="124">
        <v>67</v>
      </c>
      <c r="E782" s="124">
        <v>232</v>
      </c>
    </row>
    <row r="783" spans="1:5" x14ac:dyDescent="0.35">
      <c r="A783" s="124" t="s">
        <v>364</v>
      </c>
      <c r="B783" s="124">
        <v>49</v>
      </c>
      <c r="C783" s="124"/>
      <c r="D783" s="124"/>
      <c r="E783" s="124">
        <v>49</v>
      </c>
    </row>
    <row r="784" spans="1:5" x14ac:dyDescent="0.35">
      <c r="A784" s="124" t="s">
        <v>362</v>
      </c>
      <c r="B784" s="124">
        <v>28</v>
      </c>
      <c r="C784" s="124">
        <v>176</v>
      </c>
      <c r="D784" s="124">
        <v>57</v>
      </c>
      <c r="E784" s="124">
        <v>261</v>
      </c>
    </row>
    <row r="785" spans="1:5" x14ac:dyDescent="0.35">
      <c r="A785" s="124" t="s">
        <v>363</v>
      </c>
      <c r="B785" s="124">
        <v>47</v>
      </c>
      <c r="C785" s="124">
        <v>1</v>
      </c>
      <c r="D785" s="124">
        <v>5</v>
      </c>
      <c r="E785" s="124">
        <v>53</v>
      </c>
    </row>
    <row r="786" spans="1:5" x14ac:dyDescent="0.35">
      <c r="A786" s="124" t="s">
        <v>361</v>
      </c>
      <c r="B786" s="124">
        <v>38</v>
      </c>
      <c r="C786" s="124">
        <v>27</v>
      </c>
      <c r="D786" s="124">
        <v>77</v>
      </c>
      <c r="E786" s="124">
        <v>142</v>
      </c>
    </row>
    <row r="787" spans="1:5" x14ac:dyDescent="0.35">
      <c r="A787" s="124" t="s">
        <v>365</v>
      </c>
      <c r="B787" s="124">
        <v>5</v>
      </c>
      <c r="C787" s="124">
        <v>14</v>
      </c>
      <c r="D787" s="124">
        <v>3</v>
      </c>
      <c r="E787" s="124">
        <v>22</v>
      </c>
    </row>
    <row r="788" spans="1:5" x14ac:dyDescent="0.35">
      <c r="A788" s="267" t="s">
        <v>13</v>
      </c>
      <c r="B788" s="267">
        <v>315</v>
      </c>
      <c r="C788" s="267">
        <v>235</v>
      </c>
      <c r="D788" s="267">
        <v>209</v>
      </c>
      <c r="E788" s="267">
        <v>759</v>
      </c>
    </row>
    <row r="791" spans="1:5" x14ac:dyDescent="0.35">
      <c r="A791" t="s">
        <v>1967</v>
      </c>
    </row>
    <row r="793" spans="1:5" x14ac:dyDescent="0.35">
      <c r="A793" s="267" t="s">
        <v>12</v>
      </c>
      <c r="B793" s="267" t="s">
        <v>850</v>
      </c>
      <c r="C793" s="267" t="s">
        <v>1553</v>
      </c>
      <c r="D793" s="267" t="s">
        <v>13</v>
      </c>
    </row>
    <row r="794" spans="1:5" x14ac:dyDescent="0.35">
      <c r="A794" s="124" t="s">
        <v>2029</v>
      </c>
      <c r="B794" s="124">
        <v>75</v>
      </c>
      <c r="C794" s="124">
        <v>5</v>
      </c>
      <c r="D794" s="124">
        <v>80</v>
      </c>
    </row>
    <row r="795" spans="1:5" x14ac:dyDescent="0.35">
      <c r="A795" s="124" t="s">
        <v>1646</v>
      </c>
      <c r="B795" s="124">
        <v>22</v>
      </c>
      <c r="C795" s="124">
        <v>16</v>
      </c>
      <c r="D795" s="124">
        <v>38</v>
      </c>
    </row>
    <row r="796" spans="1:5" x14ac:dyDescent="0.35">
      <c r="A796" s="124" t="s">
        <v>2474</v>
      </c>
      <c r="B796" s="124">
        <v>6</v>
      </c>
      <c r="C796" s="124"/>
      <c r="D796" s="124">
        <v>6</v>
      </c>
    </row>
    <row r="797" spans="1:5" x14ac:dyDescent="0.35">
      <c r="A797" s="124" t="s">
        <v>1966</v>
      </c>
      <c r="B797" s="124"/>
      <c r="C797" s="124">
        <v>41</v>
      </c>
      <c r="D797" s="124">
        <v>41</v>
      </c>
    </row>
    <row r="798" spans="1:5" x14ac:dyDescent="0.35">
      <c r="A798" s="267" t="s">
        <v>13</v>
      </c>
      <c r="B798" s="267">
        <v>103</v>
      </c>
      <c r="C798" s="267">
        <v>62</v>
      </c>
      <c r="D798" s="267">
        <v>165</v>
      </c>
    </row>
    <row r="805" spans="1:4" x14ac:dyDescent="0.35">
      <c r="A805" t="s">
        <v>1500</v>
      </c>
    </row>
    <row r="806" spans="1:4" x14ac:dyDescent="0.35">
      <c r="A806" t="s">
        <v>2571</v>
      </c>
    </row>
    <row r="807" spans="1:4" x14ac:dyDescent="0.35">
      <c r="A807" s="267" t="s">
        <v>852</v>
      </c>
      <c r="B807" s="267" t="s">
        <v>850</v>
      </c>
      <c r="C807" s="267" t="s">
        <v>1552</v>
      </c>
      <c r="D807" s="267" t="s">
        <v>13</v>
      </c>
    </row>
    <row r="808" spans="1:4" x14ac:dyDescent="0.35">
      <c r="A808" s="350" t="s">
        <v>360</v>
      </c>
      <c r="B808" s="350">
        <v>21</v>
      </c>
      <c r="C808" s="350">
        <v>13</v>
      </c>
      <c r="D808" s="350">
        <v>34</v>
      </c>
    </row>
    <row r="809" spans="1:4" x14ac:dyDescent="0.35">
      <c r="A809" s="350" t="s">
        <v>364</v>
      </c>
      <c r="B809" s="350">
        <v>33</v>
      </c>
      <c r="C809" s="350">
        <v>12</v>
      </c>
      <c r="D809" s="350">
        <v>45</v>
      </c>
    </row>
    <row r="810" spans="1:4" x14ac:dyDescent="0.35">
      <c r="A810" s="350" t="s">
        <v>362</v>
      </c>
      <c r="B810" s="350">
        <v>46</v>
      </c>
      <c r="C810" s="350">
        <v>36</v>
      </c>
      <c r="D810" s="350">
        <v>82</v>
      </c>
    </row>
    <row r="811" spans="1:4" x14ac:dyDescent="0.35">
      <c r="A811" s="350" t="s">
        <v>363</v>
      </c>
      <c r="B811" s="350">
        <v>2</v>
      </c>
      <c r="C811" s="350">
        <v>4</v>
      </c>
      <c r="D811" s="350">
        <v>6</v>
      </c>
    </row>
    <row r="812" spans="1:4" x14ac:dyDescent="0.35">
      <c r="A812" s="350" t="s">
        <v>361</v>
      </c>
      <c r="B812" s="350">
        <v>37</v>
      </c>
      <c r="C812" s="350">
        <v>43</v>
      </c>
      <c r="D812" s="350">
        <v>80</v>
      </c>
    </row>
    <row r="813" spans="1:4" x14ac:dyDescent="0.35">
      <c r="A813" s="350" t="s">
        <v>365</v>
      </c>
      <c r="B813" s="350">
        <v>1</v>
      </c>
      <c r="C813" s="350"/>
      <c r="D813" s="350">
        <v>1</v>
      </c>
    </row>
    <row r="814" spans="1:4" x14ac:dyDescent="0.35">
      <c r="A814" s="267" t="s">
        <v>13</v>
      </c>
      <c r="B814" s="267">
        <v>140</v>
      </c>
      <c r="C814" s="267">
        <v>108</v>
      </c>
      <c r="D814" s="267">
        <v>248</v>
      </c>
    </row>
    <row r="818" spans="1:4" x14ac:dyDescent="0.35">
      <c r="A818" t="s">
        <v>1967</v>
      </c>
    </row>
    <row r="819" spans="1:4" x14ac:dyDescent="0.35">
      <c r="A819" s="267" t="s">
        <v>852</v>
      </c>
      <c r="B819" s="267" t="s">
        <v>850</v>
      </c>
      <c r="C819" s="267" t="s">
        <v>13</v>
      </c>
    </row>
    <row r="820" spans="1:4" x14ac:dyDescent="0.35">
      <c r="A820" s="350" t="s">
        <v>1646</v>
      </c>
      <c r="B820" s="350">
        <v>54</v>
      </c>
      <c r="C820" s="350">
        <v>54</v>
      </c>
    </row>
    <row r="821" spans="1:4" x14ac:dyDescent="0.35">
      <c r="A821" s="267" t="s">
        <v>13</v>
      </c>
      <c r="B821" s="267">
        <v>54</v>
      </c>
      <c r="C821" s="267">
        <v>54</v>
      </c>
    </row>
    <row r="828" spans="1:4" x14ac:dyDescent="0.35">
      <c r="A828" t="s">
        <v>2572</v>
      </c>
    </row>
    <row r="829" spans="1:4" x14ac:dyDescent="0.35">
      <c r="A829" t="s">
        <v>1500</v>
      </c>
    </row>
    <row r="830" spans="1:4" x14ac:dyDescent="0.35">
      <c r="A830" s="267" t="s">
        <v>852</v>
      </c>
      <c r="B830" s="267" t="s">
        <v>850</v>
      </c>
      <c r="C830" s="267" t="s">
        <v>1552</v>
      </c>
      <c r="D830" s="267" t="s">
        <v>13</v>
      </c>
    </row>
    <row r="831" spans="1:4" x14ac:dyDescent="0.35">
      <c r="A831" s="363" t="s">
        <v>360</v>
      </c>
      <c r="B831" s="363">
        <v>10</v>
      </c>
      <c r="C831" s="363"/>
      <c r="D831" s="363">
        <v>10</v>
      </c>
    </row>
    <row r="832" spans="1:4" x14ac:dyDescent="0.35">
      <c r="A832" s="363" t="s">
        <v>364</v>
      </c>
      <c r="B832" s="363">
        <v>4</v>
      </c>
      <c r="C832" s="363">
        <v>1</v>
      </c>
      <c r="D832" s="363">
        <v>5</v>
      </c>
    </row>
    <row r="833" spans="1:4" x14ac:dyDescent="0.35">
      <c r="A833" s="363" t="s">
        <v>362</v>
      </c>
      <c r="B833" s="363"/>
      <c r="C833" s="363">
        <v>8</v>
      </c>
      <c r="D833" s="363">
        <v>8</v>
      </c>
    </row>
    <row r="834" spans="1:4" x14ac:dyDescent="0.35">
      <c r="A834" s="363" t="s">
        <v>363</v>
      </c>
      <c r="B834" s="363">
        <v>7</v>
      </c>
      <c r="C834" s="363">
        <v>27</v>
      </c>
      <c r="D834" s="363">
        <v>34</v>
      </c>
    </row>
    <row r="835" spans="1:4" x14ac:dyDescent="0.35">
      <c r="A835" s="363" t="s">
        <v>361</v>
      </c>
      <c r="B835" s="363">
        <v>24</v>
      </c>
      <c r="C835" s="363">
        <v>38</v>
      </c>
      <c r="D835" s="363">
        <v>62</v>
      </c>
    </row>
    <row r="836" spans="1:4" x14ac:dyDescent="0.35">
      <c r="A836" s="363" t="s">
        <v>365</v>
      </c>
      <c r="B836" s="363"/>
      <c r="C836" s="363">
        <v>35</v>
      </c>
      <c r="D836" s="363">
        <v>35</v>
      </c>
    </row>
    <row r="837" spans="1:4" x14ac:dyDescent="0.35">
      <c r="A837" s="267" t="s">
        <v>13</v>
      </c>
      <c r="B837" s="267">
        <v>45</v>
      </c>
      <c r="C837" s="267">
        <v>109</v>
      </c>
      <c r="D837" s="267">
        <v>154</v>
      </c>
    </row>
    <row r="842" spans="1:4" x14ac:dyDescent="0.35">
      <c r="A842" t="s">
        <v>1967</v>
      </c>
    </row>
    <row r="844" spans="1:4" x14ac:dyDescent="0.35">
      <c r="A844" s="267" t="s">
        <v>852</v>
      </c>
      <c r="B844" s="267" t="s">
        <v>850</v>
      </c>
      <c r="C844" s="267" t="s">
        <v>1552</v>
      </c>
      <c r="D844" s="267" t="s">
        <v>13</v>
      </c>
    </row>
    <row r="845" spans="1:4" x14ac:dyDescent="0.35">
      <c r="A845" s="10" t="s">
        <v>1646</v>
      </c>
      <c r="B845" s="124">
        <v>10</v>
      </c>
      <c r="C845" s="124"/>
      <c r="D845" s="124">
        <v>10</v>
      </c>
    </row>
    <row r="846" spans="1:4" x14ac:dyDescent="0.35">
      <c r="A846" s="10" t="s">
        <v>2474</v>
      </c>
      <c r="B846" s="124"/>
      <c r="C846" s="124">
        <v>2</v>
      </c>
      <c r="D846" s="124">
        <v>2</v>
      </c>
    </row>
    <row r="847" spans="1:4" x14ac:dyDescent="0.35">
      <c r="A847" s="10" t="s">
        <v>1966</v>
      </c>
      <c r="B847" s="124">
        <v>5</v>
      </c>
      <c r="C847" s="124"/>
      <c r="D847" s="124">
        <v>5</v>
      </c>
    </row>
    <row r="848" spans="1:4" x14ac:dyDescent="0.35">
      <c r="A848" s="267" t="s">
        <v>13</v>
      </c>
      <c r="B848" s="267">
        <v>15</v>
      </c>
      <c r="C848" s="267">
        <v>2</v>
      </c>
      <c r="D848" s="267">
        <v>17</v>
      </c>
    </row>
    <row r="854" spans="1:4" x14ac:dyDescent="0.35">
      <c r="A854" t="s">
        <v>2624</v>
      </c>
    </row>
    <row r="855" spans="1:4" x14ac:dyDescent="0.35">
      <c r="A855" t="s">
        <v>1500</v>
      </c>
    </row>
    <row r="856" spans="1:4" x14ac:dyDescent="0.35">
      <c r="A856" s="267" t="s">
        <v>852</v>
      </c>
      <c r="B856" s="267" t="s">
        <v>850</v>
      </c>
      <c r="C856" s="267" t="s">
        <v>1552</v>
      </c>
      <c r="D856" s="267" t="s">
        <v>13</v>
      </c>
    </row>
    <row r="857" spans="1:4" x14ac:dyDescent="0.35">
      <c r="A857" s="350" t="s">
        <v>360</v>
      </c>
      <c r="B857" s="350">
        <v>4</v>
      </c>
      <c r="C857" s="350"/>
      <c r="D857" s="350">
        <v>4</v>
      </c>
    </row>
    <row r="858" spans="1:4" x14ac:dyDescent="0.35">
      <c r="A858" s="350" t="s">
        <v>364</v>
      </c>
      <c r="B858" s="350">
        <v>4</v>
      </c>
      <c r="C858" s="350"/>
      <c r="D858" s="350">
        <v>4</v>
      </c>
    </row>
    <row r="859" spans="1:4" x14ac:dyDescent="0.35">
      <c r="A859" s="350" t="s">
        <v>362</v>
      </c>
      <c r="B859" s="350">
        <v>1</v>
      </c>
      <c r="C859" s="350"/>
      <c r="D859" s="350">
        <v>1</v>
      </c>
    </row>
    <row r="860" spans="1:4" x14ac:dyDescent="0.35">
      <c r="A860" s="350" t="s">
        <v>363</v>
      </c>
      <c r="B860" s="350">
        <v>24</v>
      </c>
      <c r="C860" s="350">
        <v>8</v>
      </c>
      <c r="D860" s="350">
        <v>32</v>
      </c>
    </row>
    <row r="861" spans="1:4" x14ac:dyDescent="0.35">
      <c r="A861" s="350" t="s">
        <v>361</v>
      </c>
      <c r="B861" s="350">
        <v>2</v>
      </c>
      <c r="C861" s="350">
        <v>4</v>
      </c>
      <c r="D861" s="350">
        <v>6</v>
      </c>
    </row>
    <row r="862" spans="1:4" x14ac:dyDescent="0.35">
      <c r="A862" s="350" t="s">
        <v>365</v>
      </c>
      <c r="B862" s="350">
        <v>8</v>
      </c>
      <c r="C862" s="350">
        <v>1</v>
      </c>
      <c r="D862" s="350">
        <v>9</v>
      </c>
    </row>
    <row r="863" spans="1:4" x14ac:dyDescent="0.35">
      <c r="A863" s="267" t="s">
        <v>13</v>
      </c>
      <c r="B863" s="267">
        <v>43</v>
      </c>
      <c r="C863" s="267">
        <v>13</v>
      </c>
      <c r="D863" s="267">
        <v>56</v>
      </c>
    </row>
    <row r="865" spans="1:3" x14ac:dyDescent="0.35">
      <c r="A865" s="374" t="s">
        <v>1967</v>
      </c>
    </row>
    <row r="866" spans="1:3" x14ac:dyDescent="0.35">
      <c r="A866" s="267" t="s">
        <v>852</v>
      </c>
      <c r="B866" s="267" t="s">
        <v>850</v>
      </c>
      <c r="C866" s="267" t="s">
        <v>13</v>
      </c>
    </row>
    <row r="867" spans="1:3" x14ac:dyDescent="0.35">
      <c r="A867" s="124" t="s">
        <v>2029</v>
      </c>
      <c r="B867" s="124">
        <v>1</v>
      </c>
      <c r="C867" s="124">
        <v>1</v>
      </c>
    </row>
    <row r="868" spans="1:3" x14ac:dyDescent="0.35">
      <c r="A868" s="124" t="s">
        <v>1646</v>
      </c>
      <c r="B868" s="124">
        <v>48</v>
      </c>
      <c r="C868" s="124">
        <v>48</v>
      </c>
    </row>
    <row r="869" spans="1:3" x14ac:dyDescent="0.35">
      <c r="A869" s="124" t="s">
        <v>2474</v>
      </c>
      <c r="B869" s="124">
        <v>9</v>
      </c>
      <c r="C869" s="124">
        <v>9</v>
      </c>
    </row>
    <row r="870" spans="1:3" x14ac:dyDescent="0.35">
      <c r="A870" s="124" t="s">
        <v>1966</v>
      </c>
      <c r="B870" s="124">
        <v>12</v>
      </c>
      <c r="C870" s="124">
        <v>12</v>
      </c>
    </row>
    <row r="871" spans="1:3" x14ac:dyDescent="0.35">
      <c r="A871" s="267" t="s">
        <v>13</v>
      </c>
      <c r="B871" s="267">
        <v>70</v>
      </c>
      <c r="C871" s="267">
        <v>70</v>
      </c>
    </row>
    <row r="879" spans="1:3" x14ac:dyDescent="0.35">
      <c r="A879" t="s">
        <v>2640</v>
      </c>
    </row>
    <row r="880" spans="1:3" x14ac:dyDescent="0.35">
      <c r="A880" t="s">
        <v>1500</v>
      </c>
    </row>
    <row r="881" spans="1:4" x14ac:dyDescent="0.35">
      <c r="A881" s="267" t="s">
        <v>852</v>
      </c>
      <c r="B881" s="267" t="s">
        <v>850</v>
      </c>
      <c r="C881" s="267" t="s">
        <v>1552</v>
      </c>
      <c r="D881" s="267" t="s">
        <v>13</v>
      </c>
    </row>
    <row r="882" spans="1:4" x14ac:dyDescent="0.35">
      <c r="A882" s="350" t="s">
        <v>360</v>
      </c>
      <c r="B882" s="350">
        <v>79</v>
      </c>
      <c r="C882" s="350">
        <v>30</v>
      </c>
      <c r="D882" s="350">
        <v>109</v>
      </c>
    </row>
    <row r="883" spans="1:4" x14ac:dyDescent="0.35">
      <c r="A883" s="350" t="s">
        <v>364</v>
      </c>
      <c r="B883" s="350">
        <v>10</v>
      </c>
      <c r="C883" s="350">
        <v>33</v>
      </c>
      <c r="D883" s="350">
        <v>43</v>
      </c>
    </row>
    <row r="884" spans="1:4" x14ac:dyDescent="0.35">
      <c r="A884" s="350" t="s">
        <v>362</v>
      </c>
      <c r="B884" s="350">
        <v>2</v>
      </c>
      <c r="C884" s="350">
        <v>25</v>
      </c>
      <c r="D884" s="350">
        <v>27</v>
      </c>
    </row>
    <row r="885" spans="1:4" x14ac:dyDescent="0.35">
      <c r="A885" s="350" t="s">
        <v>363</v>
      </c>
      <c r="B885" s="350">
        <v>14</v>
      </c>
      <c r="C885" s="350"/>
      <c r="D885" s="350">
        <v>14</v>
      </c>
    </row>
    <row r="886" spans="1:4" x14ac:dyDescent="0.35">
      <c r="A886" s="350" t="s">
        <v>361</v>
      </c>
      <c r="B886" s="350">
        <v>3</v>
      </c>
      <c r="C886" s="350">
        <v>65</v>
      </c>
      <c r="D886" s="350">
        <v>68</v>
      </c>
    </row>
    <row r="887" spans="1:4" x14ac:dyDescent="0.35">
      <c r="A887" s="350" t="s">
        <v>365</v>
      </c>
      <c r="B887" s="350">
        <v>8</v>
      </c>
      <c r="C887" s="350">
        <v>2</v>
      </c>
      <c r="D887" s="350">
        <v>10</v>
      </c>
    </row>
    <row r="888" spans="1:4" x14ac:dyDescent="0.35">
      <c r="A888" s="267" t="s">
        <v>13</v>
      </c>
      <c r="B888" s="267">
        <v>116</v>
      </c>
      <c r="C888" s="267">
        <v>155</v>
      </c>
      <c r="D888" s="267">
        <v>271</v>
      </c>
    </row>
    <row r="893" spans="1:4" x14ac:dyDescent="0.35">
      <c r="A893" t="s">
        <v>1967</v>
      </c>
    </row>
    <row r="895" spans="1:4" x14ac:dyDescent="0.35">
      <c r="A895" s="267" t="s">
        <v>852</v>
      </c>
      <c r="B895" s="267" t="s">
        <v>850</v>
      </c>
      <c r="C895" s="267" t="s">
        <v>1552</v>
      </c>
      <c r="D895" s="267" t="s">
        <v>13</v>
      </c>
    </row>
    <row r="896" spans="1:4" x14ac:dyDescent="0.35">
      <c r="A896" s="350" t="s">
        <v>2029</v>
      </c>
      <c r="B896" s="350"/>
      <c r="C896" s="350">
        <v>12</v>
      </c>
      <c r="D896" s="350">
        <v>12</v>
      </c>
    </row>
    <row r="897" spans="1:4" x14ac:dyDescent="0.35">
      <c r="A897" s="350" t="s">
        <v>1646</v>
      </c>
      <c r="B897" s="350">
        <v>26</v>
      </c>
      <c r="C897" s="350"/>
      <c r="D897" s="350">
        <v>26</v>
      </c>
    </row>
    <row r="898" spans="1:4" x14ac:dyDescent="0.35">
      <c r="A898" s="350" t="s">
        <v>1966</v>
      </c>
      <c r="B898" s="350">
        <v>12</v>
      </c>
      <c r="C898" s="350"/>
      <c r="D898" s="350">
        <v>12</v>
      </c>
    </row>
    <row r="899" spans="1:4" x14ac:dyDescent="0.35">
      <c r="A899" s="267" t="s">
        <v>13</v>
      </c>
      <c r="B899" s="267">
        <v>38</v>
      </c>
      <c r="C899" s="267">
        <v>12</v>
      </c>
      <c r="D899" s="267">
        <v>50</v>
      </c>
    </row>
    <row r="903" spans="1:4" x14ac:dyDescent="0.35">
      <c r="A903" t="s">
        <v>2699</v>
      </c>
    </row>
    <row r="904" spans="1:4" x14ac:dyDescent="0.35">
      <c r="A904" t="s">
        <v>1500</v>
      </c>
    </row>
    <row r="905" spans="1:4" x14ac:dyDescent="0.35">
      <c r="A905" s="267" t="s">
        <v>852</v>
      </c>
      <c r="B905" s="267" t="s">
        <v>850</v>
      </c>
      <c r="C905" s="267" t="s">
        <v>1552</v>
      </c>
      <c r="D905" s="267" t="s">
        <v>13</v>
      </c>
    </row>
    <row r="906" spans="1:4" x14ac:dyDescent="0.35">
      <c r="A906" s="350" t="s">
        <v>360</v>
      </c>
      <c r="B906" s="350">
        <v>11</v>
      </c>
      <c r="C906" s="350"/>
      <c r="D906" s="350">
        <v>11</v>
      </c>
    </row>
    <row r="907" spans="1:4" x14ac:dyDescent="0.35">
      <c r="A907" s="350" t="s">
        <v>364</v>
      </c>
      <c r="B907" s="350">
        <v>17</v>
      </c>
      <c r="C907" s="350"/>
      <c r="D907" s="350">
        <v>17</v>
      </c>
    </row>
    <row r="908" spans="1:4" x14ac:dyDescent="0.35">
      <c r="A908" s="350" t="s">
        <v>362</v>
      </c>
      <c r="B908" s="350">
        <v>24</v>
      </c>
      <c r="C908" s="350">
        <v>3</v>
      </c>
      <c r="D908" s="350">
        <v>27</v>
      </c>
    </row>
    <row r="909" spans="1:4" x14ac:dyDescent="0.35">
      <c r="A909" s="350" t="s">
        <v>363</v>
      </c>
      <c r="B909" s="350">
        <v>21</v>
      </c>
      <c r="C909" s="350"/>
      <c r="D909" s="350">
        <v>21</v>
      </c>
    </row>
    <row r="910" spans="1:4" x14ac:dyDescent="0.35">
      <c r="A910" s="350" t="s">
        <v>361</v>
      </c>
      <c r="B910" s="350">
        <v>46</v>
      </c>
      <c r="C910" s="350">
        <v>2</v>
      </c>
      <c r="D910" s="350">
        <v>48</v>
      </c>
    </row>
    <row r="911" spans="1:4" x14ac:dyDescent="0.35">
      <c r="A911" s="350" t="s">
        <v>365</v>
      </c>
      <c r="B911" s="350">
        <v>4</v>
      </c>
      <c r="C911" s="350"/>
      <c r="D911" s="350">
        <v>4</v>
      </c>
    </row>
    <row r="912" spans="1:4" x14ac:dyDescent="0.35">
      <c r="A912" s="267" t="s">
        <v>13</v>
      </c>
      <c r="B912" s="267">
        <v>123</v>
      </c>
      <c r="C912" s="267">
        <v>5</v>
      </c>
      <c r="D912" s="267">
        <v>128</v>
      </c>
    </row>
    <row r="915" spans="1:4" x14ac:dyDescent="0.35">
      <c r="A915" t="s">
        <v>1967</v>
      </c>
    </row>
    <row r="916" spans="1:4" x14ac:dyDescent="0.35">
      <c r="A916" s="267" t="s">
        <v>852</v>
      </c>
      <c r="B916" s="267" t="s">
        <v>850</v>
      </c>
      <c r="C916" s="267" t="s">
        <v>1552</v>
      </c>
      <c r="D916" s="267" t="s">
        <v>13</v>
      </c>
    </row>
    <row r="917" spans="1:4" x14ac:dyDescent="0.35">
      <c r="A917" s="350" t="s">
        <v>1646</v>
      </c>
      <c r="B917" s="350">
        <v>23</v>
      </c>
      <c r="C917" s="350">
        <v>13</v>
      </c>
      <c r="D917" s="350">
        <v>36</v>
      </c>
    </row>
    <row r="918" spans="1:4" x14ac:dyDescent="0.35">
      <c r="A918" s="350" t="s">
        <v>2474</v>
      </c>
      <c r="B918" s="350">
        <v>12</v>
      </c>
      <c r="C918" s="350"/>
      <c r="D918" s="350">
        <v>12</v>
      </c>
    </row>
    <row r="919" spans="1:4" x14ac:dyDescent="0.35">
      <c r="A919" s="350" t="s">
        <v>2409</v>
      </c>
      <c r="B919" s="350">
        <v>1</v>
      </c>
      <c r="C919" s="350">
        <v>3</v>
      </c>
      <c r="D919" s="350">
        <v>4</v>
      </c>
    </row>
    <row r="920" spans="1:4" x14ac:dyDescent="0.35">
      <c r="A920" s="267" t="s">
        <v>13</v>
      </c>
      <c r="B920" s="267">
        <v>36</v>
      </c>
      <c r="C920" s="267">
        <v>16</v>
      </c>
      <c r="D920" s="267">
        <v>52</v>
      </c>
    </row>
    <row r="928" spans="1:4" x14ac:dyDescent="0.35">
      <c r="A928" t="s">
        <v>2707</v>
      </c>
    </row>
    <row r="929" spans="1:8" x14ac:dyDescent="0.35">
      <c r="A929" t="s">
        <v>1500</v>
      </c>
    </row>
    <row r="931" spans="1:8" x14ac:dyDescent="0.35">
      <c r="A931" s="267" t="s">
        <v>852</v>
      </c>
      <c r="B931" s="267" t="s">
        <v>850</v>
      </c>
      <c r="C931" s="267" t="s">
        <v>1552</v>
      </c>
      <c r="D931" s="267" t="s">
        <v>13</v>
      </c>
    </row>
    <row r="932" spans="1:8" x14ac:dyDescent="0.35">
      <c r="A932" s="376" t="s">
        <v>360</v>
      </c>
      <c r="B932" s="376">
        <v>48</v>
      </c>
      <c r="C932" s="376">
        <v>35</v>
      </c>
      <c r="D932" s="376">
        <v>83</v>
      </c>
    </row>
    <row r="933" spans="1:8" x14ac:dyDescent="0.35">
      <c r="A933" s="376" t="s">
        <v>364</v>
      </c>
      <c r="B933" s="376">
        <v>66</v>
      </c>
      <c r="C933" s="376">
        <v>21</v>
      </c>
      <c r="D933" s="376">
        <v>87</v>
      </c>
      <c r="H933" t="s">
        <v>2708</v>
      </c>
    </row>
    <row r="934" spans="1:8" x14ac:dyDescent="0.35">
      <c r="A934" s="376" t="s">
        <v>362</v>
      </c>
      <c r="B934" s="376"/>
      <c r="C934" s="376">
        <v>64</v>
      </c>
      <c r="D934" s="376">
        <v>64</v>
      </c>
    </row>
    <row r="935" spans="1:8" x14ac:dyDescent="0.35">
      <c r="A935" s="376" t="s">
        <v>363</v>
      </c>
      <c r="B935" s="376">
        <v>2</v>
      </c>
      <c r="C935" s="376"/>
      <c r="D935" s="376">
        <v>2</v>
      </c>
    </row>
    <row r="936" spans="1:8" x14ac:dyDescent="0.35">
      <c r="A936" s="376" t="s">
        <v>361</v>
      </c>
      <c r="B936" s="376"/>
      <c r="C936" s="376">
        <v>28</v>
      </c>
      <c r="D936" s="376">
        <v>28</v>
      </c>
    </row>
    <row r="937" spans="1:8" x14ac:dyDescent="0.35">
      <c r="A937" s="376" t="s">
        <v>365</v>
      </c>
      <c r="B937" s="376"/>
      <c r="C937" s="376">
        <v>1</v>
      </c>
      <c r="D937" s="376">
        <v>1</v>
      </c>
    </row>
    <row r="938" spans="1:8" x14ac:dyDescent="0.35">
      <c r="A938" s="267" t="s">
        <v>13</v>
      </c>
      <c r="B938" s="267">
        <v>116</v>
      </c>
      <c r="C938" s="267">
        <v>149</v>
      </c>
      <c r="D938" s="267">
        <v>265</v>
      </c>
    </row>
    <row r="942" spans="1:8" x14ac:dyDescent="0.35">
      <c r="A942" t="s">
        <v>1967</v>
      </c>
    </row>
    <row r="944" spans="1:8" x14ac:dyDescent="0.35">
      <c r="A944" s="267" t="s">
        <v>852</v>
      </c>
      <c r="B944" s="267" t="s">
        <v>850</v>
      </c>
      <c r="C944" s="267" t="s">
        <v>1552</v>
      </c>
      <c r="D944" s="267" t="s">
        <v>13</v>
      </c>
    </row>
    <row r="945" spans="1:4" x14ac:dyDescent="0.35">
      <c r="A945" s="376" t="s">
        <v>2029</v>
      </c>
      <c r="B945" s="376">
        <v>5</v>
      </c>
      <c r="C945" s="376"/>
      <c r="D945" s="376">
        <v>5</v>
      </c>
    </row>
    <row r="946" spans="1:4" x14ac:dyDescent="0.35">
      <c r="A946" s="376" t="s">
        <v>1646</v>
      </c>
      <c r="B946" s="376">
        <v>25</v>
      </c>
      <c r="C946" s="376"/>
      <c r="D946" s="376">
        <v>25</v>
      </c>
    </row>
    <row r="947" spans="1:4" x14ac:dyDescent="0.35">
      <c r="A947" s="376" t="s">
        <v>2474</v>
      </c>
      <c r="B947" s="376">
        <v>6</v>
      </c>
      <c r="C947" s="376"/>
      <c r="D947" s="376">
        <v>6</v>
      </c>
    </row>
    <row r="948" spans="1:4" x14ac:dyDescent="0.35">
      <c r="A948" s="376" t="s">
        <v>2475</v>
      </c>
      <c r="B948" s="376"/>
      <c r="C948" s="376">
        <v>3</v>
      </c>
      <c r="D948" s="376">
        <v>3</v>
      </c>
    </row>
    <row r="949" spans="1:4" x14ac:dyDescent="0.35">
      <c r="A949" s="376" t="s">
        <v>1966</v>
      </c>
      <c r="B949" s="376"/>
      <c r="C949" s="376">
        <v>8</v>
      </c>
      <c r="D949" s="376">
        <v>8</v>
      </c>
    </row>
    <row r="950" spans="1:4" x14ac:dyDescent="0.35">
      <c r="A950" s="267" t="s">
        <v>13</v>
      </c>
      <c r="B950" s="267">
        <v>36</v>
      </c>
      <c r="C950" s="267">
        <v>11</v>
      </c>
      <c r="D950" s="267">
        <v>47</v>
      </c>
    </row>
    <row r="954" spans="1:4" x14ac:dyDescent="0.35">
      <c r="A954" s="264" t="s">
        <v>2710</v>
      </c>
    </row>
    <row r="955" spans="1:4" x14ac:dyDescent="0.35">
      <c r="A955" t="s">
        <v>1500</v>
      </c>
    </row>
    <row r="956" spans="1:4" x14ac:dyDescent="0.35">
      <c r="A956" s="267" t="s">
        <v>852</v>
      </c>
      <c r="B956" s="267" t="s">
        <v>2709</v>
      </c>
      <c r="C956" s="267" t="s">
        <v>1242</v>
      </c>
      <c r="D956" s="267" t="s">
        <v>13</v>
      </c>
    </row>
    <row r="957" spans="1:4" x14ac:dyDescent="0.35">
      <c r="A957" s="350" t="s">
        <v>360</v>
      </c>
      <c r="B957" s="350">
        <v>12</v>
      </c>
      <c r="C957" s="350">
        <v>2</v>
      </c>
      <c r="D957" s="350">
        <v>14</v>
      </c>
    </row>
    <row r="958" spans="1:4" x14ac:dyDescent="0.35">
      <c r="A958" s="350" t="s">
        <v>364</v>
      </c>
      <c r="B958" s="350">
        <v>5</v>
      </c>
      <c r="C958" s="350">
        <v>3</v>
      </c>
      <c r="D958" s="350">
        <v>8</v>
      </c>
    </row>
    <row r="959" spans="1:4" x14ac:dyDescent="0.35">
      <c r="A959" s="350" t="s">
        <v>362</v>
      </c>
      <c r="B959" s="350">
        <v>10</v>
      </c>
      <c r="C959" s="350">
        <v>3</v>
      </c>
      <c r="D959" s="350">
        <v>13</v>
      </c>
    </row>
    <row r="960" spans="1:4" x14ac:dyDescent="0.35">
      <c r="A960" s="350" t="s">
        <v>363</v>
      </c>
      <c r="B960" s="350">
        <v>9</v>
      </c>
      <c r="C960" s="350"/>
      <c r="D960" s="350">
        <v>9</v>
      </c>
    </row>
    <row r="961" spans="1:4" x14ac:dyDescent="0.35">
      <c r="A961" s="350" t="s">
        <v>361</v>
      </c>
      <c r="B961" s="350">
        <v>17</v>
      </c>
      <c r="C961" s="350">
        <v>2</v>
      </c>
      <c r="D961" s="350">
        <v>19</v>
      </c>
    </row>
    <row r="962" spans="1:4" x14ac:dyDescent="0.35">
      <c r="A962" s="350" t="s">
        <v>365</v>
      </c>
      <c r="B962" s="350">
        <v>4</v>
      </c>
      <c r="C962" s="350"/>
      <c r="D962" s="350">
        <v>4</v>
      </c>
    </row>
    <row r="963" spans="1:4" x14ac:dyDescent="0.35">
      <c r="A963" s="267" t="s">
        <v>13</v>
      </c>
      <c r="B963" s="267">
        <v>57</v>
      </c>
      <c r="C963" s="267">
        <v>10</v>
      </c>
      <c r="D963" s="267">
        <v>67</v>
      </c>
    </row>
    <row r="968" spans="1:4" x14ac:dyDescent="0.35">
      <c r="A968" s="267" t="s">
        <v>852</v>
      </c>
      <c r="B968" s="267" t="s">
        <v>2709</v>
      </c>
      <c r="C968" s="267" t="s">
        <v>1242</v>
      </c>
      <c r="D968" s="267" t="s">
        <v>13</v>
      </c>
    </row>
    <row r="969" spans="1:4" x14ac:dyDescent="0.35">
      <c r="A969" s="10" t="s">
        <v>2029</v>
      </c>
      <c r="B969" s="124">
        <v>10</v>
      </c>
      <c r="C969" s="124">
        <v>22</v>
      </c>
      <c r="D969" s="124">
        <v>32</v>
      </c>
    </row>
    <row r="970" spans="1:4" x14ac:dyDescent="0.35">
      <c r="A970" s="10" t="s">
        <v>1966</v>
      </c>
      <c r="B970" s="124">
        <v>7</v>
      </c>
      <c r="C970" s="124"/>
      <c r="D970" s="124">
        <v>7</v>
      </c>
    </row>
    <row r="971" spans="1:4" x14ac:dyDescent="0.35">
      <c r="A971" s="267" t="s">
        <v>13</v>
      </c>
      <c r="B971" s="267">
        <v>17</v>
      </c>
      <c r="C971" s="267">
        <v>22</v>
      </c>
      <c r="D971" s="267">
        <v>39</v>
      </c>
    </row>
    <row r="977" spans="1:4" x14ac:dyDescent="0.35">
      <c r="A977" t="s">
        <v>2818</v>
      </c>
    </row>
    <row r="978" spans="1:4" x14ac:dyDescent="0.35">
      <c r="A978" t="s">
        <v>1500</v>
      </c>
    </row>
    <row r="979" spans="1:4" x14ac:dyDescent="0.35">
      <c r="A979" s="267" t="s">
        <v>852</v>
      </c>
      <c r="B979" s="267" t="s">
        <v>850</v>
      </c>
      <c r="C979" s="267" t="s">
        <v>851</v>
      </c>
      <c r="D979" s="267" t="s">
        <v>13</v>
      </c>
    </row>
    <row r="980" spans="1:4" x14ac:dyDescent="0.35">
      <c r="A980" s="350" t="s">
        <v>364</v>
      </c>
      <c r="B980" s="350">
        <v>27</v>
      </c>
      <c r="C980" s="350">
        <v>132</v>
      </c>
      <c r="D980" s="350">
        <v>159</v>
      </c>
    </row>
    <row r="981" spans="1:4" x14ac:dyDescent="0.35">
      <c r="A981" s="350" t="s">
        <v>362</v>
      </c>
      <c r="B981" s="350">
        <v>40</v>
      </c>
      <c r="C981" s="350"/>
      <c r="D981" s="350">
        <v>40</v>
      </c>
    </row>
    <row r="982" spans="1:4" x14ac:dyDescent="0.35">
      <c r="A982" s="350" t="s">
        <v>363</v>
      </c>
      <c r="B982" s="350">
        <v>2</v>
      </c>
      <c r="C982" s="350"/>
      <c r="D982" s="350">
        <v>2</v>
      </c>
    </row>
    <row r="983" spans="1:4" x14ac:dyDescent="0.35">
      <c r="A983" s="350" t="s">
        <v>361</v>
      </c>
      <c r="B983" s="350">
        <v>4</v>
      </c>
      <c r="C983" s="350"/>
      <c r="D983" s="350">
        <v>4</v>
      </c>
    </row>
    <row r="984" spans="1:4" x14ac:dyDescent="0.35">
      <c r="A984" s="267" t="s">
        <v>13</v>
      </c>
      <c r="B984" s="267">
        <v>73</v>
      </c>
      <c r="C984" s="267">
        <v>132</v>
      </c>
      <c r="D984" s="267">
        <v>205</v>
      </c>
    </row>
    <row r="987" spans="1:4" x14ac:dyDescent="0.35">
      <c r="A987" t="s">
        <v>1967</v>
      </c>
    </row>
    <row r="988" spans="1:4" x14ac:dyDescent="0.35">
      <c r="A988" s="267" t="s">
        <v>852</v>
      </c>
      <c r="B988" s="267" t="s">
        <v>850</v>
      </c>
      <c r="C988" s="267" t="s">
        <v>851</v>
      </c>
      <c r="D988" s="267" t="s">
        <v>13</v>
      </c>
    </row>
    <row r="989" spans="1:4" x14ac:dyDescent="0.35">
      <c r="A989" s="350" t="s">
        <v>2029</v>
      </c>
      <c r="B989" s="350">
        <v>4</v>
      </c>
      <c r="C989" s="350"/>
      <c r="D989" s="350">
        <v>4</v>
      </c>
    </row>
    <row r="990" spans="1:4" x14ac:dyDescent="0.35">
      <c r="A990" s="350" t="s">
        <v>1646</v>
      </c>
      <c r="B990" s="350"/>
      <c r="C990" s="350">
        <v>20</v>
      </c>
      <c r="D990" s="350">
        <v>20</v>
      </c>
    </row>
    <row r="991" spans="1:4" x14ac:dyDescent="0.35">
      <c r="A991" s="350" t="s">
        <v>1966</v>
      </c>
      <c r="B991" s="350">
        <v>17</v>
      </c>
      <c r="C991" s="350"/>
      <c r="D991" s="350">
        <v>17</v>
      </c>
    </row>
    <row r="992" spans="1:4" x14ac:dyDescent="0.35">
      <c r="A992" s="267" t="s">
        <v>13</v>
      </c>
      <c r="B992" s="267">
        <v>21</v>
      </c>
      <c r="C992" s="267">
        <v>20</v>
      </c>
      <c r="D992" s="267">
        <v>41</v>
      </c>
    </row>
    <row r="995" spans="1:4" x14ac:dyDescent="0.35">
      <c r="A995" t="s">
        <v>2827</v>
      </c>
    </row>
    <row r="996" spans="1:4" x14ac:dyDescent="0.35">
      <c r="A996" t="s">
        <v>1500</v>
      </c>
    </row>
    <row r="997" spans="1:4" x14ac:dyDescent="0.35">
      <c r="A997" s="267" t="s">
        <v>852</v>
      </c>
      <c r="B997" s="267" t="s">
        <v>850</v>
      </c>
      <c r="C997" s="267" t="s">
        <v>851</v>
      </c>
      <c r="D997" s="267" t="s">
        <v>13</v>
      </c>
    </row>
    <row r="998" spans="1:4" x14ac:dyDescent="0.35">
      <c r="A998" s="350" t="s">
        <v>364</v>
      </c>
      <c r="B998" s="350">
        <v>131</v>
      </c>
      <c r="C998" s="350">
        <v>138</v>
      </c>
      <c r="D998" s="350">
        <v>269</v>
      </c>
    </row>
    <row r="999" spans="1:4" x14ac:dyDescent="0.35">
      <c r="A999" s="350" t="s">
        <v>362</v>
      </c>
      <c r="B999" s="350">
        <v>17</v>
      </c>
      <c r="C999" s="350"/>
      <c r="D999" s="350">
        <v>17</v>
      </c>
    </row>
    <row r="1000" spans="1:4" x14ac:dyDescent="0.35">
      <c r="A1000" s="350" t="s">
        <v>363</v>
      </c>
      <c r="B1000" s="350">
        <v>2</v>
      </c>
      <c r="C1000" s="350"/>
      <c r="D1000" s="350">
        <v>2</v>
      </c>
    </row>
    <row r="1001" spans="1:4" x14ac:dyDescent="0.35">
      <c r="A1001" s="350" t="s">
        <v>361</v>
      </c>
      <c r="B1001" s="350">
        <v>3</v>
      </c>
      <c r="C1001" s="350">
        <v>4</v>
      </c>
      <c r="D1001" s="350">
        <v>7</v>
      </c>
    </row>
    <row r="1002" spans="1:4" x14ac:dyDescent="0.35">
      <c r="A1002" s="267" t="s">
        <v>13</v>
      </c>
      <c r="B1002" s="267">
        <v>153</v>
      </c>
      <c r="C1002" s="267">
        <v>142</v>
      </c>
      <c r="D1002" s="267">
        <v>295</v>
      </c>
    </row>
    <row r="1006" spans="1:4" x14ac:dyDescent="0.35">
      <c r="A1006" s="267" t="s">
        <v>852</v>
      </c>
      <c r="B1006" s="267" t="s">
        <v>850</v>
      </c>
      <c r="C1006" s="267" t="s">
        <v>851</v>
      </c>
      <c r="D1006" s="267" t="s">
        <v>13</v>
      </c>
    </row>
    <row r="1007" spans="1:4" x14ac:dyDescent="0.35">
      <c r="A1007" s="360" t="s">
        <v>2029</v>
      </c>
      <c r="B1007" s="350"/>
      <c r="C1007" s="350">
        <v>20</v>
      </c>
      <c r="D1007" s="350">
        <v>20</v>
      </c>
    </row>
    <row r="1008" spans="1:4" x14ac:dyDescent="0.35">
      <c r="A1008" s="360" t="s">
        <v>1646</v>
      </c>
      <c r="B1008" s="350">
        <v>51</v>
      </c>
      <c r="C1008" s="350">
        <v>2</v>
      </c>
      <c r="D1008" s="350">
        <v>53</v>
      </c>
    </row>
    <row r="1009" spans="1:4" x14ac:dyDescent="0.35">
      <c r="A1009" s="360" t="s">
        <v>2474</v>
      </c>
      <c r="B1009" s="350">
        <v>14</v>
      </c>
      <c r="C1009" s="350"/>
      <c r="D1009" s="350">
        <v>14</v>
      </c>
    </row>
    <row r="1010" spans="1:4" x14ac:dyDescent="0.35">
      <c r="A1010" s="360" t="s">
        <v>1966</v>
      </c>
      <c r="B1010" s="350"/>
      <c r="C1010" s="350">
        <v>10</v>
      </c>
      <c r="D1010" s="350">
        <v>10</v>
      </c>
    </row>
    <row r="1011" spans="1:4" x14ac:dyDescent="0.35">
      <c r="A1011" s="360" t="s">
        <v>2408</v>
      </c>
      <c r="B1011" s="350">
        <v>3</v>
      </c>
      <c r="C1011" s="350"/>
      <c r="D1011" s="350">
        <v>3</v>
      </c>
    </row>
    <row r="1012" spans="1:4" x14ac:dyDescent="0.35">
      <c r="A1012" s="360" t="s">
        <v>2409</v>
      </c>
      <c r="B1012" s="350">
        <v>7</v>
      </c>
      <c r="C1012" s="350"/>
      <c r="D1012" s="350">
        <v>7</v>
      </c>
    </row>
    <row r="1013" spans="1:4" x14ac:dyDescent="0.35">
      <c r="A1013" s="267" t="s">
        <v>13</v>
      </c>
      <c r="B1013" s="267">
        <v>75</v>
      </c>
      <c r="C1013" s="267">
        <v>32</v>
      </c>
      <c r="D1013" s="267">
        <v>107</v>
      </c>
    </row>
    <row r="1018" spans="1:4" x14ac:dyDescent="0.35">
      <c r="A1018" t="s">
        <v>2838</v>
      </c>
    </row>
    <row r="1019" spans="1:4" x14ac:dyDescent="0.35">
      <c r="A1019" t="s">
        <v>1500</v>
      </c>
    </row>
    <row r="1020" spans="1:4" x14ac:dyDescent="0.35">
      <c r="A1020" s="267" t="s">
        <v>852</v>
      </c>
      <c r="B1020" s="267" t="s">
        <v>850</v>
      </c>
      <c r="C1020" s="267" t="s">
        <v>851</v>
      </c>
      <c r="D1020" s="267" t="s">
        <v>13</v>
      </c>
    </row>
    <row r="1021" spans="1:4" x14ac:dyDescent="0.35">
      <c r="A1021" s="350" t="s">
        <v>360</v>
      </c>
      <c r="B1021" s="350">
        <v>4</v>
      </c>
      <c r="C1021" s="350"/>
      <c r="D1021" s="350">
        <v>4</v>
      </c>
    </row>
    <row r="1022" spans="1:4" x14ac:dyDescent="0.35">
      <c r="A1022" s="350" t="s">
        <v>364</v>
      </c>
      <c r="B1022" s="350">
        <v>19</v>
      </c>
      <c r="C1022" s="350">
        <v>103</v>
      </c>
      <c r="D1022" s="350">
        <v>122</v>
      </c>
    </row>
    <row r="1023" spans="1:4" x14ac:dyDescent="0.35">
      <c r="A1023" s="350" t="s">
        <v>362</v>
      </c>
      <c r="B1023" s="350">
        <v>2</v>
      </c>
      <c r="C1023" s="350"/>
      <c r="D1023" s="350">
        <v>2</v>
      </c>
    </row>
    <row r="1024" spans="1:4" x14ac:dyDescent="0.35">
      <c r="A1024" s="350" t="s">
        <v>363</v>
      </c>
      <c r="B1024" s="350">
        <v>9</v>
      </c>
      <c r="C1024" s="350"/>
      <c r="D1024" s="350">
        <v>9</v>
      </c>
    </row>
    <row r="1025" spans="1:5" x14ac:dyDescent="0.35">
      <c r="A1025" s="350" t="s">
        <v>361</v>
      </c>
      <c r="B1025" s="350">
        <v>5</v>
      </c>
      <c r="C1025" s="350"/>
      <c r="D1025" s="350">
        <v>5</v>
      </c>
    </row>
    <row r="1026" spans="1:5" x14ac:dyDescent="0.35">
      <c r="A1026" s="350" t="s">
        <v>365</v>
      </c>
      <c r="B1026" s="350">
        <v>1</v>
      </c>
      <c r="C1026" s="350"/>
      <c r="D1026" s="350">
        <v>1</v>
      </c>
    </row>
    <row r="1027" spans="1:5" x14ac:dyDescent="0.35">
      <c r="A1027" s="267" t="s">
        <v>13</v>
      </c>
      <c r="B1027" s="267">
        <v>40</v>
      </c>
      <c r="C1027" s="267">
        <v>103</v>
      </c>
      <c r="D1027" s="267">
        <v>143</v>
      </c>
    </row>
    <row r="1032" spans="1:5" x14ac:dyDescent="0.35">
      <c r="A1032" t="s">
        <v>1967</v>
      </c>
    </row>
    <row r="1033" spans="1:5" x14ac:dyDescent="0.35">
      <c r="A1033" s="265" t="s">
        <v>852</v>
      </c>
      <c r="B1033" s="265" t="s">
        <v>850</v>
      </c>
      <c r="C1033" s="265" t="s">
        <v>851</v>
      </c>
      <c r="D1033" s="265" t="s">
        <v>2839</v>
      </c>
      <c r="E1033" s="265" t="s">
        <v>2840</v>
      </c>
    </row>
    <row r="1034" spans="1:5" x14ac:dyDescent="0.35">
      <c r="A1034" s="377" t="s">
        <v>2029</v>
      </c>
      <c r="B1034" s="377">
        <v>35</v>
      </c>
      <c r="C1034" s="377"/>
      <c r="D1034" s="350">
        <v>35</v>
      </c>
      <c r="E1034" s="124">
        <v>35</v>
      </c>
    </row>
    <row r="1035" spans="1:5" x14ac:dyDescent="0.35">
      <c r="A1035" s="377" t="s">
        <v>1646</v>
      </c>
      <c r="B1035" s="377">
        <v>19</v>
      </c>
      <c r="C1035" s="377"/>
      <c r="D1035" s="350">
        <v>19</v>
      </c>
      <c r="E1035" s="124">
        <v>19</v>
      </c>
    </row>
    <row r="1036" spans="1:5" x14ac:dyDescent="0.35">
      <c r="A1036" s="377" t="s">
        <v>2474</v>
      </c>
      <c r="B1036" s="377">
        <v>8</v>
      </c>
      <c r="C1036" s="377">
        <v>5</v>
      </c>
      <c r="D1036" s="350">
        <v>13</v>
      </c>
      <c r="E1036" s="350">
        <v>26</v>
      </c>
    </row>
    <row r="1037" spans="1:5" x14ac:dyDescent="0.35">
      <c r="A1037" s="377" t="s">
        <v>2475</v>
      </c>
      <c r="B1037" s="377"/>
      <c r="C1037" s="377">
        <v>2</v>
      </c>
      <c r="D1037" s="350">
        <v>2</v>
      </c>
      <c r="E1037" s="124">
        <v>8</v>
      </c>
    </row>
    <row r="1038" spans="1:5" x14ac:dyDescent="0.35">
      <c r="A1038" s="377" t="s">
        <v>1966</v>
      </c>
      <c r="B1038" s="377">
        <v>3</v>
      </c>
      <c r="C1038" s="377"/>
      <c r="D1038" s="350">
        <v>3</v>
      </c>
      <c r="E1038" s="124">
        <v>3</v>
      </c>
    </row>
    <row r="1039" spans="1:5" x14ac:dyDescent="0.35">
      <c r="A1039" s="377" t="s">
        <v>2409</v>
      </c>
      <c r="B1039" s="377">
        <v>1</v>
      </c>
      <c r="C1039" s="377"/>
      <c r="D1039" s="350">
        <v>1</v>
      </c>
      <c r="E1039" s="124">
        <v>4</v>
      </c>
    </row>
    <row r="1040" spans="1:5" x14ac:dyDescent="0.35">
      <c r="A1040" s="265" t="s">
        <v>13</v>
      </c>
      <c r="B1040" s="265">
        <v>66</v>
      </c>
      <c r="C1040" s="265">
        <v>7</v>
      </c>
      <c r="D1040" s="267">
        <v>73</v>
      </c>
      <c r="E1040" s="267">
        <f>SUM(E1034:E1039)</f>
        <v>95</v>
      </c>
    </row>
    <row r="1043" spans="1:5" x14ac:dyDescent="0.35">
      <c r="A1043" t="s">
        <v>2856</v>
      </c>
    </row>
    <row r="1044" spans="1:5" x14ac:dyDescent="0.35">
      <c r="A1044" t="s">
        <v>1500</v>
      </c>
    </row>
    <row r="1046" spans="1:5" x14ac:dyDescent="0.35">
      <c r="A1046" s="267" t="s">
        <v>852</v>
      </c>
      <c r="B1046" s="267" t="s">
        <v>850</v>
      </c>
      <c r="C1046" s="267" t="s">
        <v>1552</v>
      </c>
      <c r="D1046" s="267" t="s">
        <v>13</v>
      </c>
    </row>
    <row r="1047" spans="1:5" x14ac:dyDescent="0.35">
      <c r="A1047" s="350" t="s">
        <v>364</v>
      </c>
      <c r="B1047" s="350">
        <v>134</v>
      </c>
      <c r="C1047" s="350">
        <v>31</v>
      </c>
      <c r="D1047" s="350">
        <v>165</v>
      </c>
    </row>
    <row r="1048" spans="1:5" x14ac:dyDescent="0.35">
      <c r="A1048" s="350" t="s">
        <v>361</v>
      </c>
      <c r="B1048" s="350">
        <v>2</v>
      </c>
      <c r="C1048" s="350"/>
      <c r="D1048" s="350">
        <v>2</v>
      </c>
    </row>
    <row r="1049" spans="1:5" x14ac:dyDescent="0.35">
      <c r="A1049" s="267" t="s">
        <v>13</v>
      </c>
      <c r="B1049" s="267">
        <v>136</v>
      </c>
      <c r="C1049" s="267">
        <v>31</v>
      </c>
      <c r="D1049" s="267">
        <v>167</v>
      </c>
    </row>
    <row r="1053" spans="1:5" x14ac:dyDescent="0.35">
      <c r="A1053" t="s">
        <v>1967</v>
      </c>
    </row>
    <row r="1054" spans="1:5" x14ac:dyDescent="0.35">
      <c r="A1054" s="267" t="s">
        <v>852</v>
      </c>
      <c r="B1054" s="267" t="s">
        <v>850</v>
      </c>
      <c r="C1054" s="267" t="s">
        <v>1552</v>
      </c>
      <c r="D1054" s="265" t="s">
        <v>767</v>
      </c>
      <c r="E1054" s="265" t="s">
        <v>13</v>
      </c>
    </row>
    <row r="1055" spans="1:5" x14ac:dyDescent="0.35">
      <c r="A1055" s="350" t="s">
        <v>1646</v>
      </c>
      <c r="B1055" s="350">
        <v>2</v>
      </c>
      <c r="C1055" s="350">
        <v>1</v>
      </c>
      <c r="D1055" s="350">
        <v>3</v>
      </c>
      <c r="E1055" s="124">
        <v>3</v>
      </c>
    </row>
    <row r="1056" spans="1:5" x14ac:dyDescent="0.35">
      <c r="A1056" s="350" t="s">
        <v>2474</v>
      </c>
      <c r="B1056" s="350">
        <v>3</v>
      </c>
      <c r="C1056" s="350">
        <v>2</v>
      </c>
      <c r="D1056" s="350">
        <v>5</v>
      </c>
      <c r="E1056" s="124">
        <v>10</v>
      </c>
    </row>
    <row r="1057" spans="1:5" x14ac:dyDescent="0.35">
      <c r="A1057" s="350" t="s">
        <v>2475</v>
      </c>
      <c r="B1057" s="350">
        <v>1</v>
      </c>
      <c r="C1057" s="350"/>
      <c r="D1057" s="350">
        <v>1</v>
      </c>
      <c r="E1057" s="350">
        <v>4</v>
      </c>
    </row>
    <row r="1058" spans="1:5" x14ac:dyDescent="0.35">
      <c r="A1058" s="350" t="s">
        <v>1966</v>
      </c>
      <c r="B1058" s="350">
        <v>1</v>
      </c>
      <c r="C1058" s="350"/>
      <c r="D1058" s="350">
        <v>1</v>
      </c>
      <c r="E1058" s="124">
        <v>1</v>
      </c>
    </row>
    <row r="1059" spans="1:5" x14ac:dyDescent="0.35">
      <c r="A1059" s="267" t="s">
        <v>13</v>
      </c>
      <c r="B1059" s="267">
        <v>7</v>
      </c>
      <c r="C1059" s="267">
        <v>3</v>
      </c>
      <c r="D1059" s="267">
        <v>10</v>
      </c>
      <c r="E1059" s="267">
        <f>SUM(E1055:E1058)</f>
        <v>18</v>
      </c>
    </row>
    <row r="1064" spans="1:5" x14ac:dyDescent="0.35">
      <c r="A1064" t="s">
        <v>2919</v>
      </c>
    </row>
    <row r="1065" spans="1:5" x14ac:dyDescent="0.35">
      <c r="A1065" t="s">
        <v>1500</v>
      </c>
    </row>
    <row r="1066" spans="1:5" x14ac:dyDescent="0.35">
      <c r="A1066" s="267" t="s">
        <v>852</v>
      </c>
      <c r="B1066" s="267" t="s">
        <v>850</v>
      </c>
      <c r="C1066" s="267" t="s">
        <v>13</v>
      </c>
    </row>
    <row r="1067" spans="1:5" x14ac:dyDescent="0.35">
      <c r="A1067" s="350" t="s">
        <v>364</v>
      </c>
      <c r="B1067" s="350">
        <v>29</v>
      </c>
      <c r="C1067" s="350">
        <v>29</v>
      </c>
    </row>
    <row r="1068" spans="1:5" x14ac:dyDescent="0.35">
      <c r="A1068" s="350" t="s">
        <v>362</v>
      </c>
      <c r="B1068" s="350">
        <v>21</v>
      </c>
      <c r="C1068" s="350">
        <v>21</v>
      </c>
    </row>
    <row r="1069" spans="1:5" x14ac:dyDescent="0.35">
      <c r="A1069" s="350" t="s">
        <v>363</v>
      </c>
      <c r="B1069" s="350">
        <v>1</v>
      </c>
      <c r="C1069" s="350">
        <v>1</v>
      </c>
    </row>
    <row r="1070" spans="1:5" x14ac:dyDescent="0.35">
      <c r="A1070" s="350" t="s">
        <v>361</v>
      </c>
      <c r="B1070" s="350">
        <v>48</v>
      </c>
      <c r="C1070" s="350">
        <v>48</v>
      </c>
    </row>
    <row r="1071" spans="1:5" x14ac:dyDescent="0.35">
      <c r="A1071" s="267" t="s">
        <v>13</v>
      </c>
      <c r="B1071" s="267">
        <v>99</v>
      </c>
      <c r="C1071" s="267">
        <v>99</v>
      </c>
    </row>
    <row r="1075" spans="1:5" x14ac:dyDescent="0.35">
      <c r="A1075" t="s">
        <v>1967</v>
      </c>
    </row>
    <row r="1076" spans="1:5" x14ac:dyDescent="0.35">
      <c r="A1076" s="267" t="s">
        <v>852</v>
      </c>
      <c r="B1076" s="267" t="s">
        <v>850</v>
      </c>
      <c r="C1076" s="267" t="s">
        <v>1552</v>
      </c>
      <c r="D1076" s="267" t="s">
        <v>767</v>
      </c>
      <c r="E1076" s="267" t="s">
        <v>2840</v>
      </c>
    </row>
    <row r="1077" spans="1:5" x14ac:dyDescent="0.35">
      <c r="A1077" s="350" t="s">
        <v>1646</v>
      </c>
      <c r="B1077" s="350">
        <v>9</v>
      </c>
      <c r="C1077" s="350">
        <v>6</v>
      </c>
      <c r="D1077" s="350">
        <v>15</v>
      </c>
      <c r="E1077" s="124">
        <v>15</v>
      </c>
    </row>
    <row r="1078" spans="1:5" x14ac:dyDescent="0.35">
      <c r="A1078" s="350" t="s">
        <v>2474</v>
      </c>
      <c r="B1078" s="350">
        <v>2</v>
      </c>
      <c r="C1078" s="350"/>
      <c r="D1078" s="350">
        <v>2</v>
      </c>
      <c r="E1078" s="124">
        <v>4</v>
      </c>
    </row>
    <row r="1079" spans="1:5" x14ac:dyDescent="0.35">
      <c r="A1079" s="350" t="s">
        <v>2475</v>
      </c>
      <c r="B1079" s="350">
        <v>2</v>
      </c>
      <c r="C1079" s="350"/>
      <c r="D1079" s="350">
        <v>2</v>
      </c>
      <c r="E1079" s="124">
        <v>8</v>
      </c>
    </row>
    <row r="1080" spans="1:5" x14ac:dyDescent="0.35">
      <c r="A1080" s="350" t="s">
        <v>1966</v>
      </c>
      <c r="B1080" s="350">
        <v>53</v>
      </c>
      <c r="C1080" s="350"/>
      <c r="D1080" s="350">
        <v>53</v>
      </c>
      <c r="E1080" s="124">
        <v>53</v>
      </c>
    </row>
    <row r="1081" spans="1:5" x14ac:dyDescent="0.35">
      <c r="A1081" s="350" t="s">
        <v>2408</v>
      </c>
      <c r="B1081" s="350"/>
      <c r="C1081" s="350">
        <v>6</v>
      </c>
      <c r="D1081" s="350">
        <v>6</v>
      </c>
      <c r="E1081" s="124">
        <v>12</v>
      </c>
    </row>
    <row r="1082" spans="1:5" x14ac:dyDescent="0.35">
      <c r="A1082" s="267" t="s">
        <v>13</v>
      </c>
      <c r="B1082" s="267">
        <v>66</v>
      </c>
      <c r="C1082" s="267">
        <v>12</v>
      </c>
      <c r="D1082" s="267">
        <v>78</v>
      </c>
      <c r="E1082" s="267">
        <f>SUM(E1077:E1081)</f>
        <v>92</v>
      </c>
    </row>
    <row r="1088" spans="1:5" x14ac:dyDescent="0.35">
      <c r="A1088" t="s">
        <v>2926</v>
      </c>
    </row>
    <row r="1089" spans="1:5" x14ac:dyDescent="0.35">
      <c r="A1089" t="s">
        <v>1500</v>
      </c>
    </row>
    <row r="1090" spans="1:5" x14ac:dyDescent="0.35">
      <c r="A1090" s="267" t="s">
        <v>852</v>
      </c>
      <c r="B1090" s="267" t="s">
        <v>850</v>
      </c>
      <c r="C1090" s="267" t="s">
        <v>1552</v>
      </c>
      <c r="D1090" s="267" t="s">
        <v>13</v>
      </c>
    </row>
    <row r="1091" spans="1:5" x14ac:dyDescent="0.35">
      <c r="A1091" s="350" t="s">
        <v>360</v>
      </c>
      <c r="B1091" s="350"/>
      <c r="C1091" s="350">
        <v>76</v>
      </c>
      <c r="D1091" s="350">
        <v>76</v>
      </c>
    </row>
    <row r="1092" spans="1:5" x14ac:dyDescent="0.35">
      <c r="A1092" s="350" t="s">
        <v>364</v>
      </c>
      <c r="B1092" s="350">
        <v>4</v>
      </c>
      <c r="C1092" s="350"/>
      <c r="D1092" s="350">
        <v>4</v>
      </c>
    </row>
    <row r="1093" spans="1:5" x14ac:dyDescent="0.35">
      <c r="A1093" s="350" t="s">
        <v>362</v>
      </c>
      <c r="B1093" s="350"/>
      <c r="C1093" s="350">
        <v>3</v>
      </c>
      <c r="D1093" s="350">
        <v>3</v>
      </c>
    </row>
    <row r="1094" spans="1:5" x14ac:dyDescent="0.35">
      <c r="A1094" s="350" t="s">
        <v>361</v>
      </c>
      <c r="B1094" s="350">
        <v>1</v>
      </c>
      <c r="C1094" s="350"/>
      <c r="D1094" s="350">
        <v>1</v>
      </c>
    </row>
    <row r="1095" spans="1:5" x14ac:dyDescent="0.35">
      <c r="A1095" s="267" t="s">
        <v>13</v>
      </c>
      <c r="B1095" s="267">
        <v>5</v>
      </c>
      <c r="C1095" s="267">
        <v>79</v>
      </c>
      <c r="D1095" s="267">
        <v>84</v>
      </c>
    </row>
    <row r="1096" spans="1:5" x14ac:dyDescent="0.35">
      <c r="A1096" s="349"/>
      <c r="B1096" s="386"/>
      <c r="C1096" s="386"/>
      <c r="D1096" s="386"/>
    </row>
    <row r="1097" spans="1:5" x14ac:dyDescent="0.35">
      <c r="A1097" s="349"/>
      <c r="B1097" s="386"/>
      <c r="C1097" s="386"/>
      <c r="D1097" s="386"/>
    </row>
    <row r="1098" spans="1:5" x14ac:dyDescent="0.35">
      <c r="A1098" s="349"/>
      <c r="B1098" s="386"/>
      <c r="C1098" s="386"/>
      <c r="D1098" s="386"/>
    </row>
    <row r="1099" spans="1:5" x14ac:dyDescent="0.35">
      <c r="A1099" s="349" t="s">
        <v>1967</v>
      </c>
      <c r="B1099" s="386"/>
      <c r="C1099" s="386"/>
      <c r="D1099" s="386"/>
    </row>
    <row r="1100" spans="1:5" x14ac:dyDescent="0.35">
      <c r="A1100" s="267" t="s">
        <v>852</v>
      </c>
      <c r="B1100" s="267" t="s">
        <v>850</v>
      </c>
      <c r="C1100" s="267" t="s">
        <v>1552</v>
      </c>
      <c r="D1100" s="267" t="s">
        <v>767</v>
      </c>
      <c r="E1100" s="267" t="s">
        <v>2840</v>
      </c>
    </row>
    <row r="1101" spans="1:5" x14ac:dyDescent="0.35">
      <c r="A1101" s="350" t="s">
        <v>2029</v>
      </c>
      <c r="B1101" s="350">
        <v>18</v>
      </c>
      <c r="C1101" s="350"/>
      <c r="D1101" s="350">
        <v>18</v>
      </c>
      <c r="E1101" s="124">
        <v>18</v>
      </c>
    </row>
    <row r="1102" spans="1:5" x14ac:dyDescent="0.35">
      <c r="A1102" s="350" t="s">
        <v>1646</v>
      </c>
      <c r="B1102" s="350">
        <v>38</v>
      </c>
      <c r="C1102" s="350">
        <v>17</v>
      </c>
      <c r="D1102" s="350">
        <v>55</v>
      </c>
      <c r="E1102" s="350">
        <v>55</v>
      </c>
    </row>
    <row r="1103" spans="1:5" x14ac:dyDescent="0.35">
      <c r="A1103" s="350" t="s">
        <v>2474</v>
      </c>
      <c r="B1103" s="350">
        <v>2</v>
      </c>
      <c r="C1103" s="350"/>
      <c r="D1103" s="350">
        <v>2</v>
      </c>
      <c r="E1103" s="124">
        <v>4</v>
      </c>
    </row>
    <row r="1104" spans="1:5" x14ac:dyDescent="0.35">
      <c r="A1104" s="350" t="s">
        <v>1966</v>
      </c>
      <c r="B1104" s="350">
        <v>5</v>
      </c>
      <c r="C1104" s="350">
        <v>3</v>
      </c>
      <c r="D1104" s="350">
        <v>8</v>
      </c>
      <c r="E1104" s="350">
        <v>8</v>
      </c>
    </row>
    <row r="1105" spans="1:5" x14ac:dyDescent="0.35">
      <c r="A1105" s="350" t="s">
        <v>2408</v>
      </c>
      <c r="B1105" s="350">
        <v>1</v>
      </c>
      <c r="C1105" s="350"/>
      <c r="D1105" s="350">
        <v>1</v>
      </c>
      <c r="E1105" s="124">
        <v>2</v>
      </c>
    </row>
    <row r="1106" spans="1:5" x14ac:dyDescent="0.35">
      <c r="A1106" s="267" t="s">
        <v>13</v>
      </c>
      <c r="B1106" s="267">
        <v>64</v>
      </c>
      <c r="C1106" s="267">
        <v>20</v>
      </c>
      <c r="D1106" s="267">
        <v>84</v>
      </c>
      <c r="E1106" s="267">
        <f>SUM(E1101:E1105)</f>
        <v>87</v>
      </c>
    </row>
    <row r="1112" spans="1:5" x14ac:dyDescent="0.35">
      <c r="A1112" t="s">
        <v>2930</v>
      </c>
    </row>
    <row r="1113" spans="1:5" x14ac:dyDescent="0.35">
      <c r="A1113" t="s">
        <v>1500</v>
      </c>
    </row>
    <row r="1114" spans="1:5" x14ac:dyDescent="0.35">
      <c r="A1114" s="267" t="s">
        <v>852</v>
      </c>
      <c r="B1114" s="267" t="s">
        <v>850</v>
      </c>
      <c r="C1114" s="267" t="s">
        <v>1552</v>
      </c>
      <c r="D1114" s="267" t="s">
        <v>13</v>
      </c>
    </row>
    <row r="1115" spans="1:5" x14ac:dyDescent="0.35">
      <c r="A1115" s="350" t="s">
        <v>360</v>
      </c>
      <c r="B1115" s="350">
        <v>276</v>
      </c>
      <c r="C1115" s="350">
        <v>220</v>
      </c>
      <c r="D1115" s="350">
        <v>496</v>
      </c>
    </row>
    <row r="1116" spans="1:5" x14ac:dyDescent="0.35">
      <c r="A1116" s="350" t="s">
        <v>363</v>
      </c>
      <c r="B1116" s="350">
        <v>2</v>
      </c>
      <c r="C1116" s="350"/>
      <c r="D1116" s="350">
        <v>2</v>
      </c>
    </row>
    <row r="1117" spans="1:5" x14ac:dyDescent="0.35">
      <c r="A1117" s="350" t="s">
        <v>361</v>
      </c>
      <c r="B1117" s="350">
        <v>2</v>
      </c>
      <c r="C1117" s="350"/>
      <c r="D1117" s="350">
        <v>2</v>
      </c>
    </row>
    <row r="1118" spans="1:5" x14ac:dyDescent="0.35">
      <c r="A1118" s="350" t="s">
        <v>365</v>
      </c>
      <c r="B1118" s="350">
        <v>12</v>
      </c>
      <c r="C1118" s="350"/>
      <c r="D1118" s="350">
        <v>12</v>
      </c>
    </row>
    <row r="1119" spans="1:5" x14ac:dyDescent="0.35">
      <c r="A1119" s="267" t="s">
        <v>13</v>
      </c>
      <c r="B1119" s="267">
        <v>292</v>
      </c>
      <c r="C1119" s="267">
        <v>220</v>
      </c>
      <c r="D1119" s="267">
        <v>512</v>
      </c>
    </row>
    <row r="1124" spans="1:4" x14ac:dyDescent="0.35">
      <c r="A1124" t="s">
        <v>1967</v>
      </c>
    </row>
    <row r="1125" spans="1:4" x14ac:dyDescent="0.35">
      <c r="A1125" s="267" t="s">
        <v>852</v>
      </c>
      <c r="B1125" s="267" t="s">
        <v>850</v>
      </c>
      <c r="C1125" s="267" t="s">
        <v>1552</v>
      </c>
      <c r="D1125" s="267" t="s">
        <v>13</v>
      </c>
    </row>
    <row r="1126" spans="1:4" x14ac:dyDescent="0.35">
      <c r="A1126" s="350" t="s">
        <v>1646</v>
      </c>
      <c r="B1126" s="350">
        <v>14</v>
      </c>
      <c r="C1126" s="350">
        <v>17</v>
      </c>
      <c r="D1126" s="350">
        <v>31</v>
      </c>
    </row>
    <row r="1127" spans="1:4" x14ac:dyDescent="0.35">
      <c r="A1127" s="350" t="s">
        <v>1966</v>
      </c>
      <c r="B1127" s="350">
        <v>12</v>
      </c>
      <c r="C1127" s="350"/>
      <c r="D1127" s="350">
        <v>12</v>
      </c>
    </row>
    <row r="1128" spans="1:4" x14ac:dyDescent="0.35">
      <c r="A1128" s="350" t="s">
        <v>2408</v>
      </c>
      <c r="B1128" s="350">
        <v>14</v>
      </c>
      <c r="C1128" s="350"/>
      <c r="D1128" s="350">
        <v>14</v>
      </c>
    </row>
    <row r="1129" spans="1:4" x14ac:dyDescent="0.35">
      <c r="A1129" s="350" t="s">
        <v>2409</v>
      </c>
      <c r="B1129" s="350">
        <v>1</v>
      </c>
      <c r="C1129" s="350"/>
      <c r="D1129" s="350">
        <v>1</v>
      </c>
    </row>
    <row r="1130" spans="1:4" x14ac:dyDescent="0.35">
      <c r="A1130" s="267" t="s">
        <v>13</v>
      </c>
      <c r="B1130" s="267">
        <v>41</v>
      </c>
      <c r="C1130" s="267">
        <v>17</v>
      </c>
      <c r="D1130" s="267">
        <v>58</v>
      </c>
    </row>
    <row r="1135" spans="1:4" x14ac:dyDescent="0.35">
      <c r="A1135" t="s">
        <v>2986</v>
      </c>
    </row>
    <row r="1137" spans="1:6" x14ac:dyDescent="0.35">
      <c r="A1137" s="267" t="s">
        <v>852</v>
      </c>
      <c r="B1137" s="267" t="s">
        <v>850</v>
      </c>
      <c r="C1137" s="267" t="s">
        <v>1552</v>
      </c>
      <c r="D1137" s="267" t="s">
        <v>2987</v>
      </c>
      <c r="E1137" s="267" t="s">
        <v>2988</v>
      </c>
      <c r="F1137" s="267" t="s">
        <v>13</v>
      </c>
    </row>
    <row r="1138" spans="1:6" x14ac:dyDescent="0.35">
      <c r="A1138" s="350" t="s">
        <v>360</v>
      </c>
      <c r="B1138" s="350">
        <v>123</v>
      </c>
      <c r="C1138" s="350">
        <v>25</v>
      </c>
      <c r="D1138" s="350">
        <v>13</v>
      </c>
      <c r="E1138" s="350">
        <v>35</v>
      </c>
      <c r="F1138" s="350">
        <v>196</v>
      </c>
    </row>
    <row r="1139" spans="1:6" x14ac:dyDescent="0.35">
      <c r="A1139" s="350" t="s">
        <v>364</v>
      </c>
      <c r="B1139" s="350">
        <v>91</v>
      </c>
      <c r="C1139" s="350"/>
      <c r="D1139" s="350">
        <v>1</v>
      </c>
      <c r="E1139" s="350">
        <v>11</v>
      </c>
      <c r="F1139" s="350">
        <v>103</v>
      </c>
    </row>
    <row r="1140" spans="1:6" x14ac:dyDescent="0.35">
      <c r="A1140" s="350" t="s">
        <v>362</v>
      </c>
      <c r="B1140" s="350"/>
      <c r="C1140" s="350"/>
      <c r="D1140" s="350">
        <v>1</v>
      </c>
      <c r="E1140" s="350">
        <v>16</v>
      </c>
      <c r="F1140" s="350">
        <v>17</v>
      </c>
    </row>
    <row r="1141" spans="1:6" x14ac:dyDescent="0.35">
      <c r="A1141" s="350" t="s">
        <v>363</v>
      </c>
      <c r="B1141" s="350">
        <v>39</v>
      </c>
      <c r="C1141" s="350">
        <v>23</v>
      </c>
      <c r="D1141" s="350">
        <v>53</v>
      </c>
      <c r="E1141" s="350">
        <v>13</v>
      </c>
      <c r="F1141" s="350">
        <v>128</v>
      </c>
    </row>
    <row r="1142" spans="1:6" x14ac:dyDescent="0.35">
      <c r="A1142" s="350" t="s">
        <v>361</v>
      </c>
      <c r="B1142" s="350">
        <v>13</v>
      </c>
      <c r="C1142" s="350"/>
      <c r="D1142" s="350">
        <v>1</v>
      </c>
      <c r="E1142" s="350">
        <v>18</v>
      </c>
      <c r="F1142" s="350">
        <v>32</v>
      </c>
    </row>
    <row r="1143" spans="1:6" x14ac:dyDescent="0.35">
      <c r="A1143" s="350" t="s">
        <v>365</v>
      </c>
      <c r="B1143" s="350">
        <v>46</v>
      </c>
      <c r="C1143" s="350">
        <v>67</v>
      </c>
      <c r="D1143" s="350">
        <v>14</v>
      </c>
      <c r="E1143" s="350">
        <v>14</v>
      </c>
      <c r="F1143" s="350">
        <v>141</v>
      </c>
    </row>
    <row r="1144" spans="1:6" x14ac:dyDescent="0.35">
      <c r="A1144" s="267" t="s">
        <v>13</v>
      </c>
      <c r="B1144" s="267">
        <v>312</v>
      </c>
      <c r="C1144" s="267">
        <v>115</v>
      </c>
      <c r="D1144" s="267">
        <v>83</v>
      </c>
      <c r="E1144" s="267">
        <v>107</v>
      </c>
      <c r="F1144" s="267">
        <v>617</v>
      </c>
    </row>
    <row r="1149" spans="1:6" x14ac:dyDescent="0.35">
      <c r="A1149" t="s">
        <v>1967</v>
      </c>
    </row>
    <row r="1151" spans="1:6" x14ac:dyDescent="0.35">
      <c r="A1151" s="267" t="s">
        <v>852</v>
      </c>
      <c r="B1151" s="267" t="s">
        <v>850</v>
      </c>
      <c r="C1151" s="267" t="s">
        <v>1552</v>
      </c>
      <c r="D1151" s="267" t="s">
        <v>767</v>
      </c>
      <c r="E1151" s="267" t="s">
        <v>2840</v>
      </c>
    </row>
    <row r="1152" spans="1:6" x14ac:dyDescent="0.35">
      <c r="A1152" s="350" t="s">
        <v>2029</v>
      </c>
      <c r="B1152" s="350">
        <v>20</v>
      </c>
      <c r="C1152" s="350">
        <v>10</v>
      </c>
      <c r="D1152" s="350">
        <v>30</v>
      </c>
      <c r="E1152" s="124">
        <v>30</v>
      </c>
    </row>
    <row r="1153" spans="1:5" x14ac:dyDescent="0.35">
      <c r="A1153" s="350" t="s">
        <v>1646</v>
      </c>
      <c r="B1153" s="350">
        <v>9</v>
      </c>
      <c r="C1153" s="350"/>
      <c r="D1153" s="350">
        <v>9</v>
      </c>
      <c r="E1153" s="124">
        <v>9</v>
      </c>
    </row>
    <row r="1154" spans="1:5" x14ac:dyDescent="0.35">
      <c r="A1154" s="350" t="s">
        <v>2408</v>
      </c>
      <c r="B1154" s="350">
        <v>1</v>
      </c>
      <c r="C1154" s="350"/>
      <c r="D1154" s="350">
        <v>1</v>
      </c>
      <c r="E1154" s="124">
        <v>2</v>
      </c>
    </row>
    <row r="1155" spans="1:5" x14ac:dyDescent="0.35">
      <c r="A1155" s="267" t="s">
        <v>13</v>
      </c>
      <c r="B1155" s="267">
        <v>30</v>
      </c>
      <c r="C1155" s="267">
        <v>10</v>
      </c>
      <c r="D1155" s="267">
        <v>40</v>
      </c>
      <c r="E1155" s="267">
        <f>SUM(E1152:E1154)</f>
        <v>41</v>
      </c>
    </row>
    <row r="1162" spans="1:5" x14ac:dyDescent="0.35">
      <c r="A1162" t="s">
        <v>1500</v>
      </c>
    </row>
    <row r="1163" spans="1:5" x14ac:dyDescent="0.35">
      <c r="A1163" t="s">
        <v>3009</v>
      </c>
    </row>
    <row r="1164" spans="1:5" x14ac:dyDescent="0.35">
      <c r="A1164" s="267" t="s">
        <v>852</v>
      </c>
      <c r="B1164" s="267" t="s">
        <v>2709</v>
      </c>
      <c r="C1164" s="267" t="s">
        <v>1242</v>
      </c>
      <c r="D1164" s="267" t="s">
        <v>13</v>
      </c>
    </row>
    <row r="1165" spans="1:5" x14ac:dyDescent="0.35">
      <c r="A1165" s="350" t="s">
        <v>360</v>
      </c>
      <c r="B1165" s="350">
        <v>7</v>
      </c>
      <c r="C1165" s="350"/>
      <c r="D1165" s="350">
        <v>7</v>
      </c>
    </row>
    <row r="1166" spans="1:5" x14ac:dyDescent="0.35">
      <c r="A1166" s="350" t="s">
        <v>364</v>
      </c>
      <c r="B1166" s="350">
        <v>24</v>
      </c>
      <c r="C1166" s="350"/>
      <c r="D1166" s="350">
        <v>24</v>
      </c>
    </row>
    <row r="1167" spans="1:5" x14ac:dyDescent="0.35">
      <c r="A1167" s="350" t="s">
        <v>362</v>
      </c>
      <c r="B1167" s="350">
        <v>1</v>
      </c>
      <c r="C1167" s="350"/>
      <c r="D1167" s="350">
        <v>1</v>
      </c>
    </row>
    <row r="1168" spans="1:5" x14ac:dyDescent="0.35">
      <c r="A1168" s="350" t="s">
        <v>363</v>
      </c>
      <c r="B1168" s="350">
        <v>93</v>
      </c>
      <c r="C1168" s="350">
        <v>7</v>
      </c>
      <c r="D1168" s="350">
        <v>100</v>
      </c>
    </row>
    <row r="1169" spans="1:4" x14ac:dyDescent="0.35">
      <c r="A1169" s="350" t="s">
        <v>365</v>
      </c>
      <c r="B1169" s="350">
        <v>21</v>
      </c>
      <c r="C1169" s="350">
        <v>44</v>
      </c>
      <c r="D1169" s="350">
        <v>65</v>
      </c>
    </row>
    <row r="1170" spans="1:4" x14ac:dyDescent="0.35">
      <c r="A1170" s="267" t="s">
        <v>13</v>
      </c>
      <c r="B1170" s="267">
        <v>146</v>
      </c>
      <c r="C1170" s="267">
        <v>51</v>
      </c>
      <c r="D1170" s="267">
        <v>197</v>
      </c>
    </row>
    <row r="1174" spans="1:4" x14ac:dyDescent="0.35">
      <c r="A1174" t="s">
        <v>1967</v>
      </c>
    </row>
    <row r="1175" spans="1:4" x14ac:dyDescent="0.35">
      <c r="A1175" s="267" t="s">
        <v>852</v>
      </c>
      <c r="B1175" s="267" t="s">
        <v>2709</v>
      </c>
      <c r="C1175" s="267" t="s">
        <v>1242</v>
      </c>
      <c r="D1175" s="267" t="s">
        <v>13</v>
      </c>
    </row>
    <row r="1176" spans="1:4" x14ac:dyDescent="0.35">
      <c r="A1176" s="350" t="s">
        <v>2029</v>
      </c>
      <c r="B1176" s="350">
        <v>69</v>
      </c>
      <c r="C1176" s="350">
        <v>24</v>
      </c>
      <c r="D1176" s="350">
        <v>93</v>
      </c>
    </row>
    <row r="1177" spans="1:4" x14ac:dyDescent="0.35">
      <c r="A1177" s="350" t="s">
        <v>1646</v>
      </c>
      <c r="B1177" s="350">
        <v>2</v>
      </c>
      <c r="C1177" s="350"/>
      <c r="D1177" s="350">
        <v>2</v>
      </c>
    </row>
    <row r="1178" spans="1:4" x14ac:dyDescent="0.35">
      <c r="A1178" s="267" t="s">
        <v>13</v>
      </c>
      <c r="B1178" s="267">
        <v>71</v>
      </c>
      <c r="C1178" s="267">
        <v>24</v>
      </c>
      <c r="D1178" s="267">
        <v>95</v>
      </c>
    </row>
    <row r="1183" spans="1:4" x14ac:dyDescent="0.35">
      <c r="A1183" t="s">
        <v>3022</v>
      </c>
    </row>
    <row r="1184" spans="1:4" x14ac:dyDescent="0.35">
      <c r="A1184" t="s">
        <v>2986</v>
      </c>
    </row>
    <row r="1185" spans="1:5" x14ac:dyDescent="0.35">
      <c r="A1185" s="267" t="s">
        <v>852</v>
      </c>
      <c r="B1185" s="267" t="s">
        <v>850</v>
      </c>
      <c r="C1185" s="267" t="s">
        <v>1552</v>
      </c>
      <c r="D1185" s="267" t="s">
        <v>13</v>
      </c>
    </row>
    <row r="1186" spans="1:5" x14ac:dyDescent="0.35">
      <c r="A1186" s="350" t="s">
        <v>360</v>
      </c>
      <c r="B1186" s="350">
        <v>1</v>
      </c>
      <c r="C1186" s="350"/>
      <c r="D1186" s="350">
        <v>1</v>
      </c>
    </row>
    <row r="1187" spans="1:5" x14ac:dyDescent="0.35">
      <c r="A1187" s="350" t="s">
        <v>364</v>
      </c>
      <c r="B1187" s="350">
        <v>7</v>
      </c>
      <c r="C1187" s="350"/>
      <c r="D1187" s="350">
        <v>7</v>
      </c>
    </row>
    <row r="1188" spans="1:5" x14ac:dyDescent="0.35">
      <c r="A1188" s="350" t="s">
        <v>362</v>
      </c>
      <c r="B1188" s="350"/>
      <c r="C1188" s="350">
        <v>27</v>
      </c>
      <c r="D1188" s="350">
        <v>27</v>
      </c>
    </row>
    <row r="1189" spans="1:5" x14ac:dyDescent="0.35">
      <c r="A1189" s="350" t="s">
        <v>363</v>
      </c>
      <c r="B1189" s="350">
        <v>70</v>
      </c>
      <c r="C1189" s="350">
        <v>13</v>
      </c>
      <c r="D1189" s="350">
        <v>83</v>
      </c>
    </row>
    <row r="1190" spans="1:5" x14ac:dyDescent="0.35">
      <c r="A1190" s="350" t="s">
        <v>365</v>
      </c>
      <c r="B1190" s="350">
        <v>23</v>
      </c>
      <c r="C1190" s="350">
        <v>3</v>
      </c>
      <c r="D1190" s="350">
        <v>26</v>
      </c>
    </row>
    <row r="1191" spans="1:5" x14ac:dyDescent="0.35">
      <c r="A1191" s="267" t="s">
        <v>13</v>
      </c>
      <c r="B1191" s="267">
        <v>101</v>
      </c>
      <c r="C1191" s="267">
        <v>43</v>
      </c>
      <c r="D1191" s="267">
        <v>144</v>
      </c>
    </row>
    <row r="1196" spans="1:5" x14ac:dyDescent="0.35">
      <c r="A1196" t="s">
        <v>1967</v>
      </c>
    </row>
    <row r="1197" spans="1:5" x14ac:dyDescent="0.35">
      <c r="A1197" s="267" t="s">
        <v>852</v>
      </c>
      <c r="B1197" s="267" t="s">
        <v>850</v>
      </c>
      <c r="C1197" s="267" t="s">
        <v>1552</v>
      </c>
      <c r="D1197" s="267" t="s">
        <v>357</v>
      </c>
      <c r="E1197" s="267" t="s">
        <v>13</v>
      </c>
    </row>
    <row r="1198" spans="1:5" x14ac:dyDescent="0.35">
      <c r="A1198" s="350" t="s">
        <v>2029</v>
      </c>
      <c r="B1198" s="350">
        <v>66</v>
      </c>
      <c r="C1198" s="350">
        <v>35</v>
      </c>
      <c r="D1198" s="350">
        <v>101</v>
      </c>
      <c r="E1198" s="350">
        <v>101</v>
      </c>
    </row>
    <row r="1199" spans="1:5" x14ac:dyDescent="0.35">
      <c r="A1199" s="350" t="s">
        <v>1646</v>
      </c>
      <c r="B1199" s="350">
        <v>3</v>
      </c>
      <c r="C1199" s="350">
        <v>1</v>
      </c>
      <c r="D1199" s="350">
        <v>4</v>
      </c>
      <c r="E1199" s="350">
        <v>4</v>
      </c>
    </row>
    <row r="1200" spans="1:5" x14ac:dyDescent="0.35">
      <c r="A1200" s="350" t="s">
        <v>2474</v>
      </c>
      <c r="B1200" s="350">
        <v>11</v>
      </c>
      <c r="C1200" s="350"/>
      <c r="D1200" s="350">
        <v>11</v>
      </c>
      <c r="E1200" s="124">
        <v>22</v>
      </c>
    </row>
    <row r="1201" spans="1:5" x14ac:dyDescent="0.35">
      <c r="A1201" s="350" t="s">
        <v>2408</v>
      </c>
      <c r="B1201" s="350">
        <v>2</v>
      </c>
      <c r="C1201" s="350"/>
      <c r="D1201" s="350">
        <v>2</v>
      </c>
      <c r="E1201" s="124">
        <v>4</v>
      </c>
    </row>
    <row r="1202" spans="1:5" x14ac:dyDescent="0.35">
      <c r="A1202" s="350" t="s">
        <v>2409</v>
      </c>
      <c r="B1202" s="350">
        <v>1</v>
      </c>
      <c r="C1202" s="350"/>
      <c r="D1202" s="350">
        <v>1</v>
      </c>
      <c r="E1202" s="124">
        <v>4</v>
      </c>
    </row>
    <row r="1203" spans="1:5" x14ac:dyDescent="0.35">
      <c r="A1203" s="267" t="s">
        <v>13</v>
      </c>
      <c r="B1203" s="267">
        <v>83</v>
      </c>
      <c r="C1203" s="267">
        <v>36</v>
      </c>
      <c r="D1203" s="267">
        <v>119</v>
      </c>
      <c r="E1203" s="267">
        <f>SUM(E1198:E1202)</f>
        <v>135</v>
      </c>
    </row>
    <row r="1209" spans="1:5" x14ac:dyDescent="0.35">
      <c r="A1209" t="s">
        <v>3035</v>
      </c>
    </row>
    <row r="1210" spans="1:5" x14ac:dyDescent="0.35">
      <c r="A1210" t="s">
        <v>1500</v>
      </c>
    </row>
    <row r="1211" spans="1:5" x14ac:dyDescent="0.35">
      <c r="A1211" s="267" t="s">
        <v>852</v>
      </c>
      <c r="B1211" s="267" t="s">
        <v>850</v>
      </c>
      <c r="C1211" s="267" t="s">
        <v>1552</v>
      </c>
      <c r="D1211" s="267" t="s">
        <v>13</v>
      </c>
    </row>
    <row r="1212" spans="1:5" x14ac:dyDescent="0.35">
      <c r="A1212" s="10" t="s">
        <v>362</v>
      </c>
      <c r="B1212" s="124">
        <v>39</v>
      </c>
      <c r="C1212" s="124"/>
      <c r="D1212" s="124">
        <v>39</v>
      </c>
    </row>
    <row r="1213" spans="1:5" x14ac:dyDescent="0.35">
      <c r="A1213" s="10" t="s">
        <v>363</v>
      </c>
      <c r="B1213" s="124">
        <v>27</v>
      </c>
      <c r="C1213" s="124">
        <v>39</v>
      </c>
      <c r="D1213" s="124">
        <v>66</v>
      </c>
    </row>
    <row r="1214" spans="1:5" x14ac:dyDescent="0.35">
      <c r="A1214" s="10" t="s">
        <v>361</v>
      </c>
      <c r="B1214" s="124">
        <v>17</v>
      </c>
      <c r="C1214" s="124"/>
      <c r="D1214" s="124">
        <v>17</v>
      </c>
    </row>
    <row r="1215" spans="1:5" x14ac:dyDescent="0.35">
      <c r="A1215" s="10" t="s">
        <v>365</v>
      </c>
      <c r="B1215" s="124">
        <v>112</v>
      </c>
      <c r="C1215" s="124">
        <v>2</v>
      </c>
      <c r="D1215" s="124">
        <v>114</v>
      </c>
    </row>
    <row r="1216" spans="1:5" x14ac:dyDescent="0.35">
      <c r="A1216" s="267" t="s">
        <v>13</v>
      </c>
      <c r="B1216" s="267">
        <v>195</v>
      </c>
      <c r="C1216" s="267">
        <v>41</v>
      </c>
      <c r="D1216" s="267">
        <v>236</v>
      </c>
    </row>
    <row r="1220" spans="1:5" x14ac:dyDescent="0.35">
      <c r="A1220" t="s">
        <v>1967</v>
      </c>
    </row>
    <row r="1222" spans="1:5" x14ac:dyDescent="0.35">
      <c r="A1222" s="267" t="s">
        <v>12</v>
      </c>
      <c r="B1222" s="267" t="s">
        <v>850</v>
      </c>
      <c r="C1222" s="267" t="s">
        <v>1552</v>
      </c>
      <c r="D1222" s="267" t="s">
        <v>357</v>
      </c>
      <c r="E1222" s="267" t="s">
        <v>13</v>
      </c>
    </row>
    <row r="1223" spans="1:5" x14ac:dyDescent="0.35">
      <c r="A1223" s="350" t="s">
        <v>2029</v>
      </c>
      <c r="B1223" s="350">
        <v>2</v>
      </c>
      <c r="C1223" s="350"/>
      <c r="D1223" s="350">
        <v>2</v>
      </c>
      <c r="E1223" s="124">
        <v>2</v>
      </c>
    </row>
    <row r="1224" spans="1:5" x14ac:dyDescent="0.35">
      <c r="A1224" s="350" t="s">
        <v>1646</v>
      </c>
      <c r="B1224" s="350">
        <v>46</v>
      </c>
      <c r="C1224" s="350">
        <v>26</v>
      </c>
      <c r="D1224" s="350">
        <v>72</v>
      </c>
      <c r="E1224" s="124">
        <v>72</v>
      </c>
    </row>
    <row r="1225" spans="1:5" x14ac:dyDescent="0.35">
      <c r="A1225" s="350" t="s">
        <v>2474</v>
      </c>
      <c r="B1225" s="350">
        <v>1</v>
      </c>
      <c r="C1225" s="350"/>
      <c r="D1225" s="350">
        <v>1</v>
      </c>
      <c r="E1225" s="124">
        <v>2</v>
      </c>
    </row>
    <row r="1226" spans="1:5" x14ac:dyDescent="0.35">
      <c r="A1226" s="350" t="s">
        <v>2527</v>
      </c>
      <c r="B1226" s="350"/>
      <c r="C1226" s="350">
        <v>8</v>
      </c>
      <c r="D1226" s="350">
        <v>8</v>
      </c>
      <c r="E1226" s="124">
        <v>16</v>
      </c>
    </row>
    <row r="1227" spans="1:5" x14ac:dyDescent="0.35">
      <c r="A1227" s="350" t="s">
        <v>1966</v>
      </c>
      <c r="B1227" s="350">
        <v>3</v>
      </c>
      <c r="C1227" s="350"/>
      <c r="D1227" s="350">
        <v>3</v>
      </c>
      <c r="E1227" s="124">
        <v>3</v>
      </c>
    </row>
    <row r="1228" spans="1:5" x14ac:dyDescent="0.35">
      <c r="A1228" s="350" t="s">
        <v>2408</v>
      </c>
      <c r="B1228" s="350">
        <v>6</v>
      </c>
      <c r="C1228" s="350"/>
      <c r="D1228" s="350">
        <v>6</v>
      </c>
      <c r="E1228" s="124">
        <v>12</v>
      </c>
    </row>
    <row r="1229" spans="1:5" x14ac:dyDescent="0.35">
      <c r="A1229" s="267" t="s">
        <v>13</v>
      </c>
      <c r="B1229" s="267">
        <v>58</v>
      </c>
      <c r="C1229" s="267">
        <v>34</v>
      </c>
      <c r="D1229" s="267">
        <v>92</v>
      </c>
      <c r="E1229" s="267">
        <f>SUM(E1223:E1228)</f>
        <v>107</v>
      </c>
    </row>
    <row r="1235" spans="1:7" x14ac:dyDescent="0.35">
      <c r="A1235" t="s">
        <v>3038</v>
      </c>
    </row>
    <row r="1236" spans="1:7" x14ac:dyDescent="0.35">
      <c r="A1236" t="s">
        <v>1500</v>
      </c>
    </row>
    <row r="1237" spans="1:7" x14ac:dyDescent="0.35">
      <c r="A1237" s="267" t="s">
        <v>852</v>
      </c>
      <c r="B1237" s="267" t="s">
        <v>850</v>
      </c>
      <c r="C1237" s="267" t="s">
        <v>1552</v>
      </c>
      <c r="D1237" s="267" t="s">
        <v>13</v>
      </c>
    </row>
    <row r="1238" spans="1:7" x14ac:dyDescent="0.35">
      <c r="A1238" s="350" t="s">
        <v>363</v>
      </c>
      <c r="B1238" s="350">
        <v>52</v>
      </c>
      <c r="C1238" s="350">
        <v>4</v>
      </c>
      <c r="D1238" s="350">
        <v>56</v>
      </c>
    </row>
    <row r="1239" spans="1:7" x14ac:dyDescent="0.35">
      <c r="A1239" s="350" t="s">
        <v>361</v>
      </c>
      <c r="B1239" s="350">
        <v>5</v>
      </c>
      <c r="C1239" s="350">
        <v>69</v>
      </c>
      <c r="D1239" s="350">
        <v>74</v>
      </c>
    </row>
    <row r="1240" spans="1:7" x14ac:dyDescent="0.35">
      <c r="A1240" s="350" t="s">
        <v>365</v>
      </c>
      <c r="B1240" s="350">
        <v>55</v>
      </c>
      <c r="C1240" s="350">
        <v>2</v>
      </c>
      <c r="D1240" s="350">
        <v>57</v>
      </c>
    </row>
    <row r="1241" spans="1:7" x14ac:dyDescent="0.35">
      <c r="A1241" s="267" t="s">
        <v>13</v>
      </c>
      <c r="B1241" s="267">
        <v>112</v>
      </c>
      <c r="C1241" s="267">
        <v>75</v>
      </c>
      <c r="D1241" s="267">
        <v>187</v>
      </c>
    </row>
    <row r="1244" spans="1:7" x14ac:dyDescent="0.35">
      <c r="A1244" t="s">
        <v>1967</v>
      </c>
    </row>
    <row r="1245" spans="1:7" x14ac:dyDescent="0.35">
      <c r="A1245" s="267" t="s">
        <v>852</v>
      </c>
      <c r="B1245" s="267" t="s">
        <v>850</v>
      </c>
      <c r="C1245" s="267" t="s">
        <v>1552</v>
      </c>
      <c r="D1245" s="267" t="s">
        <v>3039</v>
      </c>
      <c r="E1245" s="267" t="s">
        <v>3040</v>
      </c>
      <c r="F1245" s="267" t="s">
        <v>767</v>
      </c>
      <c r="G1245" s="267" t="s">
        <v>2840</v>
      </c>
    </row>
    <row r="1246" spans="1:7" x14ac:dyDescent="0.35">
      <c r="A1246" s="350" t="s">
        <v>2029</v>
      </c>
      <c r="B1246" s="350">
        <v>15</v>
      </c>
      <c r="C1246" s="350"/>
      <c r="D1246" s="350">
        <v>37</v>
      </c>
      <c r="E1246" s="350"/>
      <c r="F1246" s="350">
        <v>52</v>
      </c>
      <c r="G1246" s="350">
        <v>52</v>
      </c>
    </row>
    <row r="1247" spans="1:7" x14ac:dyDescent="0.35">
      <c r="A1247" s="350" t="s">
        <v>1646</v>
      </c>
      <c r="B1247" s="350">
        <v>30</v>
      </c>
      <c r="C1247" s="350">
        <v>29</v>
      </c>
      <c r="D1247" s="350">
        <v>21</v>
      </c>
      <c r="E1247" s="350">
        <v>11</v>
      </c>
      <c r="F1247" s="350">
        <v>91</v>
      </c>
      <c r="G1247" s="350">
        <v>91</v>
      </c>
    </row>
    <row r="1248" spans="1:7" x14ac:dyDescent="0.35">
      <c r="A1248" s="350" t="s">
        <v>2474</v>
      </c>
      <c r="B1248" s="350">
        <v>8</v>
      </c>
      <c r="C1248" s="350"/>
      <c r="D1248" s="350"/>
      <c r="E1248" s="350"/>
      <c r="F1248" s="350">
        <v>8</v>
      </c>
      <c r="G1248" s="124">
        <v>16</v>
      </c>
    </row>
    <row r="1249" spans="1:7" x14ac:dyDescent="0.35">
      <c r="A1249" s="350" t="s">
        <v>2527</v>
      </c>
      <c r="B1249" s="350"/>
      <c r="C1249" s="350"/>
      <c r="D1249" s="350">
        <v>2</v>
      </c>
      <c r="E1249" s="350"/>
      <c r="F1249" s="350">
        <v>2</v>
      </c>
      <c r="G1249" s="124">
        <v>8</v>
      </c>
    </row>
    <row r="1250" spans="1:7" x14ac:dyDescent="0.35">
      <c r="A1250" s="350" t="s">
        <v>2409</v>
      </c>
      <c r="B1250" s="350">
        <v>3</v>
      </c>
      <c r="C1250" s="350"/>
      <c r="D1250" s="350"/>
      <c r="E1250" s="350"/>
      <c r="F1250" s="350">
        <v>3</v>
      </c>
      <c r="G1250" s="124">
        <v>12</v>
      </c>
    </row>
    <row r="1251" spans="1:7" x14ac:dyDescent="0.35">
      <c r="A1251" s="267" t="s">
        <v>13</v>
      </c>
      <c r="B1251" s="267">
        <v>56</v>
      </c>
      <c r="C1251" s="267">
        <v>29</v>
      </c>
      <c r="D1251" s="267">
        <v>60</v>
      </c>
      <c r="E1251" s="267">
        <v>11</v>
      </c>
      <c r="F1251" s="267">
        <v>156</v>
      </c>
      <c r="G1251" s="267">
        <f>SUM(G1246:G1250)</f>
        <v>179</v>
      </c>
    </row>
    <row r="1256" spans="1:7" x14ac:dyDescent="0.35">
      <c r="A1256" s="264">
        <v>45692</v>
      </c>
    </row>
    <row r="1257" spans="1:7" x14ac:dyDescent="0.35">
      <c r="A1257" t="s">
        <v>1500</v>
      </c>
    </row>
    <row r="1258" spans="1:7" x14ac:dyDescent="0.35">
      <c r="A1258" s="267" t="s">
        <v>852</v>
      </c>
      <c r="B1258" s="267" t="s">
        <v>850</v>
      </c>
      <c r="C1258" s="267" t="s">
        <v>1552</v>
      </c>
      <c r="D1258" s="267" t="s">
        <v>13</v>
      </c>
    </row>
    <row r="1259" spans="1:7" x14ac:dyDescent="0.35">
      <c r="A1259" s="174" t="s">
        <v>363</v>
      </c>
      <c r="B1259" s="124">
        <v>9</v>
      </c>
      <c r="C1259" s="124"/>
      <c r="D1259" s="124">
        <v>9</v>
      </c>
    </row>
    <row r="1260" spans="1:7" x14ac:dyDescent="0.35">
      <c r="A1260" s="174" t="s">
        <v>361</v>
      </c>
      <c r="B1260" s="124">
        <v>184</v>
      </c>
      <c r="C1260" s="124">
        <v>223</v>
      </c>
      <c r="D1260" s="124">
        <v>407</v>
      </c>
    </row>
    <row r="1261" spans="1:7" x14ac:dyDescent="0.35">
      <c r="A1261" s="174" t="s">
        <v>365</v>
      </c>
      <c r="B1261" s="124">
        <v>21</v>
      </c>
      <c r="C1261" s="124"/>
      <c r="D1261" s="124">
        <v>21</v>
      </c>
    </row>
    <row r="1262" spans="1:7" x14ac:dyDescent="0.35">
      <c r="A1262" s="174" t="s">
        <v>364</v>
      </c>
      <c r="B1262" s="124">
        <v>6</v>
      </c>
      <c r="C1262" s="124"/>
      <c r="D1262" s="124">
        <v>6</v>
      </c>
    </row>
    <row r="1263" spans="1:7" x14ac:dyDescent="0.35">
      <c r="A1263" s="174" t="s">
        <v>362</v>
      </c>
      <c r="B1263" s="124">
        <v>2</v>
      </c>
      <c r="C1263" s="124"/>
      <c r="D1263" s="124">
        <v>2</v>
      </c>
    </row>
    <row r="1264" spans="1:7" x14ac:dyDescent="0.35">
      <c r="A1264" s="174" t="s">
        <v>360</v>
      </c>
      <c r="B1264" s="124">
        <v>5</v>
      </c>
      <c r="C1264" s="124"/>
      <c r="D1264" s="124">
        <v>5</v>
      </c>
    </row>
    <row r="1265" spans="1:4" x14ac:dyDescent="0.35">
      <c r="A1265" s="267" t="s">
        <v>13</v>
      </c>
      <c r="B1265" s="267">
        <v>227</v>
      </c>
      <c r="C1265" s="267">
        <v>223</v>
      </c>
      <c r="D1265" s="267">
        <v>450</v>
      </c>
    </row>
    <row r="1268" spans="1:4" x14ac:dyDescent="0.35">
      <c r="A1268" t="s">
        <v>3054</v>
      </c>
    </row>
    <row r="1269" spans="1:4" x14ac:dyDescent="0.35">
      <c r="A1269" s="267" t="s">
        <v>3053</v>
      </c>
      <c r="B1269" s="267">
        <v>1</v>
      </c>
      <c r="C1269" s="267" t="s">
        <v>357</v>
      </c>
    </row>
    <row r="1270" spans="1:4" x14ac:dyDescent="0.35">
      <c r="A1270" s="10" t="s">
        <v>2029</v>
      </c>
      <c r="B1270" s="124">
        <v>7</v>
      </c>
      <c r="C1270" s="124">
        <v>7</v>
      </c>
    </row>
    <row r="1271" spans="1:4" x14ac:dyDescent="0.35">
      <c r="A1271" s="10" t="s">
        <v>1646</v>
      </c>
      <c r="B1271" s="124">
        <v>4</v>
      </c>
      <c r="C1271" s="124">
        <v>4</v>
      </c>
    </row>
    <row r="1272" spans="1:4" x14ac:dyDescent="0.35">
      <c r="A1272" s="10" t="s">
        <v>1966</v>
      </c>
      <c r="B1272" s="124">
        <v>4</v>
      </c>
      <c r="C1272" s="124">
        <v>4</v>
      </c>
    </row>
    <row r="1273" spans="1:4" x14ac:dyDescent="0.35">
      <c r="A1273" s="267" t="s">
        <v>13</v>
      </c>
      <c r="B1273" s="267">
        <v>15</v>
      </c>
      <c r="C1273" s="267">
        <v>15</v>
      </c>
    </row>
    <row r="1277" spans="1:4" x14ac:dyDescent="0.35">
      <c r="A1277" s="264">
        <v>45693</v>
      </c>
    </row>
    <row r="1278" spans="1:4" x14ac:dyDescent="0.35">
      <c r="A1278" t="s">
        <v>1500</v>
      </c>
    </row>
    <row r="1279" spans="1:4" x14ac:dyDescent="0.35">
      <c r="A1279" s="267" t="s">
        <v>852</v>
      </c>
      <c r="B1279" s="267" t="s">
        <v>850</v>
      </c>
      <c r="C1279" s="267" t="s">
        <v>13</v>
      </c>
    </row>
    <row r="1280" spans="1:4" x14ac:dyDescent="0.35">
      <c r="A1280" s="174" t="s">
        <v>363</v>
      </c>
      <c r="B1280" s="124">
        <v>5</v>
      </c>
      <c r="C1280" s="124">
        <v>5</v>
      </c>
    </row>
    <row r="1281" spans="1:3" x14ac:dyDescent="0.35">
      <c r="A1281" s="174" t="s">
        <v>361</v>
      </c>
      <c r="B1281" s="124">
        <v>257</v>
      </c>
      <c r="C1281" s="124">
        <v>257</v>
      </c>
    </row>
    <row r="1282" spans="1:3" x14ac:dyDescent="0.35">
      <c r="A1282" s="174" t="s">
        <v>365</v>
      </c>
      <c r="B1282" s="124">
        <v>2</v>
      </c>
      <c r="C1282" s="124">
        <v>2</v>
      </c>
    </row>
    <row r="1283" spans="1:3" x14ac:dyDescent="0.35">
      <c r="A1283" s="174" t="s">
        <v>362</v>
      </c>
      <c r="B1283" s="124">
        <v>49</v>
      </c>
      <c r="C1283" s="124">
        <v>49</v>
      </c>
    </row>
    <row r="1284" spans="1:3" x14ac:dyDescent="0.35">
      <c r="A1284" s="174" t="s">
        <v>360</v>
      </c>
      <c r="B1284" s="124">
        <v>1</v>
      </c>
      <c r="C1284" s="124">
        <v>1</v>
      </c>
    </row>
    <row r="1285" spans="1:3" x14ac:dyDescent="0.35">
      <c r="A1285" s="267" t="s">
        <v>13</v>
      </c>
      <c r="B1285" s="267">
        <v>314</v>
      </c>
      <c r="C1285" s="267">
        <v>314</v>
      </c>
    </row>
    <row r="1288" spans="1:3" x14ac:dyDescent="0.35">
      <c r="A1288" s="7" t="s">
        <v>1967</v>
      </c>
    </row>
    <row r="1289" spans="1:3" x14ac:dyDescent="0.35">
      <c r="A1289" s="267" t="s">
        <v>852</v>
      </c>
      <c r="B1289" s="267" t="s">
        <v>850</v>
      </c>
      <c r="C1289" s="267" t="s">
        <v>13</v>
      </c>
    </row>
    <row r="1290" spans="1:3" x14ac:dyDescent="0.35">
      <c r="A1290" s="174" t="s">
        <v>2029</v>
      </c>
      <c r="B1290" s="124">
        <v>5</v>
      </c>
      <c r="C1290" s="124">
        <v>5</v>
      </c>
    </row>
    <row r="1291" spans="1:3" x14ac:dyDescent="0.35">
      <c r="A1291" s="174" t="s">
        <v>1646</v>
      </c>
      <c r="B1291" s="124">
        <v>43</v>
      </c>
      <c r="C1291" s="124">
        <v>43</v>
      </c>
    </row>
    <row r="1292" spans="1:3" x14ac:dyDescent="0.35">
      <c r="A1292" s="267" t="s">
        <v>13</v>
      </c>
      <c r="B1292" s="267">
        <v>48</v>
      </c>
      <c r="C1292" s="267">
        <v>48</v>
      </c>
    </row>
    <row r="1297" spans="1:3" x14ac:dyDescent="0.35">
      <c r="A1297" t="s">
        <v>3079</v>
      </c>
    </row>
    <row r="1298" spans="1:3" x14ac:dyDescent="0.35">
      <c r="A1298" t="s">
        <v>1500</v>
      </c>
    </row>
    <row r="1299" spans="1:3" x14ac:dyDescent="0.35">
      <c r="A1299" s="267" t="s">
        <v>852</v>
      </c>
      <c r="B1299" s="267">
        <v>1</v>
      </c>
    </row>
    <row r="1300" spans="1:3" x14ac:dyDescent="0.35">
      <c r="A1300" s="124" t="s">
        <v>363</v>
      </c>
      <c r="B1300" s="124">
        <v>11</v>
      </c>
    </row>
    <row r="1301" spans="1:3" x14ac:dyDescent="0.35">
      <c r="A1301" s="124" t="s">
        <v>361</v>
      </c>
      <c r="B1301" s="124">
        <v>8</v>
      </c>
    </row>
    <row r="1302" spans="1:3" x14ac:dyDescent="0.35">
      <c r="A1302" s="124" t="s">
        <v>362</v>
      </c>
      <c r="B1302" s="124">
        <v>10</v>
      </c>
    </row>
    <row r="1303" spans="1:3" x14ac:dyDescent="0.35">
      <c r="A1303" s="267" t="s">
        <v>13</v>
      </c>
      <c r="B1303" s="267">
        <v>29</v>
      </c>
    </row>
    <row r="1307" spans="1:3" x14ac:dyDescent="0.35">
      <c r="A1307" t="s">
        <v>1967</v>
      </c>
    </row>
    <row r="1308" spans="1:3" x14ac:dyDescent="0.35">
      <c r="A1308" s="267" t="s">
        <v>852</v>
      </c>
      <c r="B1308" s="267">
        <v>1</v>
      </c>
    </row>
    <row r="1309" spans="1:3" x14ac:dyDescent="0.35">
      <c r="A1309" s="124" t="s">
        <v>1646</v>
      </c>
      <c r="B1309" s="124">
        <v>45</v>
      </c>
    </row>
    <row r="1310" spans="1:3" x14ac:dyDescent="0.35">
      <c r="A1310" s="124" t="s">
        <v>2409</v>
      </c>
      <c r="B1310" s="124">
        <v>6</v>
      </c>
      <c r="C1310" s="27">
        <v>24</v>
      </c>
    </row>
    <row r="1311" spans="1:3" x14ac:dyDescent="0.35">
      <c r="A1311" s="267" t="s">
        <v>13</v>
      </c>
      <c r="B1311" s="267">
        <v>51</v>
      </c>
    </row>
    <row r="1316" spans="1:3" x14ac:dyDescent="0.35">
      <c r="A1316" t="s">
        <v>3081</v>
      </c>
    </row>
    <row r="1317" spans="1:3" x14ac:dyDescent="0.35">
      <c r="A1317" t="s">
        <v>1500</v>
      </c>
    </row>
    <row r="1318" spans="1:3" x14ac:dyDescent="0.35">
      <c r="A1318" s="267" t="s">
        <v>852</v>
      </c>
      <c r="B1318" s="267">
        <v>1</v>
      </c>
      <c r="C1318" s="267" t="s">
        <v>13</v>
      </c>
    </row>
    <row r="1319" spans="1:3" x14ac:dyDescent="0.35">
      <c r="A1319" s="124" t="s">
        <v>363</v>
      </c>
      <c r="B1319" s="124">
        <v>3</v>
      </c>
      <c r="C1319" s="124">
        <v>3</v>
      </c>
    </row>
    <row r="1320" spans="1:3" x14ac:dyDescent="0.35">
      <c r="A1320" s="267" t="s">
        <v>13</v>
      </c>
      <c r="B1320" s="267">
        <v>3</v>
      </c>
      <c r="C1320" s="267">
        <v>3</v>
      </c>
    </row>
    <row r="1324" spans="1:3" x14ac:dyDescent="0.35">
      <c r="A1324" t="s">
        <v>1967</v>
      </c>
    </row>
    <row r="1325" spans="1:3" x14ac:dyDescent="0.35">
      <c r="A1325" s="267" t="s">
        <v>852</v>
      </c>
      <c r="B1325" s="267">
        <v>1</v>
      </c>
      <c r="C1325" s="267" t="s">
        <v>13</v>
      </c>
    </row>
    <row r="1326" spans="1:3" x14ac:dyDescent="0.35">
      <c r="A1326" s="174" t="s">
        <v>1646</v>
      </c>
      <c r="B1326" s="124">
        <v>91</v>
      </c>
      <c r="C1326" s="124">
        <v>91</v>
      </c>
    </row>
    <row r="1327" spans="1:3" x14ac:dyDescent="0.35">
      <c r="A1327" s="267" t="s">
        <v>13</v>
      </c>
      <c r="B1327" s="267">
        <v>91</v>
      </c>
      <c r="C1327" s="267">
        <v>91</v>
      </c>
    </row>
    <row r="1333" spans="1:3" x14ac:dyDescent="0.35">
      <c r="A1333" t="s">
        <v>3083</v>
      </c>
    </row>
    <row r="1335" spans="1:3" x14ac:dyDescent="0.35">
      <c r="A1335" t="s">
        <v>1500</v>
      </c>
    </row>
    <row r="1336" spans="1:3" x14ac:dyDescent="0.35">
      <c r="A1336" s="267" t="s">
        <v>852</v>
      </c>
      <c r="B1336" s="267" t="s">
        <v>850</v>
      </c>
      <c r="C1336" s="267" t="s">
        <v>767</v>
      </c>
    </row>
    <row r="1337" spans="1:3" x14ac:dyDescent="0.35">
      <c r="A1337" s="124" t="s">
        <v>365</v>
      </c>
      <c r="B1337" s="124">
        <v>6</v>
      </c>
      <c r="C1337" s="124">
        <v>6</v>
      </c>
    </row>
    <row r="1338" spans="1:3" x14ac:dyDescent="0.35">
      <c r="A1338" s="267" t="s">
        <v>13</v>
      </c>
      <c r="B1338" s="267">
        <v>6</v>
      </c>
      <c r="C1338" s="267">
        <v>6</v>
      </c>
    </row>
    <row r="1343" spans="1:3" x14ac:dyDescent="0.35">
      <c r="A1343" t="s">
        <v>1967</v>
      </c>
    </row>
    <row r="1344" spans="1:3" x14ac:dyDescent="0.35">
      <c r="A1344" s="267" t="s">
        <v>852</v>
      </c>
      <c r="B1344" s="267" t="s">
        <v>850</v>
      </c>
      <c r="C1344" s="267" t="s">
        <v>13</v>
      </c>
    </row>
    <row r="1345" spans="1:3" x14ac:dyDescent="0.35">
      <c r="A1345" s="124" t="s">
        <v>1646</v>
      </c>
      <c r="B1345" s="124">
        <v>20</v>
      </c>
      <c r="C1345" s="124">
        <v>20</v>
      </c>
    </row>
    <row r="1346" spans="1:3" x14ac:dyDescent="0.35">
      <c r="A1346" s="124" t="s">
        <v>1966</v>
      </c>
      <c r="B1346" s="124">
        <v>24</v>
      </c>
      <c r="C1346" s="124">
        <v>24</v>
      </c>
    </row>
    <row r="1347" spans="1:3" x14ac:dyDescent="0.35">
      <c r="A1347" s="267" t="s">
        <v>13</v>
      </c>
      <c r="B1347" s="267">
        <v>44</v>
      </c>
      <c r="C1347" s="267">
        <v>44</v>
      </c>
    </row>
    <row r="1355" spans="1:3" x14ac:dyDescent="0.35">
      <c r="A1355" t="s">
        <v>3088</v>
      </c>
    </row>
    <row r="1357" spans="1:3" x14ac:dyDescent="0.35">
      <c r="A1357" t="s">
        <v>1500</v>
      </c>
    </row>
    <row r="1358" spans="1:3" x14ac:dyDescent="0.35">
      <c r="A1358" s="267" t="s">
        <v>12</v>
      </c>
      <c r="B1358" s="267" t="s">
        <v>850</v>
      </c>
      <c r="C1358" s="267" t="s">
        <v>13</v>
      </c>
    </row>
    <row r="1359" spans="1:3" x14ac:dyDescent="0.35">
      <c r="A1359" s="174" t="s">
        <v>365</v>
      </c>
      <c r="B1359" s="124">
        <v>2</v>
      </c>
      <c r="C1359" s="124">
        <v>2</v>
      </c>
    </row>
    <row r="1360" spans="1:3" x14ac:dyDescent="0.35">
      <c r="A1360" s="267" t="s">
        <v>13</v>
      </c>
      <c r="B1360" s="267">
        <v>2</v>
      </c>
      <c r="C1360" s="267">
        <v>2</v>
      </c>
    </row>
    <row r="1364" spans="1:4" x14ac:dyDescent="0.35">
      <c r="A1364" t="s">
        <v>1967</v>
      </c>
    </row>
    <row r="1365" spans="1:4" x14ac:dyDescent="0.35">
      <c r="A1365" s="267" t="s">
        <v>852</v>
      </c>
      <c r="B1365" s="267" t="s">
        <v>850</v>
      </c>
      <c r="C1365" s="267" t="s">
        <v>13</v>
      </c>
      <c r="D1365" s="267" t="s">
        <v>357</v>
      </c>
    </row>
    <row r="1366" spans="1:4" x14ac:dyDescent="0.35">
      <c r="A1366" s="174" t="s">
        <v>2474</v>
      </c>
      <c r="B1366" s="124">
        <v>1</v>
      </c>
      <c r="C1366" s="124">
        <v>1</v>
      </c>
      <c r="D1366" s="124">
        <v>2</v>
      </c>
    </row>
    <row r="1367" spans="1:4" x14ac:dyDescent="0.35">
      <c r="A1367" s="174" t="s">
        <v>2409</v>
      </c>
      <c r="B1367" s="124">
        <v>4</v>
      </c>
      <c r="C1367" s="124">
        <v>4</v>
      </c>
      <c r="D1367" s="124">
        <v>16</v>
      </c>
    </row>
    <row r="1368" spans="1:4" x14ac:dyDescent="0.35">
      <c r="A1368" s="174" t="s">
        <v>1966</v>
      </c>
      <c r="B1368" s="124">
        <v>9</v>
      </c>
      <c r="C1368" s="124">
        <v>9</v>
      </c>
      <c r="D1368" s="124">
        <v>9</v>
      </c>
    </row>
    <row r="1369" spans="1:4" x14ac:dyDescent="0.35">
      <c r="A1369" s="174" t="s">
        <v>2475</v>
      </c>
      <c r="B1369" s="124">
        <v>6</v>
      </c>
      <c r="C1369" s="124">
        <v>6</v>
      </c>
      <c r="D1369" s="124">
        <v>24</v>
      </c>
    </row>
    <row r="1370" spans="1:4" x14ac:dyDescent="0.35">
      <c r="A1370" s="267" t="s">
        <v>13</v>
      </c>
      <c r="B1370" s="267">
        <v>20</v>
      </c>
      <c r="C1370" s="267">
        <v>20</v>
      </c>
      <c r="D1370" s="267">
        <f>SUM(D1366:D1369)</f>
        <v>51</v>
      </c>
    </row>
    <row r="1377" spans="1:4" x14ac:dyDescent="0.35">
      <c r="A1377" t="s">
        <v>3202</v>
      </c>
    </row>
    <row r="1378" spans="1:4" x14ac:dyDescent="0.35">
      <c r="A1378" t="s">
        <v>1967</v>
      </c>
    </row>
    <row r="1379" spans="1:4" x14ac:dyDescent="0.35">
      <c r="A1379" s="267" t="s">
        <v>852</v>
      </c>
      <c r="B1379" s="267" t="s">
        <v>850</v>
      </c>
      <c r="C1379" s="267" t="s">
        <v>3087</v>
      </c>
      <c r="D1379" s="267" t="s">
        <v>13</v>
      </c>
    </row>
    <row r="1380" spans="1:4" x14ac:dyDescent="0.35">
      <c r="A1380" s="174" t="s">
        <v>2029</v>
      </c>
      <c r="B1380" s="124">
        <v>2</v>
      </c>
      <c r="C1380" s="124">
        <v>2</v>
      </c>
      <c r="D1380" s="124">
        <v>2</v>
      </c>
    </row>
    <row r="1381" spans="1:4" x14ac:dyDescent="0.35">
      <c r="A1381" s="174" t="s">
        <v>1646</v>
      </c>
      <c r="B1381" s="124">
        <v>16</v>
      </c>
      <c r="C1381" s="124">
        <v>16</v>
      </c>
      <c r="D1381" s="124">
        <v>16</v>
      </c>
    </row>
    <row r="1382" spans="1:4" x14ac:dyDescent="0.35">
      <c r="A1382" s="174" t="s">
        <v>2474</v>
      </c>
      <c r="B1382" s="124">
        <v>17</v>
      </c>
      <c r="C1382" s="124">
        <v>17</v>
      </c>
      <c r="D1382" s="124">
        <v>34</v>
      </c>
    </row>
    <row r="1383" spans="1:4" x14ac:dyDescent="0.35">
      <c r="A1383" s="174" t="s">
        <v>2527</v>
      </c>
      <c r="B1383" s="124">
        <v>2</v>
      </c>
      <c r="C1383" s="124">
        <v>2</v>
      </c>
      <c r="D1383" s="124">
        <v>4</v>
      </c>
    </row>
    <row r="1384" spans="1:4" x14ac:dyDescent="0.35">
      <c r="A1384" s="267" t="s">
        <v>13</v>
      </c>
      <c r="B1384" s="267">
        <v>37</v>
      </c>
      <c r="C1384" s="267">
        <v>37</v>
      </c>
      <c r="D1384" s="267">
        <f>SUM(D1380:D1383)</f>
        <v>56</v>
      </c>
    </row>
    <row r="1393" spans="1:4" x14ac:dyDescent="0.35">
      <c r="A1393" s="264">
        <v>45701</v>
      </c>
    </row>
    <row r="1395" spans="1:4" x14ac:dyDescent="0.35">
      <c r="A1395" s="267" t="s">
        <v>12</v>
      </c>
      <c r="B1395" s="267" t="s">
        <v>850</v>
      </c>
      <c r="C1395" s="267" t="s">
        <v>13</v>
      </c>
    </row>
    <row r="1396" spans="1:4" x14ac:dyDescent="0.35">
      <c r="A1396" s="174" t="s">
        <v>363</v>
      </c>
      <c r="B1396" s="124">
        <v>24</v>
      </c>
      <c r="C1396" s="124">
        <v>24</v>
      </c>
    </row>
    <row r="1397" spans="1:4" x14ac:dyDescent="0.35">
      <c r="A1397" s="174" t="s">
        <v>361</v>
      </c>
      <c r="B1397" s="124">
        <v>4</v>
      </c>
      <c r="C1397" s="124">
        <v>4</v>
      </c>
    </row>
    <row r="1398" spans="1:4" x14ac:dyDescent="0.35">
      <c r="A1398" s="174" t="s">
        <v>365</v>
      </c>
      <c r="B1398" s="124">
        <v>29</v>
      </c>
      <c r="C1398" s="124">
        <v>29</v>
      </c>
    </row>
    <row r="1399" spans="1:4" x14ac:dyDescent="0.35">
      <c r="A1399" s="174" t="s">
        <v>364</v>
      </c>
      <c r="B1399" s="124">
        <v>54</v>
      </c>
      <c r="C1399" s="124">
        <v>54</v>
      </c>
    </row>
    <row r="1400" spans="1:4" x14ac:dyDescent="0.35">
      <c r="A1400" s="174" t="s">
        <v>362</v>
      </c>
      <c r="B1400" s="124">
        <v>34</v>
      </c>
      <c r="C1400" s="124">
        <v>34</v>
      </c>
    </row>
    <row r="1401" spans="1:4" x14ac:dyDescent="0.35">
      <c r="A1401" s="267" t="s">
        <v>13</v>
      </c>
      <c r="B1401" s="267">
        <v>145</v>
      </c>
      <c r="C1401" s="267">
        <v>145</v>
      </c>
    </row>
    <row r="1406" spans="1:4" x14ac:dyDescent="0.35">
      <c r="A1406" t="s">
        <v>1967</v>
      </c>
    </row>
    <row r="1407" spans="1:4" x14ac:dyDescent="0.35">
      <c r="A1407" s="267" t="s">
        <v>12</v>
      </c>
      <c r="B1407" s="267" t="s">
        <v>850</v>
      </c>
      <c r="C1407" s="267" t="s">
        <v>767</v>
      </c>
      <c r="D1407" s="267" t="s">
        <v>2840</v>
      </c>
    </row>
    <row r="1408" spans="1:4" x14ac:dyDescent="0.35">
      <c r="A1408" s="174" t="s">
        <v>2029</v>
      </c>
      <c r="B1408" s="124">
        <v>2</v>
      </c>
      <c r="C1408" s="124">
        <v>2</v>
      </c>
      <c r="D1408" s="124">
        <v>2</v>
      </c>
    </row>
    <row r="1409" spans="1:4" x14ac:dyDescent="0.35">
      <c r="A1409" s="174" t="s">
        <v>1646</v>
      </c>
      <c r="B1409" s="124">
        <v>5</v>
      </c>
      <c r="C1409" s="124">
        <v>5</v>
      </c>
      <c r="D1409" s="124">
        <v>5</v>
      </c>
    </row>
    <row r="1410" spans="1:4" x14ac:dyDescent="0.35">
      <c r="A1410" s="174" t="s">
        <v>2474</v>
      </c>
      <c r="B1410" s="124">
        <v>1</v>
      </c>
      <c r="C1410" s="124">
        <v>1</v>
      </c>
      <c r="D1410" s="124">
        <v>2</v>
      </c>
    </row>
    <row r="1411" spans="1:4" x14ac:dyDescent="0.35">
      <c r="A1411" s="174" t="s">
        <v>2527</v>
      </c>
      <c r="B1411" s="124">
        <v>2</v>
      </c>
      <c r="C1411" s="124">
        <v>2</v>
      </c>
      <c r="D1411" s="124">
        <v>4</v>
      </c>
    </row>
    <row r="1412" spans="1:4" x14ac:dyDescent="0.35">
      <c r="A1412" s="174" t="s">
        <v>3267</v>
      </c>
      <c r="B1412" s="124">
        <v>2</v>
      </c>
      <c r="C1412" s="124">
        <v>2</v>
      </c>
      <c r="D1412" s="124">
        <v>4</v>
      </c>
    </row>
    <row r="1413" spans="1:4" x14ac:dyDescent="0.35">
      <c r="A1413" s="174" t="s">
        <v>2408</v>
      </c>
      <c r="B1413" s="124">
        <v>2</v>
      </c>
      <c r="C1413" s="124">
        <v>2</v>
      </c>
      <c r="D1413" s="124">
        <v>4</v>
      </c>
    </row>
    <row r="1414" spans="1:4" x14ac:dyDescent="0.35">
      <c r="A1414" s="267" t="s">
        <v>13</v>
      </c>
      <c r="B1414" s="267">
        <v>14</v>
      </c>
      <c r="C1414" s="267">
        <v>14</v>
      </c>
      <c r="D1414" s="267">
        <f>SUM(D1408:D1413)</f>
        <v>21</v>
      </c>
    </row>
    <row r="1422" spans="1:4" x14ac:dyDescent="0.35">
      <c r="A1422" t="s">
        <v>3269</v>
      </c>
    </row>
    <row r="1423" spans="1:4" x14ac:dyDescent="0.35">
      <c r="A1423" t="s">
        <v>1500</v>
      </c>
    </row>
    <row r="1424" spans="1:4" x14ac:dyDescent="0.35">
      <c r="A1424" s="267" t="s">
        <v>12</v>
      </c>
      <c r="B1424" s="267" t="s">
        <v>850</v>
      </c>
      <c r="C1424" s="267" t="s">
        <v>13</v>
      </c>
    </row>
    <row r="1425" spans="1:3" x14ac:dyDescent="0.35">
      <c r="A1425" s="10" t="s">
        <v>363</v>
      </c>
      <c r="B1425" s="124">
        <v>44</v>
      </c>
      <c r="C1425" s="124">
        <v>44</v>
      </c>
    </row>
    <row r="1426" spans="1:3" x14ac:dyDescent="0.35">
      <c r="A1426" s="10" t="s">
        <v>365</v>
      </c>
      <c r="B1426" s="124">
        <v>9</v>
      </c>
      <c r="C1426" s="124">
        <v>9</v>
      </c>
    </row>
    <row r="1427" spans="1:3" x14ac:dyDescent="0.35">
      <c r="A1427" s="10" t="s">
        <v>364</v>
      </c>
      <c r="B1427" s="124">
        <v>54</v>
      </c>
      <c r="C1427" s="124">
        <v>54</v>
      </c>
    </row>
    <row r="1428" spans="1:3" x14ac:dyDescent="0.35">
      <c r="A1428" s="10" t="s">
        <v>362</v>
      </c>
      <c r="B1428" s="124">
        <v>28</v>
      </c>
      <c r="C1428" s="124">
        <v>28</v>
      </c>
    </row>
    <row r="1429" spans="1:3" x14ac:dyDescent="0.35">
      <c r="A1429" s="267" t="s">
        <v>13</v>
      </c>
      <c r="B1429" s="267">
        <v>135</v>
      </c>
      <c r="C1429" s="267">
        <v>135</v>
      </c>
    </row>
    <row r="1435" spans="1:3" x14ac:dyDescent="0.35">
      <c r="A1435" s="264">
        <v>45705</v>
      </c>
    </row>
    <row r="1437" spans="1:3" x14ac:dyDescent="0.35">
      <c r="A1437" t="s">
        <v>1500</v>
      </c>
    </row>
    <row r="1438" spans="1:3" x14ac:dyDescent="0.35">
      <c r="A1438" s="267" t="s">
        <v>852</v>
      </c>
      <c r="B1438" s="267" t="s">
        <v>850</v>
      </c>
      <c r="C1438" s="267" t="s">
        <v>13</v>
      </c>
    </row>
    <row r="1439" spans="1:3" x14ac:dyDescent="0.35">
      <c r="A1439" s="174" t="s">
        <v>363</v>
      </c>
      <c r="B1439" s="124">
        <v>135</v>
      </c>
      <c r="C1439" s="124">
        <v>135</v>
      </c>
    </row>
    <row r="1440" spans="1:3" x14ac:dyDescent="0.35">
      <c r="A1440" s="174" t="s">
        <v>365</v>
      </c>
      <c r="B1440" s="124">
        <v>3</v>
      </c>
      <c r="C1440" s="124">
        <v>3</v>
      </c>
    </row>
    <row r="1441" spans="1:4" x14ac:dyDescent="0.35">
      <c r="A1441" s="174" t="s">
        <v>364</v>
      </c>
      <c r="B1441" s="124">
        <v>21</v>
      </c>
      <c r="C1441" s="124">
        <v>21</v>
      </c>
    </row>
    <row r="1442" spans="1:4" x14ac:dyDescent="0.35">
      <c r="A1442" s="174" t="s">
        <v>362</v>
      </c>
      <c r="B1442" s="124">
        <v>23</v>
      </c>
      <c r="C1442" s="124">
        <v>23</v>
      </c>
    </row>
    <row r="1443" spans="1:4" x14ac:dyDescent="0.35">
      <c r="A1443" s="267" t="s">
        <v>13</v>
      </c>
      <c r="B1443" s="267">
        <v>182</v>
      </c>
      <c r="C1443" s="267">
        <v>182</v>
      </c>
    </row>
    <row r="1448" spans="1:4" x14ac:dyDescent="0.35">
      <c r="A1448" t="s">
        <v>1967</v>
      </c>
    </row>
    <row r="1449" spans="1:4" x14ac:dyDescent="0.35">
      <c r="A1449" s="267" t="s">
        <v>852</v>
      </c>
      <c r="B1449" s="267" t="s">
        <v>850</v>
      </c>
      <c r="C1449" s="267" t="s">
        <v>767</v>
      </c>
      <c r="D1449" s="267" t="s">
        <v>2840</v>
      </c>
    </row>
    <row r="1450" spans="1:4" x14ac:dyDescent="0.35">
      <c r="A1450" s="174" t="s">
        <v>2474</v>
      </c>
      <c r="B1450" s="124">
        <v>1</v>
      </c>
      <c r="C1450" s="124">
        <v>1</v>
      </c>
      <c r="D1450" s="124">
        <v>2</v>
      </c>
    </row>
    <row r="1451" spans="1:4" x14ac:dyDescent="0.35">
      <c r="A1451" s="267" t="s">
        <v>13</v>
      </c>
      <c r="B1451" s="267">
        <v>1</v>
      </c>
      <c r="C1451" s="267">
        <v>1</v>
      </c>
      <c r="D1451" s="267">
        <v>2</v>
      </c>
    </row>
    <row r="1460" spans="1:3" x14ac:dyDescent="0.35">
      <c r="A1460" s="264">
        <v>45706</v>
      </c>
    </row>
    <row r="1462" spans="1:3" x14ac:dyDescent="0.35">
      <c r="A1462" t="s">
        <v>1500</v>
      </c>
    </row>
    <row r="1463" spans="1:3" x14ac:dyDescent="0.35">
      <c r="A1463" s="267" t="s">
        <v>852</v>
      </c>
      <c r="B1463" s="267" t="s">
        <v>850</v>
      </c>
      <c r="C1463" s="267" t="s">
        <v>13</v>
      </c>
    </row>
    <row r="1464" spans="1:3" x14ac:dyDescent="0.35">
      <c r="A1464" s="124" t="s">
        <v>363</v>
      </c>
      <c r="B1464" s="124">
        <v>24</v>
      </c>
      <c r="C1464" s="124">
        <v>24</v>
      </c>
    </row>
    <row r="1465" spans="1:3" x14ac:dyDescent="0.35">
      <c r="A1465" s="124" t="s">
        <v>361</v>
      </c>
      <c r="B1465" s="124">
        <v>13</v>
      </c>
      <c r="C1465" s="124">
        <v>13</v>
      </c>
    </row>
    <row r="1466" spans="1:3" x14ac:dyDescent="0.35">
      <c r="A1466" s="124" t="s">
        <v>365</v>
      </c>
      <c r="B1466" s="124">
        <v>89</v>
      </c>
      <c r="C1466" s="124">
        <v>89</v>
      </c>
    </row>
    <row r="1467" spans="1:3" x14ac:dyDescent="0.35">
      <c r="A1467" s="124" t="s">
        <v>364</v>
      </c>
      <c r="B1467" s="124">
        <v>11</v>
      </c>
      <c r="C1467" s="124">
        <v>11</v>
      </c>
    </row>
    <row r="1468" spans="1:3" x14ac:dyDescent="0.35">
      <c r="A1468" s="124" t="s">
        <v>362</v>
      </c>
      <c r="B1468" s="124">
        <v>18</v>
      </c>
      <c r="C1468" s="124">
        <v>18</v>
      </c>
    </row>
    <row r="1469" spans="1:3" x14ac:dyDescent="0.35">
      <c r="A1469" s="267" t="s">
        <v>13</v>
      </c>
      <c r="B1469" s="267">
        <v>155</v>
      </c>
      <c r="C1469" s="267">
        <v>155</v>
      </c>
    </row>
    <row r="1474" spans="1:3" x14ac:dyDescent="0.35">
      <c r="A1474" t="s">
        <v>1967</v>
      </c>
    </row>
    <row r="1475" spans="1:3" x14ac:dyDescent="0.35">
      <c r="A1475" s="267" t="s">
        <v>852</v>
      </c>
      <c r="B1475" s="267" t="s">
        <v>850</v>
      </c>
      <c r="C1475" s="267" t="s">
        <v>13</v>
      </c>
    </row>
    <row r="1476" spans="1:3" x14ac:dyDescent="0.35">
      <c r="A1476" s="174" t="s">
        <v>1646</v>
      </c>
      <c r="B1476" s="124">
        <v>2</v>
      </c>
      <c r="C1476" s="124">
        <v>2</v>
      </c>
    </row>
    <row r="1477" spans="1:3" x14ac:dyDescent="0.35">
      <c r="A1477" s="174" t="s">
        <v>2474</v>
      </c>
      <c r="B1477" s="124">
        <v>7</v>
      </c>
      <c r="C1477" s="124">
        <v>14</v>
      </c>
    </row>
    <row r="1478" spans="1:3" x14ac:dyDescent="0.35">
      <c r="A1478" s="174" t="s">
        <v>2475</v>
      </c>
      <c r="B1478" s="124">
        <v>1</v>
      </c>
      <c r="C1478" s="124">
        <v>4</v>
      </c>
    </row>
    <row r="1479" spans="1:3" x14ac:dyDescent="0.35">
      <c r="A1479" s="267" t="s">
        <v>13</v>
      </c>
      <c r="B1479" s="267">
        <v>10</v>
      </c>
      <c r="C1479" s="267">
        <f>SUM(C1476:C1478)</f>
        <v>20</v>
      </c>
    </row>
  </sheetData>
  <pageMargins left="0.7" right="0.7" top="0.75" bottom="0.75" header="0.3" footer="0.3"/>
  <pageSetup orientation="portrait"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A37BC-1D64-4DEC-9A61-9172DF993E08}">
  <dimension ref="A3:B11"/>
  <sheetViews>
    <sheetView workbookViewId="0">
      <selection activeCell="Q14" sqref="Q14"/>
    </sheetView>
  </sheetViews>
  <sheetFormatPr defaultRowHeight="14.5" x14ac:dyDescent="0.35"/>
  <cols>
    <col min="1" max="1" width="13.1796875" bestFit="1" customWidth="1"/>
    <col min="2" max="2" width="12.453125" bestFit="1" customWidth="1"/>
    <col min="3" max="315" width="9" bestFit="1" customWidth="1"/>
    <col min="316" max="316" width="6.54296875" bestFit="1" customWidth="1"/>
    <col min="317" max="317" width="7.26953125" bestFit="1" customWidth="1"/>
    <col min="318" max="318" width="11.26953125" bestFit="1" customWidth="1"/>
  </cols>
  <sheetData>
    <row r="3" spans="1:2" x14ac:dyDescent="0.35">
      <c r="A3" s="6" t="s">
        <v>12</v>
      </c>
      <c r="B3" t="s">
        <v>999</v>
      </c>
    </row>
    <row r="4" spans="1:2" x14ac:dyDescent="0.35">
      <c r="A4" s="7" t="s">
        <v>360</v>
      </c>
      <c r="B4">
        <v>70</v>
      </c>
    </row>
    <row r="5" spans="1:2" x14ac:dyDescent="0.35">
      <c r="A5" s="7" t="s">
        <v>364</v>
      </c>
      <c r="B5">
        <v>97</v>
      </c>
    </row>
    <row r="6" spans="1:2" x14ac:dyDescent="0.35">
      <c r="A6" s="7" t="s">
        <v>362</v>
      </c>
      <c r="B6">
        <v>97</v>
      </c>
    </row>
    <row r="7" spans="1:2" x14ac:dyDescent="0.35">
      <c r="A7" s="7" t="s">
        <v>363</v>
      </c>
      <c r="B7">
        <v>116</v>
      </c>
    </row>
    <row r="8" spans="1:2" x14ac:dyDescent="0.35">
      <c r="A8" s="7" t="s">
        <v>361</v>
      </c>
      <c r="B8">
        <v>77</v>
      </c>
    </row>
    <row r="9" spans="1:2" x14ac:dyDescent="0.35">
      <c r="A9" s="7" t="s">
        <v>365</v>
      </c>
      <c r="B9">
        <v>109</v>
      </c>
    </row>
    <row r="10" spans="1:2" x14ac:dyDescent="0.35">
      <c r="A10" s="7" t="s">
        <v>469</v>
      </c>
      <c r="B10">
        <v>1</v>
      </c>
    </row>
    <row r="11" spans="1:2" x14ac:dyDescent="0.35">
      <c r="A11" s="7" t="s">
        <v>13</v>
      </c>
      <c r="B11">
        <v>567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6DAC6-B6DA-4B5F-8E72-D6762F3B515E}">
  <dimension ref="A3:AD11"/>
  <sheetViews>
    <sheetView topLeftCell="M1" workbookViewId="0">
      <selection activeCell="R11" sqref="R11"/>
    </sheetView>
  </sheetViews>
  <sheetFormatPr defaultRowHeight="14.5" x14ac:dyDescent="0.35"/>
  <cols>
    <col min="1" max="1" width="16.54296875" bestFit="1" customWidth="1"/>
    <col min="2" max="2" width="16.26953125" bestFit="1" customWidth="1"/>
    <col min="3" max="12" width="9.7265625" bestFit="1" customWidth="1"/>
    <col min="13" max="25" width="10.7265625" bestFit="1" customWidth="1"/>
    <col min="26" max="29" width="9.7265625" bestFit="1" customWidth="1"/>
    <col min="30" max="30" width="11.26953125" bestFit="1" customWidth="1"/>
  </cols>
  <sheetData>
    <row r="3" spans="1:30" x14ac:dyDescent="0.35">
      <c r="A3" s="6" t="s">
        <v>949</v>
      </c>
      <c r="B3" s="6" t="s">
        <v>947</v>
      </c>
    </row>
    <row r="4" spans="1:30" x14ac:dyDescent="0.35">
      <c r="A4" s="6" t="s">
        <v>12</v>
      </c>
      <c r="B4" s="137">
        <v>45559</v>
      </c>
      <c r="C4" s="137">
        <v>45560</v>
      </c>
      <c r="D4" s="137">
        <v>45561</v>
      </c>
      <c r="E4" s="137">
        <v>45562</v>
      </c>
      <c r="F4" s="137">
        <v>45563</v>
      </c>
      <c r="G4" s="137">
        <v>45565</v>
      </c>
      <c r="H4" s="137">
        <v>45567</v>
      </c>
      <c r="I4" s="137">
        <v>45568</v>
      </c>
      <c r="J4" s="137">
        <v>45572</v>
      </c>
      <c r="K4" s="137">
        <v>45573</v>
      </c>
      <c r="L4" s="137">
        <v>45574</v>
      </c>
      <c r="M4" s="137">
        <v>45575</v>
      </c>
      <c r="N4" s="137">
        <v>45576</v>
      </c>
      <c r="O4" s="137">
        <v>45579</v>
      </c>
      <c r="P4" s="137">
        <v>45580</v>
      </c>
      <c r="Q4" s="137">
        <v>45581</v>
      </c>
      <c r="R4" s="137">
        <v>45582</v>
      </c>
      <c r="S4" s="137">
        <v>45583</v>
      </c>
      <c r="T4" s="137">
        <v>45586</v>
      </c>
      <c r="U4" s="137">
        <v>45587</v>
      </c>
      <c r="V4" s="137">
        <v>45588</v>
      </c>
      <c r="W4" s="137">
        <v>45590</v>
      </c>
      <c r="X4" s="137">
        <v>45595</v>
      </c>
      <c r="Y4" s="137">
        <v>45596</v>
      </c>
      <c r="Z4" s="137">
        <v>45597</v>
      </c>
      <c r="AA4" s="137">
        <v>45600</v>
      </c>
      <c r="AB4" s="137">
        <v>45601</v>
      </c>
      <c r="AC4" s="137">
        <v>45602</v>
      </c>
      <c r="AD4" t="s">
        <v>13</v>
      </c>
    </row>
    <row r="5" spans="1:30" x14ac:dyDescent="0.35">
      <c r="A5" s="7" t="s">
        <v>360</v>
      </c>
      <c r="B5">
        <v>-2</v>
      </c>
      <c r="D5">
        <v>-6</v>
      </c>
      <c r="E5">
        <v>-3</v>
      </c>
      <c r="G5">
        <v>-3</v>
      </c>
      <c r="H5">
        <v>-6</v>
      </c>
      <c r="I5">
        <v>-6</v>
      </c>
      <c r="J5">
        <v>0</v>
      </c>
      <c r="K5">
        <v>0</v>
      </c>
      <c r="O5">
        <v>-33</v>
      </c>
      <c r="P5">
        <v>-6</v>
      </c>
      <c r="V5">
        <v>-9</v>
      </c>
      <c r="X5">
        <v>0</v>
      </c>
      <c r="Y5">
        <v>-7</v>
      </c>
      <c r="Z5">
        <v>-100</v>
      </c>
      <c r="AA5">
        <v>-191</v>
      </c>
      <c r="AD5">
        <v>-372</v>
      </c>
    </row>
    <row r="6" spans="1:30" x14ac:dyDescent="0.35">
      <c r="A6" s="7" t="s">
        <v>364</v>
      </c>
      <c r="B6">
        <v>-20</v>
      </c>
      <c r="F6">
        <v>-1</v>
      </c>
      <c r="H6">
        <v>-6</v>
      </c>
      <c r="J6">
        <v>-2</v>
      </c>
      <c r="K6">
        <v>-3</v>
      </c>
      <c r="P6">
        <v>-40</v>
      </c>
      <c r="R6">
        <v>-2</v>
      </c>
      <c r="T6">
        <v>-7</v>
      </c>
      <c r="U6">
        <v>-5</v>
      </c>
      <c r="AB6">
        <v>-109</v>
      </c>
      <c r="AC6">
        <v>-27</v>
      </c>
      <c r="AD6">
        <v>-222</v>
      </c>
    </row>
    <row r="7" spans="1:30" x14ac:dyDescent="0.35">
      <c r="A7" s="7" t="s">
        <v>362</v>
      </c>
      <c r="F7">
        <v>0</v>
      </c>
      <c r="K7">
        <v>-1</v>
      </c>
      <c r="N7">
        <v>-21</v>
      </c>
      <c r="O7">
        <v>-10</v>
      </c>
      <c r="R7">
        <v>-2</v>
      </c>
      <c r="W7">
        <v>0</v>
      </c>
      <c r="AA7">
        <v>-114</v>
      </c>
      <c r="AB7">
        <v>-62</v>
      </c>
      <c r="AC7">
        <v>-117</v>
      </c>
      <c r="AD7">
        <v>-327</v>
      </c>
    </row>
    <row r="8" spans="1:30" x14ac:dyDescent="0.35">
      <c r="A8" s="7" t="s">
        <v>363</v>
      </c>
      <c r="B8">
        <v>-9</v>
      </c>
      <c r="C8">
        <v>-1</v>
      </c>
      <c r="Q8">
        <v>-14</v>
      </c>
      <c r="S8">
        <v>-63</v>
      </c>
      <c r="T8">
        <v>-2</v>
      </c>
      <c r="U8">
        <v>-8</v>
      </c>
      <c r="AC8">
        <v>-44</v>
      </c>
      <c r="AD8">
        <v>-141</v>
      </c>
    </row>
    <row r="9" spans="1:30" x14ac:dyDescent="0.35">
      <c r="A9" s="7" t="s">
        <v>361</v>
      </c>
      <c r="B9">
        <v>-10</v>
      </c>
      <c r="C9">
        <v>-1</v>
      </c>
      <c r="F9">
        <v>-4</v>
      </c>
      <c r="L9">
        <v>-5</v>
      </c>
      <c r="M9">
        <v>-5</v>
      </c>
      <c r="P9">
        <v>-10</v>
      </c>
      <c r="T9">
        <v>-4</v>
      </c>
      <c r="W9">
        <v>-1</v>
      </c>
      <c r="AB9">
        <v>-122</v>
      </c>
      <c r="AC9">
        <v>-33</v>
      </c>
      <c r="AD9">
        <v>-195</v>
      </c>
    </row>
    <row r="10" spans="1:30" x14ac:dyDescent="0.35">
      <c r="A10" s="7" t="s">
        <v>365</v>
      </c>
      <c r="B10">
        <v>-5</v>
      </c>
      <c r="C10">
        <v>-4</v>
      </c>
      <c r="D10">
        <v>0</v>
      </c>
      <c r="F10">
        <v>-4</v>
      </c>
      <c r="J10">
        <v>-20</v>
      </c>
      <c r="K10">
        <v>-8</v>
      </c>
      <c r="Q10">
        <v>-1</v>
      </c>
      <c r="R10">
        <v>-29</v>
      </c>
      <c r="S10">
        <v>-5</v>
      </c>
      <c r="U10">
        <v>-7</v>
      </c>
      <c r="AC10">
        <v>-10</v>
      </c>
      <c r="AD10">
        <v>-93</v>
      </c>
    </row>
    <row r="11" spans="1:30" x14ac:dyDescent="0.35">
      <c r="A11" s="7" t="s">
        <v>13</v>
      </c>
      <c r="B11">
        <v>-46</v>
      </c>
      <c r="C11">
        <v>-6</v>
      </c>
      <c r="D11">
        <v>-6</v>
      </c>
      <c r="E11">
        <v>-3</v>
      </c>
      <c r="F11">
        <v>-9</v>
      </c>
      <c r="G11">
        <v>-3</v>
      </c>
      <c r="H11">
        <v>-12</v>
      </c>
      <c r="I11">
        <v>-6</v>
      </c>
      <c r="J11">
        <v>-22</v>
      </c>
      <c r="K11">
        <v>-12</v>
      </c>
      <c r="L11">
        <v>-5</v>
      </c>
      <c r="M11">
        <v>-5</v>
      </c>
      <c r="N11">
        <v>-21</v>
      </c>
      <c r="O11">
        <v>-43</v>
      </c>
      <c r="P11">
        <v>-56</v>
      </c>
      <c r="Q11">
        <v>-15</v>
      </c>
      <c r="R11">
        <v>-33</v>
      </c>
      <c r="S11">
        <v>-68</v>
      </c>
      <c r="T11">
        <v>-13</v>
      </c>
      <c r="U11">
        <v>-20</v>
      </c>
      <c r="V11">
        <v>-9</v>
      </c>
      <c r="W11">
        <v>-1</v>
      </c>
      <c r="X11">
        <v>0</v>
      </c>
      <c r="Y11">
        <v>-7</v>
      </c>
      <c r="Z11">
        <v>-100</v>
      </c>
      <c r="AA11">
        <v>-305</v>
      </c>
      <c r="AB11">
        <v>-293</v>
      </c>
      <c r="AC11">
        <v>-231</v>
      </c>
      <c r="AD11">
        <v>-1350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F0BFF-D2C9-418E-9D7F-5044E1B6C644}">
  <dimension ref="A1:AB240"/>
  <sheetViews>
    <sheetView topLeftCell="X1" workbookViewId="0">
      <selection activeCell="Z2" sqref="Z2:AB6"/>
    </sheetView>
  </sheetViews>
  <sheetFormatPr defaultRowHeight="14.5" x14ac:dyDescent="0.35"/>
  <cols>
    <col min="1" max="1" width="33.453125" bestFit="1" customWidth="1"/>
    <col min="2" max="2" width="9" bestFit="1" customWidth="1"/>
    <col min="3" max="3" width="26.453125" bestFit="1" customWidth="1"/>
    <col min="4" max="4" width="10.54296875" bestFit="1" customWidth="1"/>
    <col min="5" max="5" width="9.26953125" bestFit="1" customWidth="1"/>
    <col min="6" max="6" width="13.453125" bestFit="1" customWidth="1"/>
    <col min="7" max="7" width="8.1796875" bestFit="1" customWidth="1"/>
    <col min="8" max="8" width="8.7265625" bestFit="1" customWidth="1"/>
    <col min="9" max="9" width="8.54296875" bestFit="1" customWidth="1"/>
    <col min="10" max="10" width="9" bestFit="1" customWidth="1"/>
    <col min="11" max="11" width="8.54296875" bestFit="1" customWidth="1"/>
    <col min="12" max="12" width="9.1796875" bestFit="1" customWidth="1"/>
    <col min="13" max="13" width="9.54296875" bestFit="1" customWidth="1"/>
    <col min="14" max="14" width="9.54296875" customWidth="1"/>
    <col min="15" max="15" width="13" bestFit="1" customWidth="1"/>
    <col min="16" max="16" width="13.81640625" bestFit="1" customWidth="1"/>
    <col min="17" max="17" width="15.7265625" bestFit="1" customWidth="1"/>
    <col min="18" max="18" width="15.1796875" bestFit="1" customWidth="1"/>
    <col min="19" max="19" width="14.7265625" bestFit="1" customWidth="1"/>
    <col min="20" max="20" width="13.453125" bestFit="1" customWidth="1"/>
    <col min="21" max="21" width="13" bestFit="1" customWidth="1"/>
    <col min="22" max="22" width="18.81640625" bestFit="1" customWidth="1"/>
    <col min="23" max="23" width="19.1796875" customWidth="1"/>
    <col min="26" max="26" width="16.453125" bestFit="1" customWidth="1"/>
    <col min="27" max="27" width="16.7265625" bestFit="1" customWidth="1"/>
    <col min="28" max="28" width="18.81640625" bestFit="1" customWidth="1"/>
  </cols>
  <sheetData>
    <row r="1" spans="1:28" ht="21.5" thickBot="1" x14ac:dyDescent="0.4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2" t="s">
        <v>99</v>
      </c>
      <c r="I1" s="73" t="s">
        <v>291</v>
      </c>
      <c r="J1" s="73" t="s">
        <v>292</v>
      </c>
      <c r="K1" s="73" t="s">
        <v>293</v>
      </c>
      <c r="L1" s="74" t="s">
        <v>294</v>
      </c>
      <c r="M1" s="113" t="s">
        <v>251</v>
      </c>
      <c r="N1" s="113" t="s">
        <v>1481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183</v>
      </c>
      <c r="T1" s="114" t="s">
        <v>184</v>
      </c>
      <c r="U1" s="114" t="s">
        <v>848</v>
      </c>
      <c r="V1" s="114" t="s">
        <v>562</v>
      </c>
      <c r="W1" s="114" t="s">
        <v>1244</v>
      </c>
    </row>
    <row r="2" spans="1:28" x14ac:dyDescent="0.35">
      <c r="A2" s="120" t="s">
        <v>1247</v>
      </c>
      <c r="B2" s="121">
        <v>45544</v>
      </c>
      <c r="C2" s="120" t="s">
        <v>110</v>
      </c>
      <c r="D2" s="109" t="s">
        <v>364</v>
      </c>
      <c r="E2" s="108" t="s">
        <v>87</v>
      </c>
      <c r="F2" s="108" t="s">
        <v>121</v>
      </c>
      <c r="G2" s="108">
        <v>30850031</v>
      </c>
      <c r="H2" s="115">
        <v>10</v>
      </c>
      <c r="I2" s="111">
        <v>9</v>
      </c>
      <c r="J2" s="116">
        <v>0</v>
      </c>
      <c r="K2" s="116">
        <v>1</v>
      </c>
      <c r="L2" s="116">
        <v>0</v>
      </c>
      <c r="M2" s="125">
        <v>-1</v>
      </c>
      <c r="N2" s="125">
        <f>+M2*-1</f>
        <v>1</v>
      </c>
      <c r="O2" s="125">
        <v>1</v>
      </c>
      <c r="P2" s="269">
        <v>98.95</v>
      </c>
      <c r="Q2" s="270">
        <v>98.95</v>
      </c>
      <c r="R2" s="163">
        <v>45559</v>
      </c>
      <c r="S2" s="117">
        <v>45559</v>
      </c>
      <c r="T2" s="117">
        <v>45560</v>
      </c>
      <c r="U2" s="117" t="s">
        <v>560</v>
      </c>
      <c r="V2" s="162" t="s">
        <v>561</v>
      </c>
      <c r="W2" s="162" t="s">
        <v>1480</v>
      </c>
      <c r="Z2" s="6" t="s">
        <v>12</v>
      </c>
      <c r="AA2" t="s">
        <v>1482</v>
      </c>
      <c r="AB2" t="s">
        <v>1246</v>
      </c>
    </row>
    <row r="3" spans="1:28" x14ac:dyDescent="0.35">
      <c r="A3" s="120" t="s">
        <v>1248</v>
      </c>
      <c r="B3" s="121">
        <v>45544</v>
      </c>
      <c r="C3" s="120" t="s">
        <v>114</v>
      </c>
      <c r="D3" s="109" t="s">
        <v>364</v>
      </c>
      <c r="E3" s="108" t="s">
        <v>87</v>
      </c>
      <c r="F3" s="108" t="s">
        <v>123</v>
      </c>
      <c r="G3" s="108">
        <v>30850035</v>
      </c>
      <c r="H3" s="115">
        <v>18</v>
      </c>
      <c r="I3" s="111">
        <v>17</v>
      </c>
      <c r="J3" s="116">
        <v>1</v>
      </c>
      <c r="K3" s="116">
        <v>0</v>
      </c>
      <c r="L3" s="116">
        <v>0</v>
      </c>
      <c r="M3" s="125">
        <v>-1</v>
      </c>
      <c r="N3" s="125">
        <f t="shared" ref="N3:N66" si="0">+M3*-1</f>
        <v>1</v>
      </c>
      <c r="O3" s="125">
        <v>1</v>
      </c>
      <c r="P3" s="269">
        <v>98.95</v>
      </c>
      <c r="Q3" s="270">
        <v>98.95</v>
      </c>
      <c r="R3" s="163">
        <v>45559</v>
      </c>
      <c r="S3" s="117">
        <v>45559</v>
      </c>
      <c r="T3" s="117">
        <v>45560</v>
      </c>
      <c r="U3" s="117" t="s">
        <v>560</v>
      </c>
      <c r="V3" s="162" t="s">
        <v>561</v>
      </c>
      <c r="W3" s="162" t="s">
        <v>1480</v>
      </c>
      <c r="Z3" s="7" t="s">
        <v>1245</v>
      </c>
      <c r="AA3">
        <v>192</v>
      </c>
      <c r="AB3" s="304">
        <v>21349.54</v>
      </c>
    </row>
    <row r="4" spans="1:28" x14ac:dyDescent="0.35">
      <c r="A4" s="120" t="s">
        <v>1249</v>
      </c>
      <c r="B4" s="121">
        <v>45544</v>
      </c>
      <c r="C4" s="120" t="s">
        <v>113</v>
      </c>
      <c r="D4" s="109" t="s">
        <v>360</v>
      </c>
      <c r="E4" s="108" t="s">
        <v>87</v>
      </c>
      <c r="F4" s="108" t="s">
        <v>123</v>
      </c>
      <c r="G4" s="108">
        <v>30850039</v>
      </c>
      <c r="H4" s="115">
        <v>45</v>
      </c>
      <c r="I4" s="111">
        <v>44</v>
      </c>
      <c r="J4" s="116">
        <v>1</v>
      </c>
      <c r="K4" s="116">
        <v>0</v>
      </c>
      <c r="L4" s="116">
        <v>0</v>
      </c>
      <c r="M4" s="125">
        <v>-1</v>
      </c>
      <c r="N4" s="125">
        <f t="shared" si="0"/>
        <v>1</v>
      </c>
      <c r="O4" s="125">
        <v>1</v>
      </c>
      <c r="P4" s="269">
        <v>38.020000000000003</v>
      </c>
      <c r="Q4" s="270">
        <v>38.020000000000003</v>
      </c>
      <c r="R4" s="163">
        <v>45559</v>
      </c>
      <c r="S4" s="117">
        <v>45559</v>
      </c>
      <c r="T4" s="117">
        <v>45560</v>
      </c>
      <c r="U4" s="117" t="s">
        <v>560</v>
      </c>
      <c r="V4" s="162" t="s">
        <v>561</v>
      </c>
      <c r="W4" s="162" t="s">
        <v>1480</v>
      </c>
      <c r="Z4" s="7" t="s">
        <v>1480</v>
      </c>
      <c r="AA4">
        <v>250</v>
      </c>
      <c r="AB4" s="304">
        <v>22536.329999999998</v>
      </c>
    </row>
    <row r="5" spans="1:28" x14ac:dyDescent="0.35">
      <c r="A5" s="120" t="s">
        <v>1250</v>
      </c>
      <c r="B5" s="121">
        <v>45544</v>
      </c>
      <c r="C5" s="120" t="s">
        <v>118</v>
      </c>
      <c r="D5" s="109" t="s">
        <v>361</v>
      </c>
      <c r="E5" s="108" t="s">
        <v>87</v>
      </c>
      <c r="F5" s="108" t="s">
        <v>126</v>
      </c>
      <c r="G5" s="108">
        <v>30850045</v>
      </c>
      <c r="H5" s="115">
        <v>10</v>
      </c>
      <c r="I5" s="111">
        <v>0</v>
      </c>
      <c r="J5" s="116">
        <v>0</v>
      </c>
      <c r="K5" s="116">
        <v>0</v>
      </c>
      <c r="L5" s="116">
        <v>0</v>
      </c>
      <c r="M5" s="125">
        <v>-10</v>
      </c>
      <c r="N5" s="125">
        <f t="shared" si="0"/>
        <v>10</v>
      </c>
      <c r="O5" s="125">
        <v>10</v>
      </c>
      <c r="P5" s="269">
        <v>48.6</v>
      </c>
      <c r="Q5" s="270">
        <v>486</v>
      </c>
      <c r="R5" s="163">
        <v>45559</v>
      </c>
      <c r="S5" s="117">
        <v>45559</v>
      </c>
      <c r="T5" s="117">
        <v>45560</v>
      </c>
      <c r="U5" s="117" t="s">
        <v>560</v>
      </c>
      <c r="V5" s="162" t="s">
        <v>561</v>
      </c>
      <c r="W5" s="162" t="s">
        <v>1480</v>
      </c>
      <c r="Z5" s="7" t="s">
        <v>1244</v>
      </c>
      <c r="AA5">
        <v>587</v>
      </c>
      <c r="AB5" s="304">
        <v>61938.538199999988</v>
      </c>
    </row>
    <row r="6" spans="1:28" x14ac:dyDescent="0.35">
      <c r="A6" s="120" t="s">
        <v>1251</v>
      </c>
      <c r="B6" s="121">
        <v>45547</v>
      </c>
      <c r="C6" s="120" t="s">
        <v>189</v>
      </c>
      <c r="D6" s="109" t="s">
        <v>364</v>
      </c>
      <c r="E6" s="108" t="s">
        <v>87</v>
      </c>
      <c r="F6" s="108" t="s">
        <v>193</v>
      </c>
      <c r="G6" s="108">
        <v>30850054</v>
      </c>
      <c r="H6" s="115">
        <v>132</v>
      </c>
      <c r="I6" s="111">
        <v>120</v>
      </c>
      <c r="J6" s="116">
        <v>0</v>
      </c>
      <c r="K6" s="116">
        <v>3</v>
      </c>
      <c r="L6" s="116">
        <v>0</v>
      </c>
      <c r="M6" s="125">
        <v>-12</v>
      </c>
      <c r="N6" s="125">
        <f t="shared" si="0"/>
        <v>12</v>
      </c>
      <c r="O6" s="125">
        <v>12</v>
      </c>
      <c r="P6" s="269">
        <v>115.46</v>
      </c>
      <c r="Q6" s="270">
        <v>1385.52</v>
      </c>
      <c r="R6" s="163">
        <v>45559</v>
      </c>
      <c r="S6" s="117">
        <v>45559</v>
      </c>
      <c r="T6" s="117">
        <v>45560</v>
      </c>
      <c r="U6" s="117" t="s">
        <v>560</v>
      </c>
      <c r="V6" s="162" t="s">
        <v>561</v>
      </c>
      <c r="W6" s="162" t="s">
        <v>1480</v>
      </c>
      <c r="Z6" s="7" t="s">
        <v>13</v>
      </c>
      <c r="AA6">
        <v>1029</v>
      </c>
      <c r="AB6" s="304">
        <v>105824.40819999998</v>
      </c>
    </row>
    <row r="7" spans="1:28" x14ac:dyDescent="0.35">
      <c r="A7" s="120" t="s">
        <v>1252</v>
      </c>
      <c r="B7" s="121">
        <v>45547</v>
      </c>
      <c r="C7" s="120" t="s">
        <v>187</v>
      </c>
      <c r="D7" s="109" t="s">
        <v>364</v>
      </c>
      <c r="E7" s="108" t="s">
        <v>87</v>
      </c>
      <c r="F7" s="108" t="s">
        <v>191</v>
      </c>
      <c r="G7" s="108">
        <v>30850052</v>
      </c>
      <c r="H7" s="115">
        <v>18</v>
      </c>
      <c r="I7" s="111">
        <v>15</v>
      </c>
      <c r="J7" s="116">
        <v>1</v>
      </c>
      <c r="K7" s="116">
        <v>1</v>
      </c>
      <c r="L7" s="116">
        <v>0</v>
      </c>
      <c r="M7" s="125">
        <v>-3</v>
      </c>
      <c r="N7" s="125">
        <f t="shared" si="0"/>
        <v>3</v>
      </c>
      <c r="O7" s="125">
        <v>3</v>
      </c>
      <c r="P7" s="269">
        <v>98.95</v>
      </c>
      <c r="Q7" s="270">
        <v>296.85000000000002</v>
      </c>
      <c r="R7" s="163">
        <v>45559</v>
      </c>
      <c r="S7" s="117">
        <v>45559</v>
      </c>
      <c r="T7" s="117">
        <v>45560</v>
      </c>
      <c r="U7" s="117" t="s">
        <v>560</v>
      </c>
      <c r="V7" s="162" t="s">
        <v>561</v>
      </c>
      <c r="W7" s="162" t="s">
        <v>1480</v>
      </c>
    </row>
    <row r="8" spans="1:28" x14ac:dyDescent="0.35">
      <c r="A8" s="120" t="s">
        <v>1253</v>
      </c>
      <c r="B8" s="121">
        <v>45547</v>
      </c>
      <c r="C8" s="120" t="s">
        <v>186</v>
      </c>
      <c r="D8" s="109" t="s">
        <v>360</v>
      </c>
      <c r="E8" s="108" t="s">
        <v>87</v>
      </c>
      <c r="F8" s="108" t="s">
        <v>193</v>
      </c>
      <c r="G8" s="108">
        <v>30850051</v>
      </c>
      <c r="H8" s="115">
        <v>14</v>
      </c>
      <c r="I8" s="111">
        <v>13</v>
      </c>
      <c r="J8" s="116">
        <v>0</v>
      </c>
      <c r="K8" s="116">
        <v>0</v>
      </c>
      <c r="L8" s="116">
        <v>0</v>
      </c>
      <c r="M8" s="125">
        <v>-1</v>
      </c>
      <c r="N8" s="125">
        <f t="shared" si="0"/>
        <v>1</v>
      </c>
      <c r="O8" s="125">
        <v>1</v>
      </c>
      <c r="P8" s="269">
        <v>38.200000000000003</v>
      </c>
      <c r="Q8" s="270">
        <v>38.200000000000003</v>
      </c>
      <c r="R8" s="163">
        <v>45559</v>
      </c>
      <c r="S8" s="117">
        <v>45559</v>
      </c>
      <c r="T8" s="117">
        <v>45560</v>
      </c>
      <c r="U8" s="117" t="s">
        <v>560</v>
      </c>
      <c r="V8" s="162" t="s">
        <v>561</v>
      </c>
      <c r="W8" s="162" t="s">
        <v>1480</v>
      </c>
    </row>
    <row r="9" spans="1:28" x14ac:dyDescent="0.35">
      <c r="A9" s="120" t="s">
        <v>1254</v>
      </c>
      <c r="B9" s="121">
        <v>45548</v>
      </c>
      <c r="C9" s="120" t="s">
        <v>950</v>
      </c>
      <c r="D9" s="109" t="s">
        <v>363</v>
      </c>
      <c r="E9" s="108" t="s">
        <v>87</v>
      </c>
      <c r="F9" s="108" t="s">
        <v>216</v>
      </c>
      <c r="G9" s="108">
        <v>30850057</v>
      </c>
      <c r="H9" s="115">
        <v>1</v>
      </c>
      <c r="I9" s="111">
        <v>0</v>
      </c>
      <c r="J9" s="116">
        <v>1</v>
      </c>
      <c r="K9" s="116">
        <v>0</v>
      </c>
      <c r="L9" s="116">
        <v>0</v>
      </c>
      <c r="M9" s="125">
        <v>-1</v>
      </c>
      <c r="N9" s="125">
        <f t="shared" si="0"/>
        <v>1</v>
      </c>
      <c r="O9" s="125">
        <v>1</v>
      </c>
      <c r="P9" s="269">
        <v>130.6</v>
      </c>
      <c r="Q9" s="270">
        <v>130.6</v>
      </c>
      <c r="R9" s="163">
        <v>45559</v>
      </c>
      <c r="S9" s="117">
        <v>45560</v>
      </c>
      <c r="T9" s="117">
        <v>45561</v>
      </c>
      <c r="U9" s="117" t="s">
        <v>560</v>
      </c>
      <c r="V9" s="162" t="s">
        <v>561</v>
      </c>
      <c r="W9" s="162" t="s">
        <v>1480</v>
      </c>
    </row>
    <row r="10" spans="1:28" x14ac:dyDescent="0.35">
      <c r="A10" s="120" t="s">
        <v>1255</v>
      </c>
      <c r="B10" s="121">
        <v>45548</v>
      </c>
      <c r="C10" s="120" t="s">
        <v>261</v>
      </c>
      <c r="D10" s="109" t="s">
        <v>365</v>
      </c>
      <c r="E10" s="108" t="s">
        <v>87</v>
      </c>
      <c r="F10" s="108" t="s">
        <v>221</v>
      </c>
      <c r="G10" s="108">
        <v>30850062</v>
      </c>
      <c r="H10" s="115">
        <v>29</v>
      </c>
      <c r="I10" s="111">
        <v>27</v>
      </c>
      <c r="J10" s="116">
        <v>0</v>
      </c>
      <c r="K10" s="116">
        <v>0</v>
      </c>
      <c r="L10" s="116">
        <v>0</v>
      </c>
      <c r="M10" s="125">
        <v>-2</v>
      </c>
      <c r="N10" s="125">
        <f t="shared" si="0"/>
        <v>2</v>
      </c>
      <c r="O10" s="125">
        <v>2</v>
      </c>
      <c r="P10" s="269">
        <v>130.75</v>
      </c>
      <c r="Q10" s="270">
        <v>261.5</v>
      </c>
      <c r="R10" s="163">
        <v>45559</v>
      </c>
      <c r="S10" s="117">
        <v>45559</v>
      </c>
      <c r="T10" s="117">
        <v>45560</v>
      </c>
      <c r="U10" s="117" t="s">
        <v>560</v>
      </c>
      <c r="V10" s="162" t="s">
        <v>561</v>
      </c>
      <c r="W10" s="162" t="s">
        <v>1480</v>
      </c>
    </row>
    <row r="11" spans="1:28" x14ac:dyDescent="0.35">
      <c r="A11" s="120" t="s">
        <v>1256</v>
      </c>
      <c r="B11" s="121">
        <v>45548</v>
      </c>
      <c r="C11" s="120" t="s">
        <v>1208</v>
      </c>
      <c r="D11" s="109" t="s">
        <v>365</v>
      </c>
      <c r="E11" s="108" t="s">
        <v>87</v>
      </c>
      <c r="F11" s="108" t="s">
        <v>225</v>
      </c>
      <c r="G11" s="108">
        <v>30850067</v>
      </c>
      <c r="H11" s="115">
        <v>24</v>
      </c>
      <c r="I11" s="111">
        <v>22</v>
      </c>
      <c r="J11" s="116">
        <v>0</v>
      </c>
      <c r="K11" s="116">
        <v>0</v>
      </c>
      <c r="L11" s="116">
        <v>0</v>
      </c>
      <c r="M11" s="125">
        <v>-2</v>
      </c>
      <c r="N11" s="125">
        <f t="shared" si="0"/>
        <v>2</v>
      </c>
      <c r="O11" s="125">
        <v>2</v>
      </c>
      <c r="P11" s="269">
        <v>130.75</v>
      </c>
      <c r="Q11" s="270">
        <v>261.5</v>
      </c>
      <c r="R11" s="163">
        <v>45559</v>
      </c>
      <c r="S11" s="117">
        <v>45559</v>
      </c>
      <c r="T11" s="117">
        <v>45560</v>
      </c>
      <c r="U11" s="117" t="s">
        <v>560</v>
      </c>
      <c r="V11" s="162" t="s">
        <v>561</v>
      </c>
      <c r="W11" s="162" t="s">
        <v>1480</v>
      </c>
    </row>
    <row r="12" spans="1:28" x14ac:dyDescent="0.35">
      <c r="A12" s="120" t="s">
        <v>1257</v>
      </c>
      <c r="B12" s="121">
        <v>45548</v>
      </c>
      <c r="C12" s="120" t="s">
        <v>1209</v>
      </c>
      <c r="D12" s="109" t="s">
        <v>365</v>
      </c>
      <c r="E12" s="108" t="s">
        <v>87</v>
      </c>
      <c r="F12" s="108" t="s">
        <v>226</v>
      </c>
      <c r="G12" s="108">
        <v>30850068</v>
      </c>
      <c r="H12" s="115">
        <v>15</v>
      </c>
      <c r="I12" s="111">
        <v>14</v>
      </c>
      <c r="J12" s="116">
        <v>0</v>
      </c>
      <c r="K12" s="116">
        <v>0</v>
      </c>
      <c r="L12" s="116">
        <v>0</v>
      </c>
      <c r="M12" s="125">
        <v>-1</v>
      </c>
      <c r="N12" s="125">
        <f t="shared" si="0"/>
        <v>1</v>
      </c>
      <c r="O12" s="125">
        <v>1</v>
      </c>
      <c r="P12" s="269">
        <v>131.74</v>
      </c>
      <c r="Q12" s="270">
        <v>131.74</v>
      </c>
      <c r="R12" s="163">
        <v>45559</v>
      </c>
      <c r="S12" s="117">
        <v>45559</v>
      </c>
      <c r="T12" s="117">
        <v>45560</v>
      </c>
      <c r="U12" s="117" t="s">
        <v>560</v>
      </c>
      <c r="V12" s="162" t="s">
        <v>561</v>
      </c>
      <c r="W12" s="162" t="s">
        <v>1480</v>
      </c>
    </row>
    <row r="13" spans="1:28" x14ac:dyDescent="0.35">
      <c r="A13" s="120" t="s">
        <v>559</v>
      </c>
      <c r="B13" s="121">
        <v>45548</v>
      </c>
      <c r="C13" s="120" t="s">
        <v>204</v>
      </c>
      <c r="D13" s="109" t="s">
        <v>363</v>
      </c>
      <c r="E13" s="108" t="s">
        <v>87</v>
      </c>
      <c r="F13" s="108" t="s">
        <v>217</v>
      </c>
      <c r="G13" s="108">
        <v>30850058</v>
      </c>
      <c r="H13" s="115">
        <v>26</v>
      </c>
      <c r="I13" s="111">
        <v>19</v>
      </c>
      <c r="J13" s="116">
        <v>3</v>
      </c>
      <c r="K13" s="116">
        <v>3</v>
      </c>
      <c r="L13" s="116">
        <v>0</v>
      </c>
      <c r="M13" s="125">
        <v>-7</v>
      </c>
      <c r="N13" s="125">
        <f t="shared" si="0"/>
        <v>7</v>
      </c>
      <c r="O13" s="125">
        <v>7</v>
      </c>
      <c r="P13" s="269">
        <v>126.29</v>
      </c>
      <c r="Q13" s="270">
        <v>884.03000000000009</v>
      </c>
      <c r="R13" s="163">
        <v>45559</v>
      </c>
      <c r="S13" s="117">
        <v>45559</v>
      </c>
      <c r="T13" s="117">
        <v>45560</v>
      </c>
      <c r="U13" s="117" t="s">
        <v>560</v>
      </c>
      <c r="V13" s="162" t="s">
        <v>561</v>
      </c>
      <c r="W13" s="162" t="s">
        <v>1480</v>
      </c>
    </row>
    <row r="14" spans="1:28" x14ac:dyDescent="0.35">
      <c r="A14" s="120" t="s">
        <v>1258</v>
      </c>
      <c r="B14" s="121">
        <v>45548</v>
      </c>
      <c r="C14" s="120" t="s">
        <v>1210</v>
      </c>
      <c r="D14" s="109" t="s">
        <v>363</v>
      </c>
      <c r="E14" s="108" t="s">
        <v>87</v>
      </c>
      <c r="F14" s="108" t="s">
        <v>219</v>
      </c>
      <c r="G14" s="108">
        <v>30850060</v>
      </c>
      <c r="H14" s="115">
        <v>12</v>
      </c>
      <c r="I14" s="111">
        <v>11</v>
      </c>
      <c r="J14" s="116">
        <v>1</v>
      </c>
      <c r="K14" s="116">
        <v>0</v>
      </c>
      <c r="L14" s="116">
        <v>0</v>
      </c>
      <c r="M14" s="125">
        <v>-1</v>
      </c>
      <c r="N14" s="125">
        <f t="shared" si="0"/>
        <v>1</v>
      </c>
      <c r="O14" s="125">
        <v>1</v>
      </c>
      <c r="P14" s="269">
        <v>131.26</v>
      </c>
      <c r="Q14" s="270">
        <v>131.26</v>
      </c>
      <c r="R14" s="163">
        <v>45559</v>
      </c>
      <c r="S14" s="117">
        <v>45559</v>
      </c>
      <c r="T14" s="117">
        <v>45560</v>
      </c>
      <c r="U14" s="117" t="s">
        <v>560</v>
      </c>
      <c r="V14" s="162" t="s">
        <v>561</v>
      </c>
      <c r="W14" s="162" t="s">
        <v>1480</v>
      </c>
    </row>
    <row r="15" spans="1:28" x14ac:dyDescent="0.35">
      <c r="A15" s="120" t="s">
        <v>1259</v>
      </c>
      <c r="B15" s="121">
        <v>45555</v>
      </c>
      <c r="C15" s="120" t="s">
        <v>258</v>
      </c>
      <c r="D15" s="109" t="s">
        <v>365</v>
      </c>
      <c r="E15" s="108" t="s">
        <v>87</v>
      </c>
      <c r="F15" s="108" t="s">
        <v>259</v>
      </c>
      <c r="G15" s="108">
        <v>30850073</v>
      </c>
      <c r="H15" s="115">
        <v>39</v>
      </c>
      <c r="I15" s="111">
        <v>35</v>
      </c>
      <c r="J15" s="116">
        <v>2</v>
      </c>
      <c r="K15" s="116">
        <v>1</v>
      </c>
      <c r="L15" s="116">
        <v>0</v>
      </c>
      <c r="M15" s="125">
        <v>-4</v>
      </c>
      <c r="N15" s="125">
        <f t="shared" si="0"/>
        <v>4</v>
      </c>
      <c r="O15" s="125">
        <v>4</v>
      </c>
      <c r="P15" s="269">
        <v>130.1</v>
      </c>
      <c r="Q15" s="270">
        <v>520.4</v>
      </c>
      <c r="R15" s="163">
        <v>45560</v>
      </c>
      <c r="S15" s="117">
        <v>45561</v>
      </c>
      <c r="T15" s="117">
        <v>45562</v>
      </c>
      <c r="U15" s="117" t="s">
        <v>560</v>
      </c>
      <c r="V15" s="162" t="s">
        <v>561</v>
      </c>
      <c r="W15" s="162" t="s">
        <v>1480</v>
      </c>
    </row>
    <row r="16" spans="1:28" x14ac:dyDescent="0.35">
      <c r="A16" s="120" t="s">
        <v>1260</v>
      </c>
      <c r="B16" s="121">
        <v>45555</v>
      </c>
      <c r="C16" s="120" t="s">
        <v>281</v>
      </c>
      <c r="D16" s="109" t="s">
        <v>361</v>
      </c>
      <c r="E16" s="108" t="s">
        <v>87</v>
      </c>
      <c r="F16" s="108" t="s">
        <v>282</v>
      </c>
      <c r="G16" s="108">
        <v>30850086</v>
      </c>
      <c r="H16" s="115">
        <v>9</v>
      </c>
      <c r="I16" s="111">
        <v>8</v>
      </c>
      <c r="J16" s="116">
        <v>0</v>
      </c>
      <c r="K16" s="116">
        <v>1</v>
      </c>
      <c r="L16" s="116">
        <v>0</v>
      </c>
      <c r="M16" s="125">
        <v>-1</v>
      </c>
      <c r="N16" s="125">
        <f t="shared" si="0"/>
        <v>1</v>
      </c>
      <c r="O16" s="125">
        <v>1</v>
      </c>
      <c r="P16" s="269">
        <v>47.39</v>
      </c>
      <c r="Q16" s="270">
        <v>47.39</v>
      </c>
      <c r="R16" s="163">
        <v>45560</v>
      </c>
      <c r="S16" s="117">
        <v>45561</v>
      </c>
      <c r="T16" s="117">
        <v>45562</v>
      </c>
      <c r="U16" s="117" t="s">
        <v>560</v>
      </c>
      <c r="V16" s="162" t="s">
        <v>561</v>
      </c>
      <c r="W16" s="162" t="s">
        <v>1480</v>
      </c>
    </row>
    <row r="17" spans="1:23" x14ac:dyDescent="0.35">
      <c r="A17" s="120" t="s">
        <v>1261</v>
      </c>
      <c r="B17" s="119">
        <v>45558</v>
      </c>
      <c r="C17" s="120" t="s">
        <v>245</v>
      </c>
      <c r="D17" s="109" t="s">
        <v>360</v>
      </c>
      <c r="E17" s="108" t="s">
        <v>87</v>
      </c>
      <c r="F17" s="108" t="s">
        <v>246</v>
      </c>
      <c r="G17" s="108">
        <v>30850091</v>
      </c>
      <c r="H17" s="115">
        <v>403</v>
      </c>
      <c r="I17" s="111">
        <v>397</v>
      </c>
      <c r="J17" s="116">
        <v>2</v>
      </c>
      <c r="K17" s="116">
        <v>4</v>
      </c>
      <c r="L17" s="116">
        <v>0</v>
      </c>
      <c r="M17" s="125">
        <v>-6</v>
      </c>
      <c r="N17" s="125">
        <f t="shared" si="0"/>
        <v>6</v>
      </c>
      <c r="O17" s="125">
        <v>6</v>
      </c>
      <c r="P17" s="269">
        <v>58.32</v>
      </c>
      <c r="Q17" s="270">
        <v>349.92</v>
      </c>
      <c r="R17" s="163">
        <v>45561</v>
      </c>
      <c r="S17" s="117">
        <v>45565</v>
      </c>
      <c r="T17" s="117">
        <v>45566</v>
      </c>
      <c r="U17" s="117" t="s">
        <v>560</v>
      </c>
      <c r="V17" s="162" t="s">
        <v>561</v>
      </c>
      <c r="W17" s="162" t="s">
        <v>1480</v>
      </c>
    </row>
    <row r="18" spans="1:23" x14ac:dyDescent="0.35">
      <c r="A18" s="120" t="s">
        <v>1262</v>
      </c>
      <c r="B18" s="121">
        <v>45558</v>
      </c>
      <c r="C18" s="120" t="s">
        <v>245</v>
      </c>
      <c r="D18" s="109" t="s">
        <v>360</v>
      </c>
      <c r="E18" s="108" t="s">
        <v>87</v>
      </c>
      <c r="F18" s="108" t="s">
        <v>354</v>
      </c>
      <c r="G18" s="108">
        <v>30850092</v>
      </c>
      <c r="H18" s="115">
        <v>400</v>
      </c>
      <c r="I18" s="111">
        <v>397</v>
      </c>
      <c r="J18" s="116">
        <v>1</v>
      </c>
      <c r="K18" s="116">
        <v>2</v>
      </c>
      <c r="L18" s="116">
        <v>0</v>
      </c>
      <c r="M18" s="125">
        <v>-3</v>
      </c>
      <c r="N18" s="125">
        <f t="shared" si="0"/>
        <v>3</v>
      </c>
      <c r="O18" s="125">
        <v>3</v>
      </c>
      <c r="P18" s="269">
        <v>58.32</v>
      </c>
      <c r="Q18" s="270">
        <v>174.96</v>
      </c>
      <c r="R18" s="163">
        <v>45562</v>
      </c>
      <c r="S18" s="117">
        <v>45566</v>
      </c>
      <c r="T18" s="117">
        <v>45567</v>
      </c>
      <c r="U18" s="117" t="s">
        <v>560</v>
      </c>
      <c r="V18" s="162" t="s">
        <v>561</v>
      </c>
      <c r="W18" s="162" t="s">
        <v>1480</v>
      </c>
    </row>
    <row r="19" spans="1:23" x14ac:dyDescent="0.35">
      <c r="A19" s="120" t="s">
        <v>1263</v>
      </c>
      <c r="B19" s="121">
        <v>45560</v>
      </c>
      <c r="C19" s="120" t="s">
        <v>114</v>
      </c>
      <c r="D19" s="109" t="s">
        <v>364</v>
      </c>
      <c r="E19" s="108" t="s">
        <v>87</v>
      </c>
      <c r="F19" s="108" t="s">
        <v>390</v>
      </c>
      <c r="G19" s="108">
        <v>30850096</v>
      </c>
      <c r="H19" s="115">
        <v>10</v>
      </c>
      <c r="I19" s="111">
        <v>9</v>
      </c>
      <c r="J19" s="116">
        <v>1</v>
      </c>
      <c r="K19" s="116">
        <v>0</v>
      </c>
      <c r="L19" s="116">
        <v>0</v>
      </c>
      <c r="M19" s="125">
        <v>-1</v>
      </c>
      <c r="N19" s="125">
        <f t="shared" si="0"/>
        <v>1</v>
      </c>
      <c r="O19" s="125">
        <v>1</v>
      </c>
      <c r="P19" s="269">
        <v>98.95</v>
      </c>
      <c r="Q19" s="270">
        <v>98.95</v>
      </c>
      <c r="R19" s="163">
        <v>45563</v>
      </c>
      <c r="S19" s="117">
        <v>45565</v>
      </c>
      <c r="T19" s="117">
        <v>45566</v>
      </c>
      <c r="U19" s="117" t="s">
        <v>560</v>
      </c>
      <c r="V19" s="162" t="s">
        <v>561</v>
      </c>
      <c r="W19" s="162" t="s">
        <v>1480</v>
      </c>
    </row>
    <row r="20" spans="1:23" x14ac:dyDescent="0.35">
      <c r="A20" s="120" t="s">
        <v>1264</v>
      </c>
      <c r="B20" s="121">
        <v>45560</v>
      </c>
      <c r="C20" s="120" t="s">
        <v>458</v>
      </c>
      <c r="D20" s="109" t="s">
        <v>361</v>
      </c>
      <c r="E20" s="108" t="s">
        <v>87</v>
      </c>
      <c r="F20" s="108" t="s">
        <v>459</v>
      </c>
      <c r="G20" s="108">
        <v>30850113</v>
      </c>
      <c r="H20" s="115">
        <v>12</v>
      </c>
      <c r="I20" s="111">
        <v>11</v>
      </c>
      <c r="J20" s="116">
        <v>1</v>
      </c>
      <c r="K20" s="116">
        <v>0</v>
      </c>
      <c r="L20" s="116">
        <v>0</v>
      </c>
      <c r="M20" s="125">
        <v>-1</v>
      </c>
      <c r="N20" s="125">
        <f t="shared" si="0"/>
        <v>1</v>
      </c>
      <c r="O20" s="125">
        <v>1</v>
      </c>
      <c r="P20" s="269">
        <v>46.62</v>
      </c>
      <c r="Q20" s="270">
        <v>46.62</v>
      </c>
      <c r="R20" s="163">
        <v>45563</v>
      </c>
      <c r="S20" s="117">
        <v>45565</v>
      </c>
      <c r="T20" s="117">
        <v>45566</v>
      </c>
      <c r="U20" s="117" t="s">
        <v>560</v>
      </c>
      <c r="V20" s="162" t="s">
        <v>561</v>
      </c>
      <c r="W20" s="162" t="s">
        <v>1480</v>
      </c>
    </row>
    <row r="21" spans="1:23" x14ac:dyDescent="0.35">
      <c r="A21" s="120" t="s">
        <v>1265</v>
      </c>
      <c r="B21" s="121">
        <v>45560</v>
      </c>
      <c r="C21" s="120" t="s">
        <v>462</v>
      </c>
      <c r="D21" s="109" t="s">
        <v>365</v>
      </c>
      <c r="E21" s="108" t="s">
        <v>87</v>
      </c>
      <c r="F21" s="108" t="s">
        <v>450</v>
      </c>
      <c r="G21" s="108">
        <v>30850115</v>
      </c>
      <c r="H21" s="115">
        <v>28</v>
      </c>
      <c r="I21" s="111">
        <v>25</v>
      </c>
      <c r="J21" s="116">
        <v>1</v>
      </c>
      <c r="K21" s="116">
        <v>1</v>
      </c>
      <c r="L21" s="116">
        <v>0</v>
      </c>
      <c r="M21" s="125">
        <v>-3</v>
      </c>
      <c r="N21" s="125">
        <f t="shared" si="0"/>
        <v>3</v>
      </c>
      <c r="O21" s="125">
        <v>3</v>
      </c>
      <c r="P21" s="269">
        <v>131.83000000000001</v>
      </c>
      <c r="Q21" s="270">
        <v>395.49</v>
      </c>
      <c r="R21" s="163">
        <v>45563</v>
      </c>
      <c r="S21" s="117">
        <v>45565</v>
      </c>
      <c r="T21" s="117">
        <v>45566</v>
      </c>
      <c r="U21" s="117" t="s">
        <v>560</v>
      </c>
      <c r="V21" s="162" t="s">
        <v>561</v>
      </c>
      <c r="W21" s="162" t="s">
        <v>1480</v>
      </c>
    </row>
    <row r="22" spans="1:23" x14ac:dyDescent="0.35">
      <c r="A22" s="120" t="s">
        <v>1266</v>
      </c>
      <c r="B22" s="121">
        <v>45560</v>
      </c>
      <c r="C22" s="120" t="s">
        <v>451</v>
      </c>
      <c r="D22" s="109" t="s">
        <v>361</v>
      </c>
      <c r="E22" s="108" t="s">
        <v>87</v>
      </c>
      <c r="F22" s="108" t="s">
        <v>452</v>
      </c>
      <c r="G22" s="108">
        <v>30850109</v>
      </c>
      <c r="H22" s="115">
        <v>2</v>
      </c>
      <c r="I22" s="111">
        <v>0</v>
      </c>
      <c r="J22" s="116">
        <v>0</v>
      </c>
      <c r="K22" s="116">
        <v>0</v>
      </c>
      <c r="L22" s="116">
        <v>0</v>
      </c>
      <c r="M22" s="125">
        <v>-2</v>
      </c>
      <c r="N22" s="125">
        <f t="shared" si="0"/>
        <v>2</v>
      </c>
      <c r="O22" s="125">
        <v>2</v>
      </c>
      <c r="P22" s="269">
        <v>48.35</v>
      </c>
      <c r="Q22" s="270">
        <v>96.7</v>
      </c>
      <c r="R22" s="163">
        <v>45563</v>
      </c>
      <c r="S22" s="117">
        <v>45565</v>
      </c>
      <c r="T22" s="117">
        <v>45566</v>
      </c>
      <c r="U22" s="117" t="s">
        <v>560</v>
      </c>
      <c r="V22" s="162" t="s">
        <v>561</v>
      </c>
      <c r="W22" s="162" t="s">
        <v>1480</v>
      </c>
    </row>
    <row r="23" spans="1:23" x14ac:dyDescent="0.35">
      <c r="A23" s="120" t="s">
        <v>1267</v>
      </c>
      <c r="B23" s="121">
        <v>45561</v>
      </c>
      <c r="C23" s="120" t="s">
        <v>474</v>
      </c>
      <c r="D23" s="109" t="s">
        <v>360</v>
      </c>
      <c r="E23" s="108" t="s">
        <v>87</v>
      </c>
      <c r="F23" s="108" t="s">
        <v>476</v>
      </c>
      <c r="G23" s="108">
        <v>30850132</v>
      </c>
      <c r="H23" s="115">
        <v>98</v>
      </c>
      <c r="I23" s="111">
        <v>96</v>
      </c>
      <c r="J23" s="116">
        <v>2</v>
      </c>
      <c r="K23" s="116">
        <v>0</v>
      </c>
      <c r="L23" s="116">
        <v>0</v>
      </c>
      <c r="M23" s="125">
        <v>-2</v>
      </c>
      <c r="N23" s="125">
        <f t="shared" si="0"/>
        <v>2</v>
      </c>
      <c r="O23" s="125">
        <v>2</v>
      </c>
      <c r="P23" s="269">
        <v>42.41</v>
      </c>
      <c r="Q23" s="270">
        <v>84.82</v>
      </c>
      <c r="R23" s="163">
        <v>45565</v>
      </c>
      <c r="S23" s="117">
        <v>45566</v>
      </c>
      <c r="T23" s="117">
        <v>45567</v>
      </c>
      <c r="U23" s="117" t="s">
        <v>560</v>
      </c>
      <c r="V23" s="162" t="s">
        <v>561</v>
      </c>
      <c r="W23" s="162" t="s">
        <v>1480</v>
      </c>
    </row>
    <row r="24" spans="1:23" x14ac:dyDescent="0.35">
      <c r="A24" s="120" t="s">
        <v>1268</v>
      </c>
      <c r="B24" s="121">
        <v>45561</v>
      </c>
      <c r="C24" s="120" t="s">
        <v>474</v>
      </c>
      <c r="D24" s="109" t="s">
        <v>360</v>
      </c>
      <c r="E24" s="108" t="s">
        <v>87</v>
      </c>
      <c r="F24" s="108" t="s">
        <v>477</v>
      </c>
      <c r="G24" s="108">
        <v>30850133</v>
      </c>
      <c r="H24" s="115">
        <v>22</v>
      </c>
      <c r="I24" s="111">
        <v>21</v>
      </c>
      <c r="J24" s="116">
        <v>1</v>
      </c>
      <c r="K24" s="116">
        <v>0</v>
      </c>
      <c r="L24" s="116">
        <v>0</v>
      </c>
      <c r="M24" s="125">
        <v>-1</v>
      </c>
      <c r="N24" s="125">
        <f t="shared" si="0"/>
        <v>1</v>
      </c>
      <c r="O24" s="125">
        <v>1</v>
      </c>
      <c r="P24" s="269">
        <v>42.41</v>
      </c>
      <c r="Q24" s="270">
        <v>42.41</v>
      </c>
      <c r="R24" s="163">
        <v>45565</v>
      </c>
      <c r="S24" s="117">
        <v>45566</v>
      </c>
      <c r="T24" s="117">
        <v>45567</v>
      </c>
      <c r="U24" s="117" t="s">
        <v>560</v>
      </c>
      <c r="V24" s="162" t="s">
        <v>561</v>
      </c>
      <c r="W24" s="162" t="s">
        <v>1480</v>
      </c>
    </row>
    <row r="25" spans="1:23" x14ac:dyDescent="0.35">
      <c r="A25" s="120" t="s">
        <v>1269</v>
      </c>
      <c r="B25" s="121">
        <v>45562</v>
      </c>
      <c r="C25" s="120" t="s">
        <v>500</v>
      </c>
      <c r="D25" s="109" t="s">
        <v>364</v>
      </c>
      <c r="E25" s="108" t="s">
        <v>87</v>
      </c>
      <c r="F25" s="108" t="s">
        <v>506</v>
      </c>
      <c r="G25" s="108">
        <v>30850142</v>
      </c>
      <c r="H25" s="115">
        <v>12</v>
      </c>
      <c r="I25" s="111">
        <v>11</v>
      </c>
      <c r="J25" s="116">
        <v>1</v>
      </c>
      <c r="K25" s="116">
        <v>0</v>
      </c>
      <c r="L25" s="116">
        <v>0</v>
      </c>
      <c r="M25" s="125">
        <v>-1</v>
      </c>
      <c r="N25" s="125">
        <f t="shared" si="0"/>
        <v>1</v>
      </c>
      <c r="O25" s="125">
        <v>1</v>
      </c>
      <c r="P25" s="269">
        <v>99.6</v>
      </c>
      <c r="Q25" s="270">
        <v>99.6</v>
      </c>
      <c r="R25" s="163">
        <v>45567</v>
      </c>
      <c r="S25" s="117">
        <v>45568</v>
      </c>
      <c r="T25" s="117">
        <v>45569</v>
      </c>
      <c r="U25" s="117" t="s">
        <v>560</v>
      </c>
      <c r="V25" s="162" t="s">
        <v>561</v>
      </c>
      <c r="W25" s="162" t="s">
        <v>1480</v>
      </c>
    </row>
    <row r="26" spans="1:23" x14ac:dyDescent="0.35">
      <c r="A26" s="120" t="s">
        <v>1270</v>
      </c>
      <c r="B26" s="121">
        <v>45562</v>
      </c>
      <c r="C26" s="120" t="s">
        <v>505</v>
      </c>
      <c r="D26" s="109" t="s">
        <v>364</v>
      </c>
      <c r="E26" s="108" t="s">
        <v>87</v>
      </c>
      <c r="F26" s="108" t="s">
        <v>512</v>
      </c>
      <c r="G26" s="108">
        <v>30850145</v>
      </c>
      <c r="H26" s="115">
        <v>10</v>
      </c>
      <c r="I26" s="111">
        <v>8</v>
      </c>
      <c r="J26" s="116">
        <v>1</v>
      </c>
      <c r="K26" s="116">
        <v>1</v>
      </c>
      <c r="L26" s="116">
        <v>0</v>
      </c>
      <c r="M26" s="125">
        <v>-2</v>
      </c>
      <c r="N26" s="125">
        <f t="shared" si="0"/>
        <v>2</v>
      </c>
      <c r="O26" s="125">
        <v>2</v>
      </c>
      <c r="P26" s="269">
        <v>100.29</v>
      </c>
      <c r="Q26" s="270">
        <v>200.58</v>
      </c>
      <c r="R26" s="163">
        <v>45567</v>
      </c>
      <c r="S26" s="117">
        <v>45568</v>
      </c>
      <c r="T26" s="117">
        <v>45569</v>
      </c>
      <c r="U26" s="117" t="s">
        <v>560</v>
      </c>
      <c r="V26" s="162" t="s">
        <v>561</v>
      </c>
      <c r="W26" s="162" t="s">
        <v>1480</v>
      </c>
    </row>
    <row r="27" spans="1:23" x14ac:dyDescent="0.35">
      <c r="A27" s="120" t="s">
        <v>1271</v>
      </c>
      <c r="B27" s="121">
        <v>45562</v>
      </c>
      <c r="C27" s="120" t="s">
        <v>519</v>
      </c>
      <c r="D27" s="109" t="s">
        <v>364</v>
      </c>
      <c r="E27" s="108" t="s">
        <v>87</v>
      </c>
      <c r="F27" s="108" t="s">
        <v>522</v>
      </c>
      <c r="G27" s="108">
        <v>30850154</v>
      </c>
      <c r="H27" s="115">
        <v>2</v>
      </c>
      <c r="I27" s="111">
        <v>1</v>
      </c>
      <c r="J27" s="116">
        <v>1</v>
      </c>
      <c r="K27" s="116">
        <v>0</v>
      </c>
      <c r="L27" s="116">
        <v>0</v>
      </c>
      <c r="M27" s="125">
        <v>-1</v>
      </c>
      <c r="N27" s="125">
        <f t="shared" si="0"/>
        <v>1</v>
      </c>
      <c r="O27" s="125">
        <v>1</v>
      </c>
      <c r="P27" s="269">
        <v>99.6</v>
      </c>
      <c r="Q27" s="270">
        <v>99.6</v>
      </c>
      <c r="R27" s="163">
        <v>45567</v>
      </c>
      <c r="S27" s="117">
        <v>45568</v>
      </c>
      <c r="T27" s="117">
        <v>45569</v>
      </c>
      <c r="U27" s="117" t="s">
        <v>560</v>
      </c>
      <c r="V27" s="162" t="s">
        <v>561</v>
      </c>
      <c r="W27" s="162" t="s">
        <v>1480</v>
      </c>
    </row>
    <row r="28" spans="1:23" x14ac:dyDescent="0.35">
      <c r="A28" s="120" t="s">
        <v>1272</v>
      </c>
      <c r="B28" s="121">
        <v>45562</v>
      </c>
      <c r="C28" s="120" t="s">
        <v>110</v>
      </c>
      <c r="D28" s="109" t="s">
        <v>364</v>
      </c>
      <c r="E28" s="108" t="s">
        <v>87</v>
      </c>
      <c r="F28" s="108" t="s">
        <v>491</v>
      </c>
      <c r="G28" s="108">
        <v>30850155</v>
      </c>
      <c r="H28" s="115">
        <v>1</v>
      </c>
      <c r="I28" s="111">
        <v>0</v>
      </c>
      <c r="J28" s="116">
        <v>1</v>
      </c>
      <c r="K28" s="116">
        <v>0</v>
      </c>
      <c r="L28" s="116">
        <v>0</v>
      </c>
      <c r="M28" s="125">
        <v>-1</v>
      </c>
      <c r="N28" s="125">
        <f t="shared" si="0"/>
        <v>1</v>
      </c>
      <c r="O28" s="125">
        <v>1</v>
      </c>
      <c r="P28" s="269">
        <v>98.95</v>
      </c>
      <c r="Q28" s="270">
        <v>98.95</v>
      </c>
      <c r="R28" s="163">
        <v>45567</v>
      </c>
      <c r="S28" s="117">
        <v>45568</v>
      </c>
      <c r="T28" s="117">
        <v>45569</v>
      </c>
      <c r="U28" s="117" t="s">
        <v>560</v>
      </c>
      <c r="V28" s="162" t="s">
        <v>561</v>
      </c>
      <c r="W28" s="162" t="s">
        <v>1480</v>
      </c>
    </row>
    <row r="29" spans="1:23" x14ac:dyDescent="0.35">
      <c r="A29" s="120" t="s">
        <v>1273</v>
      </c>
      <c r="B29" s="121">
        <v>45562</v>
      </c>
      <c r="C29" s="120" t="s">
        <v>549</v>
      </c>
      <c r="D29" s="109" t="s">
        <v>364</v>
      </c>
      <c r="E29" s="108" t="s">
        <v>87</v>
      </c>
      <c r="F29" s="108" t="s">
        <v>504</v>
      </c>
      <c r="G29" s="108">
        <v>30850141</v>
      </c>
      <c r="H29" s="115">
        <v>16</v>
      </c>
      <c r="I29" s="111">
        <v>15</v>
      </c>
      <c r="J29" s="116">
        <v>1</v>
      </c>
      <c r="K29" s="116">
        <v>0</v>
      </c>
      <c r="L29" s="116">
        <v>0</v>
      </c>
      <c r="M29" s="125">
        <v>-1</v>
      </c>
      <c r="N29" s="125">
        <f t="shared" si="0"/>
        <v>1</v>
      </c>
      <c r="O29" s="125">
        <v>1</v>
      </c>
      <c r="P29" s="269">
        <v>100.29</v>
      </c>
      <c r="Q29" s="270">
        <v>100.29</v>
      </c>
      <c r="R29" s="163">
        <v>45567</v>
      </c>
      <c r="S29" s="117">
        <v>45568</v>
      </c>
      <c r="T29" s="117">
        <v>45569</v>
      </c>
      <c r="U29" s="117" t="s">
        <v>560</v>
      </c>
      <c r="V29" s="162" t="s">
        <v>561</v>
      </c>
      <c r="W29" s="162" t="s">
        <v>1480</v>
      </c>
    </row>
    <row r="30" spans="1:23" x14ac:dyDescent="0.35">
      <c r="A30" s="120" t="s">
        <v>1274</v>
      </c>
      <c r="B30" s="121">
        <v>45562</v>
      </c>
      <c r="C30" s="120" t="s">
        <v>507</v>
      </c>
      <c r="D30" s="109" t="s">
        <v>360</v>
      </c>
      <c r="E30" s="108" t="s">
        <v>87</v>
      </c>
      <c r="F30" s="108" t="s">
        <v>489</v>
      </c>
      <c r="G30" s="108">
        <v>30850138</v>
      </c>
      <c r="H30" s="115">
        <v>52</v>
      </c>
      <c r="I30" s="111">
        <v>46</v>
      </c>
      <c r="J30" s="116">
        <v>1</v>
      </c>
      <c r="K30" s="116">
        <v>1</v>
      </c>
      <c r="L30" s="116">
        <v>0</v>
      </c>
      <c r="M30" s="125">
        <v>-6</v>
      </c>
      <c r="N30" s="125">
        <f t="shared" si="0"/>
        <v>6</v>
      </c>
      <c r="O30" s="125">
        <v>6</v>
      </c>
      <c r="P30" s="269">
        <v>99.6</v>
      </c>
      <c r="Q30" s="270">
        <v>597.59999999999991</v>
      </c>
      <c r="R30" s="163">
        <v>45567</v>
      </c>
      <c r="S30" s="117">
        <v>45568</v>
      </c>
      <c r="T30" s="117">
        <v>45569</v>
      </c>
      <c r="U30" s="117" t="s">
        <v>560</v>
      </c>
      <c r="V30" s="162" t="s">
        <v>561</v>
      </c>
      <c r="W30" s="162" t="s">
        <v>1480</v>
      </c>
    </row>
    <row r="31" spans="1:23" x14ac:dyDescent="0.35">
      <c r="A31" s="120" t="s">
        <v>1275</v>
      </c>
      <c r="B31" s="121">
        <v>45562</v>
      </c>
      <c r="C31" s="120" t="s">
        <v>500</v>
      </c>
      <c r="D31" s="109" t="s">
        <v>360</v>
      </c>
      <c r="E31" s="108" t="s">
        <v>87</v>
      </c>
      <c r="F31" s="108" t="s">
        <v>192</v>
      </c>
      <c r="G31" s="108">
        <v>30850127</v>
      </c>
      <c r="H31" s="115">
        <v>39</v>
      </c>
      <c r="I31" s="111">
        <v>35</v>
      </c>
      <c r="J31" s="116">
        <v>3</v>
      </c>
      <c r="K31" s="116">
        <v>0</v>
      </c>
      <c r="L31" s="116">
        <v>0</v>
      </c>
      <c r="M31" s="125">
        <v>-4</v>
      </c>
      <c r="N31" s="125">
        <f t="shared" si="0"/>
        <v>4</v>
      </c>
      <c r="O31" s="125">
        <v>4</v>
      </c>
      <c r="P31" s="269">
        <v>99.6</v>
      </c>
      <c r="Q31" s="270">
        <v>398.4</v>
      </c>
      <c r="R31" s="163">
        <v>45568</v>
      </c>
      <c r="S31" s="117">
        <v>45569</v>
      </c>
      <c r="T31" s="117">
        <v>45572</v>
      </c>
      <c r="U31" s="117" t="s">
        <v>560</v>
      </c>
      <c r="V31" s="162" t="s">
        <v>561</v>
      </c>
      <c r="W31" s="162" t="s">
        <v>1480</v>
      </c>
    </row>
    <row r="32" spans="1:23" x14ac:dyDescent="0.35">
      <c r="A32" s="120" t="s">
        <v>1276</v>
      </c>
      <c r="B32" s="121">
        <v>45562</v>
      </c>
      <c r="C32" s="120" t="s">
        <v>514</v>
      </c>
      <c r="D32" s="109" t="s">
        <v>360</v>
      </c>
      <c r="E32" s="108" t="s">
        <v>87</v>
      </c>
      <c r="F32" s="108" t="s">
        <v>499</v>
      </c>
      <c r="G32" s="108">
        <v>30850128</v>
      </c>
      <c r="H32" s="115">
        <v>103</v>
      </c>
      <c r="I32" s="111">
        <v>101</v>
      </c>
      <c r="J32" s="116">
        <v>2</v>
      </c>
      <c r="K32" s="116">
        <v>0</v>
      </c>
      <c r="L32" s="116">
        <v>0</v>
      </c>
      <c r="M32" s="125">
        <v>-2</v>
      </c>
      <c r="N32" s="125">
        <f t="shared" si="0"/>
        <v>2</v>
      </c>
      <c r="O32" s="125">
        <v>2</v>
      </c>
      <c r="P32" s="269">
        <v>115.45</v>
      </c>
      <c r="Q32" s="270">
        <v>230.9</v>
      </c>
      <c r="R32" s="163">
        <v>45568</v>
      </c>
      <c r="S32" s="117">
        <v>45569</v>
      </c>
      <c r="T32" s="117">
        <v>45572</v>
      </c>
      <c r="U32" s="117" t="s">
        <v>560</v>
      </c>
      <c r="V32" s="162" t="s">
        <v>561</v>
      </c>
      <c r="W32" s="162" t="s">
        <v>1480</v>
      </c>
    </row>
    <row r="33" spans="1:23" x14ac:dyDescent="0.35">
      <c r="A33" s="120" t="s">
        <v>1277</v>
      </c>
      <c r="B33" s="121">
        <v>45562</v>
      </c>
      <c r="C33" s="120" t="s">
        <v>518</v>
      </c>
      <c r="D33" s="109" t="s">
        <v>364</v>
      </c>
      <c r="E33" s="108" t="s">
        <v>87</v>
      </c>
      <c r="F33" s="108" t="s">
        <v>495</v>
      </c>
      <c r="G33" s="108">
        <v>30850149</v>
      </c>
      <c r="H33" s="115">
        <v>4</v>
      </c>
      <c r="I33" s="111">
        <v>2</v>
      </c>
      <c r="J33" s="116">
        <v>2</v>
      </c>
      <c r="K33" s="116">
        <v>0</v>
      </c>
      <c r="L33" s="116">
        <v>0</v>
      </c>
      <c r="M33" s="125">
        <v>-2</v>
      </c>
      <c r="N33" s="125">
        <f t="shared" si="0"/>
        <v>2</v>
      </c>
      <c r="O33" s="125">
        <v>2</v>
      </c>
      <c r="P33" s="269">
        <v>99.6</v>
      </c>
      <c r="Q33" s="270">
        <v>199.2</v>
      </c>
      <c r="R33" s="164">
        <v>45572</v>
      </c>
      <c r="S33" s="117">
        <v>45573</v>
      </c>
      <c r="T33" s="117">
        <v>45574</v>
      </c>
      <c r="U33" s="117" t="s">
        <v>560</v>
      </c>
      <c r="V33" s="162" t="s">
        <v>561</v>
      </c>
      <c r="W33" s="162" t="s">
        <v>1480</v>
      </c>
    </row>
    <row r="34" spans="1:23" x14ac:dyDescent="0.35">
      <c r="A34" s="120" t="s">
        <v>1278</v>
      </c>
      <c r="B34" s="121">
        <v>45565</v>
      </c>
      <c r="C34" s="120" t="s">
        <v>526</v>
      </c>
      <c r="D34" s="109" t="s">
        <v>365</v>
      </c>
      <c r="E34" s="108" t="s">
        <v>87</v>
      </c>
      <c r="F34" s="108" t="s">
        <v>527</v>
      </c>
      <c r="G34" s="108">
        <v>30850160</v>
      </c>
      <c r="H34" s="115">
        <v>1</v>
      </c>
      <c r="I34" s="111">
        <v>0</v>
      </c>
      <c r="J34" s="116">
        <v>1</v>
      </c>
      <c r="K34" s="116">
        <v>0</v>
      </c>
      <c r="L34" s="116">
        <v>0</v>
      </c>
      <c r="M34" s="125">
        <v>-1</v>
      </c>
      <c r="N34" s="125">
        <f t="shared" si="0"/>
        <v>1</v>
      </c>
      <c r="O34" s="125">
        <v>1</v>
      </c>
      <c r="P34" s="269">
        <v>137</v>
      </c>
      <c r="Q34" s="270">
        <v>137</v>
      </c>
      <c r="R34" s="164">
        <v>45572</v>
      </c>
      <c r="S34" s="117">
        <v>45573</v>
      </c>
      <c r="T34" s="117">
        <v>45574</v>
      </c>
      <c r="U34" s="117" t="s">
        <v>560</v>
      </c>
      <c r="V34" s="162" t="s">
        <v>561</v>
      </c>
      <c r="W34" s="162" t="s">
        <v>1480</v>
      </c>
    </row>
    <row r="35" spans="1:23" x14ac:dyDescent="0.35">
      <c r="A35" s="120" t="s">
        <v>1279</v>
      </c>
      <c r="B35" s="121">
        <v>45565</v>
      </c>
      <c r="C35" s="120" t="s">
        <v>532</v>
      </c>
      <c r="D35" s="109" t="s">
        <v>365</v>
      </c>
      <c r="E35" s="108" t="s">
        <v>87</v>
      </c>
      <c r="F35" s="108" t="s">
        <v>533</v>
      </c>
      <c r="G35" s="108">
        <v>30850163</v>
      </c>
      <c r="H35" s="115">
        <v>2</v>
      </c>
      <c r="I35" s="111">
        <v>1</v>
      </c>
      <c r="J35" s="116">
        <v>0</v>
      </c>
      <c r="K35" s="116">
        <v>1</v>
      </c>
      <c r="L35" s="116">
        <v>0</v>
      </c>
      <c r="M35" s="125">
        <v>-1</v>
      </c>
      <c r="N35" s="125">
        <f t="shared" si="0"/>
        <v>1</v>
      </c>
      <c r="O35" s="125">
        <v>1</v>
      </c>
      <c r="P35" s="269">
        <v>132.63999999999999</v>
      </c>
      <c r="Q35" s="270">
        <v>132.63999999999999</v>
      </c>
      <c r="R35" s="164">
        <v>45572</v>
      </c>
      <c r="S35" s="117">
        <v>45573</v>
      </c>
      <c r="T35" s="117">
        <v>45574</v>
      </c>
      <c r="U35" s="117" t="s">
        <v>560</v>
      </c>
      <c r="V35" s="162" t="s">
        <v>561</v>
      </c>
      <c r="W35" s="162" t="s">
        <v>1480</v>
      </c>
    </row>
    <row r="36" spans="1:23" x14ac:dyDescent="0.35">
      <c r="A36" s="120" t="s">
        <v>1280</v>
      </c>
      <c r="B36" s="121">
        <v>45565</v>
      </c>
      <c r="C36" s="120" t="s">
        <v>532</v>
      </c>
      <c r="D36" s="109" t="s">
        <v>365</v>
      </c>
      <c r="E36" s="108" t="s">
        <v>87</v>
      </c>
      <c r="F36" s="108" t="s">
        <v>535</v>
      </c>
      <c r="G36" s="108">
        <v>30850165</v>
      </c>
      <c r="H36" s="115">
        <v>17</v>
      </c>
      <c r="I36" s="111">
        <v>13</v>
      </c>
      <c r="J36" s="116">
        <v>1</v>
      </c>
      <c r="K36" s="116">
        <v>3</v>
      </c>
      <c r="L36" s="116">
        <v>0</v>
      </c>
      <c r="M36" s="125">
        <v>-4</v>
      </c>
      <c r="N36" s="125">
        <f t="shared" si="0"/>
        <v>4</v>
      </c>
      <c r="O36" s="125">
        <v>4</v>
      </c>
      <c r="P36" s="269">
        <v>132.63999999999999</v>
      </c>
      <c r="Q36" s="270">
        <v>530.55999999999995</v>
      </c>
      <c r="R36" s="164">
        <v>45572</v>
      </c>
      <c r="S36" s="117">
        <v>45573</v>
      </c>
      <c r="T36" s="117">
        <v>45574</v>
      </c>
      <c r="U36" s="117" t="s">
        <v>560</v>
      </c>
      <c r="V36" s="162" t="s">
        <v>561</v>
      </c>
      <c r="W36" s="162" t="s">
        <v>1480</v>
      </c>
    </row>
    <row r="37" spans="1:23" x14ac:dyDescent="0.35">
      <c r="A37" s="120" t="s">
        <v>1281</v>
      </c>
      <c r="B37" s="121">
        <v>45565</v>
      </c>
      <c r="C37" s="120" t="s">
        <v>536</v>
      </c>
      <c r="D37" s="109" t="s">
        <v>365</v>
      </c>
      <c r="E37" s="108" t="s">
        <v>87</v>
      </c>
      <c r="F37" s="108" t="s">
        <v>537</v>
      </c>
      <c r="G37" s="108">
        <v>30850166</v>
      </c>
      <c r="H37" s="115">
        <v>10</v>
      </c>
      <c r="I37" s="111">
        <v>7</v>
      </c>
      <c r="J37" s="116">
        <v>2</v>
      </c>
      <c r="K37" s="116">
        <v>1</v>
      </c>
      <c r="L37" s="116">
        <v>0</v>
      </c>
      <c r="M37" s="125">
        <v>-3</v>
      </c>
      <c r="N37" s="125">
        <f t="shared" si="0"/>
        <v>3</v>
      </c>
      <c r="O37" s="125">
        <v>3</v>
      </c>
      <c r="P37" s="269">
        <v>131.74</v>
      </c>
      <c r="Q37" s="270">
        <v>395.22</v>
      </c>
      <c r="R37" s="164">
        <v>45572</v>
      </c>
      <c r="S37" s="117">
        <v>45573</v>
      </c>
      <c r="T37" s="117">
        <v>45574</v>
      </c>
      <c r="U37" s="117" t="s">
        <v>560</v>
      </c>
      <c r="V37" s="162" t="s">
        <v>561</v>
      </c>
      <c r="W37" s="162" t="s">
        <v>1480</v>
      </c>
    </row>
    <row r="38" spans="1:23" x14ac:dyDescent="0.35">
      <c r="A38" s="120" t="s">
        <v>1281</v>
      </c>
      <c r="B38" s="121">
        <v>45565</v>
      </c>
      <c r="C38" s="120" t="s">
        <v>536</v>
      </c>
      <c r="D38" s="109" t="s">
        <v>365</v>
      </c>
      <c r="E38" s="108" t="s">
        <v>87</v>
      </c>
      <c r="F38" s="108" t="s">
        <v>537</v>
      </c>
      <c r="G38" s="108">
        <v>30850167</v>
      </c>
      <c r="H38" s="115">
        <v>9</v>
      </c>
      <c r="I38" s="111">
        <v>7</v>
      </c>
      <c r="J38" s="116">
        <v>2</v>
      </c>
      <c r="K38" s="116">
        <v>0</v>
      </c>
      <c r="L38" s="116">
        <v>0</v>
      </c>
      <c r="M38" s="125">
        <v>-2</v>
      </c>
      <c r="N38" s="125">
        <f t="shared" si="0"/>
        <v>2</v>
      </c>
      <c r="O38" s="125">
        <v>2</v>
      </c>
      <c r="P38" s="269">
        <v>131.74</v>
      </c>
      <c r="Q38" s="270">
        <v>263.48</v>
      </c>
      <c r="R38" s="164">
        <v>45572</v>
      </c>
      <c r="S38" s="117">
        <v>45573</v>
      </c>
      <c r="T38" s="117">
        <v>45574</v>
      </c>
      <c r="U38" s="117" t="s">
        <v>560</v>
      </c>
      <c r="V38" s="162" t="s">
        <v>561</v>
      </c>
      <c r="W38" s="162" t="s">
        <v>1480</v>
      </c>
    </row>
    <row r="39" spans="1:23" x14ac:dyDescent="0.35">
      <c r="A39" s="120" t="s">
        <v>1282</v>
      </c>
      <c r="B39" s="121">
        <v>45567</v>
      </c>
      <c r="C39" s="120" t="s">
        <v>247</v>
      </c>
      <c r="D39" s="109" t="s">
        <v>365</v>
      </c>
      <c r="E39" s="108" t="s">
        <v>87</v>
      </c>
      <c r="F39" s="108" t="s">
        <v>548</v>
      </c>
      <c r="G39" s="108">
        <v>30850173</v>
      </c>
      <c r="H39" s="115">
        <v>25</v>
      </c>
      <c r="I39" s="111">
        <v>21</v>
      </c>
      <c r="J39" s="116">
        <v>2</v>
      </c>
      <c r="K39" s="116">
        <v>2</v>
      </c>
      <c r="L39" s="116">
        <v>0</v>
      </c>
      <c r="M39" s="125">
        <v>-4</v>
      </c>
      <c r="N39" s="125">
        <f t="shared" si="0"/>
        <v>4</v>
      </c>
      <c r="O39" s="125">
        <v>4</v>
      </c>
      <c r="P39" s="269">
        <v>42.41</v>
      </c>
      <c r="Q39" s="270">
        <v>169.64</v>
      </c>
      <c r="R39" s="117">
        <v>45573</v>
      </c>
      <c r="S39" s="117">
        <v>45574</v>
      </c>
      <c r="T39" s="117">
        <v>45575</v>
      </c>
      <c r="U39" s="117" t="s">
        <v>560</v>
      </c>
      <c r="V39" s="162" t="s">
        <v>561</v>
      </c>
      <c r="W39" s="162" t="s">
        <v>1480</v>
      </c>
    </row>
    <row r="40" spans="1:23" x14ac:dyDescent="0.35">
      <c r="A40" s="120" t="s">
        <v>1283</v>
      </c>
      <c r="B40" s="121">
        <v>45567</v>
      </c>
      <c r="C40" s="120" t="s">
        <v>549</v>
      </c>
      <c r="D40" s="109" t="s">
        <v>364</v>
      </c>
      <c r="E40" s="108" t="s">
        <v>87</v>
      </c>
      <c r="F40" s="108" t="s">
        <v>550</v>
      </c>
      <c r="G40" s="108">
        <v>30850174</v>
      </c>
      <c r="H40" s="115">
        <v>76</v>
      </c>
      <c r="I40" s="111">
        <v>75</v>
      </c>
      <c r="J40" s="116">
        <v>1</v>
      </c>
      <c r="K40" s="116">
        <v>0</v>
      </c>
      <c r="L40" s="116">
        <v>0</v>
      </c>
      <c r="M40" s="125">
        <v>-1</v>
      </c>
      <c r="N40" s="125">
        <f t="shared" si="0"/>
        <v>1</v>
      </c>
      <c r="O40" s="125">
        <v>1</v>
      </c>
      <c r="P40" s="269">
        <v>100.29</v>
      </c>
      <c r="Q40" s="270">
        <v>100.29</v>
      </c>
      <c r="R40" s="117">
        <v>45573</v>
      </c>
      <c r="S40" s="117">
        <v>45574</v>
      </c>
      <c r="T40" s="117">
        <v>45575</v>
      </c>
      <c r="U40" s="117" t="s">
        <v>560</v>
      </c>
      <c r="V40" s="162" t="s">
        <v>561</v>
      </c>
      <c r="W40" s="162" t="s">
        <v>1480</v>
      </c>
    </row>
    <row r="41" spans="1:23" x14ac:dyDescent="0.35">
      <c r="A41" s="120" t="s">
        <v>1284</v>
      </c>
      <c r="B41" s="121">
        <v>45567</v>
      </c>
      <c r="C41" s="120" t="s">
        <v>549</v>
      </c>
      <c r="D41" s="109" t="s">
        <v>364</v>
      </c>
      <c r="E41" s="108" t="s">
        <v>87</v>
      </c>
      <c r="F41" s="108" t="s">
        <v>473</v>
      </c>
      <c r="G41" s="108">
        <v>30850176</v>
      </c>
      <c r="H41" s="115">
        <v>33</v>
      </c>
      <c r="I41" s="111">
        <v>32</v>
      </c>
      <c r="J41" s="116">
        <v>0</v>
      </c>
      <c r="K41" s="116">
        <v>0</v>
      </c>
      <c r="L41" s="116">
        <v>0</v>
      </c>
      <c r="M41" s="125">
        <v>-1</v>
      </c>
      <c r="N41" s="125">
        <f t="shared" si="0"/>
        <v>1</v>
      </c>
      <c r="O41" s="125">
        <v>1</v>
      </c>
      <c r="P41" s="269">
        <v>100.29</v>
      </c>
      <c r="Q41" s="270">
        <v>100.29</v>
      </c>
      <c r="R41" s="117">
        <v>45573</v>
      </c>
      <c r="S41" s="117">
        <v>45574</v>
      </c>
      <c r="T41" s="117">
        <v>45575</v>
      </c>
      <c r="U41" s="117" t="s">
        <v>560</v>
      </c>
      <c r="V41" s="162" t="s">
        <v>561</v>
      </c>
      <c r="W41" s="162" t="s">
        <v>1480</v>
      </c>
    </row>
    <row r="42" spans="1:23" x14ac:dyDescent="0.35">
      <c r="A42" s="120" t="s">
        <v>1285</v>
      </c>
      <c r="B42" s="121">
        <v>45567</v>
      </c>
      <c r="C42" s="120" t="s">
        <v>545</v>
      </c>
      <c r="D42" s="109" t="s">
        <v>362</v>
      </c>
      <c r="E42" s="108" t="s">
        <v>87</v>
      </c>
      <c r="F42" s="108" t="s">
        <v>546</v>
      </c>
      <c r="G42" s="108">
        <v>30850172</v>
      </c>
      <c r="H42" s="115">
        <v>20</v>
      </c>
      <c r="I42" s="111">
        <v>19</v>
      </c>
      <c r="J42" s="116">
        <v>1</v>
      </c>
      <c r="K42" s="116">
        <v>0</v>
      </c>
      <c r="L42" s="116">
        <v>0</v>
      </c>
      <c r="M42" s="125">
        <v>-1</v>
      </c>
      <c r="N42" s="125">
        <f t="shared" si="0"/>
        <v>1</v>
      </c>
      <c r="O42" s="125">
        <v>1</v>
      </c>
      <c r="P42" s="269">
        <v>47.13</v>
      </c>
      <c r="Q42" s="270">
        <v>47.13</v>
      </c>
      <c r="R42" s="117">
        <v>45573</v>
      </c>
      <c r="S42" s="117">
        <v>45574</v>
      </c>
      <c r="T42" s="117">
        <v>45575</v>
      </c>
      <c r="U42" s="117" t="s">
        <v>560</v>
      </c>
      <c r="V42" s="162" t="s">
        <v>561</v>
      </c>
      <c r="W42" s="162" t="s">
        <v>1480</v>
      </c>
    </row>
    <row r="43" spans="1:23" x14ac:dyDescent="0.35">
      <c r="A43" s="120" t="s">
        <v>1286</v>
      </c>
      <c r="B43" s="121">
        <v>45570</v>
      </c>
      <c r="C43" s="120" t="s">
        <v>719</v>
      </c>
      <c r="D43" s="109" t="s">
        <v>361</v>
      </c>
      <c r="E43" s="108" t="s">
        <v>87</v>
      </c>
      <c r="F43" s="108" t="s">
        <v>718</v>
      </c>
      <c r="G43" s="108">
        <v>30850230</v>
      </c>
      <c r="H43" s="115">
        <v>40</v>
      </c>
      <c r="I43" s="111">
        <v>39</v>
      </c>
      <c r="J43" s="116">
        <v>1</v>
      </c>
      <c r="K43" s="116">
        <v>0</v>
      </c>
      <c r="L43" s="116">
        <v>0</v>
      </c>
      <c r="M43" s="125">
        <v>-1</v>
      </c>
      <c r="N43" s="125">
        <f t="shared" si="0"/>
        <v>1</v>
      </c>
      <c r="O43" s="125">
        <v>1</v>
      </c>
      <c r="P43" s="269">
        <v>47.3</v>
      </c>
      <c r="Q43" s="270">
        <v>47.3</v>
      </c>
      <c r="R43" s="117">
        <v>45574</v>
      </c>
      <c r="S43" s="117">
        <v>45575</v>
      </c>
      <c r="T43" s="117">
        <v>45576</v>
      </c>
      <c r="U43" s="117" t="s">
        <v>560</v>
      </c>
      <c r="V43" s="162" t="s">
        <v>561</v>
      </c>
      <c r="W43" s="162" t="s">
        <v>1480</v>
      </c>
    </row>
    <row r="44" spans="1:23" x14ac:dyDescent="0.35">
      <c r="A44" s="120" t="s">
        <v>1287</v>
      </c>
      <c r="B44" s="121">
        <v>45570</v>
      </c>
      <c r="C44" s="120" t="s">
        <v>720</v>
      </c>
      <c r="D44" s="109" t="s">
        <v>361</v>
      </c>
      <c r="E44" s="108" t="s">
        <v>87</v>
      </c>
      <c r="F44" s="108" t="s">
        <v>531</v>
      </c>
      <c r="G44" s="108">
        <v>30850231</v>
      </c>
      <c r="H44" s="115">
        <v>34</v>
      </c>
      <c r="I44" s="111">
        <v>33</v>
      </c>
      <c r="J44" s="116">
        <v>0</v>
      </c>
      <c r="K44" s="116">
        <v>0</v>
      </c>
      <c r="L44" s="116">
        <v>0</v>
      </c>
      <c r="M44" s="125">
        <v>-1</v>
      </c>
      <c r="N44" s="125">
        <f t="shared" si="0"/>
        <v>1</v>
      </c>
      <c r="O44" s="125">
        <v>1</v>
      </c>
      <c r="P44" s="269">
        <v>48.6</v>
      </c>
      <c r="Q44" s="270">
        <v>48.6</v>
      </c>
      <c r="R44" s="117">
        <v>45574</v>
      </c>
      <c r="S44" s="117">
        <v>45575</v>
      </c>
      <c r="T44" s="117">
        <v>45576</v>
      </c>
      <c r="U44" s="117" t="s">
        <v>560</v>
      </c>
      <c r="V44" s="162" t="s">
        <v>561</v>
      </c>
      <c r="W44" s="162" t="s">
        <v>1480</v>
      </c>
    </row>
    <row r="45" spans="1:23" x14ac:dyDescent="0.35">
      <c r="A45" s="120" t="s">
        <v>1288</v>
      </c>
      <c r="B45" s="121">
        <v>45570</v>
      </c>
      <c r="C45" s="120" t="s">
        <v>727</v>
      </c>
      <c r="D45" s="109" t="s">
        <v>361</v>
      </c>
      <c r="E45" s="108" t="s">
        <v>87</v>
      </c>
      <c r="F45" s="108" t="s">
        <v>726</v>
      </c>
      <c r="G45" s="108">
        <v>30850236</v>
      </c>
      <c r="H45" s="115">
        <v>18</v>
      </c>
      <c r="I45" s="111">
        <v>17</v>
      </c>
      <c r="J45" s="116">
        <v>1</v>
      </c>
      <c r="K45" s="116">
        <v>0</v>
      </c>
      <c r="L45" s="116">
        <v>0</v>
      </c>
      <c r="M45" s="125">
        <v>-1</v>
      </c>
      <c r="N45" s="125">
        <f t="shared" si="0"/>
        <v>1</v>
      </c>
      <c r="O45" s="125">
        <v>1</v>
      </c>
      <c r="P45" s="269">
        <v>46.88</v>
      </c>
      <c r="Q45" s="270">
        <v>46.88</v>
      </c>
      <c r="R45" s="117">
        <v>45574</v>
      </c>
      <c r="S45" s="117">
        <v>45575</v>
      </c>
      <c r="T45" s="117">
        <v>45576</v>
      </c>
      <c r="U45" s="117" t="s">
        <v>560</v>
      </c>
      <c r="V45" s="162" t="s">
        <v>561</v>
      </c>
      <c r="W45" s="162" t="s">
        <v>1480</v>
      </c>
    </row>
    <row r="46" spans="1:23" x14ac:dyDescent="0.35">
      <c r="A46" s="120" t="s">
        <v>1289</v>
      </c>
      <c r="B46" s="121">
        <v>45570</v>
      </c>
      <c r="C46" s="120" t="s">
        <v>729</v>
      </c>
      <c r="D46" s="109" t="s">
        <v>361</v>
      </c>
      <c r="E46" s="108" t="s">
        <v>87</v>
      </c>
      <c r="F46" s="108" t="s">
        <v>728</v>
      </c>
      <c r="G46" s="108">
        <v>30850237</v>
      </c>
      <c r="H46" s="115">
        <v>16</v>
      </c>
      <c r="I46" s="111">
        <v>15</v>
      </c>
      <c r="J46" s="116">
        <v>1</v>
      </c>
      <c r="K46" s="116">
        <v>0</v>
      </c>
      <c r="L46" s="116">
        <v>0</v>
      </c>
      <c r="M46" s="125">
        <v>-1</v>
      </c>
      <c r="N46" s="125">
        <f t="shared" si="0"/>
        <v>1</v>
      </c>
      <c r="O46" s="125">
        <v>1</v>
      </c>
      <c r="P46" s="269">
        <v>46.62</v>
      </c>
      <c r="Q46" s="270">
        <v>46.62</v>
      </c>
      <c r="R46" s="117">
        <v>45574</v>
      </c>
      <c r="S46" s="117">
        <v>45575</v>
      </c>
      <c r="T46" s="117">
        <v>45576</v>
      </c>
      <c r="U46" s="117" t="s">
        <v>560</v>
      </c>
      <c r="V46" s="162" t="s">
        <v>561</v>
      </c>
      <c r="W46" s="162" t="s">
        <v>1480</v>
      </c>
    </row>
    <row r="47" spans="1:23" x14ac:dyDescent="0.35">
      <c r="A47" s="120" t="s">
        <v>1290</v>
      </c>
      <c r="B47" s="121">
        <v>45570</v>
      </c>
      <c r="C47" s="120" t="s">
        <v>732</v>
      </c>
      <c r="D47" s="109" t="s">
        <v>361</v>
      </c>
      <c r="E47" s="108" t="s">
        <v>87</v>
      </c>
      <c r="F47" s="108" t="s">
        <v>731</v>
      </c>
      <c r="G47" s="108">
        <v>30850238</v>
      </c>
      <c r="H47" s="115">
        <v>16</v>
      </c>
      <c r="I47" s="111">
        <v>15</v>
      </c>
      <c r="J47" s="116">
        <v>1</v>
      </c>
      <c r="K47" s="116">
        <v>0</v>
      </c>
      <c r="L47" s="116">
        <v>0</v>
      </c>
      <c r="M47" s="125">
        <v>-1</v>
      </c>
      <c r="N47" s="125">
        <f t="shared" si="0"/>
        <v>1</v>
      </c>
      <c r="O47" s="125">
        <v>1</v>
      </c>
      <c r="P47" s="269">
        <v>47.05</v>
      </c>
      <c r="Q47" s="270">
        <v>47.05</v>
      </c>
      <c r="R47" s="117">
        <v>45575</v>
      </c>
      <c r="S47" s="117">
        <v>45576</v>
      </c>
      <c r="T47" s="117">
        <v>45579</v>
      </c>
      <c r="U47" s="117" t="s">
        <v>560</v>
      </c>
      <c r="V47" s="162" t="s">
        <v>561</v>
      </c>
      <c r="W47" s="162" t="s">
        <v>1480</v>
      </c>
    </row>
    <row r="48" spans="1:23" x14ac:dyDescent="0.35">
      <c r="A48" s="120" t="s">
        <v>1291</v>
      </c>
      <c r="B48" s="121">
        <v>45570</v>
      </c>
      <c r="C48" s="120" t="s">
        <v>734</v>
      </c>
      <c r="D48" s="109" t="s">
        <v>361</v>
      </c>
      <c r="E48" s="108" t="s">
        <v>87</v>
      </c>
      <c r="F48" s="108" t="s">
        <v>221</v>
      </c>
      <c r="G48" s="108">
        <v>30850241</v>
      </c>
      <c r="H48" s="115">
        <v>13</v>
      </c>
      <c r="I48" s="111">
        <v>12</v>
      </c>
      <c r="J48" s="116">
        <v>1</v>
      </c>
      <c r="K48" s="116">
        <v>0</v>
      </c>
      <c r="L48" s="116">
        <v>0</v>
      </c>
      <c r="M48" s="125">
        <v>-1</v>
      </c>
      <c r="N48" s="125">
        <f t="shared" si="0"/>
        <v>1</v>
      </c>
      <c r="O48" s="125">
        <v>1</v>
      </c>
      <c r="P48" s="269">
        <v>46.62</v>
      </c>
      <c r="Q48" s="270">
        <v>46.62</v>
      </c>
      <c r="R48" s="117">
        <v>45575</v>
      </c>
      <c r="S48" s="117">
        <v>45576</v>
      </c>
      <c r="T48" s="117">
        <v>45579</v>
      </c>
      <c r="U48" s="117" t="s">
        <v>560</v>
      </c>
      <c r="V48" s="162" t="s">
        <v>561</v>
      </c>
      <c r="W48" s="162" t="s">
        <v>1480</v>
      </c>
    </row>
    <row r="49" spans="1:23" x14ac:dyDescent="0.35">
      <c r="A49" s="120" t="s">
        <v>1292</v>
      </c>
      <c r="B49" s="121">
        <v>45570</v>
      </c>
      <c r="C49" s="120" t="s">
        <v>745</v>
      </c>
      <c r="D49" s="109" t="s">
        <v>361</v>
      </c>
      <c r="E49" s="108" t="s">
        <v>87</v>
      </c>
      <c r="F49" s="108" t="s">
        <v>534</v>
      </c>
      <c r="G49" s="108">
        <v>30850246</v>
      </c>
      <c r="H49" s="115">
        <v>8</v>
      </c>
      <c r="I49" s="111">
        <v>7</v>
      </c>
      <c r="J49" s="116">
        <v>1</v>
      </c>
      <c r="K49" s="116">
        <v>0</v>
      </c>
      <c r="L49" s="116">
        <v>0</v>
      </c>
      <c r="M49" s="125">
        <v>-1</v>
      </c>
      <c r="N49" s="125">
        <f t="shared" si="0"/>
        <v>1</v>
      </c>
      <c r="O49" s="125">
        <v>1</v>
      </c>
      <c r="P49" s="269">
        <v>47.22</v>
      </c>
      <c r="Q49" s="270">
        <v>47.22</v>
      </c>
      <c r="R49" s="117">
        <v>45575</v>
      </c>
      <c r="S49" s="117">
        <v>45576</v>
      </c>
      <c r="T49" s="117">
        <v>45579</v>
      </c>
      <c r="U49" s="117" t="s">
        <v>560</v>
      </c>
      <c r="V49" s="162" t="s">
        <v>561</v>
      </c>
      <c r="W49" s="162" t="s">
        <v>1480</v>
      </c>
    </row>
    <row r="50" spans="1:23" x14ac:dyDescent="0.35">
      <c r="A50" s="120" t="s">
        <v>1293</v>
      </c>
      <c r="B50" s="121">
        <v>45570</v>
      </c>
      <c r="C50" s="120" t="s">
        <v>746</v>
      </c>
      <c r="D50" s="109" t="s">
        <v>361</v>
      </c>
      <c r="E50" s="108" t="s">
        <v>87</v>
      </c>
      <c r="F50" s="108" t="s">
        <v>495</v>
      </c>
      <c r="G50" s="108">
        <v>30850247</v>
      </c>
      <c r="H50" s="115">
        <v>8</v>
      </c>
      <c r="I50" s="111">
        <v>7</v>
      </c>
      <c r="J50" s="116">
        <v>0</v>
      </c>
      <c r="K50" s="116">
        <v>0</v>
      </c>
      <c r="L50" s="116">
        <v>0</v>
      </c>
      <c r="M50" s="125">
        <v>-1</v>
      </c>
      <c r="N50" s="125">
        <f t="shared" si="0"/>
        <v>1</v>
      </c>
      <c r="O50" s="125">
        <v>1</v>
      </c>
      <c r="P50" s="269">
        <v>46.62</v>
      </c>
      <c r="Q50" s="270">
        <v>46.62</v>
      </c>
      <c r="R50" s="117">
        <v>45575</v>
      </c>
      <c r="S50" s="117">
        <v>45576</v>
      </c>
      <c r="T50" s="117">
        <v>45579</v>
      </c>
      <c r="U50" s="117" t="s">
        <v>560</v>
      </c>
      <c r="V50" s="162" t="s">
        <v>561</v>
      </c>
      <c r="W50" s="162" t="s">
        <v>1480</v>
      </c>
    </row>
    <row r="51" spans="1:23" x14ac:dyDescent="0.35">
      <c r="A51" s="120" t="s">
        <v>1294</v>
      </c>
      <c r="B51" s="121">
        <v>45570</v>
      </c>
      <c r="C51" s="120" t="s">
        <v>751</v>
      </c>
      <c r="D51" s="109" t="s">
        <v>361</v>
      </c>
      <c r="E51" s="108" t="s">
        <v>87</v>
      </c>
      <c r="F51" s="108" t="s">
        <v>752</v>
      </c>
      <c r="G51" s="108">
        <v>30850250</v>
      </c>
      <c r="H51" s="115">
        <v>6</v>
      </c>
      <c r="I51" s="111">
        <v>5</v>
      </c>
      <c r="J51" s="116">
        <v>1</v>
      </c>
      <c r="K51" s="116">
        <v>0</v>
      </c>
      <c r="L51" s="116">
        <v>0</v>
      </c>
      <c r="M51" s="125">
        <v>-1</v>
      </c>
      <c r="N51" s="125">
        <f t="shared" si="0"/>
        <v>1</v>
      </c>
      <c r="O51" s="125">
        <v>1</v>
      </c>
      <c r="P51" s="269">
        <v>48.35</v>
      </c>
      <c r="Q51" s="270">
        <v>48.35</v>
      </c>
      <c r="R51" s="117">
        <v>45575</v>
      </c>
      <c r="S51" s="117">
        <v>45576</v>
      </c>
      <c r="T51" s="117">
        <v>45579</v>
      </c>
      <c r="U51" s="117" t="s">
        <v>560</v>
      </c>
      <c r="V51" s="162" t="s">
        <v>561</v>
      </c>
      <c r="W51" s="162" t="s">
        <v>1480</v>
      </c>
    </row>
    <row r="52" spans="1:23" x14ac:dyDescent="0.35">
      <c r="A52" s="120" t="s">
        <v>1295</v>
      </c>
      <c r="B52" s="133">
        <v>45569</v>
      </c>
      <c r="C52" s="14" t="s">
        <v>610</v>
      </c>
      <c r="D52" s="109" t="s">
        <v>362</v>
      </c>
      <c r="E52" s="135" t="s">
        <v>87</v>
      </c>
      <c r="F52" s="108" t="s">
        <v>609</v>
      </c>
      <c r="G52" s="108">
        <v>30850178</v>
      </c>
      <c r="H52" s="115">
        <v>70</v>
      </c>
      <c r="I52" s="111">
        <v>67</v>
      </c>
      <c r="J52" s="116">
        <v>2</v>
      </c>
      <c r="K52" s="116">
        <v>1</v>
      </c>
      <c r="L52" s="116">
        <v>0</v>
      </c>
      <c r="M52" s="125">
        <v>-3</v>
      </c>
      <c r="N52" s="125">
        <f t="shared" si="0"/>
        <v>3</v>
      </c>
      <c r="O52" s="125">
        <v>3</v>
      </c>
      <c r="P52" s="269">
        <v>47.48</v>
      </c>
      <c r="Q52" s="270">
        <v>142.44</v>
      </c>
      <c r="R52" s="117">
        <v>45576</v>
      </c>
      <c r="S52" s="117">
        <v>45579</v>
      </c>
      <c r="T52" s="117">
        <v>45580</v>
      </c>
      <c r="U52" s="117" t="s">
        <v>560</v>
      </c>
      <c r="V52" s="162" t="s">
        <v>561</v>
      </c>
      <c r="W52" s="162" t="s">
        <v>1480</v>
      </c>
    </row>
    <row r="53" spans="1:23" x14ac:dyDescent="0.35">
      <c r="A53" s="120" t="s">
        <v>1296</v>
      </c>
      <c r="B53" s="133">
        <v>45569</v>
      </c>
      <c r="C53" s="14" t="s">
        <v>613</v>
      </c>
      <c r="D53" s="109" t="s">
        <v>362</v>
      </c>
      <c r="E53" s="135" t="s">
        <v>87</v>
      </c>
      <c r="F53" s="108" t="s">
        <v>612</v>
      </c>
      <c r="G53" s="108">
        <v>30850179</v>
      </c>
      <c r="H53" s="115">
        <v>39</v>
      </c>
      <c r="I53" s="111">
        <v>37</v>
      </c>
      <c r="J53" s="116">
        <v>2</v>
      </c>
      <c r="K53" s="116">
        <v>0</v>
      </c>
      <c r="L53" s="116">
        <v>0</v>
      </c>
      <c r="M53" s="125">
        <v>-2</v>
      </c>
      <c r="N53" s="125">
        <f t="shared" si="0"/>
        <v>2</v>
      </c>
      <c r="O53" s="125">
        <v>2</v>
      </c>
      <c r="P53" s="269">
        <v>49.28</v>
      </c>
      <c r="Q53" s="270">
        <v>98.56</v>
      </c>
      <c r="R53" s="117">
        <v>45576</v>
      </c>
      <c r="S53" s="117">
        <v>45579</v>
      </c>
      <c r="T53" s="117">
        <v>45580</v>
      </c>
      <c r="U53" s="117" t="s">
        <v>560</v>
      </c>
      <c r="V53" s="162" t="s">
        <v>561</v>
      </c>
      <c r="W53" s="162" t="s">
        <v>1480</v>
      </c>
    </row>
    <row r="54" spans="1:23" x14ac:dyDescent="0.35">
      <c r="A54" s="120" t="s">
        <v>1297</v>
      </c>
      <c r="B54" s="133">
        <v>45569</v>
      </c>
      <c r="C54" s="14" t="s">
        <v>616</v>
      </c>
      <c r="D54" s="109" t="s">
        <v>362</v>
      </c>
      <c r="E54" s="135" t="s">
        <v>87</v>
      </c>
      <c r="F54" s="108" t="s">
        <v>615</v>
      </c>
      <c r="G54" s="108">
        <v>30850180</v>
      </c>
      <c r="H54" s="115">
        <v>32</v>
      </c>
      <c r="I54" s="111">
        <v>31</v>
      </c>
      <c r="J54" s="116">
        <v>1</v>
      </c>
      <c r="K54" s="116">
        <v>0</v>
      </c>
      <c r="L54" s="116">
        <v>0</v>
      </c>
      <c r="M54" s="125">
        <v>-1</v>
      </c>
      <c r="N54" s="125">
        <f t="shared" si="0"/>
        <v>1</v>
      </c>
      <c r="O54" s="125">
        <v>1</v>
      </c>
      <c r="P54" s="269">
        <v>47.56</v>
      </c>
      <c r="Q54" s="270">
        <v>47.56</v>
      </c>
      <c r="R54" s="117">
        <v>45576</v>
      </c>
      <c r="S54" s="117">
        <v>45579</v>
      </c>
      <c r="T54" s="117">
        <v>45580</v>
      </c>
      <c r="U54" s="117" t="s">
        <v>560</v>
      </c>
      <c r="V54" s="162" t="s">
        <v>561</v>
      </c>
      <c r="W54" s="162" t="s">
        <v>1480</v>
      </c>
    </row>
    <row r="55" spans="1:23" x14ac:dyDescent="0.35">
      <c r="A55" s="120" t="s">
        <v>1298</v>
      </c>
      <c r="B55" s="133">
        <v>45569</v>
      </c>
      <c r="C55" s="14" t="s">
        <v>624</v>
      </c>
      <c r="D55" s="109" t="s">
        <v>362</v>
      </c>
      <c r="E55" s="135" t="s">
        <v>87</v>
      </c>
      <c r="F55" s="108" t="s">
        <v>623</v>
      </c>
      <c r="G55" s="108">
        <v>30850182</v>
      </c>
      <c r="H55" s="115">
        <v>24</v>
      </c>
      <c r="I55" s="111">
        <v>22</v>
      </c>
      <c r="J55" s="116">
        <v>1</v>
      </c>
      <c r="K55" s="116">
        <v>1</v>
      </c>
      <c r="L55" s="116">
        <v>0</v>
      </c>
      <c r="M55" s="125">
        <v>-2</v>
      </c>
      <c r="N55" s="125">
        <f t="shared" si="0"/>
        <v>2</v>
      </c>
      <c r="O55" s="125">
        <v>2</v>
      </c>
      <c r="P55" s="269">
        <v>46.88</v>
      </c>
      <c r="Q55" s="270">
        <v>93.76</v>
      </c>
      <c r="R55" s="117">
        <v>45576</v>
      </c>
      <c r="S55" s="117">
        <v>45579</v>
      </c>
      <c r="T55" s="117">
        <v>45580</v>
      </c>
      <c r="U55" s="117" t="s">
        <v>849</v>
      </c>
      <c r="V55" s="162" t="s">
        <v>561</v>
      </c>
      <c r="W55" s="162" t="s">
        <v>1480</v>
      </c>
    </row>
    <row r="56" spans="1:23" x14ac:dyDescent="0.35">
      <c r="A56" s="120" t="s">
        <v>1299</v>
      </c>
      <c r="B56" s="133">
        <v>45569</v>
      </c>
      <c r="C56" s="14" t="s">
        <v>626</v>
      </c>
      <c r="D56" s="109" t="s">
        <v>362</v>
      </c>
      <c r="E56" s="135" t="s">
        <v>87</v>
      </c>
      <c r="F56" s="108" t="s">
        <v>625</v>
      </c>
      <c r="G56" s="108">
        <v>30850183</v>
      </c>
      <c r="H56" s="115">
        <v>21</v>
      </c>
      <c r="I56" s="111">
        <v>20</v>
      </c>
      <c r="J56" s="116">
        <v>1</v>
      </c>
      <c r="K56" s="116">
        <v>0</v>
      </c>
      <c r="L56" s="116">
        <v>0</v>
      </c>
      <c r="M56" s="125">
        <v>-1</v>
      </c>
      <c r="N56" s="125">
        <f t="shared" si="0"/>
        <v>1</v>
      </c>
      <c r="O56" s="125">
        <v>1</v>
      </c>
      <c r="P56" s="269">
        <v>47.65</v>
      </c>
      <c r="Q56" s="270">
        <v>47.65</v>
      </c>
      <c r="R56" s="117">
        <v>45576</v>
      </c>
      <c r="S56" s="117">
        <v>45579</v>
      </c>
      <c r="T56" s="117">
        <v>45580</v>
      </c>
      <c r="U56" s="117" t="s">
        <v>560</v>
      </c>
      <c r="V56" s="162" t="s">
        <v>561</v>
      </c>
      <c r="W56" s="162" t="s">
        <v>1480</v>
      </c>
    </row>
    <row r="57" spans="1:23" x14ac:dyDescent="0.35">
      <c r="A57" s="120" t="s">
        <v>1300</v>
      </c>
      <c r="B57" s="133">
        <v>45569</v>
      </c>
      <c r="C57" s="14" t="s">
        <v>629</v>
      </c>
      <c r="D57" s="109" t="s">
        <v>362</v>
      </c>
      <c r="E57" s="135" t="s">
        <v>87</v>
      </c>
      <c r="F57" s="108" t="s">
        <v>628</v>
      </c>
      <c r="G57" s="108">
        <v>30850185</v>
      </c>
      <c r="H57" s="115">
        <v>10</v>
      </c>
      <c r="I57" s="111">
        <v>8</v>
      </c>
      <c r="J57" s="116">
        <v>2</v>
      </c>
      <c r="K57" s="116">
        <v>0</v>
      </c>
      <c r="L57" s="116">
        <v>0</v>
      </c>
      <c r="M57" s="125">
        <v>-2</v>
      </c>
      <c r="N57" s="125">
        <f t="shared" si="0"/>
        <v>2</v>
      </c>
      <c r="O57" s="125">
        <v>2</v>
      </c>
      <c r="P57" s="269">
        <v>46.88</v>
      </c>
      <c r="Q57" s="270">
        <v>93.76</v>
      </c>
      <c r="R57" s="117">
        <v>45576</v>
      </c>
      <c r="S57" s="117">
        <v>45579</v>
      </c>
      <c r="T57" s="117">
        <v>45580</v>
      </c>
      <c r="U57" s="117" t="s">
        <v>560</v>
      </c>
      <c r="V57" s="162" t="s">
        <v>561</v>
      </c>
      <c r="W57" s="162" t="s">
        <v>1480</v>
      </c>
    </row>
    <row r="58" spans="1:23" x14ac:dyDescent="0.35">
      <c r="A58" s="120" t="s">
        <v>1301</v>
      </c>
      <c r="B58" s="133">
        <v>45569</v>
      </c>
      <c r="C58" s="14" t="s">
        <v>634</v>
      </c>
      <c r="D58" s="109" t="s">
        <v>362</v>
      </c>
      <c r="E58" s="135" t="s">
        <v>87</v>
      </c>
      <c r="F58" s="108" t="s">
        <v>633</v>
      </c>
      <c r="G58" s="108">
        <v>30850187</v>
      </c>
      <c r="H58" s="115">
        <v>9</v>
      </c>
      <c r="I58" s="111">
        <v>7</v>
      </c>
      <c r="J58" s="116">
        <v>1</v>
      </c>
      <c r="K58" s="116">
        <v>0</v>
      </c>
      <c r="L58" s="116">
        <v>0</v>
      </c>
      <c r="M58" s="125">
        <v>-2</v>
      </c>
      <c r="N58" s="125">
        <f t="shared" si="0"/>
        <v>2</v>
      </c>
      <c r="O58" s="125">
        <v>2</v>
      </c>
      <c r="P58" s="269">
        <v>47.3</v>
      </c>
      <c r="Q58" s="270">
        <v>94.6</v>
      </c>
      <c r="R58" s="117">
        <v>45576</v>
      </c>
      <c r="S58" s="117">
        <v>45579</v>
      </c>
      <c r="T58" s="117">
        <v>45580</v>
      </c>
      <c r="U58" s="117" t="s">
        <v>560</v>
      </c>
      <c r="V58" s="162" t="s">
        <v>561</v>
      </c>
      <c r="W58" s="162" t="s">
        <v>1480</v>
      </c>
    </row>
    <row r="59" spans="1:23" x14ac:dyDescent="0.35">
      <c r="A59" s="120" t="s">
        <v>1302</v>
      </c>
      <c r="B59" s="133">
        <v>45569</v>
      </c>
      <c r="C59" s="14" t="s">
        <v>643</v>
      </c>
      <c r="D59" s="109" t="s">
        <v>362</v>
      </c>
      <c r="E59" s="135" t="s">
        <v>87</v>
      </c>
      <c r="F59" s="108" t="s">
        <v>642</v>
      </c>
      <c r="G59" s="108">
        <v>30850191</v>
      </c>
      <c r="H59" s="115">
        <v>5</v>
      </c>
      <c r="I59" s="111">
        <v>4</v>
      </c>
      <c r="J59" s="116">
        <v>1</v>
      </c>
      <c r="K59" s="116">
        <v>0</v>
      </c>
      <c r="L59" s="116">
        <v>0</v>
      </c>
      <c r="M59" s="125">
        <v>-1</v>
      </c>
      <c r="N59" s="125">
        <f t="shared" si="0"/>
        <v>1</v>
      </c>
      <c r="O59" s="125">
        <v>1</v>
      </c>
      <c r="P59" s="269">
        <v>45.8</v>
      </c>
      <c r="Q59" s="270">
        <v>45.8</v>
      </c>
      <c r="R59" s="117">
        <v>45576</v>
      </c>
      <c r="S59" s="117">
        <v>45579</v>
      </c>
      <c r="T59" s="117">
        <v>45580</v>
      </c>
      <c r="U59" s="117" t="s">
        <v>560</v>
      </c>
      <c r="V59" s="162" t="s">
        <v>561</v>
      </c>
      <c r="W59" s="162" t="s">
        <v>1480</v>
      </c>
    </row>
    <row r="60" spans="1:23" x14ac:dyDescent="0.35">
      <c r="A60" s="120" t="s">
        <v>1303</v>
      </c>
      <c r="B60" s="133">
        <v>45569</v>
      </c>
      <c r="C60" s="14" t="s">
        <v>616</v>
      </c>
      <c r="D60" s="109" t="s">
        <v>362</v>
      </c>
      <c r="E60" s="135" t="s">
        <v>87</v>
      </c>
      <c r="F60" s="108" t="s">
        <v>658</v>
      </c>
      <c r="G60" s="108">
        <v>30850199</v>
      </c>
      <c r="H60" s="115">
        <v>4</v>
      </c>
      <c r="I60" s="111">
        <v>3</v>
      </c>
      <c r="J60" s="116">
        <v>1</v>
      </c>
      <c r="K60" s="116">
        <v>0</v>
      </c>
      <c r="L60" s="116">
        <v>0</v>
      </c>
      <c r="M60" s="125">
        <v>-1</v>
      </c>
      <c r="N60" s="125">
        <f t="shared" si="0"/>
        <v>1</v>
      </c>
      <c r="O60" s="125">
        <v>1</v>
      </c>
      <c r="P60" s="269">
        <v>47.56</v>
      </c>
      <c r="Q60" s="270">
        <v>47.56</v>
      </c>
      <c r="R60" s="117">
        <v>45579</v>
      </c>
      <c r="S60" s="117">
        <v>45580</v>
      </c>
      <c r="T60" s="117">
        <v>45581</v>
      </c>
      <c r="U60" s="117" t="s">
        <v>560</v>
      </c>
      <c r="V60" s="162" t="s">
        <v>561</v>
      </c>
      <c r="W60" s="162" t="s">
        <v>1480</v>
      </c>
    </row>
    <row r="61" spans="1:23" x14ac:dyDescent="0.35">
      <c r="A61" s="120" t="s">
        <v>1304</v>
      </c>
      <c r="B61" s="133">
        <v>45569</v>
      </c>
      <c r="C61" s="14" t="s">
        <v>662</v>
      </c>
      <c r="D61" s="109" t="s">
        <v>362</v>
      </c>
      <c r="E61" s="135" t="s">
        <v>87</v>
      </c>
      <c r="F61" s="108" t="s">
        <v>661</v>
      </c>
      <c r="G61" s="108">
        <v>30850201</v>
      </c>
      <c r="H61" s="115">
        <v>3</v>
      </c>
      <c r="I61" s="111">
        <v>2</v>
      </c>
      <c r="J61" s="116">
        <v>1</v>
      </c>
      <c r="K61" s="116">
        <v>0</v>
      </c>
      <c r="L61" s="116">
        <v>0</v>
      </c>
      <c r="M61" s="125">
        <v>-1</v>
      </c>
      <c r="N61" s="125">
        <f t="shared" si="0"/>
        <v>1</v>
      </c>
      <c r="O61" s="125">
        <v>1</v>
      </c>
      <c r="P61" s="269">
        <v>47.06</v>
      </c>
      <c r="Q61" s="270">
        <v>47.06</v>
      </c>
      <c r="R61" s="117">
        <v>45579</v>
      </c>
      <c r="S61" s="117">
        <v>45580</v>
      </c>
      <c r="T61" s="117">
        <v>45581</v>
      </c>
      <c r="U61" s="117" t="s">
        <v>560</v>
      </c>
      <c r="V61" s="162" t="s">
        <v>561</v>
      </c>
      <c r="W61" s="162" t="s">
        <v>1480</v>
      </c>
    </row>
    <row r="62" spans="1:23" x14ac:dyDescent="0.35">
      <c r="A62" s="120" t="s">
        <v>1305</v>
      </c>
      <c r="B62" s="133">
        <v>45569</v>
      </c>
      <c r="C62" s="14" t="s">
        <v>666</v>
      </c>
      <c r="D62" s="109" t="s">
        <v>362</v>
      </c>
      <c r="E62" s="135" t="s">
        <v>87</v>
      </c>
      <c r="F62" s="108" t="s">
        <v>665</v>
      </c>
      <c r="G62" s="108">
        <v>30850203</v>
      </c>
      <c r="H62" s="115">
        <v>3</v>
      </c>
      <c r="I62" s="111">
        <v>0</v>
      </c>
      <c r="J62" s="116">
        <v>0</v>
      </c>
      <c r="K62" s="116">
        <v>0</v>
      </c>
      <c r="L62" s="116">
        <v>0</v>
      </c>
      <c r="M62" s="125">
        <v>-3</v>
      </c>
      <c r="N62" s="125">
        <f t="shared" si="0"/>
        <v>3</v>
      </c>
      <c r="O62" s="125">
        <v>3</v>
      </c>
      <c r="P62" s="269">
        <v>46.05</v>
      </c>
      <c r="Q62" s="270">
        <v>138.14999999999998</v>
      </c>
      <c r="R62" s="117">
        <v>45579</v>
      </c>
      <c r="S62" s="117">
        <v>45580</v>
      </c>
      <c r="T62" s="117">
        <v>45581</v>
      </c>
      <c r="U62" s="117" t="s">
        <v>560</v>
      </c>
      <c r="V62" s="162" t="s">
        <v>561</v>
      </c>
      <c r="W62" s="162" t="s">
        <v>1480</v>
      </c>
    </row>
    <row r="63" spans="1:23" x14ac:dyDescent="0.35">
      <c r="A63" s="120" t="s">
        <v>1306</v>
      </c>
      <c r="B63" s="133">
        <v>45569</v>
      </c>
      <c r="C63" s="14" t="s">
        <v>668</v>
      </c>
      <c r="D63" s="109" t="s">
        <v>362</v>
      </c>
      <c r="E63" s="135" t="s">
        <v>87</v>
      </c>
      <c r="F63" s="108" t="s">
        <v>667</v>
      </c>
      <c r="G63" s="108">
        <v>30850204</v>
      </c>
      <c r="H63" s="115">
        <v>3</v>
      </c>
      <c r="I63" s="111">
        <v>0</v>
      </c>
      <c r="J63" s="116">
        <v>3</v>
      </c>
      <c r="K63" s="116">
        <v>0</v>
      </c>
      <c r="L63" s="116">
        <v>0</v>
      </c>
      <c r="M63" s="125">
        <v>-3</v>
      </c>
      <c r="N63" s="125">
        <f t="shared" si="0"/>
        <v>3</v>
      </c>
      <c r="O63" s="125">
        <v>3</v>
      </c>
      <c r="P63" s="269">
        <v>47.13</v>
      </c>
      <c r="Q63" s="270">
        <v>141.39000000000001</v>
      </c>
      <c r="R63" s="117">
        <v>45579</v>
      </c>
      <c r="S63" s="117">
        <v>45580</v>
      </c>
      <c r="T63" s="117">
        <v>45581</v>
      </c>
      <c r="U63" s="117" t="s">
        <v>560</v>
      </c>
      <c r="V63" s="162" t="s">
        <v>561</v>
      </c>
      <c r="W63" s="162" t="s">
        <v>1480</v>
      </c>
    </row>
    <row r="64" spans="1:23" x14ac:dyDescent="0.35">
      <c r="A64" s="120" t="s">
        <v>1307</v>
      </c>
      <c r="B64" s="133">
        <v>45569</v>
      </c>
      <c r="C64" s="14" t="s">
        <v>671</v>
      </c>
      <c r="D64" s="109" t="s">
        <v>362</v>
      </c>
      <c r="E64" s="135" t="s">
        <v>87</v>
      </c>
      <c r="F64" s="108" t="s">
        <v>669</v>
      </c>
      <c r="G64" s="108">
        <v>30850206</v>
      </c>
      <c r="H64" s="115">
        <v>3</v>
      </c>
      <c r="I64" s="111">
        <v>2</v>
      </c>
      <c r="J64" s="116">
        <v>1</v>
      </c>
      <c r="K64" s="116">
        <v>0</v>
      </c>
      <c r="L64" s="116">
        <v>0</v>
      </c>
      <c r="M64" s="125">
        <v>-1</v>
      </c>
      <c r="N64" s="125">
        <f t="shared" si="0"/>
        <v>1</v>
      </c>
      <c r="O64" s="125">
        <v>1</v>
      </c>
      <c r="P64" s="269">
        <v>49.28</v>
      </c>
      <c r="Q64" s="270">
        <v>49.28</v>
      </c>
      <c r="R64" s="117">
        <v>45579</v>
      </c>
      <c r="S64" s="117">
        <v>45580</v>
      </c>
      <c r="T64" s="117">
        <v>45581</v>
      </c>
      <c r="U64" s="117" t="s">
        <v>560</v>
      </c>
      <c r="V64" s="162" t="s">
        <v>561</v>
      </c>
      <c r="W64" s="162" t="s">
        <v>1480</v>
      </c>
    </row>
    <row r="65" spans="1:23" x14ac:dyDescent="0.35">
      <c r="A65" s="120" t="s">
        <v>1308</v>
      </c>
      <c r="B65" s="133">
        <v>45569</v>
      </c>
      <c r="C65" s="14" t="s">
        <v>673</v>
      </c>
      <c r="D65" s="109" t="s">
        <v>362</v>
      </c>
      <c r="E65" s="135" t="s">
        <v>87</v>
      </c>
      <c r="F65" s="108" t="s">
        <v>672</v>
      </c>
      <c r="G65" s="108">
        <v>30850207</v>
      </c>
      <c r="H65" s="115">
        <v>2</v>
      </c>
      <c r="I65" s="111">
        <v>1</v>
      </c>
      <c r="J65" s="116">
        <v>1</v>
      </c>
      <c r="K65" s="116">
        <v>0</v>
      </c>
      <c r="L65" s="116">
        <v>0</v>
      </c>
      <c r="M65" s="125">
        <v>-1</v>
      </c>
      <c r="N65" s="125">
        <f t="shared" si="0"/>
        <v>1</v>
      </c>
      <c r="O65" s="125">
        <v>1</v>
      </c>
      <c r="P65" s="269">
        <v>46.23</v>
      </c>
      <c r="Q65" s="270">
        <v>46.23</v>
      </c>
      <c r="R65" s="117">
        <v>45579</v>
      </c>
      <c r="S65" s="117">
        <v>45580</v>
      </c>
      <c r="T65" s="117">
        <v>45581</v>
      </c>
      <c r="U65" s="117" t="s">
        <v>560</v>
      </c>
      <c r="V65" s="162" t="s">
        <v>561</v>
      </c>
      <c r="W65" s="162" t="s">
        <v>1480</v>
      </c>
    </row>
    <row r="66" spans="1:23" x14ac:dyDescent="0.35">
      <c r="A66" s="120" t="s">
        <v>1309</v>
      </c>
      <c r="B66" s="121">
        <v>45574</v>
      </c>
      <c r="C66" s="120" t="s">
        <v>789</v>
      </c>
      <c r="D66" s="109" t="s">
        <v>360</v>
      </c>
      <c r="E66" s="108" t="s">
        <v>87</v>
      </c>
      <c r="F66" s="108" t="s">
        <v>697</v>
      </c>
      <c r="G66" s="108">
        <v>30850266</v>
      </c>
      <c r="H66" s="115">
        <v>9</v>
      </c>
      <c r="I66" s="111">
        <v>5</v>
      </c>
      <c r="J66" s="116">
        <v>3</v>
      </c>
      <c r="K66" s="116">
        <v>0</v>
      </c>
      <c r="L66" s="116">
        <v>0</v>
      </c>
      <c r="M66" s="125">
        <v>-4</v>
      </c>
      <c r="N66" s="125">
        <f t="shared" si="0"/>
        <v>4</v>
      </c>
      <c r="O66" s="125">
        <v>4</v>
      </c>
      <c r="P66" s="269">
        <v>38.020000000000003</v>
      </c>
      <c r="Q66" s="270">
        <v>152.08000000000001</v>
      </c>
      <c r="R66" s="117">
        <v>45579</v>
      </c>
      <c r="S66" s="117">
        <v>45580</v>
      </c>
      <c r="T66" s="117">
        <v>45581</v>
      </c>
      <c r="U66" s="117" t="s">
        <v>560</v>
      </c>
      <c r="V66" s="162" t="s">
        <v>561</v>
      </c>
      <c r="W66" s="162" t="s">
        <v>1480</v>
      </c>
    </row>
    <row r="67" spans="1:23" x14ac:dyDescent="0.35">
      <c r="A67" s="120" t="s">
        <v>1310</v>
      </c>
      <c r="B67" s="121">
        <v>45574</v>
      </c>
      <c r="C67" s="120" t="s">
        <v>111</v>
      </c>
      <c r="D67" s="109" t="s">
        <v>360</v>
      </c>
      <c r="E67" s="108" t="s">
        <v>87</v>
      </c>
      <c r="F67" s="108" t="s">
        <v>508</v>
      </c>
      <c r="G67" s="108">
        <v>30850267</v>
      </c>
      <c r="H67" s="115">
        <v>8</v>
      </c>
      <c r="I67" s="111">
        <v>0</v>
      </c>
      <c r="J67" s="116">
        <v>0</v>
      </c>
      <c r="K67" s="116">
        <v>0</v>
      </c>
      <c r="L67" s="116">
        <v>0</v>
      </c>
      <c r="M67" s="125">
        <v>-8</v>
      </c>
      <c r="N67" s="125">
        <f t="shared" ref="N67:N130" si="1">+M67*-1</f>
        <v>8</v>
      </c>
      <c r="O67" s="125">
        <v>8</v>
      </c>
      <c r="P67" s="269">
        <v>38.020000000000003</v>
      </c>
      <c r="Q67" s="270">
        <v>304.16000000000003</v>
      </c>
      <c r="R67" s="117">
        <v>45579</v>
      </c>
      <c r="S67" s="117">
        <v>45580</v>
      </c>
      <c r="T67" s="117">
        <v>45581</v>
      </c>
      <c r="U67" s="117" t="s">
        <v>560</v>
      </c>
      <c r="V67" s="162" t="s">
        <v>561</v>
      </c>
      <c r="W67" s="162" t="s">
        <v>1480</v>
      </c>
    </row>
    <row r="68" spans="1:23" x14ac:dyDescent="0.35">
      <c r="A68" s="120" t="s">
        <v>1311</v>
      </c>
      <c r="B68" s="121">
        <v>45574</v>
      </c>
      <c r="C68" s="120" t="s">
        <v>245</v>
      </c>
      <c r="D68" s="109" t="s">
        <v>360</v>
      </c>
      <c r="E68" s="108" t="s">
        <v>87</v>
      </c>
      <c r="F68" s="108" t="s">
        <v>791</v>
      </c>
      <c r="G68" s="108">
        <v>30850270</v>
      </c>
      <c r="H68" s="115">
        <v>110</v>
      </c>
      <c r="I68" s="111">
        <v>105</v>
      </c>
      <c r="J68" s="116">
        <v>5</v>
      </c>
      <c r="K68" s="116">
        <v>0</v>
      </c>
      <c r="L68" s="116">
        <v>0</v>
      </c>
      <c r="M68" s="125">
        <v>-5</v>
      </c>
      <c r="N68" s="125">
        <f t="shared" si="1"/>
        <v>5</v>
      </c>
      <c r="O68" s="125">
        <v>5</v>
      </c>
      <c r="P68" s="269">
        <v>58.32</v>
      </c>
      <c r="Q68" s="270">
        <v>291.60000000000002</v>
      </c>
      <c r="R68" s="117">
        <v>45579</v>
      </c>
      <c r="S68" s="117">
        <v>45580</v>
      </c>
      <c r="T68" s="117">
        <v>45581</v>
      </c>
      <c r="U68" s="117" t="s">
        <v>560</v>
      </c>
      <c r="V68" s="162" t="s">
        <v>561</v>
      </c>
      <c r="W68" s="162" t="s">
        <v>1480</v>
      </c>
    </row>
    <row r="69" spans="1:23" x14ac:dyDescent="0.35">
      <c r="A69" s="120" t="s">
        <v>1312</v>
      </c>
      <c r="B69" s="121">
        <v>45574</v>
      </c>
      <c r="C69" s="120" t="s">
        <v>792</v>
      </c>
      <c r="D69" s="109" t="s">
        <v>360</v>
      </c>
      <c r="E69" s="108" t="s">
        <v>87</v>
      </c>
      <c r="F69" s="108" t="s">
        <v>722</v>
      </c>
      <c r="G69" s="108">
        <v>30850271</v>
      </c>
      <c r="H69" s="115">
        <v>24</v>
      </c>
      <c r="I69" s="111">
        <v>19</v>
      </c>
      <c r="J69" s="116">
        <v>1</v>
      </c>
      <c r="K69" s="116">
        <v>0</v>
      </c>
      <c r="L69" s="116">
        <v>0</v>
      </c>
      <c r="M69" s="125">
        <v>-5</v>
      </c>
      <c r="N69" s="125">
        <f t="shared" si="1"/>
        <v>5</v>
      </c>
      <c r="O69" s="125">
        <v>5</v>
      </c>
      <c r="P69" s="269">
        <v>38.020000000000003</v>
      </c>
      <c r="Q69" s="270">
        <v>190.10000000000002</v>
      </c>
      <c r="R69" s="117">
        <v>45579</v>
      </c>
      <c r="S69" s="117">
        <v>45580</v>
      </c>
      <c r="T69" s="117">
        <v>45581</v>
      </c>
      <c r="U69" s="117" t="s">
        <v>560</v>
      </c>
      <c r="V69" s="162" t="s">
        <v>561</v>
      </c>
      <c r="W69" s="162" t="s">
        <v>1480</v>
      </c>
    </row>
    <row r="70" spans="1:23" x14ac:dyDescent="0.35">
      <c r="A70" s="120" t="s">
        <v>1313</v>
      </c>
      <c r="B70" s="121">
        <v>45574</v>
      </c>
      <c r="C70" s="120" t="s">
        <v>793</v>
      </c>
      <c r="D70" s="109" t="s">
        <v>360</v>
      </c>
      <c r="E70" s="108" t="s">
        <v>87</v>
      </c>
      <c r="F70" s="108" t="s">
        <v>794</v>
      </c>
      <c r="G70" s="108">
        <v>30850272</v>
      </c>
      <c r="H70" s="115">
        <v>31</v>
      </c>
      <c r="I70" s="111">
        <v>23</v>
      </c>
      <c r="J70" s="116">
        <v>0</v>
      </c>
      <c r="K70" s="116">
        <v>0</v>
      </c>
      <c r="L70" s="116">
        <v>0</v>
      </c>
      <c r="M70" s="125">
        <v>-8</v>
      </c>
      <c r="N70" s="125">
        <f t="shared" si="1"/>
        <v>8</v>
      </c>
      <c r="O70" s="125">
        <v>8</v>
      </c>
      <c r="P70" s="269">
        <v>38.020000000000003</v>
      </c>
      <c r="Q70" s="270">
        <v>304.16000000000003</v>
      </c>
      <c r="R70" s="117">
        <v>45579</v>
      </c>
      <c r="S70" s="117">
        <v>45580</v>
      </c>
      <c r="T70" s="117">
        <v>45581</v>
      </c>
      <c r="U70" s="117" t="s">
        <v>560</v>
      </c>
      <c r="V70" s="162" t="s">
        <v>561</v>
      </c>
      <c r="W70" s="162" t="s">
        <v>1480</v>
      </c>
    </row>
    <row r="71" spans="1:23" x14ac:dyDescent="0.35">
      <c r="A71" s="120" t="s">
        <v>1314</v>
      </c>
      <c r="B71" s="121">
        <v>45574</v>
      </c>
      <c r="C71" s="120" t="s">
        <v>793</v>
      </c>
      <c r="D71" s="109" t="s">
        <v>360</v>
      </c>
      <c r="E71" s="108" t="s">
        <v>87</v>
      </c>
      <c r="F71" s="108" t="s">
        <v>501</v>
      </c>
      <c r="G71" s="108">
        <v>30850273</v>
      </c>
      <c r="H71" s="115">
        <v>122</v>
      </c>
      <c r="I71" s="111">
        <v>121</v>
      </c>
      <c r="J71" s="116">
        <v>1</v>
      </c>
      <c r="K71" s="116">
        <v>0</v>
      </c>
      <c r="L71" s="116">
        <v>0</v>
      </c>
      <c r="M71" s="125">
        <v>-1</v>
      </c>
      <c r="N71" s="125">
        <f t="shared" si="1"/>
        <v>1</v>
      </c>
      <c r="O71" s="125">
        <v>1</v>
      </c>
      <c r="P71" s="269">
        <v>38.020000000000003</v>
      </c>
      <c r="Q71" s="270">
        <v>38.020000000000003</v>
      </c>
      <c r="R71" s="117">
        <v>45579</v>
      </c>
      <c r="S71" s="117">
        <v>45580</v>
      </c>
      <c r="T71" s="117">
        <v>45581</v>
      </c>
      <c r="U71" s="117" t="s">
        <v>560</v>
      </c>
      <c r="V71" s="162" t="s">
        <v>561</v>
      </c>
      <c r="W71" s="162" t="s">
        <v>1480</v>
      </c>
    </row>
    <row r="72" spans="1:23" x14ac:dyDescent="0.35">
      <c r="A72" s="120" t="s">
        <v>1315</v>
      </c>
      <c r="B72" s="121">
        <v>45574</v>
      </c>
      <c r="C72" s="120" t="s">
        <v>247</v>
      </c>
      <c r="D72" s="109" t="s">
        <v>360</v>
      </c>
      <c r="E72" s="108" t="s">
        <v>87</v>
      </c>
      <c r="F72" s="108" t="s">
        <v>796</v>
      </c>
      <c r="G72" s="108">
        <v>30850275</v>
      </c>
      <c r="H72" s="115">
        <v>20</v>
      </c>
      <c r="I72" s="111">
        <v>19</v>
      </c>
      <c r="J72" s="116">
        <v>1</v>
      </c>
      <c r="K72" s="116">
        <v>0</v>
      </c>
      <c r="L72" s="116">
        <v>0</v>
      </c>
      <c r="M72" s="125">
        <v>-1</v>
      </c>
      <c r="N72" s="125">
        <f t="shared" si="1"/>
        <v>1</v>
      </c>
      <c r="O72" s="125">
        <v>1</v>
      </c>
      <c r="P72" s="269">
        <v>42.41</v>
      </c>
      <c r="Q72" s="270">
        <v>42.41</v>
      </c>
      <c r="R72" s="117">
        <v>45580</v>
      </c>
      <c r="S72" s="117">
        <v>45581</v>
      </c>
      <c r="T72" s="117">
        <v>45582</v>
      </c>
      <c r="U72" s="117" t="s">
        <v>560</v>
      </c>
      <c r="V72" s="162" t="s">
        <v>561</v>
      </c>
      <c r="W72" s="162" t="s">
        <v>1480</v>
      </c>
    </row>
    <row r="73" spans="1:23" x14ac:dyDescent="0.35">
      <c r="A73" s="120" t="s">
        <v>1268</v>
      </c>
      <c r="B73" s="121">
        <v>45574</v>
      </c>
      <c r="C73" s="120" t="s">
        <v>474</v>
      </c>
      <c r="D73" s="109" t="s">
        <v>360</v>
      </c>
      <c r="E73" s="108" t="s">
        <v>87</v>
      </c>
      <c r="F73" s="108" t="s">
        <v>477</v>
      </c>
      <c r="G73" s="108">
        <v>30850276</v>
      </c>
      <c r="H73" s="115">
        <v>63</v>
      </c>
      <c r="I73" s="111">
        <v>61</v>
      </c>
      <c r="J73" s="116">
        <v>2</v>
      </c>
      <c r="K73" s="116">
        <v>0</v>
      </c>
      <c r="L73" s="116">
        <v>0</v>
      </c>
      <c r="M73" s="125">
        <v>-2</v>
      </c>
      <c r="N73" s="125">
        <f t="shared" si="1"/>
        <v>2</v>
      </c>
      <c r="O73" s="125">
        <v>2</v>
      </c>
      <c r="P73" s="269">
        <v>42.41</v>
      </c>
      <c r="Q73" s="270">
        <v>84.82</v>
      </c>
      <c r="R73" s="117">
        <v>45580</v>
      </c>
      <c r="S73" s="117">
        <v>45581</v>
      </c>
      <c r="T73" s="117">
        <v>45582</v>
      </c>
      <c r="U73" s="117" t="s">
        <v>560</v>
      </c>
      <c r="V73" s="162" t="s">
        <v>561</v>
      </c>
      <c r="W73" s="162" t="s">
        <v>1480</v>
      </c>
    </row>
    <row r="74" spans="1:23" x14ac:dyDescent="0.35">
      <c r="A74" s="120" t="s">
        <v>1316</v>
      </c>
      <c r="B74" s="121">
        <v>45574</v>
      </c>
      <c r="C74" s="120" t="s">
        <v>804</v>
      </c>
      <c r="D74" s="109" t="s">
        <v>364</v>
      </c>
      <c r="E74" s="108" t="s">
        <v>87</v>
      </c>
      <c r="F74" s="108" t="s">
        <v>508</v>
      </c>
      <c r="G74" s="108">
        <v>30850282</v>
      </c>
      <c r="H74" s="115">
        <v>5</v>
      </c>
      <c r="I74" s="111">
        <v>0</v>
      </c>
      <c r="J74" s="116">
        <v>0</v>
      </c>
      <c r="K74" s="116">
        <v>0</v>
      </c>
      <c r="L74" s="116">
        <v>0</v>
      </c>
      <c r="M74" s="125">
        <v>-5</v>
      </c>
      <c r="N74" s="125">
        <f t="shared" si="1"/>
        <v>5</v>
      </c>
      <c r="O74" s="125">
        <v>5</v>
      </c>
      <c r="P74" s="269">
        <v>98.95</v>
      </c>
      <c r="Q74" s="270">
        <v>494.75</v>
      </c>
      <c r="R74" s="117">
        <v>45580</v>
      </c>
      <c r="S74" s="117">
        <v>45581</v>
      </c>
      <c r="T74" s="117">
        <v>45582</v>
      </c>
      <c r="U74" s="117" t="s">
        <v>1004</v>
      </c>
      <c r="V74" s="162" t="s">
        <v>585</v>
      </c>
      <c r="W74" s="162" t="s">
        <v>1245</v>
      </c>
    </row>
    <row r="75" spans="1:23" x14ac:dyDescent="0.35">
      <c r="A75" s="120" t="s">
        <v>1317</v>
      </c>
      <c r="B75" s="121">
        <v>45574</v>
      </c>
      <c r="C75" s="120" t="s">
        <v>110</v>
      </c>
      <c r="D75" s="109" t="s">
        <v>364</v>
      </c>
      <c r="E75" s="108" t="s">
        <v>87</v>
      </c>
      <c r="F75" s="108" t="s">
        <v>806</v>
      </c>
      <c r="G75" s="108">
        <v>30850285</v>
      </c>
      <c r="H75" s="115">
        <v>8</v>
      </c>
      <c r="I75" s="111">
        <v>7</v>
      </c>
      <c r="J75" s="116">
        <v>1</v>
      </c>
      <c r="K75" s="116">
        <v>0</v>
      </c>
      <c r="L75" s="116">
        <v>0</v>
      </c>
      <c r="M75" s="125">
        <v>-1</v>
      </c>
      <c r="N75" s="125">
        <f t="shared" si="1"/>
        <v>1</v>
      </c>
      <c r="O75" s="125">
        <v>1</v>
      </c>
      <c r="P75" s="269">
        <v>98.95</v>
      </c>
      <c r="Q75" s="270">
        <v>98.95</v>
      </c>
      <c r="R75" s="117">
        <v>45580</v>
      </c>
      <c r="S75" s="117">
        <v>45581</v>
      </c>
      <c r="T75" s="117">
        <v>45582</v>
      </c>
      <c r="U75" s="117" t="s">
        <v>560</v>
      </c>
      <c r="V75" s="162" t="s">
        <v>561</v>
      </c>
      <c r="W75" s="162" t="s">
        <v>1480</v>
      </c>
    </row>
    <row r="76" spans="1:23" x14ac:dyDescent="0.35">
      <c r="A76" s="120" t="s">
        <v>1318</v>
      </c>
      <c r="B76" s="121">
        <v>45574</v>
      </c>
      <c r="C76" s="120" t="s">
        <v>187</v>
      </c>
      <c r="D76" s="109" t="s">
        <v>364</v>
      </c>
      <c r="E76" s="108" t="s">
        <v>87</v>
      </c>
      <c r="F76" s="108" t="s">
        <v>790</v>
      </c>
      <c r="G76" s="108">
        <v>30850286</v>
      </c>
      <c r="H76" s="115">
        <v>12</v>
      </c>
      <c r="I76" s="111">
        <v>0</v>
      </c>
      <c r="J76" s="116">
        <v>0</v>
      </c>
      <c r="K76" s="116">
        <v>0</v>
      </c>
      <c r="L76" s="116">
        <v>0</v>
      </c>
      <c r="M76" s="125">
        <v>-12</v>
      </c>
      <c r="N76" s="125">
        <f t="shared" si="1"/>
        <v>12</v>
      </c>
      <c r="O76" s="125">
        <v>12</v>
      </c>
      <c r="P76" s="269">
        <v>98.95</v>
      </c>
      <c r="Q76" s="270">
        <v>1187.4000000000001</v>
      </c>
      <c r="R76" s="117">
        <v>45580</v>
      </c>
      <c r="S76" s="117">
        <v>45581</v>
      </c>
      <c r="T76" s="117">
        <v>45582</v>
      </c>
      <c r="U76" s="117" t="s">
        <v>604</v>
      </c>
      <c r="V76" s="162" t="s">
        <v>585</v>
      </c>
      <c r="W76" s="162" t="s">
        <v>1244</v>
      </c>
    </row>
    <row r="77" spans="1:23" x14ac:dyDescent="0.35">
      <c r="A77" s="120" t="s">
        <v>1319</v>
      </c>
      <c r="B77" s="121">
        <v>45574</v>
      </c>
      <c r="C77" s="120" t="s">
        <v>518</v>
      </c>
      <c r="D77" s="109" t="s">
        <v>364</v>
      </c>
      <c r="E77" s="108" t="s">
        <v>87</v>
      </c>
      <c r="F77" s="108" t="s">
        <v>494</v>
      </c>
      <c r="G77" s="108">
        <v>30850290</v>
      </c>
      <c r="H77" s="115">
        <v>16</v>
      </c>
      <c r="I77" s="111">
        <v>0</v>
      </c>
      <c r="J77" s="116">
        <v>0</v>
      </c>
      <c r="K77" s="116">
        <v>0</v>
      </c>
      <c r="L77" s="116">
        <v>0</v>
      </c>
      <c r="M77" s="125">
        <v>-16</v>
      </c>
      <c r="N77" s="125">
        <f t="shared" si="1"/>
        <v>16</v>
      </c>
      <c r="O77" s="125">
        <v>16</v>
      </c>
      <c r="P77" s="269">
        <v>99.6</v>
      </c>
      <c r="Q77" s="270">
        <v>1593.6</v>
      </c>
      <c r="R77" s="117">
        <v>45580</v>
      </c>
      <c r="S77" s="117">
        <v>45581</v>
      </c>
      <c r="T77" s="117">
        <v>45582</v>
      </c>
      <c r="U77" s="117" t="s">
        <v>560</v>
      </c>
      <c r="V77" s="162" t="s">
        <v>585</v>
      </c>
      <c r="W77" s="162" t="s">
        <v>1244</v>
      </c>
    </row>
    <row r="78" spans="1:23" x14ac:dyDescent="0.35">
      <c r="A78" s="120" t="s">
        <v>1320</v>
      </c>
      <c r="B78" s="121">
        <v>45574</v>
      </c>
      <c r="C78" s="120" t="s">
        <v>514</v>
      </c>
      <c r="D78" s="109" t="s">
        <v>364</v>
      </c>
      <c r="E78" s="108" t="s">
        <v>87</v>
      </c>
      <c r="F78" s="108" t="s">
        <v>811</v>
      </c>
      <c r="G78" s="108">
        <v>30850292</v>
      </c>
      <c r="H78" s="115">
        <v>5</v>
      </c>
      <c r="I78" s="111">
        <v>0</v>
      </c>
      <c r="J78" s="116">
        <v>0</v>
      </c>
      <c r="K78" s="116">
        <v>0</v>
      </c>
      <c r="L78" s="116">
        <v>0</v>
      </c>
      <c r="M78" s="125">
        <v>-5</v>
      </c>
      <c r="N78" s="125">
        <f t="shared" si="1"/>
        <v>5</v>
      </c>
      <c r="O78" s="125">
        <v>5</v>
      </c>
      <c r="P78" s="269">
        <v>115.45</v>
      </c>
      <c r="Q78" s="270">
        <v>577.25</v>
      </c>
      <c r="R78" s="117">
        <v>45580</v>
      </c>
      <c r="S78" s="117">
        <v>45581</v>
      </c>
      <c r="T78" s="117">
        <v>45582</v>
      </c>
      <c r="U78" s="117" t="s">
        <v>1004</v>
      </c>
      <c r="V78" s="162" t="s">
        <v>585</v>
      </c>
      <c r="W78" s="162" t="s">
        <v>1245</v>
      </c>
    </row>
    <row r="79" spans="1:23" x14ac:dyDescent="0.35">
      <c r="A79" s="120" t="s">
        <v>1321</v>
      </c>
      <c r="B79" s="121">
        <v>45574</v>
      </c>
      <c r="C79" s="120" t="s">
        <v>745</v>
      </c>
      <c r="D79" s="109" t="s">
        <v>361</v>
      </c>
      <c r="E79" s="108" t="s">
        <v>87</v>
      </c>
      <c r="F79" s="108" t="s">
        <v>535</v>
      </c>
      <c r="G79" s="108">
        <v>30850297</v>
      </c>
      <c r="H79" s="115">
        <v>1</v>
      </c>
      <c r="I79" s="111">
        <v>0</v>
      </c>
      <c r="J79" s="116">
        <v>0</v>
      </c>
      <c r="K79" s="116">
        <v>0</v>
      </c>
      <c r="L79" s="116">
        <v>0</v>
      </c>
      <c r="M79" s="125">
        <v>-1</v>
      </c>
      <c r="N79" s="125">
        <f t="shared" si="1"/>
        <v>1</v>
      </c>
      <c r="O79" s="125">
        <v>1</v>
      </c>
      <c r="P79" s="269">
        <v>47.22</v>
      </c>
      <c r="Q79" s="270">
        <v>47.22</v>
      </c>
      <c r="R79" s="117">
        <v>45580</v>
      </c>
      <c r="S79" s="117">
        <v>45581</v>
      </c>
      <c r="T79" s="117">
        <v>45582</v>
      </c>
      <c r="U79" s="117" t="s">
        <v>560</v>
      </c>
      <c r="V79" s="162" t="s">
        <v>585</v>
      </c>
      <c r="W79" s="162" t="s">
        <v>1244</v>
      </c>
    </row>
    <row r="80" spans="1:23" x14ac:dyDescent="0.35">
      <c r="A80" s="120" t="s">
        <v>1322</v>
      </c>
      <c r="B80" s="121">
        <v>45574</v>
      </c>
      <c r="C80" s="120" t="s">
        <v>366</v>
      </c>
      <c r="D80" s="109" t="s">
        <v>361</v>
      </c>
      <c r="E80" s="108" t="s">
        <v>87</v>
      </c>
      <c r="F80" s="108" t="s">
        <v>828</v>
      </c>
      <c r="G80" s="108">
        <v>30850304</v>
      </c>
      <c r="H80" s="115">
        <v>2</v>
      </c>
      <c r="I80" s="111">
        <v>0</v>
      </c>
      <c r="J80" s="116">
        <v>0</v>
      </c>
      <c r="K80" s="116">
        <v>0</v>
      </c>
      <c r="L80" s="116">
        <v>0</v>
      </c>
      <c r="M80" s="125">
        <v>-2</v>
      </c>
      <c r="N80" s="125">
        <f t="shared" si="1"/>
        <v>2</v>
      </c>
      <c r="O80" s="125">
        <v>2</v>
      </c>
      <c r="P80" s="269">
        <v>49.03</v>
      </c>
      <c r="Q80" s="270">
        <v>98.06</v>
      </c>
      <c r="R80" s="117">
        <v>45580</v>
      </c>
      <c r="S80" s="117">
        <v>45581</v>
      </c>
      <c r="T80" s="117">
        <v>45582</v>
      </c>
      <c r="U80" s="117" t="s">
        <v>560</v>
      </c>
      <c r="V80" s="162" t="s">
        <v>585</v>
      </c>
      <c r="W80" s="162" t="s">
        <v>1244</v>
      </c>
    </row>
    <row r="81" spans="1:23" x14ac:dyDescent="0.35">
      <c r="A81" s="120" t="s">
        <v>1323</v>
      </c>
      <c r="B81" s="121">
        <v>45574</v>
      </c>
      <c r="C81" s="120" t="s">
        <v>829</v>
      </c>
      <c r="D81" s="109" t="s">
        <v>361</v>
      </c>
      <c r="E81" s="108" t="s">
        <v>87</v>
      </c>
      <c r="F81" s="108" t="s">
        <v>830</v>
      </c>
      <c r="G81" s="108">
        <v>30850305</v>
      </c>
      <c r="H81" s="115">
        <v>3</v>
      </c>
      <c r="I81" s="111">
        <v>0</v>
      </c>
      <c r="J81" s="116">
        <v>0</v>
      </c>
      <c r="K81" s="116">
        <v>0</v>
      </c>
      <c r="L81" s="116">
        <v>0</v>
      </c>
      <c r="M81" s="125">
        <v>-3</v>
      </c>
      <c r="N81" s="125">
        <f t="shared" si="1"/>
        <v>3</v>
      </c>
      <c r="O81" s="125">
        <v>3</v>
      </c>
      <c r="P81" s="269">
        <v>47.49</v>
      </c>
      <c r="Q81" s="270">
        <v>142.47</v>
      </c>
      <c r="R81" s="117">
        <v>45580</v>
      </c>
      <c r="S81" s="117">
        <v>45581</v>
      </c>
      <c r="T81" s="117">
        <v>45582</v>
      </c>
      <c r="U81" s="117" t="s">
        <v>560</v>
      </c>
      <c r="V81" s="162" t="s">
        <v>585</v>
      </c>
      <c r="W81" s="162" t="s">
        <v>1244</v>
      </c>
    </row>
    <row r="82" spans="1:23" x14ac:dyDescent="0.35">
      <c r="A82" s="120" t="s">
        <v>1324</v>
      </c>
      <c r="B82" s="121">
        <v>45574</v>
      </c>
      <c r="C82" s="120" t="s">
        <v>836</v>
      </c>
      <c r="D82" s="109" t="s">
        <v>361</v>
      </c>
      <c r="E82" s="108" t="s">
        <v>87</v>
      </c>
      <c r="F82" s="108" t="s">
        <v>837</v>
      </c>
      <c r="G82" s="108">
        <v>30850309</v>
      </c>
      <c r="H82" s="115">
        <v>1</v>
      </c>
      <c r="I82" s="111">
        <v>0</v>
      </c>
      <c r="J82" s="116">
        <v>1</v>
      </c>
      <c r="K82" s="116">
        <v>0</v>
      </c>
      <c r="L82" s="116">
        <v>0</v>
      </c>
      <c r="M82" s="125">
        <v>-1</v>
      </c>
      <c r="N82" s="125">
        <f t="shared" si="1"/>
        <v>1</v>
      </c>
      <c r="O82" s="125">
        <v>1</v>
      </c>
      <c r="P82" s="269">
        <v>47.3</v>
      </c>
      <c r="Q82" s="270">
        <v>47.3</v>
      </c>
      <c r="R82" s="117">
        <v>45580</v>
      </c>
      <c r="S82" s="117">
        <v>45581</v>
      </c>
      <c r="T82" s="117">
        <v>45582</v>
      </c>
      <c r="U82" s="117" t="s">
        <v>560</v>
      </c>
      <c r="V82" s="162" t="s">
        <v>561</v>
      </c>
      <c r="W82" s="162" t="s">
        <v>1480</v>
      </c>
    </row>
    <row r="83" spans="1:23" x14ac:dyDescent="0.35">
      <c r="A83" s="120" t="s">
        <v>1325</v>
      </c>
      <c r="B83" s="121">
        <v>45574</v>
      </c>
      <c r="C83" s="120" t="s">
        <v>840</v>
      </c>
      <c r="D83" s="109" t="s">
        <v>361</v>
      </c>
      <c r="E83" s="108" t="s">
        <v>87</v>
      </c>
      <c r="F83" s="108" t="s">
        <v>541</v>
      </c>
      <c r="G83" s="108">
        <v>30850311</v>
      </c>
      <c r="H83" s="115">
        <v>1</v>
      </c>
      <c r="I83" s="111">
        <v>0</v>
      </c>
      <c r="J83" s="116">
        <v>1</v>
      </c>
      <c r="K83" s="116">
        <v>0</v>
      </c>
      <c r="L83" s="116">
        <v>0</v>
      </c>
      <c r="M83" s="125">
        <v>-1</v>
      </c>
      <c r="N83" s="125">
        <f t="shared" si="1"/>
        <v>1</v>
      </c>
      <c r="O83" s="125">
        <v>1</v>
      </c>
      <c r="P83" s="269">
        <v>49.03</v>
      </c>
      <c r="Q83" s="270">
        <v>49.03</v>
      </c>
      <c r="R83" s="117">
        <v>45580</v>
      </c>
      <c r="S83" s="117">
        <v>45581</v>
      </c>
      <c r="T83" s="117">
        <v>45582</v>
      </c>
      <c r="U83" s="117" t="s">
        <v>560</v>
      </c>
      <c r="V83" s="162" t="s">
        <v>561</v>
      </c>
      <c r="W83" s="162" t="s">
        <v>1480</v>
      </c>
    </row>
    <row r="84" spans="1:23" x14ac:dyDescent="0.35">
      <c r="A84" s="120" t="s">
        <v>1326</v>
      </c>
      <c r="B84" s="121">
        <v>45574</v>
      </c>
      <c r="C84" s="120" t="s">
        <v>841</v>
      </c>
      <c r="D84" s="109" t="s">
        <v>361</v>
      </c>
      <c r="E84" s="108" t="s">
        <v>87</v>
      </c>
      <c r="F84" s="108" t="s">
        <v>766</v>
      </c>
      <c r="G84" s="108">
        <v>30850312</v>
      </c>
      <c r="H84" s="115">
        <v>2</v>
      </c>
      <c r="I84" s="111">
        <v>1</v>
      </c>
      <c r="J84" s="116">
        <v>1</v>
      </c>
      <c r="K84" s="116">
        <v>0</v>
      </c>
      <c r="L84" s="116">
        <v>0</v>
      </c>
      <c r="M84" s="125">
        <v>-1</v>
      </c>
      <c r="N84" s="125">
        <f t="shared" si="1"/>
        <v>1</v>
      </c>
      <c r="O84" s="125">
        <v>1</v>
      </c>
      <c r="P84" s="269">
        <v>49.03</v>
      </c>
      <c r="Q84" s="270">
        <v>49.03</v>
      </c>
      <c r="R84" s="117">
        <v>45580</v>
      </c>
      <c r="S84" s="117">
        <v>45581</v>
      </c>
      <c r="T84" s="117">
        <v>45582</v>
      </c>
      <c r="U84" s="117" t="s">
        <v>560</v>
      </c>
      <c r="V84" s="162" t="s">
        <v>561</v>
      </c>
      <c r="W84" s="162" t="s">
        <v>1480</v>
      </c>
    </row>
    <row r="85" spans="1:23" x14ac:dyDescent="0.35">
      <c r="A85" s="120" t="s">
        <v>1327</v>
      </c>
      <c r="B85" s="121">
        <v>45574</v>
      </c>
      <c r="C85" s="120" t="s">
        <v>261</v>
      </c>
      <c r="D85" s="109" t="s">
        <v>365</v>
      </c>
      <c r="E85" s="108" t="s">
        <v>87</v>
      </c>
      <c r="F85" s="108" t="s">
        <v>733</v>
      </c>
      <c r="G85" s="108">
        <v>30850315</v>
      </c>
      <c r="H85" s="115">
        <v>4</v>
      </c>
      <c r="I85" s="111">
        <v>3</v>
      </c>
      <c r="J85" s="116">
        <v>1</v>
      </c>
      <c r="K85" s="116">
        <v>0</v>
      </c>
      <c r="L85" s="116">
        <v>0</v>
      </c>
      <c r="M85" s="125">
        <v>-1</v>
      </c>
      <c r="N85" s="125">
        <f t="shared" si="1"/>
        <v>1</v>
      </c>
      <c r="O85" s="125">
        <v>1</v>
      </c>
      <c r="P85" s="269">
        <v>130.75</v>
      </c>
      <c r="Q85" s="270">
        <v>130.75</v>
      </c>
      <c r="R85" s="117">
        <v>45581</v>
      </c>
      <c r="S85" s="117">
        <v>45582</v>
      </c>
      <c r="T85" s="117">
        <v>45583</v>
      </c>
      <c r="U85" s="117" t="s">
        <v>560</v>
      </c>
      <c r="V85" s="162" t="s">
        <v>561</v>
      </c>
      <c r="W85" s="162" t="s">
        <v>1480</v>
      </c>
    </row>
    <row r="86" spans="1:23" x14ac:dyDescent="0.35">
      <c r="A86" s="120" t="s">
        <v>1328</v>
      </c>
      <c r="B86" s="121">
        <v>45575</v>
      </c>
      <c r="C86" s="120" t="s">
        <v>689</v>
      </c>
      <c r="D86" s="109" t="s">
        <v>363</v>
      </c>
      <c r="E86" s="108" t="s">
        <v>87</v>
      </c>
      <c r="F86" s="108" t="s">
        <v>674</v>
      </c>
      <c r="G86" s="108">
        <v>30850319</v>
      </c>
      <c r="H86" s="115">
        <v>13</v>
      </c>
      <c r="I86" s="111">
        <v>12</v>
      </c>
      <c r="J86" s="116">
        <v>1</v>
      </c>
      <c r="K86" s="116">
        <v>0</v>
      </c>
      <c r="L86" s="116">
        <v>0</v>
      </c>
      <c r="M86" s="125">
        <v>-1</v>
      </c>
      <c r="N86" s="125">
        <f t="shared" si="1"/>
        <v>1</v>
      </c>
      <c r="O86" s="125">
        <v>1</v>
      </c>
      <c r="P86" s="269">
        <v>126.95</v>
      </c>
      <c r="Q86" s="270">
        <v>126.95</v>
      </c>
      <c r="R86" s="117">
        <v>45581</v>
      </c>
      <c r="S86" s="117">
        <v>45582</v>
      </c>
      <c r="T86" s="117">
        <v>45583</v>
      </c>
      <c r="U86" s="117" t="s">
        <v>560</v>
      </c>
      <c r="V86" s="162" t="s">
        <v>561</v>
      </c>
      <c r="W86" s="162" t="s">
        <v>1480</v>
      </c>
    </row>
    <row r="87" spans="1:23" x14ac:dyDescent="0.35">
      <c r="A87" s="120" t="s">
        <v>1329</v>
      </c>
      <c r="B87" s="121">
        <v>45575</v>
      </c>
      <c r="C87" s="120" t="s">
        <v>696</v>
      </c>
      <c r="D87" s="109" t="s">
        <v>363</v>
      </c>
      <c r="E87" s="108" t="s">
        <v>87</v>
      </c>
      <c r="F87" s="108" t="s">
        <v>695</v>
      </c>
      <c r="G87" s="108">
        <v>30850322</v>
      </c>
      <c r="H87" s="115">
        <v>3</v>
      </c>
      <c r="I87" s="111">
        <v>0</v>
      </c>
      <c r="J87" s="116">
        <v>0</v>
      </c>
      <c r="K87" s="116">
        <v>0</v>
      </c>
      <c r="L87" s="116">
        <v>0</v>
      </c>
      <c r="M87" s="125">
        <v>-3</v>
      </c>
      <c r="N87" s="125">
        <f t="shared" si="1"/>
        <v>3</v>
      </c>
      <c r="O87" s="125">
        <v>3</v>
      </c>
      <c r="P87" s="269">
        <v>116.36</v>
      </c>
      <c r="Q87" s="270">
        <v>349.08</v>
      </c>
      <c r="R87" s="117">
        <v>45581</v>
      </c>
      <c r="S87" s="117">
        <v>45582</v>
      </c>
      <c r="T87" s="117">
        <v>45583</v>
      </c>
      <c r="U87" s="117" t="s">
        <v>560</v>
      </c>
      <c r="V87" s="162" t="s">
        <v>561</v>
      </c>
      <c r="W87" s="162" t="s">
        <v>1480</v>
      </c>
    </row>
    <row r="88" spans="1:23" x14ac:dyDescent="0.35">
      <c r="A88" s="120" t="s">
        <v>1330</v>
      </c>
      <c r="B88" s="121">
        <v>45575</v>
      </c>
      <c r="C88" s="120" t="s">
        <v>692</v>
      </c>
      <c r="D88" s="109" t="s">
        <v>363</v>
      </c>
      <c r="E88" s="108" t="s">
        <v>87</v>
      </c>
      <c r="F88" s="108" t="s">
        <v>697</v>
      </c>
      <c r="G88" s="108">
        <v>30850324</v>
      </c>
      <c r="H88" s="115">
        <v>2</v>
      </c>
      <c r="I88" s="111">
        <v>0</v>
      </c>
      <c r="J88" s="116">
        <v>0</v>
      </c>
      <c r="K88" s="116">
        <v>0</v>
      </c>
      <c r="L88" s="116">
        <v>0</v>
      </c>
      <c r="M88" s="125">
        <v>-2</v>
      </c>
      <c r="N88" s="125">
        <f t="shared" si="1"/>
        <v>2</v>
      </c>
      <c r="O88" s="125">
        <v>2</v>
      </c>
      <c r="P88" s="269">
        <v>131.26</v>
      </c>
      <c r="Q88" s="270">
        <v>262.52</v>
      </c>
      <c r="R88" s="117">
        <v>45581</v>
      </c>
      <c r="S88" s="117">
        <v>45582</v>
      </c>
      <c r="T88" s="117">
        <v>45583</v>
      </c>
      <c r="U88" s="117" t="s">
        <v>560</v>
      </c>
      <c r="V88" s="162" t="s">
        <v>561</v>
      </c>
      <c r="W88" s="162" t="s">
        <v>1480</v>
      </c>
    </row>
    <row r="89" spans="1:23" x14ac:dyDescent="0.35">
      <c r="A89" s="120" t="s">
        <v>1331</v>
      </c>
      <c r="B89" s="121">
        <v>45575</v>
      </c>
      <c r="C89" s="120" t="s">
        <v>702</v>
      </c>
      <c r="D89" s="109" t="s">
        <v>363</v>
      </c>
      <c r="E89" s="108" t="s">
        <v>87</v>
      </c>
      <c r="F89" s="108" t="s">
        <v>701</v>
      </c>
      <c r="G89" s="108">
        <v>30850326</v>
      </c>
      <c r="H89" s="115">
        <v>2</v>
      </c>
      <c r="I89" s="111">
        <v>0</v>
      </c>
      <c r="J89" s="116">
        <v>0</v>
      </c>
      <c r="K89" s="116">
        <v>0</v>
      </c>
      <c r="L89" s="116">
        <v>0</v>
      </c>
      <c r="M89" s="125">
        <v>-2</v>
      </c>
      <c r="N89" s="125">
        <f t="shared" si="1"/>
        <v>2</v>
      </c>
      <c r="O89" s="125">
        <v>2</v>
      </c>
      <c r="P89" s="269">
        <v>132</v>
      </c>
      <c r="Q89" s="270">
        <v>264</v>
      </c>
      <c r="R89" s="117">
        <v>45581</v>
      </c>
      <c r="S89" s="117">
        <v>45582</v>
      </c>
      <c r="T89" s="117">
        <v>45583</v>
      </c>
      <c r="U89" s="117" t="s">
        <v>560</v>
      </c>
      <c r="V89" s="162" t="s">
        <v>561</v>
      </c>
      <c r="W89" s="162" t="s">
        <v>1480</v>
      </c>
    </row>
    <row r="90" spans="1:23" x14ac:dyDescent="0.35">
      <c r="A90" s="120" t="s">
        <v>1320</v>
      </c>
      <c r="B90" s="121">
        <v>45576</v>
      </c>
      <c r="C90" s="120" t="s">
        <v>514</v>
      </c>
      <c r="D90" s="109" t="s">
        <v>364</v>
      </c>
      <c r="E90" s="108" t="s">
        <v>87</v>
      </c>
      <c r="F90" s="108" t="s">
        <v>811</v>
      </c>
      <c r="G90" s="108">
        <v>30850332</v>
      </c>
      <c r="H90" s="115">
        <v>2</v>
      </c>
      <c r="I90" s="111">
        <v>1</v>
      </c>
      <c r="J90" s="116">
        <v>1</v>
      </c>
      <c r="K90" s="116">
        <v>0</v>
      </c>
      <c r="L90" s="116">
        <v>0</v>
      </c>
      <c r="M90" s="125">
        <v>-1</v>
      </c>
      <c r="N90" s="125">
        <f t="shared" si="1"/>
        <v>1</v>
      </c>
      <c r="O90" s="125">
        <v>1</v>
      </c>
      <c r="P90" s="269">
        <v>115.45</v>
      </c>
      <c r="Q90" s="270">
        <v>115.45</v>
      </c>
      <c r="R90" s="117">
        <v>45582</v>
      </c>
      <c r="S90" s="117">
        <v>45583</v>
      </c>
      <c r="T90" s="117">
        <v>45586</v>
      </c>
      <c r="U90" s="117" t="s">
        <v>560</v>
      </c>
      <c r="V90" s="162" t="s">
        <v>561</v>
      </c>
      <c r="W90" s="162" t="s">
        <v>1480</v>
      </c>
    </row>
    <row r="91" spans="1:23" x14ac:dyDescent="0.35">
      <c r="A91" s="120" t="s">
        <v>1332</v>
      </c>
      <c r="B91" s="121">
        <v>45576</v>
      </c>
      <c r="C91" s="120" t="s">
        <v>861</v>
      </c>
      <c r="D91" s="109" t="s">
        <v>362</v>
      </c>
      <c r="E91" s="108" t="s">
        <v>87</v>
      </c>
      <c r="F91" s="108" t="s">
        <v>862</v>
      </c>
      <c r="G91" s="108">
        <v>30850341</v>
      </c>
      <c r="H91" s="115">
        <v>11</v>
      </c>
      <c r="I91" s="111">
        <v>10</v>
      </c>
      <c r="J91" s="116">
        <v>1</v>
      </c>
      <c r="K91" s="116">
        <v>0</v>
      </c>
      <c r="L91" s="116">
        <v>0</v>
      </c>
      <c r="M91" s="125">
        <v>-1</v>
      </c>
      <c r="N91" s="125">
        <f t="shared" si="1"/>
        <v>1</v>
      </c>
      <c r="O91" s="125">
        <v>1</v>
      </c>
      <c r="P91" s="269">
        <v>49.03</v>
      </c>
      <c r="Q91" s="270">
        <v>49.03</v>
      </c>
      <c r="R91" s="117">
        <v>45582</v>
      </c>
      <c r="S91" s="117">
        <v>45583</v>
      </c>
      <c r="T91" s="117">
        <v>45586</v>
      </c>
      <c r="U91" s="117" t="s">
        <v>560</v>
      </c>
      <c r="V91" s="162" t="s">
        <v>561</v>
      </c>
      <c r="W91" s="162" t="s">
        <v>1480</v>
      </c>
    </row>
    <row r="92" spans="1:23" x14ac:dyDescent="0.35">
      <c r="A92" s="120" t="s">
        <v>1333</v>
      </c>
      <c r="B92" s="121">
        <v>45576</v>
      </c>
      <c r="C92" s="120" t="s">
        <v>864</v>
      </c>
      <c r="D92" s="109" t="s">
        <v>362</v>
      </c>
      <c r="E92" s="108" t="s">
        <v>87</v>
      </c>
      <c r="F92" s="108" t="s">
        <v>865</v>
      </c>
      <c r="G92" s="108">
        <v>30850344</v>
      </c>
      <c r="H92" s="115">
        <v>1</v>
      </c>
      <c r="I92" s="111">
        <v>0</v>
      </c>
      <c r="J92" s="116">
        <v>1</v>
      </c>
      <c r="K92" s="116">
        <v>0</v>
      </c>
      <c r="L92" s="116">
        <v>0</v>
      </c>
      <c r="M92" s="125">
        <v>-1</v>
      </c>
      <c r="N92" s="125">
        <f t="shared" si="1"/>
        <v>1</v>
      </c>
      <c r="O92" s="125">
        <v>1</v>
      </c>
      <c r="P92" s="269">
        <v>46.88</v>
      </c>
      <c r="Q92" s="270">
        <v>46.88</v>
      </c>
      <c r="R92" s="117">
        <v>45582</v>
      </c>
      <c r="S92" s="117">
        <v>45583</v>
      </c>
      <c r="T92" s="117">
        <v>45586</v>
      </c>
      <c r="U92" s="117" t="s">
        <v>560</v>
      </c>
      <c r="V92" s="162" t="s">
        <v>561</v>
      </c>
      <c r="W92" s="162" t="s">
        <v>1480</v>
      </c>
    </row>
    <row r="93" spans="1:23" x14ac:dyDescent="0.35">
      <c r="A93" s="120" t="s">
        <v>1334</v>
      </c>
      <c r="B93" s="121">
        <v>45576</v>
      </c>
      <c r="C93" s="120" t="s">
        <v>866</v>
      </c>
      <c r="D93" s="109" t="s">
        <v>365</v>
      </c>
      <c r="E93" s="108" t="s">
        <v>87</v>
      </c>
      <c r="F93" s="108" t="s">
        <v>743</v>
      </c>
      <c r="G93" s="108">
        <v>30850343</v>
      </c>
      <c r="H93" s="115">
        <v>41</v>
      </c>
      <c r="I93" s="111">
        <v>37</v>
      </c>
      <c r="J93" s="116">
        <v>1</v>
      </c>
      <c r="K93" s="116">
        <v>3</v>
      </c>
      <c r="L93" s="116">
        <v>0</v>
      </c>
      <c r="M93" s="125">
        <v>-4</v>
      </c>
      <c r="N93" s="125">
        <f t="shared" si="1"/>
        <v>4</v>
      </c>
      <c r="O93" s="125">
        <v>4</v>
      </c>
      <c r="P93" s="269">
        <v>131.65</v>
      </c>
      <c r="Q93" s="270">
        <v>526.6</v>
      </c>
      <c r="R93" s="117">
        <v>45582</v>
      </c>
      <c r="S93" s="117">
        <v>45583</v>
      </c>
      <c r="T93" s="117">
        <v>45586</v>
      </c>
      <c r="U93" s="117" t="s">
        <v>560</v>
      </c>
      <c r="V93" s="162" t="s">
        <v>561</v>
      </c>
      <c r="W93" s="162" t="s">
        <v>1480</v>
      </c>
    </row>
    <row r="94" spans="1:23" x14ac:dyDescent="0.35">
      <c r="A94" s="120" t="s">
        <v>1335</v>
      </c>
      <c r="B94" s="121">
        <v>45576</v>
      </c>
      <c r="C94" s="120" t="s">
        <v>867</v>
      </c>
      <c r="D94" s="109" t="s">
        <v>365</v>
      </c>
      <c r="E94" s="108" t="s">
        <v>87</v>
      </c>
      <c r="F94" s="108" t="s">
        <v>868</v>
      </c>
      <c r="G94" s="108">
        <v>30850345</v>
      </c>
      <c r="H94" s="115">
        <v>41</v>
      </c>
      <c r="I94" s="111">
        <v>38</v>
      </c>
      <c r="J94" s="116">
        <v>3</v>
      </c>
      <c r="K94" s="116">
        <v>0</v>
      </c>
      <c r="L94" s="116">
        <v>0</v>
      </c>
      <c r="M94" s="125">
        <v>-3</v>
      </c>
      <c r="N94" s="125">
        <f t="shared" si="1"/>
        <v>3</v>
      </c>
      <c r="O94" s="125">
        <v>3</v>
      </c>
      <c r="P94" s="269">
        <v>131.65</v>
      </c>
      <c r="Q94" s="270">
        <v>394.95000000000005</v>
      </c>
      <c r="R94" s="117">
        <v>45582</v>
      </c>
      <c r="S94" s="117">
        <v>45583</v>
      </c>
      <c r="T94" s="117">
        <v>45586</v>
      </c>
      <c r="U94" s="117" t="s">
        <v>560</v>
      </c>
      <c r="V94" s="162" t="s">
        <v>561</v>
      </c>
      <c r="W94" s="162" t="s">
        <v>1480</v>
      </c>
    </row>
    <row r="95" spans="1:23" x14ac:dyDescent="0.35">
      <c r="A95" s="120" t="s">
        <v>1336</v>
      </c>
      <c r="B95" s="121">
        <v>45576</v>
      </c>
      <c r="C95" s="120" t="s">
        <v>869</v>
      </c>
      <c r="D95" s="109" t="s">
        <v>365</v>
      </c>
      <c r="E95" s="108" t="s">
        <v>87</v>
      </c>
      <c r="F95" s="108" t="s">
        <v>815</v>
      </c>
      <c r="G95" s="108">
        <v>30850346</v>
      </c>
      <c r="H95" s="115">
        <v>34</v>
      </c>
      <c r="I95" s="111">
        <v>32</v>
      </c>
      <c r="J95" s="116">
        <v>1</v>
      </c>
      <c r="K95" s="116">
        <v>1</v>
      </c>
      <c r="L95" s="116">
        <v>0</v>
      </c>
      <c r="M95" s="125">
        <v>-2</v>
      </c>
      <c r="N95" s="125">
        <f t="shared" si="1"/>
        <v>2</v>
      </c>
      <c r="O95" s="125">
        <v>2</v>
      </c>
      <c r="P95" s="269">
        <v>130.75</v>
      </c>
      <c r="Q95" s="270">
        <v>261.5</v>
      </c>
      <c r="R95" s="117">
        <v>45582</v>
      </c>
      <c r="S95" s="117">
        <v>45583</v>
      </c>
      <c r="T95" s="117">
        <v>45586</v>
      </c>
      <c r="U95" s="117" t="s">
        <v>560</v>
      </c>
      <c r="V95" s="162" t="s">
        <v>561</v>
      </c>
      <c r="W95" s="162" t="s">
        <v>1480</v>
      </c>
    </row>
    <row r="96" spans="1:23" x14ac:dyDescent="0.35">
      <c r="A96" s="120" t="s">
        <v>1337</v>
      </c>
      <c r="B96" s="121">
        <v>45576</v>
      </c>
      <c r="C96" s="120" t="s">
        <v>871</v>
      </c>
      <c r="D96" s="109" t="s">
        <v>365</v>
      </c>
      <c r="E96" s="108" t="s">
        <v>87</v>
      </c>
      <c r="F96" s="108" t="s">
        <v>815</v>
      </c>
      <c r="G96" s="108">
        <v>30850349</v>
      </c>
      <c r="H96" s="115">
        <v>24</v>
      </c>
      <c r="I96" s="111">
        <v>21</v>
      </c>
      <c r="J96" s="116">
        <v>3</v>
      </c>
      <c r="K96" s="116">
        <v>0</v>
      </c>
      <c r="L96" s="116">
        <v>0</v>
      </c>
      <c r="M96" s="125">
        <v>-3</v>
      </c>
      <c r="N96" s="125">
        <f t="shared" si="1"/>
        <v>3</v>
      </c>
      <c r="O96" s="125">
        <v>3</v>
      </c>
      <c r="P96" s="269">
        <v>130.75</v>
      </c>
      <c r="Q96" s="270">
        <v>392.25</v>
      </c>
      <c r="R96" s="117">
        <v>45582</v>
      </c>
      <c r="S96" s="117">
        <v>45583</v>
      </c>
      <c r="T96" s="117">
        <v>45586</v>
      </c>
      <c r="U96" s="117" t="s">
        <v>560</v>
      </c>
      <c r="V96" s="162" t="s">
        <v>561</v>
      </c>
      <c r="W96" s="162" t="s">
        <v>1480</v>
      </c>
    </row>
    <row r="97" spans="1:23" x14ac:dyDescent="0.35">
      <c r="A97" s="120" t="s">
        <v>1338</v>
      </c>
      <c r="B97" s="121">
        <v>45576</v>
      </c>
      <c r="C97" s="120" t="s">
        <v>872</v>
      </c>
      <c r="D97" s="109" t="s">
        <v>365</v>
      </c>
      <c r="E97" s="108" t="s">
        <v>87</v>
      </c>
      <c r="F97" s="108" t="s">
        <v>752</v>
      </c>
      <c r="G97" s="108">
        <v>30850350</v>
      </c>
      <c r="H97" s="115">
        <v>22</v>
      </c>
      <c r="I97" s="111">
        <v>18</v>
      </c>
      <c r="J97" s="116">
        <v>2</v>
      </c>
      <c r="K97" s="116">
        <v>2</v>
      </c>
      <c r="L97" s="116">
        <v>0</v>
      </c>
      <c r="M97" s="125">
        <v>-4</v>
      </c>
      <c r="N97" s="125">
        <f t="shared" si="1"/>
        <v>4</v>
      </c>
      <c r="O97" s="125">
        <v>4</v>
      </c>
      <c r="P97" s="269">
        <v>137.65</v>
      </c>
      <c r="Q97" s="270">
        <v>550.6</v>
      </c>
      <c r="R97" s="117">
        <v>45582</v>
      </c>
      <c r="S97" s="117">
        <v>45583</v>
      </c>
      <c r="T97" s="117">
        <v>45586</v>
      </c>
      <c r="U97" s="117" t="s">
        <v>560</v>
      </c>
      <c r="V97" s="162" t="s">
        <v>561</v>
      </c>
      <c r="W97" s="162" t="s">
        <v>1480</v>
      </c>
    </row>
    <row r="98" spans="1:23" x14ac:dyDescent="0.35">
      <c r="A98" s="120" t="s">
        <v>1339</v>
      </c>
      <c r="B98" s="121">
        <v>45576</v>
      </c>
      <c r="C98" s="120" t="s">
        <v>466</v>
      </c>
      <c r="D98" s="109" t="s">
        <v>365</v>
      </c>
      <c r="E98" s="108" t="s">
        <v>87</v>
      </c>
      <c r="F98" s="108" t="s">
        <v>459</v>
      </c>
      <c r="G98" s="108">
        <v>30850352</v>
      </c>
      <c r="H98" s="115">
        <v>6</v>
      </c>
      <c r="I98" s="111">
        <v>4</v>
      </c>
      <c r="J98" s="116">
        <v>2</v>
      </c>
      <c r="K98" s="116">
        <v>0</v>
      </c>
      <c r="L98" s="116">
        <v>0</v>
      </c>
      <c r="M98" s="125">
        <v>-2</v>
      </c>
      <c r="N98" s="125">
        <f t="shared" si="1"/>
        <v>2</v>
      </c>
      <c r="O98" s="125">
        <v>2</v>
      </c>
      <c r="P98" s="269">
        <v>130.75</v>
      </c>
      <c r="Q98" s="270">
        <v>261.5</v>
      </c>
      <c r="R98" s="117">
        <v>45582</v>
      </c>
      <c r="S98" s="117">
        <v>45583</v>
      </c>
      <c r="T98" s="117">
        <v>45586</v>
      </c>
      <c r="U98" s="117" t="s">
        <v>560</v>
      </c>
      <c r="V98" s="162" t="s">
        <v>561</v>
      </c>
      <c r="W98" s="162" t="s">
        <v>1480</v>
      </c>
    </row>
    <row r="99" spans="1:23" x14ac:dyDescent="0.35">
      <c r="A99" s="120" t="s">
        <v>1340</v>
      </c>
      <c r="B99" s="121">
        <v>45576</v>
      </c>
      <c r="C99" s="120" t="s">
        <v>875</v>
      </c>
      <c r="D99" s="109" t="s">
        <v>365</v>
      </c>
      <c r="E99" s="108" t="s">
        <v>87</v>
      </c>
      <c r="F99" s="108" t="s">
        <v>876</v>
      </c>
      <c r="G99" s="108">
        <v>30850353</v>
      </c>
      <c r="H99" s="115">
        <v>12</v>
      </c>
      <c r="I99" s="111">
        <v>11</v>
      </c>
      <c r="J99" s="116">
        <v>1</v>
      </c>
      <c r="K99" s="116">
        <v>0</v>
      </c>
      <c r="L99" s="116">
        <v>0</v>
      </c>
      <c r="M99" s="125">
        <v>-1</v>
      </c>
      <c r="N99" s="125">
        <f t="shared" si="1"/>
        <v>1</v>
      </c>
      <c r="O99" s="125">
        <v>1</v>
      </c>
      <c r="P99" s="269">
        <v>137.65</v>
      </c>
      <c r="Q99" s="270">
        <v>137.65</v>
      </c>
      <c r="R99" s="117">
        <v>45583</v>
      </c>
      <c r="S99" s="117">
        <v>45586</v>
      </c>
      <c r="T99" s="117">
        <v>45587</v>
      </c>
      <c r="U99" s="117" t="s">
        <v>560</v>
      </c>
      <c r="V99" s="162" t="s">
        <v>561</v>
      </c>
      <c r="W99" s="162" t="s">
        <v>1480</v>
      </c>
    </row>
    <row r="100" spans="1:23" x14ac:dyDescent="0.35">
      <c r="A100" s="120" t="s">
        <v>1341</v>
      </c>
      <c r="B100" s="121">
        <v>45576</v>
      </c>
      <c r="C100" s="120" t="s">
        <v>878</v>
      </c>
      <c r="D100" s="109" t="s">
        <v>365</v>
      </c>
      <c r="E100" s="108" t="s">
        <v>87</v>
      </c>
      <c r="F100" s="108" t="s">
        <v>879</v>
      </c>
      <c r="G100" s="108">
        <v>30850355</v>
      </c>
      <c r="H100" s="115">
        <v>11</v>
      </c>
      <c r="I100" s="111">
        <v>10</v>
      </c>
      <c r="J100" s="116">
        <v>1</v>
      </c>
      <c r="K100" s="116">
        <v>0</v>
      </c>
      <c r="L100" s="116">
        <v>0</v>
      </c>
      <c r="M100" s="125">
        <v>-1</v>
      </c>
      <c r="N100" s="125">
        <f t="shared" si="1"/>
        <v>1</v>
      </c>
      <c r="O100" s="125">
        <v>1</v>
      </c>
      <c r="P100" s="269">
        <v>131.65</v>
      </c>
      <c r="Q100" s="270">
        <v>131.65</v>
      </c>
      <c r="R100" s="117">
        <v>45583</v>
      </c>
      <c r="S100" s="117">
        <v>45586</v>
      </c>
      <c r="T100" s="117">
        <v>45587</v>
      </c>
      <c r="U100" s="117" t="s">
        <v>560</v>
      </c>
      <c r="V100" s="162" t="s">
        <v>561</v>
      </c>
      <c r="W100" s="162" t="s">
        <v>1480</v>
      </c>
    </row>
    <row r="101" spans="1:23" x14ac:dyDescent="0.35">
      <c r="A101" s="120" t="s">
        <v>1342</v>
      </c>
      <c r="B101" s="121">
        <v>45576</v>
      </c>
      <c r="C101" s="120" t="s">
        <v>881</v>
      </c>
      <c r="D101" s="109" t="s">
        <v>365</v>
      </c>
      <c r="E101" s="108" t="s">
        <v>87</v>
      </c>
      <c r="F101" s="108" t="s">
        <v>739</v>
      </c>
      <c r="G101" s="108">
        <v>30850357</v>
      </c>
      <c r="H101" s="115">
        <v>9</v>
      </c>
      <c r="I101" s="111">
        <v>8</v>
      </c>
      <c r="J101" s="116">
        <v>1</v>
      </c>
      <c r="K101" s="116">
        <v>0</v>
      </c>
      <c r="L101" s="116">
        <v>0</v>
      </c>
      <c r="M101" s="125">
        <v>-1</v>
      </c>
      <c r="N101" s="125">
        <f t="shared" si="1"/>
        <v>1</v>
      </c>
      <c r="O101" s="125">
        <v>1</v>
      </c>
      <c r="P101" s="269">
        <v>137.65</v>
      </c>
      <c r="Q101" s="270">
        <v>137.65</v>
      </c>
      <c r="R101" s="117">
        <v>45583</v>
      </c>
      <c r="S101" s="117">
        <v>45586</v>
      </c>
      <c r="T101" s="117">
        <v>45587</v>
      </c>
      <c r="U101" s="117" t="s">
        <v>560</v>
      </c>
      <c r="V101" s="162" t="s">
        <v>561</v>
      </c>
      <c r="W101" s="162" t="s">
        <v>1480</v>
      </c>
    </row>
    <row r="102" spans="1:23" x14ac:dyDescent="0.35">
      <c r="A102" s="120" t="s">
        <v>1343</v>
      </c>
      <c r="B102" s="121">
        <v>45576</v>
      </c>
      <c r="C102" s="120" t="s">
        <v>882</v>
      </c>
      <c r="D102" s="109" t="s">
        <v>365</v>
      </c>
      <c r="E102" s="108" t="s">
        <v>87</v>
      </c>
      <c r="F102" s="108" t="s">
        <v>896</v>
      </c>
      <c r="G102" s="108">
        <v>30850368</v>
      </c>
      <c r="H102" s="115">
        <v>2</v>
      </c>
      <c r="I102" s="111">
        <v>1</v>
      </c>
      <c r="J102" s="116">
        <v>1</v>
      </c>
      <c r="K102" s="116">
        <v>0</v>
      </c>
      <c r="L102" s="116">
        <v>0</v>
      </c>
      <c r="M102" s="125">
        <v>-1</v>
      </c>
      <c r="N102" s="125">
        <f t="shared" si="1"/>
        <v>1</v>
      </c>
      <c r="O102" s="125">
        <v>1</v>
      </c>
      <c r="P102" s="269">
        <v>130.75</v>
      </c>
      <c r="Q102" s="270">
        <v>130.75</v>
      </c>
      <c r="R102" s="117">
        <v>45583</v>
      </c>
      <c r="S102" s="117">
        <v>45586</v>
      </c>
      <c r="T102" s="117">
        <v>45587</v>
      </c>
      <c r="U102" s="117" t="s">
        <v>560</v>
      </c>
      <c r="V102" s="162" t="s">
        <v>561</v>
      </c>
      <c r="W102" s="162" t="s">
        <v>1480</v>
      </c>
    </row>
    <row r="103" spans="1:23" x14ac:dyDescent="0.35">
      <c r="A103" s="120" t="s">
        <v>1344</v>
      </c>
      <c r="B103" s="121">
        <v>45576</v>
      </c>
      <c r="C103" s="120" t="s">
        <v>911</v>
      </c>
      <c r="D103" s="109" t="s">
        <v>363</v>
      </c>
      <c r="E103" s="108" t="s">
        <v>87</v>
      </c>
      <c r="F103" s="108" t="s">
        <v>650</v>
      </c>
      <c r="G103" s="108">
        <v>30850379</v>
      </c>
      <c r="H103" s="115">
        <v>28</v>
      </c>
      <c r="I103" s="111">
        <v>27</v>
      </c>
      <c r="J103" s="116">
        <v>1</v>
      </c>
      <c r="K103" s="116">
        <v>0</v>
      </c>
      <c r="L103" s="116">
        <v>0</v>
      </c>
      <c r="M103" s="125">
        <v>-1</v>
      </c>
      <c r="N103" s="125">
        <f t="shared" si="1"/>
        <v>1</v>
      </c>
      <c r="O103" s="125">
        <v>1</v>
      </c>
      <c r="P103" s="269">
        <v>131.26</v>
      </c>
      <c r="Q103" s="270">
        <v>131.26</v>
      </c>
      <c r="R103" s="117">
        <v>45583</v>
      </c>
      <c r="S103" s="117">
        <v>45586</v>
      </c>
      <c r="T103" s="117">
        <v>45587</v>
      </c>
      <c r="U103" s="117" t="s">
        <v>560</v>
      </c>
      <c r="V103" s="162" t="s">
        <v>561</v>
      </c>
      <c r="W103" s="162" t="s">
        <v>1480</v>
      </c>
    </row>
    <row r="104" spans="1:23" x14ac:dyDescent="0.35">
      <c r="A104" s="120" t="s">
        <v>1345</v>
      </c>
      <c r="B104" s="121">
        <v>45576</v>
      </c>
      <c r="C104" s="120" t="s">
        <v>912</v>
      </c>
      <c r="D104" s="109" t="s">
        <v>363</v>
      </c>
      <c r="E104" s="108" t="s">
        <v>87</v>
      </c>
      <c r="F104" s="108" t="s">
        <v>913</v>
      </c>
      <c r="G104" s="108">
        <v>30850380</v>
      </c>
      <c r="H104" s="115">
        <v>25</v>
      </c>
      <c r="I104" s="111">
        <v>21</v>
      </c>
      <c r="J104" s="116">
        <v>0</v>
      </c>
      <c r="K104" s="116">
        <v>4</v>
      </c>
      <c r="L104" s="116">
        <v>0</v>
      </c>
      <c r="M104" s="125">
        <v>-4</v>
      </c>
      <c r="N104" s="125">
        <f t="shared" si="1"/>
        <v>4</v>
      </c>
      <c r="O104" s="125">
        <v>4</v>
      </c>
      <c r="P104" s="269">
        <v>126.95</v>
      </c>
      <c r="Q104" s="270">
        <v>507.8</v>
      </c>
      <c r="R104" s="117">
        <v>45583</v>
      </c>
      <c r="S104" s="117">
        <v>45586</v>
      </c>
      <c r="T104" s="117">
        <v>45587</v>
      </c>
      <c r="U104" s="117" t="s">
        <v>570</v>
      </c>
      <c r="V104" s="162" t="s">
        <v>561</v>
      </c>
      <c r="W104" s="162" t="s">
        <v>1480</v>
      </c>
    </row>
    <row r="105" spans="1:23" x14ac:dyDescent="0.35">
      <c r="A105" s="120" t="s">
        <v>1346</v>
      </c>
      <c r="B105" s="121">
        <v>45576</v>
      </c>
      <c r="C105" s="120" t="s">
        <v>914</v>
      </c>
      <c r="D105" s="109" t="s">
        <v>363</v>
      </c>
      <c r="E105" s="108" t="s">
        <v>87</v>
      </c>
      <c r="F105" s="108" t="s">
        <v>915</v>
      </c>
      <c r="G105" s="108">
        <v>30850381</v>
      </c>
      <c r="H105" s="115">
        <v>21</v>
      </c>
      <c r="I105" s="111">
        <v>20</v>
      </c>
      <c r="J105" s="116">
        <v>1</v>
      </c>
      <c r="K105" s="116">
        <v>0</v>
      </c>
      <c r="L105" s="116">
        <v>0</v>
      </c>
      <c r="M105" s="125">
        <v>-1</v>
      </c>
      <c r="N105" s="125">
        <f t="shared" si="1"/>
        <v>1</v>
      </c>
      <c r="O105" s="125">
        <v>1</v>
      </c>
      <c r="P105" s="269">
        <v>139.13999999999999</v>
      </c>
      <c r="Q105" s="270">
        <v>139.13999999999999</v>
      </c>
      <c r="R105" s="117">
        <v>45583</v>
      </c>
      <c r="S105" s="117">
        <v>45586</v>
      </c>
      <c r="T105" s="117">
        <v>45587</v>
      </c>
      <c r="U105" s="117" t="s">
        <v>560</v>
      </c>
      <c r="V105" s="162" t="s">
        <v>561</v>
      </c>
      <c r="W105" s="162" t="s">
        <v>1480</v>
      </c>
    </row>
    <row r="106" spans="1:23" x14ac:dyDescent="0.35">
      <c r="A106" s="120" t="s">
        <v>1347</v>
      </c>
      <c r="B106" s="121">
        <v>45576</v>
      </c>
      <c r="C106" s="120" t="s">
        <v>916</v>
      </c>
      <c r="D106" s="109" t="s">
        <v>363</v>
      </c>
      <c r="E106" s="108" t="s">
        <v>87</v>
      </c>
      <c r="F106" s="108" t="s">
        <v>647</v>
      </c>
      <c r="G106" s="108">
        <v>30850382</v>
      </c>
      <c r="H106" s="115">
        <v>16</v>
      </c>
      <c r="I106" s="111">
        <v>15</v>
      </c>
      <c r="J106" s="116">
        <v>1</v>
      </c>
      <c r="K106" s="116">
        <v>0</v>
      </c>
      <c r="L106" s="116">
        <v>0</v>
      </c>
      <c r="M106" s="125">
        <v>-1</v>
      </c>
      <c r="N106" s="125">
        <f t="shared" si="1"/>
        <v>1</v>
      </c>
      <c r="O106" s="125">
        <v>1</v>
      </c>
      <c r="P106" s="269">
        <v>130.6</v>
      </c>
      <c r="Q106" s="270">
        <v>130.6</v>
      </c>
      <c r="R106" s="117">
        <v>45583</v>
      </c>
      <c r="S106" s="117">
        <v>45586</v>
      </c>
      <c r="T106" s="117">
        <v>45587</v>
      </c>
      <c r="U106" s="117" t="s">
        <v>560</v>
      </c>
      <c r="V106" s="162" t="s">
        <v>561</v>
      </c>
      <c r="W106" s="162" t="s">
        <v>1480</v>
      </c>
    </row>
    <row r="107" spans="1:23" x14ac:dyDescent="0.35">
      <c r="A107" s="120" t="s">
        <v>1348</v>
      </c>
      <c r="B107" s="121">
        <v>45576</v>
      </c>
      <c r="C107" s="120" t="s">
        <v>918</v>
      </c>
      <c r="D107" s="109" t="s">
        <v>363</v>
      </c>
      <c r="E107" s="108" t="s">
        <v>87</v>
      </c>
      <c r="F107" s="108" t="s">
        <v>919</v>
      </c>
      <c r="G107" s="108">
        <v>30850384</v>
      </c>
      <c r="H107" s="115">
        <v>13</v>
      </c>
      <c r="I107" s="111">
        <v>12</v>
      </c>
      <c r="J107" s="116">
        <v>1</v>
      </c>
      <c r="K107" s="116">
        <v>0</v>
      </c>
      <c r="L107" s="116">
        <v>0</v>
      </c>
      <c r="M107" s="125">
        <v>-1</v>
      </c>
      <c r="N107" s="125">
        <f t="shared" si="1"/>
        <v>1</v>
      </c>
      <c r="O107" s="125">
        <v>1</v>
      </c>
      <c r="P107" s="269">
        <v>131.26</v>
      </c>
      <c r="Q107" s="270">
        <v>131.26</v>
      </c>
      <c r="R107" s="117">
        <v>45583</v>
      </c>
      <c r="S107" s="117">
        <v>45586</v>
      </c>
      <c r="T107" s="117">
        <v>45587</v>
      </c>
      <c r="U107" s="117" t="s">
        <v>560</v>
      </c>
      <c r="V107" s="162" t="s">
        <v>561</v>
      </c>
      <c r="W107" s="162" t="s">
        <v>1480</v>
      </c>
    </row>
    <row r="108" spans="1:23" x14ac:dyDescent="0.35">
      <c r="A108" s="120" t="s">
        <v>1349</v>
      </c>
      <c r="B108" s="121">
        <v>45576</v>
      </c>
      <c r="C108" s="120" t="s">
        <v>920</v>
      </c>
      <c r="D108" s="109" t="s">
        <v>363</v>
      </c>
      <c r="E108" s="108" t="s">
        <v>87</v>
      </c>
      <c r="F108" s="108" t="s">
        <v>546</v>
      </c>
      <c r="G108" s="108">
        <v>30850386</v>
      </c>
      <c r="H108" s="115">
        <v>10</v>
      </c>
      <c r="I108" s="111">
        <v>9</v>
      </c>
      <c r="J108" s="116">
        <v>1</v>
      </c>
      <c r="K108" s="116">
        <v>0</v>
      </c>
      <c r="L108" s="116">
        <v>0</v>
      </c>
      <c r="M108" s="125">
        <v>-1</v>
      </c>
      <c r="N108" s="125">
        <f t="shared" si="1"/>
        <v>1</v>
      </c>
      <c r="O108" s="125">
        <v>1</v>
      </c>
      <c r="P108" s="269">
        <v>132.24</v>
      </c>
      <c r="Q108" s="270">
        <v>132.24</v>
      </c>
      <c r="R108" s="117">
        <v>45583</v>
      </c>
      <c r="S108" s="117">
        <v>45586</v>
      </c>
      <c r="T108" s="117">
        <v>45587</v>
      </c>
      <c r="U108" s="117" t="s">
        <v>560</v>
      </c>
      <c r="V108" s="162" t="s">
        <v>561</v>
      </c>
      <c r="W108" s="162" t="s">
        <v>1480</v>
      </c>
    </row>
    <row r="109" spans="1:23" x14ac:dyDescent="0.35">
      <c r="A109" s="120" t="s">
        <v>1350</v>
      </c>
      <c r="B109" s="121">
        <v>45576</v>
      </c>
      <c r="C109" s="120" t="s">
        <v>925</v>
      </c>
      <c r="D109" s="109" t="s">
        <v>363</v>
      </c>
      <c r="E109" s="108" t="s">
        <v>87</v>
      </c>
      <c r="F109" s="108" t="s">
        <v>217</v>
      </c>
      <c r="G109" s="108">
        <v>30850390</v>
      </c>
      <c r="H109" s="115">
        <v>7</v>
      </c>
      <c r="I109" s="111">
        <v>6</v>
      </c>
      <c r="J109" s="116">
        <v>0</v>
      </c>
      <c r="K109" s="116">
        <v>0</v>
      </c>
      <c r="L109" s="116">
        <v>0</v>
      </c>
      <c r="M109" s="125">
        <v>-1</v>
      </c>
      <c r="N109" s="125">
        <f t="shared" si="1"/>
        <v>1</v>
      </c>
      <c r="O109" s="125">
        <v>1</v>
      </c>
      <c r="P109" s="269">
        <v>131.26</v>
      </c>
      <c r="Q109" s="270">
        <v>131.26</v>
      </c>
      <c r="R109" s="117">
        <v>45583</v>
      </c>
      <c r="S109" s="117">
        <v>45586</v>
      </c>
      <c r="T109" s="117">
        <v>45587</v>
      </c>
      <c r="U109" s="117" t="s">
        <v>560</v>
      </c>
      <c r="V109" s="162" t="s">
        <v>561</v>
      </c>
      <c r="W109" s="162" t="s">
        <v>1480</v>
      </c>
    </row>
    <row r="110" spans="1:23" x14ac:dyDescent="0.35">
      <c r="A110" s="120" t="s">
        <v>1351</v>
      </c>
      <c r="B110" s="121">
        <v>45576</v>
      </c>
      <c r="C110" s="120" t="s">
        <v>926</v>
      </c>
      <c r="D110" s="109" t="s">
        <v>363</v>
      </c>
      <c r="E110" s="108" t="s">
        <v>87</v>
      </c>
      <c r="F110" s="108" t="s">
        <v>927</v>
      </c>
      <c r="G110" s="108">
        <v>30850392</v>
      </c>
      <c r="H110" s="115">
        <v>6</v>
      </c>
      <c r="I110" s="111">
        <v>0</v>
      </c>
      <c r="J110" s="116">
        <v>0</v>
      </c>
      <c r="K110" s="116">
        <v>0</v>
      </c>
      <c r="L110" s="116">
        <v>0</v>
      </c>
      <c r="M110" s="125">
        <v>-6</v>
      </c>
      <c r="N110" s="125">
        <f t="shared" si="1"/>
        <v>6</v>
      </c>
      <c r="O110" s="125">
        <v>6</v>
      </c>
      <c r="P110" s="269">
        <v>138.49</v>
      </c>
      <c r="Q110" s="270">
        <v>830.94</v>
      </c>
      <c r="R110" s="117">
        <v>45583</v>
      </c>
      <c r="S110" s="117">
        <v>45586</v>
      </c>
      <c r="T110" s="117">
        <v>45587</v>
      </c>
      <c r="U110" s="117" t="s">
        <v>560</v>
      </c>
      <c r="V110" s="162" t="s">
        <v>561</v>
      </c>
      <c r="W110" s="162" t="s">
        <v>1480</v>
      </c>
    </row>
    <row r="111" spans="1:23" x14ac:dyDescent="0.35">
      <c r="A111" s="120" t="s">
        <v>1352</v>
      </c>
      <c r="B111" s="121">
        <v>45576</v>
      </c>
      <c r="C111" s="120" t="s">
        <v>929</v>
      </c>
      <c r="D111" s="109" t="s">
        <v>363</v>
      </c>
      <c r="E111" s="108" t="s">
        <v>87</v>
      </c>
      <c r="F111" s="108" t="s">
        <v>930</v>
      </c>
      <c r="G111" s="108">
        <v>30850437</v>
      </c>
      <c r="H111" s="115">
        <v>4</v>
      </c>
      <c r="I111" s="111">
        <v>0</v>
      </c>
      <c r="J111" s="116">
        <v>0</v>
      </c>
      <c r="K111" s="116">
        <v>0</v>
      </c>
      <c r="L111" s="116">
        <v>0</v>
      </c>
      <c r="M111" s="125">
        <v>-4</v>
      </c>
      <c r="N111" s="125">
        <f t="shared" si="1"/>
        <v>4</v>
      </c>
      <c r="O111" s="125">
        <v>4</v>
      </c>
      <c r="P111" s="269">
        <v>132.24</v>
      </c>
      <c r="Q111" s="270">
        <v>528.96</v>
      </c>
      <c r="R111" s="117">
        <v>45583</v>
      </c>
      <c r="S111" s="117">
        <v>45586</v>
      </c>
      <c r="T111" s="117">
        <v>45587</v>
      </c>
      <c r="U111" s="117" t="s">
        <v>560</v>
      </c>
      <c r="V111" s="162" t="s">
        <v>561</v>
      </c>
      <c r="W111" s="162" t="s">
        <v>1480</v>
      </c>
    </row>
    <row r="112" spans="1:23" x14ac:dyDescent="0.35">
      <c r="A112" s="120" t="s">
        <v>1353</v>
      </c>
      <c r="B112" s="121">
        <v>45576</v>
      </c>
      <c r="C112" s="120" t="s">
        <v>931</v>
      </c>
      <c r="D112" s="109" t="s">
        <v>363</v>
      </c>
      <c r="E112" s="108" t="s">
        <v>87</v>
      </c>
      <c r="F112" s="108" t="s">
        <v>669</v>
      </c>
      <c r="G112" s="108">
        <v>30850394</v>
      </c>
      <c r="H112" s="115">
        <v>4</v>
      </c>
      <c r="I112" s="111">
        <v>0</v>
      </c>
      <c r="J112" s="116">
        <v>0</v>
      </c>
      <c r="K112" s="116">
        <v>0</v>
      </c>
      <c r="L112" s="116">
        <v>0</v>
      </c>
      <c r="M112" s="125">
        <v>-4</v>
      </c>
      <c r="N112" s="125">
        <f t="shared" si="1"/>
        <v>4</v>
      </c>
      <c r="O112" s="125">
        <v>4</v>
      </c>
      <c r="P112" s="269">
        <v>139.13999999999999</v>
      </c>
      <c r="Q112" s="270">
        <v>556.55999999999995</v>
      </c>
      <c r="R112" s="117">
        <v>45583</v>
      </c>
      <c r="S112" s="117">
        <v>45586</v>
      </c>
      <c r="T112" s="117">
        <v>45587</v>
      </c>
      <c r="U112" s="117" t="s">
        <v>560</v>
      </c>
      <c r="V112" s="162" t="s">
        <v>561</v>
      </c>
      <c r="W112" s="162" t="s">
        <v>1480</v>
      </c>
    </row>
    <row r="113" spans="1:23" x14ac:dyDescent="0.35">
      <c r="A113" s="120" t="s">
        <v>1354</v>
      </c>
      <c r="B113" s="121">
        <v>45576</v>
      </c>
      <c r="C113" s="120" t="s">
        <v>945</v>
      </c>
      <c r="D113" s="109" t="s">
        <v>363</v>
      </c>
      <c r="E113" s="108" t="s">
        <v>87</v>
      </c>
      <c r="F113" s="108" t="s">
        <v>946</v>
      </c>
      <c r="G113" s="108">
        <v>30850404</v>
      </c>
      <c r="H113" s="115">
        <v>1</v>
      </c>
      <c r="I113" s="111">
        <v>0</v>
      </c>
      <c r="J113" s="116">
        <v>0</v>
      </c>
      <c r="K113" s="116">
        <v>0</v>
      </c>
      <c r="L113" s="116">
        <v>0</v>
      </c>
      <c r="M113" s="125">
        <v>-1</v>
      </c>
      <c r="N113" s="125">
        <f t="shared" si="1"/>
        <v>1</v>
      </c>
      <c r="O113" s="125">
        <v>1</v>
      </c>
      <c r="P113" s="269">
        <v>138.16</v>
      </c>
      <c r="Q113" s="270">
        <v>138.16</v>
      </c>
      <c r="R113" s="117">
        <v>45583</v>
      </c>
      <c r="S113" s="117">
        <v>45586</v>
      </c>
      <c r="T113" s="117">
        <v>45587</v>
      </c>
      <c r="U113" s="117" t="s">
        <v>560</v>
      </c>
      <c r="V113" s="162" t="s">
        <v>561</v>
      </c>
      <c r="W113" s="162" t="s">
        <v>1480</v>
      </c>
    </row>
    <row r="114" spans="1:23" x14ac:dyDescent="0.35">
      <c r="A114" s="120" t="s">
        <v>1356</v>
      </c>
      <c r="B114" s="121">
        <v>45582</v>
      </c>
      <c r="C114" s="120" t="s">
        <v>961</v>
      </c>
      <c r="D114" s="109" t="s">
        <v>361</v>
      </c>
      <c r="E114" s="108" t="s">
        <v>87</v>
      </c>
      <c r="F114" s="108" t="s">
        <v>667</v>
      </c>
      <c r="G114" s="108">
        <v>30850419</v>
      </c>
      <c r="H114" s="115">
        <v>2</v>
      </c>
      <c r="I114" s="111">
        <v>0</v>
      </c>
      <c r="J114" s="116">
        <v>0</v>
      </c>
      <c r="K114" s="116">
        <v>0</v>
      </c>
      <c r="L114" s="116">
        <v>0</v>
      </c>
      <c r="M114" s="125">
        <v>-2</v>
      </c>
      <c r="N114" s="125">
        <f t="shared" si="1"/>
        <v>2</v>
      </c>
      <c r="O114" s="125">
        <v>2</v>
      </c>
      <c r="P114" s="269">
        <v>46.88</v>
      </c>
      <c r="Q114" s="270">
        <v>93.76</v>
      </c>
      <c r="R114" s="117">
        <v>45586</v>
      </c>
      <c r="S114" s="117">
        <v>45587</v>
      </c>
      <c r="T114" s="117">
        <v>45588</v>
      </c>
      <c r="U114" s="117" t="s">
        <v>560</v>
      </c>
      <c r="V114" s="162" t="s">
        <v>585</v>
      </c>
      <c r="W114" s="162" t="s">
        <v>1244</v>
      </c>
    </row>
    <row r="115" spans="1:23" x14ac:dyDescent="0.35">
      <c r="A115" s="120" t="s">
        <v>1357</v>
      </c>
      <c r="B115" s="121">
        <v>45582</v>
      </c>
      <c r="C115" s="120" t="s">
        <v>376</v>
      </c>
      <c r="D115" s="109" t="s">
        <v>361</v>
      </c>
      <c r="E115" s="108" t="s">
        <v>87</v>
      </c>
      <c r="F115" s="108" t="s">
        <v>667</v>
      </c>
      <c r="G115" s="108">
        <v>30850420</v>
      </c>
      <c r="H115" s="115">
        <v>2</v>
      </c>
      <c r="I115" s="111">
        <v>0</v>
      </c>
      <c r="J115" s="116">
        <v>0</v>
      </c>
      <c r="K115" s="116">
        <v>0</v>
      </c>
      <c r="L115" s="116">
        <v>0</v>
      </c>
      <c r="M115" s="125">
        <v>-2</v>
      </c>
      <c r="N115" s="125">
        <f t="shared" si="1"/>
        <v>2</v>
      </c>
      <c r="O115" s="125">
        <v>2</v>
      </c>
      <c r="P115" s="269">
        <v>48.6</v>
      </c>
      <c r="Q115" s="270">
        <v>97.2</v>
      </c>
      <c r="R115" s="117">
        <v>45586</v>
      </c>
      <c r="S115" s="117">
        <v>45587</v>
      </c>
      <c r="T115" s="117">
        <v>45588</v>
      </c>
      <c r="U115" s="117" t="s">
        <v>560</v>
      </c>
      <c r="V115" s="162" t="s">
        <v>585</v>
      </c>
      <c r="W115" s="162" t="s">
        <v>1244</v>
      </c>
    </row>
    <row r="116" spans="1:23" x14ac:dyDescent="0.35">
      <c r="A116" s="120" t="s">
        <v>1358</v>
      </c>
      <c r="B116" s="121">
        <v>45583</v>
      </c>
      <c r="C116" s="64" t="s">
        <v>981</v>
      </c>
      <c r="D116" s="109" t="s">
        <v>364</v>
      </c>
      <c r="E116" s="108" t="s">
        <v>87</v>
      </c>
      <c r="F116" s="135" t="s">
        <v>473</v>
      </c>
      <c r="G116" s="108">
        <v>30850422</v>
      </c>
      <c r="H116" s="115">
        <v>60</v>
      </c>
      <c r="I116" s="111">
        <v>58</v>
      </c>
      <c r="J116" s="116">
        <v>2</v>
      </c>
      <c r="K116" s="116">
        <v>0</v>
      </c>
      <c r="L116" s="116">
        <v>0</v>
      </c>
      <c r="M116" s="125">
        <v>-2</v>
      </c>
      <c r="N116" s="125">
        <f t="shared" si="1"/>
        <v>2</v>
      </c>
      <c r="O116" s="125">
        <v>2</v>
      </c>
      <c r="P116" s="269">
        <v>116.45</v>
      </c>
      <c r="Q116" s="270">
        <v>232.9</v>
      </c>
      <c r="R116" s="117">
        <v>45587</v>
      </c>
      <c r="S116" s="117">
        <v>45588</v>
      </c>
      <c r="T116" s="117">
        <v>45589</v>
      </c>
      <c r="U116" s="117" t="s">
        <v>560</v>
      </c>
      <c r="V116" s="162" t="s">
        <v>561</v>
      </c>
      <c r="W116" s="162" t="s">
        <v>1480</v>
      </c>
    </row>
    <row r="117" spans="1:23" x14ac:dyDescent="0.35">
      <c r="A117" s="120" t="s">
        <v>1359</v>
      </c>
      <c r="B117" s="121">
        <v>45583</v>
      </c>
      <c r="C117" s="64" t="s">
        <v>981</v>
      </c>
      <c r="D117" s="109" t="s">
        <v>364</v>
      </c>
      <c r="E117" s="108" t="s">
        <v>87</v>
      </c>
      <c r="F117" s="135" t="s">
        <v>471</v>
      </c>
      <c r="G117" s="108">
        <v>30850421</v>
      </c>
      <c r="H117" s="115">
        <v>26</v>
      </c>
      <c r="I117" s="111">
        <v>24</v>
      </c>
      <c r="J117" s="116">
        <v>2</v>
      </c>
      <c r="K117" s="116">
        <v>0</v>
      </c>
      <c r="L117" s="116">
        <v>0</v>
      </c>
      <c r="M117" s="125">
        <v>-2</v>
      </c>
      <c r="N117" s="125">
        <f t="shared" si="1"/>
        <v>2</v>
      </c>
      <c r="O117" s="125">
        <v>2</v>
      </c>
      <c r="P117" s="269">
        <v>116.45</v>
      </c>
      <c r="Q117" s="270">
        <v>232.9</v>
      </c>
      <c r="R117" s="117">
        <v>45587</v>
      </c>
      <c r="S117" s="117">
        <v>45588</v>
      </c>
      <c r="T117" s="117">
        <v>45589</v>
      </c>
      <c r="U117" s="117" t="s">
        <v>560</v>
      </c>
      <c r="V117" s="162" t="s">
        <v>561</v>
      </c>
      <c r="W117" s="162" t="s">
        <v>1480</v>
      </c>
    </row>
    <row r="118" spans="1:23" x14ac:dyDescent="0.35">
      <c r="A118" s="120" t="s">
        <v>1360</v>
      </c>
      <c r="B118" s="121">
        <v>45583</v>
      </c>
      <c r="C118" s="64" t="s">
        <v>982</v>
      </c>
      <c r="D118" s="109" t="s">
        <v>363</v>
      </c>
      <c r="E118" s="108" t="s">
        <v>87</v>
      </c>
      <c r="F118" s="135" t="s">
        <v>983</v>
      </c>
      <c r="G118" s="108">
        <v>30850434</v>
      </c>
      <c r="H118" s="115">
        <v>8</v>
      </c>
      <c r="I118" s="111">
        <v>0</v>
      </c>
      <c r="J118" s="116">
        <v>4</v>
      </c>
      <c r="K118" s="116">
        <v>0</v>
      </c>
      <c r="L118" s="116">
        <v>0</v>
      </c>
      <c r="M118" s="125">
        <v>-8</v>
      </c>
      <c r="N118" s="125">
        <f t="shared" si="1"/>
        <v>8</v>
      </c>
      <c r="O118" s="125">
        <v>8</v>
      </c>
      <c r="P118" s="269">
        <v>133.21</v>
      </c>
      <c r="Q118" s="270">
        <v>1065.68</v>
      </c>
      <c r="R118" s="117">
        <v>45587</v>
      </c>
      <c r="S118" s="117">
        <v>45588</v>
      </c>
      <c r="T118" s="117">
        <v>45589</v>
      </c>
      <c r="U118" s="117" t="s">
        <v>560</v>
      </c>
      <c r="V118" s="162" t="s">
        <v>561</v>
      </c>
      <c r="W118" s="162" t="s">
        <v>1480</v>
      </c>
    </row>
    <row r="119" spans="1:23" x14ac:dyDescent="0.35">
      <c r="A119" s="120" t="s">
        <v>1361</v>
      </c>
      <c r="B119" s="121">
        <v>45583</v>
      </c>
      <c r="C119" s="64" t="s">
        <v>986</v>
      </c>
      <c r="D119" s="109" t="s">
        <v>365</v>
      </c>
      <c r="E119" s="108" t="s">
        <v>87</v>
      </c>
      <c r="F119" s="135" t="s">
        <v>726</v>
      </c>
      <c r="G119" s="108">
        <v>30850436</v>
      </c>
      <c r="H119" s="115">
        <v>7</v>
      </c>
      <c r="I119" s="111">
        <v>0</v>
      </c>
      <c r="J119" s="116">
        <v>0</v>
      </c>
      <c r="K119" s="116">
        <v>0</v>
      </c>
      <c r="L119" s="116">
        <v>0</v>
      </c>
      <c r="M119" s="125">
        <v>-7</v>
      </c>
      <c r="N119" s="125">
        <f t="shared" si="1"/>
        <v>7</v>
      </c>
      <c r="O119" s="125">
        <v>7</v>
      </c>
      <c r="P119" s="269">
        <v>131.74</v>
      </c>
      <c r="Q119" s="270">
        <v>922.18000000000006</v>
      </c>
      <c r="R119" s="117">
        <v>45587</v>
      </c>
      <c r="S119" s="117">
        <v>45588</v>
      </c>
      <c r="T119" s="117">
        <v>45589</v>
      </c>
      <c r="U119" s="117" t="s">
        <v>560</v>
      </c>
      <c r="V119" s="162" t="s">
        <v>585</v>
      </c>
      <c r="W119" s="162" t="s">
        <v>1244</v>
      </c>
    </row>
    <row r="120" spans="1:23" x14ac:dyDescent="0.35">
      <c r="A120" s="120" t="s">
        <v>1362</v>
      </c>
      <c r="B120" s="121">
        <v>45586</v>
      </c>
      <c r="C120" s="64" t="s">
        <v>1000</v>
      </c>
      <c r="D120" s="109" t="s">
        <v>360</v>
      </c>
      <c r="E120" s="108" t="s">
        <v>87</v>
      </c>
      <c r="F120" s="135" t="s">
        <v>354</v>
      </c>
      <c r="G120" s="108">
        <v>30850442</v>
      </c>
      <c r="H120" s="115">
        <v>190</v>
      </c>
      <c r="I120" s="111">
        <v>188</v>
      </c>
      <c r="J120" s="116">
        <v>2</v>
      </c>
      <c r="K120" s="116">
        <v>0</v>
      </c>
      <c r="L120" s="116">
        <v>0</v>
      </c>
      <c r="M120" s="125">
        <v>-2</v>
      </c>
      <c r="N120" s="125">
        <f t="shared" si="1"/>
        <v>2</v>
      </c>
      <c r="O120" s="125">
        <v>2</v>
      </c>
      <c r="P120" s="269">
        <v>58.32</v>
      </c>
      <c r="Q120" s="270">
        <v>116.64</v>
      </c>
      <c r="R120" s="117">
        <v>45588</v>
      </c>
      <c r="S120" s="117">
        <v>45589</v>
      </c>
      <c r="T120" s="117">
        <v>45590</v>
      </c>
      <c r="U120" s="117" t="s">
        <v>560</v>
      </c>
      <c r="V120" s="162" t="s">
        <v>561</v>
      </c>
      <c r="W120" s="162" t="s">
        <v>1480</v>
      </c>
    </row>
    <row r="121" spans="1:23" x14ac:dyDescent="0.35">
      <c r="A121" s="120" t="s">
        <v>1363</v>
      </c>
      <c r="B121" s="121">
        <v>45589</v>
      </c>
      <c r="C121" s="64" t="s">
        <v>283</v>
      </c>
      <c r="D121" s="109" t="s">
        <v>361</v>
      </c>
      <c r="E121" s="108" t="s">
        <v>87</v>
      </c>
      <c r="F121" s="135" t="s">
        <v>1013</v>
      </c>
      <c r="G121" s="108">
        <v>30850450</v>
      </c>
      <c r="H121" s="115">
        <v>3</v>
      </c>
      <c r="I121" s="111">
        <v>2</v>
      </c>
      <c r="J121" s="116">
        <v>1</v>
      </c>
      <c r="K121" s="116">
        <v>0</v>
      </c>
      <c r="L121" s="116">
        <v>0</v>
      </c>
      <c r="M121" s="125">
        <v>-1</v>
      </c>
      <c r="N121" s="125">
        <f t="shared" si="1"/>
        <v>1</v>
      </c>
      <c r="O121" s="125">
        <v>1</v>
      </c>
      <c r="P121" s="269">
        <v>47.4</v>
      </c>
      <c r="Q121" s="270">
        <v>47.4</v>
      </c>
      <c r="R121" s="117">
        <v>45590</v>
      </c>
      <c r="S121" s="117">
        <v>45593</v>
      </c>
      <c r="T121" s="117">
        <v>45594</v>
      </c>
      <c r="U121" s="117" t="s">
        <v>560</v>
      </c>
      <c r="V121" s="162" t="s">
        <v>561</v>
      </c>
      <c r="W121" s="162" t="s">
        <v>1480</v>
      </c>
    </row>
    <row r="122" spans="1:23" x14ac:dyDescent="0.35">
      <c r="A122" s="120" t="s">
        <v>1364</v>
      </c>
      <c r="B122" s="121">
        <v>45594</v>
      </c>
      <c r="C122" s="64" t="s">
        <v>186</v>
      </c>
      <c r="D122" s="109" t="s">
        <v>360</v>
      </c>
      <c r="E122" s="108" t="s">
        <v>87</v>
      </c>
      <c r="F122" s="135" t="s">
        <v>1023</v>
      </c>
      <c r="G122" s="108">
        <v>30850457</v>
      </c>
      <c r="H122" s="115">
        <v>176</v>
      </c>
      <c r="I122" s="111">
        <v>171</v>
      </c>
      <c r="J122" s="116">
        <v>6</v>
      </c>
      <c r="K122" s="116">
        <v>1</v>
      </c>
      <c r="L122" s="116">
        <v>0</v>
      </c>
      <c r="M122" s="125">
        <v>-5</v>
      </c>
      <c r="N122" s="125">
        <f t="shared" si="1"/>
        <v>5</v>
      </c>
      <c r="O122" s="125">
        <v>5</v>
      </c>
      <c r="P122" s="269">
        <v>38.200000000000003</v>
      </c>
      <c r="Q122" s="270">
        <v>191</v>
      </c>
      <c r="R122" s="117">
        <v>45596</v>
      </c>
      <c r="S122" s="117">
        <v>45597</v>
      </c>
      <c r="T122" s="117">
        <v>45600</v>
      </c>
      <c r="U122" s="117" t="s">
        <v>560</v>
      </c>
      <c r="V122" s="162" t="s">
        <v>561</v>
      </c>
      <c r="W122" s="162" t="s">
        <v>1244</v>
      </c>
    </row>
    <row r="123" spans="1:23" x14ac:dyDescent="0.35">
      <c r="A123" s="120" t="s">
        <v>1365</v>
      </c>
      <c r="B123" s="121">
        <v>45596</v>
      </c>
      <c r="C123" s="64" t="s">
        <v>1000</v>
      </c>
      <c r="D123" s="109" t="s">
        <v>360</v>
      </c>
      <c r="E123" s="108" t="s">
        <v>87</v>
      </c>
      <c r="F123" s="135" t="s">
        <v>1024</v>
      </c>
      <c r="G123" s="108">
        <v>30850459</v>
      </c>
      <c r="H123" s="115">
        <v>262</v>
      </c>
      <c r="I123" s="111">
        <v>254</v>
      </c>
      <c r="J123" s="116">
        <v>5</v>
      </c>
      <c r="K123" s="116">
        <v>3</v>
      </c>
      <c r="L123" s="116">
        <v>0</v>
      </c>
      <c r="M123" s="125">
        <v>-8</v>
      </c>
      <c r="N123" s="125">
        <f t="shared" si="1"/>
        <v>8</v>
      </c>
      <c r="O123" s="125">
        <v>8</v>
      </c>
      <c r="P123" s="269">
        <v>58.32</v>
      </c>
      <c r="Q123" s="270">
        <v>466.56</v>
      </c>
      <c r="R123" s="117">
        <v>45597</v>
      </c>
      <c r="S123" s="117">
        <v>45600</v>
      </c>
      <c r="T123" s="117">
        <v>45601</v>
      </c>
      <c r="U123" s="117" t="s">
        <v>560</v>
      </c>
      <c r="V123" s="162" t="s">
        <v>561</v>
      </c>
      <c r="W123" s="162" t="s">
        <v>1244</v>
      </c>
    </row>
    <row r="124" spans="1:23" x14ac:dyDescent="0.35">
      <c r="A124" s="120" t="s">
        <v>1367</v>
      </c>
      <c r="B124" s="121">
        <v>45596</v>
      </c>
      <c r="C124" s="64" t="s">
        <v>1025</v>
      </c>
      <c r="D124" s="109" t="s">
        <v>360</v>
      </c>
      <c r="E124" s="108" t="s">
        <v>87</v>
      </c>
      <c r="F124" s="135" t="s">
        <v>1026</v>
      </c>
      <c r="G124" s="108">
        <v>30850462</v>
      </c>
      <c r="H124" s="115">
        <v>34</v>
      </c>
      <c r="I124" s="111">
        <v>32</v>
      </c>
      <c r="J124" s="116">
        <v>0</v>
      </c>
      <c r="K124" s="116">
        <v>0</v>
      </c>
      <c r="L124" s="116">
        <v>0</v>
      </c>
      <c r="M124" s="125">
        <v>-2</v>
      </c>
      <c r="N124" s="125">
        <f t="shared" si="1"/>
        <v>2</v>
      </c>
      <c r="O124" s="125">
        <v>2</v>
      </c>
      <c r="P124" s="269">
        <v>38.200000000000003</v>
      </c>
      <c r="Q124" s="270">
        <v>76.400000000000006</v>
      </c>
      <c r="R124" s="117">
        <v>45600</v>
      </c>
      <c r="S124" s="117">
        <v>45601</v>
      </c>
      <c r="T124" s="117">
        <v>45602</v>
      </c>
      <c r="U124" s="117" t="s">
        <v>560</v>
      </c>
      <c r="V124" s="162" t="s">
        <v>561</v>
      </c>
      <c r="W124" s="162" t="s">
        <v>1244</v>
      </c>
    </row>
    <row r="125" spans="1:23" x14ac:dyDescent="0.35">
      <c r="A125" s="120" t="s">
        <v>1368</v>
      </c>
      <c r="B125" s="121">
        <v>45596</v>
      </c>
      <c r="C125" s="64" t="s">
        <v>793</v>
      </c>
      <c r="D125" s="109" t="s">
        <v>360</v>
      </c>
      <c r="E125" s="108" t="s">
        <v>87</v>
      </c>
      <c r="F125" s="135" t="s">
        <v>1029</v>
      </c>
      <c r="G125" s="108">
        <v>30850465</v>
      </c>
      <c r="H125" s="115">
        <v>15</v>
      </c>
      <c r="I125" s="111">
        <v>14</v>
      </c>
      <c r="J125" s="116">
        <v>1</v>
      </c>
      <c r="K125" s="116">
        <v>0</v>
      </c>
      <c r="L125" s="116">
        <v>0</v>
      </c>
      <c r="M125" s="125">
        <v>-1</v>
      </c>
      <c r="N125" s="125">
        <f t="shared" si="1"/>
        <v>1</v>
      </c>
      <c r="O125" s="125">
        <v>1</v>
      </c>
      <c r="P125" s="269">
        <v>38.020000000000003</v>
      </c>
      <c r="Q125" s="270">
        <v>38.020000000000003</v>
      </c>
      <c r="R125" s="117">
        <v>45600</v>
      </c>
      <c r="S125" s="117">
        <v>45601</v>
      </c>
      <c r="T125" s="117">
        <v>45602</v>
      </c>
      <c r="U125" s="117" t="s">
        <v>560</v>
      </c>
      <c r="V125" s="162" t="s">
        <v>561</v>
      </c>
      <c r="W125" s="162" t="s">
        <v>1244</v>
      </c>
    </row>
    <row r="126" spans="1:23" x14ac:dyDescent="0.35">
      <c r="A126" s="120" t="s">
        <v>1369</v>
      </c>
      <c r="B126" s="121">
        <v>45596</v>
      </c>
      <c r="C126" s="64" t="s">
        <v>1030</v>
      </c>
      <c r="D126" s="109" t="s">
        <v>360</v>
      </c>
      <c r="E126" s="108" t="s">
        <v>87</v>
      </c>
      <c r="F126" s="135" t="s">
        <v>1032</v>
      </c>
      <c r="G126" s="108">
        <v>30850467</v>
      </c>
      <c r="H126" s="115">
        <v>4</v>
      </c>
      <c r="I126" s="111">
        <v>3</v>
      </c>
      <c r="J126" s="116">
        <v>1</v>
      </c>
      <c r="K126" s="116">
        <v>0</v>
      </c>
      <c r="L126" s="116">
        <v>0</v>
      </c>
      <c r="M126" s="125">
        <v>-1</v>
      </c>
      <c r="N126" s="125">
        <f t="shared" si="1"/>
        <v>1</v>
      </c>
      <c r="O126" s="125">
        <v>1</v>
      </c>
      <c r="P126" s="269">
        <v>38.200000000000003</v>
      </c>
      <c r="Q126" s="270">
        <v>38.200000000000003</v>
      </c>
      <c r="R126" s="117">
        <v>45600</v>
      </c>
      <c r="S126" s="117">
        <v>45601</v>
      </c>
      <c r="T126" s="117">
        <v>45602</v>
      </c>
      <c r="U126" s="117" t="s">
        <v>560</v>
      </c>
      <c r="V126" s="162" t="s">
        <v>561</v>
      </c>
      <c r="W126" s="162" t="s">
        <v>1244</v>
      </c>
    </row>
    <row r="127" spans="1:23" x14ac:dyDescent="0.35">
      <c r="A127" s="120" t="s">
        <v>1370</v>
      </c>
      <c r="B127" s="121">
        <v>45596</v>
      </c>
      <c r="C127" s="64" t="s">
        <v>1033</v>
      </c>
      <c r="D127" s="109" t="s">
        <v>362</v>
      </c>
      <c r="E127" s="108" t="s">
        <v>87</v>
      </c>
      <c r="F127" s="135" t="s">
        <v>1034</v>
      </c>
      <c r="G127" s="108">
        <v>30850468</v>
      </c>
      <c r="H127" s="115">
        <v>69</v>
      </c>
      <c r="I127" s="111">
        <v>65</v>
      </c>
      <c r="J127" s="116">
        <v>4</v>
      </c>
      <c r="K127" s="116">
        <v>0</v>
      </c>
      <c r="L127" s="116">
        <v>0</v>
      </c>
      <c r="M127" s="125">
        <v>-4</v>
      </c>
      <c r="N127" s="125">
        <f t="shared" si="1"/>
        <v>4</v>
      </c>
      <c r="O127" s="125">
        <v>4</v>
      </c>
      <c r="P127" s="269">
        <v>47.9</v>
      </c>
      <c r="Q127" s="270">
        <v>191.6</v>
      </c>
      <c r="R127" s="117">
        <v>45600</v>
      </c>
      <c r="S127" s="117">
        <v>45601</v>
      </c>
      <c r="T127" s="117">
        <v>45602</v>
      </c>
      <c r="U127" s="117" t="s">
        <v>560</v>
      </c>
      <c r="V127" s="162" t="s">
        <v>561</v>
      </c>
      <c r="W127" s="162" t="s">
        <v>1244</v>
      </c>
    </row>
    <row r="128" spans="1:23" x14ac:dyDescent="0.35">
      <c r="A128" s="120" t="s">
        <v>1371</v>
      </c>
      <c r="B128" s="121">
        <v>45596</v>
      </c>
      <c r="C128" s="64" t="s">
        <v>1035</v>
      </c>
      <c r="D128" s="109" t="s">
        <v>362</v>
      </c>
      <c r="E128" s="108" t="s">
        <v>87</v>
      </c>
      <c r="F128" s="135" t="s">
        <v>1036</v>
      </c>
      <c r="G128" s="108">
        <v>30850469</v>
      </c>
      <c r="H128" s="115">
        <v>45</v>
      </c>
      <c r="I128" s="111">
        <v>43</v>
      </c>
      <c r="J128" s="116">
        <v>0</v>
      </c>
      <c r="K128" s="116">
        <v>2</v>
      </c>
      <c r="L128" s="116">
        <v>0</v>
      </c>
      <c r="M128" s="125">
        <v>-2</v>
      </c>
      <c r="N128" s="125">
        <f t="shared" si="1"/>
        <v>2</v>
      </c>
      <c r="O128" s="125">
        <v>2</v>
      </c>
      <c r="P128" s="269">
        <v>46.48</v>
      </c>
      <c r="Q128" s="270">
        <v>92.96</v>
      </c>
      <c r="R128" s="117">
        <v>45600</v>
      </c>
      <c r="S128" s="117">
        <v>45601</v>
      </c>
      <c r="T128" s="117">
        <v>45602</v>
      </c>
      <c r="U128" s="117" t="s">
        <v>560</v>
      </c>
      <c r="V128" s="162" t="s">
        <v>561</v>
      </c>
      <c r="W128" s="162" t="s">
        <v>1244</v>
      </c>
    </row>
    <row r="129" spans="1:23" x14ac:dyDescent="0.35">
      <c r="A129" s="120" t="s">
        <v>1372</v>
      </c>
      <c r="B129" s="121">
        <v>45596</v>
      </c>
      <c r="C129" s="64" t="s">
        <v>1050</v>
      </c>
      <c r="D129" s="109" t="s">
        <v>362</v>
      </c>
      <c r="E129" s="108" t="s">
        <v>87</v>
      </c>
      <c r="F129" s="135" t="s">
        <v>1051</v>
      </c>
      <c r="G129" s="108">
        <v>30850478</v>
      </c>
      <c r="H129" s="115">
        <v>1</v>
      </c>
      <c r="I129" s="111">
        <v>0</v>
      </c>
      <c r="J129" s="116">
        <v>0</v>
      </c>
      <c r="K129" s="116">
        <v>0</v>
      </c>
      <c r="L129" s="116">
        <v>0</v>
      </c>
      <c r="M129" s="125">
        <v>-1</v>
      </c>
      <c r="N129" s="125">
        <f t="shared" si="1"/>
        <v>1</v>
      </c>
      <c r="O129" s="125">
        <v>1</v>
      </c>
      <c r="P129" s="269">
        <v>47.32</v>
      </c>
      <c r="Q129" s="270">
        <v>47.32</v>
      </c>
      <c r="R129" s="117">
        <v>45601</v>
      </c>
      <c r="S129" s="117">
        <v>45602</v>
      </c>
      <c r="T129" s="117">
        <v>45603</v>
      </c>
      <c r="U129" s="117" t="s">
        <v>560</v>
      </c>
      <c r="V129" s="162" t="s">
        <v>561</v>
      </c>
      <c r="W129" s="162" t="s">
        <v>1244</v>
      </c>
    </row>
    <row r="130" spans="1:23" x14ac:dyDescent="0.35">
      <c r="A130" s="120" t="s">
        <v>1373</v>
      </c>
      <c r="B130" s="121">
        <v>45596</v>
      </c>
      <c r="C130" s="64" t="s">
        <v>456</v>
      </c>
      <c r="D130" s="109" t="s">
        <v>361</v>
      </c>
      <c r="E130" s="108" t="s">
        <v>87</v>
      </c>
      <c r="F130" s="135" t="s">
        <v>457</v>
      </c>
      <c r="G130" s="108">
        <v>30850481</v>
      </c>
      <c r="H130" s="115">
        <v>25</v>
      </c>
      <c r="I130" s="111">
        <v>24</v>
      </c>
      <c r="J130" s="116">
        <v>1</v>
      </c>
      <c r="K130" s="116">
        <v>0</v>
      </c>
      <c r="L130" s="116">
        <v>0</v>
      </c>
      <c r="M130" s="125">
        <v>-1</v>
      </c>
      <c r="N130" s="125">
        <f t="shared" si="1"/>
        <v>1</v>
      </c>
      <c r="O130" s="125">
        <v>1</v>
      </c>
      <c r="P130" s="269">
        <v>48.6</v>
      </c>
      <c r="Q130" s="270">
        <v>48.6</v>
      </c>
      <c r="R130" s="117">
        <v>45601</v>
      </c>
      <c r="S130" s="117">
        <v>45602</v>
      </c>
      <c r="T130" s="117">
        <v>45603</v>
      </c>
      <c r="U130" s="117" t="s">
        <v>560</v>
      </c>
      <c r="V130" s="162" t="s">
        <v>561</v>
      </c>
      <c r="W130" s="162" t="s">
        <v>1244</v>
      </c>
    </row>
    <row r="131" spans="1:23" x14ac:dyDescent="0.35">
      <c r="A131" s="120" t="s">
        <v>1374</v>
      </c>
      <c r="B131" s="121">
        <v>45596</v>
      </c>
      <c r="C131" s="64" t="s">
        <v>1056</v>
      </c>
      <c r="D131" s="109" t="s">
        <v>361</v>
      </c>
      <c r="E131" s="108" t="s">
        <v>87</v>
      </c>
      <c r="F131" s="135" t="s">
        <v>1057</v>
      </c>
      <c r="G131" s="108">
        <v>30850482</v>
      </c>
      <c r="H131" s="115">
        <v>17</v>
      </c>
      <c r="I131" s="111">
        <v>15</v>
      </c>
      <c r="J131" s="116">
        <v>0</v>
      </c>
      <c r="K131" s="116">
        <v>2</v>
      </c>
      <c r="L131" s="116">
        <v>0</v>
      </c>
      <c r="M131" s="125">
        <v>-2</v>
      </c>
      <c r="N131" s="125">
        <f t="shared" ref="N131:N194" si="2">+M131*-1</f>
        <v>2</v>
      </c>
      <c r="O131" s="125">
        <v>2</v>
      </c>
      <c r="P131" s="269">
        <v>49.03</v>
      </c>
      <c r="Q131" s="270">
        <v>98.06</v>
      </c>
      <c r="R131" s="117">
        <v>45601</v>
      </c>
      <c r="S131" s="117">
        <v>45602</v>
      </c>
      <c r="T131" s="117">
        <v>45603</v>
      </c>
      <c r="U131" s="117" t="s">
        <v>560</v>
      </c>
      <c r="V131" s="162" t="s">
        <v>561</v>
      </c>
      <c r="W131" s="162" t="s">
        <v>1244</v>
      </c>
    </row>
    <row r="132" spans="1:23" x14ac:dyDescent="0.35">
      <c r="A132" s="120" t="s">
        <v>1375</v>
      </c>
      <c r="B132" s="121">
        <v>45596</v>
      </c>
      <c r="C132" s="64" t="s">
        <v>1058</v>
      </c>
      <c r="D132" s="109" t="s">
        <v>361</v>
      </c>
      <c r="E132" s="108" t="s">
        <v>87</v>
      </c>
      <c r="F132" s="135" t="s">
        <v>1059</v>
      </c>
      <c r="G132" s="108">
        <v>30850483</v>
      </c>
      <c r="H132" s="115">
        <v>16</v>
      </c>
      <c r="I132" s="111">
        <v>13</v>
      </c>
      <c r="J132" s="116">
        <v>2</v>
      </c>
      <c r="K132" s="116">
        <v>1</v>
      </c>
      <c r="L132" s="116">
        <v>0</v>
      </c>
      <c r="M132" s="125">
        <v>-3</v>
      </c>
      <c r="N132" s="125">
        <f t="shared" si="2"/>
        <v>3</v>
      </c>
      <c r="O132" s="125">
        <v>3</v>
      </c>
      <c r="P132" s="269">
        <v>47.22</v>
      </c>
      <c r="Q132" s="270">
        <v>141.66</v>
      </c>
      <c r="R132" s="117">
        <v>45601</v>
      </c>
      <c r="S132" s="117">
        <v>45602</v>
      </c>
      <c r="T132" s="117">
        <v>45603</v>
      </c>
      <c r="U132" s="117" t="s">
        <v>560</v>
      </c>
      <c r="V132" s="162" t="s">
        <v>561</v>
      </c>
      <c r="W132" s="162" t="s">
        <v>1244</v>
      </c>
    </row>
    <row r="133" spans="1:23" x14ac:dyDescent="0.35">
      <c r="A133" s="120" t="s">
        <v>1376</v>
      </c>
      <c r="B133" s="121">
        <v>45596</v>
      </c>
      <c r="C133" s="64" t="s">
        <v>1062</v>
      </c>
      <c r="D133" s="109" t="s">
        <v>361</v>
      </c>
      <c r="E133" s="108" t="s">
        <v>87</v>
      </c>
      <c r="F133" s="135" t="s">
        <v>1063</v>
      </c>
      <c r="G133" s="108">
        <v>30850485</v>
      </c>
      <c r="H133" s="115">
        <v>11</v>
      </c>
      <c r="I133" s="111">
        <v>10</v>
      </c>
      <c r="J133" s="116">
        <v>1</v>
      </c>
      <c r="K133" s="116">
        <v>0</v>
      </c>
      <c r="L133" s="116">
        <v>0</v>
      </c>
      <c r="M133" s="125">
        <v>-1</v>
      </c>
      <c r="N133" s="125">
        <f t="shared" si="2"/>
        <v>1</v>
      </c>
      <c r="O133" s="125">
        <v>1</v>
      </c>
      <c r="P133" s="269">
        <v>47.49</v>
      </c>
      <c r="Q133" s="270">
        <v>47.49</v>
      </c>
      <c r="R133" s="117">
        <v>45601</v>
      </c>
      <c r="S133" s="117">
        <v>45602</v>
      </c>
      <c r="T133" s="117">
        <v>45603</v>
      </c>
      <c r="U133" s="117" t="s">
        <v>560</v>
      </c>
      <c r="V133" s="162" t="s">
        <v>561</v>
      </c>
      <c r="W133" s="162" t="s">
        <v>1244</v>
      </c>
    </row>
    <row r="134" spans="1:23" x14ac:dyDescent="0.35">
      <c r="A134" s="120" t="s">
        <v>1377</v>
      </c>
      <c r="B134" s="121">
        <v>45600</v>
      </c>
      <c r="C134" s="64" t="s">
        <v>1065</v>
      </c>
      <c r="D134" s="109" t="s">
        <v>364</v>
      </c>
      <c r="E134" s="108" t="s">
        <v>87</v>
      </c>
      <c r="F134" s="135" t="s">
        <v>1066</v>
      </c>
      <c r="G134" s="108">
        <v>30850489</v>
      </c>
      <c r="H134" s="115">
        <v>30</v>
      </c>
      <c r="I134" s="111">
        <v>26</v>
      </c>
      <c r="J134" s="116">
        <v>4</v>
      </c>
      <c r="K134" s="116">
        <v>0</v>
      </c>
      <c r="L134" s="116">
        <v>0</v>
      </c>
      <c r="M134" s="125">
        <v>-4</v>
      </c>
      <c r="N134" s="125">
        <f t="shared" si="2"/>
        <v>4</v>
      </c>
      <c r="O134" s="125">
        <v>4</v>
      </c>
      <c r="P134" s="269">
        <v>100.29</v>
      </c>
      <c r="Q134" s="270">
        <v>401.16</v>
      </c>
      <c r="R134" s="117">
        <v>45601</v>
      </c>
      <c r="S134" s="117">
        <v>45602</v>
      </c>
      <c r="T134" s="117">
        <v>45603</v>
      </c>
      <c r="U134" s="117" t="s">
        <v>560</v>
      </c>
      <c r="V134" s="162" t="s">
        <v>561</v>
      </c>
      <c r="W134" s="162" t="s">
        <v>1244</v>
      </c>
    </row>
    <row r="135" spans="1:23" x14ac:dyDescent="0.35">
      <c r="A135" s="120" t="s">
        <v>1378</v>
      </c>
      <c r="B135" s="121">
        <v>45600</v>
      </c>
      <c r="C135" s="64" t="s">
        <v>114</v>
      </c>
      <c r="D135" s="109" t="s">
        <v>364</v>
      </c>
      <c r="E135" s="108" t="s">
        <v>87</v>
      </c>
      <c r="F135" s="135" t="s">
        <v>1068</v>
      </c>
      <c r="G135" s="108">
        <v>30850490</v>
      </c>
      <c r="H135" s="115">
        <v>14</v>
      </c>
      <c r="I135" s="111">
        <v>13</v>
      </c>
      <c r="J135" s="116">
        <v>1</v>
      </c>
      <c r="K135" s="116">
        <v>0</v>
      </c>
      <c r="L135" s="116">
        <v>0</v>
      </c>
      <c r="M135" s="125">
        <v>-1</v>
      </c>
      <c r="N135" s="125">
        <f t="shared" si="2"/>
        <v>1</v>
      </c>
      <c r="O135" s="125">
        <v>1</v>
      </c>
      <c r="P135" s="269">
        <v>98.95</v>
      </c>
      <c r="Q135" s="270">
        <v>98.95</v>
      </c>
      <c r="R135" s="117">
        <v>45601</v>
      </c>
      <c r="S135" s="117">
        <v>45602</v>
      </c>
      <c r="T135" s="117">
        <v>45603</v>
      </c>
      <c r="U135" s="117" t="s">
        <v>560</v>
      </c>
      <c r="V135" s="162" t="s">
        <v>561</v>
      </c>
      <c r="W135" s="162" t="s">
        <v>1244</v>
      </c>
    </row>
    <row r="136" spans="1:23" x14ac:dyDescent="0.35">
      <c r="A136" s="120" t="s">
        <v>1379</v>
      </c>
      <c r="B136" s="121">
        <v>45600</v>
      </c>
      <c r="C136" s="64" t="s">
        <v>1069</v>
      </c>
      <c r="D136" s="109" t="s">
        <v>364</v>
      </c>
      <c r="E136" s="108" t="s">
        <v>87</v>
      </c>
      <c r="F136" s="135" t="s">
        <v>1032</v>
      </c>
      <c r="G136" s="108">
        <v>30850491</v>
      </c>
      <c r="H136" s="115">
        <v>16</v>
      </c>
      <c r="I136" s="111">
        <v>15</v>
      </c>
      <c r="J136" s="116">
        <v>1</v>
      </c>
      <c r="K136" s="116">
        <v>0</v>
      </c>
      <c r="L136" s="116">
        <v>0</v>
      </c>
      <c r="M136" s="125">
        <v>-1</v>
      </c>
      <c r="N136" s="125">
        <f t="shared" si="2"/>
        <v>1</v>
      </c>
      <c r="O136" s="125">
        <v>1</v>
      </c>
      <c r="P136" s="269">
        <v>99.64</v>
      </c>
      <c r="Q136" s="270">
        <v>99.64</v>
      </c>
      <c r="R136" s="117">
        <v>45601</v>
      </c>
      <c r="S136" s="117">
        <v>45602</v>
      </c>
      <c r="T136" s="117">
        <v>45603</v>
      </c>
      <c r="U136" s="117" t="s">
        <v>560</v>
      </c>
      <c r="V136" s="162" t="s">
        <v>561</v>
      </c>
      <c r="W136" s="162" t="s">
        <v>1244</v>
      </c>
    </row>
    <row r="137" spans="1:23" x14ac:dyDescent="0.35">
      <c r="A137" s="120" t="s">
        <v>1381</v>
      </c>
      <c r="B137" s="121">
        <v>45600</v>
      </c>
      <c r="C137" s="64" t="s">
        <v>1077</v>
      </c>
      <c r="D137" s="109" t="s">
        <v>362</v>
      </c>
      <c r="E137" s="108" t="s">
        <v>87</v>
      </c>
      <c r="F137" s="135" t="s">
        <v>1078</v>
      </c>
      <c r="G137" s="108">
        <v>30850502</v>
      </c>
      <c r="H137" s="115">
        <v>30</v>
      </c>
      <c r="I137" s="111">
        <v>29</v>
      </c>
      <c r="J137" s="116">
        <v>1</v>
      </c>
      <c r="K137" s="116">
        <v>0</v>
      </c>
      <c r="L137" s="116">
        <v>0</v>
      </c>
      <c r="M137" s="125">
        <v>-1</v>
      </c>
      <c r="N137" s="125">
        <f t="shared" si="2"/>
        <v>1</v>
      </c>
      <c r="O137" s="125">
        <v>1</v>
      </c>
      <c r="P137" s="269">
        <v>47.49</v>
      </c>
      <c r="Q137" s="270">
        <v>47.49</v>
      </c>
      <c r="R137" s="117">
        <v>45602</v>
      </c>
      <c r="S137" s="117">
        <v>45603</v>
      </c>
      <c r="T137" s="117">
        <v>45604</v>
      </c>
      <c r="U137" s="117" t="s">
        <v>560</v>
      </c>
      <c r="V137" s="162" t="s">
        <v>561</v>
      </c>
      <c r="W137" s="162" t="s">
        <v>1244</v>
      </c>
    </row>
    <row r="138" spans="1:23" x14ac:dyDescent="0.35">
      <c r="A138" s="120" t="s">
        <v>1382</v>
      </c>
      <c r="B138" s="121">
        <v>45600</v>
      </c>
      <c r="C138" s="64" t="s">
        <v>673</v>
      </c>
      <c r="D138" s="109" t="s">
        <v>362</v>
      </c>
      <c r="E138" s="108" t="s">
        <v>87</v>
      </c>
      <c r="F138" s="135" t="s">
        <v>1079</v>
      </c>
      <c r="G138" s="108">
        <v>30850503</v>
      </c>
      <c r="H138" s="115">
        <v>24</v>
      </c>
      <c r="I138" s="111">
        <v>23</v>
      </c>
      <c r="J138" s="116">
        <v>1</v>
      </c>
      <c r="K138" s="116">
        <v>0</v>
      </c>
      <c r="L138" s="116">
        <v>0</v>
      </c>
      <c r="M138" s="125">
        <v>-1</v>
      </c>
      <c r="N138" s="125">
        <f t="shared" si="2"/>
        <v>1</v>
      </c>
      <c r="O138" s="125">
        <v>1</v>
      </c>
      <c r="P138" s="269">
        <v>46.23</v>
      </c>
      <c r="Q138" s="270">
        <v>46.23</v>
      </c>
      <c r="R138" s="117">
        <v>45602</v>
      </c>
      <c r="S138" s="117">
        <v>45603</v>
      </c>
      <c r="T138" s="117">
        <v>45604</v>
      </c>
      <c r="U138" s="117" t="s">
        <v>560</v>
      </c>
      <c r="V138" s="162" t="s">
        <v>561</v>
      </c>
      <c r="W138" s="162" t="s">
        <v>1244</v>
      </c>
    </row>
    <row r="139" spans="1:23" x14ac:dyDescent="0.35">
      <c r="A139" s="120" t="s">
        <v>1383</v>
      </c>
      <c r="B139" s="121">
        <v>45600</v>
      </c>
      <c r="C139" s="64" t="s">
        <v>1080</v>
      </c>
      <c r="D139" s="109" t="s">
        <v>362</v>
      </c>
      <c r="E139" s="108" t="s">
        <v>87</v>
      </c>
      <c r="F139" s="135" t="s">
        <v>1081</v>
      </c>
      <c r="G139" s="108">
        <v>30850504</v>
      </c>
      <c r="H139" s="115">
        <v>12</v>
      </c>
      <c r="I139" s="111">
        <v>11</v>
      </c>
      <c r="J139" s="116">
        <v>0</v>
      </c>
      <c r="K139" s="116">
        <v>0</v>
      </c>
      <c r="L139" s="116">
        <v>0</v>
      </c>
      <c r="M139" s="125">
        <v>-1</v>
      </c>
      <c r="N139" s="125">
        <f t="shared" si="2"/>
        <v>1</v>
      </c>
      <c r="O139" s="125">
        <v>1</v>
      </c>
      <c r="P139" s="269">
        <v>47.3</v>
      </c>
      <c r="Q139" s="270">
        <v>47.3</v>
      </c>
      <c r="R139" s="117">
        <v>45602</v>
      </c>
      <c r="S139" s="117">
        <v>45603</v>
      </c>
      <c r="T139" s="117">
        <v>45604</v>
      </c>
      <c r="U139" s="117" t="s">
        <v>560</v>
      </c>
      <c r="V139" s="162" t="s">
        <v>561</v>
      </c>
      <c r="W139" s="162" t="s">
        <v>1244</v>
      </c>
    </row>
    <row r="140" spans="1:23" x14ac:dyDescent="0.35">
      <c r="A140" s="120" t="s">
        <v>1384</v>
      </c>
      <c r="B140" s="121">
        <v>45600</v>
      </c>
      <c r="C140" s="64" t="s">
        <v>1085</v>
      </c>
      <c r="D140" s="109" t="s">
        <v>362</v>
      </c>
      <c r="E140" s="108" t="s">
        <v>87</v>
      </c>
      <c r="F140" s="135" t="s">
        <v>1086</v>
      </c>
      <c r="G140" s="108">
        <v>30850508</v>
      </c>
      <c r="H140" s="115">
        <v>6</v>
      </c>
      <c r="I140" s="111">
        <v>0</v>
      </c>
      <c r="J140" s="116">
        <v>0</v>
      </c>
      <c r="K140" s="116">
        <v>0</v>
      </c>
      <c r="L140" s="116">
        <v>0</v>
      </c>
      <c r="M140" s="125">
        <v>-6</v>
      </c>
      <c r="N140" s="125">
        <f t="shared" si="2"/>
        <v>6</v>
      </c>
      <c r="O140" s="125">
        <v>6</v>
      </c>
      <c r="P140" s="269">
        <v>62.14</v>
      </c>
      <c r="Q140" s="270">
        <v>372.84000000000003</v>
      </c>
      <c r="R140" s="117">
        <v>45602</v>
      </c>
      <c r="S140" s="117">
        <v>45603</v>
      </c>
      <c r="T140" s="117">
        <v>45604</v>
      </c>
      <c r="U140" s="117" t="s">
        <v>560</v>
      </c>
      <c r="V140" s="162" t="s">
        <v>561</v>
      </c>
      <c r="W140" s="162" t="s">
        <v>1244</v>
      </c>
    </row>
    <row r="141" spans="1:23" x14ac:dyDescent="0.35">
      <c r="A141" s="120" t="s">
        <v>1385</v>
      </c>
      <c r="B141" s="121">
        <v>45600</v>
      </c>
      <c r="C141" s="64" t="s">
        <v>1103</v>
      </c>
      <c r="D141" s="109" t="s">
        <v>363</v>
      </c>
      <c r="E141" s="108" t="s">
        <v>87</v>
      </c>
      <c r="F141" s="135" t="s">
        <v>1104</v>
      </c>
      <c r="G141" s="108">
        <v>30850520</v>
      </c>
      <c r="H141" s="115">
        <v>3</v>
      </c>
      <c r="I141" s="111">
        <v>0</v>
      </c>
      <c r="J141" s="116">
        <v>0</v>
      </c>
      <c r="K141" s="116">
        <v>0</v>
      </c>
      <c r="L141" s="116">
        <v>0</v>
      </c>
      <c r="M141" s="125">
        <v>-3</v>
      </c>
      <c r="N141" s="125">
        <f t="shared" si="2"/>
        <v>3</v>
      </c>
      <c r="O141" s="125">
        <v>3</v>
      </c>
      <c r="P141" s="269">
        <v>131.26</v>
      </c>
      <c r="Q141" s="270">
        <v>393.78</v>
      </c>
      <c r="R141" s="117">
        <v>45602</v>
      </c>
      <c r="S141" s="117">
        <v>45603</v>
      </c>
      <c r="T141" s="117">
        <v>45604</v>
      </c>
      <c r="U141" s="117" t="s">
        <v>560</v>
      </c>
      <c r="V141" s="162" t="s">
        <v>561</v>
      </c>
      <c r="W141" s="162" t="s">
        <v>1244</v>
      </c>
    </row>
    <row r="142" spans="1:23" x14ac:dyDescent="0.35">
      <c r="A142" s="120" t="s">
        <v>1386</v>
      </c>
      <c r="B142" s="121">
        <v>45600</v>
      </c>
      <c r="C142" s="64" t="s">
        <v>1106</v>
      </c>
      <c r="D142" s="109" t="s">
        <v>363</v>
      </c>
      <c r="E142" s="108" t="s">
        <v>87</v>
      </c>
      <c r="F142" s="135" t="s">
        <v>1107</v>
      </c>
      <c r="G142" s="108">
        <v>30850523</v>
      </c>
      <c r="H142" s="115">
        <v>2</v>
      </c>
      <c r="I142" s="111">
        <v>0</v>
      </c>
      <c r="J142" s="116">
        <v>0</v>
      </c>
      <c r="K142" s="116">
        <v>0</v>
      </c>
      <c r="L142" s="116">
        <v>0</v>
      </c>
      <c r="M142" s="125">
        <v>-2</v>
      </c>
      <c r="N142" s="125">
        <f t="shared" si="2"/>
        <v>2</v>
      </c>
      <c r="O142" s="125">
        <v>2</v>
      </c>
      <c r="P142" s="269">
        <v>126.95</v>
      </c>
      <c r="Q142" s="270">
        <v>253.9</v>
      </c>
      <c r="R142" s="117">
        <v>45602</v>
      </c>
      <c r="S142" s="117">
        <v>45603</v>
      </c>
      <c r="T142" s="117">
        <v>45604</v>
      </c>
      <c r="U142" s="117" t="s">
        <v>560</v>
      </c>
      <c r="V142" s="162" t="s">
        <v>561</v>
      </c>
      <c r="W142" s="162" t="s">
        <v>1244</v>
      </c>
    </row>
    <row r="143" spans="1:23" x14ac:dyDescent="0.35">
      <c r="A143" s="120" t="s">
        <v>1387</v>
      </c>
      <c r="B143" s="121">
        <v>45600</v>
      </c>
      <c r="C143" s="64" t="s">
        <v>1110</v>
      </c>
      <c r="D143" s="109" t="s">
        <v>361</v>
      </c>
      <c r="E143" s="108" t="s">
        <v>87</v>
      </c>
      <c r="F143" s="135" t="s">
        <v>1111</v>
      </c>
      <c r="G143" s="108">
        <v>30850526</v>
      </c>
      <c r="H143" s="115">
        <v>25</v>
      </c>
      <c r="I143" s="111">
        <v>24</v>
      </c>
      <c r="J143" s="116">
        <v>1</v>
      </c>
      <c r="K143" s="116">
        <v>0</v>
      </c>
      <c r="L143" s="116">
        <v>0</v>
      </c>
      <c r="M143" s="125">
        <v>-1</v>
      </c>
      <c r="N143" s="125">
        <f t="shared" si="2"/>
        <v>1</v>
      </c>
      <c r="O143" s="125">
        <v>1</v>
      </c>
      <c r="P143" s="269">
        <v>49.03</v>
      </c>
      <c r="Q143" s="270">
        <v>49.03</v>
      </c>
      <c r="R143" s="117">
        <v>45602</v>
      </c>
      <c r="S143" s="117">
        <v>45603</v>
      </c>
      <c r="T143" s="117">
        <v>45604</v>
      </c>
      <c r="U143" s="117" t="s">
        <v>560</v>
      </c>
      <c r="V143" s="162" t="s">
        <v>561</v>
      </c>
      <c r="W143" s="162" t="s">
        <v>1244</v>
      </c>
    </row>
    <row r="144" spans="1:23" x14ac:dyDescent="0.35">
      <c r="A144" s="120" t="s">
        <v>1388</v>
      </c>
      <c r="B144" s="121">
        <v>45600</v>
      </c>
      <c r="C144" s="64" t="s">
        <v>1115</v>
      </c>
      <c r="D144" s="109" t="s">
        <v>365</v>
      </c>
      <c r="E144" s="108" t="s">
        <v>87</v>
      </c>
      <c r="F144" s="135" t="s">
        <v>1116</v>
      </c>
      <c r="G144" s="108">
        <v>30850530</v>
      </c>
      <c r="H144" s="115">
        <v>2</v>
      </c>
      <c r="I144" s="111">
        <v>1</v>
      </c>
      <c r="J144" s="116">
        <v>1</v>
      </c>
      <c r="K144" s="116">
        <v>0</v>
      </c>
      <c r="L144" s="116">
        <v>0</v>
      </c>
      <c r="M144" s="125">
        <v>-1</v>
      </c>
      <c r="N144" s="125">
        <f t="shared" si="2"/>
        <v>1</v>
      </c>
      <c r="O144" s="125">
        <v>1</v>
      </c>
      <c r="P144" s="269">
        <v>171.14</v>
      </c>
      <c r="Q144" s="270">
        <v>171.14</v>
      </c>
      <c r="R144" s="117">
        <v>45602</v>
      </c>
      <c r="S144" s="117">
        <v>45603</v>
      </c>
      <c r="T144" s="117">
        <v>45604</v>
      </c>
      <c r="U144" s="117" t="s">
        <v>560</v>
      </c>
      <c r="V144" s="162" t="s">
        <v>561</v>
      </c>
      <c r="W144" s="162" t="s">
        <v>1244</v>
      </c>
    </row>
    <row r="145" spans="1:23" x14ac:dyDescent="0.35">
      <c r="A145" s="120" t="s">
        <v>1389</v>
      </c>
      <c r="B145" s="121">
        <v>45600</v>
      </c>
      <c r="C145" s="64" t="s">
        <v>1117</v>
      </c>
      <c r="D145" s="109" t="s">
        <v>365</v>
      </c>
      <c r="E145" s="108" t="s">
        <v>87</v>
      </c>
      <c r="F145" s="135" t="s">
        <v>1118</v>
      </c>
      <c r="G145" s="108">
        <v>30850531</v>
      </c>
      <c r="H145" s="115">
        <v>2</v>
      </c>
      <c r="I145" s="111">
        <v>1</v>
      </c>
      <c r="J145" s="116">
        <v>1</v>
      </c>
      <c r="K145" s="116">
        <v>0</v>
      </c>
      <c r="L145" s="116">
        <v>0</v>
      </c>
      <c r="M145" s="125">
        <v>-1</v>
      </c>
      <c r="N145" s="125">
        <f t="shared" si="2"/>
        <v>1</v>
      </c>
      <c r="O145" s="125">
        <v>1</v>
      </c>
      <c r="P145" s="269">
        <v>131.74</v>
      </c>
      <c r="Q145" s="270">
        <v>131.74</v>
      </c>
      <c r="R145" s="117">
        <v>45602</v>
      </c>
      <c r="S145" s="117">
        <v>45603</v>
      </c>
      <c r="T145" s="117">
        <v>45604</v>
      </c>
      <c r="U145" s="117" t="s">
        <v>560</v>
      </c>
      <c r="V145" s="162" t="s">
        <v>561</v>
      </c>
      <c r="W145" s="162" t="s">
        <v>1244</v>
      </c>
    </row>
    <row r="146" spans="1:23" x14ac:dyDescent="0.35">
      <c r="A146" s="120" t="s">
        <v>1366</v>
      </c>
      <c r="B146" s="121">
        <v>45602</v>
      </c>
      <c r="C146" s="134" t="s">
        <v>488</v>
      </c>
      <c r="D146" s="109" t="s">
        <v>360</v>
      </c>
      <c r="E146" s="135" t="s">
        <v>87</v>
      </c>
      <c r="F146" s="108" t="s">
        <v>489</v>
      </c>
      <c r="G146" s="108">
        <v>30850534</v>
      </c>
      <c r="H146" s="115">
        <v>52</v>
      </c>
      <c r="I146" s="111">
        <v>46</v>
      </c>
      <c r="J146" s="116">
        <v>6</v>
      </c>
      <c r="K146" s="116">
        <v>0</v>
      </c>
      <c r="L146" s="116">
        <v>0</v>
      </c>
      <c r="M146" s="125">
        <v>-6</v>
      </c>
      <c r="N146" s="125">
        <f t="shared" si="2"/>
        <v>6</v>
      </c>
      <c r="O146" s="125">
        <v>6</v>
      </c>
      <c r="P146" s="269">
        <v>42.66</v>
      </c>
      <c r="Q146" s="270">
        <v>255.95999999999998</v>
      </c>
      <c r="R146" s="117">
        <v>45603</v>
      </c>
      <c r="S146" s="117">
        <v>45604</v>
      </c>
      <c r="T146" s="117">
        <v>45607</v>
      </c>
      <c r="U146" s="117"/>
      <c r="V146" s="162" t="s">
        <v>561</v>
      </c>
      <c r="W146" s="162" t="s">
        <v>1244</v>
      </c>
    </row>
    <row r="147" spans="1:23" x14ac:dyDescent="0.35">
      <c r="A147" s="120" t="s">
        <v>1390</v>
      </c>
      <c r="B147" s="121">
        <v>45602</v>
      </c>
      <c r="C147" s="134" t="s">
        <v>1121</v>
      </c>
      <c r="D147" s="109" t="s">
        <v>363</v>
      </c>
      <c r="E147" s="135" t="s">
        <v>87</v>
      </c>
      <c r="F147" s="108" t="s">
        <v>1122</v>
      </c>
      <c r="G147" s="108">
        <v>30850535</v>
      </c>
      <c r="H147" s="115">
        <v>18</v>
      </c>
      <c r="I147" s="111">
        <v>16</v>
      </c>
      <c r="J147" s="116">
        <v>2</v>
      </c>
      <c r="K147" s="116">
        <v>0</v>
      </c>
      <c r="L147" s="116">
        <v>0</v>
      </c>
      <c r="M147" s="125">
        <v>-2</v>
      </c>
      <c r="N147" s="125">
        <f t="shared" si="2"/>
        <v>2</v>
      </c>
      <c r="O147" s="125">
        <v>2</v>
      </c>
      <c r="P147" s="269">
        <v>132</v>
      </c>
      <c r="Q147" s="270">
        <v>264</v>
      </c>
      <c r="R147" s="117">
        <v>45603</v>
      </c>
      <c r="S147" s="117">
        <v>45604</v>
      </c>
      <c r="T147" s="117">
        <v>45607</v>
      </c>
      <c r="U147" s="117"/>
      <c r="V147" s="162" t="s">
        <v>561</v>
      </c>
      <c r="W147" s="162" t="s">
        <v>1244</v>
      </c>
    </row>
    <row r="148" spans="1:23" x14ac:dyDescent="0.35">
      <c r="A148" s="120" t="s">
        <v>1391</v>
      </c>
      <c r="B148" s="121">
        <v>45602</v>
      </c>
      <c r="C148" s="134" t="s">
        <v>1123</v>
      </c>
      <c r="D148" s="109" t="s">
        <v>363</v>
      </c>
      <c r="E148" s="135" t="s">
        <v>87</v>
      </c>
      <c r="F148" s="108" t="s">
        <v>1079</v>
      </c>
      <c r="G148" s="108">
        <v>30850536</v>
      </c>
      <c r="H148" s="115">
        <v>34</v>
      </c>
      <c r="I148" s="111">
        <v>17</v>
      </c>
      <c r="J148" s="116">
        <v>12</v>
      </c>
      <c r="K148" s="116">
        <v>5</v>
      </c>
      <c r="L148" s="116">
        <v>0</v>
      </c>
      <c r="M148" s="125">
        <v>-17</v>
      </c>
      <c r="N148" s="125">
        <f t="shared" si="2"/>
        <v>17</v>
      </c>
      <c r="O148" s="125">
        <v>17</v>
      </c>
      <c r="P148" s="269">
        <v>126.95</v>
      </c>
      <c r="Q148" s="270">
        <v>2158.15</v>
      </c>
      <c r="R148" s="117">
        <v>45603</v>
      </c>
      <c r="S148" s="117">
        <v>45604</v>
      </c>
      <c r="T148" s="117">
        <v>45607</v>
      </c>
      <c r="U148" s="117"/>
      <c r="V148" s="162" t="s">
        <v>561</v>
      </c>
      <c r="W148" s="162" t="s">
        <v>1244</v>
      </c>
    </row>
    <row r="149" spans="1:23" x14ac:dyDescent="0.35">
      <c r="A149" s="120" t="s">
        <v>1392</v>
      </c>
      <c r="B149" s="121">
        <v>45602</v>
      </c>
      <c r="C149" s="134" t="s">
        <v>1124</v>
      </c>
      <c r="D149" s="109" t="s">
        <v>363</v>
      </c>
      <c r="E149" s="135" t="s">
        <v>87</v>
      </c>
      <c r="F149" s="108" t="s">
        <v>1125</v>
      </c>
      <c r="G149" s="108">
        <v>30850537</v>
      </c>
      <c r="H149" s="115">
        <v>6</v>
      </c>
      <c r="I149" s="111">
        <v>0</v>
      </c>
      <c r="J149" s="116">
        <v>0</v>
      </c>
      <c r="K149" s="116">
        <v>0</v>
      </c>
      <c r="L149" s="116">
        <v>0</v>
      </c>
      <c r="M149" s="125">
        <v>-6</v>
      </c>
      <c r="N149" s="125">
        <f t="shared" si="2"/>
        <v>6</v>
      </c>
      <c r="O149" s="125">
        <v>6</v>
      </c>
      <c r="P149" s="269">
        <v>131.26</v>
      </c>
      <c r="Q149" s="270">
        <v>787.56</v>
      </c>
      <c r="R149" s="117">
        <v>45603</v>
      </c>
      <c r="S149" s="117">
        <v>45604</v>
      </c>
      <c r="T149" s="117">
        <v>45607</v>
      </c>
      <c r="U149" s="117" t="s">
        <v>1004</v>
      </c>
      <c r="V149" s="162" t="s">
        <v>585</v>
      </c>
      <c r="W149" s="162" t="s">
        <v>1245</v>
      </c>
    </row>
    <row r="150" spans="1:23" x14ac:dyDescent="0.35">
      <c r="A150" s="120" t="s">
        <v>1393</v>
      </c>
      <c r="B150" s="121">
        <v>45602</v>
      </c>
      <c r="C150" s="273" t="s">
        <v>1211</v>
      </c>
      <c r="D150" s="273" t="s">
        <v>362</v>
      </c>
      <c r="E150" s="135" t="s">
        <v>87</v>
      </c>
      <c r="F150" s="273" t="s">
        <v>1212</v>
      </c>
      <c r="G150" s="108">
        <v>30850541</v>
      </c>
      <c r="H150" s="115">
        <v>1</v>
      </c>
      <c r="I150" s="111">
        <v>0</v>
      </c>
      <c r="J150" s="116">
        <v>0</v>
      </c>
      <c r="K150" s="116">
        <v>0</v>
      </c>
      <c r="L150" s="116">
        <v>0</v>
      </c>
      <c r="M150" s="125">
        <v>-1</v>
      </c>
      <c r="N150" s="125">
        <f t="shared" si="2"/>
        <v>1</v>
      </c>
      <c r="O150" s="125">
        <v>1</v>
      </c>
      <c r="P150" s="269">
        <v>43.16</v>
      </c>
      <c r="Q150" s="270">
        <v>43.16</v>
      </c>
      <c r="R150" s="117">
        <v>45603</v>
      </c>
      <c r="S150" s="117">
        <v>45604</v>
      </c>
      <c r="T150" s="117">
        <v>45607</v>
      </c>
      <c r="U150" s="117" t="s">
        <v>602</v>
      </c>
      <c r="V150" s="162" t="s">
        <v>585</v>
      </c>
      <c r="W150" s="162" t="s">
        <v>1244</v>
      </c>
    </row>
    <row r="151" spans="1:23" x14ac:dyDescent="0.35">
      <c r="A151" s="120" t="s">
        <v>1394</v>
      </c>
      <c r="B151" s="121">
        <v>45604</v>
      </c>
      <c r="C151" s="134" t="s">
        <v>247</v>
      </c>
      <c r="D151" s="109" t="s">
        <v>360</v>
      </c>
      <c r="E151" s="135" t="s">
        <v>87</v>
      </c>
      <c r="F151" s="108" t="s">
        <v>1138</v>
      </c>
      <c r="G151" s="108">
        <v>30850545</v>
      </c>
      <c r="H151" s="115">
        <v>2</v>
      </c>
      <c r="I151" s="111">
        <v>0</v>
      </c>
      <c r="J151" s="116">
        <v>0</v>
      </c>
      <c r="K151" s="116">
        <v>0</v>
      </c>
      <c r="L151" s="116">
        <v>0</v>
      </c>
      <c r="M151" s="125">
        <v>-2</v>
      </c>
      <c r="N151" s="125">
        <f t="shared" si="2"/>
        <v>2</v>
      </c>
      <c r="O151" s="125">
        <v>2</v>
      </c>
      <c r="P151" s="269">
        <v>42.41</v>
      </c>
      <c r="Q151" s="270">
        <v>84.82</v>
      </c>
      <c r="R151" s="117">
        <v>45604</v>
      </c>
      <c r="S151" s="117">
        <v>45607</v>
      </c>
      <c r="T151" s="117">
        <v>45608</v>
      </c>
      <c r="U151" s="117" t="s">
        <v>560</v>
      </c>
      <c r="V151" s="162" t="s">
        <v>585</v>
      </c>
      <c r="W151" s="162" t="s">
        <v>1244</v>
      </c>
    </row>
    <row r="152" spans="1:23" x14ac:dyDescent="0.35">
      <c r="A152" s="120" t="s">
        <v>1395</v>
      </c>
      <c r="B152" s="121">
        <v>45604</v>
      </c>
      <c r="C152" s="134" t="s">
        <v>188</v>
      </c>
      <c r="D152" s="109" t="s">
        <v>364</v>
      </c>
      <c r="E152" s="135" t="s">
        <v>87</v>
      </c>
      <c r="F152" s="108" t="s">
        <v>499</v>
      </c>
      <c r="G152" s="108">
        <v>30850546</v>
      </c>
      <c r="H152" s="115">
        <v>389</v>
      </c>
      <c r="I152" s="111">
        <v>375</v>
      </c>
      <c r="J152" s="116">
        <v>10</v>
      </c>
      <c r="K152" s="116">
        <v>4</v>
      </c>
      <c r="L152" s="116">
        <v>0</v>
      </c>
      <c r="M152" s="125">
        <v>-14</v>
      </c>
      <c r="N152" s="125">
        <f t="shared" si="2"/>
        <v>14</v>
      </c>
      <c r="O152" s="125">
        <v>14</v>
      </c>
      <c r="P152" s="269">
        <v>115.46</v>
      </c>
      <c r="Q152" s="270">
        <v>1616.4399999999998</v>
      </c>
      <c r="R152" s="117">
        <v>45607</v>
      </c>
      <c r="S152" s="117">
        <v>45608</v>
      </c>
      <c r="T152" s="117">
        <v>45609</v>
      </c>
      <c r="U152" s="117"/>
      <c r="V152" s="162" t="s">
        <v>561</v>
      </c>
      <c r="W152" s="162" t="s">
        <v>1244</v>
      </c>
    </row>
    <row r="153" spans="1:23" x14ac:dyDescent="0.35">
      <c r="A153" s="120" t="s">
        <v>1396</v>
      </c>
      <c r="B153" s="121">
        <v>45604</v>
      </c>
      <c r="C153" s="134" t="s">
        <v>1131</v>
      </c>
      <c r="D153" s="109" t="s">
        <v>364</v>
      </c>
      <c r="E153" s="135" t="s">
        <v>87</v>
      </c>
      <c r="F153" s="108" t="s">
        <v>1136</v>
      </c>
      <c r="G153" s="108">
        <v>30850549</v>
      </c>
      <c r="H153" s="115">
        <v>4</v>
      </c>
      <c r="I153" s="111">
        <v>3</v>
      </c>
      <c r="J153" s="116">
        <v>1</v>
      </c>
      <c r="K153" s="116">
        <v>0</v>
      </c>
      <c r="L153" s="116">
        <v>0</v>
      </c>
      <c r="M153" s="125">
        <v>-1</v>
      </c>
      <c r="N153" s="125">
        <f t="shared" si="2"/>
        <v>1</v>
      </c>
      <c r="O153" s="125">
        <v>1</v>
      </c>
      <c r="P153" s="269">
        <v>116.45</v>
      </c>
      <c r="Q153" s="270">
        <v>116.45</v>
      </c>
      <c r="R153" s="117">
        <v>45608</v>
      </c>
      <c r="S153" s="117">
        <v>45609</v>
      </c>
      <c r="T153" s="117">
        <v>45610</v>
      </c>
      <c r="U153" s="117"/>
      <c r="V153" s="162" t="s">
        <v>561</v>
      </c>
      <c r="W153" s="162" t="s">
        <v>1244</v>
      </c>
    </row>
    <row r="154" spans="1:23" x14ac:dyDescent="0.35">
      <c r="A154" s="120" t="s">
        <v>1397</v>
      </c>
      <c r="B154" s="121">
        <v>45604</v>
      </c>
      <c r="C154" s="134" t="s">
        <v>1135</v>
      </c>
      <c r="D154" s="109" t="s">
        <v>362</v>
      </c>
      <c r="E154" s="135" t="s">
        <v>87</v>
      </c>
      <c r="F154" s="108" t="s">
        <v>1142</v>
      </c>
      <c r="G154" s="108">
        <v>30850554</v>
      </c>
      <c r="H154" s="115">
        <v>2</v>
      </c>
      <c r="I154" s="111">
        <v>0</v>
      </c>
      <c r="J154" s="116">
        <v>0</v>
      </c>
      <c r="K154" s="116">
        <v>0</v>
      </c>
      <c r="L154" s="116">
        <v>0</v>
      </c>
      <c r="M154" s="125">
        <v>-2</v>
      </c>
      <c r="N154" s="125">
        <f t="shared" si="2"/>
        <v>2</v>
      </c>
      <c r="O154" s="125">
        <v>2</v>
      </c>
      <c r="P154" s="269">
        <v>48.6</v>
      </c>
      <c r="Q154" s="270">
        <v>97.2</v>
      </c>
      <c r="R154" s="117">
        <v>45608</v>
      </c>
      <c r="S154" s="117">
        <v>45609</v>
      </c>
      <c r="T154" s="117">
        <v>45610</v>
      </c>
      <c r="U154" s="117" t="s">
        <v>560</v>
      </c>
      <c r="V154" s="162" t="s">
        <v>585</v>
      </c>
      <c r="W154" s="162" t="s">
        <v>1244</v>
      </c>
    </row>
    <row r="155" spans="1:23" x14ac:dyDescent="0.35">
      <c r="A155" s="120" t="s">
        <v>1398</v>
      </c>
      <c r="B155" s="121">
        <v>45604</v>
      </c>
      <c r="C155" s="134" t="s">
        <v>283</v>
      </c>
      <c r="D155" s="109" t="s">
        <v>361</v>
      </c>
      <c r="E155" s="135" t="s">
        <v>87</v>
      </c>
      <c r="F155" s="108" t="s">
        <v>1143</v>
      </c>
      <c r="G155" s="108">
        <v>30850557</v>
      </c>
      <c r="H155" s="115">
        <v>13</v>
      </c>
      <c r="I155" s="111">
        <v>12</v>
      </c>
      <c r="J155" s="116">
        <v>1</v>
      </c>
      <c r="K155" s="116">
        <v>0</v>
      </c>
      <c r="L155" s="116">
        <v>0</v>
      </c>
      <c r="M155" s="125">
        <v>-1</v>
      </c>
      <c r="N155" s="125">
        <f t="shared" si="2"/>
        <v>1</v>
      </c>
      <c r="O155" s="125">
        <v>1</v>
      </c>
      <c r="P155" s="269">
        <v>47.4</v>
      </c>
      <c r="Q155" s="270">
        <v>47.4</v>
      </c>
      <c r="R155" s="117">
        <v>45608</v>
      </c>
      <c r="S155" s="117">
        <v>45609</v>
      </c>
      <c r="T155" s="117">
        <v>45610</v>
      </c>
      <c r="U155" s="117"/>
      <c r="V155" s="162" t="s">
        <v>561</v>
      </c>
      <c r="W155" s="162" t="s">
        <v>1244</v>
      </c>
    </row>
    <row r="156" spans="1:23" x14ac:dyDescent="0.35">
      <c r="A156" s="120" t="s">
        <v>1399</v>
      </c>
      <c r="B156" s="121">
        <v>45604</v>
      </c>
      <c r="C156" s="134" t="s">
        <v>755</v>
      </c>
      <c r="D156" s="109" t="s">
        <v>361</v>
      </c>
      <c r="E156" s="135" t="s">
        <v>87</v>
      </c>
      <c r="F156" s="108" t="s">
        <v>1144</v>
      </c>
      <c r="G156" s="108">
        <v>30850558</v>
      </c>
      <c r="H156" s="115">
        <v>2</v>
      </c>
      <c r="I156" s="111">
        <v>0</v>
      </c>
      <c r="J156" s="116">
        <v>0</v>
      </c>
      <c r="K156" s="116">
        <v>0</v>
      </c>
      <c r="L156" s="116">
        <v>0</v>
      </c>
      <c r="M156" s="125">
        <v>-2</v>
      </c>
      <c r="N156" s="125">
        <f t="shared" si="2"/>
        <v>2</v>
      </c>
      <c r="O156" s="125">
        <v>2</v>
      </c>
      <c r="P156" s="269">
        <v>47.05</v>
      </c>
      <c r="Q156" s="270">
        <v>94.1</v>
      </c>
      <c r="R156" s="117">
        <v>45608</v>
      </c>
      <c r="S156" s="117">
        <v>45609</v>
      </c>
      <c r="T156" s="117">
        <v>45610</v>
      </c>
      <c r="U156" s="117" t="s">
        <v>560</v>
      </c>
      <c r="V156" s="162" t="s">
        <v>585</v>
      </c>
      <c r="W156" s="162" t="s">
        <v>1244</v>
      </c>
    </row>
    <row r="157" spans="1:23" x14ac:dyDescent="0.35">
      <c r="A157" s="120" t="s">
        <v>1400</v>
      </c>
      <c r="B157" s="121">
        <v>45604</v>
      </c>
      <c r="C157" s="120" t="s">
        <v>1145</v>
      </c>
      <c r="D157" s="109" t="s">
        <v>363</v>
      </c>
      <c r="E157" s="108" t="s">
        <v>87</v>
      </c>
      <c r="F157" s="108" t="s">
        <v>1146</v>
      </c>
      <c r="G157" s="108">
        <v>30850559</v>
      </c>
      <c r="H157" s="115">
        <v>107</v>
      </c>
      <c r="I157" s="111">
        <v>96</v>
      </c>
      <c r="J157" s="116">
        <v>10</v>
      </c>
      <c r="K157" s="116">
        <v>1</v>
      </c>
      <c r="L157" s="116">
        <v>0</v>
      </c>
      <c r="M157" s="125">
        <v>-11</v>
      </c>
      <c r="N157" s="125">
        <f t="shared" si="2"/>
        <v>11</v>
      </c>
      <c r="O157" s="125">
        <v>11</v>
      </c>
      <c r="P157" s="269">
        <v>132</v>
      </c>
      <c r="Q157" s="270">
        <v>1452</v>
      </c>
      <c r="R157" s="117">
        <v>45609</v>
      </c>
      <c r="S157" s="117">
        <v>45610</v>
      </c>
      <c r="T157" s="117">
        <v>45611</v>
      </c>
      <c r="U157" s="117"/>
      <c r="V157" s="162" t="s">
        <v>561</v>
      </c>
      <c r="W157" s="162" t="s">
        <v>1244</v>
      </c>
    </row>
    <row r="158" spans="1:23" x14ac:dyDescent="0.35">
      <c r="A158" s="120" t="s">
        <v>1401</v>
      </c>
      <c r="B158" s="121">
        <v>45604</v>
      </c>
      <c r="C158" s="120" t="s">
        <v>1147</v>
      </c>
      <c r="D158" s="109" t="s">
        <v>363</v>
      </c>
      <c r="E158" s="108" t="s">
        <v>87</v>
      </c>
      <c r="F158" s="108" t="s">
        <v>1148</v>
      </c>
      <c r="G158" s="108">
        <v>30850560</v>
      </c>
      <c r="H158" s="115">
        <v>70</v>
      </c>
      <c r="I158" s="111">
        <v>53</v>
      </c>
      <c r="J158" s="116">
        <v>14</v>
      </c>
      <c r="K158" s="116">
        <v>3</v>
      </c>
      <c r="L158" s="116">
        <v>0</v>
      </c>
      <c r="M158" s="125">
        <v>-17</v>
      </c>
      <c r="N158" s="125">
        <f t="shared" si="2"/>
        <v>17</v>
      </c>
      <c r="O158" s="125">
        <v>17</v>
      </c>
      <c r="P158" s="269">
        <v>133.15</v>
      </c>
      <c r="Q158" s="270">
        <v>2263.5500000000002</v>
      </c>
      <c r="R158" s="117">
        <v>45609</v>
      </c>
      <c r="S158" s="117">
        <v>45610</v>
      </c>
      <c r="T158" s="117">
        <v>45611</v>
      </c>
      <c r="U158" s="117"/>
      <c r="V158" s="162" t="s">
        <v>561</v>
      </c>
      <c r="W158" s="162" t="s">
        <v>1244</v>
      </c>
    </row>
    <row r="159" spans="1:23" x14ac:dyDescent="0.35">
      <c r="A159" s="120" t="s">
        <v>1402</v>
      </c>
      <c r="B159" s="121">
        <v>45604</v>
      </c>
      <c r="C159" s="120" t="s">
        <v>1149</v>
      </c>
      <c r="D159" s="109" t="s">
        <v>363</v>
      </c>
      <c r="E159" s="108" t="s">
        <v>87</v>
      </c>
      <c r="F159" s="108" t="s">
        <v>1150</v>
      </c>
      <c r="G159" s="108">
        <v>30850561</v>
      </c>
      <c r="H159" s="115">
        <v>47</v>
      </c>
      <c r="I159" s="111">
        <v>33</v>
      </c>
      <c r="J159" s="116">
        <v>13</v>
      </c>
      <c r="K159" s="116">
        <v>1</v>
      </c>
      <c r="L159" s="116">
        <v>0</v>
      </c>
      <c r="M159" s="125">
        <v>-14</v>
      </c>
      <c r="N159" s="125">
        <f t="shared" si="2"/>
        <v>14</v>
      </c>
      <c r="O159" s="125">
        <v>14</v>
      </c>
      <c r="P159" s="269">
        <v>132.99</v>
      </c>
      <c r="Q159" s="270">
        <v>1861.8600000000001</v>
      </c>
      <c r="R159" s="117">
        <v>45609</v>
      </c>
      <c r="S159" s="117">
        <v>45610</v>
      </c>
      <c r="T159" s="117">
        <v>45611</v>
      </c>
      <c r="U159" s="117"/>
      <c r="V159" s="162" t="s">
        <v>561</v>
      </c>
      <c r="W159" s="162" t="s">
        <v>1244</v>
      </c>
    </row>
    <row r="160" spans="1:23" x14ac:dyDescent="0.35">
      <c r="A160" s="120" t="s">
        <v>1403</v>
      </c>
      <c r="B160" s="121">
        <v>45604</v>
      </c>
      <c r="C160" s="120" t="s">
        <v>1151</v>
      </c>
      <c r="D160" s="109" t="s">
        <v>363</v>
      </c>
      <c r="E160" s="108" t="s">
        <v>87</v>
      </c>
      <c r="F160" s="108" t="s">
        <v>1042</v>
      </c>
      <c r="G160" s="108">
        <v>30850562</v>
      </c>
      <c r="H160" s="115">
        <v>24</v>
      </c>
      <c r="I160" s="111">
        <v>1</v>
      </c>
      <c r="J160" s="116">
        <v>23</v>
      </c>
      <c r="K160" s="116">
        <v>0</v>
      </c>
      <c r="L160" s="116">
        <v>0</v>
      </c>
      <c r="M160" s="125">
        <v>-23</v>
      </c>
      <c r="N160" s="125">
        <f t="shared" si="2"/>
        <v>23</v>
      </c>
      <c r="O160" s="125">
        <v>23</v>
      </c>
      <c r="P160" s="269">
        <v>132.49</v>
      </c>
      <c r="Q160" s="270">
        <v>3047.2700000000004</v>
      </c>
      <c r="R160" s="117">
        <v>45609</v>
      </c>
      <c r="S160" s="117">
        <v>45610</v>
      </c>
      <c r="T160" s="117">
        <v>45611</v>
      </c>
      <c r="U160" s="117"/>
      <c r="V160" s="162" t="s">
        <v>561</v>
      </c>
      <c r="W160" s="162" t="s">
        <v>1244</v>
      </c>
    </row>
    <row r="161" spans="1:23" x14ac:dyDescent="0.35">
      <c r="A161" s="120" t="s">
        <v>1404</v>
      </c>
      <c r="B161" s="121">
        <v>45604</v>
      </c>
      <c r="C161" s="120" t="s">
        <v>1152</v>
      </c>
      <c r="D161" s="109" t="s">
        <v>363</v>
      </c>
      <c r="E161" s="108" t="s">
        <v>87</v>
      </c>
      <c r="F161" s="108" t="s">
        <v>1081</v>
      </c>
      <c r="G161" s="108">
        <v>30850563</v>
      </c>
      <c r="H161" s="115">
        <v>24</v>
      </c>
      <c r="I161" s="111">
        <v>16</v>
      </c>
      <c r="J161" s="116">
        <v>8</v>
      </c>
      <c r="K161" s="116">
        <v>0</v>
      </c>
      <c r="L161" s="116">
        <v>0</v>
      </c>
      <c r="M161" s="125">
        <v>-8</v>
      </c>
      <c r="N161" s="125">
        <f t="shared" si="2"/>
        <v>8</v>
      </c>
      <c r="O161" s="125">
        <v>8</v>
      </c>
      <c r="P161" s="269">
        <v>138.16</v>
      </c>
      <c r="Q161" s="270">
        <v>1105.28</v>
      </c>
      <c r="R161" s="117">
        <v>45609</v>
      </c>
      <c r="S161" s="117">
        <v>45610</v>
      </c>
      <c r="T161" s="117">
        <v>45611</v>
      </c>
      <c r="U161" s="117"/>
      <c r="V161" s="162" t="s">
        <v>561</v>
      </c>
      <c r="W161" s="162" t="s">
        <v>1244</v>
      </c>
    </row>
    <row r="162" spans="1:23" x14ac:dyDescent="0.35">
      <c r="A162" s="120" t="s">
        <v>1405</v>
      </c>
      <c r="B162" s="121">
        <v>45604</v>
      </c>
      <c r="C162" s="120" t="s">
        <v>1153</v>
      </c>
      <c r="D162" s="109" t="s">
        <v>363</v>
      </c>
      <c r="E162" s="108" t="s">
        <v>87</v>
      </c>
      <c r="F162" s="108" t="s">
        <v>1154</v>
      </c>
      <c r="G162" s="274">
        <v>30850564</v>
      </c>
      <c r="H162" s="115">
        <v>20</v>
      </c>
      <c r="I162" s="111">
        <v>0</v>
      </c>
      <c r="J162" s="116">
        <v>0</v>
      </c>
      <c r="K162" s="116">
        <v>0</v>
      </c>
      <c r="L162" s="116">
        <v>0</v>
      </c>
      <c r="M162" s="125">
        <v>-20</v>
      </c>
      <c r="N162" s="125">
        <f t="shared" si="2"/>
        <v>20</v>
      </c>
      <c r="O162" s="125">
        <v>20</v>
      </c>
      <c r="P162" s="269">
        <v>127.28</v>
      </c>
      <c r="Q162" s="270">
        <v>2545.6</v>
      </c>
      <c r="R162" s="117">
        <v>45609</v>
      </c>
      <c r="S162" s="117">
        <v>45610</v>
      </c>
      <c r="T162" s="117">
        <v>45611</v>
      </c>
      <c r="U162" s="117" t="s">
        <v>1004</v>
      </c>
      <c r="V162" s="162" t="s">
        <v>585</v>
      </c>
      <c r="W162" s="162" t="s">
        <v>1245</v>
      </c>
    </row>
    <row r="163" spans="1:23" x14ac:dyDescent="0.35">
      <c r="A163" s="120" t="s">
        <v>1406</v>
      </c>
      <c r="B163" s="121">
        <v>45604</v>
      </c>
      <c r="C163" s="120" t="s">
        <v>1155</v>
      </c>
      <c r="D163" s="109" t="s">
        <v>363</v>
      </c>
      <c r="E163" s="108" t="s">
        <v>87</v>
      </c>
      <c r="F163" s="108" t="s">
        <v>489</v>
      </c>
      <c r="G163" s="274">
        <v>30850565</v>
      </c>
      <c r="H163" s="115">
        <v>14</v>
      </c>
      <c r="I163" s="111">
        <v>0</v>
      </c>
      <c r="J163" s="116">
        <v>0</v>
      </c>
      <c r="K163" s="116">
        <v>0</v>
      </c>
      <c r="L163" s="116">
        <v>0</v>
      </c>
      <c r="M163" s="125">
        <v>-14</v>
      </c>
      <c r="N163" s="125">
        <f t="shared" si="2"/>
        <v>14</v>
      </c>
      <c r="O163" s="125">
        <v>14</v>
      </c>
      <c r="P163" s="269">
        <v>127.93</v>
      </c>
      <c r="Q163" s="270">
        <v>1791.02</v>
      </c>
      <c r="R163" s="117">
        <v>45609</v>
      </c>
      <c r="S163" s="117">
        <v>45610</v>
      </c>
      <c r="T163" s="117">
        <v>45611</v>
      </c>
      <c r="U163" s="117" t="s">
        <v>1004</v>
      </c>
      <c r="V163" s="162" t="s">
        <v>585</v>
      </c>
      <c r="W163" s="162" t="s">
        <v>1245</v>
      </c>
    </row>
    <row r="164" spans="1:23" x14ac:dyDescent="0.35">
      <c r="A164" s="120" t="s">
        <v>1407</v>
      </c>
      <c r="B164" s="121">
        <v>45604</v>
      </c>
      <c r="C164" s="120" t="s">
        <v>1156</v>
      </c>
      <c r="D164" s="109" t="s">
        <v>363</v>
      </c>
      <c r="E164" s="108" t="s">
        <v>87</v>
      </c>
      <c r="F164" s="108" t="s">
        <v>665</v>
      </c>
      <c r="G164" s="274">
        <v>30850566</v>
      </c>
      <c r="H164" s="115">
        <v>11</v>
      </c>
      <c r="I164" s="111">
        <v>0</v>
      </c>
      <c r="J164" s="116">
        <v>0</v>
      </c>
      <c r="K164" s="116">
        <v>0</v>
      </c>
      <c r="L164" s="116">
        <v>0</v>
      </c>
      <c r="M164" s="125">
        <v>-11</v>
      </c>
      <c r="N164" s="125">
        <f t="shared" si="2"/>
        <v>11</v>
      </c>
      <c r="O164" s="125">
        <v>11</v>
      </c>
      <c r="P164" s="269">
        <v>127.93</v>
      </c>
      <c r="Q164" s="270">
        <v>1407.23</v>
      </c>
      <c r="R164" s="117">
        <v>45610</v>
      </c>
      <c r="S164" s="117">
        <v>45611</v>
      </c>
      <c r="T164" s="117">
        <v>45614</v>
      </c>
      <c r="U164" s="117" t="s">
        <v>1004</v>
      </c>
      <c r="V164" s="162" t="s">
        <v>585</v>
      </c>
      <c r="W164" s="162" t="s">
        <v>1245</v>
      </c>
    </row>
    <row r="165" spans="1:23" x14ac:dyDescent="0.35">
      <c r="A165" s="120" t="s">
        <v>1408</v>
      </c>
      <c r="B165" s="121">
        <v>45604</v>
      </c>
      <c r="C165" s="120" t="s">
        <v>1157</v>
      </c>
      <c r="D165" s="109" t="s">
        <v>362</v>
      </c>
      <c r="E165" s="108" t="s">
        <v>87</v>
      </c>
      <c r="F165" s="108" t="s">
        <v>1158</v>
      </c>
      <c r="G165" s="108">
        <v>30850567</v>
      </c>
      <c r="H165" s="115">
        <v>10</v>
      </c>
      <c r="I165" s="111">
        <v>0</v>
      </c>
      <c r="J165" s="116">
        <v>0</v>
      </c>
      <c r="K165" s="116">
        <v>0</v>
      </c>
      <c r="L165" s="116">
        <v>0</v>
      </c>
      <c r="M165" s="125">
        <v>-10</v>
      </c>
      <c r="N165" s="125">
        <f t="shared" si="2"/>
        <v>10</v>
      </c>
      <c r="O165" s="125">
        <v>10</v>
      </c>
      <c r="P165" s="269">
        <v>47.13</v>
      </c>
      <c r="Q165" s="270">
        <v>471.3</v>
      </c>
      <c r="R165" s="117">
        <v>45610</v>
      </c>
      <c r="S165" s="117">
        <v>45611</v>
      </c>
      <c r="T165" s="117">
        <v>45614</v>
      </c>
      <c r="U165" s="117" t="s">
        <v>604</v>
      </c>
      <c r="V165" s="162" t="s">
        <v>585</v>
      </c>
      <c r="W165" s="162" t="s">
        <v>1244</v>
      </c>
    </row>
    <row r="166" spans="1:23" x14ac:dyDescent="0.35">
      <c r="A166" s="120" t="s">
        <v>1409</v>
      </c>
      <c r="B166" s="121">
        <v>45604</v>
      </c>
      <c r="C166" s="120" t="s">
        <v>1151</v>
      </c>
      <c r="D166" s="109" t="s">
        <v>363</v>
      </c>
      <c r="E166" s="108" t="s">
        <v>87</v>
      </c>
      <c r="F166" s="108" t="s">
        <v>1159</v>
      </c>
      <c r="G166" s="108">
        <v>30850568</v>
      </c>
      <c r="H166" s="115">
        <v>10</v>
      </c>
      <c r="I166" s="111">
        <v>0</v>
      </c>
      <c r="J166" s="116">
        <v>0</v>
      </c>
      <c r="K166" s="116">
        <v>0</v>
      </c>
      <c r="L166" s="116">
        <v>0</v>
      </c>
      <c r="M166" s="125">
        <v>-10</v>
      </c>
      <c r="N166" s="125">
        <f t="shared" si="2"/>
        <v>10</v>
      </c>
      <c r="O166" s="125">
        <v>10</v>
      </c>
      <c r="P166" s="269">
        <v>132.49</v>
      </c>
      <c r="Q166" s="270">
        <v>1324.9</v>
      </c>
      <c r="R166" s="117">
        <v>45610</v>
      </c>
      <c r="S166" s="117">
        <v>45611</v>
      </c>
      <c r="T166" s="117">
        <v>45614</v>
      </c>
      <c r="U166" s="117" t="s">
        <v>604</v>
      </c>
      <c r="V166" s="162" t="s">
        <v>585</v>
      </c>
      <c r="W166" s="162" t="s">
        <v>1244</v>
      </c>
    </row>
    <row r="167" spans="1:23" x14ac:dyDescent="0.35">
      <c r="A167" s="120" t="s">
        <v>1410</v>
      </c>
      <c r="B167" s="121">
        <v>45604</v>
      </c>
      <c r="C167" s="120" t="s">
        <v>1160</v>
      </c>
      <c r="D167" s="109" t="s">
        <v>363</v>
      </c>
      <c r="E167" s="108" t="s">
        <v>87</v>
      </c>
      <c r="F167" s="108" t="s">
        <v>628</v>
      </c>
      <c r="G167" s="108">
        <v>30850569</v>
      </c>
      <c r="H167" s="115">
        <v>10</v>
      </c>
      <c r="I167" s="111">
        <v>0</v>
      </c>
      <c r="J167" s="116">
        <v>0</v>
      </c>
      <c r="K167" s="116">
        <v>0</v>
      </c>
      <c r="L167" s="116">
        <v>0</v>
      </c>
      <c r="M167" s="125">
        <v>-10</v>
      </c>
      <c r="N167" s="125">
        <f t="shared" si="2"/>
        <v>10</v>
      </c>
      <c r="O167" s="125">
        <v>10</v>
      </c>
      <c r="P167" s="269">
        <v>130.6</v>
      </c>
      <c r="Q167" s="270">
        <v>1306</v>
      </c>
      <c r="R167" s="117">
        <v>45610</v>
      </c>
      <c r="S167" s="117">
        <v>45611</v>
      </c>
      <c r="T167" s="117">
        <v>45614</v>
      </c>
      <c r="U167" s="117" t="s">
        <v>604</v>
      </c>
      <c r="V167" s="162" t="s">
        <v>585</v>
      </c>
      <c r="W167" s="162" t="s">
        <v>1244</v>
      </c>
    </row>
    <row r="168" spans="1:23" x14ac:dyDescent="0.35">
      <c r="A168" s="120" t="s">
        <v>1411</v>
      </c>
      <c r="B168" s="121">
        <v>45604</v>
      </c>
      <c r="C168" s="120" t="s">
        <v>1156</v>
      </c>
      <c r="D168" s="109" t="s">
        <v>363</v>
      </c>
      <c r="E168" s="108" t="s">
        <v>87</v>
      </c>
      <c r="F168" s="108" t="s">
        <v>1161</v>
      </c>
      <c r="G168" s="274">
        <v>30850570</v>
      </c>
      <c r="H168" s="115">
        <v>10</v>
      </c>
      <c r="I168" s="111">
        <v>0</v>
      </c>
      <c r="J168" s="116">
        <v>0</v>
      </c>
      <c r="K168" s="116">
        <v>0</v>
      </c>
      <c r="L168" s="116">
        <v>0</v>
      </c>
      <c r="M168" s="125">
        <v>-10</v>
      </c>
      <c r="N168" s="125">
        <f t="shared" si="2"/>
        <v>10</v>
      </c>
      <c r="O168" s="125">
        <v>10</v>
      </c>
      <c r="P168" s="269">
        <v>127.93</v>
      </c>
      <c r="Q168" s="270">
        <v>1279.3000000000002</v>
      </c>
      <c r="R168" s="117">
        <v>45610</v>
      </c>
      <c r="S168" s="117">
        <v>45611</v>
      </c>
      <c r="T168" s="117">
        <v>45614</v>
      </c>
      <c r="U168" s="117" t="s">
        <v>1004</v>
      </c>
      <c r="V168" s="162" t="s">
        <v>585</v>
      </c>
      <c r="W168" s="162" t="s">
        <v>1245</v>
      </c>
    </row>
    <row r="169" spans="1:23" x14ac:dyDescent="0.35">
      <c r="A169" s="120" t="s">
        <v>1412</v>
      </c>
      <c r="B169" s="121">
        <v>45604</v>
      </c>
      <c r="C169" s="120" t="s">
        <v>1162</v>
      </c>
      <c r="D169" s="109" t="s">
        <v>363</v>
      </c>
      <c r="E169" s="108" t="s">
        <v>87</v>
      </c>
      <c r="F169" s="108" t="s">
        <v>1163</v>
      </c>
      <c r="G169" s="108">
        <v>30850571</v>
      </c>
      <c r="H169" s="115">
        <v>9</v>
      </c>
      <c r="I169" s="111">
        <v>0</v>
      </c>
      <c r="J169" s="116">
        <v>0</v>
      </c>
      <c r="K169" s="116">
        <v>0</v>
      </c>
      <c r="L169" s="116">
        <v>0</v>
      </c>
      <c r="M169" s="125">
        <v>-9</v>
      </c>
      <c r="N169" s="125">
        <f t="shared" si="2"/>
        <v>9</v>
      </c>
      <c r="O169" s="125">
        <v>9</v>
      </c>
      <c r="P169" s="269">
        <v>133.15</v>
      </c>
      <c r="Q169" s="270">
        <v>1198.3500000000001</v>
      </c>
      <c r="R169" s="117">
        <v>45610</v>
      </c>
      <c r="S169" s="117">
        <v>45611</v>
      </c>
      <c r="T169" s="117">
        <v>45614</v>
      </c>
      <c r="U169" s="117"/>
      <c r="V169" s="162" t="s">
        <v>585</v>
      </c>
      <c r="W169" s="162" t="s">
        <v>1244</v>
      </c>
    </row>
    <row r="170" spans="1:23" x14ac:dyDescent="0.35">
      <c r="A170" s="120" t="s">
        <v>1413</v>
      </c>
      <c r="B170" s="121">
        <v>45604</v>
      </c>
      <c r="C170" s="120" t="s">
        <v>1164</v>
      </c>
      <c r="D170" s="109" t="s">
        <v>363</v>
      </c>
      <c r="E170" s="108" t="s">
        <v>87</v>
      </c>
      <c r="F170" s="108" t="s">
        <v>749</v>
      </c>
      <c r="G170" s="274">
        <v>30850572</v>
      </c>
      <c r="H170" s="115">
        <v>8</v>
      </c>
      <c r="I170" s="111">
        <v>0</v>
      </c>
      <c r="J170" s="116">
        <v>0</v>
      </c>
      <c r="K170" s="116">
        <v>0</v>
      </c>
      <c r="L170" s="116">
        <v>0</v>
      </c>
      <c r="M170" s="125">
        <v>-8</v>
      </c>
      <c r="N170" s="125">
        <f t="shared" si="2"/>
        <v>8</v>
      </c>
      <c r="O170" s="125">
        <v>8</v>
      </c>
      <c r="P170" s="269">
        <v>127.93</v>
      </c>
      <c r="Q170" s="270">
        <v>1023.44</v>
      </c>
      <c r="R170" s="117">
        <v>45610</v>
      </c>
      <c r="S170" s="117">
        <v>45611</v>
      </c>
      <c r="T170" s="117">
        <v>45614</v>
      </c>
      <c r="U170" s="117" t="s">
        <v>1004</v>
      </c>
      <c r="V170" s="162" t="s">
        <v>585</v>
      </c>
      <c r="W170" s="162" t="s">
        <v>1245</v>
      </c>
    </row>
    <row r="171" spans="1:23" x14ac:dyDescent="0.35">
      <c r="A171" s="120" t="s">
        <v>1414</v>
      </c>
      <c r="B171" s="121">
        <v>45604</v>
      </c>
      <c r="C171" s="120" t="s">
        <v>1165</v>
      </c>
      <c r="D171" s="109" t="s">
        <v>363</v>
      </c>
      <c r="E171" s="108" t="s">
        <v>87</v>
      </c>
      <c r="F171" s="108" t="s">
        <v>1166</v>
      </c>
      <c r="G171" s="108">
        <v>30850573</v>
      </c>
      <c r="H171" s="115">
        <v>8</v>
      </c>
      <c r="I171" s="111">
        <v>0</v>
      </c>
      <c r="J171" s="116">
        <v>0</v>
      </c>
      <c r="K171" s="116">
        <v>0</v>
      </c>
      <c r="L171" s="116">
        <v>0</v>
      </c>
      <c r="M171" s="125">
        <v>-8</v>
      </c>
      <c r="N171" s="125">
        <f t="shared" si="2"/>
        <v>8</v>
      </c>
      <c r="O171" s="125">
        <v>8</v>
      </c>
      <c r="P171" s="269">
        <v>131.26</v>
      </c>
      <c r="Q171" s="270">
        <v>1050.08</v>
      </c>
      <c r="R171" s="117">
        <v>45610</v>
      </c>
      <c r="S171" s="117">
        <v>45611</v>
      </c>
      <c r="T171" s="117">
        <v>45614</v>
      </c>
      <c r="U171" s="117" t="s">
        <v>602</v>
      </c>
      <c r="V171" s="162" t="s">
        <v>585</v>
      </c>
      <c r="W171" s="162" t="s">
        <v>1244</v>
      </c>
    </row>
    <row r="172" spans="1:23" x14ac:dyDescent="0.35">
      <c r="A172" s="120" t="s">
        <v>1415</v>
      </c>
      <c r="B172" s="121">
        <v>45604</v>
      </c>
      <c r="C172" s="120" t="s">
        <v>1167</v>
      </c>
      <c r="D172" s="109" t="s">
        <v>363</v>
      </c>
      <c r="E172" s="108" t="s">
        <v>87</v>
      </c>
      <c r="F172" s="108" t="s">
        <v>1168</v>
      </c>
      <c r="G172" s="108">
        <v>30850574</v>
      </c>
      <c r="H172" s="115">
        <v>7</v>
      </c>
      <c r="I172" s="111">
        <v>0</v>
      </c>
      <c r="J172" s="116">
        <v>0</v>
      </c>
      <c r="K172" s="116">
        <v>0</v>
      </c>
      <c r="L172" s="116">
        <v>0</v>
      </c>
      <c r="M172" s="125">
        <v>-7</v>
      </c>
      <c r="N172" s="125">
        <f t="shared" si="2"/>
        <v>7</v>
      </c>
      <c r="O172" s="125">
        <v>7</v>
      </c>
      <c r="P172" s="269">
        <v>139.13999999999999</v>
      </c>
      <c r="Q172" s="270">
        <v>973.9799999999999</v>
      </c>
      <c r="R172" s="117">
        <v>45610</v>
      </c>
      <c r="S172" s="117">
        <v>45611</v>
      </c>
      <c r="T172" s="117">
        <v>45614</v>
      </c>
      <c r="U172" s="117" t="s">
        <v>602</v>
      </c>
      <c r="V172" s="162" t="s">
        <v>585</v>
      </c>
      <c r="W172" s="162" t="s">
        <v>1244</v>
      </c>
    </row>
    <row r="173" spans="1:23" x14ac:dyDescent="0.35">
      <c r="A173" s="120" t="s">
        <v>1416</v>
      </c>
      <c r="B173" s="121">
        <v>45604</v>
      </c>
      <c r="C173" s="120" t="s">
        <v>1169</v>
      </c>
      <c r="D173" s="109" t="s">
        <v>363</v>
      </c>
      <c r="E173" s="108" t="s">
        <v>87</v>
      </c>
      <c r="F173" s="108" t="s">
        <v>1081</v>
      </c>
      <c r="G173" s="108">
        <v>30850575</v>
      </c>
      <c r="H173" s="115">
        <v>6</v>
      </c>
      <c r="I173" s="111">
        <v>0</v>
      </c>
      <c r="J173" s="116">
        <v>0</v>
      </c>
      <c r="K173" s="116">
        <v>0</v>
      </c>
      <c r="L173" s="116">
        <v>0</v>
      </c>
      <c r="M173" s="125">
        <v>-6</v>
      </c>
      <c r="N173" s="125">
        <f t="shared" si="2"/>
        <v>6</v>
      </c>
      <c r="O173" s="125">
        <v>6</v>
      </c>
      <c r="P173" s="269">
        <v>131.26</v>
      </c>
      <c r="Q173" s="270">
        <v>787.56</v>
      </c>
      <c r="R173" s="117">
        <v>45610</v>
      </c>
      <c r="S173" s="117">
        <v>45611</v>
      </c>
      <c r="T173" s="117">
        <v>45614</v>
      </c>
      <c r="U173" s="117" t="s">
        <v>602</v>
      </c>
      <c r="V173" s="162" t="s">
        <v>585</v>
      </c>
      <c r="W173" s="162" t="s">
        <v>1244</v>
      </c>
    </row>
    <row r="174" spans="1:23" x14ac:dyDescent="0.35">
      <c r="A174" s="120" t="s">
        <v>1417</v>
      </c>
      <c r="B174" s="121">
        <v>45604</v>
      </c>
      <c r="C174" s="120" t="s">
        <v>1170</v>
      </c>
      <c r="D174" s="109" t="s">
        <v>363</v>
      </c>
      <c r="E174" s="108" t="s">
        <v>87</v>
      </c>
      <c r="F174" s="108" t="s">
        <v>1171</v>
      </c>
      <c r="G174" s="108">
        <v>30850576</v>
      </c>
      <c r="H174" s="115">
        <v>6</v>
      </c>
      <c r="I174" s="111">
        <v>0</v>
      </c>
      <c r="J174" s="116">
        <v>0</v>
      </c>
      <c r="K174" s="116">
        <v>0</v>
      </c>
      <c r="L174" s="116">
        <v>0</v>
      </c>
      <c r="M174" s="125">
        <v>-6</v>
      </c>
      <c r="N174" s="125">
        <f t="shared" si="2"/>
        <v>6</v>
      </c>
      <c r="O174" s="125">
        <v>6</v>
      </c>
      <c r="P174" s="269">
        <v>131.26</v>
      </c>
      <c r="Q174" s="270">
        <v>787.56</v>
      </c>
      <c r="R174" s="117">
        <v>45610</v>
      </c>
      <c r="S174" s="117">
        <v>45611</v>
      </c>
      <c r="T174" s="117">
        <v>45614</v>
      </c>
      <c r="U174" s="117" t="s">
        <v>602</v>
      </c>
      <c r="V174" s="162" t="s">
        <v>585</v>
      </c>
      <c r="W174" s="162" t="s">
        <v>1244</v>
      </c>
    </row>
    <row r="175" spans="1:23" x14ac:dyDescent="0.35">
      <c r="A175" s="120" t="s">
        <v>1418</v>
      </c>
      <c r="B175" s="121">
        <v>45604</v>
      </c>
      <c r="C175" s="120" t="s">
        <v>1172</v>
      </c>
      <c r="D175" s="109" t="s">
        <v>362</v>
      </c>
      <c r="E175" s="108" t="s">
        <v>87</v>
      </c>
      <c r="F175" s="108" t="s">
        <v>1173</v>
      </c>
      <c r="G175" s="108">
        <v>30850577</v>
      </c>
      <c r="H175" s="115">
        <v>4</v>
      </c>
      <c r="I175" s="111">
        <v>0</v>
      </c>
      <c r="J175" s="116">
        <v>0</v>
      </c>
      <c r="K175" s="116">
        <v>0</v>
      </c>
      <c r="L175" s="116">
        <v>0</v>
      </c>
      <c r="M175" s="125">
        <v>-4</v>
      </c>
      <c r="N175" s="125">
        <f t="shared" si="2"/>
        <v>4</v>
      </c>
      <c r="O175" s="125">
        <v>4</v>
      </c>
      <c r="P175" s="269">
        <v>49.03</v>
      </c>
      <c r="Q175" s="270">
        <v>196.12</v>
      </c>
      <c r="R175" s="117">
        <v>45610</v>
      </c>
      <c r="S175" s="117">
        <v>45611</v>
      </c>
      <c r="T175" s="117">
        <v>45614</v>
      </c>
      <c r="U175" s="117" t="s">
        <v>602</v>
      </c>
      <c r="V175" s="162" t="s">
        <v>585</v>
      </c>
      <c r="W175" s="162" t="s">
        <v>1244</v>
      </c>
    </row>
    <row r="176" spans="1:23" x14ac:dyDescent="0.35">
      <c r="A176" s="120" t="s">
        <v>1419</v>
      </c>
      <c r="B176" s="121">
        <v>45604</v>
      </c>
      <c r="C176" s="120" t="s">
        <v>1174</v>
      </c>
      <c r="D176" s="109" t="s">
        <v>363</v>
      </c>
      <c r="E176" s="108" t="s">
        <v>87</v>
      </c>
      <c r="F176" s="108" t="s">
        <v>1175</v>
      </c>
      <c r="G176" s="108">
        <v>30850578</v>
      </c>
      <c r="H176" s="115">
        <v>4</v>
      </c>
      <c r="I176" s="111">
        <v>0</v>
      </c>
      <c r="J176" s="116">
        <v>0</v>
      </c>
      <c r="K176" s="116">
        <v>0</v>
      </c>
      <c r="L176" s="116">
        <v>0</v>
      </c>
      <c r="M176" s="125">
        <v>-4</v>
      </c>
      <c r="N176" s="125">
        <f t="shared" si="2"/>
        <v>4</v>
      </c>
      <c r="O176" s="125">
        <v>4</v>
      </c>
      <c r="P176" s="269">
        <v>132</v>
      </c>
      <c r="Q176" s="270">
        <v>528</v>
      </c>
      <c r="R176" s="117">
        <v>45610</v>
      </c>
      <c r="S176" s="117">
        <v>45611</v>
      </c>
      <c r="T176" s="117">
        <v>45614</v>
      </c>
      <c r="U176" s="117" t="s">
        <v>602</v>
      </c>
      <c r="V176" s="162" t="s">
        <v>585</v>
      </c>
      <c r="W176" s="162" t="s">
        <v>1244</v>
      </c>
    </row>
    <row r="177" spans="1:23" x14ac:dyDescent="0.35">
      <c r="A177" s="120" t="s">
        <v>1420</v>
      </c>
      <c r="B177" s="121">
        <v>45604</v>
      </c>
      <c r="C177" s="120" t="s">
        <v>1176</v>
      </c>
      <c r="D177" s="109" t="s">
        <v>363</v>
      </c>
      <c r="E177" s="108" t="s">
        <v>87</v>
      </c>
      <c r="F177" s="108" t="s">
        <v>1177</v>
      </c>
      <c r="G177" s="108">
        <v>30850579</v>
      </c>
      <c r="H177" s="115">
        <v>4</v>
      </c>
      <c r="I177" s="111">
        <v>0</v>
      </c>
      <c r="J177" s="116">
        <v>0</v>
      </c>
      <c r="K177" s="116">
        <v>0</v>
      </c>
      <c r="L177" s="116">
        <v>0</v>
      </c>
      <c r="M177" s="125">
        <v>-4</v>
      </c>
      <c r="N177" s="125">
        <f t="shared" si="2"/>
        <v>4</v>
      </c>
      <c r="O177" s="125">
        <v>4</v>
      </c>
      <c r="P177" s="269">
        <v>131.26</v>
      </c>
      <c r="Q177" s="270">
        <v>525.04</v>
      </c>
      <c r="R177" s="117">
        <v>45610</v>
      </c>
      <c r="S177" s="117">
        <v>45611</v>
      </c>
      <c r="T177" s="117">
        <v>45614</v>
      </c>
      <c r="U177" s="117" t="s">
        <v>602</v>
      </c>
      <c r="V177" s="162" t="s">
        <v>585</v>
      </c>
      <c r="W177" s="162" t="s">
        <v>1244</v>
      </c>
    </row>
    <row r="178" spans="1:23" x14ac:dyDescent="0.35">
      <c r="A178" s="120" t="s">
        <v>1421</v>
      </c>
      <c r="B178" s="121">
        <v>45604</v>
      </c>
      <c r="C178" s="120" t="s">
        <v>1178</v>
      </c>
      <c r="D178" s="109" t="s">
        <v>363</v>
      </c>
      <c r="E178" s="108" t="s">
        <v>87</v>
      </c>
      <c r="F178" s="108" t="s">
        <v>1179</v>
      </c>
      <c r="G178" s="108">
        <v>30850580</v>
      </c>
      <c r="H178" s="115">
        <v>3</v>
      </c>
      <c r="I178" s="111">
        <v>0</v>
      </c>
      <c r="J178" s="116">
        <v>0</v>
      </c>
      <c r="K178" s="116">
        <v>0</v>
      </c>
      <c r="L178" s="116">
        <v>0</v>
      </c>
      <c r="M178" s="125">
        <v>-3</v>
      </c>
      <c r="N178" s="125">
        <f t="shared" si="2"/>
        <v>3</v>
      </c>
      <c r="O178" s="125">
        <v>3</v>
      </c>
      <c r="P178" s="269">
        <v>139.13999999999999</v>
      </c>
      <c r="Q178" s="270">
        <v>417.41999999999996</v>
      </c>
      <c r="R178" s="117">
        <v>45610</v>
      </c>
      <c r="S178" s="117">
        <v>45611</v>
      </c>
      <c r="T178" s="117">
        <v>45614</v>
      </c>
      <c r="U178" s="117" t="s">
        <v>602</v>
      </c>
      <c r="V178" s="162" t="s">
        <v>585</v>
      </c>
      <c r="W178" s="162" t="s">
        <v>1244</v>
      </c>
    </row>
    <row r="179" spans="1:23" x14ac:dyDescent="0.35">
      <c r="A179" s="120" t="s">
        <v>1422</v>
      </c>
      <c r="B179" s="121">
        <v>45604</v>
      </c>
      <c r="C179" s="120" t="s">
        <v>1180</v>
      </c>
      <c r="D179" s="109" t="s">
        <v>363</v>
      </c>
      <c r="E179" s="108" t="s">
        <v>87</v>
      </c>
      <c r="F179" s="108" t="s">
        <v>1038</v>
      </c>
      <c r="G179" s="274">
        <v>30850581</v>
      </c>
      <c r="H179" s="115">
        <v>3</v>
      </c>
      <c r="I179" s="111">
        <v>0</v>
      </c>
      <c r="J179" s="116">
        <v>0</v>
      </c>
      <c r="K179" s="116">
        <v>0</v>
      </c>
      <c r="L179" s="116">
        <v>0</v>
      </c>
      <c r="M179" s="125">
        <v>-3</v>
      </c>
      <c r="N179" s="125">
        <f t="shared" si="2"/>
        <v>3</v>
      </c>
      <c r="O179" s="125">
        <v>3</v>
      </c>
      <c r="P179" s="269">
        <v>127.93</v>
      </c>
      <c r="Q179" s="270">
        <v>383.79</v>
      </c>
      <c r="R179" s="117">
        <v>45610</v>
      </c>
      <c r="S179" s="117">
        <v>45611</v>
      </c>
      <c r="T179" s="117">
        <v>45614</v>
      </c>
      <c r="U179" s="117" t="s">
        <v>1004</v>
      </c>
      <c r="V179" s="162" t="s">
        <v>585</v>
      </c>
      <c r="W179" s="162" t="s">
        <v>1245</v>
      </c>
    </row>
    <row r="180" spans="1:23" x14ac:dyDescent="0.35">
      <c r="A180" s="120" t="s">
        <v>1423</v>
      </c>
      <c r="B180" s="121">
        <v>45604</v>
      </c>
      <c r="C180" s="120" t="s">
        <v>1181</v>
      </c>
      <c r="D180" s="109" t="s">
        <v>363</v>
      </c>
      <c r="E180" s="108" t="s">
        <v>87</v>
      </c>
      <c r="F180" s="108" t="s">
        <v>1092</v>
      </c>
      <c r="G180" s="108">
        <v>30850582</v>
      </c>
      <c r="H180" s="115">
        <v>3</v>
      </c>
      <c r="I180" s="111">
        <v>0</v>
      </c>
      <c r="J180" s="116">
        <v>0</v>
      </c>
      <c r="K180" s="116">
        <v>0</v>
      </c>
      <c r="L180" s="116">
        <v>0</v>
      </c>
      <c r="M180" s="125">
        <v>-3</v>
      </c>
      <c r="N180" s="125">
        <f t="shared" si="2"/>
        <v>3</v>
      </c>
      <c r="O180" s="125">
        <v>3</v>
      </c>
      <c r="P180" s="269">
        <v>131.26</v>
      </c>
      <c r="Q180" s="270">
        <v>393.78</v>
      </c>
      <c r="R180" s="117">
        <v>45610</v>
      </c>
      <c r="S180" s="117">
        <v>45611</v>
      </c>
      <c r="T180" s="117">
        <v>45614</v>
      </c>
      <c r="U180" s="117" t="s">
        <v>602</v>
      </c>
      <c r="V180" s="162" t="s">
        <v>585</v>
      </c>
      <c r="W180" s="162" t="s">
        <v>1244</v>
      </c>
    </row>
    <row r="181" spans="1:23" x14ac:dyDescent="0.35">
      <c r="A181" s="120" t="s">
        <v>1424</v>
      </c>
      <c r="B181" s="121">
        <v>45604</v>
      </c>
      <c r="C181" s="120" t="s">
        <v>638</v>
      </c>
      <c r="D181" s="109" t="s">
        <v>362</v>
      </c>
      <c r="E181" s="108" t="s">
        <v>87</v>
      </c>
      <c r="F181" s="108" t="s">
        <v>1182</v>
      </c>
      <c r="G181" s="108">
        <v>30850583</v>
      </c>
      <c r="H181" s="115">
        <v>2</v>
      </c>
      <c r="I181" s="111">
        <v>0</v>
      </c>
      <c r="J181" s="116">
        <v>0</v>
      </c>
      <c r="K181" s="116">
        <v>0</v>
      </c>
      <c r="L181" s="116">
        <v>0</v>
      </c>
      <c r="M181" s="125">
        <v>-2</v>
      </c>
      <c r="N181" s="125">
        <f t="shared" si="2"/>
        <v>2</v>
      </c>
      <c r="O181" s="125">
        <v>2</v>
      </c>
      <c r="P181" s="269">
        <v>46.88</v>
      </c>
      <c r="Q181" s="270">
        <v>93.76</v>
      </c>
      <c r="R181" s="117">
        <v>45610</v>
      </c>
      <c r="S181" s="117">
        <v>45611</v>
      </c>
      <c r="T181" s="117">
        <v>45614</v>
      </c>
      <c r="U181" s="117" t="s">
        <v>602</v>
      </c>
      <c r="V181" s="162" t="s">
        <v>585</v>
      </c>
      <c r="W181" s="162" t="s">
        <v>1244</v>
      </c>
    </row>
    <row r="182" spans="1:23" x14ac:dyDescent="0.35">
      <c r="A182" s="120" t="s">
        <v>1425</v>
      </c>
      <c r="B182" s="121">
        <v>45604</v>
      </c>
      <c r="C182" s="120" t="s">
        <v>1091</v>
      </c>
      <c r="D182" s="109" t="s">
        <v>362</v>
      </c>
      <c r="E182" s="108" t="s">
        <v>87</v>
      </c>
      <c r="F182" s="108" t="s">
        <v>1183</v>
      </c>
      <c r="G182" s="108">
        <v>30850584</v>
      </c>
      <c r="H182" s="115">
        <v>2</v>
      </c>
      <c r="I182" s="111">
        <v>0</v>
      </c>
      <c r="J182" s="116">
        <v>0</v>
      </c>
      <c r="K182" s="116">
        <v>0</v>
      </c>
      <c r="L182" s="116">
        <v>0</v>
      </c>
      <c r="M182" s="125">
        <v>-2</v>
      </c>
      <c r="N182" s="125">
        <f t="shared" si="2"/>
        <v>2</v>
      </c>
      <c r="O182" s="125">
        <v>2</v>
      </c>
      <c r="P182" s="269">
        <v>46.88</v>
      </c>
      <c r="Q182" s="270">
        <v>93.76</v>
      </c>
      <c r="R182" s="117">
        <v>45610</v>
      </c>
      <c r="S182" s="117">
        <v>45611</v>
      </c>
      <c r="T182" s="117">
        <v>45614</v>
      </c>
      <c r="U182" s="117" t="s">
        <v>602</v>
      </c>
      <c r="V182" s="162" t="s">
        <v>585</v>
      </c>
      <c r="W182" s="162" t="s">
        <v>1244</v>
      </c>
    </row>
    <row r="183" spans="1:23" x14ac:dyDescent="0.35">
      <c r="A183" s="120" t="s">
        <v>1426</v>
      </c>
      <c r="B183" s="121">
        <v>45604</v>
      </c>
      <c r="C183" s="120" t="s">
        <v>1184</v>
      </c>
      <c r="D183" s="109" t="s">
        <v>363</v>
      </c>
      <c r="E183" s="108" t="s">
        <v>87</v>
      </c>
      <c r="F183" s="108" t="s">
        <v>1047</v>
      </c>
      <c r="G183" s="108">
        <v>30850585</v>
      </c>
      <c r="H183" s="115">
        <v>2</v>
      </c>
      <c r="I183" s="111">
        <v>0</v>
      </c>
      <c r="J183" s="116">
        <v>0</v>
      </c>
      <c r="K183" s="116">
        <v>0</v>
      </c>
      <c r="L183" s="116">
        <v>0</v>
      </c>
      <c r="M183" s="125">
        <v>-2</v>
      </c>
      <c r="N183" s="125">
        <f t="shared" si="2"/>
        <v>2</v>
      </c>
      <c r="O183" s="125">
        <v>2</v>
      </c>
      <c r="P183" s="269">
        <v>132.24</v>
      </c>
      <c r="Q183" s="270">
        <v>264.48</v>
      </c>
      <c r="R183" s="117">
        <v>45610</v>
      </c>
      <c r="S183" s="117">
        <v>45611</v>
      </c>
      <c r="T183" s="117">
        <v>45614</v>
      </c>
      <c r="U183" s="117" t="s">
        <v>602</v>
      </c>
      <c r="V183" s="162" t="s">
        <v>585</v>
      </c>
      <c r="W183" s="162" t="s">
        <v>1244</v>
      </c>
    </row>
    <row r="184" spans="1:23" x14ac:dyDescent="0.35">
      <c r="A184" s="120" t="s">
        <v>1427</v>
      </c>
      <c r="B184" s="121">
        <v>45604</v>
      </c>
      <c r="C184" s="120" t="s">
        <v>1037</v>
      </c>
      <c r="D184" s="109" t="s">
        <v>362</v>
      </c>
      <c r="E184" s="108" t="s">
        <v>87</v>
      </c>
      <c r="F184" s="108" t="s">
        <v>1185</v>
      </c>
      <c r="G184" s="274">
        <v>30850586</v>
      </c>
      <c r="H184" s="115">
        <v>1</v>
      </c>
      <c r="I184" s="111">
        <v>0</v>
      </c>
      <c r="J184" s="116">
        <v>0</v>
      </c>
      <c r="K184" s="116">
        <v>0</v>
      </c>
      <c r="L184" s="116">
        <v>0</v>
      </c>
      <c r="M184" s="125">
        <v>-1</v>
      </c>
      <c r="N184" s="125">
        <f t="shared" si="2"/>
        <v>1</v>
      </c>
      <c r="O184" s="125">
        <v>1</v>
      </c>
      <c r="P184" s="269">
        <v>46.05</v>
      </c>
      <c r="Q184" s="270">
        <v>46.05</v>
      </c>
      <c r="R184" s="117">
        <v>45610</v>
      </c>
      <c r="S184" s="117">
        <v>45611</v>
      </c>
      <c r="T184" s="117">
        <v>45614</v>
      </c>
      <c r="U184" s="117" t="s">
        <v>1004</v>
      </c>
      <c r="V184" s="162" t="s">
        <v>585</v>
      </c>
      <c r="W184" s="162" t="s">
        <v>1245</v>
      </c>
    </row>
    <row r="185" spans="1:23" x14ac:dyDescent="0.35">
      <c r="A185" s="120" t="s">
        <v>1428</v>
      </c>
      <c r="B185" s="121">
        <v>45604</v>
      </c>
      <c r="C185" s="120" t="s">
        <v>1186</v>
      </c>
      <c r="D185" s="109" t="s">
        <v>362</v>
      </c>
      <c r="E185" s="108" t="s">
        <v>87</v>
      </c>
      <c r="F185" s="108" t="s">
        <v>1187</v>
      </c>
      <c r="G185" s="108">
        <v>30850587</v>
      </c>
      <c r="H185" s="115">
        <v>1</v>
      </c>
      <c r="I185" s="111">
        <v>0</v>
      </c>
      <c r="J185" s="116">
        <v>0</v>
      </c>
      <c r="K185" s="116">
        <v>0</v>
      </c>
      <c r="L185" s="116">
        <v>0</v>
      </c>
      <c r="M185" s="125">
        <v>-1</v>
      </c>
      <c r="N185" s="125">
        <f t="shared" si="2"/>
        <v>1</v>
      </c>
      <c r="O185" s="125">
        <v>1</v>
      </c>
      <c r="P185" s="269">
        <v>47.3</v>
      </c>
      <c r="Q185" s="270">
        <v>47.3</v>
      </c>
      <c r="R185" s="117">
        <v>45610</v>
      </c>
      <c r="S185" s="117">
        <v>45611</v>
      </c>
      <c r="T185" s="117">
        <v>45614</v>
      </c>
      <c r="U185" s="117" t="s">
        <v>560</v>
      </c>
      <c r="V185" s="162" t="s">
        <v>585</v>
      </c>
      <c r="W185" s="162" t="s">
        <v>1244</v>
      </c>
    </row>
    <row r="186" spans="1:23" x14ac:dyDescent="0.35">
      <c r="A186" s="120" t="s">
        <v>1429</v>
      </c>
      <c r="B186" s="121">
        <v>45604</v>
      </c>
      <c r="C186" s="120" t="s">
        <v>1188</v>
      </c>
      <c r="D186" s="109" t="s">
        <v>362</v>
      </c>
      <c r="E186" s="108" t="s">
        <v>87</v>
      </c>
      <c r="F186" s="108" t="s">
        <v>704</v>
      </c>
      <c r="G186" s="108">
        <v>30850588</v>
      </c>
      <c r="H186" s="115">
        <v>1</v>
      </c>
      <c r="I186" s="111">
        <v>0</v>
      </c>
      <c r="J186" s="116">
        <v>0</v>
      </c>
      <c r="K186" s="116">
        <v>0</v>
      </c>
      <c r="L186" s="116">
        <v>0</v>
      </c>
      <c r="M186" s="125">
        <v>-1</v>
      </c>
      <c r="N186" s="125">
        <f t="shared" si="2"/>
        <v>1</v>
      </c>
      <c r="O186" s="125">
        <v>1</v>
      </c>
      <c r="P186" s="269">
        <v>47.56</v>
      </c>
      <c r="Q186" s="270">
        <v>47.56</v>
      </c>
      <c r="R186" s="117">
        <v>45610</v>
      </c>
      <c r="S186" s="117">
        <v>45611</v>
      </c>
      <c r="T186" s="117">
        <v>45614</v>
      </c>
      <c r="U186" s="117" t="s">
        <v>560</v>
      </c>
      <c r="V186" s="162" t="s">
        <v>585</v>
      </c>
      <c r="W186" s="162" t="s">
        <v>1244</v>
      </c>
    </row>
    <row r="187" spans="1:23" x14ac:dyDescent="0.35">
      <c r="A187" s="120" t="s">
        <v>1430</v>
      </c>
      <c r="B187" s="121">
        <v>45604</v>
      </c>
      <c r="C187" s="120" t="s">
        <v>1189</v>
      </c>
      <c r="D187" s="109" t="s">
        <v>362</v>
      </c>
      <c r="E187" s="108" t="s">
        <v>87</v>
      </c>
      <c r="F187" s="108" t="s">
        <v>1190</v>
      </c>
      <c r="G187" s="108">
        <v>30850589</v>
      </c>
      <c r="H187" s="115">
        <v>1</v>
      </c>
      <c r="I187" s="111">
        <v>0</v>
      </c>
      <c r="J187" s="116">
        <v>0</v>
      </c>
      <c r="K187" s="116">
        <v>0</v>
      </c>
      <c r="L187" s="116">
        <v>0</v>
      </c>
      <c r="M187" s="125">
        <v>-1</v>
      </c>
      <c r="N187" s="125">
        <f t="shared" si="2"/>
        <v>1</v>
      </c>
      <c r="O187" s="125">
        <v>1</v>
      </c>
      <c r="P187" s="269">
        <v>47.56</v>
      </c>
      <c r="Q187" s="270">
        <v>47.56</v>
      </c>
      <c r="R187" s="117">
        <v>45610</v>
      </c>
      <c r="S187" s="117">
        <v>45611</v>
      </c>
      <c r="T187" s="117">
        <v>45614</v>
      </c>
      <c r="U187" s="117" t="s">
        <v>560</v>
      </c>
      <c r="V187" s="162" t="s">
        <v>585</v>
      </c>
      <c r="W187" s="162" t="s">
        <v>1244</v>
      </c>
    </row>
    <row r="188" spans="1:23" x14ac:dyDescent="0.35">
      <c r="A188" s="120" t="s">
        <v>1431</v>
      </c>
      <c r="B188" s="121">
        <v>45604</v>
      </c>
      <c r="C188" s="120" t="s">
        <v>1191</v>
      </c>
      <c r="D188" s="109" t="s">
        <v>362</v>
      </c>
      <c r="E188" s="108" t="s">
        <v>87</v>
      </c>
      <c r="F188" s="108" t="s">
        <v>1192</v>
      </c>
      <c r="G188" s="108">
        <v>30850590</v>
      </c>
      <c r="H188" s="115">
        <v>1</v>
      </c>
      <c r="I188" s="111">
        <v>0</v>
      </c>
      <c r="J188" s="116">
        <v>0</v>
      </c>
      <c r="K188" s="116">
        <v>0</v>
      </c>
      <c r="L188" s="116">
        <v>0</v>
      </c>
      <c r="M188" s="125">
        <v>-1</v>
      </c>
      <c r="N188" s="125">
        <f t="shared" si="2"/>
        <v>1</v>
      </c>
      <c r="O188" s="125">
        <v>1</v>
      </c>
      <c r="P188" s="269">
        <v>49.28</v>
      </c>
      <c r="Q188" s="270">
        <v>49.28</v>
      </c>
      <c r="R188" s="117">
        <v>45610</v>
      </c>
      <c r="S188" s="117">
        <v>45611</v>
      </c>
      <c r="T188" s="117">
        <v>45614</v>
      </c>
      <c r="U188" s="117" t="s">
        <v>560</v>
      </c>
      <c r="V188" s="162" t="s">
        <v>585</v>
      </c>
      <c r="W188" s="162" t="s">
        <v>1244</v>
      </c>
    </row>
    <row r="189" spans="1:23" x14ac:dyDescent="0.35">
      <c r="A189" s="120" t="s">
        <v>1432</v>
      </c>
      <c r="B189" s="121">
        <v>45604</v>
      </c>
      <c r="C189" s="120" t="s">
        <v>1191</v>
      </c>
      <c r="D189" s="109" t="s">
        <v>362</v>
      </c>
      <c r="E189" s="108" t="s">
        <v>87</v>
      </c>
      <c r="F189" s="108" t="s">
        <v>1193</v>
      </c>
      <c r="G189" s="108">
        <v>30850591</v>
      </c>
      <c r="H189" s="115">
        <v>1</v>
      </c>
      <c r="I189" s="111">
        <v>0</v>
      </c>
      <c r="J189" s="116">
        <v>0</v>
      </c>
      <c r="K189" s="116">
        <v>0</v>
      </c>
      <c r="L189" s="116">
        <v>0</v>
      </c>
      <c r="M189" s="125">
        <v>-1</v>
      </c>
      <c r="N189" s="125">
        <f t="shared" si="2"/>
        <v>1</v>
      </c>
      <c r="O189" s="125">
        <v>1</v>
      </c>
      <c r="P189" s="269">
        <v>49.28</v>
      </c>
      <c r="Q189" s="270">
        <v>49.28</v>
      </c>
      <c r="R189" s="117">
        <v>45610</v>
      </c>
      <c r="S189" s="117">
        <v>45611</v>
      </c>
      <c r="T189" s="117">
        <v>45614</v>
      </c>
      <c r="U189" s="117" t="s">
        <v>560</v>
      </c>
      <c r="V189" s="162" t="s">
        <v>585</v>
      </c>
      <c r="W189" s="162" t="s">
        <v>1244</v>
      </c>
    </row>
    <row r="190" spans="1:23" x14ac:dyDescent="0.35">
      <c r="A190" s="120" t="s">
        <v>1433</v>
      </c>
      <c r="B190" s="121">
        <v>45604</v>
      </c>
      <c r="C190" s="120" t="s">
        <v>1160</v>
      </c>
      <c r="D190" s="109" t="s">
        <v>363</v>
      </c>
      <c r="E190" s="108" t="s">
        <v>87</v>
      </c>
      <c r="F190" s="108" t="s">
        <v>1194</v>
      </c>
      <c r="G190" s="108">
        <v>30850592</v>
      </c>
      <c r="H190" s="115">
        <v>1</v>
      </c>
      <c r="I190" s="111">
        <v>0</v>
      </c>
      <c r="J190" s="116">
        <v>0</v>
      </c>
      <c r="K190" s="116">
        <v>0</v>
      </c>
      <c r="L190" s="116">
        <v>0</v>
      </c>
      <c r="M190" s="125">
        <v>-1</v>
      </c>
      <c r="N190" s="125">
        <f t="shared" si="2"/>
        <v>1</v>
      </c>
      <c r="O190" s="125">
        <v>1</v>
      </c>
      <c r="P190" s="269">
        <v>130.6</v>
      </c>
      <c r="Q190" s="270">
        <v>130.6</v>
      </c>
      <c r="R190" s="117">
        <v>45610</v>
      </c>
      <c r="S190" s="117">
        <v>45611</v>
      </c>
      <c r="T190" s="117">
        <v>45614</v>
      </c>
      <c r="U190" s="117" t="s">
        <v>560</v>
      </c>
      <c r="V190" s="162" t="s">
        <v>585</v>
      </c>
      <c r="W190" s="162" t="s">
        <v>1244</v>
      </c>
    </row>
    <row r="191" spans="1:23" x14ac:dyDescent="0.35">
      <c r="A191" s="120" t="s">
        <v>1434</v>
      </c>
      <c r="B191" s="121">
        <v>45604</v>
      </c>
      <c r="C191" s="120" t="s">
        <v>1195</v>
      </c>
      <c r="D191" s="109" t="s">
        <v>363</v>
      </c>
      <c r="E191" s="108" t="s">
        <v>87</v>
      </c>
      <c r="F191" s="108" t="s">
        <v>1196</v>
      </c>
      <c r="G191" s="108">
        <v>30850593</v>
      </c>
      <c r="H191" s="115">
        <v>1</v>
      </c>
      <c r="I191" s="111">
        <v>0</v>
      </c>
      <c r="J191" s="116">
        <v>1</v>
      </c>
      <c r="K191" s="116">
        <v>0</v>
      </c>
      <c r="L191" s="116">
        <v>0</v>
      </c>
      <c r="M191" s="125">
        <v>-1</v>
      </c>
      <c r="N191" s="125">
        <f t="shared" si="2"/>
        <v>1</v>
      </c>
      <c r="O191" s="125">
        <v>1</v>
      </c>
      <c r="P191" s="269">
        <v>130.6</v>
      </c>
      <c r="Q191" s="270">
        <v>130.6</v>
      </c>
      <c r="R191" s="117">
        <v>45610</v>
      </c>
      <c r="S191" s="117">
        <v>45611</v>
      </c>
      <c r="T191" s="117">
        <v>45614</v>
      </c>
      <c r="U191" s="117" t="s">
        <v>560</v>
      </c>
      <c r="V191" s="162" t="s">
        <v>585</v>
      </c>
      <c r="W191" s="162" t="s">
        <v>1244</v>
      </c>
    </row>
    <row r="192" spans="1:23" x14ac:dyDescent="0.35">
      <c r="A192" s="120" t="s">
        <v>1435</v>
      </c>
      <c r="B192" s="121">
        <v>45604</v>
      </c>
      <c r="C192" s="120" t="s">
        <v>96</v>
      </c>
      <c r="D192" s="109" t="s">
        <v>363</v>
      </c>
      <c r="E192" s="108" t="s">
        <v>87</v>
      </c>
      <c r="F192" s="108" t="s">
        <v>1197</v>
      </c>
      <c r="G192" s="108">
        <v>30850594</v>
      </c>
      <c r="H192" s="115">
        <v>1</v>
      </c>
      <c r="I192" s="111">
        <v>0</v>
      </c>
      <c r="J192" s="116">
        <v>0</v>
      </c>
      <c r="K192" s="116">
        <v>0</v>
      </c>
      <c r="L192" s="116">
        <v>0</v>
      </c>
      <c r="M192" s="125">
        <v>-1</v>
      </c>
      <c r="N192" s="125">
        <f t="shared" si="2"/>
        <v>1</v>
      </c>
      <c r="O192" s="125">
        <v>1</v>
      </c>
      <c r="P192" s="269">
        <v>132.49</v>
      </c>
      <c r="Q192" s="270">
        <v>132.49</v>
      </c>
      <c r="R192" s="117">
        <v>45610</v>
      </c>
      <c r="S192" s="117">
        <v>45611</v>
      </c>
      <c r="T192" s="117">
        <v>45614</v>
      </c>
      <c r="U192" s="117" t="s">
        <v>560</v>
      </c>
      <c r="V192" s="162" t="s">
        <v>585</v>
      </c>
      <c r="W192" s="162" t="s">
        <v>1244</v>
      </c>
    </row>
    <row r="193" spans="1:23" x14ac:dyDescent="0.35">
      <c r="A193" s="120" t="s">
        <v>1436</v>
      </c>
      <c r="B193" s="121">
        <v>45604</v>
      </c>
      <c r="C193" s="120" t="s">
        <v>1198</v>
      </c>
      <c r="D193" s="109" t="s">
        <v>363</v>
      </c>
      <c r="E193" s="108" t="s">
        <v>87</v>
      </c>
      <c r="F193" s="108" t="s">
        <v>1199</v>
      </c>
      <c r="G193" s="108">
        <v>30850595</v>
      </c>
      <c r="H193" s="115">
        <v>1</v>
      </c>
      <c r="I193" s="111">
        <v>0</v>
      </c>
      <c r="J193" s="116">
        <v>0</v>
      </c>
      <c r="K193" s="116">
        <v>0</v>
      </c>
      <c r="L193" s="116">
        <v>0</v>
      </c>
      <c r="M193" s="125">
        <v>-1</v>
      </c>
      <c r="N193" s="125">
        <f t="shared" si="2"/>
        <v>1</v>
      </c>
      <c r="O193" s="125">
        <v>1</v>
      </c>
      <c r="P193" s="269">
        <v>130.6</v>
      </c>
      <c r="Q193" s="270">
        <v>130.6</v>
      </c>
      <c r="R193" s="117">
        <v>45610</v>
      </c>
      <c r="S193" s="117">
        <v>45611</v>
      </c>
      <c r="T193" s="117">
        <v>45614</v>
      </c>
      <c r="U193" s="117" t="s">
        <v>560</v>
      </c>
      <c r="V193" s="162" t="s">
        <v>585</v>
      </c>
      <c r="W193" s="162" t="s">
        <v>1244</v>
      </c>
    </row>
    <row r="194" spans="1:23" x14ac:dyDescent="0.35">
      <c r="A194" s="120" t="s">
        <v>1437</v>
      </c>
      <c r="B194" s="121">
        <v>45604</v>
      </c>
      <c r="C194" s="120" t="s">
        <v>1155</v>
      </c>
      <c r="D194" s="109" t="s">
        <v>363</v>
      </c>
      <c r="E194" s="108" t="s">
        <v>87</v>
      </c>
      <c r="F194" s="108" t="s">
        <v>699</v>
      </c>
      <c r="G194" s="274">
        <v>30850596</v>
      </c>
      <c r="H194" s="115">
        <v>1</v>
      </c>
      <c r="I194" s="111">
        <v>0</v>
      </c>
      <c r="J194" s="116">
        <v>0</v>
      </c>
      <c r="K194" s="116">
        <v>0</v>
      </c>
      <c r="L194" s="116">
        <v>0</v>
      </c>
      <c r="M194" s="125">
        <v>-1</v>
      </c>
      <c r="N194" s="125">
        <f t="shared" si="2"/>
        <v>1</v>
      </c>
      <c r="O194" s="125">
        <v>1</v>
      </c>
      <c r="P194" s="269">
        <v>127.93</v>
      </c>
      <c r="Q194" s="270">
        <v>127.93</v>
      </c>
      <c r="R194" s="117">
        <v>45610</v>
      </c>
      <c r="S194" s="117">
        <v>45611</v>
      </c>
      <c r="T194" s="117">
        <v>45614</v>
      </c>
      <c r="U194" s="117" t="s">
        <v>1004</v>
      </c>
      <c r="V194" s="162" t="s">
        <v>585</v>
      </c>
      <c r="W194" s="162" t="s">
        <v>1245</v>
      </c>
    </row>
    <row r="195" spans="1:23" x14ac:dyDescent="0.35">
      <c r="A195" s="120" t="s">
        <v>1438</v>
      </c>
      <c r="B195" s="121">
        <v>45604</v>
      </c>
      <c r="C195" s="120" t="s">
        <v>1200</v>
      </c>
      <c r="D195" s="109" t="s">
        <v>363</v>
      </c>
      <c r="E195" s="108" t="s">
        <v>87</v>
      </c>
      <c r="F195" s="108" t="s">
        <v>1201</v>
      </c>
      <c r="G195" s="274">
        <v>30850598</v>
      </c>
      <c r="H195" s="115">
        <v>1</v>
      </c>
      <c r="I195" s="111">
        <v>0</v>
      </c>
      <c r="J195" s="116">
        <v>0</v>
      </c>
      <c r="K195" s="116">
        <v>0</v>
      </c>
      <c r="L195" s="116">
        <v>0</v>
      </c>
      <c r="M195" s="125">
        <v>-1</v>
      </c>
      <c r="N195" s="125">
        <f t="shared" ref="N195:N240" si="3">+M195*-1</f>
        <v>1</v>
      </c>
      <c r="O195" s="125">
        <v>1</v>
      </c>
      <c r="P195" s="269">
        <v>126.95</v>
      </c>
      <c r="Q195" s="270">
        <v>126.95</v>
      </c>
      <c r="R195" s="117">
        <v>45610</v>
      </c>
      <c r="S195" s="117">
        <v>45611</v>
      </c>
      <c r="T195" s="117">
        <v>45614</v>
      </c>
      <c r="U195" s="117" t="s">
        <v>1004</v>
      </c>
      <c r="V195" s="162" t="s">
        <v>585</v>
      </c>
      <c r="W195" s="162" t="s">
        <v>1245</v>
      </c>
    </row>
    <row r="196" spans="1:23" x14ac:dyDescent="0.35">
      <c r="A196" s="120" t="s">
        <v>1439</v>
      </c>
      <c r="B196" s="121">
        <v>45604</v>
      </c>
      <c r="C196" s="120" t="s">
        <v>1180</v>
      </c>
      <c r="D196" s="109" t="s">
        <v>363</v>
      </c>
      <c r="E196" s="108" t="s">
        <v>87</v>
      </c>
      <c r="F196" s="108" t="s">
        <v>1185</v>
      </c>
      <c r="G196" s="108">
        <v>30850598</v>
      </c>
      <c r="H196" s="115">
        <v>1</v>
      </c>
      <c r="I196" s="111">
        <v>0</v>
      </c>
      <c r="J196" s="116">
        <v>0</v>
      </c>
      <c r="K196" s="116">
        <v>0</v>
      </c>
      <c r="L196" s="116">
        <v>0</v>
      </c>
      <c r="M196" s="125">
        <v>-1</v>
      </c>
      <c r="N196" s="125">
        <f t="shared" si="3"/>
        <v>1</v>
      </c>
      <c r="O196" s="125">
        <v>1</v>
      </c>
      <c r="P196" s="269">
        <v>127.93</v>
      </c>
      <c r="Q196" s="270">
        <v>127.93</v>
      </c>
      <c r="R196" s="117">
        <v>45610</v>
      </c>
      <c r="S196" s="117">
        <v>45611</v>
      </c>
      <c r="T196" s="117">
        <v>45614</v>
      </c>
      <c r="U196" s="117" t="s">
        <v>560</v>
      </c>
      <c r="V196" s="162" t="s">
        <v>585</v>
      </c>
      <c r="W196" s="162" t="s">
        <v>1244</v>
      </c>
    </row>
    <row r="197" spans="1:23" x14ac:dyDescent="0.35">
      <c r="A197" s="120" t="s">
        <v>1440</v>
      </c>
      <c r="B197" s="121">
        <v>45604</v>
      </c>
      <c r="C197" s="120" t="s">
        <v>1181</v>
      </c>
      <c r="D197" s="109" t="s">
        <v>363</v>
      </c>
      <c r="E197" s="108" t="s">
        <v>87</v>
      </c>
      <c r="F197" s="108" t="s">
        <v>1183</v>
      </c>
      <c r="G197" s="108">
        <v>30850599</v>
      </c>
      <c r="H197" s="115">
        <v>1</v>
      </c>
      <c r="I197" s="111">
        <v>0</v>
      </c>
      <c r="J197" s="116">
        <v>0</v>
      </c>
      <c r="K197" s="116">
        <v>0</v>
      </c>
      <c r="L197" s="116">
        <v>0</v>
      </c>
      <c r="M197" s="125">
        <v>-1</v>
      </c>
      <c r="N197" s="125">
        <f t="shared" si="3"/>
        <v>1</v>
      </c>
      <c r="O197" s="125">
        <v>1</v>
      </c>
      <c r="P197" s="269">
        <v>131.26</v>
      </c>
      <c r="Q197" s="270">
        <v>131.26</v>
      </c>
      <c r="R197" s="117">
        <v>45610</v>
      </c>
      <c r="S197" s="117">
        <v>45611</v>
      </c>
      <c r="T197" s="117">
        <v>45614</v>
      </c>
      <c r="U197" s="117" t="s">
        <v>560</v>
      </c>
      <c r="V197" s="162" t="s">
        <v>585</v>
      </c>
      <c r="W197" s="162" t="s">
        <v>1244</v>
      </c>
    </row>
    <row r="198" spans="1:23" x14ac:dyDescent="0.35">
      <c r="A198" s="120" t="s">
        <v>1441</v>
      </c>
      <c r="B198" s="121">
        <v>45604</v>
      </c>
      <c r="C198" s="120" t="s">
        <v>1202</v>
      </c>
      <c r="D198" s="109" t="s">
        <v>363</v>
      </c>
      <c r="E198" s="108" t="s">
        <v>87</v>
      </c>
      <c r="F198" s="108" t="s">
        <v>1053</v>
      </c>
      <c r="G198" s="274">
        <v>30850600</v>
      </c>
      <c r="H198" s="115">
        <v>1</v>
      </c>
      <c r="I198" s="111">
        <v>0</v>
      </c>
      <c r="J198" s="116">
        <v>0</v>
      </c>
      <c r="K198" s="116">
        <v>0</v>
      </c>
      <c r="L198" s="116">
        <v>0</v>
      </c>
      <c r="M198" s="125">
        <v>-1</v>
      </c>
      <c r="N198" s="125">
        <f t="shared" si="3"/>
        <v>1</v>
      </c>
      <c r="O198" s="125">
        <v>1</v>
      </c>
      <c r="P198" s="269">
        <v>127.93</v>
      </c>
      <c r="Q198" s="270">
        <v>127.93</v>
      </c>
      <c r="R198" s="117">
        <v>45610</v>
      </c>
      <c r="S198" s="117">
        <v>45611</v>
      </c>
      <c r="T198" s="117">
        <v>45614</v>
      </c>
      <c r="U198" s="117" t="s">
        <v>1004</v>
      </c>
      <c r="V198" s="162" t="s">
        <v>585</v>
      </c>
      <c r="W198" s="162" t="s">
        <v>1245</v>
      </c>
    </row>
    <row r="199" spans="1:23" x14ac:dyDescent="0.35">
      <c r="A199" s="120" t="s">
        <v>1442</v>
      </c>
      <c r="B199" s="121">
        <v>45604</v>
      </c>
      <c r="C199" s="120" t="s">
        <v>1203</v>
      </c>
      <c r="D199" s="109" t="s">
        <v>363</v>
      </c>
      <c r="E199" s="108" t="s">
        <v>87</v>
      </c>
      <c r="F199" s="108" t="s">
        <v>1204</v>
      </c>
      <c r="G199" s="108">
        <v>30850601</v>
      </c>
      <c r="H199" s="115">
        <v>1</v>
      </c>
      <c r="I199" s="111">
        <v>0</v>
      </c>
      <c r="J199" s="116">
        <v>0</v>
      </c>
      <c r="K199" s="116">
        <v>0</v>
      </c>
      <c r="L199" s="116">
        <v>0</v>
      </c>
      <c r="M199" s="125">
        <v>-1</v>
      </c>
      <c r="N199" s="125">
        <f t="shared" si="3"/>
        <v>1</v>
      </c>
      <c r="O199" s="125">
        <v>1</v>
      </c>
      <c r="P199" s="269">
        <v>132.24</v>
      </c>
      <c r="Q199" s="270">
        <v>132.24</v>
      </c>
      <c r="R199" s="117">
        <v>45610</v>
      </c>
      <c r="S199" s="117">
        <v>45611</v>
      </c>
      <c r="T199" s="117">
        <v>45614</v>
      </c>
      <c r="U199" s="117" t="s">
        <v>560</v>
      </c>
      <c r="V199" s="162" t="s">
        <v>585</v>
      </c>
      <c r="W199" s="162" t="s">
        <v>1244</v>
      </c>
    </row>
    <row r="200" spans="1:23" x14ac:dyDescent="0.35">
      <c r="A200" s="120" t="s">
        <v>1443</v>
      </c>
      <c r="B200" s="121">
        <v>45604</v>
      </c>
      <c r="C200" s="120" t="s">
        <v>1176</v>
      </c>
      <c r="D200" s="109" t="s">
        <v>363</v>
      </c>
      <c r="E200" s="108" t="s">
        <v>87</v>
      </c>
      <c r="F200" s="108" t="s">
        <v>1205</v>
      </c>
      <c r="G200" s="108">
        <v>30850603</v>
      </c>
      <c r="H200" s="115">
        <v>1</v>
      </c>
      <c r="I200" s="111">
        <v>0</v>
      </c>
      <c r="J200" s="116">
        <v>0</v>
      </c>
      <c r="K200" s="116">
        <v>0</v>
      </c>
      <c r="L200" s="116">
        <v>0</v>
      </c>
      <c r="M200" s="125">
        <v>-1</v>
      </c>
      <c r="N200" s="125">
        <f t="shared" si="3"/>
        <v>1</v>
      </c>
      <c r="O200" s="125">
        <v>1</v>
      </c>
      <c r="P200" s="269">
        <v>131.26</v>
      </c>
      <c r="Q200" s="270">
        <v>131.26</v>
      </c>
      <c r="R200" s="117">
        <v>45610</v>
      </c>
      <c r="S200" s="117">
        <v>45611</v>
      </c>
      <c r="T200" s="117">
        <v>45614</v>
      </c>
      <c r="U200" s="117" t="s">
        <v>560</v>
      </c>
      <c r="V200" s="162" t="s">
        <v>585</v>
      </c>
      <c r="W200" s="162" t="s">
        <v>1244</v>
      </c>
    </row>
    <row r="201" spans="1:23" x14ac:dyDescent="0.35">
      <c r="A201" s="120" t="s">
        <v>1444</v>
      </c>
      <c r="B201" s="121">
        <v>45604</v>
      </c>
      <c r="C201" s="120" t="s">
        <v>1206</v>
      </c>
      <c r="D201" s="109" t="s">
        <v>363</v>
      </c>
      <c r="E201" s="108" t="s">
        <v>87</v>
      </c>
      <c r="F201" s="108" t="s">
        <v>1207</v>
      </c>
      <c r="G201" s="108">
        <v>30850602</v>
      </c>
      <c r="H201" s="115">
        <v>1</v>
      </c>
      <c r="I201" s="111">
        <v>0</v>
      </c>
      <c r="J201" s="116">
        <v>0</v>
      </c>
      <c r="K201" s="116">
        <v>0</v>
      </c>
      <c r="L201" s="116">
        <v>0</v>
      </c>
      <c r="M201" s="125">
        <v>-1</v>
      </c>
      <c r="N201" s="125">
        <f t="shared" si="3"/>
        <v>1</v>
      </c>
      <c r="O201" s="125">
        <v>1</v>
      </c>
      <c r="P201" s="269">
        <v>131.26</v>
      </c>
      <c r="Q201" s="270">
        <v>131.26</v>
      </c>
      <c r="R201" s="117">
        <v>45610</v>
      </c>
      <c r="S201" s="117">
        <v>45611</v>
      </c>
      <c r="T201" s="117">
        <v>45614</v>
      </c>
      <c r="U201" s="117" t="s">
        <v>560</v>
      </c>
      <c r="V201" s="162" t="s">
        <v>585</v>
      </c>
      <c r="W201" s="162" t="s">
        <v>1244</v>
      </c>
    </row>
    <row r="202" spans="1:23" x14ac:dyDescent="0.35">
      <c r="A202" s="120" t="s">
        <v>1393</v>
      </c>
      <c r="B202" s="121">
        <v>45604</v>
      </c>
      <c r="C202" s="273" t="s">
        <v>1211</v>
      </c>
      <c r="D202" s="273" t="s">
        <v>362</v>
      </c>
      <c r="E202" s="135" t="s">
        <v>87</v>
      </c>
      <c r="F202" s="273" t="s">
        <v>1212</v>
      </c>
      <c r="G202" s="108">
        <v>30850541</v>
      </c>
      <c r="H202" s="115">
        <v>1</v>
      </c>
      <c r="I202" s="111">
        <v>0</v>
      </c>
      <c r="J202" s="116">
        <v>0</v>
      </c>
      <c r="K202" s="116">
        <v>0</v>
      </c>
      <c r="L202" s="116">
        <v>0</v>
      </c>
      <c r="M202" s="125">
        <v>-1</v>
      </c>
      <c r="N202" s="125">
        <f t="shared" si="3"/>
        <v>1</v>
      </c>
      <c r="O202" s="125">
        <v>1</v>
      </c>
      <c r="P202" s="269">
        <v>43.16</v>
      </c>
      <c r="Q202" s="270">
        <v>43.16</v>
      </c>
      <c r="R202" s="117">
        <v>45610</v>
      </c>
      <c r="S202" s="117">
        <v>45611</v>
      </c>
      <c r="T202" s="117">
        <v>45614</v>
      </c>
      <c r="U202" s="117" t="s">
        <v>602</v>
      </c>
      <c r="V202" s="162" t="s">
        <v>585</v>
      </c>
      <c r="W202" s="162" t="s">
        <v>1244</v>
      </c>
    </row>
    <row r="203" spans="1:23" x14ac:dyDescent="0.35">
      <c r="A203" s="120" t="s">
        <v>1445</v>
      </c>
      <c r="B203" s="81">
        <v>45611</v>
      </c>
      <c r="C203" s="273" t="s">
        <v>1213</v>
      </c>
      <c r="D203" s="273" t="s">
        <v>365</v>
      </c>
      <c r="E203" s="135" t="s">
        <v>87</v>
      </c>
      <c r="F203" s="273" t="s">
        <v>1070</v>
      </c>
      <c r="G203" s="108">
        <v>30850604</v>
      </c>
      <c r="H203" s="115">
        <v>28</v>
      </c>
      <c r="I203" s="111">
        <v>0</v>
      </c>
      <c r="J203" s="116">
        <v>0</v>
      </c>
      <c r="K203" s="116">
        <v>0</v>
      </c>
      <c r="L203" s="116">
        <v>0</v>
      </c>
      <c r="M203" s="125">
        <v>-28</v>
      </c>
      <c r="N203" s="125">
        <f t="shared" si="3"/>
        <v>28</v>
      </c>
      <c r="O203" s="125">
        <v>28</v>
      </c>
      <c r="P203" s="269">
        <v>131.74</v>
      </c>
      <c r="Q203" s="270">
        <v>3688.7200000000003</v>
      </c>
      <c r="R203" s="117">
        <v>45610</v>
      </c>
      <c r="S203" s="117">
        <v>45611</v>
      </c>
      <c r="T203" s="117">
        <v>45614</v>
      </c>
      <c r="U203" s="117"/>
      <c r="V203" s="162" t="s">
        <v>585</v>
      </c>
      <c r="W203" s="162" t="s">
        <v>1244</v>
      </c>
    </row>
    <row r="204" spans="1:23" x14ac:dyDescent="0.35">
      <c r="A204" s="120" t="s">
        <v>1446</v>
      </c>
      <c r="B204" s="81">
        <v>45611</v>
      </c>
      <c r="C204" s="273" t="s">
        <v>1214</v>
      </c>
      <c r="D204" s="273" t="s">
        <v>365</v>
      </c>
      <c r="E204" s="135" t="s">
        <v>87</v>
      </c>
      <c r="F204" s="273" t="s">
        <v>1070</v>
      </c>
      <c r="G204" s="108">
        <v>30850605</v>
      </c>
      <c r="H204" s="115">
        <v>28</v>
      </c>
      <c r="I204" s="111">
        <v>0</v>
      </c>
      <c r="J204" s="116">
        <v>0</v>
      </c>
      <c r="K204" s="116">
        <v>0</v>
      </c>
      <c r="L204" s="116">
        <v>0</v>
      </c>
      <c r="M204" s="125">
        <v>-28</v>
      </c>
      <c r="N204" s="125">
        <f t="shared" si="3"/>
        <v>28</v>
      </c>
      <c r="O204" s="125">
        <v>28</v>
      </c>
      <c r="P204" s="269">
        <v>131.74</v>
      </c>
      <c r="Q204" s="270">
        <v>3688.7200000000003</v>
      </c>
      <c r="R204" s="117">
        <v>45610</v>
      </c>
      <c r="S204" s="117">
        <v>45611</v>
      </c>
      <c r="T204" s="117">
        <v>45614</v>
      </c>
      <c r="U204" s="117"/>
      <c r="V204" s="162" t="s">
        <v>585</v>
      </c>
      <c r="W204" s="162" t="s">
        <v>1244</v>
      </c>
    </row>
    <row r="205" spans="1:23" x14ac:dyDescent="0.35">
      <c r="A205" s="120" t="s">
        <v>1447</v>
      </c>
      <c r="B205" s="81">
        <v>45611</v>
      </c>
      <c r="C205" s="273" t="s">
        <v>1215</v>
      </c>
      <c r="D205" s="273" t="s">
        <v>365</v>
      </c>
      <c r="E205" s="135" t="s">
        <v>87</v>
      </c>
      <c r="F205" s="273" t="s">
        <v>1070</v>
      </c>
      <c r="G205" s="108">
        <v>30850606</v>
      </c>
      <c r="H205" s="115">
        <v>10</v>
      </c>
      <c r="I205" s="111">
        <v>0</v>
      </c>
      <c r="J205" s="116">
        <v>0</v>
      </c>
      <c r="K205" s="116">
        <v>0</v>
      </c>
      <c r="L205" s="116">
        <v>0</v>
      </c>
      <c r="M205" s="125">
        <v>-10</v>
      </c>
      <c r="N205" s="125">
        <f t="shared" si="3"/>
        <v>10</v>
      </c>
      <c r="O205" s="125">
        <v>10</v>
      </c>
      <c r="P205" s="269">
        <v>131.74</v>
      </c>
      <c r="Q205" s="270">
        <v>1317.4</v>
      </c>
      <c r="R205" s="117">
        <v>45610</v>
      </c>
      <c r="S205" s="117">
        <v>45611</v>
      </c>
      <c r="T205" s="117">
        <v>45614</v>
      </c>
      <c r="U205" s="117" t="s">
        <v>602</v>
      </c>
      <c r="V205" s="162" t="s">
        <v>585</v>
      </c>
      <c r="W205" s="162" t="s">
        <v>1244</v>
      </c>
    </row>
    <row r="206" spans="1:23" x14ac:dyDescent="0.35">
      <c r="A206" s="120" t="s">
        <v>1448</v>
      </c>
      <c r="B206" s="81">
        <v>45611</v>
      </c>
      <c r="C206" s="273" t="s">
        <v>1216</v>
      </c>
      <c r="D206" s="273" t="s">
        <v>365</v>
      </c>
      <c r="E206" s="135" t="s">
        <v>87</v>
      </c>
      <c r="F206" s="273" t="s">
        <v>749</v>
      </c>
      <c r="G206" s="108">
        <v>30850607</v>
      </c>
      <c r="H206" s="115">
        <v>8</v>
      </c>
      <c r="I206" s="111">
        <v>0</v>
      </c>
      <c r="J206" s="116">
        <v>0</v>
      </c>
      <c r="K206" s="116">
        <v>0</v>
      </c>
      <c r="L206" s="116">
        <v>0</v>
      </c>
      <c r="M206" s="125">
        <v>-8</v>
      </c>
      <c r="N206" s="125">
        <f t="shared" si="3"/>
        <v>8</v>
      </c>
      <c r="O206" s="125">
        <v>8</v>
      </c>
      <c r="P206" s="269">
        <v>131.74</v>
      </c>
      <c r="Q206" s="270">
        <v>1053.92</v>
      </c>
      <c r="R206" s="117">
        <v>45610</v>
      </c>
      <c r="S206" s="117">
        <v>45611</v>
      </c>
      <c r="T206" s="117">
        <v>45614</v>
      </c>
      <c r="U206" s="117" t="s">
        <v>560</v>
      </c>
      <c r="V206" s="162" t="s">
        <v>585</v>
      </c>
      <c r="W206" s="162" t="s">
        <v>1244</v>
      </c>
    </row>
    <row r="207" spans="1:23" x14ac:dyDescent="0.35">
      <c r="A207" s="120" t="s">
        <v>1449</v>
      </c>
      <c r="B207" s="81">
        <v>45611</v>
      </c>
      <c r="C207" s="273" t="s">
        <v>1216</v>
      </c>
      <c r="D207" s="273" t="s">
        <v>365</v>
      </c>
      <c r="E207" s="135" t="s">
        <v>87</v>
      </c>
      <c r="F207" s="273" t="s">
        <v>1217</v>
      </c>
      <c r="G207" s="108">
        <v>30850608</v>
      </c>
      <c r="H207" s="115">
        <v>4</v>
      </c>
      <c r="I207" s="111">
        <v>0</v>
      </c>
      <c r="J207" s="116">
        <v>0</v>
      </c>
      <c r="K207" s="116">
        <v>0</v>
      </c>
      <c r="L207" s="116">
        <v>0</v>
      </c>
      <c r="M207" s="125">
        <v>-4</v>
      </c>
      <c r="N207" s="125">
        <f t="shared" si="3"/>
        <v>4</v>
      </c>
      <c r="O207" s="125">
        <v>4</v>
      </c>
      <c r="P207" s="269">
        <v>131.74</v>
      </c>
      <c r="Q207" s="270">
        <v>526.96</v>
      </c>
      <c r="R207" s="117">
        <v>45610</v>
      </c>
      <c r="S207" s="117">
        <v>45611</v>
      </c>
      <c r="T207" s="117">
        <v>45614</v>
      </c>
      <c r="U207" s="117" t="s">
        <v>604</v>
      </c>
      <c r="V207" s="162" t="s">
        <v>585</v>
      </c>
      <c r="W207" s="162" t="s">
        <v>1244</v>
      </c>
    </row>
    <row r="208" spans="1:23" x14ac:dyDescent="0.35">
      <c r="A208" s="120" t="s">
        <v>1450</v>
      </c>
      <c r="B208" s="81">
        <v>45611</v>
      </c>
      <c r="C208" s="273" t="s">
        <v>1216</v>
      </c>
      <c r="D208" s="273" t="s">
        <v>365</v>
      </c>
      <c r="E208" s="135" t="s">
        <v>87</v>
      </c>
      <c r="F208" s="273" t="s">
        <v>1218</v>
      </c>
      <c r="G208" s="108">
        <v>30850609</v>
      </c>
      <c r="H208" s="115">
        <v>2</v>
      </c>
      <c r="I208" s="111">
        <v>0</v>
      </c>
      <c r="J208" s="116">
        <v>0</v>
      </c>
      <c r="K208" s="116">
        <v>0</v>
      </c>
      <c r="L208" s="116">
        <v>0</v>
      </c>
      <c r="M208" s="125">
        <v>-2</v>
      </c>
      <c r="N208" s="125">
        <f t="shared" si="3"/>
        <v>2</v>
      </c>
      <c r="O208" s="125">
        <v>2</v>
      </c>
      <c r="P208" s="269">
        <v>131.74</v>
      </c>
      <c r="Q208" s="270">
        <v>263.48</v>
      </c>
      <c r="R208" s="117">
        <v>45610</v>
      </c>
      <c r="S208" s="117">
        <v>45611</v>
      </c>
      <c r="T208" s="117">
        <v>45614</v>
      </c>
      <c r="U208" s="117" t="s">
        <v>604</v>
      </c>
      <c r="V208" s="162" t="s">
        <v>585</v>
      </c>
      <c r="W208" s="162" t="s">
        <v>1244</v>
      </c>
    </row>
    <row r="209" spans="1:23" x14ac:dyDescent="0.35">
      <c r="A209" s="120" t="s">
        <v>1451</v>
      </c>
      <c r="B209" s="81">
        <v>45611</v>
      </c>
      <c r="C209" s="273" t="s">
        <v>1219</v>
      </c>
      <c r="D209" s="273" t="s">
        <v>365</v>
      </c>
      <c r="E209" s="135" t="s">
        <v>87</v>
      </c>
      <c r="F209" s="273" t="s">
        <v>1220</v>
      </c>
      <c r="G209" s="108">
        <v>30850610</v>
      </c>
      <c r="H209" s="115">
        <v>2</v>
      </c>
      <c r="I209" s="111">
        <v>0</v>
      </c>
      <c r="J209" s="116">
        <v>0</v>
      </c>
      <c r="K209" s="116">
        <v>0</v>
      </c>
      <c r="L209" s="116">
        <v>0</v>
      </c>
      <c r="M209" s="125">
        <v>-2</v>
      </c>
      <c r="N209" s="125">
        <f t="shared" si="3"/>
        <v>2</v>
      </c>
      <c r="O209" s="125">
        <v>2</v>
      </c>
      <c r="P209" s="269">
        <v>131.74</v>
      </c>
      <c r="Q209" s="270">
        <v>263.48</v>
      </c>
      <c r="R209" s="117">
        <v>45610</v>
      </c>
      <c r="S209" s="117">
        <v>45611</v>
      </c>
      <c r="T209" s="117">
        <v>45614</v>
      </c>
      <c r="U209" s="117" t="s">
        <v>560</v>
      </c>
      <c r="V209" s="162" t="s">
        <v>585</v>
      </c>
      <c r="W209" s="162" t="s">
        <v>1244</v>
      </c>
    </row>
    <row r="210" spans="1:23" x14ac:dyDescent="0.35">
      <c r="A210" s="120" t="s">
        <v>1452</v>
      </c>
      <c r="B210" s="81">
        <v>45611</v>
      </c>
      <c r="C210" s="273" t="s">
        <v>1219</v>
      </c>
      <c r="D210" s="273" t="s">
        <v>365</v>
      </c>
      <c r="E210" s="135" t="s">
        <v>87</v>
      </c>
      <c r="F210" s="273" t="s">
        <v>1217</v>
      </c>
      <c r="G210" s="108">
        <v>30850611</v>
      </c>
      <c r="H210" s="115">
        <v>2</v>
      </c>
      <c r="I210" s="111">
        <v>0</v>
      </c>
      <c r="J210" s="116">
        <v>0</v>
      </c>
      <c r="K210" s="116">
        <v>0</v>
      </c>
      <c r="L210" s="116">
        <v>0</v>
      </c>
      <c r="M210" s="125">
        <v>-2</v>
      </c>
      <c r="N210" s="125">
        <f t="shared" si="3"/>
        <v>2</v>
      </c>
      <c r="O210" s="125">
        <v>2</v>
      </c>
      <c r="P210" s="269">
        <v>131.74</v>
      </c>
      <c r="Q210" s="270">
        <v>263.48</v>
      </c>
      <c r="R210" s="117">
        <v>45610</v>
      </c>
      <c r="S210" s="117">
        <v>45611</v>
      </c>
      <c r="T210" s="117">
        <v>45614</v>
      </c>
      <c r="U210" s="117" t="s">
        <v>560</v>
      </c>
      <c r="V210" s="162" t="s">
        <v>585</v>
      </c>
      <c r="W210" s="162" t="s">
        <v>1244</v>
      </c>
    </row>
    <row r="211" spans="1:23" x14ac:dyDescent="0.35">
      <c r="A211" s="120" t="s">
        <v>1453</v>
      </c>
      <c r="B211" s="81">
        <v>45611</v>
      </c>
      <c r="C211" s="273" t="s">
        <v>1219</v>
      </c>
      <c r="D211" s="273" t="s">
        <v>365</v>
      </c>
      <c r="E211" s="135" t="s">
        <v>87</v>
      </c>
      <c r="F211" s="273" t="s">
        <v>749</v>
      </c>
      <c r="G211" s="108">
        <v>30850612</v>
      </c>
      <c r="H211" s="115">
        <v>1</v>
      </c>
      <c r="I211" s="111">
        <v>0</v>
      </c>
      <c r="J211" s="116">
        <v>0</v>
      </c>
      <c r="K211" s="116">
        <v>0</v>
      </c>
      <c r="L211" s="116">
        <v>0</v>
      </c>
      <c r="M211" s="125">
        <v>-1</v>
      </c>
      <c r="N211" s="125">
        <f t="shared" si="3"/>
        <v>1</v>
      </c>
      <c r="O211" s="125">
        <v>1</v>
      </c>
      <c r="P211" s="269">
        <v>131.74</v>
      </c>
      <c r="Q211" s="270">
        <v>131.74</v>
      </c>
      <c r="R211" s="117">
        <v>45610</v>
      </c>
      <c r="S211" s="117">
        <v>45611</v>
      </c>
      <c r="T211" s="117">
        <v>45614</v>
      </c>
      <c r="U211" s="117" t="s">
        <v>560</v>
      </c>
      <c r="V211" s="162" t="s">
        <v>585</v>
      </c>
      <c r="W211" s="162" t="s">
        <v>1244</v>
      </c>
    </row>
    <row r="212" spans="1:23" x14ac:dyDescent="0.35">
      <c r="A212" s="120" t="s">
        <v>1454</v>
      </c>
      <c r="B212" s="81">
        <v>45611</v>
      </c>
      <c r="C212" s="273" t="s">
        <v>1221</v>
      </c>
      <c r="D212" s="273" t="s">
        <v>363</v>
      </c>
      <c r="E212" s="135" t="s">
        <v>87</v>
      </c>
      <c r="F212" s="273" t="s">
        <v>1222</v>
      </c>
      <c r="G212" s="108">
        <v>30850613</v>
      </c>
      <c r="H212" s="115">
        <v>20</v>
      </c>
      <c r="I212" s="111">
        <v>0</v>
      </c>
      <c r="J212" s="116">
        <v>0</v>
      </c>
      <c r="K212" s="116">
        <v>0</v>
      </c>
      <c r="L212" s="116">
        <v>0</v>
      </c>
      <c r="M212" s="125">
        <v>-20</v>
      </c>
      <c r="N212" s="125">
        <f t="shared" si="3"/>
        <v>20</v>
      </c>
      <c r="O212" s="125">
        <v>20</v>
      </c>
      <c r="P212" s="269">
        <v>138.16</v>
      </c>
      <c r="Q212" s="270">
        <v>2763.2</v>
      </c>
      <c r="R212" s="117">
        <v>45610</v>
      </c>
      <c r="S212" s="117">
        <v>45611</v>
      </c>
      <c r="T212" s="117">
        <v>45614</v>
      </c>
      <c r="U212" s="117"/>
      <c r="V212" s="162" t="s">
        <v>585</v>
      </c>
      <c r="W212" s="162" t="s">
        <v>1244</v>
      </c>
    </row>
    <row r="213" spans="1:23" x14ac:dyDescent="0.35">
      <c r="A213" s="120" t="s">
        <v>1455</v>
      </c>
      <c r="B213" s="81">
        <v>45611</v>
      </c>
      <c r="C213" s="273" t="s">
        <v>1223</v>
      </c>
      <c r="D213" s="273" t="s">
        <v>363</v>
      </c>
      <c r="E213" s="135" t="s">
        <v>87</v>
      </c>
      <c r="F213" s="273" t="s">
        <v>1224</v>
      </c>
      <c r="G213" s="108">
        <v>30850614</v>
      </c>
      <c r="H213" s="115">
        <v>3</v>
      </c>
      <c r="I213" s="111">
        <v>0</v>
      </c>
      <c r="J213" s="116">
        <v>0</v>
      </c>
      <c r="K213" s="116">
        <v>0</v>
      </c>
      <c r="L213" s="116">
        <v>0</v>
      </c>
      <c r="M213" s="125">
        <v>-3</v>
      </c>
      <c r="N213" s="125">
        <f t="shared" si="3"/>
        <v>3</v>
      </c>
      <c r="O213" s="125">
        <v>3</v>
      </c>
      <c r="P213" s="269">
        <v>132.16</v>
      </c>
      <c r="Q213" s="270">
        <v>396.48</v>
      </c>
      <c r="R213" s="117">
        <v>45610</v>
      </c>
      <c r="S213" s="117">
        <v>45611</v>
      </c>
      <c r="T213" s="117">
        <v>45614</v>
      </c>
      <c r="U213" s="117" t="s">
        <v>602</v>
      </c>
      <c r="V213" s="162" t="s">
        <v>585</v>
      </c>
      <c r="W213" s="162" t="s">
        <v>1244</v>
      </c>
    </row>
    <row r="214" spans="1:23" x14ac:dyDescent="0.35">
      <c r="A214" s="120" t="s">
        <v>1456</v>
      </c>
      <c r="B214" s="81">
        <v>45611</v>
      </c>
      <c r="C214" s="273" t="s">
        <v>1176</v>
      </c>
      <c r="D214" s="273" t="s">
        <v>363</v>
      </c>
      <c r="E214" s="135" t="s">
        <v>87</v>
      </c>
      <c r="F214" s="273" t="s">
        <v>677</v>
      </c>
      <c r="G214" s="108">
        <v>30850615</v>
      </c>
      <c r="H214" s="115">
        <v>2</v>
      </c>
      <c r="I214" s="111">
        <v>0</v>
      </c>
      <c r="J214" s="116">
        <v>0</v>
      </c>
      <c r="K214" s="116">
        <v>0</v>
      </c>
      <c r="L214" s="116">
        <v>0</v>
      </c>
      <c r="M214" s="125">
        <v>-2</v>
      </c>
      <c r="N214" s="125">
        <f t="shared" si="3"/>
        <v>2</v>
      </c>
      <c r="O214" s="125">
        <v>2</v>
      </c>
      <c r="P214" s="269">
        <v>131.26</v>
      </c>
      <c r="Q214" s="270">
        <v>262.52</v>
      </c>
      <c r="R214" s="117">
        <v>45610</v>
      </c>
      <c r="S214" s="117">
        <v>45611</v>
      </c>
      <c r="T214" s="117">
        <v>45614</v>
      </c>
      <c r="U214" s="117" t="s">
        <v>602</v>
      </c>
      <c r="V214" s="162" t="s">
        <v>585</v>
      </c>
      <c r="W214" s="162" t="s">
        <v>1244</v>
      </c>
    </row>
    <row r="215" spans="1:23" x14ac:dyDescent="0.35">
      <c r="A215" s="120" t="s">
        <v>1457</v>
      </c>
      <c r="B215" s="81">
        <v>45611</v>
      </c>
      <c r="C215" s="273" t="s">
        <v>1130</v>
      </c>
      <c r="D215" s="273" t="s">
        <v>360</v>
      </c>
      <c r="E215" s="135" t="s">
        <v>87</v>
      </c>
      <c r="F215" s="273" t="s">
        <v>1225</v>
      </c>
      <c r="G215" s="108">
        <v>30850616</v>
      </c>
      <c r="H215" s="115">
        <v>24</v>
      </c>
      <c r="I215" s="111">
        <v>9</v>
      </c>
      <c r="J215" s="116">
        <v>15</v>
      </c>
      <c r="K215" s="116">
        <v>0</v>
      </c>
      <c r="L215" s="116">
        <v>0</v>
      </c>
      <c r="M215" s="125">
        <v>-15</v>
      </c>
      <c r="N215" s="125">
        <f t="shared" si="3"/>
        <v>15</v>
      </c>
      <c r="O215" s="125">
        <v>15</v>
      </c>
      <c r="P215" s="269">
        <v>38.020000000000003</v>
      </c>
      <c r="Q215" s="270">
        <v>570.30000000000007</v>
      </c>
      <c r="R215" s="117">
        <v>45610</v>
      </c>
      <c r="S215" s="117">
        <v>45611</v>
      </c>
      <c r="T215" s="117">
        <v>45614</v>
      </c>
      <c r="U215" s="117"/>
      <c r="V215" s="162" t="s">
        <v>561</v>
      </c>
      <c r="W215" s="162" t="s">
        <v>1244</v>
      </c>
    </row>
    <row r="216" spans="1:23" x14ac:dyDescent="0.35">
      <c r="A216" s="120" t="s">
        <v>1458</v>
      </c>
      <c r="B216" s="81">
        <v>45611</v>
      </c>
      <c r="C216" s="273" t="s">
        <v>485</v>
      </c>
      <c r="D216" s="273" t="s">
        <v>360</v>
      </c>
      <c r="E216" s="135" t="s">
        <v>87</v>
      </c>
      <c r="F216" s="273" t="s">
        <v>1226</v>
      </c>
      <c r="G216" s="108">
        <v>30850617</v>
      </c>
      <c r="H216" s="115">
        <v>22</v>
      </c>
      <c r="I216" s="111">
        <v>0</v>
      </c>
      <c r="J216" s="116">
        <v>0</v>
      </c>
      <c r="K216" s="116">
        <v>0</v>
      </c>
      <c r="L216" s="116">
        <v>0</v>
      </c>
      <c r="M216" s="125">
        <v>-22</v>
      </c>
      <c r="N216" s="125">
        <f t="shared" si="3"/>
        <v>22</v>
      </c>
      <c r="O216" s="125">
        <v>22</v>
      </c>
      <c r="P216" s="269">
        <v>31.678100000000001</v>
      </c>
      <c r="Q216" s="270">
        <v>696.91820000000007</v>
      </c>
      <c r="R216" s="117">
        <v>45610</v>
      </c>
      <c r="S216" s="117">
        <v>45611</v>
      </c>
      <c r="T216" s="117">
        <v>45614</v>
      </c>
      <c r="U216" s="117"/>
      <c r="V216" s="162" t="s">
        <v>585</v>
      </c>
      <c r="W216" s="162" t="s">
        <v>1244</v>
      </c>
    </row>
    <row r="217" spans="1:23" x14ac:dyDescent="0.35">
      <c r="A217" s="120" t="s">
        <v>1459</v>
      </c>
      <c r="B217" s="81">
        <v>45611</v>
      </c>
      <c r="C217" s="273" t="s">
        <v>981</v>
      </c>
      <c r="D217" s="273" t="s">
        <v>364</v>
      </c>
      <c r="E217" s="135" t="s">
        <v>87</v>
      </c>
      <c r="F217" s="273" t="s">
        <v>1227</v>
      </c>
      <c r="G217" s="108">
        <v>30850618</v>
      </c>
      <c r="H217" s="115">
        <v>17</v>
      </c>
      <c r="I217" s="111">
        <v>0</v>
      </c>
      <c r="J217" s="116">
        <v>0</v>
      </c>
      <c r="K217" s="116">
        <v>0</v>
      </c>
      <c r="L217" s="116">
        <v>0</v>
      </c>
      <c r="M217" s="125">
        <v>-17</v>
      </c>
      <c r="N217" s="125">
        <f t="shared" si="3"/>
        <v>17</v>
      </c>
      <c r="O217" s="125">
        <v>17</v>
      </c>
      <c r="P217" s="269">
        <v>116.45</v>
      </c>
      <c r="Q217" s="270">
        <v>1979.65</v>
      </c>
      <c r="R217" s="117">
        <v>45611</v>
      </c>
      <c r="S217" s="117">
        <v>45614</v>
      </c>
      <c r="T217" s="117">
        <v>45615</v>
      </c>
      <c r="U217" s="117" t="s">
        <v>604</v>
      </c>
      <c r="V217" s="162" t="s">
        <v>585</v>
      </c>
      <c r="W217" s="162" t="s">
        <v>1244</v>
      </c>
    </row>
    <row r="218" spans="1:23" x14ac:dyDescent="0.35">
      <c r="A218" s="120" t="s">
        <v>1460</v>
      </c>
      <c r="B218" s="81">
        <v>45611</v>
      </c>
      <c r="C218" s="273" t="s">
        <v>110</v>
      </c>
      <c r="D218" s="273" t="s">
        <v>364</v>
      </c>
      <c r="E218" s="135" t="s">
        <v>87</v>
      </c>
      <c r="F218" s="273" t="s">
        <v>1228</v>
      </c>
      <c r="G218" s="108">
        <v>30850619</v>
      </c>
      <c r="H218" s="115">
        <v>6</v>
      </c>
      <c r="I218" s="111">
        <v>0</v>
      </c>
      <c r="J218" s="116">
        <v>0</v>
      </c>
      <c r="K218" s="116">
        <v>0</v>
      </c>
      <c r="L218" s="116">
        <v>0</v>
      </c>
      <c r="M218" s="125">
        <v>-6</v>
      </c>
      <c r="N218" s="125">
        <f t="shared" si="3"/>
        <v>6</v>
      </c>
      <c r="O218" s="125">
        <v>6</v>
      </c>
      <c r="P218" s="269">
        <v>98.95</v>
      </c>
      <c r="Q218" s="270">
        <v>593.70000000000005</v>
      </c>
      <c r="R218" s="117">
        <v>45611</v>
      </c>
      <c r="S218" s="117">
        <v>45614</v>
      </c>
      <c r="T218" s="117">
        <v>45615</v>
      </c>
      <c r="U218" s="117" t="s">
        <v>602</v>
      </c>
      <c r="V218" s="162" t="s">
        <v>585</v>
      </c>
      <c r="W218" s="162" t="s">
        <v>1244</v>
      </c>
    </row>
    <row r="219" spans="1:23" x14ac:dyDescent="0.35">
      <c r="A219" s="120" t="s">
        <v>1461</v>
      </c>
      <c r="B219" s="81">
        <v>45611</v>
      </c>
      <c r="C219" s="273" t="s">
        <v>188</v>
      </c>
      <c r="D219" s="273" t="s">
        <v>364</v>
      </c>
      <c r="E219" s="135" t="s">
        <v>87</v>
      </c>
      <c r="F219" s="273" t="s">
        <v>1138</v>
      </c>
      <c r="G219" s="108">
        <v>30850620</v>
      </c>
      <c r="H219" s="115">
        <v>4</v>
      </c>
      <c r="I219" s="111">
        <v>0</v>
      </c>
      <c r="J219" s="116">
        <v>0</v>
      </c>
      <c r="K219" s="116">
        <v>0</v>
      </c>
      <c r="L219" s="116">
        <v>0</v>
      </c>
      <c r="M219" s="125">
        <v>-4</v>
      </c>
      <c r="N219" s="125">
        <f t="shared" si="3"/>
        <v>4</v>
      </c>
      <c r="O219" s="125">
        <v>4</v>
      </c>
      <c r="P219" s="269">
        <v>115.46</v>
      </c>
      <c r="Q219" s="270">
        <v>461.84</v>
      </c>
      <c r="R219" s="117">
        <v>45611</v>
      </c>
      <c r="S219" s="117">
        <v>45614</v>
      </c>
      <c r="T219" s="117">
        <v>45615</v>
      </c>
      <c r="U219" s="117" t="s">
        <v>602</v>
      </c>
      <c r="V219" s="162" t="s">
        <v>585</v>
      </c>
      <c r="W219" s="162" t="s">
        <v>1244</v>
      </c>
    </row>
    <row r="220" spans="1:23" x14ac:dyDescent="0.35">
      <c r="A220" s="120" t="s">
        <v>1462</v>
      </c>
      <c r="B220" s="81">
        <v>45611</v>
      </c>
      <c r="C220" s="273" t="s">
        <v>981</v>
      </c>
      <c r="D220" s="273" t="s">
        <v>364</v>
      </c>
      <c r="E220" s="135" t="s">
        <v>87</v>
      </c>
      <c r="F220" s="273" t="s">
        <v>1229</v>
      </c>
      <c r="G220" s="108">
        <v>30850621</v>
      </c>
      <c r="H220" s="115">
        <v>4</v>
      </c>
      <c r="I220" s="111">
        <v>0</v>
      </c>
      <c r="J220" s="116">
        <v>0</v>
      </c>
      <c r="K220" s="116">
        <v>0</v>
      </c>
      <c r="L220" s="116">
        <v>0</v>
      </c>
      <c r="M220" s="125">
        <v>-4</v>
      </c>
      <c r="N220" s="125">
        <f t="shared" si="3"/>
        <v>4</v>
      </c>
      <c r="O220" s="125">
        <v>4</v>
      </c>
      <c r="P220" s="269">
        <v>116.45</v>
      </c>
      <c r="Q220" s="270">
        <v>465.8</v>
      </c>
      <c r="R220" s="117">
        <v>45611</v>
      </c>
      <c r="S220" s="117">
        <v>45614</v>
      </c>
      <c r="T220" s="117">
        <v>45615</v>
      </c>
      <c r="U220" s="117" t="s">
        <v>602</v>
      </c>
      <c r="V220" s="162" t="s">
        <v>585</v>
      </c>
      <c r="W220" s="162" t="s">
        <v>1244</v>
      </c>
    </row>
    <row r="221" spans="1:23" x14ac:dyDescent="0.35">
      <c r="A221" s="120" t="s">
        <v>1463</v>
      </c>
      <c r="B221" s="81">
        <v>45611</v>
      </c>
      <c r="C221" s="273" t="s">
        <v>189</v>
      </c>
      <c r="D221" s="273" t="s">
        <v>364</v>
      </c>
      <c r="E221" s="135" t="s">
        <v>87</v>
      </c>
      <c r="F221" s="273" t="s">
        <v>1230</v>
      </c>
      <c r="G221" s="108">
        <v>30850622</v>
      </c>
      <c r="H221" s="115">
        <v>2</v>
      </c>
      <c r="I221" s="111">
        <v>0</v>
      </c>
      <c r="J221" s="116">
        <v>0</v>
      </c>
      <c r="K221" s="116">
        <v>0</v>
      </c>
      <c r="L221" s="116">
        <v>0</v>
      </c>
      <c r="M221" s="125">
        <v>-2</v>
      </c>
      <c r="N221" s="125">
        <f t="shared" si="3"/>
        <v>2</v>
      </c>
      <c r="O221" s="125">
        <v>2</v>
      </c>
      <c r="P221" s="269">
        <v>115.46</v>
      </c>
      <c r="Q221" s="270">
        <v>230.92</v>
      </c>
      <c r="R221" s="117">
        <v>45611</v>
      </c>
      <c r="S221" s="117">
        <v>45614</v>
      </c>
      <c r="T221" s="117">
        <v>45615</v>
      </c>
      <c r="U221" s="117" t="s">
        <v>602</v>
      </c>
      <c r="V221" s="162" t="s">
        <v>585</v>
      </c>
      <c r="W221" s="162" t="s">
        <v>1244</v>
      </c>
    </row>
    <row r="222" spans="1:23" x14ac:dyDescent="0.35">
      <c r="A222" s="120" t="s">
        <v>1464</v>
      </c>
      <c r="B222" s="81">
        <v>45611</v>
      </c>
      <c r="C222" s="273" t="s">
        <v>1174</v>
      </c>
      <c r="D222" s="273" t="s">
        <v>363</v>
      </c>
      <c r="E222" s="135" t="s">
        <v>87</v>
      </c>
      <c r="F222" s="273" t="s">
        <v>661</v>
      </c>
      <c r="G222" s="108">
        <v>30850623</v>
      </c>
      <c r="H222" s="115">
        <v>1</v>
      </c>
      <c r="I222" s="111">
        <v>0</v>
      </c>
      <c r="J222" s="116">
        <v>0</v>
      </c>
      <c r="K222" s="116">
        <v>0</v>
      </c>
      <c r="L222" s="116">
        <v>0</v>
      </c>
      <c r="M222" s="125">
        <v>-1</v>
      </c>
      <c r="N222" s="125">
        <f t="shared" si="3"/>
        <v>1</v>
      </c>
      <c r="O222" s="125">
        <v>1</v>
      </c>
      <c r="P222" s="269">
        <v>132</v>
      </c>
      <c r="Q222" s="270">
        <v>132</v>
      </c>
      <c r="R222" s="117">
        <v>45611</v>
      </c>
      <c r="S222" s="117">
        <v>45614</v>
      </c>
      <c r="T222" s="117">
        <v>45615</v>
      </c>
      <c r="U222" s="117" t="s">
        <v>604</v>
      </c>
      <c r="V222" s="162" t="s">
        <v>585</v>
      </c>
      <c r="W222" s="162" t="s">
        <v>1244</v>
      </c>
    </row>
    <row r="223" spans="1:23" x14ac:dyDescent="0.35">
      <c r="A223" s="120" t="s">
        <v>1380</v>
      </c>
      <c r="B223" s="81">
        <v>45611</v>
      </c>
      <c r="C223" s="273" t="s">
        <v>1065</v>
      </c>
      <c r="D223" s="273" t="s">
        <v>364</v>
      </c>
      <c r="E223" s="135" t="s">
        <v>87</v>
      </c>
      <c r="F223" s="273" t="s">
        <v>1075</v>
      </c>
      <c r="G223" s="108">
        <v>30850624</v>
      </c>
      <c r="H223" s="115">
        <v>1</v>
      </c>
      <c r="I223" s="111">
        <v>0</v>
      </c>
      <c r="J223" s="116">
        <v>0</v>
      </c>
      <c r="K223" s="116">
        <v>0</v>
      </c>
      <c r="L223" s="116">
        <v>0</v>
      </c>
      <c r="M223" s="125">
        <v>-1</v>
      </c>
      <c r="N223" s="125">
        <f t="shared" si="3"/>
        <v>1</v>
      </c>
      <c r="O223" s="125">
        <v>1</v>
      </c>
      <c r="P223" s="269">
        <v>100.29</v>
      </c>
      <c r="Q223" s="270">
        <v>100.29</v>
      </c>
      <c r="R223" s="117">
        <v>45611</v>
      </c>
      <c r="S223" s="117">
        <v>45614</v>
      </c>
      <c r="T223" s="117">
        <v>45615</v>
      </c>
      <c r="U223" s="117" t="s">
        <v>604</v>
      </c>
      <c r="V223" s="162" t="s">
        <v>585</v>
      </c>
      <c r="W223" s="162" t="s">
        <v>1244</v>
      </c>
    </row>
    <row r="224" spans="1:23" x14ac:dyDescent="0.35">
      <c r="A224" s="120" t="s">
        <v>1465</v>
      </c>
      <c r="B224" s="81">
        <v>45611</v>
      </c>
      <c r="C224" s="273" t="s">
        <v>507</v>
      </c>
      <c r="D224" s="273" t="s">
        <v>364</v>
      </c>
      <c r="E224" s="135" t="s">
        <v>87</v>
      </c>
      <c r="F224" s="273" t="s">
        <v>1137</v>
      </c>
      <c r="G224" s="108">
        <v>30850625</v>
      </c>
      <c r="H224" s="115">
        <v>1</v>
      </c>
      <c r="I224" s="111">
        <v>0</v>
      </c>
      <c r="J224" s="116">
        <v>0</v>
      </c>
      <c r="K224" s="116">
        <v>0</v>
      </c>
      <c r="L224" s="116">
        <v>0</v>
      </c>
      <c r="M224" s="125">
        <v>-1</v>
      </c>
      <c r="N224" s="125">
        <f t="shared" si="3"/>
        <v>1</v>
      </c>
      <c r="O224" s="125">
        <v>1</v>
      </c>
      <c r="P224" s="269">
        <v>99.6</v>
      </c>
      <c r="Q224" s="270">
        <v>99.6</v>
      </c>
      <c r="R224" s="117">
        <v>45611</v>
      </c>
      <c r="S224" s="117">
        <v>45614</v>
      </c>
      <c r="T224" s="117">
        <v>45615</v>
      </c>
      <c r="U224" s="117" t="s">
        <v>604</v>
      </c>
      <c r="V224" s="162" t="s">
        <v>585</v>
      </c>
      <c r="W224" s="162" t="s">
        <v>1244</v>
      </c>
    </row>
    <row r="225" spans="1:23" x14ac:dyDescent="0.35">
      <c r="A225" s="120" t="s">
        <v>1466</v>
      </c>
      <c r="B225" s="81">
        <v>45611</v>
      </c>
      <c r="C225" s="273" t="s">
        <v>440</v>
      </c>
      <c r="D225" s="273" t="s">
        <v>360</v>
      </c>
      <c r="E225" s="135" t="s">
        <v>87</v>
      </c>
      <c r="F225" s="273" t="s">
        <v>1231</v>
      </c>
      <c r="G225" s="108">
        <v>30850626</v>
      </c>
      <c r="H225" s="115">
        <v>1</v>
      </c>
      <c r="I225" s="111">
        <v>0</v>
      </c>
      <c r="J225" s="116">
        <v>0</v>
      </c>
      <c r="K225" s="116">
        <v>0</v>
      </c>
      <c r="L225" s="116">
        <v>0</v>
      </c>
      <c r="M225" s="125">
        <v>-1</v>
      </c>
      <c r="N225" s="125">
        <f t="shared" si="3"/>
        <v>1</v>
      </c>
      <c r="O225" s="125">
        <v>1</v>
      </c>
      <c r="P225" s="269">
        <v>28.14</v>
      </c>
      <c r="Q225" s="270">
        <v>28.14</v>
      </c>
      <c r="R225" s="117">
        <v>45611</v>
      </c>
      <c r="S225" s="117">
        <v>45614</v>
      </c>
      <c r="T225" s="117">
        <v>45615</v>
      </c>
      <c r="U225" s="117" t="s">
        <v>560</v>
      </c>
      <c r="V225" s="162" t="s">
        <v>585</v>
      </c>
      <c r="W225" s="162" t="s">
        <v>1244</v>
      </c>
    </row>
    <row r="226" spans="1:23" x14ac:dyDescent="0.35">
      <c r="A226" s="120" t="s">
        <v>1467</v>
      </c>
      <c r="B226" s="81">
        <v>45611</v>
      </c>
      <c r="C226" s="273" t="s">
        <v>119</v>
      </c>
      <c r="D226" s="273" t="s">
        <v>364</v>
      </c>
      <c r="E226" s="135" t="s">
        <v>87</v>
      </c>
      <c r="F226" s="273" t="s">
        <v>1231</v>
      </c>
      <c r="G226" s="108">
        <v>30850627</v>
      </c>
      <c r="H226" s="115">
        <v>1</v>
      </c>
      <c r="I226" s="111">
        <v>0</v>
      </c>
      <c r="J226" s="116">
        <v>0</v>
      </c>
      <c r="K226" s="116">
        <v>0</v>
      </c>
      <c r="L226" s="116">
        <v>0</v>
      </c>
      <c r="M226" s="125">
        <v>-1</v>
      </c>
      <c r="N226" s="125">
        <f t="shared" si="3"/>
        <v>1</v>
      </c>
      <c r="O226" s="125">
        <v>1</v>
      </c>
      <c r="P226" s="269">
        <v>99.6</v>
      </c>
      <c r="Q226" s="270">
        <v>99.6</v>
      </c>
      <c r="R226" s="117">
        <v>45611</v>
      </c>
      <c r="S226" s="117">
        <v>45614</v>
      </c>
      <c r="T226" s="117">
        <v>45615</v>
      </c>
      <c r="U226" s="117" t="s">
        <v>604</v>
      </c>
      <c r="V226" s="162" t="s">
        <v>585</v>
      </c>
      <c r="W226" s="162" t="s">
        <v>1244</v>
      </c>
    </row>
    <row r="227" spans="1:23" x14ac:dyDescent="0.35">
      <c r="A227" s="120" t="s">
        <v>1468</v>
      </c>
      <c r="B227" s="81">
        <v>45611</v>
      </c>
      <c r="C227" s="273" t="s">
        <v>130</v>
      </c>
      <c r="D227" s="273" t="s">
        <v>364</v>
      </c>
      <c r="E227" s="135" t="s">
        <v>87</v>
      </c>
      <c r="F227" s="273" t="s">
        <v>1232</v>
      </c>
      <c r="G227" s="108">
        <v>30850628</v>
      </c>
      <c r="H227" s="115">
        <v>1</v>
      </c>
      <c r="I227" s="111">
        <v>0</v>
      </c>
      <c r="J227" s="116">
        <v>1</v>
      </c>
      <c r="K227" s="116">
        <v>0</v>
      </c>
      <c r="L227" s="116">
        <v>0</v>
      </c>
      <c r="M227" s="125">
        <v>-1</v>
      </c>
      <c r="N227" s="125">
        <f t="shared" si="3"/>
        <v>1</v>
      </c>
      <c r="O227" s="125">
        <v>1</v>
      </c>
      <c r="P227" s="269">
        <v>99.6</v>
      </c>
      <c r="Q227" s="270">
        <v>99.6</v>
      </c>
      <c r="R227" s="117">
        <v>45611</v>
      </c>
      <c r="S227" s="117">
        <v>45614</v>
      </c>
      <c r="T227" s="117">
        <v>45615</v>
      </c>
      <c r="U227" s="117" t="s">
        <v>604</v>
      </c>
      <c r="V227" s="162" t="s">
        <v>585</v>
      </c>
      <c r="W227" s="162" t="s">
        <v>1244</v>
      </c>
    </row>
    <row r="228" spans="1:23" x14ac:dyDescent="0.35">
      <c r="A228" s="120" t="s">
        <v>1469</v>
      </c>
      <c r="B228" s="81">
        <v>45611</v>
      </c>
      <c r="C228" s="273" t="s">
        <v>188</v>
      </c>
      <c r="D228" s="273" t="s">
        <v>364</v>
      </c>
      <c r="E228" s="135" t="s">
        <v>87</v>
      </c>
      <c r="F228" s="273" t="s">
        <v>1233</v>
      </c>
      <c r="G228" s="108">
        <v>30850629</v>
      </c>
      <c r="H228" s="115">
        <v>1</v>
      </c>
      <c r="I228" s="111">
        <v>0</v>
      </c>
      <c r="J228" s="116">
        <v>0</v>
      </c>
      <c r="K228" s="116">
        <v>0</v>
      </c>
      <c r="L228" s="116">
        <v>0</v>
      </c>
      <c r="M228" s="125">
        <v>-1</v>
      </c>
      <c r="N228" s="125">
        <f t="shared" si="3"/>
        <v>1</v>
      </c>
      <c r="O228" s="125">
        <v>1</v>
      </c>
      <c r="P228" s="269">
        <v>115.46</v>
      </c>
      <c r="Q228" s="270">
        <v>115.46</v>
      </c>
      <c r="R228" s="117">
        <v>45611</v>
      </c>
      <c r="S228" s="117">
        <v>45614</v>
      </c>
      <c r="T228" s="117">
        <v>45615</v>
      </c>
      <c r="U228" s="117" t="s">
        <v>560</v>
      </c>
      <c r="V228" s="162" t="s">
        <v>585</v>
      </c>
      <c r="W228" s="162" t="s">
        <v>1244</v>
      </c>
    </row>
    <row r="229" spans="1:23" x14ac:dyDescent="0.35">
      <c r="A229" s="120" t="s">
        <v>1470</v>
      </c>
      <c r="B229" s="81">
        <v>45611</v>
      </c>
      <c r="C229" s="273" t="s">
        <v>189</v>
      </c>
      <c r="D229" s="273" t="s">
        <v>364</v>
      </c>
      <c r="E229" s="135" t="s">
        <v>87</v>
      </c>
      <c r="F229" s="273" t="s">
        <v>1234</v>
      </c>
      <c r="G229" s="108">
        <v>30850630</v>
      </c>
      <c r="H229" s="115">
        <v>1</v>
      </c>
      <c r="I229" s="111">
        <v>0</v>
      </c>
      <c r="J229" s="116">
        <v>0</v>
      </c>
      <c r="K229" s="116">
        <v>0</v>
      </c>
      <c r="L229" s="116">
        <v>0</v>
      </c>
      <c r="M229" s="125">
        <v>-1</v>
      </c>
      <c r="N229" s="125">
        <f t="shared" si="3"/>
        <v>1</v>
      </c>
      <c r="O229" s="125">
        <v>1</v>
      </c>
      <c r="P229" s="269">
        <v>115.46</v>
      </c>
      <c r="Q229" s="270">
        <v>115.46</v>
      </c>
      <c r="R229" s="117">
        <v>45611</v>
      </c>
      <c r="S229" s="117">
        <v>45614</v>
      </c>
      <c r="T229" s="117">
        <v>45615</v>
      </c>
      <c r="U229" s="117" t="s">
        <v>604</v>
      </c>
      <c r="V229" s="162" t="s">
        <v>585</v>
      </c>
      <c r="W229" s="162" t="s">
        <v>1244</v>
      </c>
    </row>
    <row r="230" spans="1:23" x14ac:dyDescent="0.35">
      <c r="A230" s="120" t="s">
        <v>1471</v>
      </c>
      <c r="B230" s="81">
        <v>45611</v>
      </c>
      <c r="C230" s="273" t="s">
        <v>502</v>
      </c>
      <c r="D230" s="273" t="s">
        <v>364</v>
      </c>
      <c r="E230" s="135" t="s">
        <v>87</v>
      </c>
      <c r="F230" s="273" t="s">
        <v>1235</v>
      </c>
      <c r="G230" s="108">
        <v>30850631</v>
      </c>
      <c r="H230" s="115">
        <v>26</v>
      </c>
      <c r="I230" s="111">
        <v>0</v>
      </c>
      <c r="J230" s="116">
        <v>0</v>
      </c>
      <c r="K230" s="116">
        <v>0</v>
      </c>
      <c r="L230" s="116">
        <v>0</v>
      </c>
      <c r="M230" s="125">
        <v>-26</v>
      </c>
      <c r="N230" s="125">
        <f t="shared" si="3"/>
        <v>26</v>
      </c>
      <c r="O230" s="125">
        <v>26</v>
      </c>
      <c r="P230" s="269">
        <v>100.29</v>
      </c>
      <c r="Q230" s="270">
        <v>2607.54</v>
      </c>
      <c r="R230" s="117">
        <v>45611</v>
      </c>
      <c r="S230" s="117">
        <v>45614</v>
      </c>
      <c r="T230" s="117">
        <v>45615</v>
      </c>
      <c r="U230" s="117"/>
      <c r="V230" s="162" t="s">
        <v>585</v>
      </c>
      <c r="W230" s="162" t="s">
        <v>1244</v>
      </c>
    </row>
    <row r="231" spans="1:23" x14ac:dyDescent="0.35">
      <c r="A231" s="120" t="s">
        <v>1472</v>
      </c>
      <c r="B231" s="81">
        <v>45611</v>
      </c>
      <c r="C231" s="273" t="s">
        <v>502</v>
      </c>
      <c r="D231" s="273" t="s">
        <v>364</v>
      </c>
      <c r="E231" s="135" t="s">
        <v>87</v>
      </c>
      <c r="F231" s="273" t="s">
        <v>497</v>
      </c>
      <c r="G231" s="108">
        <v>30850632</v>
      </c>
      <c r="H231" s="115">
        <v>4</v>
      </c>
      <c r="I231" s="111">
        <v>0</v>
      </c>
      <c r="J231" s="116">
        <v>0</v>
      </c>
      <c r="K231" s="116">
        <v>0</v>
      </c>
      <c r="L231" s="116">
        <v>0</v>
      </c>
      <c r="M231" s="125">
        <v>-4</v>
      </c>
      <c r="N231" s="125">
        <f t="shared" si="3"/>
        <v>4</v>
      </c>
      <c r="O231" s="125">
        <v>4</v>
      </c>
      <c r="P231" s="269">
        <v>100.29</v>
      </c>
      <c r="Q231" s="270">
        <v>401.16</v>
      </c>
      <c r="R231" s="117">
        <v>45611</v>
      </c>
      <c r="S231" s="117">
        <v>45614</v>
      </c>
      <c r="T231" s="117">
        <v>45615</v>
      </c>
      <c r="U231" s="117" t="s">
        <v>602</v>
      </c>
      <c r="V231" s="162" t="s">
        <v>585</v>
      </c>
      <c r="W231" s="162" t="s">
        <v>1244</v>
      </c>
    </row>
    <row r="232" spans="1:23" x14ac:dyDescent="0.35">
      <c r="A232" s="120" t="s">
        <v>1473</v>
      </c>
      <c r="B232" s="81">
        <v>45611</v>
      </c>
      <c r="C232" s="273" t="s">
        <v>245</v>
      </c>
      <c r="D232" s="273" t="s">
        <v>360</v>
      </c>
      <c r="E232" s="135" t="s">
        <v>87</v>
      </c>
      <c r="F232" s="273" t="s">
        <v>1236</v>
      </c>
      <c r="G232" s="108">
        <v>30850633</v>
      </c>
      <c r="H232" s="115">
        <v>1</v>
      </c>
      <c r="I232" s="111">
        <v>0</v>
      </c>
      <c r="J232" s="116">
        <v>0</v>
      </c>
      <c r="K232" s="116">
        <v>0</v>
      </c>
      <c r="L232" s="116">
        <v>0</v>
      </c>
      <c r="M232" s="125">
        <v>-1</v>
      </c>
      <c r="N232" s="125">
        <f t="shared" si="3"/>
        <v>1</v>
      </c>
      <c r="O232" s="125">
        <v>1</v>
      </c>
      <c r="P232" s="269">
        <v>58.32</v>
      </c>
      <c r="Q232" s="270">
        <v>58.32</v>
      </c>
      <c r="R232" s="117">
        <v>45611</v>
      </c>
      <c r="S232" s="117">
        <v>45614</v>
      </c>
      <c r="T232" s="117">
        <v>45615</v>
      </c>
      <c r="U232" s="117" t="s">
        <v>604</v>
      </c>
      <c r="V232" s="162" t="s">
        <v>585</v>
      </c>
      <c r="W232" s="162" t="s">
        <v>1244</v>
      </c>
    </row>
    <row r="233" spans="1:23" x14ac:dyDescent="0.35">
      <c r="A233" s="120" t="s">
        <v>1474</v>
      </c>
      <c r="B233" s="81">
        <v>45611</v>
      </c>
      <c r="C233" s="273" t="s">
        <v>502</v>
      </c>
      <c r="D233" s="273" t="s">
        <v>364</v>
      </c>
      <c r="E233" s="135" t="s">
        <v>87</v>
      </c>
      <c r="F233" s="273" t="s">
        <v>1237</v>
      </c>
      <c r="G233" s="108">
        <v>30850634</v>
      </c>
      <c r="H233" s="115">
        <v>147</v>
      </c>
      <c r="I233" s="111">
        <v>140</v>
      </c>
      <c r="J233" s="116">
        <v>5</v>
      </c>
      <c r="K233" s="116">
        <v>2</v>
      </c>
      <c r="L233" s="116">
        <v>0</v>
      </c>
      <c r="M233" s="125">
        <v>-7</v>
      </c>
      <c r="N233" s="125">
        <f t="shared" si="3"/>
        <v>7</v>
      </c>
      <c r="O233" s="125">
        <v>7</v>
      </c>
      <c r="P233" s="269">
        <v>100.29</v>
      </c>
      <c r="Q233" s="270">
        <v>702.03000000000009</v>
      </c>
      <c r="R233" s="117">
        <v>45611</v>
      </c>
      <c r="S233" s="117">
        <v>45614</v>
      </c>
      <c r="T233" s="117">
        <v>45615</v>
      </c>
      <c r="U233" s="117"/>
      <c r="V233" s="162" t="s">
        <v>561</v>
      </c>
      <c r="W233" s="162" t="s">
        <v>1244</v>
      </c>
    </row>
    <row r="234" spans="1:23" x14ac:dyDescent="0.35">
      <c r="A234" s="120" t="s">
        <v>1475</v>
      </c>
      <c r="B234" s="81">
        <v>45611</v>
      </c>
      <c r="C234" s="273" t="s">
        <v>1238</v>
      </c>
      <c r="D234" s="273" t="s">
        <v>364</v>
      </c>
      <c r="E234" s="135" t="s">
        <v>87</v>
      </c>
      <c r="F234" s="273" t="s">
        <v>1016</v>
      </c>
      <c r="G234" s="108">
        <v>30850635</v>
      </c>
      <c r="H234" s="115">
        <v>90</v>
      </c>
      <c r="I234" s="111">
        <v>87</v>
      </c>
      <c r="J234" s="116">
        <v>3</v>
      </c>
      <c r="K234" s="116">
        <v>0</v>
      </c>
      <c r="L234" s="116">
        <v>0</v>
      </c>
      <c r="M234" s="125">
        <v>-3</v>
      </c>
      <c r="N234" s="125">
        <f t="shared" si="3"/>
        <v>3</v>
      </c>
      <c r="O234" s="125">
        <v>3</v>
      </c>
      <c r="P234" s="269">
        <v>99.64</v>
      </c>
      <c r="Q234" s="270">
        <v>298.92</v>
      </c>
      <c r="R234" s="117">
        <v>45611</v>
      </c>
      <c r="S234" s="117">
        <v>45614</v>
      </c>
      <c r="T234" s="117">
        <v>45615</v>
      </c>
      <c r="U234" s="117"/>
      <c r="V234" s="162" t="s">
        <v>561</v>
      </c>
      <c r="W234" s="162" t="s">
        <v>1244</v>
      </c>
    </row>
    <row r="235" spans="1:23" x14ac:dyDescent="0.35">
      <c r="A235" s="120" t="s">
        <v>1476</v>
      </c>
      <c r="B235" s="81">
        <v>45611</v>
      </c>
      <c r="C235" s="273" t="s">
        <v>502</v>
      </c>
      <c r="D235" s="273" t="s">
        <v>364</v>
      </c>
      <c r="E235" s="135" t="s">
        <v>87</v>
      </c>
      <c r="F235" s="273" t="s">
        <v>1239</v>
      </c>
      <c r="G235" s="108">
        <v>30850636</v>
      </c>
      <c r="H235" s="115">
        <v>28</v>
      </c>
      <c r="I235" s="111">
        <v>0</v>
      </c>
      <c r="J235" s="116">
        <v>0</v>
      </c>
      <c r="K235" s="116">
        <v>0</v>
      </c>
      <c r="L235" s="116">
        <v>0</v>
      </c>
      <c r="M235" s="125">
        <v>-28</v>
      </c>
      <c r="N235" s="125">
        <f t="shared" si="3"/>
        <v>28</v>
      </c>
      <c r="O235" s="125">
        <v>28</v>
      </c>
      <c r="P235" s="269">
        <v>100.29</v>
      </c>
      <c r="Q235" s="270">
        <v>2808.1200000000003</v>
      </c>
      <c r="R235" s="117">
        <v>45615</v>
      </c>
      <c r="S235" s="117">
        <v>45616</v>
      </c>
      <c r="T235" s="117">
        <v>45617</v>
      </c>
      <c r="U235" s="117"/>
      <c r="V235" s="162" t="s">
        <v>585</v>
      </c>
      <c r="W235" s="162" t="s">
        <v>1244</v>
      </c>
    </row>
    <row r="236" spans="1:23" x14ac:dyDescent="0.35">
      <c r="A236" s="120" t="s">
        <v>1477</v>
      </c>
      <c r="B236" s="81">
        <v>45611</v>
      </c>
      <c r="C236" s="273" t="s">
        <v>502</v>
      </c>
      <c r="D236" s="273" t="s">
        <v>364</v>
      </c>
      <c r="E236" s="135" t="s">
        <v>87</v>
      </c>
      <c r="F236" s="273" t="s">
        <v>1023</v>
      </c>
      <c r="G236" s="108">
        <v>30850637</v>
      </c>
      <c r="H236" s="115">
        <v>106</v>
      </c>
      <c r="I236" s="111">
        <v>0</v>
      </c>
      <c r="J236" s="116">
        <v>0</v>
      </c>
      <c r="K236" s="116">
        <v>0</v>
      </c>
      <c r="L236" s="116">
        <v>0</v>
      </c>
      <c r="M236" s="125">
        <v>-106</v>
      </c>
      <c r="N236" s="125">
        <f t="shared" si="3"/>
        <v>106</v>
      </c>
      <c r="O236" s="125">
        <v>106</v>
      </c>
      <c r="P236" s="269">
        <v>100.29</v>
      </c>
      <c r="Q236" s="270">
        <v>10630.74</v>
      </c>
      <c r="R236" s="117">
        <v>45615</v>
      </c>
      <c r="S236" s="117">
        <v>45616</v>
      </c>
      <c r="T236" s="117">
        <v>45617</v>
      </c>
      <c r="U236" s="117" t="s">
        <v>1004</v>
      </c>
      <c r="V236" s="162" t="s">
        <v>585</v>
      </c>
      <c r="W236" s="162" t="s">
        <v>1245</v>
      </c>
    </row>
    <row r="237" spans="1:23" x14ac:dyDescent="0.35">
      <c r="A237" s="120" t="s">
        <v>1355</v>
      </c>
      <c r="B237" s="81">
        <v>45611</v>
      </c>
      <c r="C237" s="273" t="s">
        <v>518</v>
      </c>
      <c r="D237" s="273" t="s">
        <v>364</v>
      </c>
      <c r="E237" s="135" t="s">
        <v>87</v>
      </c>
      <c r="F237" s="273" t="s">
        <v>958</v>
      </c>
      <c r="G237" s="108">
        <v>30850638</v>
      </c>
      <c r="H237" s="115">
        <v>4</v>
      </c>
      <c r="I237" s="111">
        <v>0</v>
      </c>
      <c r="J237" s="116">
        <v>0</v>
      </c>
      <c r="K237" s="116">
        <v>0</v>
      </c>
      <c r="L237" s="116">
        <v>0</v>
      </c>
      <c r="M237" s="125">
        <v>-4</v>
      </c>
      <c r="N237" s="125">
        <f t="shared" si="3"/>
        <v>4</v>
      </c>
      <c r="O237" s="125">
        <v>4</v>
      </c>
      <c r="P237" s="269">
        <v>99.6</v>
      </c>
      <c r="Q237" s="270">
        <v>398.4</v>
      </c>
      <c r="R237" s="117">
        <v>45615</v>
      </c>
      <c r="S237" s="117">
        <v>45616</v>
      </c>
      <c r="T237" s="117">
        <v>45617</v>
      </c>
      <c r="U237" s="117" t="s">
        <v>602</v>
      </c>
      <c r="V237" s="162" t="s">
        <v>585</v>
      </c>
      <c r="W237" s="162" t="s">
        <v>1244</v>
      </c>
    </row>
    <row r="238" spans="1:23" x14ac:dyDescent="0.35">
      <c r="A238" s="120" t="s">
        <v>1478</v>
      </c>
      <c r="B238" s="81">
        <v>45611</v>
      </c>
      <c r="C238" s="273" t="s">
        <v>518</v>
      </c>
      <c r="D238" s="273" t="s">
        <v>364</v>
      </c>
      <c r="E238" s="135" t="s">
        <v>87</v>
      </c>
      <c r="F238" s="273" t="s">
        <v>1240</v>
      </c>
      <c r="G238" s="108">
        <v>30850639</v>
      </c>
      <c r="H238" s="115">
        <v>1</v>
      </c>
      <c r="I238" s="111">
        <v>0</v>
      </c>
      <c r="J238" s="116">
        <v>0</v>
      </c>
      <c r="K238" s="116">
        <v>0</v>
      </c>
      <c r="L238" s="116">
        <v>0</v>
      </c>
      <c r="M238" s="125">
        <v>-1</v>
      </c>
      <c r="N238" s="125">
        <f t="shared" si="3"/>
        <v>1</v>
      </c>
      <c r="O238" s="125">
        <v>1</v>
      </c>
      <c r="P238" s="269">
        <v>99.6</v>
      </c>
      <c r="Q238" s="270">
        <v>99.6</v>
      </c>
      <c r="R238" s="117">
        <v>45615</v>
      </c>
      <c r="S238" s="117">
        <v>45616</v>
      </c>
      <c r="T238" s="117">
        <v>45617</v>
      </c>
      <c r="U238" s="117" t="s">
        <v>560</v>
      </c>
      <c r="V238" s="162" t="s">
        <v>585</v>
      </c>
      <c r="W238" s="162" t="s">
        <v>1244</v>
      </c>
    </row>
    <row r="239" spans="1:23" x14ac:dyDescent="0.35">
      <c r="A239" s="284" t="s">
        <v>1479</v>
      </c>
      <c r="B239" s="126"/>
      <c r="C239" s="126"/>
      <c r="D239" s="126"/>
      <c r="E239" s="126"/>
      <c r="F239" s="126"/>
      <c r="G239" s="165" t="s">
        <v>767</v>
      </c>
      <c r="H239" s="288">
        <v>8823</v>
      </c>
      <c r="I239" s="288">
        <v>7794</v>
      </c>
      <c r="J239" s="288">
        <v>281</v>
      </c>
      <c r="K239" s="288">
        <v>63</v>
      </c>
      <c r="L239" s="288">
        <v>0</v>
      </c>
      <c r="M239" s="288">
        <v>-1029</v>
      </c>
      <c r="N239" s="125">
        <f t="shared" si="3"/>
        <v>1029</v>
      </c>
      <c r="O239" s="130">
        <v>1029</v>
      </c>
      <c r="P239" s="272">
        <v>34593.448100000001</v>
      </c>
      <c r="Q239" s="272">
        <v>105824.40820000002</v>
      </c>
      <c r="R239" s="127"/>
      <c r="S239" s="126"/>
      <c r="T239" s="126"/>
      <c r="U239" s="290"/>
      <c r="V239" s="128"/>
      <c r="W239" s="128"/>
    </row>
    <row r="240" spans="1:23" x14ac:dyDescent="0.35">
      <c r="A240" s="120" t="s">
        <v>1479</v>
      </c>
      <c r="B240" s="126"/>
      <c r="C240" s="126"/>
      <c r="D240" s="126"/>
      <c r="E240" s="126"/>
      <c r="F240" s="126"/>
      <c r="G240" s="126"/>
      <c r="H240" s="126"/>
      <c r="I240" s="126"/>
      <c r="J240" s="126"/>
      <c r="K240" s="126"/>
      <c r="L240" s="126"/>
      <c r="M240" s="126"/>
      <c r="N240" s="125">
        <f t="shared" si="3"/>
        <v>0</v>
      </c>
      <c r="O240" s="125"/>
      <c r="P240" s="126"/>
      <c r="Q240" s="268"/>
      <c r="R240" s="126"/>
      <c r="S240" s="126"/>
      <c r="T240" s="126"/>
      <c r="U240" s="126"/>
      <c r="V240" s="128"/>
      <c r="W240" s="128"/>
    </row>
  </sheetData>
  <autoFilter ref="A1:W240" xr:uid="{DB3F0BFF-D2C9-418E-9D7F-5044E1B6C644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9CFC9-518B-4FAD-A871-9860D2E48D84}">
  <dimension ref="A1:E48"/>
  <sheetViews>
    <sheetView topLeftCell="B21" workbookViewId="0">
      <selection activeCell="B27" sqref="B27"/>
    </sheetView>
  </sheetViews>
  <sheetFormatPr defaultRowHeight="14.5" x14ac:dyDescent="0.35"/>
  <cols>
    <col min="1" max="1" width="14.26953125" hidden="1" customWidth="1"/>
    <col min="2" max="2" width="19.54296875" customWidth="1"/>
    <col min="5" max="5" width="13.54296875" bestFit="1" customWidth="1"/>
  </cols>
  <sheetData>
    <row r="1" spans="1:5" x14ac:dyDescent="0.35">
      <c r="A1" s="30">
        <v>30850099</v>
      </c>
    </row>
    <row r="2" spans="1:5" x14ac:dyDescent="0.35">
      <c r="A2" s="30">
        <v>30850058</v>
      </c>
    </row>
    <row r="3" spans="1:5" x14ac:dyDescent="0.35">
      <c r="A3" s="30">
        <v>30850115</v>
      </c>
    </row>
    <row r="4" spans="1:5" x14ac:dyDescent="0.35">
      <c r="A4" s="30">
        <v>30850053</v>
      </c>
    </row>
    <row r="5" spans="1:5" x14ac:dyDescent="0.35">
      <c r="A5" s="30">
        <v>30850053</v>
      </c>
    </row>
    <row r="6" spans="1:5" x14ac:dyDescent="0.35">
      <c r="A6" s="30">
        <v>30850053</v>
      </c>
    </row>
    <row r="7" spans="1:5" x14ac:dyDescent="0.35">
      <c r="A7" s="30">
        <v>30850058</v>
      </c>
    </row>
    <row r="8" spans="1:5" x14ac:dyDescent="0.35">
      <c r="A8" s="30">
        <v>30850058</v>
      </c>
    </row>
    <row r="9" spans="1:5" x14ac:dyDescent="0.35">
      <c r="A9" s="30">
        <v>30850167</v>
      </c>
    </row>
    <row r="10" spans="1:5" x14ac:dyDescent="0.35">
      <c r="A10" s="30">
        <v>30850167</v>
      </c>
    </row>
    <row r="11" spans="1:5" x14ac:dyDescent="0.35">
      <c r="A11" s="30">
        <v>30850167</v>
      </c>
    </row>
    <row r="12" spans="1:5" x14ac:dyDescent="0.35">
      <c r="A12" s="30">
        <v>30850166</v>
      </c>
    </row>
    <row r="13" spans="1:5" x14ac:dyDescent="0.35">
      <c r="A13" s="30">
        <v>30850166</v>
      </c>
    </row>
    <row r="14" spans="1:5" x14ac:dyDescent="0.35">
      <c r="A14" s="30">
        <v>30850166</v>
      </c>
    </row>
    <row r="15" spans="1:5" x14ac:dyDescent="0.35">
      <c r="A15" s="30">
        <v>30850165</v>
      </c>
    </row>
    <row r="16" spans="1:5" x14ac:dyDescent="0.35">
      <c r="A16" s="30">
        <v>30850165</v>
      </c>
      <c r="B16" s="267" t="s">
        <v>852</v>
      </c>
      <c r="C16" s="267" t="s">
        <v>850</v>
      </c>
      <c r="D16" s="267" t="s">
        <v>1552</v>
      </c>
      <c r="E16" s="267" t="s">
        <v>13</v>
      </c>
    </row>
    <row r="17" spans="1:5" x14ac:dyDescent="0.35">
      <c r="A17" s="30">
        <v>30850165</v>
      </c>
      <c r="B17" s="335" t="s">
        <v>1879</v>
      </c>
      <c r="C17" s="338">
        <v>6</v>
      </c>
      <c r="D17" s="338"/>
      <c r="E17" s="338">
        <v>6</v>
      </c>
    </row>
    <row r="18" spans="1:5" x14ac:dyDescent="0.35">
      <c r="A18" s="30">
        <v>30850054</v>
      </c>
    </row>
    <row r="19" spans="1:5" x14ac:dyDescent="0.35">
      <c r="A19" s="30">
        <v>30850054</v>
      </c>
    </row>
    <row r="20" spans="1:5" x14ac:dyDescent="0.35">
      <c r="A20" s="30">
        <v>30850054</v>
      </c>
    </row>
    <row r="21" spans="1:5" x14ac:dyDescent="0.35">
      <c r="A21" s="30">
        <v>30850054</v>
      </c>
    </row>
    <row r="22" spans="1:5" x14ac:dyDescent="0.35">
      <c r="A22" s="30">
        <v>30850115</v>
      </c>
    </row>
    <row r="23" spans="1:5" x14ac:dyDescent="0.35">
      <c r="A23" s="30">
        <v>30850115</v>
      </c>
    </row>
    <row r="24" spans="1:5" x14ac:dyDescent="0.35">
      <c r="A24" s="30">
        <v>30850115</v>
      </c>
    </row>
    <row r="25" spans="1:5" ht="29" x14ac:dyDescent="0.35">
      <c r="A25" s="30">
        <v>30850115</v>
      </c>
      <c r="B25" s="12" t="s">
        <v>2388</v>
      </c>
      <c r="C25" s="12" t="s">
        <v>2389</v>
      </c>
      <c r="D25" s="12" t="s">
        <v>2390</v>
      </c>
      <c r="E25" s="12" t="s">
        <v>2391</v>
      </c>
    </row>
    <row r="26" spans="1:5" ht="29" x14ac:dyDescent="0.35">
      <c r="A26" s="30">
        <v>30850115</v>
      </c>
      <c r="B26" s="11" t="s">
        <v>2392</v>
      </c>
      <c r="C26" s="11" t="s">
        <v>2393</v>
      </c>
      <c r="D26" s="11">
        <v>-733</v>
      </c>
      <c r="E26" s="11" t="s">
        <v>2394</v>
      </c>
    </row>
    <row r="27" spans="1:5" x14ac:dyDescent="0.35">
      <c r="A27" s="30">
        <v>30850142</v>
      </c>
      <c r="B27" s="11" t="s">
        <v>2395</v>
      </c>
      <c r="C27" s="11" t="s">
        <v>2396</v>
      </c>
      <c r="D27" s="11">
        <v>-341</v>
      </c>
      <c r="E27" s="356">
        <v>45653</v>
      </c>
    </row>
    <row r="28" spans="1:5" x14ac:dyDescent="0.35">
      <c r="A28" s="30">
        <v>30850163</v>
      </c>
      <c r="B28" s="11" t="s">
        <v>2397</v>
      </c>
      <c r="C28" s="11" t="s">
        <v>2398</v>
      </c>
      <c r="D28" s="11">
        <v>-248</v>
      </c>
      <c r="E28" s="356">
        <v>45643</v>
      </c>
    </row>
    <row r="29" spans="1:5" x14ac:dyDescent="0.35">
      <c r="A29" s="30">
        <v>30850145</v>
      </c>
      <c r="B29" s="11" t="s">
        <v>2399</v>
      </c>
      <c r="C29" s="11" t="s">
        <v>2396</v>
      </c>
      <c r="D29" s="11">
        <v>-198</v>
      </c>
      <c r="E29" s="356">
        <v>45653</v>
      </c>
    </row>
    <row r="30" spans="1:5" x14ac:dyDescent="0.35">
      <c r="A30" s="30">
        <v>30850145</v>
      </c>
      <c r="B30" s="11" t="s">
        <v>2400</v>
      </c>
      <c r="C30" s="11" t="s">
        <v>2396</v>
      </c>
      <c r="D30" s="11">
        <v>-176</v>
      </c>
      <c r="E30" s="356">
        <v>45729</v>
      </c>
    </row>
    <row r="31" spans="1:5" x14ac:dyDescent="0.35">
      <c r="A31" s="30">
        <v>30850141</v>
      </c>
      <c r="B31" s="11" t="s">
        <v>2401</v>
      </c>
      <c r="C31" s="11" t="s">
        <v>2396</v>
      </c>
      <c r="D31" s="11">
        <v>-171</v>
      </c>
      <c r="E31" s="356">
        <v>45653</v>
      </c>
    </row>
    <row r="32" spans="1:5" x14ac:dyDescent="0.35">
      <c r="A32" s="30">
        <v>30850162</v>
      </c>
      <c r="B32" s="11" t="s">
        <v>2402</v>
      </c>
      <c r="C32" s="11" t="s">
        <v>2398</v>
      </c>
      <c r="D32" s="11">
        <v>-88</v>
      </c>
      <c r="E32" s="356">
        <v>45643</v>
      </c>
    </row>
    <row r="33" spans="1:5" x14ac:dyDescent="0.35">
      <c r="A33" s="30">
        <v>30850162</v>
      </c>
      <c r="B33" s="11" t="s">
        <v>2403</v>
      </c>
      <c r="C33" s="11" t="s">
        <v>2398</v>
      </c>
      <c r="D33" s="11">
        <v>-86</v>
      </c>
      <c r="E33" s="356">
        <v>45646</v>
      </c>
    </row>
    <row r="34" spans="1:5" x14ac:dyDescent="0.35">
      <c r="A34" s="30">
        <v>30850162</v>
      </c>
      <c r="B34" s="11" t="s">
        <v>2404</v>
      </c>
      <c r="C34" s="11" t="s">
        <v>2396</v>
      </c>
      <c r="D34" s="11">
        <v>-80</v>
      </c>
      <c r="E34" s="356">
        <v>45653</v>
      </c>
    </row>
    <row r="35" spans="1:5" x14ac:dyDescent="0.35">
      <c r="A35" s="30">
        <v>30850162</v>
      </c>
      <c r="B35" s="11" t="s">
        <v>2405</v>
      </c>
      <c r="C35" s="11" t="s">
        <v>2396</v>
      </c>
      <c r="D35" s="11">
        <v>-58</v>
      </c>
      <c r="E35" s="11" t="s">
        <v>2394</v>
      </c>
    </row>
    <row r="36" spans="1:5" x14ac:dyDescent="0.35">
      <c r="A36" s="30">
        <v>30850162</v>
      </c>
      <c r="B36" s="11" t="s">
        <v>2406</v>
      </c>
      <c r="C36" s="11" t="s">
        <v>2396</v>
      </c>
      <c r="D36" s="11">
        <v>-47</v>
      </c>
      <c r="E36" s="11" t="s">
        <v>2394</v>
      </c>
    </row>
    <row r="37" spans="1:5" x14ac:dyDescent="0.35">
      <c r="A37" s="30">
        <v>30850162</v>
      </c>
    </row>
    <row r="38" spans="1:5" x14ac:dyDescent="0.35">
      <c r="A38" s="30">
        <v>30850162</v>
      </c>
    </row>
    <row r="39" spans="1:5" x14ac:dyDescent="0.35">
      <c r="A39" s="30">
        <v>30850116</v>
      </c>
    </row>
    <row r="40" spans="1:5" x14ac:dyDescent="0.35">
      <c r="A40" s="30">
        <v>30850058</v>
      </c>
    </row>
    <row r="41" spans="1:5" x14ac:dyDescent="0.35">
      <c r="A41" s="30">
        <v>30850165</v>
      </c>
    </row>
    <row r="42" spans="1:5" x14ac:dyDescent="0.35">
      <c r="A42" s="30">
        <v>30850057</v>
      </c>
    </row>
    <row r="43" spans="1:5" x14ac:dyDescent="0.35">
      <c r="A43" s="30">
        <v>30850138</v>
      </c>
    </row>
    <row r="44" spans="1:5" x14ac:dyDescent="0.35">
      <c r="A44" s="30">
        <v>30850132</v>
      </c>
    </row>
    <row r="45" spans="1:5" x14ac:dyDescent="0.35">
      <c r="A45" s="30">
        <v>30850060</v>
      </c>
    </row>
    <row r="46" spans="1:5" x14ac:dyDescent="0.35">
      <c r="A46" s="30">
        <v>30850058</v>
      </c>
    </row>
    <row r="47" spans="1:5" x14ac:dyDescent="0.35">
      <c r="A47" s="30">
        <v>30850054</v>
      </c>
    </row>
    <row r="48" spans="1:5" x14ac:dyDescent="0.35">
      <c r="A48">
        <v>30850138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CCFF99"/>
  </sheetPr>
  <dimension ref="A1:AV1315"/>
  <sheetViews>
    <sheetView tabSelected="1" zoomScale="115" zoomScaleNormal="115" zoomScaleSheetLayoutView="130" workbookViewId="0">
      <pane ySplit="1" topLeftCell="A206" activePane="bottomLeft" state="frozen"/>
      <selection activeCell="E1" sqref="E1"/>
      <selection pane="bottomLeft" activeCell="I221" sqref="I221"/>
    </sheetView>
  </sheetViews>
  <sheetFormatPr defaultColWidth="9.26953125" defaultRowHeight="10" outlineLevelCol="1" x14ac:dyDescent="0.2"/>
  <cols>
    <col min="1" max="1" width="34" style="126" customWidth="1"/>
    <col min="2" max="2" width="9.81640625" style="126" customWidth="1"/>
    <col min="3" max="3" width="27.1796875" style="126" customWidth="1"/>
    <col min="4" max="4" width="8.453125" style="126" customWidth="1"/>
    <col min="5" max="5" width="6.26953125" style="126" customWidth="1"/>
    <col min="6" max="6" width="10.54296875" style="128" customWidth="1"/>
    <col min="7" max="7" width="11.26953125" style="126" customWidth="1"/>
    <col min="8" max="8" width="17.1796875" style="126" customWidth="1"/>
    <col min="9" max="9" width="5.81640625" style="126" customWidth="1"/>
    <col min="10" max="13" width="5.81640625" style="126" customWidth="1" outlineLevel="1"/>
    <col min="14" max="14" width="11.453125" style="126" customWidth="1"/>
    <col min="15" max="15" width="9.26953125" style="126" customWidth="1"/>
    <col min="16" max="16" width="17.54296875" style="126" customWidth="1"/>
    <col min="17" max="17" width="14.1796875" style="126" bestFit="1" customWidth="1"/>
    <col min="18" max="19" width="14.26953125" style="128" customWidth="1"/>
    <col min="20" max="21" width="9.26953125" style="126" customWidth="1"/>
    <col min="22" max="22" width="20" style="126" customWidth="1"/>
    <col min="23" max="23" width="23.453125" style="128" bestFit="1" customWidth="1"/>
    <col min="24" max="24" width="14.7265625" style="128" customWidth="1"/>
    <col min="25" max="25" width="52.54296875" style="126" customWidth="1"/>
    <col min="26" max="26" width="51.453125" style="126" bestFit="1" customWidth="1"/>
    <col min="27" max="28" width="9.26953125" style="126"/>
    <col min="29" max="36" width="3.81640625" style="126" bestFit="1" customWidth="1"/>
    <col min="37" max="45" width="2.81640625" style="126" bestFit="1" customWidth="1"/>
    <col min="46" max="46" width="2.1796875" style="126" bestFit="1" customWidth="1"/>
    <col min="47" max="47" width="7.26953125" style="126" bestFit="1" customWidth="1"/>
    <col min="48" max="48" width="11.26953125" style="126" bestFit="1" customWidth="1"/>
    <col min="49" max="16384" width="9.26953125" style="126"/>
  </cols>
  <sheetData>
    <row r="1" spans="1:48" ht="32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410" t="s">
        <v>3268</v>
      </c>
      <c r="Y1" s="114" t="s">
        <v>17</v>
      </c>
    </row>
    <row r="2" spans="1:48" ht="14.5" x14ac:dyDescent="0.35">
      <c r="A2" s="276" t="str">
        <f t="shared" ref="A2:A26" si="0">CONCATENATE(C2,F2)</f>
        <v>L50-E-48-06-GR-MULT-9X29POUS270851</v>
      </c>
      <c r="B2" s="364">
        <v>45644</v>
      </c>
      <c r="C2" s="276" t="s">
        <v>2435</v>
      </c>
      <c r="D2" s="278" t="s">
        <v>363</v>
      </c>
      <c r="E2" s="279" t="s">
        <v>87</v>
      </c>
      <c r="F2" s="279" t="s">
        <v>2436</v>
      </c>
      <c r="G2" s="279">
        <v>30851176</v>
      </c>
      <c r="H2" s="183">
        <v>0</v>
      </c>
      <c r="I2" s="280">
        <v>2</v>
      </c>
      <c r="J2" s="111">
        <f>VLOOKUP(G2,'[2]Seguimiento WOS TROV'!$H:$L,5,0)</f>
        <v>2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26" si="1">J2-I2</f>
        <v>0</v>
      </c>
      <c r="O2" s="281">
        <f t="shared" ref="O2:O26" si="2">+N2*-1</f>
        <v>0</v>
      </c>
      <c r="P2" s="269">
        <v>125.48</v>
      </c>
      <c r="Q2" s="270">
        <f t="shared" ref="Q2:Q26" si="3">+P2*O2</f>
        <v>0</v>
      </c>
      <c r="R2" s="382">
        <v>45649</v>
      </c>
      <c r="S2" s="119">
        <v>45679</v>
      </c>
      <c r="T2" s="298">
        <f t="shared" ref="T2:U17" si="4">WORKDAY(S2,1)</f>
        <v>45680</v>
      </c>
      <c r="U2" s="298">
        <f t="shared" si="4"/>
        <v>45681</v>
      </c>
      <c r="V2" s="117" t="s">
        <v>560</v>
      </c>
      <c r="W2" s="162" t="s">
        <v>561</v>
      </c>
      <c r="X2" s="411">
        <v>45682</v>
      </c>
      <c r="Y2" s="118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</row>
    <row r="3" spans="1:48" ht="14.5" x14ac:dyDescent="0.35">
      <c r="A3" s="120" t="str">
        <f t="shared" si="0"/>
        <v>L50-E-48-10-27-90-MULT-25X75POUS271809</v>
      </c>
      <c r="B3" s="81">
        <v>45678</v>
      </c>
      <c r="C3" s="120" t="s">
        <v>2507</v>
      </c>
      <c r="D3" s="109" t="s">
        <v>363</v>
      </c>
      <c r="E3" s="108" t="s">
        <v>87</v>
      </c>
      <c r="F3" s="108" t="s">
        <v>2875</v>
      </c>
      <c r="G3" s="108">
        <v>30851478</v>
      </c>
      <c r="H3" s="183">
        <v>0</v>
      </c>
      <c r="I3" s="115">
        <v>24</v>
      </c>
      <c r="J3" s="111">
        <f>VLOOKUP(G3,'[2]Seguimiento WOS TROV'!$H:$L,5,0)</f>
        <v>24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f>IFERROR(VLOOKUP(C3,Sheet18!A:B,2,0),0)</f>
        <v>132.24</v>
      </c>
      <c r="Q3" s="270">
        <f t="shared" si="3"/>
        <v>0</v>
      </c>
      <c r="R3" s="119">
        <v>45680</v>
      </c>
      <c r="S3" s="119">
        <v>45680</v>
      </c>
      <c r="T3" s="117">
        <f t="shared" si="4"/>
        <v>45681</v>
      </c>
      <c r="U3" s="117">
        <f t="shared" si="4"/>
        <v>45684</v>
      </c>
      <c r="V3" s="117" t="s">
        <v>560</v>
      </c>
      <c r="W3" s="162" t="s">
        <v>561</v>
      </c>
      <c r="X3" s="411">
        <v>45681</v>
      </c>
      <c r="Y3" s="39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</row>
    <row r="4" spans="1:48" ht="14.5" x14ac:dyDescent="0.35">
      <c r="A4" s="120" t="str">
        <f t="shared" si="0"/>
        <v>L50-I-48-06-27-80-MULT-9X29POUS271806</v>
      </c>
      <c r="B4" s="81">
        <v>45678</v>
      </c>
      <c r="C4" s="120" t="s">
        <v>2512</v>
      </c>
      <c r="D4" s="109" t="s">
        <v>365</v>
      </c>
      <c r="E4" s="108" t="s">
        <v>87</v>
      </c>
      <c r="F4" s="108" t="s">
        <v>2459</v>
      </c>
      <c r="G4" s="108">
        <v>30851479</v>
      </c>
      <c r="H4" s="183">
        <v>0</v>
      </c>
      <c r="I4" s="115">
        <v>27</v>
      </c>
      <c r="J4" s="111">
        <f>VLOOKUP(G4,'[2]Seguimiento WOS TROV'!$H:$L,5,0)</f>
        <v>27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0</v>
      </c>
      <c r="O4" s="125">
        <f t="shared" si="2"/>
        <v>0</v>
      </c>
      <c r="P4" s="269">
        <f>IFERROR(VLOOKUP(C4,Sheet18!A:B,2,0),0)</f>
        <v>137.65</v>
      </c>
      <c r="Q4" s="270">
        <f t="shared" si="3"/>
        <v>0</v>
      </c>
      <c r="R4" s="119">
        <v>45680</v>
      </c>
      <c r="S4" s="119">
        <v>45680</v>
      </c>
      <c r="T4" s="117">
        <f t="shared" si="4"/>
        <v>45681</v>
      </c>
      <c r="U4" s="117">
        <f t="shared" si="4"/>
        <v>45684</v>
      </c>
      <c r="V4" s="117" t="s">
        <v>560</v>
      </c>
      <c r="W4" s="162" t="s">
        <v>561</v>
      </c>
      <c r="X4" s="411">
        <v>45682</v>
      </c>
      <c r="Y4" s="118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ht="14.5" x14ac:dyDescent="0.35">
      <c r="A5" s="120" t="str">
        <f t="shared" si="0"/>
        <v>L35-I-12-04-35-80-MULT-120POUS270438</v>
      </c>
      <c r="B5" s="81">
        <v>45678</v>
      </c>
      <c r="C5" s="120" t="s">
        <v>490</v>
      </c>
      <c r="D5" s="109" t="s">
        <v>360</v>
      </c>
      <c r="E5" s="108" t="s">
        <v>87</v>
      </c>
      <c r="F5" s="108" t="s">
        <v>807</v>
      </c>
      <c r="G5" s="108">
        <v>30851470</v>
      </c>
      <c r="H5" s="183">
        <v>0</v>
      </c>
      <c r="I5" s="115">
        <v>14</v>
      </c>
      <c r="J5" s="111">
        <f>VLOOKUP(G5,'[2]Seguimiento WOS TROV'!$H:$L,5,0)</f>
        <v>14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9">
        <f t="shared" si="1"/>
        <v>0</v>
      </c>
      <c r="O5" s="125">
        <f t="shared" si="2"/>
        <v>0</v>
      </c>
      <c r="P5" s="269">
        <f>IFERROR(VLOOKUP(C5,Sheet18!A:B,2,0),0)</f>
        <v>38.020000000000003</v>
      </c>
      <c r="Q5" s="270">
        <f t="shared" si="3"/>
        <v>0</v>
      </c>
      <c r="R5" s="119">
        <v>45680</v>
      </c>
      <c r="S5" s="119">
        <v>45680</v>
      </c>
      <c r="T5" s="117">
        <f t="shared" si="4"/>
        <v>45681</v>
      </c>
      <c r="U5" s="117">
        <f t="shared" si="4"/>
        <v>45684</v>
      </c>
      <c r="V5" s="117" t="s">
        <v>560</v>
      </c>
      <c r="W5" s="162" t="s">
        <v>561</v>
      </c>
      <c r="X5" s="411">
        <v>45680</v>
      </c>
      <c r="Y5" s="118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ht="10.5" x14ac:dyDescent="0.2">
      <c r="A6" s="120" t="str">
        <f t="shared" si="0"/>
        <v>L50-E-48-08-40-80-MULT-15X65POUS271818</v>
      </c>
      <c r="B6" s="81">
        <v>45678</v>
      </c>
      <c r="C6" s="120" t="s">
        <v>2506</v>
      </c>
      <c r="D6" s="109" t="s">
        <v>363</v>
      </c>
      <c r="E6" s="108" t="s">
        <v>87</v>
      </c>
      <c r="F6" s="108" t="s">
        <v>2874</v>
      </c>
      <c r="G6" s="108">
        <v>30851477</v>
      </c>
      <c r="H6" s="183">
        <v>0</v>
      </c>
      <c r="I6" s="115">
        <v>9</v>
      </c>
      <c r="J6" s="111">
        <f>VLOOKUP(G6,'[2]Seguimiento WOS TROV'!$H:$L,5,0)</f>
        <v>9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f>IFERROR(VLOOKUP(C6,Sheet18!A:B,2,0),0)</f>
        <v>131.26</v>
      </c>
      <c r="Q6" s="270">
        <f t="shared" si="3"/>
        <v>0</v>
      </c>
      <c r="R6" s="119">
        <v>45680</v>
      </c>
      <c r="S6" s="119">
        <v>45680</v>
      </c>
      <c r="T6" s="117">
        <f t="shared" si="4"/>
        <v>45681</v>
      </c>
      <c r="U6" s="117">
        <f t="shared" si="4"/>
        <v>45684</v>
      </c>
      <c r="V6" s="117" t="s">
        <v>560</v>
      </c>
      <c r="W6" s="162" t="s">
        <v>561</v>
      </c>
      <c r="X6" s="411">
        <v>45681</v>
      </c>
      <c r="Y6" s="118"/>
    </row>
    <row r="7" spans="1:48" ht="10.5" x14ac:dyDescent="0.2">
      <c r="A7" s="120" t="str">
        <f t="shared" si="0"/>
        <v>L50-I-48-10-35-90-MULT-9X29POUS271820</v>
      </c>
      <c r="B7" s="81">
        <v>45678</v>
      </c>
      <c r="C7" s="120" t="s">
        <v>2514</v>
      </c>
      <c r="D7" s="109" t="s">
        <v>365</v>
      </c>
      <c r="E7" s="108" t="s">
        <v>87</v>
      </c>
      <c r="F7" s="108" t="s">
        <v>2536</v>
      </c>
      <c r="G7" s="108">
        <v>30851481</v>
      </c>
      <c r="H7" s="183">
        <v>0</v>
      </c>
      <c r="I7" s="115">
        <v>16</v>
      </c>
      <c r="J7" s="111">
        <f>VLOOKUP(G7,'[2]Seguimiento WOS TROV'!$H:$L,5,0)</f>
        <v>16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0</v>
      </c>
      <c r="O7" s="125">
        <f t="shared" si="2"/>
        <v>0</v>
      </c>
      <c r="P7" s="269">
        <f>IFERROR(VLOOKUP(C7,Sheet18!A:B,2,0),0)</f>
        <v>138.63999999999999</v>
      </c>
      <c r="Q7" s="270">
        <f t="shared" si="3"/>
        <v>0</v>
      </c>
      <c r="R7" s="119">
        <v>45680</v>
      </c>
      <c r="S7" s="119">
        <v>45680</v>
      </c>
      <c r="T7" s="117">
        <f t="shared" si="4"/>
        <v>45681</v>
      </c>
      <c r="U7" s="117">
        <f t="shared" si="4"/>
        <v>45684</v>
      </c>
      <c r="V7" s="117" t="s">
        <v>560</v>
      </c>
      <c r="W7" s="162" t="s">
        <v>561</v>
      </c>
      <c r="X7" s="411">
        <v>45682</v>
      </c>
      <c r="Y7" s="393"/>
    </row>
    <row r="8" spans="1:48" ht="10.5" x14ac:dyDescent="0.2">
      <c r="A8" s="120" t="str">
        <f t="shared" si="0"/>
        <v>L50-I-48-10-30-90-MULT-9X9POUS271939</v>
      </c>
      <c r="B8" s="81">
        <v>45678</v>
      </c>
      <c r="C8" s="120" t="s">
        <v>1489</v>
      </c>
      <c r="D8" s="109" t="s">
        <v>365</v>
      </c>
      <c r="E8" s="108" t="s">
        <v>87</v>
      </c>
      <c r="F8" s="108" t="s">
        <v>2885</v>
      </c>
      <c r="G8" s="108">
        <v>30851500</v>
      </c>
      <c r="H8" s="183">
        <v>0</v>
      </c>
      <c r="I8" s="115">
        <v>4</v>
      </c>
      <c r="J8" s="111">
        <f>VLOOKUP(G8,'[2]Seguimiento WOS TROV'!$H:$L,5,0)</f>
        <v>4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f>IFERROR(VLOOKUP(C8,Sheet18!A:B,2,0),0)</f>
        <v>141.74</v>
      </c>
      <c r="Q8" s="270">
        <f t="shared" si="3"/>
        <v>0</v>
      </c>
      <c r="R8" s="119">
        <v>45681</v>
      </c>
      <c r="S8" s="119">
        <v>45681</v>
      </c>
      <c r="T8" s="117">
        <f t="shared" si="4"/>
        <v>45684</v>
      </c>
      <c r="U8" s="117">
        <f t="shared" si="4"/>
        <v>45685</v>
      </c>
      <c r="V8" s="117" t="s">
        <v>560</v>
      </c>
      <c r="W8" s="162" t="s">
        <v>561</v>
      </c>
      <c r="X8" s="411">
        <v>45685</v>
      </c>
      <c r="Y8" s="118"/>
    </row>
    <row r="9" spans="1:48" ht="10.5" x14ac:dyDescent="0.2">
      <c r="A9" s="120" t="str">
        <f t="shared" si="0"/>
        <v>L50-E-48-04-40-80-MULT-70X70POUS271983</v>
      </c>
      <c r="B9" s="81">
        <v>45678</v>
      </c>
      <c r="C9" s="120" t="s">
        <v>2782</v>
      </c>
      <c r="D9" s="109" t="s">
        <v>363</v>
      </c>
      <c r="E9" s="108" t="s">
        <v>87</v>
      </c>
      <c r="F9" s="108" t="s">
        <v>2888</v>
      </c>
      <c r="G9" s="108">
        <v>30851504</v>
      </c>
      <c r="H9" s="183">
        <v>0</v>
      </c>
      <c r="I9" s="115">
        <v>2</v>
      </c>
      <c r="J9" s="111">
        <f>VLOOKUP(G9,'[2]Seguimiento WOS TROV'!$H:$L,5,0)</f>
        <v>2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125">
        <f t="shared" si="1"/>
        <v>0</v>
      </c>
      <c r="O9" s="125">
        <f t="shared" si="2"/>
        <v>0</v>
      </c>
      <c r="P9" s="269">
        <f>IFERROR(VLOOKUP(C9,Sheet18!A:B,2,0),0)</f>
        <v>129</v>
      </c>
      <c r="Q9" s="270">
        <f t="shared" si="3"/>
        <v>0</v>
      </c>
      <c r="R9" s="119">
        <v>45681</v>
      </c>
      <c r="S9" s="119">
        <v>45681</v>
      </c>
      <c r="T9" s="117">
        <f t="shared" si="4"/>
        <v>45684</v>
      </c>
      <c r="U9" s="117">
        <f t="shared" si="4"/>
        <v>45685</v>
      </c>
      <c r="V9" s="117" t="s">
        <v>560</v>
      </c>
      <c r="W9" s="162" t="s">
        <v>561</v>
      </c>
      <c r="X9" s="411">
        <v>45692</v>
      </c>
      <c r="Y9" s="118"/>
    </row>
    <row r="10" spans="1:48" ht="10.5" x14ac:dyDescent="0.2">
      <c r="A10" s="120" t="str">
        <f t="shared" si="0"/>
        <v>L50-I-48-12-30-90-MULT-9X17POUS271882</v>
      </c>
      <c r="B10" s="81">
        <v>45678</v>
      </c>
      <c r="C10" s="120" t="s">
        <v>1502</v>
      </c>
      <c r="D10" s="109" t="s">
        <v>365</v>
      </c>
      <c r="E10" s="108" t="s">
        <v>87</v>
      </c>
      <c r="F10" s="108" t="s">
        <v>2549</v>
      </c>
      <c r="G10" s="108">
        <v>30851488</v>
      </c>
      <c r="H10" s="183">
        <v>0</v>
      </c>
      <c r="I10" s="115">
        <v>3</v>
      </c>
      <c r="J10" s="111">
        <f>VLOOKUP(G10,'[2]Seguimiento WOS TROV'!$H:$L,5,0)</f>
        <v>3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f>IFERROR(VLOOKUP(C10,Sheet18!A:B,2,0),0)</f>
        <v>138.63</v>
      </c>
      <c r="Q10" s="270">
        <f t="shared" si="3"/>
        <v>0</v>
      </c>
      <c r="R10" s="119">
        <v>45681</v>
      </c>
      <c r="S10" s="119">
        <v>45681</v>
      </c>
      <c r="T10" s="117">
        <f t="shared" si="4"/>
        <v>45684</v>
      </c>
      <c r="U10" s="117">
        <f t="shared" si="4"/>
        <v>45685</v>
      </c>
      <c r="V10" s="117" t="s">
        <v>560</v>
      </c>
      <c r="W10" s="162" t="s">
        <v>561</v>
      </c>
      <c r="X10" s="411">
        <v>45685</v>
      </c>
      <c r="Y10" s="118"/>
    </row>
    <row r="11" spans="1:48" ht="10.5" x14ac:dyDescent="0.2">
      <c r="A11" s="284" t="str">
        <f t="shared" si="0"/>
        <v>L50-E-48-02-40-80-MULT-9X59POUS271910</v>
      </c>
      <c r="B11" s="365">
        <v>45678</v>
      </c>
      <c r="C11" s="284" t="s">
        <v>2543</v>
      </c>
      <c r="D11" s="285" t="s">
        <v>363</v>
      </c>
      <c r="E11" s="286" t="s">
        <v>87</v>
      </c>
      <c r="F11" s="286" t="s">
        <v>2576</v>
      </c>
      <c r="G11" s="286">
        <v>30851490</v>
      </c>
      <c r="H11" s="183">
        <v>0</v>
      </c>
      <c r="I11" s="287">
        <v>32</v>
      </c>
      <c r="J11" s="111">
        <f>VLOOKUP(G11,'[2]Seguimiento WOS TROV'!$H:$L,5,0)</f>
        <v>32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289">
        <f t="shared" si="2"/>
        <v>0</v>
      </c>
      <c r="P11" s="269">
        <f>IFERROR(VLOOKUP(C11,Sheet18!A:B,2,0),0)</f>
        <v>131.35</v>
      </c>
      <c r="Q11" s="270">
        <f t="shared" si="3"/>
        <v>0</v>
      </c>
      <c r="R11" s="382">
        <v>45681</v>
      </c>
      <c r="S11" s="119">
        <v>45681</v>
      </c>
      <c r="T11" s="117">
        <f t="shared" si="4"/>
        <v>45684</v>
      </c>
      <c r="U11" s="117">
        <f t="shared" si="4"/>
        <v>45685</v>
      </c>
      <c r="V11" s="117" t="s">
        <v>560</v>
      </c>
      <c r="W11" s="162" t="s">
        <v>561</v>
      </c>
      <c r="X11" s="411">
        <v>45681</v>
      </c>
      <c r="Y11" s="118"/>
    </row>
    <row r="12" spans="1:48" ht="10.5" x14ac:dyDescent="0.2">
      <c r="A12" s="120" t="str">
        <f t="shared" si="0"/>
        <v>L50-E-48-04-35-80-MULT-9X17POUS271913</v>
      </c>
      <c r="B12" s="81">
        <v>45678</v>
      </c>
      <c r="C12" s="120" t="s">
        <v>2781</v>
      </c>
      <c r="D12" s="109" t="s">
        <v>363</v>
      </c>
      <c r="E12" s="108" t="s">
        <v>87</v>
      </c>
      <c r="F12" s="108" t="s">
        <v>2880</v>
      </c>
      <c r="G12" s="108">
        <v>30851491</v>
      </c>
      <c r="H12" s="183">
        <v>0</v>
      </c>
      <c r="I12" s="115">
        <v>1</v>
      </c>
      <c r="J12" s="111">
        <f>VLOOKUP(G12,'[2]Seguimiento WOS TROV'!$H:$L,5,0)</f>
        <v>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89">
        <f t="shared" si="1"/>
        <v>0</v>
      </c>
      <c r="O12" s="125">
        <f t="shared" si="2"/>
        <v>0</v>
      </c>
      <c r="P12" s="269">
        <f>IFERROR(VLOOKUP(C12,Sheet18!A:B,2,0),0)</f>
        <v>137.5</v>
      </c>
      <c r="Q12" s="270">
        <f t="shared" si="3"/>
        <v>0</v>
      </c>
      <c r="R12" s="119">
        <v>45681</v>
      </c>
      <c r="S12" s="119">
        <v>45681</v>
      </c>
      <c r="T12" s="117">
        <f t="shared" si="4"/>
        <v>45684</v>
      </c>
      <c r="U12" s="117">
        <f t="shared" si="4"/>
        <v>45685</v>
      </c>
      <c r="V12" s="117" t="s">
        <v>560</v>
      </c>
      <c r="W12" s="162" t="s">
        <v>561</v>
      </c>
      <c r="X12" s="411">
        <v>45685</v>
      </c>
      <c r="Y12" s="118"/>
    </row>
    <row r="13" spans="1:48" ht="10.5" x14ac:dyDescent="0.2">
      <c r="A13" s="276" t="str">
        <f t="shared" si="0"/>
        <v>L50-E-48-02-30-90-MULT-ASYMPOUS271861</v>
      </c>
      <c r="B13" s="364">
        <v>45678</v>
      </c>
      <c r="C13" s="276" t="s">
        <v>2778</v>
      </c>
      <c r="D13" s="278" t="s">
        <v>363</v>
      </c>
      <c r="E13" s="279" t="s">
        <v>87</v>
      </c>
      <c r="F13" s="279" t="s">
        <v>2587</v>
      </c>
      <c r="G13" s="279">
        <v>30851496</v>
      </c>
      <c r="H13" s="183">
        <v>0</v>
      </c>
      <c r="I13" s="280">
        <v>7</v>
      </c>
      <c r="J13" s="111">
        <f>VLOOKUP(G13,'[2]Seguimiento WOS TROV'!$H:$L,5,0)</f>
        <v>7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281">
        <f t="shared" si="1"/>
        <v>0</v>
      </c>
      <c r="O13" s="281">
        <f t="shared" si="2"/>
        <v>0</v>
      </c>
      <c r="P13" s="269">
        <f>IFERROR(VLOOKUP(C13,Sheet18!A:B,2,0),0)</f>
        <v>135.22</v>
      </c>
      <c r="Q13" s="270">
        <f t="shared" si="3"/>
        <v>0</v>
      </c>
      <c r="R13" s="383">
        <v>45681</v>
      </c>
      <c r="S13" s="119">
        <v>45681</v>
      </c>
      <c r="T13" s="282">
        <f t="shared" si="4"/>
        <v>45684</v>
      </c>
      <c r="U13" s="282">
        <f t="shared" si="4"/>
        <v>45685</v>
      </c>
      <c r="V13" s="117" t="s">
        <v>2991</v>
      </c>
      <c r="W13" s="162" t="s">
        <v>561</v>
      </c>
      <c r="X13" s="411">
        <v>45681</v>
      </c>
      <c r="Y13" s="118"/>
    </row>
    <row r="14" spans="1:48" ht="10.5" x14ac:dyDescent="0.2">
      <c r="A14" s="120" t="str">
        <f t="shared" si="0"/>
        <v>L50-E-48-08-27-90-MULT-25X45POUS271860</v>
      </c>
      <c r="B14" s="81">
        <v>45678</v>
      </c>
      <c r="C14" s="120" t="s">
        <v>2785</v>
      </c>
      <c r="D14" s="109" t="s">
        <v>363</v>
      </c>
      <c r="E14" s="108" t="s">
        <v>87</v>
      </c>
      <c r="F14" s="108" t="s">
        <v>2591</v>
      </c>
      <c r="G14" s="108">
        <v>30851498</v>
      </c>
      <c r="H14" s="183">
        <v>0</v>
      </c>
      <c r="I14" s="115">
        <v>1</v>
      </c>
      <c r="J14" s="111">
        <f>VLOOKUP(G14,'[2]Seguimiento WOS TROV'!$H:$L,5,0)</f>
        <v>1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0</v>
      </c>
      <c r="O14" s="125">
        <f t="shared" si="2"/>
        <v>0</v>
      </c>
      <c r="P14" s="269">
        <f>IFERROR(VLOOKUP(C14,Sheet18!A:B,2,0),0)</f>
        <v>135.29</v>
      </c>
      <c r="Q14" s="270">
        <f t="shared" si="3"/>
        <v>0</v>
      </c>
      <c r="R14" s="119">
        <v>45681</v>
      </c>
      <c r="S14" s="119">
        <v>45681</v>
      </c>
      <c r="T14" s="117">
        <f t="shared" si="4"/>
        <v>45684</v>
      </c>
      <c r="U14" s="117">
        <f t="shared" si="4"/>
        <v>45685</v>
      </c>
      <c r="V14" s="117" t="s">
        <v>560</v>
      </c>
      <c r="W14" s="162" t="s">
        <v>561</v>
      </c>
      <c r="X14" s="411">
        <v>45685</v>
      </c>
      <c r="Y14" s="118"/>
    </row>
    <row r="15" spans="1:48" ht="10.5" x14ac:dyDescent="0.2">
      <c r="A15" s="120" t="str">
        <f t="shared" si="0"/>
        <v>L50-I-48-10-35-90-MULT-40X60POUS271869</v>
      </c>
      <c r="B15" s="81">
        <v>45678</v>
      </c>
      <c r="C15" s="120" t="s">
        <v>536</v>
      </c>
      <c r="D15" s="109" t="s">
        <v>365</v>
      </c>
      <c r="E15" s="108" t="s">
        <v>87</v>
      </c>
      <c r="F15" s="108" t="s">
        <v>2600</v>
      </c>
      <c r="G15" s="108">
        <v>30851501</v>
      </c>
      <c r="H15" s="183">
        <v>0</v>
      </c>
      <c r="I15" s="115">
        <v>1</v>
      </c>
      <c r="J15" s="111">
        <f>VLOOKUP(G15,'[2]Seguimiento WOS TROV'!$H:$L,5,0)</f>
        <v>1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0</v>
      </c>
      <c r="O15" s="125">
        <f t="shared" si="2"/>
        <v>0</v>
      </c>
      <c r="P15" s="269">
        <f>IFERROR(VLOOKUP(C15,Sheet18!A:B,2,0),0)</f>
        <v>134.84</v>
      </c>
      <c r="Q15" s="270">
        <f t="shared" si="3"/>
        <v>0</v>
      </c>
      <c r="R15" s="119">
        <v>45681</v>
      </c>
      <c r="S15" s="119">
        <v>45681</v>
      </c>
      <c r="T15" s="117">
        <f t="shared" si="4"/>
        <v>45684</v>
      </c>
      <c r="U15" s="117">
        <f t="shared" si="4"/>
        <v>45685</v>
      </c>
      <c r="V15" s="117" t="s">
        <v>560</v>
      </c>
      <c r="W15" s="162" t="s">
        <v>561</v>
      </c>
      <c r="X15" s="411">
        <v>45685</v>
      </c>
      <c r="Y15" s="118"/>
    </row>
    <row r="16" spans="1:48" ht="10.5" x14ac:dyDescent="0.2">
      <c r="A16" s="293" t="str">
        <f t="shared" si="0"/>
        <v>L50-I-48-10-35-80-MULT-ASYMPOUS271987</v>
      </c>
      <c r="B16" s="366">
        <v>45678</v>
      </c>
      <c r="C16" s="293" t="s">
        <v>867</v>
      </c>
      <c r="D16" s="294" t="s">
        <v>365</v>
      </c>
      <c r="E16" s="295" t="s">
        <v>87</v>
      </c>
      <c r="F16" s="295" t="s">
        <v>2887</v>
      </c>
      <c r="G16" s="295">
        <v>30851503</v>
      </c>
      <c r="H16" s="183">
        <v>0</v>
      </c>
      <c r="I16" s="296">
        <v>1</v>
      </c>
      <c r="J16" s="111">
        <f>VLOOKUP(G16,'[2]Seguimiento WOS TROV'!$H:$L,5,0)</f>
        <v>1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297">
        <f t="shared" si="1"/>
        <v>0</v>
      </c>
      <c r="O16" s="297">
        <f t="shared" si="2"/>
        <v>0</v>
      </c>
      <c r="P16" s="269">
        <f>IFERROR(VLOOKUP(C16,Sheet18!A:B,2,0),0)</f>
        <v>131.65</v>
      </c>
      <c r="Q16" s="270">
        <f t="shared" si="3"/>
        <v>0</v>
      </c>
      <c r="R16" s="384">
        <v>45681</v>
      </c>
      <c r="S16" s="119">
        <v>45681</v>
      </c>
      <c r="T16" s="298">
        <f t="shared" si="4"/>
        <v>45684</v>
      </c>
      <c r="U16" s="298">
        <f t="shared" si="4"/>
        <v>45685</v>
      </c>
      <c r="V16" s="117" t="s">
        <v>560</v>
      </c>
      <c r="W16" s="162" t="s">
        <v>561</v>
      </c>
      <c r="X16" s="411">
        <v>45685</v>
      </c>
      <c r="Y16" s="118"/>
    </row>
    <row r="17" spans="1:25" ht="10.5" x14ac:dyDescent="0.2">
      <c r="A17" s="120" t="str">
        <f t="shared" si="0"/>
        <v>L50-E-48-06-30-90-MULT-9X9POUS272018</v>
      </c>
      <c r="B17" s="81">
        <v>45678</v>
      </c>
      <c r="C17" s="120" t="s">
        <v>2783</v>
      </c>
      <c r="D17" s="109" t="s">
        <v>363</v>
      </c>
      <c r="E17" s="108" t="s">
        <v>87</v>
      </c>
      <c r="F17" s="108" t="s">
        <v>2618</v>
      </c>
      <c r="G17" s="108">
        <v>30851506</v>
      </c>
      <c r="H17" s="183">
        <v>0</v>
      </c>
      <c r="I17" s="115">
        <v>1</v>
      </c>
      <c r="J17" s="111">
        <f>VLOOKUP(G17,'[2]Seguimiento WOS TROV'!$H:$L,5,0)</f>
        <v>1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125">
        <f t="shared" si="1"/>
        <v>0</v>
      </c>
      <c r="O17" s="125">
        <f t="shared" si="2"/>
        <v>0</v>
      </c>
      <c r="P17" s="269">
        <f>IFERROR(VLOOKUP(C17,Sheet18!A:B,2,0),0)</f>
        <v>142.1883</v>
      </c>
      <c r="Q17" s="270">
        <f t="shared" si="3"/>
        <v>0</v>
      </c>
      <c r="R17" s="119">
        <v>45681</v>
      </c>
      <c r="S17" s="119">
        <v>45681</v>
      </c>
      <c r="T17" s="117">
        <f t="shared" si="4"/>
        <v>45684</v>
      </c>
      <c r="U17" s="117">
        <f t="shared" si="4"/>
        <v>45685</v>
      </c>
      <c r="V17" s="117" t="s">
        <v>560</v>
      </c>
      <c r="W17" s="162" t="s">
        <v>561</v>
      </c>
      <c r="X17" s="411">
        <v>45685</v>
      </c>
      <c r="Y17" s="118"/>
    </row>
    <row r="18" spans="1:25" ht="10.5" x14ac:dyDescent="0.2">
      <c r="A18" s="284" t="str">
        <f t="shared" si="0"/>
        <v>L35-I-12-10-30-90-MULT-120POUS270209</v>
      </c>
      <c r="B18" s="365">
        <v>45679</v>
      </c>
      <c r="C18" s="284" t="s">
        <v>441</v>
      </c>
      <c r="D18" s="285" t="s">
        <v>360</v>
      </c>
      <c r="E18" s="286" t="s">
        <v>87</v>
      </c>
      <c r="F18" s="286" t="s">
        <v>473</v>
      </c>
      <c r="G18" s="286">
        <v>30851469</v>
      </c>
      <c r="H18" s="183">
        <v>0</v>
      </c>
      <c r="I18" s="287">
        <v>5</v>
      </c>
      <c r="J18" s="111">
        <f>VLOOKUP(G18,'[2]Seguimiento WOS TROV'!$H:$L,5,0)</f>
        <v>5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289">
        <f t="shared" si="1"/>
        <v>0</v>
      </c>
      <c r="O18" s="289">
        <f t="shared" si="2"/>
        <v>0</v>
      </c>
      <c r="P18" s="269">
        <f>IFERROR(VLOOKUP(C18,Sheet18!A:B,2,0),0)</f>
        <v>42.66</v>
      </c>
      <c r="Q18" s="270">
        <f t="shared" si="3"/>
        <v>0</v>
      </c>
      <c r="R18" s="382">
        <v>45684</v>
      </c>
      <c r="S18" s="119">
        <v>45684</v>
      </c>
      <c r="T18" s="290">
        <f t="shared" ref="T18:U34" si="5">WORKDAY(S18,1)</f>
        <v>45685</v>
      </c>
      <c r="U18" s="290">
        <f t="shared" si="5"/>
        <v>45686</v>
      </c>
      <c r="V18" s="117" t="s">
        <v>560</v>
      </c>
      <c r="W18" s="162" t="s">
        <v>561</v>
      </c>
      <c r="X18" s="411">
        <v>45679</v>
      </c>
      <c r="Y18" s="118"/>
    </row>
    <row r="19" spans="1:25" ht="10.5" x14ac:dyDescent="0.2">
      <c r="A19" s="276" t="str">
        <f t="shared" si="0"/>
        <v>L50-I-48-12-27-80-MULT-9X29POUS271945</v>
      </c>
      <c r="B19" s="364">
        <v>45674</v>
      </c>
      <c r="C19" s="276" t="s">
        <v>2814</v>
      </c>
      <c r="D19" s="278" t="s">
        <v>365</v>
      </c>
      <c r="E19" s="279" t="s">
        <v>87</v>
      </c>
      <c r="F19" s="279" t="s">
        <v>2602</v>
      </c>
      <c r="G19" s="279">
        <v>30851440</v>
      </c>
      <c r="H19" s="183">
        <v>0</v>
      </c>
      <c r="I19" s="280">
        <v>5</v>
      </c>
      <c r="J19" s="111">
        <f>VLOOKUP(G19,'[2]Seguimiento WOS TROV'!$H:$L,5,0)</f>
        <v>5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1">
        <f t="shared" si="1"/>
        <v>0</v>
      </c>
      <c r="O19" s="281">
        <f t="shared" si="2"/>
        <v>0</v>
      </c>
      <c r="P19" s="269">
        <f>IFERROR(VLOOKUP(C19,Sheet18!A:B,2,0),0)</f>
        <v>140.72999999999999</v>
      </c>
      <c r="Q19" s="270">
        <f t="shared" si="3"/>
        <v>0</v>
      </c>
      <c r="R19" s="383">
        <v>45678</v>
      </c>
      <c r="S19" s="119">
        <v>45684</v>
      </c>
      <c r="T19" s="282">
        <f t="shared" si="5"/>
        <v>45685</v>
      </c>
      <c r="U19" s="282">
        <f t="shared" si="5"/>
        <v>45686</v>
      </c>
      <c r="V19" s="117" t="s">
        <v>560</v>
      </c>
      <c r="W19" s="162" t="s">
        <v>561</v>
      </c>
      <c r="X19" s="411">
        <v>45679</v>
      </c>
      <c r="Y19" s="393"/>
    </row>
    <row r="20" spans="1:25" ht="10.5" x14ac:dyDescent="0.2">
      <c r="A20" s="120" t="str">
        <f t="shared" si="0"/>
        <v>L35-I-48-06-27-80-MULT-120POUS272221</v>
      </c>
      <c r="B20" s="81">
        <v>45678</v>
      </c>
      <c r="C20" s="120" t="s">
        <v>808</v>
      </c>
      <c r="D20" s="109" t="s">
        <v>364</v>
      </c>
      <c r="E20" s="108" t="s">
        <v>87</v>
      </c>
      <c r="F20" s="108" t="s">
        <v>2893</v>
      </c>
      <c r="G20" s="108">
        <v>30851519</v>
      </c>
      <c r="H20" s="183">
        <v>0</v>
      </c>
      <c r="I20" s="115">
        <v>3</v>
      </c>
      <c r="J20" s="111">
        <f>VLOOKUP(G20,'[2]Seguimiento WOS TROV'!$H:$L,5,0)</f>
        <v>3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38.020000000000003</v>
      </c>
      <c r="Q20" s="270">
        <f t="shared" si="3"/>
        <v>0</v>
      </c>
      <c r="R20" s="119">
        <v>45684</v>
      </c>
      <c r="S20" s="119">
        <v>45684</v>
      </c>
      <c r="T20" s="117">
        <f t="shared" si="5"/>
        <v>45685</v>
      </c>
      <c r="U20" s="117">
        <f t="shared" si="5"/>
        <v>45686</v>
      </c>
      <c r="V20" s="117" t="s">
        <v>560</v>
      </c>
      <c r="W20" s="162" t="s">
        <v>561</v>
      </c>
      <c r="X20" s="411">
        <v>45687</v>
      </c>
      <c r="Y20" s="118"/>
    </row>
    <row r="21" spans="1:25" ht="10.5" x14ac:dyDescent="0.2">
      <c r="A21" s="293" t="str">
        <f t="shared" si="0"/>
        <v>L50-I-12-10-30-90-MULT-ASYMPOUS272191</v>
      </c>
      <c r="B21" s="366">
        <v>45678</v>
      </c>
      <c r="C21" s="293" t="s">
        <v>1807</v>
      </c>
      <c r="D21" s="294" t="s">
        <v>361</v>
      </c>
      <c r="E21" s="295" t="s">
        <v>87</v>
      </c>
      <c r="F21" s="295" t="s">
        <v>2898</v>
      </c>
      <c r="G21" s="295">
        <v>30851523</v>
      </c>
      <c r="H21" s="183">
        <v>0</v>
      </c>
      <c r="I21" s="296">
        <v>3</v>
      </c>
      <c r="J21" s="111">
        <f>VLOOKUP(G21,'[2]Seguimiento WOS TROV'!$H:$L,5,0)</f>
        <v>3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297">
        <f t="shared" si="1"/>
        <v>0</v>
      </c>
      <c r="O21" s="297">
        <f t="shared" si="2"/>
        <v>0</v>
      </c>
      <c r="P21" s="269">
        <f>IFERROR(VLOOKUP(C21,Sheet18!A:B,2,0),0)</f>
        <v>47.65</v>
      </c>
      <c r="Q21" s="270">
        <f t="shared" si="3"/>
        <v>0</v>
      </c>
      <c r="R21" s="384">
        <v>45684</v>
      </c>
      <c r="S21" s="119">
        <v>45684</v>
      </c>
      <c r="T21" s="298">
        <f t="shared" si="5"/>
        <v>45685</v>
      </c>
      <c r="U21" s="298">
        <f t="shared" si="5"/>
        <v>45686</v>
      </c>
      <c r="V21" s="117" t="s">
        <v>560</v>
      </c>
      <c r="W21" s="162" t="s">
        <v>561</v>
      </c>
      <c r="X21" s="411">
        <v>45686</v>
      </c>
      <c r="Y21" s="118"/>
    </row>
    <row r="22" spans="1:25" ht="10.5" x14ac:dyDescent="0.2">
      <c r="A22" s="284" t="str">
        <f t="shared" si="0"/>
        <v>L35-I-48-06-30-80-MULT-120POUS272215</v>
      </c>
      <c r="B22" s="365">
        <v>45678</v>
      </c>
      <c r="C22" s="284" t="s">
        <v>119</v>
      </c>
      <c r="D22" s="285" t="s">
        <v>364</v>
      </c>
      <c r="E22" s="286" t="s">
        <v>87</v>
      </c>
      <c r="F22" s="286" t="s">
        <v>2895</v>
      </c>
      <c r="G22" s="286">
        <v>30851520</v>
      </c>
      <c r="H22" s="183">
        <v>0</v>
      </c>
      <c r="I22" s="287">
        <v>8</v>
      </c>
      <c r="J22" s="111">
        <f>VLOOKUP(G22,'[2]Seguimiento WOS TROV'!$H:$L,5,0)</f>
        <v>8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289">
        <f t="shared" si="1"/>
        <v>0</v>
      </c>
      <c r="O22" s="289">
        <f t="shared" si="2"/>
        <v>0</v>
      </c>
      <c r="P22" s="269">
        <v>39.950000000000003</v>
      </c>
      <c r="Q22" s="270">
        <f t="shared" si="3"/>
        <v>0</v>
      </c>
      <c r="R22" s="382">
        <v>45684</v>
      </c>
      <c r="S22" s="119">
        <v>45684</v>
      </c>
      <c r="T22" s="290">
        <f t="shared" si="5"/>
        <v>45685</v>
      </c>
      <c r="U22" s="290">
        <f t="shared" si="5"/>
        <v>45686</v>
      </c>
      <c r="V22" s="117" t="s">
        <v>560</v>
      </c>
      <c r="W22" s="162" t="s">
        <v>561</v>
      </c>
      <c r="X22" s="411">
        <v>45685</v>
      </c>
      <c r="Y22" s="118"/>
    </row>
    <row r="23" spans="1:25" ht="10.5" x14ac:dyDescent="0.2">
      <c r="A23" s="120" t="str">
        <f t="shared" si="0"/>
        <v>L50-E-12-06-30-80-MULT-120POUS271266-C Tiger Medium Bronze</v>
      </c>
      <c r="B23" s="81">
        <v>45681</v>
      </c>
      <c r="C23" s="120" t="s">
        <v>2360</v>
      </c>
      <c r="D23" s="109" t="s">
        <v>362</v>
      </c>
      <c r="E23" s="108" t="s">
        <v>87</v>
      </c>
      <c r="F23" s="108" t="s">
        <v>2989</v>
      </c>
      <c r="G23" s="108">
        <v>30851324</v>
      </c>
      <c r="H23" s="183">
        <v>0</v>
      </c>
      <c r="I23" s="115">
        <v>28</v>
      </c>
      <c r="J23" s="111">
        <f>VLOOKUP(G23,'[2]Seguimiento WOS TROV'!$H:$L,5,0)</f>
        <v>28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289">
        <f t="shared" si="1"/>
        <v>0</v>
      </c>
      <c r="O23" s="125">
        <f t="shared" si="2"/>
        <v>0</v>
      </c>
      <c r="P23" s="269">
        <v>45.8</v>
      </c>
      <c r="Q23" s="270">
        <f t="shared" si="3"/>
        <v>0</v>
      </c>
      <c r="R23" s="382">
        <v>45685</v>
      </c>
      <c r="S23" s="119">
        <v>45685</v>
      </c>
      <c r="T23" s="117">
        <f t="shared" si="5"/>
        <v>45686</v>
      </c>
      <c r="U23" s="117">
        <f t="shared" si="5"/>
        <v>45687</v>
      </c>
      <c r="V23" s="117" t="s">
        <v>560</v>
      </c>
      <c r="W23" s="162" t="s">
        <v>561</v>
      </c>
      <c r="X23" s="411">
        <v>45685</v>
      </c>
      <c r="Y23" s="118"/>
    </row>
    <row r="24" spans="1:25" ht="10.5" x14ac:dyDescent="0.2">
      <c r="A24" s="120" t="str">
        <f t="shared" si="0"/>
        <v>L50-E-48-04-35-80-MULT-25X25POUS271278-C PPG DRIFTWOOD MICA</v>
      </c>
      <c r="B24" s="81">
        <v>45681</v>
      </c>
      <c r="C24" s="120" t="s">
        <v>2370</v>
      </c>
      <c r="D24" s="109" t="s">
        <v>363</v>
      </c>
      <c r="E24" s="108" t="s">
        <v>87</v>
      </c>
      <c r="F24" s="108" t="s">
        <v>2990</v>
      </c>
      <c r="G24" s="108">
        <v>30851444</v>
      </c>
      <c r="H24" s="183">
        <v>0</v>
      </c>
      <c r="I24" s="115">
        <v>13</v>
      </c>
      <c r="J24" s="111">
        <f>VLOOKUP(G24,'[2]Seguimiento WOS TROV'!$H:$L,5,0)</f>
        <v>13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130.6</v>
      </c>
      <c r="Q24" s="270">
        <f t="shared" si="3"/>
        <v>0</v>
      </c>
      <c r="R24" s="382">
        <v>45685</v>
      </c>
      <c r="S24" s="119">
        <v>45685</v>
      </c>
      <c r="T24" s="117">
        <f t="shared" si="5"/>
        <v>45686</v>
      </c>
      <c r="U24" s="117">
        <f t="shared" si="5"/>
        <v>45687</v>
      </c>
      <c r="V24" s="117" t="s">
        <v>560</v>
      </c>
      <c r="W24" s="162" t="s">
        <v>561</v>
      </c>
      <c r="X24" s="411">
        <v>45685</v>
      </c>
      <c r="Y24" s="118"/>
    </row>
    <row r="25" spans="1:25" ht="10.5" x14ac:dyDescent="0.2">
      <c r="A25" s="276" t="str">
        <f t="shared" si="0"/>
        <v>L50-I-48-08-22-80-MULT-25X45POUS272166</v>
      </c>
      <c r="B25" s="364">
        <v>45681</v>
      </c>
      <c r="C25" s="276" t="s">
        <v>2804</v>
      </c>
      <c r="D25" s="278" t="s">
        <v>365</v>
      </c>
      <c r="E25" s="279" t="s">
        <v>87</v>
      </c>
      <c r="F25" s="279" t="s">
        <v>2728</v>
      </c>
      <c r="G25" s="279">
        <v>30851582</v>
      </c>
      <c r="H25" s="183">
        <v>0</v>
      </c>
      <c r="I25" s="280">
        <v>8</v>
      </c>
      <c r="J25" s="111">
        <f>VLOOKUP(G25,'[2]Seguimiento WOS TROV'!$H:$L,5,0)</f>
        <v>8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281">
        <f t="shared" si="2"/>
        <v>0</v>
      </c>
      <c r="P25" s="269">
        <f>IFERROR(VLOOKUP(C25,Sheet18!A:B,2,0),0)</f>
        <v>133.833</v>
      </c>
      <c r="Q25" s="270">
        <f t="shared" si="3"/>
        <v>0</v>
      </c>
      <c r="R25" s="382">
        <v>45685</v>
      </c>
      <c r="S25" s="119">
        <v>45685</v>
      </c>
      <c r="T25" s="282">
        <f t="shared" si="5"/>
        <v>45686</v>
      </c>
      <c r="U25" s="282">
        <f t="shared" si="5"/>
        <v>45687</v>
      </c>
      <c r="V25" s="117" t="s">
        <v>560</v>
      </c>
      <c r="W25" s="162" t="s">
        <v>561</v>
      </c>
      <c r="X25" s="411">
        <v>45685</v>
      </c>
      <c r="Y25" s="118"/>
    </row>
    <row r="26" spans="1:25" ht="10.5" x14ac:dyDescent="0.2">
      <c r="A26" s="120" t="str">
        <f t="shared" si="0"/>
        <v>L50-E-48-10-BL-MULT-40X60POUS272273</v>
      </c>
      <c r="B26" s="81">
        <v>45681</v>
      </c>
      <c r="C26" s="120" t="s">
        <v>1108</v>
      </c>
      <c r="D26" s="109" t="s">
        <v>363</v>
      </c>
      <c r="E26" s="108" t="s">
        <v>87</v>
      </c>
      <c r="F26" s="108" t="s">
        <v>2908</v>
      </c>
      <c r="G26" s="108">
        <v>30851599</v>
      </c>
      <c r="H26" s="183">
        <v>0</v>
      </c>
      <c r="I26" s="115">
        <v>8</v>
      </c>
      <c r="J26" s="111">
        <f>VLOOKUP(G26,'[2]Seguimiento WOS TROV'!$H:$L,5,0)</f>
        <v>8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125">
        <f t="shared" si="2"/>
        <v>0</v>
      </c>
      <c r="P26" s="269">
        <f>IFERROR(VLOOKUP(C26,Sheet18!A:B,2,0),0)</f>
        <v>170.74</v>
      </c>
      <c r="Q26" s="270">
        <f t="shared" si="3"/>
        <v>0</v>
      </c>
      <c r="R26" s="382">
        <v>45685</v>
      </c>
      <c r="S26" s="119">
        <v>45685</v>
      </c>
      <c r="T26" s="282">
        <f t="shared" si="5"/>
        <v>45686</v>
      </c>
      <c r="U26" s="282">
        <f t="shared" si="5"/>
        <v>45687</v>
      </c>
      <c r="V26" s="117" t="s">
        <v>560</v>
      </c>
      <c r="W26" s="162" t="s">
        <v>561</v>
      </c>
      <c r="X26" s="411">
        <v>45685</v>
      </c>
      <c r="Y26" s="118"/>
    </row>
    <row r="27" spans="1:25" ht="10.5" x14ac:dyDescent="0.2">
      <c r="A27" s="120" t="str">
        <f t="shared" ref="A27:A58" si="6">CONCATENATE(C27,F27)</f>
        <v>L50-E-48-10-30-80-MULT-70X40POUS272297</v>
      </c>
      <c r="B27" s="81">
        <v>45681</v>
      </c>
      <c r="C27" s="120" t="s">
        <v>1165</v>
      </c>
      <c r="D27" s="109" t="s">
        <v>363</v>
      </c>
      <c r="E27" s="108" t="s">
        <v>87</v>
      </c>
      <c r="F27" s="108" t="s">
        <v>2973</v>
      </c>
      <c r="G27" s="108">
        <v>30851606</v>
      </c>
      <c r="H27" s="183">
        <v>0</v>
      </c>
      <c r="I27" s="115">
        <v>8</v>
      </c>
      <c r="J27" s="111">
        <f>VLOOKUP(G27,'[2]Seguimiento WOS TROV'!$H:$L,5,0)</f>
        <v>8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ref="N27:N58" si="7">J27-I27</f>
        <v>0</v>
      </c>
      <c r="O27" s="125">
        <f t="shared" ref="O27:O58" si="8">+N27*-1</f>
        <v>0</v>
      </c>
      <c r="P27" s="269">
        <f>IFERROR(VLOOKUP(C27,Sheet18!A:B,2,0),0)</f>
        <v>134.29</v>
      </c>
      <c r="Q27" s="270">
        <f t="shared" ref="Q27:Q58" si="9">+P27*O27</f>
        <v>0</v>
      </c>
      <c r="R27" s="382">
        <v>45685</v>
      </c>
      <c r="S27" s="119">
        <v>45685</v>
      </c>
      <c r="T27" s="117">
        <f t="shared" si="5"/>
        <v>45686</v>
      </c>
      <c r="U27" s="117">
        <f t="shared" si="5"/>
        <v>45687</v>
      </c>
      <c r="V27" s="117" t="s">
        <v>560</v>
      </c>
      <c r="W27" s="162" t="s">
        <v>561</v>
      </c>
      <c r="X27" s="411">
        <v>45685</v>
      </c>
      <c r="Y27" s="118"/>
    </row>
    <row r="28" spans="1:25" ht="10.5" x14ac:dyDescent="0.2">
      <c r="A28" s="120" t="str">
        <f t="shared" si="6"/>
        <v>L50-E-48-10-BL-MULT-40X60POUS272209</v>
      </c>
      <c r="B28" s="81">
        <v>45681</v>
      </c>
      <c r="C28" s="120" t="s">
        <v>1108</v>
      </c>
      <c r="D28" s="109" t="s">
        <v>363</v>
      </c>
      <c r="E28" s="108" t="s">
        <v>87</v>
      </c>
      <c r="F28" s="108" t="s">
        <v>2948</v>
      </c>
      <c r="G28" s="108">
        <v>30851584</v>
      </c>
      <c r="H28" s="183">
        <v>0</v>
      </c>
      <c r="I28" s="115">
        <v>6</v>
      </c>
      <c r="J28" s="111">
        <f>VLOOKUP(G28,'[2]Seguimiento WOS TROV'!$H:$L,5,0)</f>
        <v>6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89">
        <f t="shared" si="7"/>
        <v>0</v>
      </c>
      <c r="O28" s="125">
        <f t="shared" si="8"/>
        <v>0</v>
      </c>
      <c r="P28" s="269">
        <f>IFERROR(VLOOKUP(C28,Sheet18!A:B,2,0),0)</f>
        <v>170.74</v>
      </c>
      <c r="Q28" s="270">
        <f t="shared" si="9"/>
        <v>0</v>
      </c>
      <c r="R28" s="382">
        <v>45685</v>
      </c>
      <c r="S28" s="119">
        <v>45685</v>
      </c>
      <c r="T28" s="290">
        <f t="shared" si="5"/>
        <v>45686</v>
      </c>
      <c r="U28" s="290">
        <f t="shared" si="5"/>
        <v>45687</v>
      </c>
      <c r="V28" s="117" t="s">
        <v>560</v>
      </c>
      <c r="W28" s="162" t="s">
        <v>561</v>
      </c>
      <c r="X28" s="411">
        <v>45685</v>
      </c>
      <c r="Y28" s="118"/>
    </row>
    <row r="29" spans="1:25" ht="10.5" x14ac:dyDescent="0.2">
      <c r="A29" s="284" t="str">
        <f t="shared" si="6"/>
        <v>L50-I-48-12-35-80-MULT-15X23POUS272267</v>
      </c>
      <c r="B29" s="365">
        <v>45681</v>
      </c>
      <c r="C29" s="284" t="s">
        <v>2968</v>
      </c>
      <c r="D29" s="285" t="s">
        <v>365</v>
      </c>
      <c r="E29" s="286" t="s">
        <v>87</v>
      </c>
      <c r="F29" s="286" t="s">
        <v>2969</v>
      </c>
      <c r="G29" s="286">
        <v>30851602</v>
      </c>
      <c r="H29" s="183">
        <v>0</v>
      </c>
      <c r="I29" s="287">
        <v>6</v>
      </c>
      <c r="J29" s="111">
        <f>VLOOKUP(G29,'[2]Seguimiento WOS TROV'!$H:$L,5,0)</f>
        <v>6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7"/>
        <v>0</v>
      </c>
      <c r="O29" s="289">
        <f t="shared" si="8"/>
        <v>0</v>
      </c>
      <c r="P29" s="269">
        <v>118.55</v>
      </c>
      <c r="Q29" s="270">
        <f t="shared" si="9"/>
        <v>0</v>
      </c>
      <c r="R29" s="382">
        <v>45685</v>
      </c>
      <c r="S29" s="119">
        <v>45685</v>
      </c>
      <c r="T29" s="290">
        <f t="shared" si="5"/>
        <v>45686</v>
      </c>
      <c r="U29" s="290">
        <f t="shared" si="5"/>
        <v>45687</v>
      </c>
      <c r="V29" s="117" t="s">
        <v>560</v>
      </c>
      <c r="W29" s="162" t="s">
        <v>561</v>
      </c>
      <c r="X29" s="411">
        <v>45685</v>
      </c>
      <c r="Y29" s="118"/>
    </row>
    <row r="30" spans="1:25" ht="10.5" x14ac:dyDescent="0.2">
      <c r="A30" s="120" t="str">
        <f t="shared" si="6"/>
        <v>L50-I-48-08-35-80-MULT-9X29POUS271937</v>
      </c>
      <c r="B30" s="81">
        <v>45681</v>
      </c>
      <c r="C30" s="120" t="s">
        <v>2806</v>
      </c>
      <c r="D30" s="109" t="s">
        <v>365</v>
      </c>
      <c r="E30" s="108" t="s">
        <v>87</v>
      </c>
      <c r="F30" s="108" t="s">
        <v>2584</v>
      </c>
      <c r="G30" s="108">
        <v>30851554</v>
      </c>
      <c r="H30" s="183">
        <v>0</v>
      </c>
      <c r="I30" s="115">
        <v>30</v>
      </c>
      <c r="J30" s="111">
        <f>VLOOKUP(G30,'[2]Seguimiento WOS TROV'!$H:$L,5,0)</f>
        <v>30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289">
        <f t="shared" si="7"/>
        <v>0</v>
      </c>
      <c r="O30" s="125">
        <f t="shared" si="8"/>
        <v>0</v>
      </c>
      <c r="P30" s="269">
        <f>IFERROR(VLOOKUP(C30,Sheet18!A:B,2,0),0)</f>
        <v>140.72999999999999</v>
      </c>
      <c r="Q30" s="270">
        <f t="shared" si="9"/>
        <v>0</v>
      </c>
      <c r="R30" s="382">
        <v>45685</v>
      </c>
      <c r="S30" s="119">
        <v>45685</v>
      </c>
      <c r="T30" s="117">
        <f t="shared" si="5"/>
        <v>45686</v>
      </c>
      <c r="U30" s="117">
        <f t="shared" si="5"/>
        <v>45687</v>
      </c>
      <c r="V30" s="117" t="s">
        <v>560</v>
      </c>
      <c r="W30" s="162" t="s">
        <v>561</v>
      </c>
      <c r="X30" s="411">
        <v>45685</v>
      </c>
      <c r="Y30" s="110"/>
    </row>
    <row r="31" spans="1:25" ht="10.5" x14ac:dyDescent="0.2">
      <c r="A31" s="120" t="str">
        <f t="shared" si="6"/>
        <v>L50-I-48-10-35-80-MULT-ASYMPOUS272084</v>
      </c>
      <c r="B31" s="81">
        <v>45681</v>
      </c>
      <c r="C31" s="120" t="s">
        <v>867</v>
      </c>
      <c r="D31" s="109" t="s">
        <v>365</v>
      </c>
      <c r="E31" s="108" t="s">
        <v>87</v>
      </c>
      <c r="F31" s="108" t="s">
        <v>2938</v>
      </c>
      <c r="G31" s="108">
        <v>30851567</v>
      </c>
      <c r="H31" s="183">
        <v>0</v>
      </c>
      <c r="I31" s="115">
        <v>5</v>
      </c>
      <c r="J31" s="111">
        <f>VLOOKUP(G31,'[2]Seguimiento WOS TROV'!$H:$L,5,0)</f>
        <v>5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7"/>
        <v>0</v>
      </c>
      <c r="O31" s="125">
        <f t="shared" si="8"/>
        <v>0</v>
      </c>
      <c r="P31" s="269">
        <f>IFERROR(VLOOKUP(C31,Sheet18!A:B,2,0),0)</f>
        <v>131.65</v>
      </c>
      <c r="Q31" s="270">
        <f t="shared" si="9"/>
        <v>0</v>
      </c>
      <c r="R31" s="382">
        <v>45685</v>
      </c>
      <c r="S31" s="119">
        <v>45685</v>
      </c>
      <c r="T31" s="117">
        <f t="shared" si="5"/>
        <v>45686</v>
      </c>
      <c r="U31" s="117">
        <f t="shared" si="5"/>
        <v>45687</v>
      </c>
      <c r="V31" s="117" t="s">
        <v>560</v>
      </c>
      <c r="W31" s="162" t="s">
        <v>561</v>
      </c>
      <c r="X31" s="411">
        <v>45685</v>
      </c>
      <c r="Y31" s="118"/>
    </row>
    <row r="32" spans="1:25" ht="10.5" x14ac:dyDescent="0.2">
      <c r="A32" s="120" t="str">
        <f t="shared" si="6"/>
        <v>L50-E-48-10-30-90-MULT-9X9POUS272277</v>
      </c>
      <c r="B32" s="81">
        <v>45681</v>
      </c>
      <c r="C32" s="120" t="s">
        <v>2966</v>
      </c>
      <c r="D32" s="109" t="s">
        <v>363</v>
      </c>
      <c r="E32" s="108" t="s">
        <v>87</v>
      </c>
      <c r="F32" s="108" t="s">
        <v>2904</v>
      </c>
      <c r="G32" s="108">
        <v>30851600</v>
      </c>
      <c r="H32" s="183">
        <v>0</v>
      </c>
      <c r="I32" s="115">
        <v>5</v>
      </c>
      <c r="J32" s="111">
        <f>VLOOKUP(G32,'[2]Seguimiento WOS TROV'!$H:$L,5,0)</f>
        <v>5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7"/>
        <v>0</v>
      </c>
      <c r="O32" s="125">
        <f t="shared" si="8"/>
        <v>0</v>
      </c>
      <c r="P32" s="269">
        <v>51.3</v>
      </c>
      <c r="Q32" s="270">
        <f t="shared" si="9"/>
        <v>0</v>
      </c>
      <c r="R32" s="382">
        <v>45685</v>
      </c>
      <c r="S32" s="119">
        <v>45685</v>
      </c>
      <c r="T32" s="117">
        <f t="shared" si="5"/>
        <v>45686</v>
      </c>
      <c r="U32" s="117">
        <f t="shared" si="5"/>
        <v>45687</v>
      </c>
      <c r="V32" s="117" t="s">
        <v>560</v>
      </c>
      <c r="W32" s="162" t="s">
        <v>561</v>
      </c>
      <c r="X32" s="411">
        <v>45685</v>
      </c>
      <c r="Y32" s="118"/>
    </row>
    <row r="33" spans="1:25" ht="10.5" x14ac:dyDescent="0.2">
      <c r="A33" s="120" t="str">
        <f t="shared" si="6"/>
        <v>L50-E-48-08-35-90-MULT-9X59POUS272308</v>
      </c>
      <c r="B33" s="364">
        <v>45681</v>
      </c>
      <c r="C33" s="120" t="s">
        <v>2977</v>
      </c>
      <c r="D33" s="109" t="s">
        <v>363</v>
      </c>
      <c r="E33" s="108" t="s">
        <v>87</v>
      </c>
      <c r="F33" s="108" t="s">
        <v>2972</v>
      </c>
      <c r="G33" s="108">
        <v>30851610</v>
      </c>
      <c r="H33" s="183">
        <v>0</v>
      </c>
      <c r="I33" s="280">
        <v>12</v>
      </c>
      <c r="J33" s="111">
        <f>VLOOKUP(G33,'[2]Seguimiento WOS TROV'!$H:$L,5,0)</f>
        <v>12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7"/>
        <v>0</v>
      </c>
      <c r="O33" s="125">
        <f t="shared" si="8"/>
        <v>0</v>
      </c>
      <c r="P33" s="269">
        <v>134.84</v>
      </c>
      <c r="Q33" s="270">
        <f t="shared" si="9"/>
        <v>0</v>
      </c>
      <c r="R33" s="382">
        <v>45685</v>
      </c>
      <c r="S33" s="119">
        <v>45685</v>
      </c>
      <c r="T33" s="117">
        <f t="shared" si="5"/>
        <v>45686</v>
      </c>
      <c r="U33" s="117">
        <f t="shared" si="5"/>
        <v>45687</v>
      </c>
      <c r="V33" s="117" t="s">
        <v>560</v>
      </c>
      <c r="W33" s="162" t="s">
        <v>561</v>
      </c>
      <c r="X33" s="411">
        <v>45685</v>
      </c>
      <c r="Y33" s="118"/>
    </row>
    <row r="34" spans="1:25" ht="10.5" x14ac:dyDescent="0.2">
      <c r="A34" s="276" t="str">
        <f t="shared" si="6"/>
        <v>L50-E-48-12-30-80-MULT-15X15POUS272013</v>
      </c>
      <c r="B34" s="364">
        <v>45681</v>
      </c>
      <c r="C34" s="276" t="s">
        <v>2794</v>
      </c>
      <c r="D34" s="278" t="s">
        <v>363</v>
      </c>
      <c r="E34" s="279" t="s">
        <v>87</v>
      </c>
      <c r="F34" s="279" t="s">
        <v>2933</v>
      </c>
      <c r="G34" s="279">
        <v>30851556</v>
      </c>
      <c r="H34" s="183">
        <v>0</v>
      </c>
      <c r="I34" s="280">
        <v>32</v>
      </c>
      <c r="J34" s="111">
        <f>VLOOKUP(G34,'[2]Seguimiento WOS TROV'!$H:$L,5,0)</f>
        <v>32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7"/>
        <v>0</v>
      </c>
      <c r="O34" s="125">
        <f t="shared" si="8"/>
        <v>0</v>
      </c>
      <c r="P34" s="269">
        <f>IFERROR(VLOOKUP(C34,Sheet18!A:B,2,0),0)</f>
        <v>134.28620000000001</v>
      </c>
      <c r="Q34" s="270">
        <f t="shared" si="9"/>
        <v>0</v>
      </c>
      <c r="R34" s="382">
        <v>45685</v>
      </c>
      <c r="S34" s="119">
        <v>45685</v>
      </c>
      <c r="T34" s="282">
        <f t="shared" si="5"/>
        <v>45686</v>
      </c>
      <c r="U34" s="282">
        <f t="shared" si="5"/>
        <v>45687</v>
      </c>
      <c r="V34" s="117" t="s">
        <v>560</v>
      </c>
      <c r="W34" s="162" t="s">
        <v>561</v>
      </c>
      <c r="X34" s="411">
        <v>45684</v>
      </c>
      <c r="Y34" s="118"/>
    </row>
    <row r="35" spans="1:25" ht="10.5" x14ac:dyDescent="0.2">
      <c r="A35" s="120" t="str">
        <f t="shared" si="6"/>
        <v>L50-E-48-10-30-80-MULT-ASYMPOUS272064</v>
      </c>
      <c r="B35" s="81">
        <v>45681</v>
      </c>
      <c r="C35" s="120" t="s">
        <v>2789</v>
      </c>
      <c r="D35" s="109" t="s">
        <v>363</v>
      </c>
      <c r="E35" s="108" t="s">
        <v>87</v>
      </c>
      <c r="F35" s="108" t="s">
        <v>2685</v>
      </c>
      <c r="G35" s="108">
        <v>30851566</v>
      </c>
      <c r="H35" s="183">
        <v>0</v>
      </c>
      <c r="I35" s="115">
        <v>28</v>
      </c>
      <c r="J35" s="111">
        <f>VLOOKUP(G35,'[2]Seguimiento WOS TROV'!$H:$L,5,0)</f>
        <v>28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7"/>
        <v>0</v>
      </c>
      <c r="O35" s="125">
        <f t="shared" si="8"/>
        <v>0</v>
      </c>
      <c r="P35" s="269">
        <f>IFERROR(VLOOKUP(C35,Sheet18!A:B,2,0),0)</f>
        <v>135.1909</v>
      </c>
      <c r="Q35" s="270">
        <f t="shared" si="9"/>
        <v>0</v>
      </c>
      <c r="R35" s="382">
        <v>45685</v>
      </c>
      <c r="S35" s="119">
        <v>45685</v>
      </c>
      <c r="T35" s="117">
        <f t="shared" ref="T35:U54" si="10">WORKDAY(S35,1)</f>
        <v>45686</v>
      </c>
      <c r="U35" s="117">
        <f t="shared" si="10"/>
        <v>45687</v>
      </c>
      <c r="V35" s="117" t="s">
        <v>560</v>
      </c>
      <c r="W35" s="162" t="s">
        <v>561</v>
      </c>
      <c r="X35" s="411">
        <v>45684</v>
      </c>
      <c r="Y35" s="118"/>
    </row>
    <row r="36" spans="1:25" ht="10.5" x14ac:dyDescent="0.2">
      <c r="A36" s="284" t="str">
        <f t="shared" si="6"/>
        <v>L50-I-48-12-35-80-MULT-9X29POUS271733</v>
      </c>
      <c r="B36" s="365">
        <v>45681</v>
      </c>
      <c r="C36" s="284" t="s">
        <v>1717</v>
      </c>
      <c r="D36" s="285" t="s">
        <v>365</v>
      </c>
      <c r="E36" s="286" t="s">
        <v>87</v>
      </c>
      <c r="F36" s="286" t="s">
        <v>2941</v>
      </c>
      <c r="G36" s="286">
        <v>30851570</v>
      </c>
      <c r="H36" s="183">
        <v>0</v>
      </c>
      <c r="I36" s="287">
        <v>4</v>
      </c>
      <c r="J36" s="111">
        <f>VLOOKUP(G36,'[2]Seguimiento WOS TROV'!$H:$L,5,0)</f>
        <v>4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125">
        <f t="shared" si="7"/>
        <v>0</v>
      </c>
      <c r="O36" s="289">
        <f t="shared" si="8"/>
        <v>0</v>
      </c>
      <c r="P36" s="269">
        <f>IFERROR(VLOOKUP(C36,Sheet18!A:B,2,0),0)</f>
        <v>140.72999999999999</v>
      </c>
      <c r="Q36" s="270">
        <f t="shared" si="9"/>
        <v>0</v>
      </c>
      <c r="R36" s="382">
        <v>45685</v>
      </c>
      <c r="S36" s="119">
        <v>45685</v>
      </c>
      <c r="T36" s="290">
        <f t="shared" si="10"/>
        <v>45686</v>
      </c>
      <c r="U36" s="290">
        <f t="shared" si="10"/>
        <v>45687</v>
      </c>
      <c r="V36" s="117" t="s">
        <v>560</v>
      </c>
      <c r="W36" s="162" t="s">
        <v>561</v>
      </c>
      <c r="X36" s="411">
        <v>45685</v>
      </c>
      <c r="Y36" s="118"/>
    </row>
    <row r="37" spans="1:25" ht="10.5" x14ac:dyDescent="0.2">
      <c r="A37" s="276" t="str">
        <f t="shared" si="6"/>
        <v>L50-I-48-04-27-80-MULT-15X15POUS272153</v>
      </c>
      <c r="B37" s="364">
        <v>45681</v>
      </c>
      <c r="C37" s="276" t="s">
        <v>258</v>
      </c>
      <c r="D37" s="278" t="s">
        <v>365</v>
      </c>
      <c r="E37" s="279" t="s">
        <v>87</v>
      </c>
      <c r="F37" s="279" t="s">
        <v>2722</v>
      </c>
      <c r="G37" s="279">
        <v>30851572</v>
      </c>
      <c r="H37" s="183">
        <v>0</v>
      </c>
      <c r="I37" s="280">
        <v>4</v>
      </c>
      <c r="J37" s="111">
        <f>VLOOKUP(G37,'[2]Seguimiento WOS TROV'!$H:$L,5,0)</f>
        <v>4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297">
        <f t="shared" si="7"/>
        <v>0</v>
      </c>
      <c r="O37" s="289">
        <f t="shared" si="8"/>
        <v>0</v>
      </c>
      <c r="P37" s="269">
        <f>IFERROR(VLOOKUP(C37,Sheet18!A:B,2,0),0)</f>
        <v>130.1</v>
      </c>
      <c r="Q37" s="270">
        <f t="shared" si="9"/>
        <v>0</v>
      </c>
      <c r="R37" s="382">
        <v>45685</v>
      </c>
      <c r="S37" s="119">
        <v>45685</v>
      </c>
      <c r="T37" s="117">
        <f t="shared" si="10"/>
        <v>45686</v>
      </c>
      <c r="U37" s="117">
        <f t="shared" si="10"/>
        <v>45687</v>
      </c>
      <c r="V37" s="117" t="s">
        <v>560</v>
      </c>
      <c r="W37" s="162" t="s">
        <v>561</v>
      </c>
      <c r="X37" s="411">
        <v>45685</v>
      </c>
      <c r="Y37" s="118"/>
    </row>
    <row r="38" spans="1:25" ht="10.5" x14ac:dyDescent="0.2">
      <c r="A38" s="284" t="str">
        <f t="shared" si="6"/>
        <v>L50-I-12-12-35-90-MULT-9X9POUS272303</v>
      </c>
      <c r="B38" s="365">
        <v>45681</v>
      </c>
      <c r="C38" s="284" t="s">
        <v>2978</v>
      </c>
      <c r="D38" s="285" t="s">
        <v>361</v>
      </c>
      <c r="E38" s="286" t="s">
        <v>87</v>
      </c>
      <c r="F38" s="286" t="s">
        <v>2979</v>
      </c>
      <c r="G38" s="286">
        <v>30851612</v>
      </c>
      <c r="H38" s="183">
        <v>0</v>
      </c>
      <c r="I38" s="287">
        <v>4</v>
      </c>
      <c r="J38" s="111">
        <f>VLOOKUP(G38,'[2]Seguimiento WOS TROV'!$H:$L,5,0)</f>
        <v>4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7"/>
        <v>0</v>
      </c>
      <c r="O38" s="289">
        <f t="shared" si="8"/>
        <v>0</v>
      </c>
      <c r="P38" s="269">
        <v>36.979999999999997</v>
      </c>
      <c r="Q38" s="270">
        <f t="shared" si="9"/>
        <v>0</v>
      </c>
      <c r="R38" s="382">
        <v>45685</v>
      </c>
      <c r="S38" s="119">
        <v>45685</v>
      </c>
      <c r="T38" s="290">
        <f t="shared" si="10"/>
        <v>45686</v>
      </c>
      <c r="U38" s="290">
        <f t="shared" si="10"/>
        <v>45687</v>
      </c>
      <c r="V38" s="117" t="s">
        <v>560</v>
      </c>
      <c r="W38" s="162" t="s">
        <v>561</v>
      </c>
      <c r="X38" s="411">
        <v>45685</v>
      </c>
      <c r="Y38" s="118"/>
    </row>
    <row r="39" spans="1:25" ht="10.5" x14ac:dyDescent="0.2">
      <c r="A39" s="120" t="str">
        <f t="shared" si="6"/>
        <v>L50-I-48-12-30-80-MULT-ASYMPOUS272304</v>
      </c>
      <c r="B39" s="81">
        <v>45681</v>
      </c>
      <c r="C39" s="120" t="s">
        <v>1694</v>
      </c>
      <c r="D39" s="109" t="s">
        <v>365</v>
      </c>
      <c r="E39" s="108" t="s">
        <v>87</v>
      </c>
      <c r="F39" s="108" t="s">
        <v>2982</v>
      </c>
      <c r="G39" s="108">
        <v>30851614</v>
      </c>
      <c r="H39" s="183">
        <v>0</v>
      </c>
      <c r="I39" s="115">
        <v>4</v>
      </c>
      <c r="J39" s="111">
        <f>VLOOKUP(G39,'[2]Seguimiento WOS TROV'!$H:$L,5,0)</f>
        <v>4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289">
        <f t="shared" si="7"/>
        <v>0</v>
      </c>
      <c r="O39" s="125">
        <f t="shared" si="8"/>
        <v>0</v>
      </c>
      <c r="P39" s="269">
        <v>118.55</v>
      </c>
      <c r="Q39" s="270">
        <f t="shared" si="9"/>
        <v>0</v>
      </c>
      <c r="R39" s="382">
        <v>45685</v>
      </c>
      <c r="S39" s="119">
        <v>45685</v>
      </c>
      <c r="T39" s="117">
        <f t="shared" si="10"/>
        <v>45686</v>
      </c>
      <c r="U39" s="117">
        <f t="shared" si="10"/>
        <v>45687</v>
      </c>
      <c r="V39" s="117" t="s">
        <v>560</v>
      </c>
      <c r="W39" s="162" t="s">
        <v>561</v>
      </c>
      <c r="X39" s="411">
        <v>45685</v>
      </c>
      <c r="Y39" s="118"/>
    </row>
    <row r="40" spans="1:25" ht="10.5" x14ac:dyDescent="0.2">
      <c r="A40" s="120" t="str">
        <f t="shared" si="6"/>
        <v>L50-I-48-12-35-80-MULT-9X17POUS271948</v>
      </c>
      <c r="B40" s="81">
        <v>45681</v>
      </c>
      <c r="C40" s="120" t="s">
        <v>2816</v>
      </c>
      <c r="D40" s="278" t="s">
        <v>365</v>
      </c>
      <c r="E40" s="108" t="s">
        <v>87</v>
      </c>
      <c r="F40" s="108" t="s">
        <v>2605</v>
      </c>
      <c r="G40" s="108">
        <v>30851555</v>
      </c>
      <c r="H40" s="183">
        <v>0</v>
      </c>
      <c r="I40" s="115">
        <v>19</v>
      </c>
      <c r="J40" s="111">
        <f>VLOOKUP(G40,'[2]Seguimiento WOS TROV'!$H:$L,5,0)</f>
        <v>19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7"/>
        <v>0</v>
      </c>
      <c r="O40" s="125">
        <f t="shared" si="8"/>
        <v>0</v>
      </c>
      <c r="P40" s="269">
        <f>IFERROR(VLOOKUP(C40,Sheet18!A:B,2,0),0)</f>
        <v>140.72999999999999</v>
      </c>
      <c r="Q40" s="270">
        <f t="shared" si="9"/>
        <v>0</v>
      </c>
      <c r="R40" s="382">
        <v>45685</v>
      </c>
      <c r="S40" s="119">
        <v>45685</v>
      </c>
      <c r="T40" s="117">
        <f t="shared" si="10"/>
        <v>45686</v>
      </c>
      <c r="U40" s="117">
        <f t="shared" si="10"/>
        <v>45687</v>
      </c>
      <c r="V40" s="117" t="s">
        <v>560</v>
      </c>
      <c r="W40" s="162" t="s">
        <v>561</v>
      </c>
      <c r="X40" s="411">
        <v>45684</v>
      </c>
      <c r="Y40" s="118"/>
    </row>
    <row r="41" spans="1:25" ht="10.5" x14ac:dyDescent="0.2">
      <c r="A41" s="120" t="str">
        <f t="shared" si="6"/>
        <v>L50-E-48-12-30-80-MULT-9X29POUS272160</v>
      </c>
      <c r="B41" s="81">
        <v>45681</v>
      </c>
      <c r="C41" s="120" t="s">
        <v>2795</v>
      </c>
      <c r="D41" s="278" t="s">
        <v>363</v>
      </c>
      <c r="E41" s="108" t="s">
        <v>87</v>
      </c>
      <c r="F41" s="108" t="s">
        <v>2946</v>
      </c>
      <c r="G41" s="108">
        <v>30851578</v>
      </c>
      <c r="H41" s="183">
        <v>0</v>
      </c>
      <c r="I41" s="115">
        <v>3</v>
      </c>
      <c r="J41" s="111">
        <f>VLOOKUP(G41,'[2]Seguimiento WOS TROV'!$H:$L,5,0)</f>
        <v>3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289">
        <f t="shared" si="7"/>
        <v>0</v>
      </c>
      <c r="O41" s="125">
        <f t="shared" si="8"/>
        <v>0</v>
      </c>
      <c r="P41" s="269">
        <f>IFERROR(VLOOKUP(C41,Sheet18!A:B,2,0),0)</f>
        <v>141.1858</v>
      </c>
      <c r="Q41" s="270">
        <f t="shared" si="9"/>
        <v>0</v>
      </c>
      <c r="R41" s="382">
        <v>45685</v>
      </c>
      <c r="S41" s="119">
        <v>45685</v>
      </c>
      <c r="T41" s="117">
        <f t="shared" si="10"/>
        <v>45686</v>
      </c>
      <c r="U41" s="117">
        <f t="shared" si="10"/>
        <v>45687</v>
      </c>
      <c r="V41" s="117" t="s">
        <v>560</v>
      </c>
      <c r="W41" s="162" t="s">
        <v>561</v>
      </c>
      <c r="X41" s="411">
        <v>45687</v>
      </c>
      <c r="Y41" s="118"/>
    </row>
    <row r="42" spans="1:25" ht="10.5" x14ac:dyDescent="0.2">
      <c r="A42" s="276" t="str">
        <f t="shared" si="6"/>
        <v>L50-I-48-02-30-80-MULT-9X9POUS272202</v>
      </c>
      <c r="B42" s="364">
        <v>45681</v>
      </c>
      <c r="C42" s="276" t="s">
        <v>2956</v>
      </c>
      <c r="D42" s="278" t="s">
        <v>365</v>
      </c>
      <c r="E42" s="279" t="s">
        <v>87</v>
      </c>
      <c r="F42" s="279" t="s">
        <v>2957</v>
      </c>
      <c r="G42" s="279">
        <v>30851590</v>
      </c>
      <c r="H42" s="183">
        <v>0</v>
      </c>
      <c r="I42" s="280">
        <v>3</v>
      </c>
      <c r="J42" s="111">
        <f>VLOOKUP(G42,'[2]Seguimiento WOS TROV'!$H:$L,5,0)</f>
        <v>3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1">
        <f t="shared" si="7"/>
        <v>0</v>
      </c>
      <c r="O42" s="281">
        <f t="shared" si="8"/>
        <v>0</v>
      </c>
      <c r="P42" s="269">
        <v>139.76</v>
      </c>
      <c r="Q42" s="270">
        <f t="shared" si="9"/>
        <v>0</v>
      </c>
      <c r="R42" s="382">
        <v>45685</v>
      </c>
      <c r="S42" s="119">
        <v>45685</v>
      </c>
      <c r="T42" s="282">
        <f t="shared" si="10"/>
        <v>45686</v>
      </c>
      <c r="U42" s="282">
        <f t="shared" si="10"/>
        <v>45687</v>
      </c>
      <c r="V42" s="117" t="s">
        <v>560</v>
      </c>
      <c r="W42" s="162" t="s">
        <v>561</v>
      </c>
      <c r="X42" s="411">
        <v>45687</v>
      </c>
      <c r="Y42" s="118"/>
    </row>
    <row r="43" spans="1:25" ht="10.5" x14ac:dyDescent="0.2">
      <c r="A43" s="120" t="str">
        <f t="shared" si="6"/>
        <v>L50-E-48-10-30-80-MULT-9X17POUS272232</v>
      </c>
      <c r="B43" s="81">
        <v>45681</v>
      </c>
      <c r="C43" s="120" t="s">
        <v>1749</v>
      </c>
      <c r="D43" s="278" t="s">
        <v>363</v>
      </c>
      <c r="E43" s="108" t="s">
        <v>87</v>
      </c>
      <c r="F43" s="108" t="s">
        <v>2964</v>
      </c>
      <c r="G43" s="108">
        <v>30851597</v>
      </c>
      <c r="H43" s="183">
        <v>0</v>
      </c>
      <c r="I43" s="115">
        <v>15</v>
      </c>
      <c r="J43" s="111">
        <f>VLOOKUP(G43,'[2]Seguimiento WOS TROV'!$H:$L,5,0)</f>
        <v>15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7"/>
        <v>0</v>
      </c>
      <c r="O43" s="125">
        <f t="shared" si="8"/>
        <v>0</v>
      </c>
      <c r="P43" s="269">
        <v>141.19</v>
      </c>
      <c r="Q43" s="270">
        <f t="shared" si="9"/>
        <v>0</v>
      </c>
      <c r="R43" s="382">
        <v>45685</v>
      </c>
      <c r="S43" s="119">
        <v>45685</v>
      </c>
      <c r="T43" s="117">
        <f t="shared" si="10"/>
        <v>45686</v>
      </c>
      <c r="U43" s="117">
        <f t="shared" si="10"/>
        <v>45687</v>
      </c>
      <c r="V43" s="117" t="s">
        <v>560</v>
      </c>
      <c r="W43" s="162" t="s">
        <v>561</v>
      </c>
      <c r="X43" s="411">
        <v>45685</v>
      </c>
      <c r="Y43" s="118"/>
    </row>
    <row r="44" spans="1:25" ht="10.5" x14ac:dyDescent="0.2">
      <c r="A44" s="120" t="str">
        <f t="shared" si="6"/>
        <v>L50-I-48-12-35-90-MULT-9X9POUS272303</v>
      </c>
      <c r="B44" s="81">
        <v>45681</v>
      </c>
      <c r="C44" s="120" t="s">
        <v>2983</v>
      </c>
      <c r="D44" s="278" t="s">
        <v>365</v>
      </c>
      <c r="E44" s="108" t="s">
        <v>87</v>
      </c>
      <c r="F44" s="108" t="s">
        <v>2979</v>
      </c>
      <c r="G44" s="108">
        <v>30851615</v>
      </c>
      <c r="H44" s="183">
        <v>0</v>
      </c>
      <c r="I44" s="115">
        <v>22</v>
      </c>
      <c r="J44" s="111">
        <f>VLOOKUP(G44,'[2]Seguimiento WOS TROV'!$H:$L,5,0)</f>
        <v>22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7"/>
        <v>0</v>
      </c>
      <c r="O44" s="125">
        <f t="shared" si="8"/>
        <v>0</v>
      </c>
      <c r="P44" s="269">
        <v>134.29</v>
      </c>
      <c r="Q44" s="270">
        <f t="shared" si="9"/>
        <v>0</v>
      </c>
      <c r="R44" s="382">
        <v>45685</v>
      </c>
      <c r="S44" s="119">
        <v>45685</v>
      </c>
      <c r="T44" s="117">
        <f t="shared" si="10"/>
        <v>45686</v>
      </c>
      <c r="U44" s="117">
        <f t="shared" si="10"/>
        <v>45687</v>
      </c>
      <c r="V44" s="117" t="s">
        <v>560</v>
      </c>
      <c r="W44" s="162" t="s">
        <v>561</v>
      </c>
      <c r="X44" s="411">
        <v>45685</v>
      </c>
      <c r="Y44" s="118"/>
    </row>
    <row r="45" spans="1:25" ht="10.5" x14ac:dyDescent="0.2">
      <c r="A45" s="284" t="str">
        <f t="shared" si="6"/>
        <v>L50-I-48-08-30-90-MULT-9X59POUS271850</v>
      </c>
      <c r="B45" s="365">
        <v>45681</v>
      </c>
      <c r="C45" s="284" t="s">
        <v>2805</v>
      </c>
      <c r="D45" s="278" t="s">
        <v>365</v>
      </c>
      <c r="E45" s="286" t="s">
        <v>87</v>
      </c>
      <c r="F45" s="286" t="s">
        <v>2599</v>
      </c>
      <c r="G45" s="286">
        <v>30851553</v>
      </c>
      <c r="H45" s="183">
        <v>0</v>
      </c>
      <c r="I45" s="287">
        <v>16</v>
      </c>
      <c r="J45" s="111">
        <f>VLOOKUP(G45,'[2]Seguimiento WOS TROV'!$H:$L,5,0)</f>
        <v>16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289">
        <f t="shared" si="7"/>
        <v>0</v>
      </c>
      <c r="O45" s="289">
        <f t="shared" si="8"/>
        <v>0</v>
      </c>
      <c r="P45" s="269">
        <f>IFERROR(VLOOKUP(C45,Sheet18!A:B,2,0),0)</f>
        <v>135.58000000000001</v>
      </c>
      <c r="Q45" s="270">
        <f t="shared" si="9"/>
        <v>0</v>
      </c>
      <c r="R45" s="382">
        <v>45685</v>
      </c>
      <c r="S45" s="119">
        <v>45685</v>
      </c>
      <c r="T45" s="117">
        <f t="shared" si="10"/>
        <v>45686</v>
      </c>
      <c r="U45" s="117">
        <f t="shared" si="10"/>
        <v>45687</v>
      </c>
      <c r="V45" s="117" t="s">
        <v>560</v>
      </c>
      <c r="W45" s="162" t="s">
        <v>561</v>
      </c>
      <c r="X45" s="411">
        <v>45685</v>
      </c>
      <c r="Y45" s="110"/>
    </row>
    <row r="46" spans="1:25" ht="10.5" x14ac:dyDescent="0.2">
      <c r="A46" s="120" t="str">
        <f t="shared" si="6"/>
        <v>L50-E-48-04-30-90-MULT-120POUS272146</v>
      </c>
      <c r="B46" s="81">
        <v>45681</v>
      </c>
      <c r="C46" s="120" t="s">
        <v>1153</v>
      </c>
      <c r="D46" s="278" t="s">
        <v>363</v>
      </c>
      <c r="E46" s="108" t="s">
        <v>87</v>
      </c>
      <c r="F46" s="108" t="s">
        <v>2719</v>
      </c>
      <c r="G46" s="108">
        <v>30851575</v>
      </c>
      <c r="H46" s="183">
        <v>0</v>
      </c>
      <c r="I46" s="115">
        <v>22</v>
      </c>
      <c r="J46" s="111">
        <f>VLOOKUP(G46,'[2]Seguimiento WOS TROV'!$H:$L,5,0)</f>
        <v>22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7"/>
        <v>0</v>
      </c>
      <c r="O46" s="125">
        <f t="shared" si="8"/>
        <v>0</v>
      </c>
      <c r="P46" s="269">
        <f>IFERROR(VLOOKUP(C46,Sheet18!A:B,2,0),0)</f>
        <v>130.01</v>
      </c>
      <c r="Q46" s="270">
        <f t="shared" si="9"/>
        <v>0</v>
      </c>
      <c r="R46" s="119">
        <v>45685</v>
      </c>
      <c r="S46" s="119">
        <v>45685</v>
      </c>
      <c r="T46" s="117">
        <f t="shared" si="10"/>
        <v>45686</v>
      </c>
      <c r="U46" s="117">
        <f t="shared" si="10"/>
        <v>45687</v>
      </c>
      <c r="V46" s="117" t="s">
        <v>560</v>
      </c>
      <c r="W46" s="162" t="s">
        <v>561</v>
      </c>
      <c r="X46" s="411">
        <v>45684</v>
      </c>
      <c r="Y46" s="118"/>
    </row>
    <row r="47" spans="1:25" ht="10.5" x14ac:dyDescent="0.2">
      <c r="A47" s="120" t="str">
        <f t="shared" si="6"/>
        <v>L50-I-48-04-35-80-MULT-15X35POUS272138</v>
      </c>
      <c r="B47" s="81">
        <v>45681</v>
      </c>
      <c r="C47" s="120" t="s">
        <v>2801</v>
      </c>
      <c r="D47" s="278" t="s">
        <v>365</v>
      </c>
      <c r="E47" s="108" t="s">
        <v>87</v>
      </c>
      <c r="F47" s="108" t="s">
        <v>2724</v>
      </c>
      <c r="G47" s="108">
        <v>30851580</v>
      </c>
      <c r="H47" s="183">
        <v>0</v>
      </c>
      <c r="I47" s="115">
        <v>8</v>
      </c>
      <c r="J47" s="111">
        <f>VLOOKUP(G47,'[2]Seguimiento WOS TROV'!$H:$L,5,0)</f>
        <v>8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125">
        <f t="shared" si="7"/>
        <v>0</v>
      </c>
      <c r="O47" s="125">
        <f t="shared" si="8"/>
        <v>0</v>
      </c>
      <c r="P47" s="269">
        <f>IFERROR(VLOOKUP(C47,Sheet18!A:B,2,0),0)</f>
        <v>132.85990000000001</v>
      </c>
      <c r="Q47" s="270">
        <f t="shared" si="9"/>
        <v>0</v>
      </c>
      <c r="R47" s="119">
        <v>45685</v>
      </c>
      <c r="S47" s="119">
        <v>45685</v>
      </c>
      <c r="T47" s="117">
        <f t="shared" si="10"/>
        <v>45686</v>
      </c>
      <c r="U47" s="117">
        <f t="shared" si="10"/>
        <v>45687</v>
      </c>
      <c r="V47" s="117" t="s">
        <v>560</v>
      </c>
      <c r="W47" s="162" t="s">
        <v>561</v>
      </c>
      <c r="X47" s="411">
        <v>45685</v>
      </c>
      <c r="Y47" s="118"/>
    </row>
    <row r="48" spans="1:25" ht="10.5" x14ac:dyDescent="0.2">
      <c r="A48" s="120" t="str">
        <f t="shared" si="6"/>
        <v>L50-E-48-04-30-90-MULT-LOLPOUS272195</v>
      </c>
      <c r="B48" s="81">
        <v>45681</v>
      </c>
      <c r="C48" s="120" t="s">
        <v>687</v>
      </c>
      <c r="D48" s="278" t="s">
        <v>363</v>
      </c>
      <c r="E48" s="108" t="s">
        <v>87</v>
      </c>
      <c r="F48" s="108" t="s">
        <v>2949</v>
      </c>
      <c r="G48" s="108">
        <v>30851585</v>
      </c>
      <c r="H48" s="183">
        <v>0</v>
      </c>
      <c r="I48" s="115">
        <v>56</v>
      </c>
      <c r="J48" s="111">
        <f>VLOOKUP(G48,'[2]Seguimiento WOS TROV'!$H:$L,5,0)</f>
        <v>56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7"/>
        <v>0</v>
      </c>
      <c r="O48" s="125">
        <f t="shared" si="8"/>
        <v>0</v>
      </c>
      <c r="P48" s="269">
        <v>119.13</v>
      </c>
      <c r="Q48" s="270">
        <f t="shared" si="9"/>
        <v>0</v>
      </c>
      <c r="R48" s="119">
        <v>45685</v>
      </c>
      <c r="S48" s="119">
        <v>45685</v>
      </c>
      <c r="T48" s="117">
        <f t="shared" si="10"/>
        <v>45686</v>
      </c>
      <c r="U48" s="117">
        <f t="shared" si="10"/>
        <v>45687</v>
      </c>
      <c r="V48" s="117" t="s">
        <v>560</v>
      </c>
      <c r="W48" s="162" t="s">
        <v>561</v>
      </c>
      <c r="X48" s="411">
        <v>45682</v>
      </c>
      <c r="Y48" s="118"/>
    </row>
    <row r="49" spans="1:25" ht="10.5" x14ac:dyDescent="0.2">
      <c r="A49" s="276" t="str">
        <f t="shared" si="6"/>
        <v>L50-E-48-12-35-80-MULT-40X90POUS272218</v>
      </c>
      <c r="B49" s="364">
        <v>45681</v>
      </c>
      <c r="C49" s="276" t="s">
        <v>2951</v>
      </c>
      <c r="D49" s="278" t="s">
        <v>363</v>
      </c>
      <c r="E49" s="279" t="s">
        <v>87</v>
      </c>
      <c r="F49" s="279" t="s">
        <v>2952</v>
      </c>
      <c r="G49" s="279">
        <v>30851587</v>
      </c>
      <c r="H49" s="183">
        <v>0</v>
      </c>
      <c r="I49" s="280">
        <v>14</v>
      </c>
      <c r="J49" s="111">
        <f>VLOOKUP(G49,'[2]Seguimiento WOS TROV'!$H:$L,5,0)</f>
        <v>14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281">
        <f t="shared" si="7"/>
        <v>0</v>
      </c>
      <c r="O49" s="281">
        <f t="shared" si="8"/>
        <v>0</v>
      </c>
      <c r="P49" s="269">
        <v>134.29</v>
      </c>
      <c r="Q49" s="270">
        <f t="shared" si="9"/>
        <v>0</v>
      </c>
      <c r="R49" s="383">
        <v>45685</v>
      </c>
      <c r="S49" s="119">
        <v>45685</v>
      </c>
      <c r="T49" s="282">
        <f t="shared" si="10"/>
        <v>45686</v>
      </c>
      <c r="U49" s="282">
        <f t="shared" si="10"/>
        <v>45687</v>
      </c>
      <c r="V49" s="117" t="s">
        <v>560</v>
      </c>
      <c r="W49" s="162" t="s">
        <v>561</v>
      </c>
      <c r="X49" s="411">
        <v>45683</v>
      </c>
      <c r="Y49" s="118"/>
    </row>
    <row r="50" spans="1:25" ht="10.5" x14ac:dyDescent="0.2">
      <c r="A50" s="120" t="str">
        <f t="shared" si="6"/>
        <v>L50-I-48-12-30-80-MULT-40X40POUS272222</v>
      </c>
      <c r="B50" s="81">
        <v>45681</v>
      </c>
      <c r="C50" s="120" t="s">
        <v>1514</v>
      </c>
      <c r="D50" s="278" t="s">
        <v>365</v>
      </c>
      <c r="E50" s="108" t="s">
        <v>87</v>
      </c>
      <c r="F50" s="108" t="s">
        <v>2960</v>
      </c>
      <c r="G50" s="108">
        <v>30851593</v>
      </c>
      <c r="H50" s="183">
        <v>0</v>
      </c>
      <c r="I50" s="115">
        <v>2</v>
      </c>
      <c r="J50" s="111">
        <f>VLOOKUP(G50,'[2]Seguimiento WOS TROV'!$H:$L,5,0)</f>
        <v>2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7"/>
        <v>0</v>
      </c>
      <c r="O50" s="125">
        <f t="shared" si="8"/>
        <v>0</v>
      </c>
      <c r="P50" s="269">
        <v>133.83000000000001</v>
      </c>
      <c r="Q50" s="270">
        <f t="shared" si="9"/>
        <v>0</v>
      </c>
      <c r="R50" s="119">
        <v>45685</v>
      </c>
      <c r="S50" s="119">
        <v>45685</v>
      </c>
      <c r="T50" s="117">
        <f t="shared" si="10"/>
        <v>45686</v>
      </c>
      <c r="U50" s="117">
        <f t="shared" si="10"/>
        <v>45687</v>
      </c>
      <c r="V50" s="117" t="s">
        <v>560</v>
      </c>
      <c r="W50" s="162" t="s">
        <v>561</v>
      </c>
      <c r="X50" s="411">
        <v>45687</v>
      </c>
      <c r="Y50" s="118"/>
    </row>
    <row r="51" spans="1:25" ht="10.5" x14ac:dyDescent="0.2">
      <c r="A51" s="120" t="str">
        <f t="shared" si="6"/>
        <v>L50-E-12-08-35-90-MULT-9X29POUS272308</v>
      </c>
      <c r="B51" s="81">
        <v>45681</v>
      </c>
      <c r="C51" s="120" t="s">
        <v>2976</v>
      </c>
      <c r="D51" s="278" t="s">
        <v>362</v>
      </c>
      <c r="E51" s="108" t="s">
        <v>87</v>
      </c>
      <c r="F51" s="108" t="s">
        <v>2972</v>
      </c>
      <c r="G51" s="108">
        <v>30851609</v>
      </c>
      <c r="H51" s="183">
        <v>0</v>
      </c>
      <c r="I51" s="115">
        <v>2</v>
      </c>
      <c r="J51" s="111">
        <f>VLOOKUP(G51,'[2]Seguimiento WOS TROV'!$H:$L,5,0)</f>
        <v>2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125">
        <f t="shared" si="7"/>
        <v>0</v>
      </c>
      <c r="O51" s="125">
        <f t="shared" si="8"/>
        <v>0</v>
      </c>
      <c r="P51" s="269">
        <v>36.979999999999997</v>
      </c>
      <c r="Q51" s="270">
        <f t="shared" si="9"/>
        <v>0</v>
      </c>
      <c r="R51" s="119">
        <v>45685</v>
      </c>
      <c r="S51" s="119">
        <v>45685</v>
      </c>
      <c r="T51" s="117">
        <f t="shared" si="10"/>
        <v>45686</v>
      </c>
      <c r="U51" s="117">
        <f t="shared" si="10"/>
        <v>45687</v>
      </c>
      <c r="V51" s="117" t="s">
        <v>560</v>
      </c>
      <c r="W51" s="162" t="s">
        <v>561</v>
      </c>
      <c r="X51" s="411">
        <v>45687</v>
      </c>
      <c r="Y51" s="118"/>
    </row>
    <row r="52" spans="1:25" ht="10.5" x14ac:dyDescent="0.2">
      <c r="A52" s="120" t="str">
        <f t="shared" si="6"/>
        <v>L50-I-48-08-30-90-MULT-40X60POUS272298</v>
      </c>
      <c r="B52" s="81">
        <v>45681</v>
      </c>
      <c r="C52" s="120" t="s">
        <v>2980</v>
      </c>
      <c r="D52" s="278" t="s">
        <v>365</v>
      </c>
      <c r="E52" s="108" t="s">
        <v>87</v>
      </c>
      <c r="F52" s="108" t="s">
        <v>2981</v>
      </c>
      <c r="G52" s="108">
        <v>30851613</v>
      </c>
      <c r="H52" s="183">
        <v>0</v>
      </c>
      <c r="I52" s="115">
        <v>2</v>
      </c>
      <c r="J52" s="111">
        <f>VLOOKUP(G52,'[2]Seguimiento WOS TROV'!$H:$L,5,0)</f>
        <v>2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7"/>
        <v>0</v>
      </c>
      <c r="O52" s="125">
        <f t="shared" si="8"/>
        <v>0</v>
      </c>
      <c r="P52" s="269">
        <v>134.29</v>
      </c>
      <c r="Q52" s="270">
        <f t="shared" si="9"/>
        <v>0</v>
      </c>
      <c r="R52" s="119">
        <v>45685</v>
      </c>
      <c r="S52" s="119">
        <v>45685</v>
      </c>
      <c r="T52" s="117">
        <f t="shared" si="10"/>
        <v>45686</v>
      </c>
      <c r="U52" s="117">
        <f t="shared" si="10"/>
        <v>45687</v>
      </c>
      <c r="V52" s="117" t="s">
        <v>560</v>
      </c>
      <c r="W52" s="162" t="s">
        <v>561</v>
      </c>
      <c r="X52" s="411">
        <v>45687</v>
      </c>
      <c r="Y52" s="118"/>
    </row>
    <row r="53" spans="1:25" ht="10.5" x14ac:dyDescent="0.2">
      <c r="A53" s="120" t="str">
        <f t="shared" si="6"/>
        <v>L50-I-48-10-27-90-MULT-25X75POUS272027</v>
      </c>
      <c r="B53" s="81">
        <v>45681</v>
      </c>
      <c r="C53" s="120" t="s">
        <v>2810</v>
      </c>
      <c r="D53" s="278" t="s">
        <v>365</v>
      </c>
      <c r="E53" s="108" t="s">
        <v>87</v>
      </c>
      <c r="F53" s="108" t="s">
        <v>2678</v>
      </c>
      <c r="G53" s="108">
        <v>30851560</v>
      </c>
      <c r="H53" s="183">
        <v>0</v>
      </c>
      <c r="I53" s="115">
        <v>1</v>
      </c>
      <c r="J53" s="111">
        <f>VLOOKUP(G53,'[2]Seguimiento WOS TROV'!$H:$L,5,0)</f>
        <v>1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7"/>
        <v>0</v>
      </c>
      <c r="O53" s="125">
        <f t="shared" si="8"/>
        <v>0</v>
      </c>
      <c r="P53" s="269">
        <f>IFERROR(VLOOKUP(C53,Sheet18!A:B,2,0),0)</f>
        <v>134.83539999999999</v>
      </c>
      <c r="Q53" s="270">
        <f t="shared" si="9"/>
        <v>0</v>
      </c>
      <c r="R53" s="119">
        <v>45685</v>
      </c>
      <c r="S53" s="119">
        <v>45685</v>
      </c>
      <c r="T53" s="117">
        <f t="shared" si="10"/>
        <v>45686</v>
      </c>
      <c r="U53" s="117">
        <f t="shared" si="10"/>
        <v>45687</v>
      </c>
      <c r="V53" s="117" t="s">
        <v>560</v>
      </c>
      <c r="W53" s="162" t="s">
        <v>561</v>
      </c>
      <c r="X53" s="411">
        <v>45685</v>
      </c>
      <c r="Y53" s="118"/>
    </row>
    <row r="54" spans="1:25" ht="10.5" x14ac:dyDescent="0.2">
      <c r="A54" s="284" t="str">
        <f t="shared" si="6"/>
        <v>L50-I-48-10-30-90-MULT-25X75POUS272027</v>
      </c>
      <c r="B54" s="365">
        <v>45681</v>
      </c>
      <c r="C54" s="284" t="s">
        <v>2812</v>
      </c>
      <c r="D54" s="278" t="s">
        <v>365</v>
      </c>
      <c r="E54" s="286" t="s">
        <v>87</v>
      </c>
      <c r="F54" s="286" t="s">
        <v>2678</v>
      </c>
      <c r="G54" s="286">
        <v>30851561</v>
      </c>
      <c r="H54" s="183">
        <v>0</v>
      </c>
      <c r="I54" s="287">
        <v>42</v>
      </c>
      <c r="J54" s="111">
        <f>VLOOKUP(G54,'[2]Seguimiento WOS TROV'!$H:$L,5,0)</f>
        <v>42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7"/>
        <v>0</v>
      </c>
      <c r="O54" s="289">
        <f t="shared" si="8"/>
        <v>0</v>
      </c>
      <c r="P54" s="269">
        <f>IFERROR(VLOOKUP(C54,Sheet18!A:B,2,0),0)</f>
        <v>134.83539999999999</v>
      </c>
      <c r="Q54" s="270">
        <f t="shared" si="9"/>
        <v>0</v>
      </c>
      <c r="R54" s="382">
        <v>45685</v>
      </c>
      <c r="S54" s="119">
        <v>45685</v>
      </c>
      <c r="T54" s="290">
        <f t="shared" si="10"/>
        <v>45686</v>
      </c>
      <c r="U54" s="290">
        <f t="shared" si="10"/>
        <v>45687</v>
      </c>
      <c r="V54" s="117" t="s">
        <v>560</v>
      </c>
      <c r="W54" s="162" t="s">
        <v>561</v>
      </c>
      <c r="X54" s="411">
        <v>45685</v>
      </c>
      <c r="Y54" s="118"/>
    </row>
    <row r="55" spans="1:25" ht="10.5" x14ac:dyDescent="0.2">
      <c r="A55" s="276" t="str">
        <f t="shared" si="6"/>
        <v>L50-E-48-08-22-80-MULT-120POUS272061</v>
      </c>
      <c r="B55" s="364">
        <v>45681</v>
      </c>
      <c r="C55" s="276" t="s">
        <v>2784</v>
      </c>
      <c r="D55" s="278" t="s">
        <v>363</v>
      </c>
      <c r="E55" s="279" t="s">
        <v>87</v>
      </c>
      <c r="F55" s="279" t="s">
        <v>2936</v>
      </c>
      <c r="G55" s="279">
        <v>30851564</v>
      </c>
      <c r="H55" s="183">
        <v>0</v>
      </c>
      <c r="I55" s="280">
        <v>1</v>
      </c>
      <c r="J55" s="111">
        <f>VLOOKUP(G55,'[2]Seguimiento WOS TROV'!$H:$L,5,0)</f>
        <v>1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7"/>
        <v>0</v>
      </c>
      <c r="O55" s="281">
        <f t="shared" si="8"/>
        <v>0</v>
      </c>
      <c r="P55" s="269">
        <f>IFERROR(VLOOKUP(C55,Sheet18!A:B,2,0),0)</f>
        <v>129.97800000000001</v>
      </c>
      <c r="Q55" s="270">
        <f t="shared" si="9"/>
        <v>0</v>
      </c>
      <c r="R55" s="383">
        <v>45685</v>
      </c>
      <c r="S55" s="119">
        <v>45685</v>
      </c>
      <c r="T55" s="282">
        <f t="shared" ref="T55:U74" si="11">WORKDAY(S55,1)</f>
        <v>45686</v>
      </c>
      <c r="U55" s="282">
        <f t="shared" si="11"/>
        <v>45687</v>
      </c>
      <c r="V55" s="117" t="s">
        <v>560</v>
      </c>
      <c r="W55" s="162" t="s">
        <v>561</v>
      </c>
      <c r="X55" s="411">
        <v>45685</v>
      </c>
      <c r="Y55" s="118"/>
    </row>
    <row r="56" spans="1:25" ht="10.5" x14ac:dyDescent="0.2">
      <c r="A56" s="276" t="str">
        <f t="shared" si="6"/>
        <v>L50-E-48-10-30-80-MULT-70X40POUS272055</v>
      </c>
      <c r="B56" s="364">
        <v>45681</v>
      </c>
      <c r="C56" s="276" t="s">
        <v>1165</v>
      </c>
      <c r="D56" s="278" t="s">
        <v>363</v>
      </c>
      <c r="E56" s="279" t="s">
        <v>87</v>
      </c>
      <c r="F56" s="279" t="s">
        <v>2937</v>
      </c>
      <c r="G56" s="279">
        <v>30851565</v>
      </c>
      <c r="H56" s="183">
        <v>0</v>
      </c>
      <c r="I56" s="280">
        <v>1</v>
      </c>
      <c r="J56" s="111">
        <f>VLOOKUP(G56,'[2]Seguimiento WOS TROV'!$H:$L,5,0)</f>
        <v>1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97">
        <f t="shared" si="7"/>
        <v>0</v>
      </c>
      <c r="O56" s="281">
        <f t="shared" si="8"/>
        <v>0</v>
      </c>
      <c r="P56" s="269">
        <f>IFERROR(VLOOKUP(C56,Sheet18!A:B,2,0),0)</f>
        <v>134.29</v>
      </c>
      <c r="Q56" s="270">
        <f t="shared" si="9"/>
        <v>0</v>
      </c>
      <c r="R56" s="383">
        <v>45685</v>
      </c>
      <c r="S56" s="119">
        <v>45685</v>
      </c>
      <c r="T56" s="282">
        <f t="shared" si="11"/>
        <v>45686</v>
      </c>
      <c r="U56" s="282">
        <f t="shared" si="11"/>
        <v>45687</v>
      </c>
      <c r="V56" s="117" t="s">
        <v>560</v>
      </c>
      <c r="W56" s="162" t="s">
        <v>561</v>
      </c>
      <c r="X56" s="411">
        <v>45685</v>
      </c>
      <c r="Y56" s="118"/>
    </row>
    <row r="57" spans="1:25" ht="10.5" x14ac:dyDescent="0.2">
      <c r="A57" s="120" t="str">
        <f t="shared" si="6"/>
        <v>L50-I-48-12-30-90-MULT-9X59POUS271732</v>
      </c>
      <c r="B57" s="81">
        <v>45681</v>
      </c>
      <c r="C57" s="120" t="s">
        <v>1696</v>
      </c>
      <c r="D57" s="278" t="s">
        <v>365</v>
      </c>
      <c r="E57" s="108" t="s">
        <v>87</v>
      </c>
      <c r="F57" s="108" t="s">
        <v>2939</v>
      </c>
      <c r="G57" s="108">
        <v>30851568</v>
      </c>
      <c r="H57" s="183">
        <v>0</v>
      </c>
      <c r="I57" s="115">
        <v>1</v>
      </c>
      <c r="J57" s="111">
        <f>VLOOKUP(G57,'[2]Seguimiento WOS TROV'!$H:$L,5,0)</f>
        <v>1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125">
        <f t="shared" si="7"/>
        <v>0</v>
      </c>
      <c r="O57" s="125">
        <f t="shared" si="8"/>
        <v>0</v>
      </c>
      <c r="P57" s="269">
        <f>IFERROR(VLOOKUP(C57,Sheet18!A:B,2,0),0)</f>
        <v>132.47999999999999</v>
      </c>
      <c r="Q57" s="270">
        <f t="shared" si="9"/>
        <v>0</v>
      </c>
      <c r="R57" s="119">
        <v>45685</v>
      </c>
      <c r="S57" s="119">
        <v>45685</v>
      </c>
      <c r="T57" s="117">
        <f t="shared" si="11"/>
        <v>45686</v>
      </c>
      <c r="U57" s="117">
        <f t="shared" si="11"/>
        <v>45687</v>
      </c>
      <c r="V57" s="117" t="s">
        <v>560</v>
      </c>
      <c r="W57" s="162" t="s">
        <v>561</v>
      </c>
      <c r="X57" s="411">
        <v>45686</v>
      </c>
      <c r="Y57" s="118"/>
    </row>
    <row r="58" spans="1:25" ht="10.5" x14ac:dyDescent="0.2">
      <c r="A58" s="120" t="str">
        <f t="shared" si="6"/>
        <v>L50-E-48-10-35-80-MULT-9X59POUS271729</v>
      </c>
      <c r="B58" s="81">
        <v>45681</v>
      </c>
      <c r="C58" s="120" t="s">
        <v>2792</v>
      </c>
      <c r="D58" s="278" t="s">
        <v>363</v>
      </c>
      <c r="E58" s="108" t="s">
        <v>87</v>
      </c>
      <c r="F58" s="108" t="s">
        <v>2940</v>
      </c>
      <c r="G58" s="108">
        <v>30851569</v>
      </c>
      <c r="H58" s="183">
        <v>0</v>
      </c>
      <c r="I58" s="115">
        <v>1</v>
      </c>
      <c r="J58" s="111">
        <f>VLOOKUP(G58,'[2]Seguimiento WOS TROV'!$H:$L,5,0)</f>
        <v>1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7"/>
        <v>0</v>
      </c>
      <c r="O58" s="125">
        <f t="shared" si="8"/>
        <v>0</v>
      </c>
      <c r="P58" s="269">
        <f>IFERROR(VLOOKUP(C58,Sheet18!A:B,2,0),0)</f>
        <v>135.03</v>
      </c>
      <c r="Q58" s="270">
        <f t="shared" si="9"/>
        <v>0</v>
      </c>
      <c r="R58" s="119">
        <v>45685</v>
      </c>
      <c r="S58" s="119">
        <v>45685</v>
      </c>
      <c r="T58" s="117">
        <f t="shared" si="11"/>
        <v>45686</v>
      </c>
      <c r="U58" s="117">
        <f t="shared" si="11"/>
        <v>45687</v>
      </c>
      <c r="V58" s="117" t="s">
        <v>560</v>
      </c>
      <c r="W58" s="162" t="s">
        <v>561</v>
      </c>
      <c r="X58" s="411">
        <v>45686</v>
      </c>
      <c r="Y58" s="118"/>
    </row>
    <row r="59" spans="1:25" ht="10.5" x14ac:dyDescent="0.2">
      <c r="A59" s="293" t="str">
        <f t="shared" ref="A59:A215" si="12">CONCATENATE(C59,F59)</f>
        <v>L50-E-48-04-30-80-MULT-120POUS272161</v>
      </c>
      <c r="B59" s="366">
        <v>45681</v>
      </c>
      <c r="C59" s="293" t="s">
        <v>204</v>
      </c>
      <c r="D59" s="278" t="s">
        <v>363</v>
      </c>
      <c r="E59" s="295" t="s">
        <v>87</v>
      </c>
      <c r="F59" s="295" t="s">
        <v>2942</v>
      </c>
      <c r="G59" s="295">
        <v>30851571</v>
      </c>
      <c r="H59" s="183">
        <v>0</v>
      </c>
      <c r="I59" s="296">
        <v>7</v>
      </c>
      <c r="J59" s="111">
        <f>VLOOKUP(G59,'[2]Seguimiento WOS TROV'!$H:$L,5,0)</f>
        <v>7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125">
        <f t="shared" ref="N59:N81" si="13">J59-I59</f>
        <v>0</v>
      </c>
      <c r="O59" s="297">
        <f t="shared" ref="O59:O89" si="14">+N59*-1</f>
        <v>0</v>
      </c>
      <c r="P59" s="269">
        <f>IFERROR(VLOOKUP(C59,Sheet18!A:B,2,0),0)</f>
        <v>126.29</v>
      </c>
      <c r="Q59" s="270">
        <f t="shared" ref="Q59:Q81" si="15">+P59*O59</f>
        <v>0</v>
      </c>
      <c r="R59" s="384">
        <v>45685</v>
      </c>
      <c r="S59" s="119">
        <v>45685</v>
      </c>
      <c r="T59" s="298">
        <f t="shared" si="11"/>
        <v>45686</v>
      </c>
      <c r="U59" s="298">
        <f t="shared" si="11"/>
        <v>45687</v>
      </c>
      <c r="V59" s="117" t="s">
        <v>560</v>
      </c>
      <c r="W59" s="162" t="s">
        <v>561</v>
      </c>
      <c r="X59" s="411">
        <v>45685</v>
      </c>
      <c r="Y59" s="118"/>
    </row>
    <row r="60" spans="1:25" ht="10.5" x14ac:dyDescent="0.2">
      <c r="A60" s="120" t="str">
        <f t="shared" si="12"/>
        <v>L50-I-48-10-30-90-MULT-9X59POUS272155</v>
      </c>
      <c r="B60" s="81">
        <v>45681</v>
      </c>
      <c r="C60" s="120" t="s">
        <v>2009</v>
      </c>
      <c r="D60" s="278" t="s">
        <v>365</v>
      </c>
      <c r="E60" s="108" t="s">
        <v>87</v>
      </c>
      <c r="F60" s="108" t="s">
        <v>2943</v>
      </c>
      <c r="G60" s="108">
        <v>30851573</v>
      </c>
      <c r="H60" s="183">
        <v>0</v>
      </c>
      <c r="I60" s="115">
        <v>1</v>
      </c>
      <c r="J60" s="111">
        <f>VLOOKUP(G60,'[2]Seguimiento WOS TROV'!$H:$L,5,0)</f>
        <v>1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3"/>
        <v>0</v>
      </c>
      <c r="O60" s="125">
        <f t="shared" si="14"/>
        <v>0</v>
      </c>
      <c r="P60" s="269">
        <f>IFERROR(VLOOKUP(C60,Sheet18!A:B,2,0),0)</f>
        <v>132.47999999999999</v>
      </c>
      <c r="Q60" s="270">
        <f t="shared" si="15"/>
        <v>0</v>
      </c>
      <c r="R60" s="119">
        <v>45685</v>
      </c>
      <c r="S60" s="119">
        <v>45685</v>
      </c>
      <c r="T60" s="117">
        <f t="shared" si="11"/>
        <v>45686</v>
      </c>
      <c r="U60" s="117">
        <f t="shared" si="11"/>
        <v>45687</v>
      </c>
      <c r="V60" s="117" t="s">
        <v>560</v>
      </c>
      <c r="W60" s="162" t="s">
        <v>561</v>
      </c>
      <c r="X60" s="411">
        <v>45687</v>
      </c>
      <c r="Y60" s="118"/>
    </row>
    <row r="61" spans="1:25" ht="10.5" x14ac:dyDescent="0.2">
      <c r="A61" s="120" t="str">
        <f t="shared" si="12"/>
        <v>L50-E-48-04-30-80-MULT-9X59POUS272144</v>
      </c>
      <c r="B61" s="81">
        <v>45681</v>
      </c>
      <c r="C61" s="120" t="s">
        <v>2780</v>
      </c>
      <c r="D61" s="278" t="s">
        <v>363</v>
      </c>
      <c r="E61" s="108" t="s">
        <v>87</v>
      </c>
      <c r="F61" s="108" t="s">
        <v>2944</v>
      </c>
      <c r="G61" s="108">
        <v>30851574</v>
      </c>
      <c r="H61" s="183">
        <v>0</v>
      </c>
      <c r="I61" s="115">
        <v>1</v>
      </c>
      <c r="J61" s="111">
        <f>VLOOKUP(G61,'[2]Seguimiento WOS TROV'!$H:$L,5,0)</f>
        <v>1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125">
        <f t="shared" si="13"/>
        <v>0</v>
      </c>
      <c r="O61" s="125">
        <f t="shared" si="14"/>
        <v>0</v>
      </c>
      <c r="P61" s="269">
        <f>IFERROR(VLOOKUP(C61,Sheet18!A:B,2,0),0)</f>
        <v>134.05959999999999</v>
      </c>
      <c r="Q61" s="270">
        <f t="shared" si="15"/>
        <v>0</v>
      </c>
      <c r="R61" s="119">
        <v>45685</v>
      </c>
      <c r="S61" s="119">
        <v>45685</v>
      </c>
      <c r="T61" s="117">
        <f t="shared" si="11"/>
        <v>45686</v>
      </c>
      <c r="U61" s="117">
        <f t="shared" si="11"/>
        <v>45687</v>
      </c>
      <c r="V61" s="117" t="s">
        <v>560</v>
      </c>
      <c r="W61" s="162" t="s">
        <v>561</v>
      </c>
      <c r="X61" s="411">
        <v>45687</v>
      </c>
      <c r="Y61" s="118"/>
    </row>
    <row r="62" spans="1:25" ht="10.5" x14ac:dyDescent="0.2">
      <c r="A62" s="120" t="str">
        <f t="shared" si="12"/>
        <v>L50-E-48-10-30-80-MULT-120POUS272133</v>
      </c>
      <c r="B62" s="81">
        <v>45681</v>
      </c>
      <c r="C62" s="120" t="s">
        <v>2788</v>
      </c>
      <c r="D62" s="278" t="s">
        <v>363</v>
      </c>
      <c r="E62" s="108" t="s">
        <v>87</v>
      </c>
      <c r="F62" s="108" t="s">
        <v>2945</v>
      </c>
      <c r="G62" s="108">
        <v>30851576</v>
      </c>
      <c r="H62" s="183">
        <v>0</v>
      </c>
      <c r="I62" s="115">
        <v>1</v>
      </c>
      <c r="J62" s="111">
        <f>VLOOKUP(G62,'[2]Seguimiento WOS TROV'!$H:$L,5,0)</f>
        <v>1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3"/>
        <v>0</v>
      </c>
      <c r="O62" s="125">
        <f t="shared" si="14"/>
        <v>0</v>
      </c>
      <c r="P62" s="269">
        <f>IFERROR(VLOOKUP(C62,Sheet18!A:B,2,0),0)</f>
        <v>129.97800000000001</v>
      </c>
      <c r="Q62" s="270">
        <f t="shared" si="15"/>
        <v>0</v>
      </c>
      <c r="R62" s="119">
        <v>45685</v>
      </c>
      <c r="S62" s="119">
        <v>45685</v>
      </c>
      <c r="T62" s="117">
        <f t="shared" si="11"/>
        <v>45686</v>
      </c>
      <c r="U62" s="117">
        <f t="shared" si="11"/>
        <v>45687</v>
      </c>
      <c r="V62" s="117" t="s">
        <v>560</v>
      </c>
      <c r="W62" s="162" t="s">
        <v>561</v>
      </c>
      <c r="X62" s="411">
        <v>45687</v>
      </c>
      <c r="Y62" s="118"/>
    </row>
    <row r="63" spans="1:25" ht="10.5" x14ac:dyDescent="0.2">
      <c r="A63" s="120" t="str">
        <f t="shared" si="12"/>
        <v>L50-I-48-04-27-80-MULT-9X9POUS272131</v>
      </c>
      <c r="B63" s="81">
        <v>45681</v>
      </c>
      <c r="C63" s="120" t="s">
        <v>1703</v>
      </c>
      <c r="D63" s="278" t="s">
        <v>365</v>
      </c>
      <c r="E63" s="108" t="s">
        <v>87</v>
      </c>
      <c r="F63" s="108" t="s">
        <v>2947</v>
      </c>
      <c r="G63" s="108">
        <v>30851579</v>
      </c>
      <c r="H63" s="183">
        <v>0</v>
      </c>
      <c r="I63" s="115">
        <v>1</v>
      </c>
      <c r="J63" s="111">
        <f>VLOOKUP(G63,'[2]Seguimiento WOS TROV'!$H:$L,5,0)</f>
        <v>1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3"/>
        <v>0</v>
      </c>
      <c r="O63" s="125">
        <f t="shared" si="14"/>
        <v>0</v>
      </c>
      <c r="P63" s="269">
        <f>IFERROR(VLOOKUP(C63,Sheet18!A:B,2,0),0)</f>
        <v>139.76</v>
      </c>
      <c r="Q63" s="270">
        <f t="shared" si="15"/>
        <v>0</v>
      </c>
      <c r="R63" s="119">
        <v>45685</v>
      </c>
      <c r="S63" s="119">
        <v>45685</v>
      </c>
      <c r="T63" s="117">
        <f t="shared" si="11"/>
        <v>45686</v>
      </c>
      <c r="U63" s="117">
        <f t="shared" si="11"/>
        <v>45687</v>
      </c>
      <c r="V63" s="117" t="s">
        <v>560</v>
      </c>
      <c r="W63" s="162" t="s">
        <v>561</v>
      </c>
      <c r="X63" s="411">
        <v>45687</v>
      </c>
      <c r="Y63" s="118"/>
    </row>
    <row r="64" spans="1:25" ht="10.5" x14ac:dyDescent="0.2">
      <c r="A64" s="284" t="str">
        <f t="shared" si="12"/>
        <v>L50-I-48-06-27-90-MULT-9X29POUS272158</v>
      </c>
      <c r="B64" s="365">
        <v>45681</v>
      </c>
      <c r="C64" s="284" t="s">
        <v>1529</v>
      </c>
      <c r="D64" s="278" t="s">
        <v>365</v>
      </c>
      <c r="E64" s="286" t="s">
        <v>87</v>
      </c>
      <c r="F64" s="286" t="s">
        <v>2725</v>
      </c>
      <c r="G64" s="286">
        <v>30851581</v>
      </c>
      <c r="H64" s="183">
        <v>0</v>
      </c>
      <c r="I64" s="287">
        <v>1</v>
      </c>
      <c r="J64" s="111">
        <f>VLOOKUP(G64,'[2]Seguimiento WOS TROV'!$H:$L,5,0)</f>
        <v>1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289">
        <f t="shared" si="13"/>
        <v>0</v>
      </c>
      <c r="O64" s="289">
        <f t="shared" si="14"/>
        <v>0</v>
      </c>
      <c r="P64" s="269">
        <f>IFERROR(VLOOKUP(C64,Sheet18!A:B,2,0),0)</f>
        <v>141.74</v>
      </c>
      <c r="Q64" s="270">
        <f t="shared" si="15"/>
        <v>0</v>
      </c>
      <c r="R64" s="382">
        <v>45685</v>
      </c>
      <c r="S64" s="119">
        <v>45685</v>
      </c>
      <c r="T64" s="290">
        <f t="shared" si="11"/>
        <v>45686</v>
      </c>
      <c r="U64" s="290">
        <f t="shared" si="11"/>
        <v>45687</v>
      </c>
      <c r="V64" s="117" t="s">
        <v>560</v>
      </c>
      <c r="W64" s="162" t="s">
        <v>561</v>
      </c>
      <c r="X64" s="411">
        <v>45687</v>
      </c>
      <c r="Y64" s="118"/>
    </row>
    <row r="65" spans="1:25" ht="10.5" x14ac:dyDescent="0.2">
      <c r="A65" s="276" t="str">
        <f t="shared" si="12"/>
        <v>L50-E-48-04-35-80-MULT-120POUS272216</v>
      </c>
      <c r="B65" s="364">
        <v>45681</v>
      </c>
      <c r="C65" s="276" t="s">
        <v>1850</v>
      </c>
      <c r="D65" s="278" t="s">
        <v>363</v>
      </c>
      <c r="E65" s="279" t="s">
        <v>87</v>
      </c>
      <c r="F65" s="279" t="s">
        <v>2950</v>
      </c>
      <c r="G65" s="279">
        <v>30851586</v>
      </c>
      <c r="H65" s="183">
        <v>0</v>
      </c>
      <c r="I65" s="280">
        <v>16</v>
      </c>
      <c r="J65" s="111">
        <f>VLOOKUP(G65,'[2]Seguimiento WOS TROV'!$H:$L,5,0)</f>
        <v>16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3"/>
        <v>0</v>
      </c>
      <c r="O65" s="281">
        <f t="shared" si="14"/>
        <v>0</v>
      </c>
      <c r="P65" s="269">
        <f>IFERROR(VLOOKUP(C65,Sheet18!A:B,2,0),0)</f>
        <v>126.29</v>
      </c>
      <c r="Q65" s="270">
        <f t="shared" si="15"/>
        <v>0</v>
      </c>
      <c r="R65" s="383">
        <v>45685</v>
      </c>
      <c r="S65" s="119">
        <v>45685</v>
      </c>
      <c r="T65" s="282">
        <f t="shared" si="11"/>
        <v>45686</v>
      </c>
      <c r="U65" s="282">
        <f t="shared" si="11"/>
        <v>45687</v>
      </c>
      <c r="V65" s="117" t="s">
        <v>560</v>
      </c>
      <c r="W65" s="162" t="s">
        <v>561</v>
      </c>
      <c r="X65" s="411">
        <v>45683</v>
      </c>
      <c r="Y65" s="118"/>
    </row>
    <row r="66" spans="1:25" ht="10.5" x14ac:dyDescent="0.2">
      <c r="A66" s="120" t="str">
        <f t="shared" si="12"/>
        <v>L50-E-48-12-40-90-MULT-ASYMPOUS272189</v>
      </c>
      <c r="B66" s="81">
        <v>45681</v>
      </c>
      <c r="C66" s="120" t="s">
        <v>955</v>
      </c>
      <c r="D66" s="278" t="s">
        <v>363</v>
      </c>
      <c r="E66" s="108" t="s">
        <v>87</v>
      </c>
      <c r="F66" s="108" t="s">
        <v>2955</v>
      </c>
      <c r="G66" s="108">
        <v>30851589</v>
      </c>
      <c r="H66" s="183">
        <v>0</v>
      </c>
      <c r="I66" s="115">
        <v>1</v>
      </c>
      <c r="J66" s="111">
        <f>VLOOKUP(G66,'[2]Seguimiento WOS TROV'!$H:$L,5,0)</f>
        <v>1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si="13"/>
        <v>0</v>
      </c>
      <c r="O66" s="125">
        <f t="shared" si="14"/>
        <v>0</v>
      </c>
      <c r="P66" s="269">
        <f>IFERROR(VLOOKUP(C66,Sheet18!A:B,2,0),0)</f>
        <v>133.15</v>
      </c>
      <c r="Q66" s="270">
        <f t="shared" si="15"/>
        <v>0</v>
      </c>
      <c r="R66" s="119">
        <v>45685</v>
      </c>
      <c r="S66" s="119">
        <v>45685</v>
      </c>
      <c r="T66" s="117">
        <f t="shared" si="11"/>
        <v>45686</v>
      </c>
      <c r="U66" s="117">
        <f t="shared" si="11"/>
        <v>45687</v>
      </c>
      <c r="V66" s="117" t="s">
        <v>560</v>
      </c>
      <c r="W66" s="162" t="s">
        <v>561</v>
      </c>
      <c r="X66" s="411">
        <v>45687</v>
      </c>
      <c r="Y66" s="118"/>
    </row>
    <row r="67" spans="1:25" ht="10.5" x14ac:dyDescent="0.2">
      <c r="A67" s="293" t="str">
        <f t="shared" si="12"/>
        <v>L50-I-48-08-30-90-MULT-45X15POUS272214</v>
      </c>
      <c r="B67" s="366">
        <v>45681</v>
      </c>
      <c r="C67" s="293" t="s">
        <v>2958</v>
      </c>
      <c r="D67" s="278" t="s">
        <v>365</v>
      </c>
      <c r="E67" s="295" t="s">
        <v>87</v>
      </c>
      <c r="F67" s="295" t="s">
        <v>2959</v>
      </c>
      <c r="G67" s="295">
        <v>30851591</v>
      </c>
      <c r="H67" s="183">
        <v>0</v>
      </c>
      <c r="I67" s="296">
        <v>1</v>
      </c>
      <c r="J67" s="111">
        <f>VLOOKUP(G67,'[2]Seguimiento WOS TROV'!$H:$L,5,0)</f>
        <v>1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13"/>
        <v>0</v>
      </c>
      <c r="O67" s="297">
        <f t="shared" si="14"/>
        <v>0</v>
      </c>
      <c r="P67" s="269">
        <v>134.84</v>
      </c>
      <c r="Q67" s="270">
        <f t="shared" si="15"/>
        <v>0</v>
      </c>
      <c r="R67" s="384">
        <v>45685</v>
      </c>
      <c r="S67" s="119">
        <v>45685</v>
      </c>
      <c r="T67" s="298">
        <f t="shared" si="11"/>
        <v>45686</v>
      </c>
      <c r="U67" s="298">
        <f t="shared" si="11"/>
        <v>45687</v>
      </c>
      <c r="V67" s="117" t="s">
        <v>560</v>
      </c>
      <c r="W67" s="162" t="s">
        <v>561</v>
      </c>
      <c r="X67" s="411">
        <v>45687</v>
      </c>
      <c r="Y67" s="118"/>
    </row>
    <row r="68" spans="1:25" ht="10.5" x14ac:dyDescent="0.2">
      <c r="A68" s="120" t="str">
        <f t="shared" si="12"/>
        <v>L50-I-48-10-30-90-MULT-ASYMPOUS272191</v>
      </c>
      <c r="B68" s="81">
        <v>45681</v>
      </c>
      <c r="C68" s="120" t="s">
        <v>1999</v>
      </c>
      <c r="D68" s="278" t="s">
        <v>365</v>
      </c>
      <c r="E68" s="108" t="s">
        <v>87</v>
      </c>
      <c r="F68" s="108" t="s">
        <v>2898</v>
      </c>
      <c r="G68" s="108">
        <v>30851592</v>
      </c>
      <c r="H68" s="183">
        <v>0</v>
      </c>
      <c r="I68" s="115">
        <v>1</v>
      </c>
      <c r="J68" s="111">
        <f>VLOOKUP(G68,'[2]Seguimiento WOS TROV'!$H:$L,5,0)</f>
        <v>1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13"/>
        <v>0</v>
      </c>
      <c r="O68" s="125">
        <f t="shared" si="14"/>
        <v>0</v>
      </c>
      <c r="P68" s="269">
        <v>135.74</v>
      </c>
      <c r="Q68" s="270">
        <f t="shared" si="15"/>
        <v>0</v>
      </c>
      <c r="R68" s="119">
        <v>45685</v>
      </c>
      <c r="S68" s="119">
        <v>45685</v>
      </c>
      <c r="T68" s="117">
        <f t="shared" si="11"/>
        <v>45686</v>
      </c>
      <c r="U68" s="117">
        <f t="shared" si="11"/>
        <v>45687</v>
      </c>
      <c r="V68" s="117" t="s">
        <v>560</v>
      </c>
      <c r="W68" s="162" t="s">
        <v>561</v>
      </c>
      <c r="X68" s="411">
        <v>45687</v>
      </c>
      <c r="Y68" s="118"/>
    </row>
    <row r="69" spans="1:25" ht="10.5" x14ac:dyDescent="0.2">
      <c r="A69" s="120" t="str">
        <f t="shared" si="12"/>
        <v>L50-I-48-12-35-80-MULT-9X59POUS272190</v>
      </c>
      <c r="B69" s="81">
        <v>45681</v>
      </c>
      <c r="C69" s="120" t="s">
        <v>891</v>
      </c>
      <c r="D69" s="278" t="s">
        <v>365</v>
      </c>
      <c r="E69" s="108" t="s">
        <v>87</v>
      </c>
      <c r="F69" s="108" t="s">
        <v>2961</v>
      </c>
      <c r="G69" s="108">
        <v>30851594</v>
      </c>
      <c r="H69" s="183">
        <v>0</v>
      </c>
      <c r="I69" s="115">
        <v>1</v>
      </c>
      <c r="J69" s="111">
        <f>VLOOKUP(G69,'[2]Seguimiento WOS TROV'!$H:$L,5,0)</f>
        <v>1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125">
        <f t="shared" si="13"/>
        <v>0</v>
      </c>
      <c r="O69" s="125">
        <f t="shared" si="14"/>
        <v>0</v>
      </c>
      <c r="P69" s="269">
        <v>134.58000000000001</v>
      </c>
      <c r="Q69" s="270">
        <f t="shared" si="15"/>
        <v>0</v>
      </c>
      <c r="R69" s="119">
        <v>45685</v>
      </c>
      <c r="S69" s="119">
        <v>45685</v>
      </c>
      <c r="T69" s="117">
        <f t="shared" si="11"/>
        <v>45686</v>
      </c>
      <c r="U69" s="117">
        <f t="shared" si="11"/>
        <v>45687</v>
      </c>
      <c r="V69" s="117" t="s">
        <v>560</v>
      </c>
      <c r="W69" s="162" t="s">
        <v>561</v>
      </c>
      <c r="X69" s="411">
        <v>45687</v>
      </c>
      <c r="Y69" s="118"/>
    </row>
    <row r="70" spans="1:25" ht="10.5" x14ac:dyDescent="0.2">
      <c r="A70" s="293" t="str">
        <f t="shared" si="12"/>
        <v>L50-I-48-08-27-90-MULT-9X29POUS272241</v>
      </c>
      <c r="B70" s="366">
        <v>45681</v>
      </c>
      <c r="C70" s="293" t="s">
        <v>465</v>
      </c>
      <c r="D70" s="278" t="s">
        <v>365</v>
      </c>
      <c r="E70" s="295" t="s">
        <v>87</v>
      </c>
      <c r="F70" s="295" t="s">
        <v>2962</v>
      </c>
      <c r="G70" s="295">
        <v>30851595</v>
      </c>
      <c r="H70" s="183">
        <v>0</v>
      </c>
      <c r="I70" s="296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297">
        <f t="shared" si="13"/>
        <v>0</v>
      </c>
      <c r="O70" s="297">
        <f t="shared" si="14"/>
        <v>0</v>
      </c>
      <c r="P70" s="269">
        <f>IFERROR(VLOOKUP(C70,Sheet18!A:B,2,0),0)</f>
        <v>138.63</v>
      </c>
      <c r="Q70" s="270">
        <f t="shared" si="15"/>
        <v>0</v>
      </c>
      <c r="R70" s="384">
        <v>45685</v>
      </c>
      <c r="S70" s="119">
        <v>45685</v>
      </c>
      <c r="T70" s="298">
        <f t="shared" si="11"/>
        <v>45686</v>
      </c>
      <c r="U70" s="298">
        <f t="shared" si="11"/>
        <v>45687</v>
      </c>
      <c r="V70" s="117" t="s">
        <v>560</v>
      </c>
      <c r="W70" s="162" t="s">
        <v>561</v>
      </c>
      <c r="X70" s="411">
        <v>45687</v>
      </c>
      <c r="Y70" s="118"/>
    </row>
    <row r="71" spans="1:25" ht="10.5" x14ac:dyDescent="0.2">
      <c r="A71" s="120" t="str">
        <f t="shared" si="12"/>
        <v>L50-E-48-04-30-80-MULT-25X25POUS272236</v>
      </c>
      <c r="B71" s="81">
        <v>45681</v>
      </c>
      <c r="C71" s="120" t="s">
        <v>1544</v>
      </c>
      <c r="D71" s="278" t="s">
        <v>363</v>
      </c>
      <c r="E71" s="108" t="s">
        <v>87</v>
      </c>
      <c r="F71" s="108" t="s">
        <v>2963</v>
      </c>
      <c r="G71" s="108">
        <v>30851596</v>
      </c>
      <c r="H71" s="183">
        <v>0</v>
      </c>
      <c r="I71" s="115">
        <v>1</v>
      </c>
      <c r="J71" s="111">
        <f>VLOOKUP(G71,'[2]Seguimiento WOS TROV'!$H:$L,5,0)</f>
        <v>1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13"/>
        <v>0</v>
      </c>
      <c r="O71" s="125">
        <f t="shared" si="14"/>
        <v>0</v>
      </c>
      <c r="P71" s="269">
        <v>133.31</v>
      </c>
      <c r="Q71" s="270">
        <f t="shared" si="15"/>
        <v>0</v>
      </c>
      <c r="R71" s="119">
        <v>45685</v>
      </c>
      <c r="S71" s="119">
        <v>45685</v>
      </c>
      <c r="T71" s="117">
        <f t="shared" si="11"/>
        <v>45686</v>
      </c>
      <c r="U71" s="117">
        <f t="shared" si="11"/>
        <v>45687</v>
      </c>
      <c r="V71" s="117" t="s">
        <v>560</v>
      </c>
      <c r="W71" s="162" t="s">
        <v>561</v>
      </c>
      <c r="X71" s="411">
        <v>45687</v>
      </c>
      <c r="Y71" s="118"/>
    </row>
    <row r="72" spans="1:25" ht="10.5" x14ac:dyDescent="0.2">
      <c r="A72" s="284" t="str">
        <f t="shared" si="12"/>
        <v>L35-I-48-04-30-80-MULT-120POUS272280</v>
      </c>
      <c r="B72" s="365">
        <v>45681</v>
      </c>
      <c r="C72" s="284" t="s">
        <v>114</v>
      </c>
      <c r="D72" s="278" t="s">
        <v>364</v>
      </c>
      <c r="E72" s="286" t="s">
        <v>87</v>
      </c>
      <c r="F72" s="286" t="s">
        <v>2965</v>
      </c>
      <c r="G72" s="286">
        <v>30851598</v>
      </c>
      <c r="H72" s="183">
        <v>0</v>
      </c>
      <c r="I72" s="287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9">
        <f t="shared" si="13"/>
        <v>0</v>
      </c>
      <c r="O72" s="289">
        <f t="shared" si="14"/>
        <v>0</v>
      </c>
      <c r="P72" s="269">
        <f>IFERROR(VLOOKUP(C72,Sheet18!A:B,2,0),0)</f>
        <v>98.95</v>
      </c>
      <c r="Q72" s="270">
        <f t="shared" si="15"/>
        <v>0</v>
      </c>
      <c r="R72" s="382">
        <v>45685</v>
      </c>
      <c r="S72" s="119">
        <v>45685</v>
      </c>
      <c r="T72" s="290">
        <f t="shared" si="11"/>
        <v>45686</v>
      </c>
      <c r="U72" s="290">
        <f t="shared" si="11"/>
        <v>45687</v>
      </c>
      <c r="V72" s="117" t="s">
        <v>560</v>
      </c>
      <c r="W72" s="162" t="s">
        <v>561</v>
      </c>
      <c r="X72" s="411">
        <v>45687</v>
      </c>
      <c r="Y72" s="118"/>
    </row>
    <row r="73" spans="1:25" ht="10.5" x14ac:dyDescent="0.2">
      <c r="A73" s="276" t="str">
        <f t="shared" si="12"/>
        <v>L50-I-48-08-30-90-MULT-40X40POUS272271</v>
      </c>
      <c r="B73" s="364">
        <v>45681</v>
      </c>
      <c r="C73" s="276" t="s">
        <v>1520</v>
      </c>
      <c r="D73" s="278" t="s">
        <v>365</v>
      </c>
      <c r="E73" s="279" t="s">
        <v>87</v>
      </c>
      <c r="F73" s="279" t="s">
        <v>2967</v>
      </c>
      <c r="G73" s="279">
        <v>30851601</v>
      </c>
      <c r="H73" s="183">
        <v>0</v>
      </c>
      <c r="I73" s="280">
        <v>1</v>
      </c>
      <c r="J73" s="111">
        <f>VLOOKUP(G73,'[2]Seguimiento WOS TROV'!$H:$L,5,0)</f>
        <v>1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281">
        <f t="shared" si="13"/>
        <v>0</v>
      </c>
      <c r="O73" s="281">
        <f t="shared" si="14"/>
        <v>0</v>
      </c>
      <c r="P73" s="269">
        <f>IFERROR(VLOOKUP(C73,Sheet18!A:B,2,0),0)</f>
        <v>0</v>
      </c>
      <c r="Q73" s="270">
        <f t="shared" si="15"/>
        <v>0</v>
      </c>
      <c r="R73" s="383">
        <v>45685</v>
      </c>
      <c r="S73" s="119">
        <v>45685</v>
      </c>
      <c r="T73" s="282">
        <f t="shared" si="11"/>
        <v>45686</v>
      </c>
      <c r="U73" s="282">
        <f t="shared" si="11"/>
        <v>45687</v>
      </c>
      <c r="V73" s="117" t="s">
        <v>560</v>
      </c>
      <c r="W73" s="162" t="s">
        <v>561</v>
      </c>
      <c r="X73" s="411">
        <v>45687</v>
      </c>
      <c r="Y73" s="118"/>
    </row>
    <row r="74" spans="1:25" ht="10.5" x14ac:dyDescent="0.2">
      <c r="A74" s="120" t="str">
        <f t="shared" si="12"/>
        <v>L50-I-48-12-30-80-MULT-25X45POUS272301</v>
      </c>
      <c r="B74" s="81">
        <v>45681</v>
      </c>
      <c r="C74" s="120" t="s">
        <v>1706</v>
      </c>
      <c r="D74" s="278" t="s">
        <v>365</v>
      </c>
      <c r="E74" s="108" t="s">
        <v>87</v>
      </c>
      <c r="F74" s="108" t="s">
        <v>2970</v>
      </c>
      <c r="G74" s="108">
        <v>30851603</v>
      </c>
      <c r="H74" s="183">
        <v>0</v>
      </c>
      <c r="I74" s="115">
        <v>1</v>
      </c>
      <c r="J74" s="111">
        <f>VLOOKUP(G74,'[2]Seguimiento WOS TROV'!$H:$L,5,0)</f>
        <v>1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125">
        <f t="shared" si="13"/>
        <v>0</v>
      </c>
      <c r="O74" s="125">
        <f t="shared" si="14"/>
        <v>0</v>
      </c>
      <c r="P74" s="269">
        <f>IFERROR(VLOOKUP(C74,Sheet18!A:B,2,0),0)</f>
        <v>133.83000000000001</v>
      </c>
      <c r="Q74" s="270">
        <f t="shared" si="15"/>
        <v>0</v>
      </c>
      <c r="R74" s="119">
        <v>45685</v>
      </c>
      <c r="S74" s="119">
        <v>45685</v>
      </c>
      <c r="T74" s="117">
        <f t="shared" si="11"/>
        <v>45686</v>
      </c>
      <c r="U74" s="117">
        <f t="shared" si="11"/>
        <v>45687</v>
      </c>
      <c r="V74" s="117" t="s">
        <v>560</v>
      </c>
      <c r="W74" s="162" t="s">
        <v>561</v>
      </c>
      <c r="X74" s="411">
        <v>45687</v>
      </c>
      <c r="Y74" s="118"/>
    </row>
    <row r="75" spans="1:25" ht="10.5" x14ac:dyDescent="0.2">
      <c r="A75" s="120" t="str">
        <f t="shared" si="12"/>
        <v>L35-I-48-08-27-80-MULT-120POUS272307</v>
      </c>
      <c r="B75" s="81">
        <v>45681</v>
      </c>
      <c r="C75" s="120" t="s">
        <v>507</v>
      </c>
      <c r="D75" s="278" t="s">
        <v>364</v>
      </c>
      <c r="E75" s="108" t="s">
        <v>87</v>
      </c>
      <c r="F75" s="108" t="s">
        <v>2971</v>
      </c>
      <c r="G75" s="108">
        <v>30851604</v>
      </c>
      <c r="H75" s="183">
        <v>0</v>
      </c>
      <c r="I75" s="115">
        <v>1</v>
      </c>
      <c r="J75" s="111">
        <f>VLOOKUP(G75,'[2]Seguimiento WOS TROV'!$H:$L,5,0)</f>
        <v>1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13"/>
        <v>0</v>
      </c>
      <c r="O75" s="125">
        <f t="shared" si="14"/>
        <v>0</v>
      </c>
      <c r="P75" s="269">
        <f>IFERROR(VLOOKUP(C75,Sheet18!A:B,2,0),0)</f>
        <v>99.6</v>
      </c>
      <c r="Q75" s="270">
        <f t="shared" si="15"/>
        <v>0</v>
      </c>
      <c r="R75" s="119">
        <v>45685</v>
      </c>
      <c r="S75" s="119">
        <v>45685</v>
      </c>
      <c r="T75" s="117">
        <f t="shared" ref="T75:U77" si="16">WORKDAY(S75,1)</f>
        <v>45686</v>
      </c>
      <c r="U75" s="117">
        <f t="shared" si="16"/>
        <v>45687</v>
      </c>
      <c r="V75" s="117" t="s">
        <v>560</v>
      </c>
      <c r="W75" s="162" t="s">
        <v>561</v>
      </c>
      <c r="X75" s="411">
        <v>45687</v>
      </c>
      <c r="Y75" s="118"/>
    </row>
    <row r="76" spans="1:25" ht="10.5" x14ac:dyDescent="0.2">
      <c r="A76" s="284" t="str">
        <f t="shared" si="12"/>
        <v>L50-I-48-04-35-90-MULT-ASYMPOUS272308</v>
      </c>
      <c r="B76" s="365">
        <v>45681</v>
      </c>
      <c r="C76" s="284" t="s">
        <v>2802</v>
      </c>
      <c r="D76" s="278" t="s">
        <v>365</v>
      </c>
      <c r="E76" s="286" t="s">
        <v>87</v>
      </c>
      <c r="F76" s="286" t="s">
        <v>2972</v>
      </c>
      <c r="G76" s="286">
        <v>30851605</v>
      </c>
      <c r="H76" s="183">
        <v>0</v>
      </c>
      <c r="I76" s="287">
        <v>24</v>
      </c>
      <c r="J76" s="111">
        <f>VLOOKUP(G76,'[2]Seguimiento WOS TROV'!$H:$L,5,0)</f>
        <v>24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289">
        <f t="shared" si="13"/>
        <v>0</v>
      </c>
      <c r="O76" s="289">
        <f t="shared" si="14"/>
        <v>0</v>
      </c>
      <c r="P76" s="269">
        <f>IFERROR(VLOOKUP(C76,Sheet18!A:B,2,0),0)</f>
        <v>131.99</v>
      </c>
      <c r="Q76" s="270">
        <f t="shared" si="15"/>
        <v>0</v>
      </c>
      <c r="R76" s="382">
        <v>45685</v>
      </c>
      <c r="S76" s="119">
        <v>45685</v>
      </c>
      <c r="T76" s="290">
        <f t="shared" si="16"/>
        <v>45686</v>
      </c>
      <c r="U76" s="290">
        <f t="shared" si="16"/>
        <v>45687</v>
      </c>
      <c r="V76" s="117" t="s">
        <v>560</v>
      </c>
      <c r="W76" s="162" t="s">
        <v>561</v>
      </c>
      <c r="X76" s="411">
        <v>45685</v>
      </c>
      <c r="Y76" s="118"/>
    </row>
    <row r="77" spans="1:25" ht="10.5" x14ac:dyDescent="0.2">
      <c r="A77" s="120" t="str">
        <f t="shared" si="12"/>
        <v>L50-I-12-04-35-90-MULT-ASYMPOUS272308</v>
      </c>
      <c r="B77" s="81">
        <v>45681</v>
      </c>
      <c r="C77" s="120" t="s">
        <v>2546</v>
      </c>
      <c r="D77" s="278" t="s">
        <v>361</v>
      </c>
      <c r="E77" s="108" t="s">
        <v>87</v>
      </c>
      <c r="F77" s="108" t="s">
        <v>2972</v>
      </c>
      <c r="G77" s="108">
        <v>30851611</v>
      </c>
      <c r="H77" s="183">
        <v>0</v>
      </c>
      <c r="I77" s="115">
        <v>17</v>
      </c>
      <c r="J77" s="111">
        <f>VLOOKUP(G77,'[2]Seguimiento WOS TROV'!$H:$L,5,0)</f>
        <v>17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13"/>
        <v>0</v>
      </c>
      <c r="O77" s="125">
        <f t="shared" si="14"/>
        <v>0</v>
      </c>
      <c r="P77" s="269">
        <f>IFERROR(VLOOKUP(C77,Sheet18!A:B,2,0),0)</f>
        <v>47.22</v>
      </c>
      <c r="Q77" s="270">
        <f t="shared" si="15"/>
        <v>0</v>
      </c>
      <c r="R77" s="119">
        <v>45685</v>
      </c>
      <c r="S77" s="119">
        <v>45685</v>
      </c>
      <c r="T77" s="117">
        <f t="shared" si="16"/>
        <v>45686</v>
      </c>
      <c r="U77" s="117">
        <f t="shared" si="16"/>
        <v>45687</v>
      </c>
      <c r="V77" s="117" t="s">
        <v>560</v>
      </c>
      <c r="W77" s="162" t="s">
        <v>561</v>
      </c>
      <c r="X77" s="411">
        <v>45685</v>
      </c>
      <c r="Y77" s="118"/>
    </row>
    <row r="78" spans="1:25" ht="10.5" x14ac:dyDescent="0.2">
      <c r="A78" s="120" t="str">
        <f t="shared" si="12"/>
        <v>L50-I-12-08-35-80-MULT-25X45POUS271478</v>
      </c>
      <c r="B78" s="81">
        <v>45685</v>
      </c>
      <c r="C78" s="120" t="s">
        <v>746</v>
      </c>
      <c r="D78" s="278" t="s">
        <v>361</v>
      </c>
      <c r="E78" s="108" t="s">
        <v>87</v>
      </c>
      <c r="F78" s="108" t="s">
        <v>1862</v>
      </c>
      <c r="G78" s="108">
        <v>30851645</v>
      </c>
      <c r="H78" s="183">
        <v>0</v>
      </c>
      <c r="I78" s="115">
        <v>733</v>
      </c>
      <c r="J78" s="111">
        <f>VLOOKUP(G78,'[2]Seguimiento WOS TROV'!$H:$L,5,0)</f>
        <v>733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13"/>
        <v>0</v>
      </c>
      <c r="O78" s="125">
        <f t="shared" si="14"/>
        <v>0</v>
      </c>
      <c r="P78" s="269">
        <f>IFERROR(VLOOKUP(C78,Sheet18!A:B,2,0),0)</f>
        <v>46.62</v>
      </c>
      <c r="Q78" s="270">
        <f t="shared" si="15"/>
        <v>0</v>
      </c>
      <c r="R78" s="119">
        <v>45692</v>
      </c>
      <c r="S78" s="119">
        <v>45692</v>
      </c>
      <c r="T78" s="117">
        <f>WORKDAY(S78,2)</f>
        <v>45694</v>
      </c>
      <c r="U78" s="117">
        <f>WORKDAY(T78,1)</f>
        <v>45695</v>
      </c>
      <c r="V78" s="117" t="s">
        <v>560</v>
      </c>
      <c r="W78" s="162" t="s">
        <v>561</v>
      </c>
      <c r="X78" s="411">
        <v>45686</v>
      </c>
      <c r="Y78" s="118"/>
    </row>
    <row r="79" spans="1:25" ht="10.5" x14ac:dyDescent="0.2">
      <c r="A79" s="120" t="str">
        <f t="shared" si="12"/>
        <v>L50-E-12-04-40-80-MULT-25X25POUS272035</v>
      </c>
      <c r="B79" s="81">
        <v>45685</v>
      </c>
      <c r="C79" s="120" t="s">
        <v>2774</v>
      </c>
      <c r="D79" s="278" t="s">
        <v>362</v>
      </c>
      <c r="E79" s="108" t="s">
        <v>87</v>
      </c>
      <c r="F79" s="108" t="s">
        <v>3026</v>
      </c>
      <c r="G79" s="108">
        <v>30851646</v>
      </c>
      <c r="H79" s="183">
        <v>0</v>
      </c>
      <c r="I79" s="115">
        <v>36</v>
      </c>
      <c r="J79" s="111">
        <f>VLOOKUP(G79,'[2]Seguimiento WOS TROV'!$H:$L,5,0)</f>
        <v>36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9">
        <f t="shared" si="13"/>
        <v>0</v>
      </c>
      <c r="O79" s="125">
        <f t="shared" si="14"/>
        <v>0</v>
      </c>
      <c r="P79" s="269">
        <f>IFERROR(VLOOKUP(C79,Sheet18!A:B,2,0),0)</f>
        <v>48.778599999999997</v>
      </c>
      <c r="Q79" s="270">
        <f t="shared" si="15"/>
        <v>0</v>
      </c>
      <c r="R79" s="119">
        <v>45695</v>
      </c>
      <c r="S79" s="119">
        <v>45695</v>
      </c>
      <c r="T79" s="117">
        <f>WORKDAY(S79,1)</f>
        <v>45698</v>
      </c>
      <c r="U79" s="117">
        <f>WORKDAY(T79,1)</f>
        <v>45699</v>
      </c>
      <c r="V79" s="117" t="s">
        <v>560</v>
      </c>
      <c r="W79" s="162" t="s">
        <v>561</v>
      </c>
      <c r="X79" s="411">
        <v>45692</v>
      </c>
      <c r="Y79" s="118"/>
    </row>
    <row r="80" spans="1:25" ht="10.5" x14ac:dyDescent="0.2">
      <c r="A80" s="120" t="str">
        <f t="shared" si="12"/>
        <v>L50-E-12-08-30-80-MULT-9X29POUS272145</v>
      </c>
      <c r="B80" s="81">
        <v>45685</v>
      </c>
      <c r="C80" s="120" t="s">
        <v>2776</v>
      </c>
      <c r="D80" s="278" t="s">
        <v>362</v>
      </c>
      <c r="E80" s="108" t="s">
        <v>87</v>
      </c>
      <c r="F80" s="108" t="s">
        <v>3027</v>
      </c>
      <c r="G80" s="108">
        <v>30851647</v>
      </c>
      <c r="H80" s="183">
        <v>0</v>
      </c>
      <c r="I80" s="115">
        <v>17</v>
      </c>
      <c r="J80" s="111">
        <f>VLOOKUP(G80,'[2]Seguimiento WOS TROV'!$H:$L,5,0)</f>
        <v>17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13"/>
        <v>0</v>
      </c>
      <c r="O80" s="125">
        <f t="shared" si="14"/>
        <v>0</v>
      </c>
      <c r="P80" s="269">
        <f>IFERROR(VLOOKUP(C80,Sheet18!A:B,2,0),0)</f>
        <v>50.503500000000003</v>
      </c>
      <c r="Q80" s="270">
        <f t="shared" si="15"/>
        <v>0</v>
      </c>
      <c r="R80" s="119">
        <v>45695</v>
      </c>
      <c r="S80" s="119">
        <v>45695</v>
      </c>
      <c r="T80" s="117">
        <f>WORKDAY(S80,1)</f>
        <v>45698</v>
      </c>
      <c r="U80" s="117">
        <f>WORKDAY(T80,1)</f>
        <v>45699</v>
      </c>
      <c r="V80" s="117" t="s">
        <v>560</v>
      </c>
      <c r="W80" s="162" t="s">
        <v>561</v>
      </c>
      <c r="X80" s="411">
        <v>45692</v>
      </c>
      <c r="Y80" s="118"/>
    </row>
    <row r="81" spans="1:25" ht="10.5" x14ac:dyDescent="0.2">
      <c r="A81" s="284" t="str">
        <f t="shared" si="12"/>
        <v>L50-E-12-10-30-80-MULT-9X9POUS272234</v>
      </c>
      <c r="B81" s="365">
        <v>45685</v>
      </c>
      <c r="C81" s="284" t="s">
        <v>3025</v>
      </c>
      <c r="D81" s="278" t="s">
        <v>362</v>
      </c>
      <c r="E81" s="286" t="s">
        <v>87</v>
      </c>
      <c r="F81" s="286" t="s">
        <v>3028</v>
      </c>
      <c r="G81" s="286">
        <v>30851648</v>
      </c>
      <c r="H81" s="183">
        <v>0</v>
      </c>
      <c r="I81" s="287">
        <v>4</v>
      </c>
      <c r="J81" s="111">
        <f>VLOOKUP(G81,'[2]Seguimiento WOS TROV'!$H:$L,5,0)</f>
        <v>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13"/>
        <v>0</v>
      </c>
      <c r="O81" s="289">
        <f t="shared" si="14"/>
        <v>0</v>
      </c>
      <c r="P81" s="269">
        <f>IFERROR(VLOOKUP(C81,Sheet18!A:B,2,0),0)</f>
        <v>0</v>
      </c>
      <c r="Q81" s="270">
        <f t="shared" si="15"/>
        <v>0</v>
      </c>
      <c r="R81" s="119">
        <v>45698</v>
      </c>
      <c r="S81" s="119">
        <v>45698</v>
      </c>
      <c r="T81" s="290">
        <f>WORKDAY(S81,1)</f>
        <v>45699</v>
      </c>
      <c r="U81" s="290">
        <f>WORKDAY(T81,1)</f>
        <v>45700</v>
      </c>
      <c r="V81" s="117" t="s">
        <v>560</v>
      </c>
      <c r="W81" s="162" t="s">
        <v>561</v>
      </c>
      <c r="X81" s="411">
        <v>45692</v>
      </c>
      <c r="Y81" s="118"/>
    </row>
    <row r="82" spans="1:25" ht="12" x14ac:dyDescent="0.2">
      <c r="A82" s="284" t="str">
        <f t="shared" si="12"/>
        <v>L50-I-12-08-30-80-MULT-15X65POUS272224</v>
      </c>
      <c r="B82" s="61">
        <v>45692</v>
      </c>
      <c r="C82" s="284" t="s">
        <v>3049</v>
      </c>
      <c r="D82" s="278" t="s">
        <v>2913</v>
      </c>
      <c r="E82" s="286" t="s">
        <v>87</v>
      </c>
      <c r="F82" s="286" t="s">
        <v>3050</v>
      </c>
      <c r="G82" s="286">
        <v>30851651</v>
      </c>
      <c r="H82" s="183">
        <v>0</v>
      </c>
      <c r="I82" s="287">
        <v>2</v>
      </c>
      <c r="J82" s="111">
        <f>VLOOKUP(G82,'[2]Seguimiento WOS TROV'!$H:$L,5,0)</f>
        <v>2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125">
        <f t="shared" ref="N82:N84" si="17">J82-I82</f>
        <v>0</v>
      </c>
      <c r="O82" s="289">
        <f t="shared" si="14"/>
        <v>0</v>
      </c>
      <c r="P82" s="269">
        <f>IFERROR(VLOOKUP(C82,Sheet18!A:B,2,0),0)</f>
        <v>0</v>
      </c>
      <c r="Q82" s="270">
        <f t="shared" ref="Q82:Q84" si="18">+P82*O82</f>
        <v>0</v>
      </c>
      <c r="R82" s="119">
        <v>45695</v>
      </c>
      <c r="S82" s="119">
        <v>45695</v>
      </c>
      <c r="T82" s="290">
        <f t="shared" ref="T82:U82" si="19">WORKDAY(S82,1)</f>
        <v>45698</v>
      </c>
      <c r="U82" s="290">
        <f t="shared" si="19"/>
        <v>45699</v>
      </c>
      <c r="V82" s="117" t="s">
        <v>560</v>
      </c>
      <c r="W82" s="162" t="s">
        <v>561</v>
      </c>
      <c r="X82" s="411">
        <v>45693</v>
      </c>
      <c r="Y82" s="118"/>
    </row>
    <row r="83" spans="1:25" ht="12" x14ac:dyDescent="0.2">
      <c r="A83" s="284" t="str">
        <f t="shared" si="12"/>
        <v>L50-I-12-08-30-90-MULT-25X75POUS272294</v>
      </c>
      <c r="B83" s="61">
        <v>45692</v>
      </c>
      <c r="C83" s="284" t="s">
        <v>715</v>
      </c>
      <c r="D83" s="278" t="s">
        <v>2913</v>
      </c>
      <c r="E83" s="286" t="s">
        <v>87</v>
      </c>
      <c r="F83" s="286" t="s">
        <v>3051</v>
      </c>
      <c r="G83" s="286">
        <v>30851652</v>
      </c>
      <c r="H83" s="183">
        <v>0</v>
      </c>
      <c r="I83" s="287">
        <v>2</v>
      </c>
      <c r="J83" s="111">
        <f>VLOOKUP(G83,'[2]Seguimiento WOS TROV'!$H:$L,5,0)</f>
        <v>2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17"/>
        <v>0</v>
      </c>
      <c r="O83" s="289">
        <f t="shared" si="14"/>
        <v>0</v>
      </c>
      <c r="P83" s="269">
        <f>IFERROR(VLOOKUP(C83,Sheet18!A:B,2,0),0)</f>
        <v>46.88</v>
      </c>
      <c r="Q83" s="270">
        <f t="shared" si="18"/>
        <v>0</v>
      </c>
      <c r="R83" s="119">
        <v>45695</v>
      </c>
      <c r="S83" s="119">
        <v>45695</v>
      </c>
      <c r="T83" s="290">
        <f t="shared" ref="T83:U83" si="20">WORKDAY(S83,1)</f>
        <v>45698</v>
      </c>
      <c r="U83" s="290">
        <f t="shared" si="20"/>
        <v>45699</v>
      </c>
      <c r="V83" s="117" t="s">
        <v>560</v>
      </c>
      <c r="W83" s="162" t="s">
        <v>561</v>
      </c>
      <c r="X83" s="411">
        <v>45693</v>
      </c>
      <c r="Y83" s="118"/>
    </row>
    <row r="84" spans="1:25" ht="12" x14ac:dyDescent="0.2">
      <c r="A84" s="284" t="str">
        <f t="shared" si="12"/>
        <v>L50-I-12-08-30-90-MULT-15X65POUS272298</v>
      </c>
      <c r="B84" s="61">
        <v>45692</v>
      </c>
      <c r="C84" s="284" t="s">
        <v>3052</v>
      </c>
      <c r="D84" s="278" t="s">
        <v>2913</v>
      </c>
      <c r="E84" s="286" t="s">
        <v>87</v>
      </c>
      <c r="F84" s="286" t="s">
        <v>2981</v>
      </c>
      <c r="G84" s="286">
        <v>30851653</v>
      </c>
      <c r="H84" s="183">
        <v>0</v>
      </c>
      <c r="I84" s="287">
        <v>1</v>
      </c>
      <c r="J84" s="111">
        <f>VLOOKUP(G84,'[2]Seguimiento WOS TROV'!$H:$L,5,0)</f>
        <v>1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125">
        <f t="shared" si="17"/>
        <v>0</v>
      </c>
      <c r="O84" s="289">
        <f t="shared" si="14"/>
        <v>0</v>
      </c>
      <c r="P84" s="269">
        <f>IFERROR(VLOOKUP(C84,Sheet18!A:B,2,0),0)</f>
        <v>0</v>
      </c>
      <c r="Q84" s="270">
        <f t="shared" si="18"/>
        <v>0</v>
      </c>
      <c r="R84" s="119">
        <v>45695</v>
      </c>
      <c r="S84" s="119">
        <v>45695</v>
      </c>
      <c r="T84" s="290">
        <f t="shared" ref="T84:U84" si="21">WORKDAY(S84,1)</f>
        <v>45698</v>
      </c>
      <c r="U84" s="290">
        <f t="shared" si="21"/>
        <v>45699</v>
      </c>
      <c r="V84" s="117" t="s">
        <v>560</v>
      </c>
      <c r="W84" s="162" t="s">
        <v>561</v>
      </c>
      <c r="X84" s="411">
        <v>45693</v>
      </c>
      <c r="Y84" s="118"/>
    </row>
    <row r="85" spans="1:25" ht="12" x14ac:dyDescent="0.2">
      <c r="A85" s="284" t="str">
        <f t="shared" si="12"/>
        <v>L50-E-12-12-30-90-MULT-70X70POUS271260-C RAL 9005</v>
      </c>
      <c r="B85" s="61">
        <v>45693</v>
      </c>
      <c r="C85" s="284" t="s">
        <v>2365</v>
      </c>
      <c r="D85" s="278" t="s">
        <v>362</v>
      </c>
      <c r="E85" s="286" t="s">
        <v>87</v>
      </c>
      <c r="F85" s="286" t="s">
        <v>3071</v>
      </c>
      <c r="G85" s="286">
        <v>30851325</v>
      </c>
      <c r="H85" s="183">
        <v>0</v>
      </c>
      <c r="I85" s="287">
        <v>1</v>
      </c>
      <c r="J85" s="111">
        <f>VLOOKUP(G85,'[2]Seguimiento WOS TROV'!$H:$L,5,0)</f>
        <v>1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ref="N85:N89" si="22">J85-I85</f>
        <v>0</v>
      </c>
      <c r="O85" s="289">
        <f t="shared" si="14"/>
        <v>0</v>
      </c>
      <c r="P85" s="269">
        <f>IFERROR(VLOOKUP(C85,Sheet18!A:B,2,0),0)</f>
        <v>46.48</v>
      </c>
      <c r="Q85" s="270">
        <f t="shared" ref="Q85:Q89" si="23">+P85*O85</f>
        <v>0</v>
      </c>
      <c r="R85" s="119">
        <v>45695</v>
      </c>
      <c r="S85" s="119">
        <v>45695</v>
      </c>
      <c r="T85" s="290">
        <f t="shared" ref="T85:U85" si="24">WORKDAY(S85,1)</f>
        <v>45698</v>
      </c>
      <c r="U85" s="290">
        <f t="shared" si="24"/>
        <v>45699</v>
      </c>
      <c r="V85" s="117" t="s">
        <v>560</v>
      </c>
      <c r="W85" s="162" t="s">
        <v>561</v>
      </c>
      <c r="X85" s="411">
        <v>45694</v>
      </c>
      <c r="Y85" s="118"/>
    </row>
    <row r="86" spans="1:25" ht="12" x14ac:dyDescent="0.2">
      <c r="A86" s="284" t="str">
        <f t="shared" si="12"/>
        <v>L50-E-48-12-27-80-MULT-15X23POUS271265-C RAL 8025</v>
      </c>
      <c r="B86" s="61">
        <v>45693</v>
      </c>
      <c r="C86" s="284" t="s">
        <v>2372</v>
      </c>
      <c r="D86" s="278" t="s">
        <v>363</v>
      </c>
      <c r="E86" s="286" t="s">
        <v>87</v>
      </c>
      <c r="F86" s="286" t="s">
        <v>3072</v>
      </c>
      <c r="G86" s="286">
        <v>30851445</v>
      </c>
      <c r="H86" s="183">
        <v>0</v>
      </c>
      <c r="I86" s="287">
        <v>1</v>
      </c>
      <c r="J86" s="111">
        <f>VLOOKUP(G86,'[2]Seguimiento WOS TROV'!$H:$L,5,0)</f>
        <v>1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125">
        <f t="shared" si="22"/>
        <v>0</v>
      </c>
      <c r="O86" s="289">
        <f t="shared" si="14"/>
        <v>0</v>
      </c>
      <c r="P86" s="269">
        <f>IFERROR(VLOOKUP(C86,Sheet18!A:B,2,0),0)</f>
        <v>131.26</v>
      </c>
      <c r="Q86" s="270">
        <f t="shared" si="23"/>
        <v>0</v>
      </c>
      <c r="R86" s="119">
        <v>45695</v>
      </c>
      <c r="S86" s="119">
        <v>45695</v>
      </c>
      <c r="T86" s="290">
        <f t="shared" ref="T86:U86" si="25">WORKDAY(S86,1)</f>
        <v>45698</v>
      </c>
      <c r="U86" s="290">
        <f t="shared" si="25"/>
        <v>45699</v>
      </c>
      <c r="V86" s="117" t="s">
        <v>560</v>
      </c>
      <c r="W86" s="162" t="s">
        <v>561</v>
      </c>
      <c r="X86" s="411">
        <v>45694</v>
      </c>
      <c r="Y86" s="118"/>
    </row>
    <row r="87" spans="1:25" ht="12" x14ac:dyDescent="0.2">
      <c r="A87" s="284" t="str">
        <f t="shared" si="12"/>
        <v>L50-E-48-12-30-90-MULT-9X9POUS271263-C RAL 9011</v>
      </c>
      <c r="B87" s="61">
        <v>45693</v>
      </c>
      <c r="C87" s="284" t="s">
        <v>990</v>
      </c>
      <c r="D87" s="278" t="s">
        <v>363</v>
      </c>
      <c r="E87" s="286" t="s">
        <v>87</v>
      </c>
      <c r="F87" s="286" t="s">
        <v>1608</v>
      </c>
      <c r="G87" s="286">
        <v>30851446</v>
      </c>
      <c r="H87" s="183">
        <v>0</v>
      </c>
      <c r="I87" s="287">
        <v>5</v>
      </c>
      <c r="J87" s="111">
        <f>VLOOKUP(G87,'[2]Seguimiento WOS TROV'!$H:$L,5,0)</f>
        <v>5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22"/>
        <v>0</v>
      </c>
      <c r="O87" s="289">
        <f t="shared" si="14"/>
        <v>0</v>
      </c>
      <c r="P87" s="269">
        <f>IFERROR(VLOOKUP(C87,Sheet18!A:B,2,0),0)</f>
        <v>139.13999999999999</v>
      </c>
      <c r="Q87" s="270">
        <f t="shared" si="23"/>
        <v>0</v>
      </c>
      <c r="R87" s="119">
        <v>45695</v>
      </c>
      <c r="S87" s="119">
        <v>45695</v>
      </c>
      <c r="T87" s="290">
        <f t="shared" ref="T87:U87" si="26">WORKDAY(S87,1)</f>
        <v>45698</v>
      </c>
      <c r="U87" s="290">
        <f t="shared" si="26"/>
        <v>45699</v>
      </c>
      <c r="V87" s="117" t="s">
        <v>560</v>
      </c>
      <c r="W87" s="162" t="s">
        <v>561</v>
      </c>
      <c r="X87" s="411">
        <v>45694</v>
      </c>
      <c r="Y87" s="118"/>
    </row>
    <row r="88" spans="1:25" ht="12" x14ac:dyDescent="0.2">
      <c r="A88" s="284" t="str">
        <f t="shared" si="12"/>
        <v>L50-E-48-04-40-80-MULT-25X75POUS271803-C RAL 8019</v>
      </c>
      <c r="B88" s="61">
        <v>45693</v>
      </c>
      <c r="C88" s="284" t="s">
        <v>1198</v>
      </c>
      <c r="D88" s="278" t="s">
        <v>363</v>
      </c>
      <c r="E88" s="286" t="s">
        <v>87</v>
      </c>
      <c r="F88" s="286" t="s">
        <v>3073</v>
      </c>
      <c r="G88" s="286">
        <v>30851447</v>
      </c>
      <c r="H88" s="183">
        <v>0</v>
      </c>
      <c r="I88" s="287">
        <v>3</v>
      </c>
      <c r="J88" s="111">
        <f>VLOOKUP(G88,'[2]Seguimiento WOS TROV'!$H:$L,5,0)</f>
        <v>3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22"/>
        <v>0</v>
      </c>
      <c r="O88" s="289">
        <f t="shared" si="14"/>
        <v>0</v>
      </c>
      <c r="P88" s="269">
        <f>IFERROR(VLOOKUP(C88,Sheet18!A:B,2,0),0)</f>
        <v>130.6</v>
      </c>
      <c r="Q88" s="270">
        <f t="shared" si="23"/>
        <v>0</v>
      </c>
      <c r="R88" s="119">
        <v>45695</v>
      </c>
      <c r="S88" s="119">
        <v>45695</v>
      </c>
      <c r="T88" s="290">
        <f t="shared" ref="T88:U88" si="27">WORKDAY(S88,1)</f>
        <v>45698</v>
      </c>
      <c r="U88" s="290">
        <f t="shared" si="27"/>
        <v>45699</v>
      </c>
      <c r="V88" s="117" t="s">
        <v>560</v>
      </c>
      <c r="W88" s="162" t="s">
        <v>561</v>
      </c>
      <c r="X88" s="411">
        <v>45694</v>
      </c>
      <c r="Y88" s="118"/>
    </row>
    <row r="89" spans="1:25" ht="12" x14ac:dyDescent="0.2">
      <c r="A89" s="284" t="str">
        <f t="shared" si="12"/>
        <v>L50-E-48-12-27-80-MULT-15X23POUS271867-C RAL 8025</v>
      </c>
      <c r="B89" s="61">
        <v>45693</v>
      </c>
      <c r="C89" s="284" t="s">
        <v>2372</v>
      </c>
      <c r="D89" s="278" t="s">
        <v>363</v>
      </c>
      <c r="E89" s="286" t="s">
        <v>87</v>
      </c>
      <c r="F89" s="286" t="s">
        <v>3074</v>
      </c>
      <c r="G89" s="286">
        <v>30851448</v>
      </c>
      <c r="H89" s="183">
        <v>0</v>
      </c>
      <c r="I89" s="287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125">
        <f t="shared" si="22"/>
        <v>0</v>
      </c>
      <c r="O89" s="289">
        <f t="shared" si="14"/>
        <v>0</v>
      </c>
      <c r="P89" s="269">
        <f>IFERROR(VLOOKUP(C89,Sheet18!A:B,2,0),0)</f>
        <v>131.26</v>
      </c>
      <c r="Q89" s="270">
        <f t="shared" si="23"/>
        <v>0</v>
      </c>
      <c r="R89" s="119">
        <v>45695</v>
      </c>
      <c r="S89" s="119">
        <v>45695</v>
      </c>
      <c r="T89" s="290">
        <f t="shared" ref="T89:U89" si="28">WORKDAY(S89,1)</f>
        <v>45698</v>
      </c>
      <c r="U89" s="290">
        <f t="shared" si="28"/>
        <v>45699</v>
      </c>
      <c r="V89" s="117" t="s">
        <v>560</v>
      </c>
      <c r="W89" s="162" t="s">
        <v>561</v>
      </c>
      <c r="X89" s="411">
        <v>45694</v>
      </c>
      <c r="Y89" s="118"/>
    </row>
    <row r="90" spans="1:25" ht="12" x14ac:dyDescent="0.2">
      <c r="A90" s="284" t="str">
        <f t="shared" si="12"/>
        <v>L50-I-48-12-35-80-MULT-9X59POUS270442</v>
      </c>
      <c r="B90" s="61">
        <v>45694</v>
      </c>
      <c r="C90" s="284" t="s">
        <v>891</v>
      </c>
      <c r="D90" s="278" t="s">
        <v>2911</v>
      </c>
      <c r="E90" s="286" t="s">
        <v>87</v>
      </c>
      <c r="F90" s="286" t="s">
        <v>892</v>
      </c>
      <c r="G90" s="286">
        <v>30851670</v>
      </c>
      <c r="H90" s="183">
        <v>0</v>
      </c>
      <c r="I90" s="287">
        <v>4</v>
      </c>
      <c r="J90" s="111">
        <f>VLOOKUP(G90,'[2]Seguimiento WOS TROV'!$H:$L,5,0)</f>
        <v>4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ref="N90" si="29">J90-I90</f>
        <v>0</v>
      </c>
      <c r="O90" s="289">
        <f t="shared" ref="O90" si="30">+N90*-1</f>
        <v>0</v>
      </c>
      <c r="P90" s="269">
        <f>IFERROR(VLOOKUP(C90,Sheet18!A:B,2,0),0)</f>
        <v>131.5</v>
      </c>
      <c r="Q90" s="270">
        <f t="shared" ref="Q90" si="31">+P90*O90</f>
        <v>0</v>
      </c>
      <c r="R90" s="119">
        <v>45695</v>
      </c>
      <c r="S90" s="119">
        <v>45695</v>
      </c>
      <c r="T90" s="290">
        <f t="shared" ref="T90" si="32">WORKDAY(S90,1)</f>
        <v>45698</v>
      </c>
      <c r="U90" s="290">
        <f t="shared" ref="U90" si="33">WORKDAY(T90,1)</f>
        <v>45699</v>
      </c>
      <c r="V90" s="117" t="s">
        <v>560</v>
      </c>
      <c r="W90" s="162" t="s">
        <v>561</v>
      </c>
      <c r="X90" s="411">
        <v>45695</v>
      </c>
      <c r="Y90" s="118"/>
    </row>
    <row r="91" spans="1:25" ht="10.5" x14ac:dyDescent="0.2">
      <c r="A91" s="284" t="str">
        <f t="shared" si="12"/>
        <v>L50-I-48-10-40-80-MULT-70X70POUS271947</v>
      </c>
      <c r="B91" s="81">
        <v>45678</v>
      </c>
      <c r="C91" s="120" t="s">
        <v>2813</v>
      </c>
      <c r="D91" s="109" t="s">
        <v>365</v>
      </c>
      <c r="E91" s="108" t="s">
        <v>87</v>
      </c>
      <c r="F91" s="108" t="s">
        <v>2886</v>
      </c>
      <c r="G91" s="108">
        <v>30851502</v>
      </c>
      <c r="H91" s="183">
        <v>0</v>
      </c>
      <c r="I91" s="115">
        <v>2</v>
      </c>
      <c r="J91" s="111">
        <f>VLOOKUP(G91,'[2]Seguimiento WOS TROV'!$H:$L,5,0)</f>
        <v>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125">
        <f t="shared" ref="N91" si="34">J91-I91</f>
        <v>0</v>
      </c>
      <c r="O91" s="289">
        <f t="shared" ref="O91" si="35">+N91*-1</f>
        <v>0</v>
      </c>
      <c r="P91" s="269">
        <f>IFERROR(VLOOKUP(C91,Sheet18!A:B,2,0),0)</f>
        <v>129.52000000000001</v>
      </c>
      <c r="Q91" s="270">
        <f t="shared" ref="Q91" si="36">+P91*O91</f>
        <v>0</v>
      </c>
      <c r="R91" s="119">
        <v>45692</v>
      </c>
      <c r="S91" s="119">
        <v>45699</v>
      </c>
      <c r="T91" s="290">
        <f t="shared" ref="T91" si="37">WORKDAY(S91,1)</f>
        <v>45700</v>
      </c>
      <c r="U91" s="290">
        <f t="shared" ref="U91" si="38">WORKDAY(T91,1)</f>
        <v>45701</v>
      </c>
      <c r="V91" s="117" t="s">
        <v>560</v>
      </c>
      <c r="W91" s="162" t="s">
        <v>561</v>
      </c>
      <c r="X91" s="411">
        <v>45692</v>
      </c>
      <c r="Y91" s="118"/>
    </row>
    <row r="92" spans="1:25" ht="10.5" x14ac:dyDescent="0.2">
      <c r="A92" s="284" t="str">
        <f t="shared" si="12"/>
        <v>L50-E-12-04-27-90-MULT-9X9POUS272299-C RAL 8008</v>
      </c>
      <c r="B92" s="81">
        <v>45679</v>
      </c>
      <c r="C92" s="273" t="s">
        <v>3084</v>
      </c>
      <c r="D92" s="109" t="s">
        <v>362</v>
      </c>
      <c r="E92" s="108" t="s">
        <v>87</v>
      </c>
      <c r="F92" s="108" t="s">
        <v>3085</v>
      </c>
      <c r="G92" s="108">
        <v>30851608</v>
      </c>
      <c r="H92" s="183">
        <v>0</v>
      </c>
      <c r="I92" s="115">
        <v>35</v>
      </c>
      <c r="J92" s="111">
        <f>VLOOKUP(G92,'[2]Seguimiento WOS TROV'!$H:$L,5,0)</f>
        <v>35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ref="N92:N95" si="39">J92-I92</f>
        <v>0</v>
      </c>
      <c r="O92" s="289">
        <f t="shared" ref="O92:O95" si="40">+N92*-1</f>
        <v>0</v>
      </c>
      <c r="P92" s="269">
        <f>IFERROR(VLOOKUP(C92,Sheet18!A:B,2,0),0)</f>
        <v>51.02</v>
      </c>
      <c r="Q92" s="270">
        <f t="shared" ref="Q92:Q95" si="41">+P92*O92</f>
        <v>0</v>
      </c>
      <c r="R92" s="119">
        <v>45701</v>
      </c>
      <c r="S92" s="119">
        <v>45701</v>
      </c>
      <c r="T92" s="290">
        <f>WORKDAY(S92,1)</f>
        <v>45702</v>
      </c>
      <c r="U92" s="290">
        <f>WORKDAY(T92,1)</f>
        <v>45705</v>
      </c>
      <c r="V92" s="117" t="s">
        <v>560</v>
      </c>
      <c r="W92" s="162" t="s">
        <v>561</v>
      </c>
      <c r="X92" s="411">
        <v>45700</v>
      </c>
      <c r="Y92" s="118"/>
    </row>
    <row r="93" spans="1:25" ht="10.5" x14ac:dyDescent="0.2">
      <c r="A93" s="284" t="str">
        <f t="shared" si="12"/>
        <v>L50-I-48-10-30-80-MULT-ASYMPOUS271946</v>
      </c>
      <c r="B93" s="81">
        <v>45699</v>
      </c>
      <c r="C93" s="362" t="s">
        <v>1687</v>
      </c>
      <c r="D93" s="109" t="s">
        <v>365</v>
      </c>
      <c r="E93" s="108" t="s">
        <v>87</v>
      </c>
      <c r="F93" s="108" t="s">
        <v>3086</v>
      </c>
      <c r="G93" s="108">
        <v>30851671</v>
      </c>
      <c r="H93" s="183">
        <v>0</v>
      </c>
      <c r="I93" s="115">
        <v>33</v>
      </c>
      <c r="J93" s="111">
        <f>VLOOKUP(G93,'[2]Seguimiento WOS TROV'!$H:$L,5,0)</f>
        <v>33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125">
        <f t="shared" si="39"/>
        <v>0</v>
      </c>
      <c r="O93" s="289">
        <f t="shared" si="40"/>
        <v>0</v>
      </c>
      <c r="P93" s="269">
        <f>IFERROR(VLOOKUP(C93,Sheet18!A:B,2,0),0)</f>
        <v>134.74</v>
      </c>
      <c r="Q93" s="270">
        <f t="shared" si="41"/>
        <v>0</v>
      </c>
      <c r="R93" s="119">
        <v>45701</v>
      </c>
      <c r="S93" s="119">
        <v>45701</v>
      </c>
      <c r="T93" s="290">
        <f t="shared" ref="T93:U95" si="42">WORKDAY(S93,1)</f>
        <v>45702</v>
      </c>
      <c r="U93" s="290">
        <f t="shared" si="42"/>
        <v>45705</v>
      </c>
      <c r="V93" s="117" t="s">
        <v>560</v>
      </c>
      <c r="W93" s="162" t="s">
        <v>561</v>
      </c>
      <c r="X93" s="411">
        <v>45700</v>
      </c>
      <c r="Y93" s="118"/>
    </row>
    <row r="94" spans="1:25" ht="10.5" x14ac:dyDescent="0.2">
      <c r="A94" s="284" t="str">
        <f t="shared" si="12"/>
        <v>L50-E-48-12-30-80-MULT-15X15POUS272014</v>
      </c>
      <c r="B94" s="81">
        <v>45699</v>
      </c>
      <c r="C94" s="362" t="s">
        <v>2794</v>
      </c>
      <c r="D94" s="109" t="s">
        <v>363</v>
      </c>
      <c r="E94" s="108" t="s">
        <v>87</v>
      </c>
      <c r="F94" s="108" t="s">
        <v>2620</v>
      </c>
      <c r="G94" s="108">
        <v>30851672</v>
      </c>
      <c r="H94" s="183">
        <v>0</v>
      </c>
      <c r="I94" s="115">
        <v>32</v>
      </c>
      <c r="J94" s="111">
        <f>VLOOKUP(G94,'[2]Seguimiento WOS TROV'!$H:$L,5,0)</f>
        <v>32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39"/>
        <v>0</v>
      </c>
      <c r="O94" s="289">
        <f t="shared" si="40"/>
        <v>0</v>
      </c>
      <c r="P94" s="269">
        <f>IFERROR(VLOOKUP(C94,Sheet18!A:B,2,0),0)</f>
        <v>134.28620000000001</v>
      </c>
      <c r="Q94" s="270">
        <f t="shared" si="41"/>
        <v>0</v>
      </c>
      <c r="R94" s="119">
        <v>45701</v>
      </c>
      <c r="S94" s="119">
        <v>45701</v>
      </c>
      <c r="T94" s="290">
        <f t="shared" si="42"/>
        <v>45702</v>
      </c>
      <c r="U94" s="290">
        <f t="shared" si="42"/>
        <v>45705</v>
      </c>
      <c r="V94" s="117" t="s">
        <v>560</v>
      </c>
      <c r="W94" s="162" t="s">
        <v>561</v>
      </c>
      <c r="X94" s="411">
        <v>45701</v>
      </c>
      <c r="Y94" s="118"/>
    </row>
    <row r="95" spans="1:25" ht="10.5" x14ac:dyDescent="0.2">
      <c r="A95" s="284" t="str">
        <f t="shared" si="12"/>
        <v>L50-E-48-12-30-80-MULT-9X17POUS272232</v>
      </c>
      <c r="B95" s="81">
        <v>45699</v>
      </c>
      <c r="C95" s="362" t="s">
        <v>1221</v>
      </c>
      <c r="D95" s="109" t="s">
        <v>363</v>
      </c>
      <c r="E95" s="108" t="s">
        <v>87</v>
      </c>
      <c r="F95" s="108" t="s">
        <v>2964</v>
      </c>
      <c r="G95" s="108">
        <v>30851673</v>
      </c>
      <c r="H95" s="183">
        <v>0</v>
      </c>
      <c r="I95" s="115">
        <v>45</v>
      </c>
      <c r="J95" s="111">
        <f>VLOOKUP(G95,'[2]Seguimiento WOS TROV'!$H:$L,5,0)</f>
        <v>45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125">
        <f t="shared" si="39"/>
        <v>0</v>
      </c>
      <c r="O95" s="289">
        <f t="shared" si="40"/>
        <v>0</v>
      </c>
      <c r="P95" s="269">
        <f>IFERROR(VLOOKUP(C95,Sheet18!A:B,2,0),0)</f>
        <v>141.19</v>
      </c>
      <c r="Q95" s="270">
        <f t="shared" si="41"/>
        <v>0</v>
      </c>
      <c r="R95" s="119">
        <v>45701</v>
      </c>
      <c r="S95" s="119">
        <v>45701</v>
      </c>
      <c r="T95" s="290">
        <f t="shared" si="42"/>
        <v>45702</v>
      </c>
      <c r="U95" s="290">
        <f t="shared" si="42"/>
        <v>45705</v>
      </c>
      <c r="V95" s="117" t="s">
        <v>560</v>
      </c>
      <c r="W95" s="162" t="s">
        <v>561</v>
      </c>
      <c r="X95" s="411">
        <v>45701</v>
      </c>
      <c r="Y95" s="118"/>
    </row>
    <row r="96" spans="1:25" ht="13" x14ac:dyDescent="0.2">
      <c r="A96" s="284" t="str">
        <f t="shared" si="12"/>
        <v>L35-I-48-02-22-80-MULT-120POUS272373</v>
      </c>
      <c r="B96" s="81">
        <v>45699</v>
      </c>
      <c r="C96" s="362" t="s">
        <v>804</v>
      </c>
      <c r="D96" s="82" t="str">
        <f t="shared" ref="D96:D159" si="43">LEFT(C96,8)</f>
        <v>L35-I-48</v>
      </c>
      <c r="E96" s="135" t="s">
        <v>87</v>
      </c>
      <c r="F96" s="362" t="s">
        <v>3140</v>
      </c>
      <c r="G96" s="9">
        <v>30851674</v>
      </c>
      <c r="H96" s="183">
        <v>0</v>
      </c>
      <c r="I96" s="115">
        <v>10</v>
      </c>
      <c r="J96" s="111">
        <f>VLOOKUP(G96,'[2]Seguimiento WOS TROV'!$H:$L,5,0)</f>
        <v>10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125">
        <f t="shared" ref="N96:N159" si="44">J96-I96</f>
        <v>0</v>
      </c>
      <c r="O96" s="289">
        <f t="shared" ref="O96:O159" si="45">+N96*-1</f>
        <v>0</v>
      </c>
      <c r="P96" s="269">
        <f>IFERROR(VLOOKUP(C96,Sheet18!A:B,2,0),0)</f>
        <v>98.95</v>
      </c>
      <c r="Q96" s="270">
        <f t="shared" ref="Q96:Q159" si="46">+P96*O96</f>
        <v>0</v>
      </c>
      <c r="R96" s="119">
        <v>45702</v>
      </c>
      <c r="S96" s="119">
        <v>45702</v>
      </c>
      <c r="T96" s="290">
        <f>WORKDAY(S96,1)</f>
        <v>45705</v>
      </c>
      <c r="U96" s="290">
        <f t="shared" ref="U96:U159" si="47">WORKDAY(T96,1)</f>
        <v>45706</v>
      </c>
      <c r="V96" s="117" t="s">
        <v>560</v>
      </c>
      <c r="W96" s="162" t="s">
        <v>561</v>
      </c>
      <c r="X96" s="411">
        <v>45700</v>
      </c>
      <c r="Y96" s="118"/>
    </row>
    <row r="97" spans="1:25" ht="13" x14ac:dyDescent="0.2">
      <c r="A97" s="284" t="str">
        <f t="shared" si="12"/>
        <v>L35-I-48-04-30-80-MULT-120POUS272385</v>
      </c>
      <c r="B97" s="81">
        <v>45699</v>
      </c>
      <c r="C97" s="362" t="s">
        <v>114</v>
      </c>
      <c r="D97" s="82" t="str">
        <f t="shared" si="43"/>
        <v>L35-I-48</v>
      </c>
      <c r="E97" s="135" t="s">
        <v>87</v>
      </c>
      <c r="F97" s="362" t="s">
        <v>3141</v>
      </c>
      <c r="G97" s="9">
        <v>30851675</v>
      </c>
      <c r="H97" s="183">
        <v>0</v>
      </c>
      <c r="I97" s="115">
        <v>1</v>
      </c>
      <c r="J97" s="111">
        <f>VLOOKUP(G97,'[2]Seguimiento WOS TROV'!$H:$L,5,0)</f>
        <v>1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44"/>
        <v>0</v>
      </c>
      <c r="O97" s="289">
        <f t="shared" si="45"/>
        <v>0</v>
      </c>
      <c r="P97" s="269">
        <f>IFERROR(VLOOKUP(C97,Sheet18!A:B,2,0),0)</f>
        <v>98.95</v>
      </c>
      <c r="Q97" s="270">
        <f t="shared" si="46"/>
        <v>0</v>
      </c>
      <c r="R97" s="119">
        <v>45702</v>
      </c>
      <c r="S97" s="119">
        <v>45702</v>
      </c>
      <c r="T97" s="290">
        <f t="shared" ref="T97:U160" si="48">WORKDAY(S97,1)</f>
        <v>45705</v>
      </c>
      <c r="U97" s="290">
        <f t="shared" si="47"/>
        <v>45706</v>
      </c>
      <c r="V97" s="117" t="s">
        <v>560</v>
      </c>
      <c r="W97" s="162" t="s">
        <v>561</v>
      </c>
      <c r="X97" s="411">
        <v>45700</v>
      </c>
      <c r="Y97" s="118"/>
    </row>
    <row r="98" spans="1:25" ht="13" x14ac:dyDescent="0.2">
      <c r="A98" s="284" t="str">
        <f t="shared" si="12"/>
        <v>L35-I-48-06-30-90-MULT-120POUS272462</v>
      </c>
      <c r="B98" s="81">
        <v>45699</v>
      </c>
      <c r="C98" s="362" t="s">
        <v>549</v>
      </c>
      <c r="D98" s="82" t="str">
        <f t="shared" si="43"/>
        <v>L35-I-48</v>
      </c>
      <c r="E98" s="135" t="s">
        <v>87</v>
      </c>
      <c r="F98" s="362" t="s">
        <v>3142</v>
      </c>
      <c r="G98" s="9">
        <v>30851676</v>
      </c>
      <c r="H98" s="183">
        <v>0</v>
      </c>
      <c r="I98" s="115">
        <v>9</v>
      </c>
      <c r="J98" s="111">
        <f>VLOOKUP(G98,'[2]Seguimiento WOS TROV'!$H:$L,5,0)</f>
        <v>9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125">
        <f t="shared" si="44"/>
        <v>0</v>
      </c>
      <c r="O98" s="289">
        <f t="shared" si="45"/>
        <v>0</v>
      </c>
      <c r="P98" s="269">
        <f>IFERROR(VLOOKUP(C98,Sheet18!A:B,2,0),0)</f>
        <v>100.29</v>
      </c>
      <c r="Q98" s="270">
        <f t="shared" si="46"/>
        <v>0</v>
      </c>
      <c r="R98" s="119">
        <v>45702</v>
      </c>
      <c r="S98" s="119">
        <v>45702</v>
      </c>
      <c r="T98" s="290">
        <f t="shared" si="48"/>
        <v>45705</v>
      </c>
      <c r="U98" s="290">
        <f t="shared" si="47"/>
        <v>45706</v>
      </c>
      <c r="V98" s="117" t="s">
        <v>560</v>
      </c>
      <c r="W98" s="162" t="s">
        <v>561</v>
      </c>
      <c r="X98" s="411">
        <v>45700</v>
      </c>
      <c r="Y98" s="118"/>
    </row>
    <row r="99" spans="1:25" ht="13" x14ac:dyDescent="0.2">
      <c r="A99" s="284" t="str">
        <f t="shared" si="12"/>
        <v>L35-I-48-08-30-80-MULT-120POUS272395</v>
      </c>
      <c r="B99" s="81">
        <v>45699</v>
      </c>
      <c r="C99" s="362" t="s">
        <v>500</v>
      </c>
      <c r="D99" s="82" t="str">
        <f t="shared" si="43"/>
        <v>L35-I-48</v>
      </c>
      <c r="E99" s="135" t="s">
        <v>87</v>
      </c>
      <c r="F99" s="362" t="s">
        <v>3143</v>
      </c>
      <c r="G99" s="9">
        <v>30851677</v>
      </c>
      <c r="H99" s="183">
        <v>0</v>
      </c>
      <c r="I99" s="115">
        <v>1</v>
      </c>
      <c r="J99" s="111">
        <f>VLOOKUP(G99,'[2]Seguimiento WOS TROV'!$H:$L,5,0)</f>
        <v>1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44"/>
        <v>0</v>
      </c>
      <c r="O99" s="289">
        <f t="shared" si="45"/>
        <v>0</v>
      </c>
      <c r="P99" s="269">
        <f>IFERROR(VLOOKUP(C99,Sheet18!A:B,2,0),0)</f>
        <v>99.6</v>
      </c>
      <c r="Q99" s="270">
        <f t="shared" si="46"/>
        <v>0</v>
      </c>
      <c r="R99" s="119">
        <v>45702</v>
      </c>
      <c r="S99" s="119">
        <v>45702</v>
      </c>
      <c r="T99" s="290">
        <f t="shared" si="48"/>
        <v>45705</v>
      </c>
      <c r="U99" s="290">
        <f t="shared" si="47"/>
        <v>45706</v>
      </c>
      <c r="V99" s="117" t="s">
        <v>560</v>
      </c>
      <c r="W99" s="162" t="s">
        <v>561</v>
      </c>
      <c r="X99" s="411">
        <v>45700</v>
      </c>
      <c r="Y99" s="118"/>
    </row>
    <row r="100" spans="1:25" ht="13" x14ac:dyDescent="0.2">
      <c r="A100" s="284" t="str">
        <f>CONCATENATE(C100,F100)</f>
        <v>L50-I-12-04-35-90-MULT-15X15POUS272511</v>
      </c>
      <c r="B100" s="81">
        <v>45699</v>
      </c>
      <c r="C100" s="362" t="s">
        <v>2869</v>
      </c>
      <c r="D100" s="82" t="str">
        <f>LEFT(C100,8)</f>
        <v>L50-I-12</v>
      </c>
      <c r="E100" s="135" t="s">
        <v>87</v>
      </c>
      <c r="F100" s="362" t="s">
        <v>3192</v>
      </c>
      <c r="G100" s="9">
        <v>30851751</v>
      </c>
      <c r="H100" s="183" t="s">
        <v>3258</v>
      </c>
      <c r="I100" s="115">
        <v>4</v>
      </c>
      <c r="J100" s="111">
        <f>VLOOKUP(G100,'[2]Seguimiento WOS TROV'!$H:$L,5,0)</f>
        <v>4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125">
        <f>J100-I100</f>
        <v>0</v>
      </c>
      <c r="O100" s="289">
        <f>+N100*-1</f>
        <v>0</v>
      </c>
      <c r="P100" s="269">
        <f>IFERROR(VLOOKUP(C100,Sheet18!A:B,2,0),0)</f>
        <v>49.07</v>
      </c>
      <c r="Q100" s="270">
        <f>+P100*O100</f>
        <v>0</v>
      </c>
      <c r="R100" s="119">
        <v>45702</v>
      </c>
      <c r="S100" s="119">
        <v>45702</v>
      </c>
      <c r="T100" s="290">
        <f t="shared" ref="T100:U100" si="49">WORKDAY(S100,1)</f>
        <v>45705</v>
      </c>
      <c r="U100" s="290">
        <f t="shared" si="49"/>
        <v>45706</v>
      </c>
      <c r="V100" s="117" t="s">
        <v>560</v>
      </c>
      <c r="W100" s="162" t="s">
        <v>561</v>
      </c>
      <c r="X100" s="411">
        <v>45701</v>
      </c>
      <c r="Y100" s="118"/>
    </row>
    <row r="101" spans="1:25" ht="13" x14ac:dyDescent="0.2">
      <c r="A101" s="284" t="str">
        <f t="shared" si="12"/>
        <v>L50-I-48-12-30-90-MULT-9X59POUS272469</v>
      </c>
      <c r="B101" s="81">
        <v>45699</v>
      </c>
      <c r="C101" s="362" t="s">
        <v>1696</v>
      </c>
      <c r="D101" s="82" t="str">
        <f t="shared" si="43"/>
        <v>L50-I-48</v>
      </c>
      <c r="E101" s="135" t="s">
        <v>87</v>
      </c>
      <c r="F101" s="362" t="s">
        <v>3144</v>
      </c>
      <c r="G101" s="9">
        <v>30851678</v>
      </c>
      <c r="H101" s="183">
        <v>0</v>
      </c>
      <c r="I101" s="115">
        <v>1</v>
      </c>
      <c r="J101" s="111">
        <f>VLOOKUP(G101,'[2]Seguimiento WOS TROV'!$H:$L,5,0)</f>
        <v>1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44"/>
        <v>0</v>
      </c>
      <c r="O101" s="289">
        <f t="shared" si="45"/>
        <v>0</v>
      </c>
      <c r="P101" s="269">
        <f>IFERROR(VLOOKUP(C101,Sheet18!A:B,2,0),0)</f>
        <v>132.47999999999999</v>
      </c>
      <c r="Q101" s="270">
        <f t="shared" si="46"/>
        <v>0</v>
      </c>
      <c r="R101" s="119">
        <v>45702</v>
      </c>
      <c r="S101" s="119">
        <v>45702</v>
      </c>
      <c r="T101" s="290">
        <f t="shared" si="48"/>
        <v>45705</v>
      </c>
      <c r="U101" s="290">
        <f t="shared" si="47"/>
        <v>45706</v>
      </c>
      <c r="V101" s="117" t="s">
        <v>560</v>
      </c>
      <c r="W101" s="162" t="s">
        <v>561</v>
      </c>
      <c r="X101" s="411">
        <v>45701</v>
      </c>
      <c r="Y101" s="118"/>
    </row>
    <row r="102" spans="1:25" ht="13" x14ac:dyDescent="0.2">
      <c r="A102" s="284" t="str">
        <f t="shared" si="12"/>
        <v>L50-I-48-10-27-80-MULT-15X35POUS272387</v>
      </c>
      <c r="B102" s="81">
        <v>45699</v>
      </c>
      <c r="C102" s="362" t="s">
        <v>897</v>
      </c>
      <c r="D102" s="82" t="str">
        <f t="shared" si="43"/>
        <v>L50-I-48</v>
      </c>
      <c r="E102" s="135" t="s">
        <v>87</v>
      </c>
      <c r="F102" s="362" t="s">
        <v>3145</v>
      </c>
      <c r="G102" s="9">
        <v>30851679</v>
      </c>
      <c r="H102" s="183">
        <v>0</v>
      </c>
      <c r="I102" s="115">
        <v>2</v>
      </c>
      <c r="J102" s="111">
        <f>VLOOKUP(G102,'[2]Seguimiento WOS TROV'!$H:$L,5,0)</f>
        <v>2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125">
        <f t="shared" si="44"/>
        <v>0</v>
      </c>
      <c r="O102" s="289">
        <f t="shared" si="45"/>
        <v>0</v>
      </c>
      <c r="P102" s="269">
        <f>IFERROR(VLOOKUP(C102,Sheet18!A:B,2,0),0)</f>
        <v>130.75</v>
      </c>
      <c r="Q102" s="270">
        <f t="shared" si="46"/>
        <v>0</v>
      </c>
      <c r="R102" s="119">
        <v>45702</v>
      </c>
      <c r="S102" s="119">
        <v>45702</v>
      </c>
      <c r="T102" s="290">
        <f t="shared" si="48"/>
        <v>45705</v>
      </c>
      <c r="U102" s="290">
        <f t="shared" si="47"/>
        <v>45706</v>
      </c>
      <c r="V102" s="117" t="s">
        <v>560</v>
      </c>
      <c r="W102" s="162" t="s">
        <v>561</v>
      </c>
      <c r="X102" s="411">
        <v>45701</v>
      </c>
      <c r="Y102" s="118"/>
    </row>
    <row r="103" spans="1:25" ht="13" x14ac:dyDescent="0.2">
      <c r="A103" s="284" t="str">
        <f t="shared" si="12"/>
        <v>L50-I-48-10-35-90-MULT-40X60POUS272363</v>
      </c>
      <c r="B103" s="81">
        <v>45699</v>
      </c>
      <c r="C103" s="362" t="s">
        <v>536</v>
      </c>
      <c r="D103" s="82" t="str">
        <f t="shared" si="43"/>
        <v>L50-I-48</v>
      </c>
      <c r="E103" s="135" t="s">
        <v>87</v>
      </c>
      <c r="F103" s="362" t="s">
        <v>3146</v>
      </c>
      <c r="G103" s="9">
        <v>30851680</v>
      </c>
      <c r="H103" s="183">
        <v>0</v>
      </c>
      <c r="I103" s="115">
        <v>1</v>
      </c>
      <c r="J103" s="111">
        <f>VLOOKUP(G103,'[2]Seguimiento WOS TROV'!$H:$L,5,0)</f>
        <v>1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44"/>
        <v>0</v>
      </c>
      <c r="O103" s="289">
        <f t="shared" si="45"/>
        <v>0</v>
      </c>
      <c r="P103" s="269">
        <f>IFERROR(VLOOKUP(C103,Sheet18!A:B,2,0),0)</f>
        <v>134.84</v>
      </c>
      <c r="Q103" s="270">
        <f t="shared" si="46"/>
        <v>0</v>
      </c>
      <c r="R103" s="119">
        <v>45702</v>
      </c>
      <c r="S103" s="119">
        <v>45702</v>
      </c>
      <c r="T103" s="290">
        <f t="shared" si="48"/>
        <v>45705</v>
      </c>
      <c r="U103" s="290">
        <f t="shared" si="47"/>
        <v>45706</v>
      </c>
      <c r="V103" s="117" t="s">
        <v>560</v>
      </c>
      <c r="W103" s="162" t="s">
        <v>561</v>
      </c>
      <c r="X103" s="411">
        <v>45702</v>
      </c>
      <c r="Y103" s="118"/>
    </row>
    <row r="104" spans="1:25" ht="13" x14ac:dyDescent="0.2">
      <c r="A104" s="284" t="str">
        <f t="shared" si="12"/>
        <v>L35-I-48-06-30-80-MULT-120POUS272465</v>
      </c>
      <c r="B104" s="81">
        <v>45699</v>
      </c>
      <c r="C104" s="362" t="s">
        <v>119</v>
      </c>
      <c r="D104" s="82" t="str">
        <f t="shared" si="43"/>
        <v>L35-I-48</v>
      </c>
      <c r="E104" s="135" t="s">
        <v>87</v>
      </c>
      <c r="F104" s="362" t="s">
        <v>3147</v>
      </c>
      <c r="G104" s="9">
        <v>30851681</v>
      </c>
      <c r="H104" s="183">
        <v>0</v>
      </c>
      <c r="I104" s="115">
        <v>8</v>
      </c>
      <c r="J104" s="111">
        <f>VLOOKUP(G104,'[2]Seguimiento WOS TROV'!$H:$L,5,0)</f>
        <v>8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44"/>
        <v>0</v>
      </c>
      <c r="O104" s="289">
        <f t="shared" si="45"/>
        <v>0</v>
      </c>
      <c r="P104" s="269">
        <f>IFERROR(VLOOKUP(C104,Sheet18!A:B,2,0),0)</f>
        <v>102.95</v>
      </c>
      <c r="Q104" s="270">
        <f t="shared" si="46"/>
        <v>0</v>
      </c>
      <c r="R104" s="119">
        <v>45702</v>
      </c>
      <c r="S104" s="119">
        <v>45702</v>
      </c>
      <c r="T104" s="290">
        <f t="shared" si="48"/>
        <v>45705</v>
      </c>
      <c r="U104" s="290">
        <f t="shared" si="47"/>
        <v>45706</v>
      </c>
      <c r="V104" s="117" t="s">
        <v>560</v>
      </c>
      <c r="W104" s="162" t="s">
        <v>561</v>
      </c>
      <c r="X104" s="411">
        <v>45700</v>
      </c>
      <c r="Y104" s="118"/>
    </row>
    <row r="105" spans="1:25" ht="13" x14ac:dyDescent="0.2">
      <c r="A105" s="284" t="str">
        <f t="shared" si="12"/>
        <v>L50-I-48-12-30-80-MULT-ASYMPOUS272468</v>
      </c>
      <c r="B105" s="81">
        <v>45699</v>
      </c>
      <c r="C105" s="362" t="s">
        <v>1694</v>
      </c>
      <c r="D105" s="82" t="str">
        <f t="shared" si="43"/>
        <v>L50-I-48</v>
      </c>
      <c r="E105" s="135" t="s">
        <v>87</v>
      </c>
      <c r="F105" s="362" t="s">
        <v>3148</v>
      </c>
      <c r="G105" s="9">
        <v>30851682</v>
      </c>
      <c r="H105" s="183">
        <v>0</v>
      </c>
      <c r="I105" s="115">
        <v>4</v>
      </c>
      <c r="J105" s="111">
        <f>VLOOKUP(G105,'[2]Seguimiento WOS TROV'!$H:$L,5,0)</f>
        <v>4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44"/>
        <v>0</v>
      </c>
      <c r="O105" s="289">
        <f t="shared" si="45"/>
        <v>0</v>
      </c>
      <c r="P105" s="269">
        <f>IFERROR(VLOOKUP(C105,Sheet18!A:B,2,0),0)</f>
        <v>101.28</v>
      </c>
      <c r="Q105" s="270">
        <f t="shared" si="46"/>
        <v>0</v>
      </c>
      <c r="R105" s="119">
        <v>45702</v>
      </c>
      <c r="S105" s="119">
        <v>45702</v>
      </c>
      <c r="T105" s="290">
        <f t="shared" si="48"/>
        <v>45705</v>
      </c>
      <c r="U105" s="290">
        <f t="shared" si="47"/>
        <v>45706</v>
      </c>
      <c r="V105" s="117" t="s">
        <v>560</v>
      </c>
      <c r="W105" s="162" t="s">
        <v>561</v>
      </c>
      <c r="X105" s="411">
        <v>45701</v>
      </c>
      <c r="Y105" s="118"/>
    </row>
    <row r="106" spans="1:25" ht="13" x14ac:dyDescent="0.2">
      <c r="A106" s="284" t="str">
        <f t="shared" si="12"/>
        <v>L35-I-48-04-27-90-MULT-120POUS272375</v>
      </c>
      <c r="B106" s="81">
        <v>45699</v>
      </c>
      <c r="C106" s="362" t="s">
        <v>1799</v>
      </c>
      <c r="D106" s="82" t="str">
        <f t="shared" si="43"/>
        <v>L35-I-48</v>
      </c>
      <c r="E106" s="135" t="s">
        <v>87</v>
      </c>
      <c r="F106" s="362" t="s">
        <v>3149</v>
      </c>
      <c r="G106" s="9">
        <v>30851683</v>
      </c>
      <c r="H106" s="183">
        <v>0</v>
      </c>
      <c r="I106" s="115">
        <v>17</v>
      </c>
      <c r="J106" s="111">
        <f>VLOOKUP(G106,'[2]Seguimiento WOS TROV'!$H:$L,5,0)</f>
        <v>17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125">
        <f t="shared" si="44"/>
        <v>0</v>
      </c>
      <c r="O106" s="289">
        <f t="shared" si="45"/>
        <v>0</v>
      </c>
      <c r="P106" s="269">
        <f>IFERROR(VLOOKUP(C106,Sheet18!A:B,2,0),0)</f>
        <v>102.68</v>
      </c>
      <c r="Q106" s="270">
        <f t="shared" si="46"/>
        <v>0</v>
      </c>
      <c r="R106" s="119">
        <v>45702</v>
      </c>
      <c r="S106" s="119">
        <v>45702</v>
      </c>
      <c r="T106" s="290">
        <f t="shared" si="48"/>
        <v>45705</v>
      </c>
      <c r="U106" s="290">
        <f t="shared" si="47"/>
        <v>45706</v>
      </c>
      <c r="V106" s="117" t="s">
        <v>560</v>
      </c>
      <c r="W106" s="162" t="s">
        <v>561</v>
      </c>
      <c r="X106" s="411">
        <v>45700</v>
      </c>
      <c r="Y106" s="118"/>
    </row>
    <row r="107" spans="1:25" ht="13" x14ac:dyDescent="0.2">
      <c r="A107" s="284" t="str">
        <f t="shared" si="12"/>
        <v>L35-I-48-04-30-90-MULT-120POUS272384</v>
      </c>
      <c r="B107" s="81">
        <v>45699</v>
      </c>
      <c r="C107" s="362" t="s">
        <v>1069</v>
      </c>
      <c r="D107" s="82" t="str">
        <f t="shared" si="43"/>
        <v>L35-I-48</v>
      </c>
      <c r="E107" s="135" t="s">
        <v>87</v>
      </c>
      <c r="F107" s="362" t="s">
        <v>3150</v>
      </c>
      <c r="G107" s="9">
        <v>30851684</v>
      </c>
      <c r="H107" s="183">
        <v>0</v>
      </c>
      <c r="I107" s="115">
        <v>8</v>
      </c>
      <c r="J107" s="111">
        <f>VLOOKUP(G107,'[2]Seguimiento WOS TROV'!$H:$L,5,0)</f>
        <v>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44"/>
        <v>0</v>
      </c>
      <c r="O107" s="289">
        <f t="shared" si="45"/>
        <v>0</v>
      </c>
      <c r="P107" s="269">
        <f>IFERROR(VLOOKUP(C107,Sheet18!A:B,2,0),0)</f>
        <v>102.68</v>
      </c>
      <c r="Q107" s="270">
        <f t="shared" si="46"/>
        <v>0</v>
      </c>
      <c r="R107" s="119">
        <v>45702</v>
      </c>
      <c r="S107" s="119">
        <v>45702</v>
      </c>
      <c r="T107" s="290">
        <f t="shared" si="48"/>
        <v>45705</v>
      </c>
      <c r="U107" s="290">
        <f t="shared" si="47"/>
        <v>45706</v>
      </c>
      <c r="V107" s="117" t="s">
        <v>560</v>
      </c>
      <c r="W107" s="162" t="s">
        <v>561</v>
      </c>
      <c r="X107" s="411">
        <v>45700</v>
      </c>
      <c r="Y107" s="118"/>
    </row>
    <row r="108" spans="1:25" ht="13" x14ac:dyDescent="0.2">
      <c r="A108" s="284" t="str">
        <f t="shared" si="12"/>
        <v>L35-I-48-04-35-80-MULT-120POUS272461</v>
      </c>
      <c r="B108" s="81">
        <v>45699</v>
      </c>
      <c r="C108" s="362" t="s">
        <v>187</v>
      </c>
      <c r="D108" s="82" t="str">
        <f t="shared" si="43"/>
        <v>L35-I-48</v>
      </c>
      <c r="E108" s="135" t="s">
        <v>87</v>
      </c>
      <c r="F108" s="362" t="s">
        <v>3151</v>
      </c>
      <c r="G108" s="9">
        <v>30851685</v>
      </c>
      <c r="H108" s="183">
        <v>0</v>
      </c>
      <c r="I108" s="115">
        <v>6</v>
      </c>
      <c r="J108" s="111">
        <f>VLOOKUP(G108,'[2]Seguimiento WOS TROV'!$H:$L,5,0)</f>
        <v>6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125">
        <f t="shared" si="44"/>
        <v>0</v>
      </c>
      <c r="O108" s="289">
        <f t="shared" si="45"/>
        <v>0</v>
      </c>
      <c r="P108" s="269">
        <f>IFERROR(VLOOKUP(C108,Sheet18!A:B,2,0),0)</f>
        <v>98.95</v>
      </c>
      <c r="Q108" s="270">
        <f t="shared" si="46"/>
        <v>0</v>
      </c>
      <c r="R108" s="119">
        <v>45702</v>
      </c>
      <c r="S108" s="119">
        <v>45702</v>
      </c>
      <c r="T108" s="290">
        <f t="shared" si="48"/>
        <v>45705</v>
      </c>
      <c r="U108" s="290">
        <f t="shared" si="47"/>
        <v>45706</v>
      </c>
      <c r="V108" s="117" t="s">
        <v>560</v>
      </c>
      <c r="W108" s="162" t="s">
        <v>561</v>
      </c>
      <c r="X108" s="411">
        <v>45701</v>
      </c>
      <c r="Y108" s="118"/>
    </row>
    <row r="109" spans="1:25" ht="13" x14ac:dyDescent="0.2">
      <c r="A109" s="284" t="str">
        <f t="shared" si="12"/>
        <v>L35-I-48-04-35-90-MULT-120POUS272369</v>
      </c>
      <c r="B109" s="81">
        <v>45699</v>
      </c>
      <c r="C109" s="362" t="s">
        <v>1238</v>
      </c>
      <c r="D109" s="82" t="str">
        <f t="shared" si="43"/>
        <v>L35-I-48</v>
      </c>
      <c r="E109" s="135" t="s">
        <v>87</v>
      </c>
      <c r="F109" s="362" t="s">
        <v>3152</v>
      </c>
      <c r="G109" s="9">
        <v>30851686</v>
      </c>
      <c r="H109" s="183">
        <v>0</v>
      </c>
      <c r="I109" s="115">
        <v>4</v>
      </c>
      <c r="J109" s="111">
        <f>VLOOKUP(G109,'[2]Seguimiento WOS TROV'!$H:$L,5,0)</f>
        <v>4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44"/>
        <v>0</v>
      </c>
      <c r="O109" s="289">
        <f t="shared" si="45"/>
        <v>0</v>
      </c>
      <c r="P109" s="269">
        <f>IFERROR(VLOOKUP(C109,Sheet18!A:B,2,0),0)</f>
        <v>99.64</v>
      </c>
      <c r="Q109" s="270">
        <f t="shared" si="46"/>
        <v>0</v>
      </c>
      <c r="R109" s="119">
        <v>45702</v>
      </c>
      <c r="S109" s="119">
        <v>45702</v>
      </c>
      <c r="T109" s="290">
        <f t="shared" si="48"/>
        <v>45705</v>
      </c>
      <c r="U109" s="290">
        <f t="shared" si="47"/>
        <v>45706</v>
      </c>
      <c r="V109" s="117" t="s">
        <v>560</v>
      </c>
      <c r="W109" s="162" t="s">
        <v>561</v>
      </c>
      <c r="X109" s="411">
        <v>45701</v>
      </c>
      <c r="Y109" s="118"/>
    </row>
    <row r="110" spans="1:25" ht="13" x14ac:dyDescent="0.2">
      <c r="A110" s="284" t="str">
        <f t="shared" si="12"/>
        <v>L35-I-48-08-35-90-MULT-120POUS272474</v>
      </c>
      <c r="B110" s="81">
        <v>45699</v>
      </c>
      <c r="C110" s="362" t="s">
        <v>502</v>
      </c>
      <c r="D110" s="82" t="str">
        <f t="shared" si="43"/>
        <v>L35-I-48</v>
      </c>
      <c r="E110" s="135" t="s">
        <v>87</v>
      </c>
      <c r="F110" s="362" t="s">
        <v>3154</v>
      </c>
      <c r="G110" s="9">
        <v>30851688</v>
      </c>
      <c r="H110" s="183">
        <v>0</v>
      </c>
      <c r="I110" s="115">
        <v>6</v>
      </c>
      <c r="J110" s="111">
        <f>VLOOKUP(G110,'[2]Seguimiento WOS TROV'!$H:$L,5,0)</f>
        <v>6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44"/>
        <v>0</v>
      </c>
      <c r="O110" s="289">
        <f t="shared" si="45"/>
        <v>0</v>
      </c>
      <c r="P110" s="269">
        <f>IFERROR(VLOOKUP(C110,Sheet18!A:B,2,0),0)</f>
        <v>100.29</v>
      </c>
      <c r="Q110" s="270">
        <f t="shared" si="46"/>
        <v>0</v>
      </c>
      <c r="R110" s="119">
        <v>45702</v>
      </c>
      <c r="S110" s="119">
        <v>45702</v>
      </c>
      <c r="T110" s="290">
        <f t="shared" si="48"/>
        <v>45705</v>
      </c>
      <c r="U110" s="290">
        <f t="shared" si="47"/>
        <v>45706</v>
      </c>
      <c r="V110" s="117" t="s">
        <v>560</v>
      </c>
      <c r="W110" s="162" t="s">
        <v>561</v>
      </c>
      <c r="X110" s="411">
        <v>45701</v>
      </c>
      <c r="Y110" s="118"/>
    </row>
    <row r="111" spans="1:25" ht="13" x14ac:dyDescent="0.2">
      <c r="A111" s="284" t="str">
        <f t="shared" si="12"/>
        <v>L35-I-48-08-40-80-MULT-120POUS272354</v>
      </c>
      <c r="B111" s="81">
        <v>45699</v>
      </c>
      <c r="C111" s="362" t="s">
        <v>3107</v>
      </c>
      <c r="D111" s="82" t="str">
        <f t="shared" si="43"/>
        <v>L35-I-48</v>
      </c>
      <c r="E111" s="135" t="s">
        <v>87</v>
      </c>
      <c r="F111" s="362" t="s">
        <v>3155</v>
      </c>
      <c r="G111" s="9">
        <v>30851689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44"/>
        <v>0</v>
      </c>
      <c r="O111" s="289">
        <f t="shared" si="45"/>
        <v>0</v>
      </c>
      <c r="P111" s="269">
        <f>IFERROR(VLOOKUP(C111,Sheet18!A:B,2,0),0)</f>
        <v>102.95</v>
      </c>
      <c r="Q111" s="270">
        <f t="shared" si="46"/>
        <v>0</v>
      </c>
      <c r="R111" s="119">
        <v>45702</v>
      </c>
      <c r="S111" s="119">
        <v>45702</v>
      </c>
      <c r="T111" s="290">
        <f t="shared" si="48"/>
        <v>45705</v>
      </c>
      <c r="U111" s="290">
        <f t="shared" si="47"/>
        <v>45706</v>
      </c>
      <c r="V111" s="117" t="s">
        <v>560</v>
      </c>
      <c r="W111" s="162" t="s">
        <v>561</v>
      </c>
      <c r="X111" s="411">
        <v>45701</v>
      </c>
      <c r="Y111" s="118"/>
    </row>
    <row r="112" spans="1:25" ht="13" x14ac:dyDescent="0.2">
      <c r="A112" s="284" t="str">
        <f t="shared" si="12"/>
        <v>L35-I-48-10-27-90-MULT-120POUS272463</v>
      </c>
      <c r="B112" s="81">
        <v>45699</v>
      </c>
      <c r="C112" s="362" t="s">
        <v>3108</v>
      </c>
      <c r="D112" s="82" t="str">
        <f t="shared" si="43"/>
        <v>L35-I-48</v>
      </c>
      <c r="E112" s="135" t="s">
        <v>87</v>
      </c>
      <c r="F112" s="362" t="s">
        <v>3156</v>
      </c>
      <c r="G112" s="9">
        <v>30851690</v>
      </c>
      <c r="H112" s="183">
        <v>0</v>
      </c>
      <c r="I112" s="115">
        <v>4</v>
      </c>
      <c r="J112" s="111">
        <f>VLOOKUP(G112,'[2]Seguimiento WOS TROV'!$H:$L,5,0)</f>
        <v>4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44"/>
        <v>0</v>
      </c>
      <c r="O112" s="289">
        <f t="shared" si="45"/>
        <v>0</v>
      </c>
      <c r="P112" s="269">
        <f>IFERROR(VLOOKUP(C112,Sheet18!A:B,2,0),0)</f>
        <v>119.81</v>
      </c>
      <c r="Q112" s="270">
        <f t="shared" si="46"/>
        <v>0</v>
      </c>
      <c r="R112" s="119">
        <v>45702</v>
      </c>
      <c r="S112" s="119">
        <v>45702</v>
      </c>
      <c r="T112" s="290">
        <f t="shared" si="48"/>
        <v>45705</v>
      </c>
      <c r="U112" s="290">
        <f t="shared" si="47"/>
        <v>45706</v>
      </c>
      <c r="V112" s="117" t="s">
        <v>560</v>
      </c>
      <c r="W112" s="162" t="s">
        <v>561</v>
      </c>
      <c r="X112" s="411">
        <v>45702</v>
      </c>
      <c r="Y112" s="118"/>
    </row>
    <row r="113" spans="1:25" ht="13" x14ac:dyDescent="0.2">
      <c r="A113" s="284" t="str">
        <f t="shared" si="12"/>
        <v>L35-I-48-10-27-90-MULT-120POUS272473</v>
      </c>
      <c r="B113" s="81">
        <v>45699</v>
      </c>
      <c r="C113" s="362" t="s">
        <v>3108</v>
      </c>
      <c r="D113" s="82" t="str">
        <f t="shared" si="43"/>
        <v>L35-I-48</v>
      </c>
      <c r="E113" s="135" t="s">
        <v>87</v>
      </c>
      <c r="F113" s="362" t="s">
        <v>3157</v>
      </c>
      <c r="G113" s="9">
        <v>30851691</v>
      </c>
      <c r="H113" s="183">
        <v>0</v>
      </c>
      <c r="I113" s="115">
        <v>4</v>
      </c>
      <c r="J113" s="111">
        <f>VLOOKUP(G113,'[2]Seguimiento WOS TROV'!$H:$L,5,0)</f>
        <v>4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44"/>
        <v>0</v>
      </c>
      <c r="O113" s="289">
        <f t="shared" si="45"/>
        <v>0</v>
      </c>
      <c r="P113" s="269">
        <f>IFERROR(VLOOKUP(C113,Sheet18!A:B,2,0),0)</f>
        <v>119.81</v>
      </c>
      <c r="Q113" s="270">
        <f t="shared" si="46"/>
        <v>0</v>
      </c>
      <c r="R113" s="119">
        <v>45702</v>
      </c>
      <c r="S113" s="119">
        <v>45702</v>
      </c>
      <c r="T113" s="290">
        <f t="shared" si="48"/>
        <v>45705</v>
      </c>
      <c r="U113" s="290">
        <f t="shared" si="47"/>
        <v>45706</v>
      </c>
      <c r="V113" s="117" t="s">
        <v>560</v>
      </c>
      <c r="W113" s="162" t="s">
        <v>561</v>
      </c>
      <c r="X113" s="411">
        <v>45701</v>
      </c>
      <c r="Y113" s="118"/>
    </row>
    <row r="114" spans="1:25" ht="13" x14ac:dyDescent="0.2">
      <c r="A114" s="284" t="str">
        <f t="shared" si="12"/>
        <v>L35-I-48-10-30-80-MULT-120POUS272418</v>
      </c>
      <c r="B114" s="81">
        <v>45699</v>
      </c>
      <c r="C114" s="362" t="s">
        <v>188</v>
      </c>
      <c r="D114" s="82" t="str">
        <f t="shared" si="43"/>
        <v>L35-I-48</v>
      </c>
      <c r="E114" s="135" t="s">
        <v>87</v>
      </c>
      <c r="F114" s="362" t="s">
        <v>3158</v>
      </c>
      <c r="G114" s="9">
        <v>30851692</v>
      </c>
      <c r="H114" s="183">
        <v>0</v>
      </c>
      <c r="I114" s="115">
        <v>1</v>
      </c>
      <c r="J114" s="111">
        <f>VLOOKUP(G114,'[2]Seguimiento WOS TROV'!$H:$L,5,0)</f>
        <v>1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44"/>
        <v>0</v>
      </c>
      <c r="O114" s="289">
        <f t="shared" si="45"/>
        <v>0</v>
      </c>
      <c r="P114" s="269">
        <f>IFERROR(VLOOKUP(C114,Sheet18!A:B,2,0),0)</f>
        <v>118.55</v>
      </c>
      <c r="Q114" s="270">
        <f t="shared" si="46"/>
        <v>0</v>
      </c>
      <c r="R114" s="119">
        <v>45702</v>
      </c>
      <c r="S114" s="119">
        <v>45702</v>
      </c>
      <c r="T114" s="290">
        <f t="shared" si="48"/>
        <v>45705</v>
      </c>
      <c r="U114" s="290">
        <f t="shared" si="47"/>
        <v>45706</v>
      </c>
      <c r="V114" s="117" t="s">
        <v>560</v>
      </c>
      <c r="W114" s="162" t="s">
        <v>561</v>
      </c>
      <c r="X114" s="411">
        <v>45702</v>
      </c>
      <c r="Y114" s="118"/>
    </row>
    <row r="115" spans="1:25" ht="13" x14ac:dyDescent="0.2">
      <c r="A115" s="284" t="str">
        <f t="shared" si="12"/>
        <v>L35-I-48-12-27-80-MULT-120POUS272464</v>
      </c>
      <c r="B115" s="81">
        <v>45699</v>
      </c>
      <c r="C115" s="362" t="s">
        <v>3109</v>
      </c>
      <c r="D115" s="82" t="str">
        <f t="shared" si="43"/>
        <v>L35-I-48</v>
      </c>
      <c r="E115" s="135" t="s">
        <v>87</v>
      </c>
      <c r="F115" s="362" t="s">
        <v>3159</v>
      </c>
      <c r="G115" s="9">
        <v>30851693</v>
      </c>
      <c r="H115" s="183">
        <v>0</v>
      </c>
      <c r="I115" s="115">
        <v>48</v>
      </c>
      <c r="J115" s="111">
        <f>VLOOKUP(G115,'[2]Seguimiento WOS TROV'!$H:$L,5,0)</f>
        <v>48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125">
        <f t="shared" si="44"/>
        <v>0</v>
      </c>
      <c r="O115" s="289">
        <f t="shared" si="45"/>
        <v>0</v>
      </c>
      <c r="P115" s="269">
        <f>IFERROR(VLOOKUP(C115,Sheet18!A:B,2,0),0)</f>
        <v>118.81</v>
      </c>
      <c r="Q115" s="270">
        <f t="shared" si="46"/>
        <v>0</v>
      </c>
      <c r="R115" s="119">
        <v>45702</v>
      </c>
      <c r="S115" s="119">
        <v>45702</v>
      </c>
      <c r="T115" s="290">
        <f t="shared" si="48"/>
        <v>45705</v>
      </c>
      <c r="U115" s="290">
        <f t="shared" si="47"/>
        <v>45706</v>
      </c>
      <c r="V115" s="117" t="s">
        <v>560</v>
      </c>
      <c r="W115" s="162" t="s">
        <v>561</v>
      </c>
      <c r="X115" s="411">
        <v>45701</v>
      </c>
      <c r="Y115" s="118"/>
    </row>
    <row r="116" spans="1:25" ht="13" x14ac:dyDescent="0.2">
      <c r="A116" s="284" t="str">
        <f t="shared" si="12"/>
        <v>L35-I-48-12-40-90-MULT-120POUS272459</v>
      </c>
      <c r="B116" s="81">
        <v>45699</v>
      </c>
      <c r="C116" s="362" t="s">
        <v>511</v>
      </c>
      <c r="D116" s="82" t="str">
        <f t="shared" si="43"/>
        <v>L35-I-48</v>
      </c>
      <c r="E116" s="135" t="s">
        <v>87</v>
      </c>
      <c r="F116" s="362" t="s">
        <v>3160</v>
      </c>
      <c r="G116" s="9">
        <v>30851694</v>
      </c>
      <c r="H116" s="183">
        <v>0</v>
      </c>
      <c r="I116" s="115">
        <v>1</v>
      </c>
      <c r="J116" s="111">
        <f>VLOOKUP(G116,'[2]Seguimiento WOS TROV'!$H:$L,5,0)</f>
        <v>1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44"/>
        <v>0</v>
      </c>
      <c r="O116" s="289">
        <f t="shared" si="45"/>
        <v>0</v>
      </c>
      <c r="P116" s="269">
        <f>IFERROR(VLOOKUP(C116,Sheet18!A:B,2,0),0)</f>
        <v>116.45</v>
      </c>
      <c r="Q116" s="270">
        <f t="shared" si="46"/>
        <v>0</v>
      </c>
      <c r="R116" s="119">
        <v>45702</v>
      </c>
      <c r="S116" s="119">
        <v>45702</v>
      </c>
      <c r="T116" s="290">
        <f t="shared" si="48"/>
        <v>45705</v>
      </c>
      <c r="U116" s="290">
        <f t="shared" si="47"/>
        <v>45706</v>
      </c>
      <c r="V116" s="117" t="s">
        <v>560</v>
      </c>
      <c r="W116" s="162" t="s">
        <v>561</v>
      </c>
      <c r="X116" s="411">
        <v>45701</v>
      </c>
      <c r="Y116" s="118"/>
    </row>
    <row r="117" spans="1:25" ht="13" x14ac:dyDescent="0.2">
      <c r="A117" s="284" t="str">
        <f t="shared" si="12"/>
        <v>L50-E-12-04-27-80-MULT-9X29POUS272475</v>
      </c>
      <c r="B117" s="81">
        <v>45699</v>
      </c>
      <c r="C117" s="362" t="s">
        <v>3110</v>
      </c>
      <c r="D117" s="82" t="str">
        <f t="shared" si="43"/>
        <v>L50-E-12</v>
      </c>
      <c r="E117" s="135" t="s">
        <v>87</v>
      </c>
      <c r="F117" s="362" t="s">
        <v>3161</v>
      </c>
      <c r="G117" s="9">
        <v>30851695</v>
      </c>
      <c r="H117" s="183">
        <v>0</v>
      </c>
      <c r="I117" s="115">
        <v>2</v>
      </c>
      <c r="J117" s="111">
        <f>VLOOKUP(G117,'[2]Seguimiento WOS TROV'!$H:$L,5,0)</f>
        <v>2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125">
        <f t="shared" si="44"/>
        <v>0</v>
      </c>
      <c r="O117" s="289">
        <f t="shared" si="45"/>
        <v>0</v>
      </c>
      <c r="P117" s="269">
        <f>IFERROR(VLOOKUP(C117,Sheet18!A:B,2,0),0)</f>
        <v>50.77</v>
      </c>
      <c r="Q117" s="270">
        <f t="shared" si="46"/>
        <v>0</v>
      </c>
      <c r="R117" s="119">
        <v>45702</v>
      </c>
      <c r="S117" s="119">
        <v>45702</v>
      </c>
      <c r="T117" s="290">
        <f t="shared" si="48"/>
        <v>45705</v>
      </c>
      <c r="U117" s="290">
        <f t="shared" si="47"/>
        <v>45706</v>
      </c>
      <c r="V117" s="117" t="s">
        <v>560</v>
      </c>
      <c r="W117" s="162" t="s">
        <v>561</v>
      </c>
      <c r="X117" s="411">
        <v>45701</v>
      </c>
      <c r="Y117" s="118"/>
    </row>
    <row r="118" spans="1:25" ht="13" x14ac:dyDescent="0.2">
      <c r="A118" s="284" t="str">
        <f t="shared" si="12"/>
        <v>L50-E-12-04-40-80-MULT-70X70POUS272396</v>
      </c>
      <c r="B118" s="81">
        <v>45699</v>
      </c>
      <c r="C118" s="362" t="s">
        <v>3111</v>
      </c>
      <c r="D118" s="82" t="str">
        <f t="shared" si="43"/>
        <v>L50-E-12</v>
      </c>
      <c r="E118" s="135" t="s">
        <v>87</v>
      </c>
      <c r="F118" s="362" t="s">
        <v>3162</v>
      </c>
      <c r="G118" s="9">
        <v>30851696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44"/>
        <v>0</v>
      </c>
      <c r="O118" s="289">
        <f t="shared" si="45"/>
        <v>0</v>
      </c>
      <c r="P118" s="269">
        <f>IFERROR(VLOOKUP(C118,Sheet18!A:B,2,0),0)</f>
        <v>47.97</v>
      </c>
      <c r="Q118" s="270">
        <f t="shared" si="46"/>
        <v>0</v>
      </c>
      <c r="R118" s="119">
        <v>45702</v>
      </c>
      <c r="S118" s="119">
        <v>45702</v>
      </c>
      <c r="T118" s="290">
        <f t="shared" si="48"/>
        <v>45705</v>
      </c>
      <c r="U118" s="290">
        <f t="shared" si="47"/>
        <v>45706</v>
      </c>
      <c r="V118" s="117" t="s">
        <v>560</v>
      </c>
      <c r="W118" s="162" t="s">
        <v>561</v>
      </c>
      <c r="X118" s="411">
        <v>45701</v>
      </c>
      <c r="Y118" s="118"/>
    </row>
    <row r="119" spans="1:25" ht="13" x14ac:dyDescent="0.2">
      <c r="A119" s="284" t="str">
        <f t="shared" si="12"/>
        <v>L50-E-12-06-27-80-MULT-15X35POUS272364</v>
      </c>
      <c r="B119" s="81">
        <v>45699</v>
      </c>
      <c r="C119" s="362" t="s">
        <v>3112</v>
      </c>
      <c r="D119" s="82" t="str">
        <f t="shared" si="43"/>
        <v>L50-E-12</v>
      </c>
      <c r="E119" s="135" t="s">
        <v>87</v>
      </c>
      <c r="F119" s="362" t="s">
        <v>3163</v>
      </c>
      <c r="G119" s="9">
        <v>30851697</v>
      </c>
      <c r="H119" s="183">
        <v>0</v>
      </c>
      <c r="I119" s="115">
        <v>3</v>
      </c>
      <c r="J119" s="111">
        <f>VLOOKUP(G119,'[2]Seguimiento WOS TROV'!$H:$L,5,0)</f>
        <v>3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44"/>
        <v>0</v>
      </c>
      <c r="O119" s="289">
        <f t="shared" si="45"/>
        <v>0</v>
      </c>
      <c r="P119" s="269">
        <f>IFERROR(VLOOKUP(C119,Sheet18!A:B,2,0),0)</f>
        <v>49.05</v>
      </c>
      <c r="Q119" s="270">
        <f t="shared" si="46"/>
        <v>0</v>
      </c>
      <c r="R119" s="119">
        <v>45702</v>
      </c>
      <c r="S119" s="119">
        <v>45702</v>
      </c>
      <c r="T119" s="290">
        <f t="shared" si="48"/>
        <v>45705</v>
      </c>
      <c r="U119" s="290">
        <f t="shared" si="47"/>
        <v>45706</v>
      </c>
      <c r="V119" s="117" t="s">
        <v>560</v>
      </c>
      <c r="W119" s="162" t="s">
        <v>561</v>
      </c>
      <c r="X119" s="411">
        <v>45701</v>
      </c>
      <c r="Y119" s="118"/>
    </row>
    <row r="120" spans="1:25" ht="13" x14ac:dyDescent="0.2">
      <c r="A120" s="284" t="str">
        <f t="shared" si="12"/>
        <v>L50-E-12-06-27-80-MULT-15X35POUS272373</v>
      </c>
      <c r="B120" s="81">
        <v>45699</v>
      </c>
      <c r="C120" s="362" t="s">
        <v>3112</v>
      </c>
      <c r="D120" s="82" t="str">
        <f t="shared" si="43"/>
        <v>L50-E-12</v>
      </c>
      <c r="E120" s="135" t="s">
        <v>87</v>
      </c>
      <c r="F120" s="362" t="s">
        <v>3140</v>
      </c>
      <c r="G120" s="9">
        <v>30851698</v>
      </c>
      <c r="H120" s="183">
        <v>0</v>
      </c>
      <c r="I120" s="115">
        <v>2</v>
      </c>
      <c r="J120" s="111">
        <f>VLOOKUP(G120,'[2]Seguimiento WOS TROV'!$H:$L,5,0)</f>
        <v>2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44"/>
        <v>0</v>
      </c>
      <c r="O120" s="289">
        <f t="shared" si="45"/>
        <v>0</v>
      </c>
      <c r="P120" s="269">
        <f>IFERROR(VLOOKUP(C120,Sheet18!A:B,2,0),0)</f>
        <v>49.05</v>
      </c>
      <c r="Q120" s="270">
        <f t="shared" si="46"/>
        <v>0</v>
      </c>
      <c r="R120" s="119">
        <v>45702</v>
      </c>
      <c r="S120" s="119">
        <v>45702</v>
      </c>
      <c r="T120" s="290">
        <f t="shared" si="48"/>
        <v>45705</v>
      </c>
      <c r="U120" s="290">
        <f t="shared" si="47"/>
        <v>45706</v>
      </c>
      <c r="V120" s="117" t="s">
        <v>560</v>
      </c>
      <c r="W120" s="162" t="s">
        <v>561</v>
      </c>
      <c r="X120" s="411">
        <v>45701</v>
      </c>
      <c r="Y120" s="118"/>
    </row>
    <row r="121" spans="1:25" ht="13" x14ac:dyDescent="0.2">
      <c r="A121" s="284" t="str">
        <f t="shared" si="12"/>
        <v>L50-E-12-06-27-90-MULT-120POUS272463</v>
      </c>
      <c r="B121" s="81">
        <v>45699</v>
      </c>
      <c r="C121" s="362" t="s">
        <v>1045</v>
      </c>
      <c r="D121" s="82" t="str">
        <f t="shared" si="43"/>
        <v>L50-E-12</v>
      </c>
      <c r="E121" s="135" t="s">
        <v>87</v>
      </c>
      <c r="F121" s="362" t="s">
        <v>3156</v>
      </c>
      <c r="G121" s="9">
        <v>30851699</v>
      </c>
      <c r="H121" s="183">
        <v>0</v>
      </c>
      <c r="I121" s="115">
        <v>4</v>
      </c>
      <c r="J121" s="111">
        <f>VLOOKUP(G121,'[2]Seguimiento WOS TROV'!$H:$L,5,0)</f>
        <v>4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44"/>
        <v>0</v>
      </c>
      <c r="O121" s="289">
        <f t="shared" si="45"/>
        <v>0</v>
      </c>
      <c r="P121" s="269">
        <f>IFERROR(VLOOKUP(C121,Sheet18!A:B,2,0),0)</f>
        <v>46.05</v>
      </c>
      <c r="Q121" s="270">
        <f t="shared" si="46"/>
        <v>0</v>
      </c>
      <c r="R121" s="119">
        <v>45702</v>
      </c>
      <c r="S121" s="119">
        <v>45702</v>
      </c>
      <c r="T121" s="290">
        <f t="shared" si="48"/>
        <v>45705</v>
      </c>
      <c r="U121" s="290">
        <f t="shared" si="47"/>
        <v>45706</v>
      </c>
      <c r="V121" s="117" t="s">
        <v>560</v>
      </c>
      <c r="W121" s="162" t="s">
        <v>561</v>
      </c>
      <c r="X121" s="411">
        <v>45701</v>
      </c>
      <c r="Y121" s="118"/>
    </row>
    <row r="122" spans="1:25" ht="13" x14ac:dyDescent="0.2">
      <c r="A122" s="284" t="str">
        <f t="shared" si="12"/>
        <v>L50-E-12-08-27-80-MULT-15X35POUS272364</v>
      </c>
      <c r="B122" s="81">
        <v>45699</v>
      </c>
      <c r="C122" s="362" t="s">
        <v>682</v>
      </c>
      <c r="D122" s="82" t="str">
        <f t="shared" si="43"/>
        <v>L50-E-12</v>
      </c>
      <c r="E122" s="135" t="s">
        <v>87</v>
      </c>
      <c r="F122" s="362" t="s">
        <v>3163</v>
      </c>
      <c r="G122" s="9">
        <v>30851700</v>
      </c>
      <c r="H122" s="183">
        <v>0</v>
      </c>
      <c r="I122" s="115">
        <v>1</v>
      </c>
      <c r="J122" s="111">
        <f>VLOOKUP(G122,'[2]Seguimiento WOS TROV'!$H:$L,5,0)</f>
        <v>1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125">
        <f t="shared" si="44"/>
        <v>0</v>
      </c>
      <c r="O122" s="289">
        <f t="shared" si="45"/>
        <v>0</v>
      </c>
      <c r="P122" s="269">
        <f>IFERROR(VLOOKUP(C122,Sheet18!A:B,2,0),0)</f>
        <v>49.05</v>
      </c>
      <c r="Q122" s="270">
        <f t="shared" si="46"/>
        <v>0</v>
      </c>
      <c r="R122" s="119">
        <v>45702</v>
      </c>
      <c r="S122" s="119">
        <v>45702</v>
      </c>
      <c r="T122" s="290">
        <f t="shared" si="48"/>
        <v>45705</v>
      </c>
      <c r="U122" s="290">
        <f t="shared" si="47"/>
        <v>45706</v>
      </c>
      <c r="V122" s="117" t="s">
        <v>560</v>
      </c>
      <c r="W122" s="162" t="s">
        <v>561</v>
      </c>
      <c r="X122" s="411">
        <v>45701</v>
      </c>
      <c r="Y122" s="118"/>
    </row>
    <row r="123" spans="1:25" ht="13" x14ac:dyDescent="0.2">
      <c r="A123" s="284" t="str">
        <f t="shared" si="12"/>
        <v>L50-E-12-08-27-80-MULT-9X29POUS272364</v>
      </c>
      <c r="B123" s="81">
        <v>45699</v>
      </c>
      <c r="C123" s="362" t="s">
        <v>3113</v>
      </c>
      <c r="D123" s="82" t="str">
        <f t="shared" si="43"/>
        <v>L50-E-12</v>
      </c>
      <c r="E123" s="135" t="s">
        <v>87</v>
      </c>
      <c r="F123" s="362" t="s">
        <v>3163</v>
      </c>
      <c r="G123" s="9">
        <v>30851701</v>
      </c>
      <c r="H123" s="183">
        <v>0</v>
      </c>
      <c r="I123" s="115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125">
        <f t="shared" si="44"/>
        <v>0</v>
      </c>
      <c r="O123" s="289">
        <f t="shared" si="45"/>
        <v>0</v>
      </c>
      <c r="P123" s="269">
        <f>IFERROR(VLOOKUP(C123,Sheet18!A:B,2,0),0)</f>
        <v>50.77</v>
      </c>
      <c r="Q123" s="270">
        <f t="shared" si="46"/>
        <v>0</v>
      </c>
      <c r="R123" s="119">
        <v>45702</v>
      </c>
      <c r="S123" s="119">
        <v>45702</v>
      </c>
      <c r="T123" s="290">
        <f t="shared" si="48"/>
        <v>45705</v>
      </c>
      <c r="U123" s="290">
        <f t="shared" si="47"/>
        <v>45706</v>
      </c>
      <c r="V123" s="117" t="s">
        <v>560</v>
      </c>
      <c r="W123" s="162" t="s">
        <v>561</v>
      </c>
      <c r="X123" s="411">
        <v>45701</v>
      </c>
      <c r="Y123" s="118"/>
    </row>
    <row r="124" spans="1:25" ht="13" x14ac:dyDescent="0.2">
      <c r="A124" s="284" t="str">
        <f t="shared" si="12"/>
        <v>L50-E-12-10-27-80-MULT-9X29POUS272475</v>
      </c>
      <c r="B124" s="81">
        <v>45699</v>
      </c>
      <c r="C124" s="362" t="s">
        <v>684</v>
      </c>
      <c r="D124" s="82" t="str">
        <f t="shared" si="43"/>
        <v>L50-E-12</v>
      </c>
      <c r="E124" s="135" t="s">
        <v>87</v>
      </c>
      <c r="F124" s="362" t="s">
        <v>3161</v>
      </c>
      <c r="G124" s="9">
        <v>30851702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44"/>
        <v>0</v>
      </c>
      <c r="O124" s="289">
        <f t="shared" si="45"/>
        <v>0</v>
      </c>
      <c r="P124" s="269">
        <f>IFERROR(VLOOKUP(C124,Sheet18!A:B,2,0),0)</f>
        <v>38.369999999999997</v>
      </c>
      <c r="Q124" s="270">
        <f t="shared" si="46"/>
        <v>0</v>
      </c>
      <c r="R124" s="119">
        <v>45702</v>
      </c>
      <c r="S124" s="119">
        <v>45702</v>
      </c>
      <c r="T124" s="290">
        <f t="shared" si="48"/>
        <v>45705</v>
      </c>
      <c r="U124" s="290">
        <f t="shared" si="47"/>
        <v>45706</v>
      </c>
      <c r="V124" s="117" t="s">
        <v>560</v>
      </c>
      <c r="W124" s="162" t="s">
        <v>561</v>
      </c>
      <c r="X124" s="411">
        <v>45701</v>
      </c>
      <c r="Y124" s="118"/>
    </row>
    <row r="125" spans="1:25" ht="13" x14ac:dyDescent="0.2">
      <c r="A125" s="284" t="str">
        <f t="shared" si="12"/>
        <v>L50-E-12-10-27-90-MULT-9X9POUS272471</v>
      </c>
      <c r="B125" s="81">
        <v>45699</v>
      </c>
      <c r="C125" s="362" t="s">
        <v>3114</v>
      </c>
      <c r="D125" s="82" t="str">
        <f t="shared" si="43"/>
        <v>L50-E-12</v>
      </c>
      <c r="E125" s="135" t="s">
        <v>87</v>
      </c>
      <c r="F125" s="362" t="s">
        <v>3164</v>
      </c>
      <c r="G125" s="9">
        <v>30851703</v>
      </c>
      <c r="H125" s="183">
        <v>0</v>
      </c>
      <c r="I125" s="115">
        <v>20</v>
      </c>
      <c r="J125" s="111">
        <f>VLOOKUP(G125,'[2]Seguimiento WOS TROV'!$H:$L,5,0)</f>
        <v>20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44"/>
        <v>0</v>
      </c>
      <c r="O125" s="289">
        <f t="shared" si="45"/>
        <v>0</v>
      </c>
      <c r="P125" s="269">
        <f>IFERROR(VLOOKUP(C125,Sheet18!A:B,2,0),0)</f>
        <v>51.39</v>
      </c>
      <c r="Q125" s="270">
        <f t="shared" si="46"/>
        <v>0</v>
      </c>
      <c r="R125" s="119">
        <v>45702</v>
      </c>
      <c r="S125" s="119">
        <v>45702</v>
      </c>
      <c r="T125" s="290">
        <f t="shared" si="48"/>
        <v>45705</v>
      </c>
      <c r="U125" s="290">
        <f t="shared" si="47"/>
        <v>45706</v>
      </c>
      <c r="V125" s="117" t="s">
        <v>560</v>
      </c>
      <c r="W125" s="162" t="s">
        <v>561</v>
      </c>
      <c r="X125" s="411">
        <v>45701</v>
      </c>
      <c r="Y125" s="118"/>
    </row>
    <row r="126" spans="1:25" ht="13" x14ac:dyDescent="0.2">
      <c r="A126" s="284" t="str">
        <f t="shared" si="12"/>
        <v>L50-E-12-12-27-80-MULT-15X35POUS272364</v>
      </c>
      <c r="B126" s="81">
        <v>45699</v>
      </c>
      <c r="C126" s="362" t="s">
        <v>2364</v>
      </c>
      <c r="D126" s="82" t="str">
        <f t="shared" si="43"/>
        <v>L50-E-12</v>
      </c>
      <c r="E126" s="135" t="s">
        <v>87</v>
      </c>
      <c r="F126" s="362" t="s">
        <v>3163</v>
      </c>
      <c r="G126" s="9">
        <v>30851704</v>
      </c>
      <c r="H126" s="183">
        <v>0</v>
      </c>
      <c r="I126" s="115">
        <v>2</v>
      </c>
      <c r="J126" s="111">
        <f>VLOOKUP(G126,'[2]Seguimiento WOS TROV'!$H:$L,5,0)</f>
        <v>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125">
        <f t="shared" si="44"/>
        <v>0</v>
      </c>
      <c r="O126" s="289">
        <f t="shared" si="45"/>
        <v>0</v>
      </c>
      <c r="P126" s="269">
        <f>IFERROR(VLOOKUP(C126,Sheet18!A:B,2,0),0)</f>
        <v>47.3</v>
      </c>
      <c r="Q126" s="270">
        <f t="shared" si="46"/>
        <v>0</v>
      </c>
      <c r="R126" s="119">
        <v>45702</v>
      </c>
      <c r="S126" s="119">
        <v>45702</v>
      </c>
      <c r="T126" s="290">
        <f t="shared" si="48"/>
        <v>45705</v>
      </c>
      <c r="U126" s="290">
        <f t="shared" si="47"/>
        <v>45706</v>
      </c>
      <c r="V126" s="117" t="s">
        <v>560</v>
      </c>
      <c r="W126" s="162" t="s">
        <v>561</v>
      </c>
      <c r="X126" s="411">
        <v>45701</v>
      </c>
      <c r="Y126" s="118"/>
    </row>
    <row r="127" spans="1:25" ht="13" x14ac:dyDescent="0.2">
      <c r="A127" s="284" t="str">
        <f t="shared" si="12"/>
        <v>L50-E-12-12-30-90-MULT-9X17POUS272482</v>
      </c>
      <c r="B127" s="81">
        <v>45699</v>
      </c>
      <c r="C127" s="362" t="s">
        <v>3115</v>
      </c>
      <c r="D127" s="82" t="str">
        <f t="shared" si="43"/>
        <v>L50-E-12</v>
      </c>
      <c r="E127" s="135" t="s">
        <v>87</v>
      </c>
      <c r="F127" s="362" t="s">
        <v>3165</v>
      </c>
      <c r="G127" s="9">
        <v>30851705</v>
      </c>
      <c r="H127" s="183">
        <v>0</v>
      </c>
      <c r="I127" s="115">
        <v>1</v>
      </c>
      <c r="J127" s="111">
        <f>VLOOKUP(G127,'[2]Seguimiento WOS TROV'!$H:$L,5,0)</f>
        <v>1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44"/>
        <v>0</v>
      </c>
      <c r="O127" s="289">
        <f t="shared" si="45"/>
        <v>0</v>
      </c>
      <c r="P127" s="269">
        <f>IFERROR(VLOOKUP(C127,Sheet18!A:B,2,0),0)</f>
        <v>51.39</v>
      </c>
      <c r="Q127" s="270">
        <f t="shared" si="46"/>
        <v>0</v>
      </c>
      <c r="R127" s="119">
        <v>45702</v>
      </c>
      <c r="S127" s="119">
        <v>45702</v>
      </c>
      <c r="T127" s="290">
        <f t="shared" si="48"/>
        <v>45705</v>
      </c>
      <c r="U127" s="290">
        <f t="shared" si="47"/>
        <v>45706</v>
      </c>
      <c r="V127" s="117" t="s">
        <v>560</v>
      </c>
      <c r="W127" s="162" t="s">
        <v>561</v>
      </c>
      <c r="X127" s="411">
        <v>45701</v>
      </c>
      <c r="Y127" s="118"/>
    </row>
    <row r="128" spans="1:25" ht="13" x14ac:dyDescent="0.2">
      <c r="A128" s="284" t="str">
        <f t="shared" si="12"/>
        <v>L50-E-48-04-27-80-MULT-9X29POUS272475</v>
      </c>
      <c r="B128" s="81">
        <v>45699</v>
      </c>
      <c r="C128" s="362" t="s">
        <v>3116</v>
      </c>
      <c r="D128" s="82" t="str">
        <f t="shared" si="43"/>
        <v>L50-E-48</v>
      </c>
      <c r="E128" s="135" t="s">
        <v>87</v>
      </c>
      <c r="F128" s="362" t="s">
        <v>3161</v>
      </c>
      <c r="G128" s="9">
        <v>30851706</v>
      </c>
      <c r="H128" s="183">
        <v>0</v>
      </c>
      <c r="I128" s="115">
        <v>14</v>
      </c>
      <c r="J128" s="111">
        <f>VLOOKUP(G128,'[2]Seguimiento WOS TROV'!$H:$L,5,0)</f>
        <v>14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44"/>
        <v>0</v>
      </c>
      <c r="O128" s="289">
        <f t="shared" si="45"/>
        <v>0</v>
      </c>
      <c r="P128" s="269">
        <f>IFERROR(VLOOKUP(C128,Sheet18!A:B,2,0),0)</f>
        <v>140.47999999999999</v>
      </c>
      <c r="Q128" s="270">
        <f t="shared" si="46"/>
        <v>0</v>
      </c>
      <c r="R128" s="119">
        <v>45702</v>
      </c>
      <c r="S128" s="119">
        <v>45702</v>
      </c>
      <c r="T128" s="290">
        <f t="shared" si="48"/>
        <v>45705</v>
      </c>
      <c r="U128" s="290">
        <f t="shared" si="47"/>
        <v>45706</v>
      </c>
      <c r="V128" s="117" t="s">
        <v>560</v>
      </c>
      <c r="W128" s="162" t="s">
        <v>561</v>
      </c>
      <c r="X128" s="411">
        <v>45701</v>
      </c>
      <c r="Y128" s="118"/>
    </row>
    <row r="129" spans="1:25" ht="13" x14ac:dyDescent="0.2">
      <c r="A129" s="284" t="str">
        <f t="shared" si="12"/>
        <v>L50-E-48-04-30-80-MULT-9X9POUS272457</v>
      </c>
      <c r="B129" s="81">
        <v>45699</v>
      </c>
      <c r="C129" s="362" t="s">
        <v>3117</v>
      </c>
      <c r="D129" s="82" t="str">
        <f t="shared" si="43"/>
        <v>L50-E-48</v>
      </c>
      <c r="E129" s="135" t="s">
        <v>87</v>
      </c>
      <c r="F129" s="362" t="s">
        <v>3166</v>
      </c>
      <c r="G129" s="9">
        <v>30851707</v>
      </c>
      <c r="H129" s="183">
        <v>0</v>
      </c>
      <c r="I129" s="115">
        <v>2</v>
      </c>
      <c r="J129" s="111">
        <f>VLOOKUP(G129,'[2]Seguimiento WOS TROV'!$H:$L,5,0)</f>
        <v>2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125">
        <f t="shared" si="44"/>
        <v>0</v>
      </c>
      <c r="O129" s="289">
        <f t="shared" si="45"/>
        <v>0</v>
      </c>
      <c r="P129" s="269">
        <f>IFERROR(VLOOKUP(C129,Sheet18!A:B,2,0),0)</f>
        <v>140.47999999999999</v>
      </c>
      <c r="Q129" s="270">
        <f t="shared" si="46"/>
        <v>0</v>
      </c>
      <c r="R129" s="119">
        <v>45702</v>
      </c>
      <c r="S129" s="119">
        <v>45702</v>
      </c>
      <c r="T129" s="290">
        <f t="shared" si="48"/>
        <v>45705</v>
      </c>
      <c r="U129" s="290">
        <f t="shared" si="47"/>
        <v>45706</v>
      </c>
      <c r="V129" s="117" t="s">
        <v>560</v>
      </c>
      <c r="W129" s="162" t="s">
        <v>561</v>
      </c>
      <c r="X129" s="411">
        <v>45701</v>
      </c>
      <c r="Y129" s="118"/>
    </row>
    <row r="130" spans="1:25" ht="13" x14ac:dyDescent="0.2">
      <c r="A130" s="284" t="str">
        <f t="shared" si="12"/>
        <v>L50-E-48-06-27-80-MULT-15X35POUS272364</v>
      </c>
      <c r="B130" s="81">
        <v>45699</v>
      </c>
      <c r="C130" s="362" t="s">
        <v>692</v>
      </c>
      <c r="D130" s="82" t="str">
        <f t="shared" si="43"/>
        <v>L50-E-48</v>
      </c>
      <c r="E130" s="135" t="s">
        <v>87</v>
      </c>
      <c r="F130" s="362" t="s">
        <v>3163</v>
      </c>
      <c r="G130" s="9">
        <v>30851708</v>
      </c>
      <c r="H130" s="183">
        <v>0</v>
      </c>
      <c r="I130" s="115">
        <v>4</v>
      </c>
      <c r="J130" s="111">
        <f>VLOOKUP(G130,'[2]Seguimiento WOS TROV'!$H:$L,5,0)</f>
        <v>4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si="44"/>
        <v>0</v>
      </c>
      <c r="O130" s="289">
        <f t="shared" si="45"/>
        <v>0</v>
      </c>
      <c r="P130" s="269">
        <f>IFERROR(VLOOKUP(C130,Sheet18!A:B,2,0),0)</f>
        <v>134.55000000000001</v>
      </c>
      <c r="Q130" s="270">
        <f t="shared" si="46"/>
        <v>0</v>
      </c>
      <c r="R130" s="119">
        <v>45702</v>
      </c>
      <c r="S130" s="119">
        <v>45702</v>
      </c>
      <c r="T130" s="290">
        <f t="shared" si="48"/>
        <v>45705</v>
      </c>
      <c r="U130" s="290">
        <f t="shared" si="47"/>
        <v>45706</v>
      </c>
      <c r="V130" s="117" t="s">
        <v>560</v>
      </c>
      <c r="W130" s="162" t="s">
        <v>561</v>
      </c>
      <c r="X130" s="411">
        <v>45701</v>
      </c>
      <c r="Y130" s="118"/>
    </row>
    <row r="131" spans="1:25" ht="13" x14ac:dyDescent="0.2">
      <c r="A131" s="284" t="str">
        <f t="shared" si="12"/>
        <v>L50-E-48-06-27-80-MULT-15X35POUS272373</v>
      </c>
      <c r="B131" s="81">
        <v>45699</v>
      </c>
      <c r="C131" s="362" t="s">
        <v>692</v>
      </c>
      <c r="D131" s="82" t="str">
        <f t="shared" si="43"/>
        <v>L50-E-48</v>
      </c>
      <c r="E131" s="135" t="s">
        <v>87</v>
      </c>
      <c r="F131" s="362" t="s">
        <v>3140</v>
      </c>
      <c r="G131" s="9">
        <v>30851709</v>
      </c>
      <c r="H131" s="183">
        <v>0</v>
      </c>
      <c r="I131" s="115">
        <v>2</v>
      </c>
      <c r="J131" s="111">
        <f>VLOOKUP(G131,'[2]Seguimiento WOS TROV'!$H:$L,5,0)</f>
        <v>2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125">
        <f t="shared" si="44"/>
        <v>0</v>
      </c>
      <c r="O131" s="289">
        <f t="shared" si="45"/>
        <v>0</v>
      </c>
      <c r="P131" s="269">
        <f>IFERROR(VLOOKUP(C131,Sheet18!A:B,2,0),0)</f>
        <v>134.55000000000001</v>
      </c>
      <c r="Q131" s="270">
        <f t="shared" si="46"/>
        <v>0</v>
      </c>
      <c r="R131" s="119">
        <v>45702</v>
      </c>
      <c r="S131" s="119">
        <v>45702</v>
      </c>
      <c r="T131" s="290">
        <f t="shared" si="48"/>
        <v>45705</v>
      </c>
      <c r="U131" s="290">
        <f t="shared" si="47"/>
        <v>45706</v>
      </c>
      <c r="V131" s="117" t="s">
        <v>560</v>
      </c>
      <c r="W131" s="162" t="s">
        <v>561</v>
      </c>
      <c r="X131" s="411">
        <v>45701</v>
      </c>
      <c r="Y131" s="118"/>
    </row>
    <row r="132" spans="1:25" ht="13" x14ac:dyDescent="0.2">
      <c r="A132" s="284" t="str">
        <f t="shared" si="12"/>
        <v>L50-E-48-06-27-80-MULT-15X65POUS272364</v>
      </c>
      <c r="B132" s="81">
        <v>45699</v>
      </c>
      <c r="C132" s="362" t="s">
        <v>3118</v>
      </c>
      <c r="D132" s="82" t="str">
        <f t="shared" si="43"/>
        <v>L50-E-48</v>
      </c>
      <c r="E132" s="135" t="s">
        <v>87</v>
      </c>
      <c r="F132" s="362" t="s">
        <v>3163</v>
      </c>
      <c r="G132" s="9">
        <v>30851710</v>
      </c>
      <c r="H132" s="183">
        <v>0</v>
      </c>
      <c r="I132" s="115">
        <v>2</v>
      </c>
      <c r="J132" s="111">
        <f>VLOOKUP(G132,'[2]Seguimiento WOS TROV'!$H:$L,5,0)</f>
        <v>2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44"/>
        <v>0</v>
      </c>
      <c r="O132" s="289">
        <f t="shared" si="45"/>
        <v>0</v>
      </c>
      <c r="P132" s="269">
        <f>IFERROR(VLOOKUP(C132,Sheet18!A:B,2,0),0)</f>
        <v>134.55000000000001</v>
      </c>
      <c r="Q132" s="270">
        <f t="shared" si="46"/>
        <v>0</v>
      </c>
      <c r="R132" s="119">
        <v>45702</v>
      </c>
      <c r="S132" s="119">
        <v>45702</v>
      </c>
      <c r="T132" s="290">
        <f t="shared" si="48"/>
        <v>45705</v>
      </c>
      <c r="U132" s="290">
        <f t="shared" si="47"/>
        <v>45706</v>
      </c>
      <c r="V132" s="117" t="s">
        <v>560</v>
      </c>
      <c r="W132" s="162" t="s">
        <v>561</v>
      </c>
      <c r="X132" s="411">
        <v>45701</v>
      </c>
      <c r="Y132" s="118"/>
    </row>
    <row r="133" spans="1:25" ht="13" x14ac:dyDescent="0.2">
      <c r="A133" s="284" t="str">
        <f t="shared" si="12"/>
        <v>L50-E-48-06-27-90-MULT-120POUS272463</v>
      </c>
      <c r="B133" s="81">
        <v>45699</v>
      </c>
      <c r="C133" s="362" t="s">
        <v>1155</v>
      </c>
      <c r="D133" s="82" t="str">
        <f t="shared" si="43"/>
        <v>L50-E-48</v>
      </c>
      <c r="E133" s="135" t="s">
        <v>87</v>
      </c>
      <c r="F133" s="362" t="s">
        <v>3156</v>
      </c>
      <c r="G133" s="9">
        <v>30851711</v>
      </c>
      <c r="H133" s="183">
        <v>0</v>
      </c>
      <c r="I133" s="115">
        <v>2</v>
      </c>
      <c r="J133" s="111">
        <f>VLOOKUP(G133,'[2]Seguimiento WOS TROV'!$H:$L,5,0)</f>
        <v>2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125">
        <f t="shared" si="44"/>
        <v>0</v>
      </c>
      <c r="O133" s="289">
        <f t="shared" si="45"/>
        <v>0</v>
      </c>
      <c r="P133" s="269">
        <f>IFERROR(VLOOKUP(C133,Sheet18!A:B,2,0),0)</f>
        <v>132.58000000000001</v>
      </c>
      <c r="Q133" s="270">
        <f t="shared" si="46"/>
        <v>0</v>
      </c>
      <c r="R133" s="119">
        <v>45702</v>
      </c>
      <c r="S133" s="119">
        <v>45702</v>
      </c>
      <c r="T133" s="290">
        <f t="shared" si="48"/>
        <v>45705</v>
      </c>
      <c r="U133" s="290">
        <f t="shared" si="47"/>
        <v>45706</v>
      </c>
      <c r="V133" s="117" t="s">
        <v>560</v>
      </c>
      <c r="W133" s="162" t="s">
        <v>561</v>
      </c>
      <c r="X133" s="411">
        <v>45701</v>
      </c>
      <c r="Y133" s="118"/>
    </row>
    <row r="134" spans="1:25" ht="13" x14ac:dyDescent="0.2">
      <c r="A134" s="284" t="str">
        <f t="shared" si="12"/>
        <v>L50-E-48-08-27-80-MULT-15X35POUS272364</v>
      </c>
      <c r="B134" s="81">
        <v>45699</v>
      </c>
      <c r="C134" s="362" t="s">
        <v>3119</v>
      </c>
      <c r="D134" s="82" t="str">
        <f t="shared" si="43"/>
        <v>L50-E-48</v>
      </c>
      <c r="E134" s="135" t="s">
        <v>87</v>
      </c>
      <c r="F134" s="362" t="s">
        <v>3163</v>
      </c>
      <c r="G134" s="9">
        <v>30851712</v>
      </c>
      <c r="H134" s="183">
        <v>0</v>
      </c>
      <c r="I134" s="115">
        <v>1</v>
      </c>
      <c r="J134" s="111">
        <f>VLOOKUP(G134,'[2]Seguimiento WOS TROV'!$H:$L,5,0)</f>
        <v>1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44"/>
        <v>0</v>
      </c>
      <c r="O134" s="289">
        <f t="shared" si="45"/>
        <v>0</v>
      </c>
      <c r="P134" s="269">
        <f>IFERROR(VLOOKUP(C134,Sheet18!A:B,2,0),0)</f>
        <v>134.55000000000001</v>
      </c>
      <c r="Q134" s="270">
        <f t="shared" si="46"/>
        <v>0</v>
      </c>
      <c r="R134" s="119">
        <v>45702</v>
      </c>
      <c r="S134" s="119">
        <v>45702</v>
      </c>
      <c r="T134" s="290">
        <f t="shared" si="48"/>
        <v>45705</v>
      </c>
      <c r="U134" s="290">
        <f t="shared" si="47"/>
        <v>45706</v>
      </c>
      <c r="V134" s="117" t="s">
        <v>560</v>
      </c>
      <c r="W134" s="162" t="s">
        <v>561</v>
      </c>
      <c r="X134" s="411">
        <v>45701</v>
      </c>
      <c r="Y134" s="118"/>
    </row>
    <row r="135" spans="1:25" ht="13" x14ac:dyDescent="0.2">
      <c r="A135" s="284" t="str">
        <f t="shared" si="12"/>
        <v>L50-E-48-08-27-80-MULT-9X29POUS272364</v>
      </c>
      <c r="B135" s="81">
        <v>45699</v>
      </c>
      <c r="C135" s="362" t="s">
        <v>3120</v>
      </c>
      <c r="D135" s="82" t="str">
        <f t="shared" si="43"/>
        <v>L50-E-48</v>
      </c>
      <c r="E135" s="135" t="s">
        <v>87</v>
      </c>
      <c r="F135" s="362" t="s">
        <v>3163</v>
      </c>
      <c r="G135" s="9">
        <v>30851713</v>
      </c>
      <c r="H135" s="183">
        <v>0</v>
      </c>
      <c r="I135" s="115">
        <v>1</v>
      </c>
      <c r="J135" s="111">
        <f>VLOOKUP(G135,'[2]Seguimiento WOS TROV'!$H:$L,5,0)</f>
        <v>1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44"/>
        <v>0</v>
      </c>
      <c r="O135" s="289">
        <f t="shared" si="45"/>
        <v>0</v>
      </c>
      <c r="P135" s="269">
        <f>IFERROR(VLOOKUP(C135,Sheet18!A:B,2,0),0)</f>
        <v>141.44999999999999</v>
      </c>
      <c r="Q135" s="270">
        <f t="shared" si="46"/>
        <v>0</v>
      </c>
      <c r="R135" s="119">
        <v>45702</v>
      </c>
      <c r="S135" s="119">
        <v>45702</v>
      </c>
      <c r="T135" s="290">
        <f t="shared" si="48"/>
        <v>45705</v>
      </c>
      <c r="U135" s="290">
        <f t="shared" si="47"/>
        <v>45706</v>
      </c>
      <c r="V135" s="117" t="s">
        <v>560</v>
      </c>
      <c r="W135" s="162" t="s">
        <v>561</v>
      </c>
      <c r="X135" s="411">
        <v>45701</v>
      </c>
      <c r="Y135" s="118"/>
    </row>
    <row r="136" spans="1:25" ht="13" x14ac:dyDescent="0.2">
      <c r="A136" s="284" t="str">
        <f t="shared" si="12"/>
        <v>L50-E-48-10-27-80-MULT-9X29POUS272475</v>
      </c>
      <c r="B136" s="81">
        <v>45699</v>
      </c>
      <c r="C136" s="362" t="s">
        <v>3121</v>
      </c>
      <c r="D136" s="82" t="str">
        <f t="shared" si="43"/>
        <v>L50-E-48</v>
      </c>
      <c r="E136" s="135" t="s">
        <v>87</v>
      </c>
      <c r="F136" s="362" t="s">
        <v>3161</v>
      </c>
      <c r="G136" s="9">
        <v>30851714</v>
      </c>
      <c r="H136" s="183">
        <v>0</v>
      </c>
      <c r="I136" s="115">
        <v>7</v>
      </c>
      <c r="J136" s="111">
        <f>VLOOKUP(G136,'[2]Seguimiento WOS TROV'!$H:$L,5,0)</f>
        <v>7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44"/>
        <v>0</v>
      </c>
      <c r="O136" s="289">
        <f t="shared" si="45"/>
        <v>0</v>
      </c>
      <c r="P136" s="269">
        <f>IFERROR(VLOOKUP(C136,Sheet18!A:B,2,0),0)</f>
        <v>141.44999999999999</v>
      </c>
      <c r="Q136" s="270">
        <f t="shared" si="46"/>
        <v>0</v>
      </c>
      <c r="R136" s="119">
        <v>45702</v>
      </c>
      <c r="S136" s="119">
        <v>45702</v>
      </c>
      <c r="T136" s="290">
        <f t="shared" si="48"/>
        <v>45705</v>
      </c>
      <c r="U136" s="290">
        <f t="shared" si="47"/>
        <v>45706</v>
      </c>
      <c r="V136" s="117" t="s">
        <v>560</v>
      </c>
      <c r="W136" s="162" t="s">
        <v>561</v>
      </c>
      <c r="X136" s="411">
        <v>45701</v>
      </c>
      <c r="Y136" s="118"/>
    </row>
    <row r="137" spans="1:25" ht="13" x14ac:dyDescent="0.2">
      <c r="A137" s="284" t="str">
        <f t="shared" si="12"/>
        <v>L50-E-48-10-27-80-MULT-9X59POUS272365</v>
      </c>
      <c r="B137" s="81">
        <v>45699</v>
      </c>
      <c r="C137" s="362" t="s">
        <v>1754</v>
      </c>
      <c r="D137" s="82" t="str">
        <f t="shared" si="43"/>
        <v>L50-E-48</v>
      </c>
      <c r="E137" s="135" t="s">
        <v>87</v>
      </c>
      <c r="F137" s="362" t="s">
        <v>3167</v>
      </c>
      <c r="G137" s="9">
        <v>30851715</v>
      </c>
      <c r="H137" s="183">
        <v>0</v>
      </c>
      <c r="I137" s="115">
        <v>4</v>
      </c>
      <c r="J137" s="111">
        <f>VLOOKUP(G137,'[2]Seguimiento WOS TROV'!$H:$L,5,0)</f>
        <v>4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44"/>
        <v>0</v>
      </c>
      <c r="O137" s="289">
        <f t="shared" si="45"/>
        <v>0</v>
      </c>
      <c r="P137" s="269">
        <f>IFERROR(VLOOKUP(C137,Sheet18!A:B,2,0),0)</f>
        <v>135.30000000000001</v>
      </c>
      <c r="Q137" s="270">
        <f t="shared" si="46"/>
        <v>0</v>
      </c>
      <c r="R137" s="119">
        <v>45702</v>
      </c>
      <c r="S137" s="119">
        <v>45702</v>
      </c>
      <c r="T137" s="290">
        <f t="shared" si="48"/>
        <v>45705</v>
      </c>
      <c r="U137" s="290">
        <f t="shared" si="47"/>
        <v>45706</v>
      </c>
      <c r="V137" s="117" t="s">
        <v>560</v>
      </c>
      <c r="W137" s="162" t="s">
        <v>561</v>
      </c>
      <c r="X137" s="411">
        <v>45701</v>
      </c>
      <c r="Y137" s="118"/>
    </row>
    <row r="138" spans="1:25" ht="13" x14ac:dyDescent="0.2">
      <c r="A138" s="284" t="str">
        <f t="shared" si="12"/>
        <v>L50-E-48-10-27-90-MULT-9X9POUS272471</v>
      </c>
      <c r="B138" s="81">
        <v>45699</v>
      </c>
      <c r="C138" s="362" t="s">
        <v>3122</v>
      </c>
      <c r="D138" s="82" t="str">
        <f t="shared" si="43"/>
        <v>L50-E-48</v>
      </c>
      <c r="E138" s="135" t="s">
        <v>87</v>
      </c>
      <c r="F138" s="362" t="s">
        <v>3164</v>
      </c>
      <c r="G138" s="9">
        <v>30851716</v>
      </c>
      <c r="H138" s="183">
        <v>0</v>
      </c>
      <c r="I138" s="115">
        <v>40</v>
      </c>
      <c r="J138" s="111">
        <f>VLOOKUP(G138,'[2]Seguimiento WOS TROV'!$H:$L,5,0)</f>
        <v>35</v>
      </c>
      <c r="K138" s="116">
        <f>VLOOKUP(G138,'[2]Seguimiento WOS TROV'!$H:$M,6,0)</f>
        <v>4</v>
      </c>
      <c r="L138" s="116">
        <f>VLOOKUP(G138,'[2]Seguimiento WOS TROV'!$H:$N,7,0)</f>
        <v>1</v>
      </c>
      <c r="M138" s="116">
        <f>VLOOKUP(G138,'[2]Seguimiento WOS TROV'!$H:$O,8,0)</f>
        <v>0</v>
      </c>
      <c r="N138" s="125">
        <f t="shared" si="44"/>
        <v>-5</v>
      </c>
      <c r="O138" s="289">
        <f t="shared" si="45"/>
        <v>5</v>
      </c>
      <c r="P138" s="269">
        <f>IFERROR(VLOOKUP(C138,Sheet18!A:B,2,0),0)</f>
        <v>142.46</v>
      </c>
      <c r="Q138" s="270">
        <f t="shared" si="46"/>
        <v>712.30000000000007</v>
      </c>
      <c r="R138" s="119">
        <v>45705</v>
      </c>
      <c r="S138" s="119">
        <v>45705</v>
      </c>
      <c r="T138" s="290">
        <f t="shared" si="48"/>
        <v>45706</v>
      </c>
      <c r="U138" s="290">
        <f t="shared" si="47"/>
        <v>45707</v>
      </c>
      <c r="V138" s="117" t="s">
        <v>560</v>
      </c>
      <c r="W138" s="162" t="s">
        <v>561</v>
      </c>
      <c r="X138" s="411">
        <v>45701</v>
      </c>
      <c r="Y138" s="118"/>
    </row>
    <row r="139" spans="1:25" ht="13" x14ac:dyDescent="0.2">
      <c r="A139" s="284" t="str">
        <f t="shared" si="12"/>
        <v>L50-E-48-10-35-80-MULT-25X75POUS272358</v>
      </c>
      <c r="B139" s="81">
        <v>45699</v>
      </c>
      <c r="C139" s="362" t="s">
        <v>3123</v>
      </c>
      <c r="D139" s="82" t="str">
        <f t="shared" si="43"/>
        <v>L50-E-48</v>
      </c>
      <c r="E139" s="135" t="s">
        <v>87</v>
      </c>
      <c r="F139" s="362" t="s">
        <v>3168</v>
      </c>
      <c r="G139" s="9">
        <v>30851717</v>
      </c>
      <c r="H139" s="183">
        <v>0</v>
      </c>
      <c r="I139" s="115">
        <v>24</v>
      </c>
      <c r="J139" s="111">
        <f>VLOOKUP(G139,'[2]Seguimiento WOS TROV'!$H:$L,5,0)</f>
        <v>23</v>
      </c>
      <c r="K139" s="116">
        <f>VLOOKUP(G139,'[2]Seguimiento WOS TROV'!$H:$M,6,0)</f>
        <v>1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44"/>
        <v>-1</v>
      </c>
      <c r="O139" s="289">
        <f t="shared" si="45"/>
        <v>1</v>
      </c>
      <c r="P139" s="269">
        <f>IFERROR(VLOOKUP(C139,Sheet18!A:B,2,0),0)</f>
        <v>134.55000000000001</v>
      </c>
      <c r="Q139" s="270">
        <f t="shared" si="46"/>
        <v>134.55000000000001</v>
      </c>
      <c r="R139" s="119">
        <v>45705</v>
      </c>
      <c r="S139" s="119">
        <v>45705</v>
      </c>
      <c r="T139" s="290">
        <f t="shared" si="48"/>
        <v>45706</v>
      </c>
      <c r="U139" s="290">
        <f t="shared" si="47"/>
        <v>45707</v>
      </c>
      <c r="V139" s="117" t="s">
        <v>560</v>
      </c>
      <c r="W139" s="162" t="s">
        <v>561</v>
      </c>
      <c r="X139" s="411">
        <v>45705</v>
      </c>
      <c r="Y139" s="118"/>
    </row>
    <row r="140" spans="1:25" ht="13" x14ac:dyDescent="0.2">
      <c r="A140" s="284" t="str">
        <f t="shared" si="12"/>
        <v>L50-E-48-12-27-80-MULT-15X35POUS272364</v>
      </c>
      <c r="B140" s="81">
        <v>45699</v>
      </c>
      <c r="C140" s="362" t="s">
        <v>1827</v>
      </c>
      <c r="D140" s="82" t="str">
        <f t="shared" si="43"/>
        <v>L50-E-48</v>
      </c>
      <c r="E140" s="135" t="s">
        <v>87</v>
      </c>
      <c r="F140" s="362" t="s">
        <v>3163</v>
      </c>
      <c r="G140" s="9">
        <v>30851718</v>
      </c>
      <c r="H140" s="183">
        <v>0</v>
      </c>
      <c r="I140" s="115">
        <v>1</v>
      </c>
      <c r="J140" s="111">
        <f>VLOOKUP(G140,'[2]Seguimiento WOS TROV'!$H:$L,5,0)</f>
        <v>1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44"/>
        <v>0</v>
      </c>
      <c r="O140" s="289">
        <f t="shared" si="45"/>
        <v>0</v>
      </c>
      <c r="P140" s="269">
        <f>IFERROR(VLOOKUP(C140,Sheet18!A:B,2,0),0)</f>
        <v>134.55000000000001</v>
      </c>
      <c r="Q140" s="270">
        <f t="shared" si="46"/>
        <v>0</v>
      </c>
      <c r="R140" s="119">
        <v>45705</v>
      </c>
      <c r="S140" s="119">
        <v>45705</v>
      </c>
      <c r="T140" s="290">
        <f t="shared" si="48"/>
        <v>45706</v>
      </c>
      <c r="U140" s="290">
        <f t="shared" si="47"/>
        <v>45707</v>
      </c>
      <c r="V140" s="117" t="s">
        <v>560</v>
      </c>
      <c r="W140" s="162" t="s">
        <v>561</v>
      </c>
      <c r="X140" s="411">
        <v>45701</v>
      </c>
      <c r="Y140" s="118"/>
    </row>
    <row r="141" spans="1:25" ht="13" x14ac:dyDescent="0.2">
      <c r="A141" s="284" t="str">
        <f t="shared" si="12"/>
        <v>L50-E-48-12-27-80-MULT-15X65POUS272364</v>
      </c>
      <c r="B141" s="81">
        <v>45699</v>
      </c>
      <c r="C141" s="362" t="s">
        <v>707</v>
      </c>
      <c r="D141" s="82" t="str">
        <f t="shared" si="43"/>
        <v>L50-E-48</v>
      </c>
      <c r="E141" s="135" t="s">
        <v>87</v>
      </c>
      <c r="F141" s="362" t="s">
        <v>3163</v>
      </c>
      <c r="G141" s="9">
        <v>30851719</v>
      </c>
      <c r="H141" s="183">
        <v>0</v>
      </c>
      <c r="I141" s="115">
        <v>1</v>
      </c>
      <c r="J141" s="111">
        <f>VLOOKUP(G141,'[2]Seguimiento WOS TROV'!$H:$L,5,0)</f>
        <v>1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44"/>
        <v>0</v>
      </c>
      <c r="O141" s="289">
        <f t="shared" si="45"/>
        <v>0</v>
      </c>
      <c r="P141" s="269">
        <f>IFERROR(VLOOKUP(C141,Sheet18!A:B,2,0),0)</f>
        <v>134.55000000000001</v>
      </c>
      <c r="Q141" s="270">
        <f t="shared" si="46"/>
        <v>0</v>
      </c>
      <c r="R141" s="119">
        <v>45705</v>
      </c>
      <c r="S141" s="119">
        <v>45705</v>
      </c>
      <c r="T141" s="290">
        <f t="shared" si="48"/>
        <v>45706</v>
      </c>
      <c r="U141" s="290">
        <f t="shared" si="47"/>
        <v>45707</v>
      </c>
      <c r="V141" s="117" t="s">
        <v>560</v>
      </c>
      <c r="W141" s="162" t="s">
        <v>561</v>
      </c>
      <c r="X141" s="411">
        <v>45705</v>
      </c>
      <c r="Y141" s="118"/>
    </row>
    <row r="142" spans="1:25" ht="13" x14ac:dyDescent="0.2">
      <c r="A142" s="284" t="str">
        <f t="shared" si="12"/>
        <v>L50-E-48-12-30-80-MULT-120POUS272361</v>
      </c>
      <c r="B142" s="81">
        <v>45699</v>
      </c>
      <c r="C142" s="362" t="s">
        <v>3124</v>
      </c>
      <c r="D142" s="82" t="str">
        <f t="shared" si="43"/>
        <v>L50-E-48</v>
      </c>
      <c r="E142" s="135" t="s">
        <v>87</v>
      </c>
      <c r="F142" s="362" t="s">
        <v>3169</v>
      </c>
      <c r="G142" s="9">
        <v>30851720</v>
      </c>
      <c r="H142" s="183">
        <v>0</v>
      </c>
      <c r="I142" s="115">
        <v>1</v>
      </c>
      <c r="J142" s="111">
        <f>VLOOKUP(G142,'[2]Seguimiento WOS TROV'!$H:$L,5,0)</f>
        <v>1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125">
        <f t="shared" si="44"/>
        <v>0</v>
      </c>
      <c r="O142" s="289">
        <f t="shared" si="45"/>
        <v>0</v>
      </c>
      <c r="P142" s="269">
        <f>IFERROR(VLOOKUP(C142,Sheet18!A:B,2,0),0)</f>
        <v>97.71</v>
      </c>
      <c r="Q142" s="270">
        <f t="shared" si="46"/>
        <v>0</v>
      </c>
      <c r="R142" s="119">
        <v>45705</v>
      </c>
      <c r="S142" s="119">
        <v>45705</v>
      </c>
      <c r="T142" s="290">
        <f t="shared" si="48"/>
        <v>45706</v>
      </c>
      <c r="U142" s="290">
        <f t="shared" si="47"/>
        <v>45707</v>
      </c>
      <c r="V142" s="117" t="s">
        <v>560</v>
      </c>
      <c r="W142" s="162" t="s">
        <v>561</v>
      </c>
      <c r="X142" s="411">
        <v>45705</v>
      </c>
      <c r="Y142" s="118"/>
    </row>
    <row r="143" spans="1:25" ht="13" x14ac:dyDescent="0.2">
      <c r="A143" s="284" t="str">
        <f t="shared" si="12"/>
        <v>L50-E-48-12-30-80-MULT-9X59POUS272357</v>
      </c>
      <c r="B143" s="81">
        <v>45699</v>
      </c>
      <c r="C143" s="362" t="s">
        <v>1750</v>
      </c>
      <c r="D143" s="82" t="str">
        <f t="shared" si="43"/>
        <v>L50-E-48</v>
      </c>
      <c r="E143" s="135" t="s">
        <v>87</v>
      </c>
      <c r="F143" s="362" t="s">
        <v>3170</v>
      </c>
      <c r="G143" s="9">
        <v>30851721</v>
      </c>
      <c r="H143" s="183">
        <v>0</v>
      </c>
      <c r="I143" s="115">
        <v>30</v>
      </c>
      <c r="J143" s="111">
        <f>VLOOKUP(G143,'[2]Seguimiento WOS TROV'!$H:$L,5,0)</f>
        <v>30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44"/>
        <v>0</v>
      </c>
      <c r="O143" s="289">
        <f t="shared" si="45"/>
        <v>0</v>
      </c>
      <c r="P143" s="269">
        <f>IFERROR(VLOOKUP(C143,Sheet18!A:B,2,0),0)</f>
        <v>135.30000000000001</v>
      </c>
      <c r="Q143" s="270">
        <f t="shared" si="46"/>
        <v>0</v>
      </c>
      <c r="R143" s="119">
        <v>45705</v>
      </c>
      <c r="S143" s="119">
        <v>45705</v>
      </c>
      <c r="T143" s="290">
        <f t="shared" si="48"/>
        <v>45706</v>
      </c>
      <c r="U143" s="290">
        <f t="shared" si="47"/>
        <v>45707</v>
      </c>
      <c r="V143" s="117" t="s">
        <v>560</v>
      </c>
      <c r="W143" s="162" t="s">
        <v>561</v>
      </c>
      <c r="X143" s="411">
        <v>45705</v>
      </c>
      <c r="Y143" s="118"/>
    </row>
    <row r="144" spans="1:25" ht="13" x14ac:dyDescent="0.2">
      <c r="A144" s="284" t="str">
        <f t="shared" si="12"/>
        <v>L50-E-48-12-30-90-MULT-9X17POUS272482</v>
      </c>
      <c r="B144" s="81">
        <v>45699</v>
      </c>
      <c r="C144" s="362" t="s">
        <v>3125</v>
      </c>
      <c r="D144" s="82" t="str">
        <f t="shared" si="43"/>
        <v>L50-E-48</v>
      </c>
      <c r="E144" s="135" t="s">
        <v>87</v>
      </c>
      <c r="F144" s="362" t="s">
        <v>3165</v>
      </c>
      <c r="G144" s="9">
        <v>30851722</v>
      </c>
      <c r="H144" s="183">
        <v>0</v>
      </c>
      <c r="I144" s="115">
        <v>2</v>
      </c>
      <c r="J144" s="111">
        <f>VLOOKUP(G144,'[2]Seguimiento WOS TROV'!$H:$L,5,0)</f>
        <v>2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125">
        <f t="shared" si="44"/>
        <v>0</v>
      </c>
      <c r="O144" s="289">
        <f t="shared" si="45"/>
        <v>0</v>
      </c>
      <c r="P144" s="269">
        <f>IFERROR(VLOOKUP(C144,Sheet18!A:B,2,0),0)</f>
        <v>142.46</v>
      </c>
      <c r="Q144" s="270">
        <f t="shared" si="46"/>
        <v>0</v>
      </c>
      <c r="R144" s="119">
        <v>45705</v>
      </c>
      <c r="S144" s="119">
        <v>45705</v>
      </c>
      <c r="T144" s="290">
        <f t="shared" si="48"/>
        <v>45706</v>
      </c>
      <c r="U144" s="290">
        <f t="shared" si="47"/>
        <v>45707</v>
      </c>
      <c r="V144" s="117" t="s">
        <v>560</v>
      </c>
      <c r="W144" s="162" t="s">
        <v>561</v>
      </c>
      <c r="X144" s="411">
        <v>45705</v>
      </c>
      <c r="Y144" s="118"/>
    </row>
    <row r="145" spans="1:25" ht="13" x14ac:dyDescent="0.2">
      <c r="A145" s="284" t="str">
        <f t="shared" si="12"/>
        <v>L50-E-48-12-30-90-MULT-9X17POUS272374</v>
      </c>
      <c r="B145" s="81">
        <v>45699</v>
      </c>
      <c r="C145" s="362" t="s">
        <v>3125</v>
      </c>
      <c r="D145" s="82" t="str">
        <f t="shared" si="43"/>
        <v>L50-E-48</v>
      </c>
      <c r="E145" s="135" t="s">
        <v>87</v>
      </c>
      <c r="F145" s="362" t="s">
        <v>3171</v>
      </c>
      <c r="G145" s="9">
        <v>30851723</v>
      </c>
      <c r="H145" s="183">
        <v>0</v>
      </c>
      <c r="I145" s="115">
        <v>4</v>
      </c>
      <c r="J145" s="111">
        <f>VLOOKUP(G145,'[2]Seguimiento WOS TROV'!$H:$L,5,0)</f>
        <v>4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44"/>
        <v>0</v>
      </c>
      <c r="O145" s="289">
        <f t="shared" si="45"/>
        <v>0</v>
      </c>
      <c r="P145" s="269">
        <f>IFERROR(VLOOKUP(C145,Sheet18!A:B,2,0),0)</f>
        <v>142.46</v>
      </c>
      <c r="Q145" s="270">
        <f t="shared" si="46"/>
        <v>0</v>
      </c>
      <c r="R145" s="119">
        <v>45705</v>
      </c>
      <c r="S145" s="119">
        <v>45705</v>
      </c>
      <c r="T145" s="290">
        <f t="shared" si="48"/>
        <v>45706</v>
      </c>
      <c r="U145" s="290">
        <f t="shared" si="47"/>
        <v>45707</v>
      </c>
      <c r="V145" s="117" t="s">
        <v>560</v>
      </c>
      <c r="W145" s="162" t="s">
        <v>561</v>
      </c>
      <c r="X145" s="411">
        <v>45705</v>
      </c>
      <c r="Y145" s="118"/>
    </row>
    <row r="146" spans="1:25" ht="13" x14ac:dyDescent="0.2">
      <c r="A146" s="284" t="str">
        <f t="shared" si="12"/>
        <v>L50-E-48-12-35-80-MULT-15X23POUS272360</v>
      </c>
      <c r="B146" s="81">
        <v>45699</v>
      </c>
      <c r="C146" s="362" t="s">
        <v>3126</v>
      </c>
      <c r="D146" s="82" t="str">
        <f t="shared" si="43"/>
        <v>L50-E-48</v>
      </c>
      <c r="E146" s="135" t="s">
        <v>87</v>
      </c>
      <c r="F146" s="362" t="s">
        <v>3172</v>
      </c>
      <c r="G146" s="9">
        <v>30851724</v>
      </c>
      <c r="H146" s="183">
        <v>0</v>
      </c>
      <c r="I146" s="115">
        <v>1</v>
      </c>
      <c r="J146" s="111">
        <f>VLOOKUP(G146,'[2]Seguimiento WOS TROV'!$H:$L,5,0)</f>
        <v>1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44"/>
        <v>0</v>
      </c>
      <c r="O146" s="289">
        <f t="shared" si="45"/>
        <v>0</v>
      </c>
      <c r="P146" s="269">
        <f>IFERROR(VLOOKUP(C146,Sheet18!A:B,2,0),0)</f>
        <v>134.55000000000001</v>
      </c>
      <c r="Q146" s="270">
        <f t="shared" si="46"/>
        <v>0</v>
      </c>
      <c r="R146" s="119">
        <v>45705</v>
      </c>
      <c r="S146" s="119">
        <v>45705</v>
      </c>
      <c r="T146" s="290">
        <f t="shared" si="48"/>
        <v>45706</v>
      </c>
      <c r="U146" s="290">
        <f t="shared" si="47"/>
        <v>45707</v>
      </c>
      <c r="V146" s="117" t="s">
        <v>560</v>
      </c>
      <c r="W146" s="162" t="s">
        <v>561</v>
      </c>
      <c r="X146" s="411">
        <v>45705</v>
      </c>
      <c r="Y146" s="118"/>
    </row>
    <row r="147" spans="1:25" ht="13" x14ac:dyDescent="0.2">
      <c r="A147" s="284" t="str">
        <f t="shared" si="12"/>
        <v>L50-I-12-06-27-80-MULT-15X35POUS272371</v>
      </c>
      <c r="B147" s="81">
        <v>45699</v>
      </c>
      <c r="C147" s="362" t="s">
        <v>734</v>
      </c>
      <c r="D147" s="82" t="str">
        <f t="shared" si="43"/>
        <v>L50-I-12</v>
      </c>
      <c r="E147" s="135" t="s">
        <v>87</v>
      </c>
      <c r="F147" s="362" t="s">
        <v>3173</v>
      </c>
      <c r="G147" s="9">
        <v>30851725</v>
      </c>
      <c r="H147" s="183">
        <v>0</v>
      </c>
      <c r="I147" s="115">
        <v>1</v>
      </c>
      <c r="J147" s="111">
        <f>VLOOKUP(G147,'[2]Seguimiento WOS TROV'!$H:$L,5,0)</f>
        <v>1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44"/>
        <v>0</v>
      </c>
      <c r="O147" s="289">
        <f t="shared" si="45"/>
        <v>0</v>
      </c>
      <c r="P147" s="269">
        <f>IFERROR(VLOOKUP(C147,Sheet18!A:B,2,0),0)</f>
        <v>46.62</v>
      </c>
      <c r="Q147" s="270">
        <f t="shared" si="46"/>
        <v>0</v>
      </c>
      <c r="R147" s="119">
        <v>45705</v>
      </c>
      <c r="S147" s="119">
        <v>45705</v>
      </c>
      <c r="T147" s="290">
        <f t="shared" si="48"/>
        <v>45706</v>
      </c>
      <c r="U147" s="290">
        <f t="shared" si="47"/>
        <v>45707</v>
      </c>
      <c r="V147" s="117" t="s">
        <v>560</v>
      </c>
      <c r="W147" s="162" t="s">
        <v>561</v>
      </c>
      <c r="X147" s="411">
        <v>45705</v>
      </c>
      <c r="Y147" s="118"/>
    </row>
    <row r="148" spans="1:25" ht="13" x14ac:dyDescent="0.2">
      <c r="A148" s="284" t="str">
        <f t="shared" si="12"/>
        <v>L50-I-12-06-30-90-MULT-ASYMPOUS272423</v>
      </c>
      <c r="B148" s="81">
        <v>45699</v>
      </c>
      <c r="C148" s="362" t="s">
        <v>1859</v>
      </c>
      <c r="D148" s="82" t="str">
        <f t="shared" si="43"/>
        <v>L50-I-12</v>
      </c>
      <c r="E148" s="135" t="s">
        <v>87</v>
      </c>
      <c r="F148" s="362" t="s">
        <v>3174</v>
      </c>
      <c r="G148" s="9">
        <v>30851726</v>
      </c>
      <c r="H148" s="183">
        <v>0</v>
      </c>
      <c r="I148" s="115">
        <v>3</v>
      </c>
      <c r="J148" s="111">
        <f>VLOOKUP(G148,'[2]Seguimiento WOS TROV'!$H:$L,5,0)</f>
        <v>3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44"/>
        <v>0</v>
      </c>
      <c r="O148" s="289">
        <f t="shared" si="45"/>
        <v>0</v>
      </c>
      <c r="P148" s="269">
        <f>IFERROR(VLOOKUP(C148,Sheet18!A:B,2,0),0)</f>
        <v>47.22</v>
      </c>
      <c r="Q148" s="270">
        <f t="shared" si="46"/>
        <v>0</v>
      </c>
      <c r="R148" s="119">
        <v>45705</v>
      </c>
      <c r="S148" s="119">
        <v>45705</v>
      </c>
      <c r="T148" s="290">
        <f t="shared" si="48"/>
        <v>45706</v>
      </c>
      <c r="U148" s="290">
        <f t="shared" si="47"/>
        <v>45707</v>
      </c>
      <c r="V148" s="117" t="s">
        <v>560</v>
      </c>
      <c r="W148" s="162" t="s">
        <v>561</v>
      </c>
      <c r="X148" s="411">
        <v>45705</v>
      </c>
      <c r="Y148" s="118"/>
    </row>
    <row r="149" spans="1:25" ht="13" x14ac:dyDescent="0.2">
      <c r="A149" s="284" t="str">
        <f t="shared" si="12"/>
        <v>L50-I-12-06-30-90-MULT-ASYMPOUS272425</v>
      </c>
      <c r="B149" s="81">
        <v>45699</v>
      </c>
      <c r="C149" s="362" t="s">
        <v>1859</v>
      </c>
      <c r="D149" s="82" t="str">
        <f t="shared" si="43"/>
        <v>L50-I-12</v>
      </c>
      <c r="E149" s="135" t="s">
        <v>87</v>
      </c>
      <c r="F149" s="362" t="s">
        <v>3175</v>
      </c>
      <c r="G149" s="9">
        <v>30851727</v>
      </c>
      <c r="H149" s="183">
        <v>0</v>
      </c>
      <c r="I149" s="115">
        <v>1</v>
      </c>
      <c r="J149" s="111">
        <f>VLOOKUP(G149,'[2]Seguimiento WOS TROV'!$H:$L,5,0)</f>
        <v>1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44"/>
        <v>0</v>
      </c>
      <c r="O149" s="289">
        <f t="shared" si="45"/>
        <v>0</v>
      </c>
      <c r="P149" s="269">
        <f>IFERROR(VLOOKUP(C149,Sheet18!A:B,2,0),0)</f>
        <v>47.22</v>
      </c>
      <c r="Q149" s="270">
        <f t="shared" si="46"/>
        <v>0</v>
      </c>
      <c r="R149" s="119">
        <v>45705</v>
      </c>
      <c r="S149" s="119">
        <v>45705</v>
      </c>
      <c r="T149" s="290">
        <f t="shared" si="48"/>
        <v>45706</v>
      </c>
      <c r="U149" s="290">
        <f t="shared" si="47"/>
        <v>45707</v>
      </c>
      <c r="V149" s="117" t="s">
        <v>560</v>
      </c>
      <c r="W149" s="162" t="s">
        <v>561</v>
      </c>
      <c r="X149" s="411">
        <v>45705</v>
      </c>
      <c r="Y149" s="118"/>
    </row>
    <row r="150" spans="1:25" ht="13" x14ac:dyDescent="0.2">
      <c r="A150" s="284" t="str">
        <f t="shared" si="12"/>
        <v>L50-I-12-08-27-90-MULT-25X25POUS272472</v>
      </c>
      <c r="B150" s="81">
        <v>45699</v>
      </c>
      <c r="C150" s="362" t="s">
        <v>3127</v>
      </c>
      <c r="D150" s="82" t="str">
        <f t="shared" si="43"/>
        <v>L50-I-12</v>
      </c>
      <c r="E150" s="135" t="s">
        <v>87</v>
      </c>
      <c r="F150" s="362" t="s">
        <v>3176</v>
      </c>
      <c r="G150" s="9">
        <v>30851728</v>
      </c>
      <c r="H150" s="183">
        <v>0</v>
      </c>
      <c r="I150" s="115">
        <v>2</v>
      </c>
      <c r="J150" s="111">
        <f>VLOOKUP(G150,'[2]Seguimiento WOS TROV'!$H:$L,5,0)</f>
        <v>2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44"/>
        <v>0</v>
      </c>
      <c r="O150" s="289">
        <f t="shared" si="45"/>
        <v>0</v>
      </c>
      <c r="P150" s="269">
        <f>IFERROR(VLOOKUP(C150,Sheet18!A:B,2,0),0)</f>
        <v>49.07</v>
      </c>
      <c r="Q150" s="270">
        <f t="shared" si="46"/>
        <v>0</v>
      </c>
      <c r="R150" s="119">
        <v>45705</v>
      </c>
      <c r="S150" s="119">
        <v>45705</v>
      </c>
      <c r="T150" s="290">
        <f t="shared" si="48"/>
        <v>45706</v>
      </c>
      <c r="U150" s="290">
        <f t="shared" si="47"/>
        <v>45707</v>
      </c>
      <c r="V150" s="117" t="s">
        <v>560</v>
      </c>
      <c r="W150" s="162" t="s">
        <v>561</v>
      </c>
      <c r="X150" s="411">
        <v>45705</v>
      </c>
      <c r="Y150" s="118"/>
    </row>
    <row r="151" spans="1:25" ht="13" x14ac:dyDescent="0.2">
      <c r="A151" s="284" t="str">
        <f t="shared" si="12"/>
        <v>L50-I-12-10-27-90-MULT-15X35POUS272373</v>
      </c>
      <c r="B151" s="81">
        <v>45699</v>
      </c>
      <c r="C151" s="362" t="s">
        <v>1064</v>
      </c>
      <c r="D151" s="82" t="str">
        <f t="shared" si="43"/>
        <v>L50-I-12</v>
      </c>
      <c r="E151" s="135" t="s">
        <v>87</v>
      </c>
      <c r="F151" s="362" t="s">
        <v>3140</v>
      </c>
      <c r="G151" s="9">
        <v>30851729</v>
      </c>
      <c r="H151" s="183">
        <v>0</v>
      </c>
      <c r="I151" s="115">
        <v>1</v>
      </c>
      <c r="J151" s="111">
        <f>VLOOKUP(G151,'[2]Seguimiento WOS TROV'!$H:$L,5,0)</f>
        <v>1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44"/>
        <v>0</v>
      </c>
      <c r="O151" s="289">
        <f t="shared" si="45"/>
        <v>0</v>
      </c>
      <c r="P151" s="269">
        <f>IFERROR(VLOOKUP(C151,Sheet18!A:B,2,0),0)</f>
        <v>47.3</v>
      </c>
      <c r="Q151" s="270">
        <f t="shared" si="46"/>
        <v>0</v>
      </c>
      <c r="R151" s="119">
        <v>45705</v>
      </c>
      <c r="S151" s="119">
        <v>45705</v>
      </c>
      <c r="T151" s="290">
        <f t="shared" si="48"/>
        <v>45706</v>
      </c>
      <c r="U151" s="290">
        <f t="shared" si="47"/>
        <v>45707</v>
      </c>
      <c r="V151" s="117" t="s">
        <v>560</v>
      </c>
      <c r="W151" s="162" t="s">
        <v>561</v>
      </c>
      <c r="X151" s="411">
        <v>45705</v>
      </c>
      <c r="Y151" s="118"/>
    </row>
    <row r="152" spans="1:25" ht="13" x14ac:dyDescent="0.2">
      <c r="A152" s="284" t="str">
        <f t="shared" si="12"/>
        <v>L50-I-12-12-30-80-MULT-25X45POUS272413</v>
      </c>
      <c r="B152" s="81">
        <v>45699</v>
      </c>
      <c r="C152" s="362" t="s">
        <v>3128</v>
      </c>
      <c r="D152" s="82" t="str">
        <f t="shared" si="43"/>
        <v>L50-I-12</v>
      </c>
      <c r="E152" s="135" t="s">
        <v>87</v>
      </c>
      <c r="F152" s="362" t="s">
        <v>3177</v>
      </c>
      <c r="G152" s="9">
        <v>30851730</v>
      </c>
      <c r="H152" s="183">
        <v>0</v>
      </c>
      <c r="I152" s="115">
        <v>1</v>
      </c>
      <c r="J152" s="111">
        <f>VLOOKUP(G152,'[2]Seguimiento WOS TROV'!$H:$L,5,0)</f>
        <v>1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125">
        <f t="shared" si="44"/>
        <v>0</v>
      </c>
      <c r="O152" s="289">
        <f t="shared" si="45"/>
        <v>0</v>
      </c>
      <c r="P152" s="269">
        <f>IFERROR(VLOOKUP(C152,Sheet18!A:B,2,0),0)</f>
        <v>49.19</v>
      </c>
      <c r="Q152" s="270">
        <f t="shared" si="46"/>
        <v>0</v>
      </c>
      <c r="R152" s="119">
        <v>45705</v>
      </c>
      <c r="S152" s="119">
        <v>45705</v>
      </c>
      <c r="T152" s="290">
        <f t="shared" si="48"/>
        <v>45706</v>
      </c>
      <c r="U152" s="290">
        <f t="shared" si="47"/>
        <v>45707</v>
      </c>
      <c r="V152" s="117" t="s">
        <v>560</v>
      </c>
      <c r="W152" s="162" t="s">
        <v>561</v>
      </c>
      <c r="X152" s="411">
        <v>45705</v>
      </c>
      <c r="Y152" s="118"/>
    </row>
    <row r="153" spans="1:25" ht="13" x14ac:dyDescent="0.2">
      <c r="A153" s="284" t="str">
        <f t="shared" si="12"/>
        <v>L50-I-12-12-35-80-MULT-9X29POUS272466</v>
      </c>
      <c r="B153" s="81">
        <v>45699</v>
      </c>
      <c r="C153" s="362" t="s">
        <v>833</v>
      </c>
      <c r="D153" s="82" t="str">
        <f t="shared" si="43"/>
        <v>L50-I-12</v>
      </c>
      <c r="E153" s="135" t="s">
        <v>87</v>
      </c>
      <c r="F153" s="362" t="s">
        <v>3178</v>
      </c>
      <c r="G153" s="9">
        <v>30851731</v>
      </c>
      <c r="H153" s="183">
        <v>0</v>
      </c>
      <c r="I153" s="115">
        <v>3</v>
      </c>
      <c r="J153" s="111">
        <f>VLOOKUP(G153,'[2]Seguimiento WOS TROV'!$H:$L,5,0)</f>
        <v>3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44"/>
        <v>0</v>
      </c>
      <c r="O153" s="289">
        <f t="shared" si="45"/>
        <v>0</v>
      </c>
      <c r="P153" s="269">
        <f>IFERROR(VLOOKUP(C153,Sheet18!A:B,2,0),0)</f>
        <v>48.77</v>
      </c>
      <c r="Q153" s="270">
        <f t="shared" si="46"/>
        <v>0</v>
      </c>
      <c r="R153" s="119">
        <v>45705</v>
      </c>
      <c r="S153" s="119">
        <v>45705</v>
      </c>
      <c r="T153" s="290">
        <f t="shared" si="48"/>
        <v>45706</v>
      </c>
      <c r="U153" s="290">
        <f t="shared" si="47"/>
        <v>45707</v>
      </c>
      <c r="V153" s="117" t="s">
        <v>560</v>
      </c>
      <c r="W153" s="162" t="s">
        <v>561</v>
      </c>
      <c r="X153" s="411">
        <v>45705</v>
      </c>
      <c r="Y153" s="118"/>
    </row>
    <row r="154" spans="1:25" ht="13" x14ac:dyDescent="0.2">
      <c r="A154" s="284" t="str">
        <f t="shared" si="12"/>
        <v>L50-I-12-12-35-90-MULT-15X15POUS272416</v>
      </c>
      <c r="B154" s="81">
        <v>45699</v>
      </c>
      <c r="C154" s="362" t="s">
        <v>836</v>
      </c>
      <c r="D154" s="82" t="str">
        <f t="shared" si="43"/>
        <v>L50-I-12</v>
      </c>
      <c r="E154" s="135" t="s">
        <v>87</v>
      </c>
      <c r="F154" s="362" t="s">
        <v>3179</v>
      </c>
      <c r="G154" s="9">
        <v>30851732</v>
      </c>
      <c r="H154" s="183">
        <v>0</v>
      </c>
      <c r="I154" s="115">
        <v>1</v>
      </c>
      <c r="J154" s="111">
        <f>VLOOKUP(G154,'[2]Seguimiento WOS TROV'!$H:$L,5,0)</f>
        <v>1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44"/>
        <v>0</v>
      </c>
      <c r="O154" s="289">
        <f t="shared" si="45"/>
        <v>0</v>
      </c>
      <c r="P154" s="269">
        <f>IFERROR(VLOOKUP(C154,Sheet18!A:B,2,0),0)</f>
        <v>47.3</v>
      </c>
      <c r="Q154" s="270">
        <f t="shared" si="46"/>
        <v>0</v>
      </c>
      <c r="R154" s="119">
        <v>45705</v>
      </c>
      <c r="S154" s="119">
        <v>45705</v>
      </c>
      <c r="T154" s="290">
        <f t="shared" si="48"/>
        <v>45706</v>
      </c>
      <c r="U154" s="290">
        <f t="shared" si="47"/>
        <v>45707</v>
      </c>
      <c r="V154" s="117" t="s">
        <v>560</v>
      </c>
      <c r="W154" s="162" t="s">
        <v>561</v>
      </c>
      <c r="X154" s="411">
        <v>45705</v>
      </c>
      <c r="Y154" s="118"/>
    </row>
    <row r="155" spans="1:25" ht="13" x14ac:dyDescent="0.2">
      <c r="A155" s="284" t="str">
        <f t="shared" si="12"/>
        <v>L50-I-48-06-30-90-MULT-ASYMPOUS272423</v>
      </c>
      <c r="B155" s="81">
        <v>45699</v>
      </c>
      <c r="C155" s="362" t="s">
        <v>1725</v>
      </c>
      <c r="D155" s="82" t="str">
        <f t="shared" si="43"/>
        <v>L50-I-48</v>
      </c>
      <c r="E155" s="135" t="s">
        <v>87</v>
      </c>
      <c r="F155" s="362" t="s">
        <v>3174</v>
      </c>
      <c r="G155" s="9">
        <v>30851733</v>
      </c>
      <c r="H155" s="183">
        <v>0</v>
      </c>
      <c r="I155" s="115">
        <v>10</v>
      </c>
      <c r="J155" s="111">
        <f>VLOOKUP(G155,'[2]Seguimiento WOS TROV'!$H:$L,5,0)</f>
        <v>10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44"/>
        <v>0</v>
      </c>
      <c r="O155" s="289">
        <f t="shared" si="45"/>
        <v>0</v>
      </c>
      <c r="P155" s="269">
        <f>IFERROR(VLOOKUP(C155,Sheet18!A:B,2,0),0)</f>
        <v>132.63999999999999</v>
      </c>
      <c r="Q155" s="270">
        <f t="shared" si="46"/>
        <v>0</v>
      </c>
      <c r="R155" s="119">
        <v>45705</v>
      </c>
      <c r="S155" s="119">
        <v>45705</v>
      </c>
      <c r="T155" s="290">
        <f t="shared" si="48"/>
        <v>45706</v>
      </c>
      <c r="U155" s="290">
        <f t="shared" si="47"/>
        <v>45707</v>
      </c>
      <c r="V155" s="117" t="s">
        <v>560</v>
      </c>
      <c r="W155" s="162" t="s">
        <v>561</v>
      </c>
      <c r="X155" s="411">
        <v>45705</v>
      </c>
      <c r="Y155" s="118"/>
    </row>
    <row r="156" spans="1:25" ht="13" x14ac:dyDescent="0.2">
      <c r="A156" s="284" t="str">
        <f t="shared" si="12"/>
        <v>L50-I-48-06-30-90-MULT-ASYMPOUS272425</v>
      </c>
      <c r="B156" s="81">
        <v>45699</v>
      </c>
      <c r="C156" s="362" t="s">
        <v>1725</v>
      </c>
      <c r="D156" s="82" t="str">
        <f t="shared" si="43"/>
        <v>L50-I-48</v>
      </c>
      <c r="E156" s="135" t="s">
        <v>87</v>
      </c>
      <c r="F156" s="362" t="s">
        <v>3175</v>
      </c>
      <c r="G156" s="9">
        <v>30851734</v>
      </c>
      <c r="H156" s="183">
        <v>0</v>
      </c>
      <c r="I156" s="115">
        <v>7</v>
      </c>
      <c r="J156" s="111">
        <f>VLOOKUP(G156,'[2]Seguimiento WOS TROV'!$H:$L,5,0)</f>
        <v>7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44"/>
        <v>0</v>
      </c>
      <c r="O156" s="289">
        <f t="shared" si="45"/>
        <v>0</v>
      </c>
      <c r="P156" s="269">
        <f>IFERROR(VLOOKUP(C156,Sheet18!A:B,2,0),0)</f>
        <v>132.63999999999999</v>
      </c>
      <c r="Q156" s="270">
        <f t="shared" si="46"/>
        <v>0</v>
      </c>
      <c r="R156" s="119">
        <v>45705</v>
      </c>
      <c r="S156" s="119">
        <v>45705</v>
      </c>
      <c r="T156" s="290">
        <f t="shared" si="48"/>
        <v>45706</v>
      </c>
      <c r="U156" s="290">
        <f t="shared" si="47"/>
        <v>45707</v>
      </c>
      <c r="V156" s="117" t="s">
        <v>560</v>
      </c>
      <c r="W156" s="162" t="s">
        <v>561</v>
      </c>
      <c r="X156" s="411">
        <v>45705</v>
      </c>
      <c r="Y156" s="118"/>
    </row>
    <row r="157" spans="1:25" ht="13" x14ac:dyDescent="0.2">
      <c r="A157" s="284" t="str">
        <f t="shared" si="12"/>
        <v>L50-I-48-08-27-90-MULT-25X25POUS272472</v>
      </c>
      <c r="B157" s="81">
        <v>45699</v>
      </c>
      <c r="C157" s="362" t="s">
        <v>3129</v>
      </c>
      <c r="D157" s="82" t="str">
        <f t="shared" si="43"/>
        <v>L50-I-48</v>
      </c>
      <c r="E157" s="135" t="s">
        <v>87</v>
      </c>
      <c r="F157" s="362" t="s">
        <v>3176</v>
      </c>
      <c r="G157" s="9">
        <v>30851735</v>
      </c>
      <c r="H157" s="183">
        <v>0</v>
      </c>
      <c r="I157" s="115">
        <v>5</v>
      </c>
      <c r="J157" s="111">
        <f>VLOOKUP(G157,'[2]Seguimiento WOS TROV'!$H:$L,5,0)</f>
        <v>5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125">
        <f t="shared" si="44"/>
        <v>0</v>
      </c>
      <c r="O157" s="289">
        <f t="shared" si="45"/>
        <v>0</v>
      </c>
      <c r="P157" s="269">
        <f>IFERROR(VLOOKUP(C157,Sheet18!A:B,2,0),0)</f>
        <v>135.1</v>
      </c>
      <c r="Q157" s="270">
        <f t="shared" si="46"/>
        <v>0</v>
      </c>
      <c r="R157" s="119">
        <v>45705</v>
      </c>
      <c r="S157" s="119">
        <v>45705</v>
      </c>
      <c r="T157" s="290">
        <f t="shared" si="48"/>
        <v>45706</v>
      </c>
      <c r="U157" s="290">
        <f t="shared" si="47"/>
        <v>45707</v>
      </c>
      <c r="V157" s="117" t="s">
        <v>560</v>
      </c>
      <c r="W157" s="162" t="s">
        <v>561</v>
      </c>
      <c r="X157" s="411">
        <v>45705</v>
      </c>
      <c r="Y157" s="118"/>
    </row>
    <row r="158" spans="1:25" ht="13" x14ac:dyDescent="0.2">
      <c r="A158" s="284" t="str">
        <f t="shared" si="12"/>
        <v>L50-I-48-10-27-90-MULT-15X35POUS272373</v>
      </c>
      <c r="B158" s="81">
        <v>45699</v>
      </c>
      <c r="C158" s="362" t="s">
        <v>1512</v>
      </c>
      <c r="D158" s="82" t="str">
        <f t="shared" si="43"/>
        <v>L50-I-48</v>
      </c>
      <c r="E158" s="135" t="s">
        <v>87</v>
      </c>
      <c r="F158" s="362" t="s">
        <v>3140</v>
      </c>
      <c r="G158" s="9">
        <v>30851736</v>
      </c>
      <c r="H158" s="183">
        <v>0</v>
      </c>
      <c r="I158" s="115">
        <v>10</v>
      </c>
      <c r="J158" s="111">
        <f>VLOOKUP(G158,'[2]Seguimiento WOS TROV'!$H:$L,5,0)</f>
        <v>10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44"/>
        <v>0</v>
      </c>
      <c r="O158" s="289">
        <f t="shared" si="45"/>
        <v>0</v>
      </c>
      <c r="P158" s="269">
        <f>IFERROR(VLOOKUP(C158,Sheet18!A:B,2,0),0)</f>
        <v>125.1</v>
      </c>
      <c r="Q158" s="270">
        <f t="shared" si="46"/>
        <v>0</v>
      </c>
      <c r="R158" s="119">
        <v>45705</v>
      </c>
      <c r="S158" s="119">
        <v>45705</v>
      </c>
      <c r="T158" s="290">
        <f t="shared" si="48"/>
        <v>45706</v>
      </c>
      <c r="U158" s="290">
        <f t="shared" si="47"/>
        <v>45707</v>
      </c>
      <c r="V158" s="117" t="s">
        <v>560</v>
      </c>
      <c r="W158" s="162" t="s">
        <v>561</v>
      </c>
      <c r="X158" s="411">
        <v>45705</v>
      </c>
      <c r="Y158" s="118"/>
    </row>
    <row r="159" spans="1:25" ht="13" x14ac:dyDescent="0.2">
      <c r="A159" s="284" t="str">
        <f t="shared" si="12"/>
        <v>L50-I-48-12-30-80-MULT-15X15POUS272356</v>
      </c>
      <c r="B159" s="81">
        <v>45699</v>
      </c>
      <c r="C159" s="362" t="s">
        <v>3130</v>
      </c>
      <c r="D159" s="82" t="str">
        <f t="shared" si="43"/>
        <v>L50-I-48</v>
      </c>
      <c r="E159" s="135" t="s">
        <v>87</v>
      </c>
      <c r="F159" s="362" t="s">
        <v>3180</v>
      </c>
      <c r="G159" s="9">
        <v>30851737</v>
      </c>
      <c r="H159" s="183">
        <v>0</v>
      </c>
      <c r="I159" s="115">
        <v>1</v>
      </c>
      <c r="J159" s="111">
        <f>VLOOKUP(G159,'[2]Seguimiento WOS TROV'!$H:$L,5,0)</f>
        <v>1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125">
        <f t="shared" si="44"/>
        <v>0</v>
      </c>
      <c r="O159" s="289">
        <f t="shared" si="45"/>
        <v>0</v>
      </c>
      <c r="P159" s="269">
        <f>IFERROR(VLOOKUP(C159,Sheet18!A:B,2,0),0)</f>
        <v>134.1</v>
      </c>
      <c r="Q159" s="270">
        <f t="shared" si="46"/>
        <v>0</v>
      </c>
      <c r="R159" s="119">
        <v>45705</v>
      </c>
      <c r="S159" s="119">
        <v>45705</v>
      </c>
      <c r="T159" s="290">
        <f t="shared" si="48"/>
        <v>45706</v>
      </c>
      <c r="U159" s="290">
        <f t="shared" si="47"/>
        <v>45707</v>
      </c>
      <c r="V159" s="117" t="s">
        <v>560</v>
      </c>
      <c r="W159" s="162" t="s">
        <v>561</v>
      </c>
      <c r="X159" s="411">
        <v>45705</v>
      </c>
      <c r="Y159" s="118"/>
    </row>
    <row r="160" spans="1:25" ht="13" x14ac:dyDescent="0.2">
      <c r="A160" s="284" t="str">
        <f t="shared" si="12"/>
        <v>L50-I-48-12-30-90-MULT-ASYMPOUS272389</v>
      </c>
      <c r="B160" s="81">
        <v>45699</v>
      </c>
      <c r="C160" s="362" t="s">
        <v>1698</v>
      </c>
      <c r="D160" s="82" t="str">
        <f t="shared" ref="D160:D184" si="50">LEFT(C160,8)</f>
        <v>L50-I-48</v>
      </c>
      <c r="E160" s="135" t="s">
        <v>87</v>
      </c>
      <c r="F160" s="362" t="s">
        <v>3181</v>
      </c>
      <c r="G160" s="9">
        <v>30851738</v>
      </c>
      <c r="H160" s="183">
        <v>0</v>
      </c>
      <c r="I160" s="115">
        <v>56</v>
      </c>
      <c r="J160" s="111">
        <f>VLOOKUP(G160,'[2]Seguimiento WOS TROV'!$H:$L,5,0)</f>
        <v>54</v>
      </c>
      <c r="K160" s="116">
        <f>VLOOKUP(G160,'[2]Seguimiento WOS TROV'!$H:$M,6,0)</f>
        <v>2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ref="N160:N184" si="51">J160-I160</f>
        <v>-2</v>
      </c>
      <c r="O160" s="289">
        <f t="shared" ref="O160:O184" si="52">+N160*-1</f>
        <v>2</v>
      </c>
      <c r="P160" s="269">
        <f>IFERROR(VLOOKUP(C160,Sheet18!A:B,2,0),0)</f>
        <v>136.01</v>
      </c>
      <c r="Q160" s="270">
        <f t="shared" ref="Q160:Q184" si="53">+P160*O160</f>
        <v>272.02</v>
      </c>
      <c r="R160" s="119">
        <v>45705</v>
      </c>
      <c r="S160" s="119">
        <v>45705</v>
      </c>
      <c r="T160" s="290">
        <f t="shared" si="48"/>
        <v>45706</v>
      </c>
      <c r="U160" s="290">
        <f t="shared" si="48"/>
        <v>45707</v>
      </c>
      <c r="V160" s="117" t="s">
        <v>560</v>
      </c>
      <c r="W160" s="162" t="s">
        <v>561</v>
      </c>
      <c r="X160" s="411">
        <v>45705</v>
      </c>
      <c r="Y160" s="118"/>
    </row>
    <row r="161" spans="1:25" ht="13" x14ac:dyDescent="0.2">
      <c r="A161" s="284" t="str">
        <f t="shared" si="12"/>
        <v>L50-I-48-12-35-90-MULT-15X15POUS272416</v>
      </c>
      <c r="B161" s="81">
        <v>45699</v>
      </c>
      <c r="C161" s="362" t="s">
        <v>908</v>
      </c>
      <c r="D161" s="82" t="str">
        <f t="shared" si="50"/>
        <v>L50-I-48</v>
      </c>
      <c r="E161" s="135" t="s">
        <v>87</v>
      </c>
      <c r="F161" s="362" t="s">
        <v>3179</v>
      </c>
      <c r="G161" s="9">
        <v>30851739</v>
      </c>
      <c r="H161" s="183">
        <v>0</v>
      </c>
      <c r="I161" s="115">
        <v>1</v>
      </c>
      <c r="J161" s="111">
        <f>VLOOKUP(G161,'[2]Seguimiento WOS TROV'!$H:$L,5,0)</f>
        <v>1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125">
        <f t="shared" si="51"/>
        <v>0</v>
      </c>
      <c r="O161" s="289">
        <f t="shared" si="52"/>
        <v>0</v>
      </c>
      <c r="P161" s="269">
        <f>IFERROR(VLOOKUP(C161,Sheet18!A:B,2,0),0)</f>
        <v>125.1</v>
      </c>
      <c r="Q161" s="270">
        <f t="shared" si="53"/>
        <v>0</v>
      </c>
      <c r="R161" s="119">
        <v>45705</v>
      </c>
      <c r="S161" s="119">
        <v>45705</v>
      </c>
      <c r="T161" s="290">
        <f t="shared" ref="T161:U167" si="54">WORKDAY(S161,1)</f>
        <v>45706</v>
      </c>
      <c r="U161" s="290">
        <f t="shared" si="54"/>
        <v>45707</v>
      </c>
      <c r="V161" s="117" t="s">
        <v>560</v>
      </c>
      <c r="W161" s="162" t="s">
        <v>561</v>
      </c>
      <c r="X161" s="411">
        <v>45705</v>
      </c>
      <c r="Y161" s="118"/>
    </row>
    <row r="162" spans="1:25" ht="13" x14ac:dyDescent="0.2">
      <c r="A162" s="284" t="str">
        <f t="shared" si="12"/>
        <v>L50-I-48-12-35-90-MULT-ASYMPOUS272370</v>
      </c>
      <c r="B162" s="81">
        <v>45699</v>
      </c>
      <c r="C162" s="362" t="s">
        <v>902</v>
      </c>
      <c r="D162" s="82" t="str">
        <f t="shared" si="50"/>
        <v>L50-I-48</v>
      </c>
      <c r="E162" s="135" t="s">
        <v>87</v>
      </c>
      <c r="F162" s="362" t="s">
        <v>3182</v>
      </c>
      <c r="G162" s="9">
        <v>30851740</v>
      </c>
      <c r="H162" s="183">
        <v>0</v>
      </c>
      <c r="I162" s="115">
        <v>1</v>
      </c>
      <c r="J162" s="111">
        <f>VLOOKUP(G162,'[2]Seguimiento WOS TROV'!$H:$L,5,0)</f>
        <v>1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51"/>
        <v>0</v>
      </c>
      <c r="O162" s="289">
        <f t="shared" si="52"/>
        <v>0</v>
      </c>
      <c r="P162" s="269">
        <f>IFERROR(VLOOKUP(C162,Sheet18!A:B,2,0),0)</f>
        <v>136</v>
      </c>
      <c r="Q162" s="270">
        <f t="shared" si="53"/>
        <v>0</v>
      </c>
      <c r="R162" s="119">
        <v>45705</v>
      </c>
      <c r="S162" s="119">
        <v>45705</v>
      </c>
      <c r="T162" s="290">
        <f t="shared" si="54"/>
        <v>45706</v>
      </c>
      <c r="U162" s="290">
        <f t="shared" si="54"/>
        <v>45707</v>
      </c>
      <c r="V162" s="117" t="s">
        <v>560</v>
      </c>
      <c r="W162" s="162" t="s">
        <v>561</v>
      </c>
      <c r="X162" s="411">
        <v>45705</v>
      </c>
      <c r="Y162" s="118"/>
    </row>
    <row r="163" spans="1:25" ht="13" x14ac:dyDescent="0.2">
      <c r="A163" s="284" t="str">
        <f t="shared" si="12"/>
        <v>L35-I-48-06-30-90-MULT-120POUS272510</v>
      </c>
      <c r="B163" s="81">
        <v>45699</v>
      </c>
      <c r="C163" s="362" t="s">
        <v>549</v>
      </c>
      <c r="D163" s="82" t="str">
        <f t="shared" si="50"/>
        <v>L35-I-48</v>
      </c>
      <c r="E163" s="135" t="s">
        <v>87</v>
      </c>
      <c r="F163" s="362" t="s">
        <v>3183</v>
      </c>
      <c r="G163" s="9">
        <v>30851741</v>
      </c>
      <c r="H163" s="183">
        <v>0</v>
      </c>
      <c r="I163" s="115">
        <v>2</v>
      </c>
      <c r="J163" s="111">
        <f>VLOOKUP(G163,'[2]Seguimiento WOS TROV'!$H:$L,5,0)</f>
        <v>2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125">
        <f t="shared" si="51"/>
        <v>0</v>
      </c>
      <c r="O163" s="289">
        <f t="shared" si="52"/>
        <v>0</v>
      </c>
      <c r="P163" s="269">
        <f>IFERROR(VLOOKUP(C163,Sheet18!A:B,2,0),0)</f>
        <v>100.29</v>
      </c>
      <c r="Q163" s="270">
        <f t="shared" si="53"/>
        <v>0</v>
      </c>
      <c r="R163" s="119">
        <v>45705</v>
      </c>
      <c r="S163" s="119">
        <v>45705</v>
      </c>
      <c r="T163" s="290">
        <f t="shared" si="54"/>
        <v>45706</v>
      </c>
      <c r="U163" s="290">
        <f t="shared" si="54"/>
        <v>45707</v>
      </c>
      <c r="V163" s="117" t="s">
        <v>560</v>
      </c>
      <c r="W163" s="162" t="s">
        <v>561</v>
      </c>
      <c r="X163" s="411">
        <v>45705</v>
      </c>
      <c r="Y163" s="118"/>
    </row>
    <row r="164" spans="1:25" ht="13" x14ac:dyDescent="0.2">
      <c r="A164" s="284" t="str">
        <f t="shared" si="12"/>
        <v>L35-I-48-04-35-80-MULT-120POUS272527</v>
      </c>
      <c r="B164" s="81">
        <v>45699</v>
      </c>
      <c r="C164" s="362" t="s">
        <v>187</v>
      </c>
      <c r="D164" s="82" t="str">
        <f t="shared" si="50"/>
        <v>L35-I-48</v>
      </c>
      <c r="E164" s="135" t="s">
        <v>87</v>
      </c>
      <c r="F164" s="362" t="s">
        <v>3184</v>
      </c>
      <c r="G164" s="9">
        <v>30851742</v>
      </c>
      <c r="H164" s="183">
        <v>0</v>
      </c>
      <c r="I164" s="115">
        <v>16</v>
      </c>
      <c r="J164" s="111">
        <f>VLOOKUP(G164,'[2]Seguimiento WOS TROV'!$H:$L,5,0)</f>
        <v>9</v>
      </c>
      <c r="K164" s="116">
        <f>VLOOKUP(G164,'[2]Seguimiento WOS TROV'!$H:$M,6,0)</f>
        <v>7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51"/>
        <v>-7</v>
      </c>
      <c r="O164" s="289">
        <f t="shared" si="52"/>
        <v>7</v>
      </c>
      <c r="P164" s="269">
        <f>IFERROR(VLOOKUP(C164,Sheet18!A:B,2,0),0)</f>
        <v>98.95</v>
      </c>
      <c r="Q164" s="270">
        <f t="shared" si="53"/>
        <v>692.65</v>
      </c>
      <c r="R164" s="119">
        <v>45705</v>
      </c>
      <c r="S164" s="119">
        <v>45705</v>
      </c>
      <c r="T164" s="290">
        <f t="shared" si="54"/>
        <v>45706</v>
      </c>
      <c r="U164" s="290">
        <f t="shared" si="54"/>
        <v>45707</v>
      </c>
      <c r="V164" s="117" t="s">
        <v>560</v>
      </c>
      <c r="W164" s="162" t="s">
        <v>561</v>
      </c>
      <c r="X164" s="411">
        <v>45705</v>
      </c>
      <c r="Y164" s="118"/>
    </row>
    <row r="165" spans="1:25" ht="13" x14ac:dyDescent="0.2">
      <c r="A165" s="284" t="str">
        <f t="shared" si="12"/>
        <v>L50-E-12-06-27-90-MULT-120POUS272504</v>
      </c>
      <c r="B165" s="81">
        <v>45699</v>
      </c>
      <c r="C165" s="362" t="s">
        <v>1045</v>
      </c>
      <c r="D165" s="82" t="str">
        <f t="shared" si="50"/>
        <v>L50-E-12</v>
      </c>
      <c r="E165" s="135" t="s">
        <v>87</v>
      </c>
      <c r="F165" s="362" t="s">
        <v>3185</v>
      </c>
      <c r="G165" s="9">
        <v>30851743</v>
      </c>
      <c r="H165" s="183">
        <v>0</v>
      </c>
      <c r="I165" s="115">
        <v>11</v>
      </c>
      <c r="J165" s="111">
        <f>VLOOKUP(G165,'[2]Seguimiento WOS TROV'!$H:$L,5,0)</f>
        <v>11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125">
        <f t="shared" si="51"/>
        <v>0</v>
      </c>
      <c r="O165" s="289">
        <f t="shared" si="52"/>
        <v>0</v>
      </c>
      <c r="P165" s="269">
        <f>IFERROR(VLOOKUP(C165,Sheet18!A:B,2,0),0)</f>
        <v>46.05</v>
      </c>
      <c r="Q165" s="270">
        <f t="shared" si="53"/>
        <v>0</v>
      </c>
      <c r="R165" s="119">
        <v>45705</v>
      </c>
      <c r="S165" s="119">
        <v>45705</v>
      </c>
      <c r="T165" s="290">
        <f t="shared" si="54"/>
        <v>45706</v>
      </c>
      <c r="U165" s="290">
        <f t="shared" si="54"/>
        <v>45707</v>
      </c>
      <c r="V165" s="117" t="s">
        <v>560</v>
      </c>
      <c r="W165" s="162" t="s">
        <v>561</v>
      </c>
      <c r="X165" s="411">
        <v>45705</v>
      </c>
      <c r="Y165" s="118"/>
    </row>
    <row r="166" spans="1:25" ht="13" x14ac:dyDescent="0.2">
      <c r="A166" s="284" t="str">
        <f t="shared" si="12"/>
        <v>L50-E-12-10-40-80-MULT-9X9POUS272524</v>
      </c>
      <c r="B166" s="81">
        <v>45699</v>
      </c>
      <c r="C166" s="362" t="s">
        <v>1082</v>
      </c>
      <c r="D166" s="82" t="str">
        <f t="shared" si="50"/>
        <v>L50-E-12</v>
      </c>
      <c r="E166" s="135" t="s">
        <v>87</v>
      </c>
      <c r="F166" s="362" t="s">
        <v>3186</v>
      </c>
      <c r="G166" s="9">
        <v>30851744</v>
      </c>
      <c r="H166" s="183">
        <v>0</v>
      </c>
      <c r="I166" s="115">
        <v>4</v>
      </c>
      <c r="J166" s="111">
        <f>VLOOKUP(G166,'[2]Seguimiento WOS TROV'!$H:$L,5,0)</f>
        <v>4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51"/>
        <v>0</v>
      </c>
      <c r="O166" s="289">
        <f t="shared" si="52"/>
        <v>0</v>
      </c>
      <c r="P166" s="269">
        <f>IFERROR(VLOOKUP(C166,Sheet18!A:B,2,0),0)</f>
        <v>51.14</v>
      </c>
      <c r="Q166" s="270">
        <f t="shared" si="53"/>
        <v>0</v>
      </c>
      <c r="R166" s="119">
        <v>45705</v>
      </c>
      <c r="S166" s="119">
        <v>45705</v>
      </c>
      <c r="T166" s="290">
        <f t="shared" si="54"/>
        <v>45706</v>
      </c>
      <c r="U166" s="290">
        <f t="shared" si="54"/>
        <v>45707</v>
      </c>
      <c r="V166" s="117" t="s">
        <v>560</v>
      </c>
      <c r="W166" s="162" t="s">
        <v>561</v>
      </c>
      <c r="X166" s="411">
        <v>45705</v>
      </c>
      <c r="Y166" s="118"/>
    </row>
    <row r="167" spans="1:25" ht="13" x14ac:dyDescent="0.2">
      <c r="A167" s="284" t="str">
        <f t="shared" ref="A167" si="55">CONCATENATE(C167,F167)</f>
        <v>L35-I-12-06-35-80-MULT-120POUS271478</v>
      </c>
      <c r="B167" s="81">
        <v>45699</v>
      </c>
      <c r="C167" s="362" t="s">
        <v>493</v>
      </c>
      <c r="D167" s="82" t="str">
        <f t="shared" ref="D167" si="56">LEFT(C167,8)</f>
        <v>L35-I-12</v>
      </c>
      <c r="E167" s="135" t="s">
        <v>87</v>
      </c>
      <c r="F167" s="362" t="s">
        <v>1862</v>
      </c>
      <c r="G167" s="9">
        <v>30851813</v>
      </c>
      <c r="H167" s="183" t="s">
        <v>243</v>
      </c>
      <c r="I167" s="115">
        <v>1</v>
      </c>
      <c r="J167" s="111">
        <f>VLOOKUP(G167,'[2]Seguimiento WOS TROV'!$H:$L,5,0)</f>
        <v>0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125">
        <f t="shared" ref="N167" si="57">J167-I167</f>
        <v>-1</v>
      </c>
      <c r="O167" s="289">
        <f t="shared" ref="O167" si="58">+N167*-1</f>
        <v>1</v>
      </c>
      <c r="P167" s="269">
        <f>IFERROR(VLOOKUP(C167,Sheet18!A:B,2,0),0)</f>
        <v>38.020000000000003</v>
      </c>
      <c r="Q167" s="270">
        <f t="shared" ref="Q167" si="59">+P167*O167</f>
        <v>38.020000000000003</v>
      </c>
      <c r="R167" s="119">
        <v>45706</v>
      </c>
      <c r="S167" s="119">
        <v>45706</v>
      </c>
      <c r="T167" s="290">
        <f t="shared" si="54"/>
        <v>45707</v>
      </c>
      <c r="U167" s="290">
        <f t="shared" si="54"/>
        <v>45708</v>
      </c>
      <c r="V167" s="117" t="s">
        <v>560</v>
      </c>
      <c r="W167" s="162" t="s">
        <v>561</v>
      </c>
      <c r="X167" s="411">
        <v>45706</v>
      </c>
      <c r="Y167" s="118"/>
    </row>
    <row r="168" spans="1:25" ht="13" x14ac:dyDescent="0.2">
      <c r="A168" s="284" t="str">
        <f t="shared" si="12"/>
        <v>L50-E-12-12-27-90-MULT-9X29POUS272528</v>
      </c>
      <c r="B168" s="81">
        <v>45699</v>
      </c>
      <c r="C168" s="362" t="s">
        <v>1043</v>
      </c>
      <c r="D168" s="82" t="str">
        <f t="shared" si="50"/>
        <v>L50-E-12</v>
      </c>
      <c r="E168" s="135" t="s">
        <v>87</v>
      </c>
      <c r="F168" s="362" t="s">
        <v>3187</v>
      </c>
      <c r="G168" s="9">
        <v>30851745</v>
      </c>
      <c r="H168" s="183">
        <v>0</v>
      </c>
      <c r="I168" s="115">
        <v>3</v>
      </c>
      <c r="J168" s="111">
        <f>VLOOKUP(G168,'[2]Seguimiento WOS TROV'!$H:$L,5,0)</f>
        <v>3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51"/>
        <v>0</v>
      </c>
      <c r="O168" s="289">
        <f t="shared" si="52"/>
        <v>0</v>
      </c>
      <c r="P168" s="269">
        <f>IFERROR(VLOOKUP(C168,Sheet18!A:B,2,0),0)</f>
        <v>51.39</v>
      </c>
      <c r="Q168" s="270">
        <f t="shared" si="53"/>
        <v>0</v>
      </c>
      <c r="R168" s="119">
        <v>45706</v>
      </c>
      <c r="S168" s="119">
        <v>45706</v>
      </c>
      <c r="T168" s="290">
        <f t="shared" ref="T168:U168" si="60">WORKDAY(S168,1)</f>
        <v>45707</v>
      </c>
      <c r="U168" s="290">
        <f t="shared" si="60"/>
        <v>45708</v>
      </c>
      <c r="V168" s="117" t="s">
        <v>560</v>
      </c>
      <c r="W168" s="162" t="s">
        <v>561</v>
      </c>
      <c r="X168" s="411">
        <v>45705</v>
      </c>
      <c r="Y168" s="118"/>
    </row>
    <row r="169" spans="1:25" ht="13" x14ac:dyDescent="0.2">
      <c r="A169" s="284" t="str">
        <f t="shared" si="12"/>
        <v>L50-E-48-04-35-80-MULT-55X25POUS272516</v>
      </c>
      <c r="B169" s="81">
        <v>45699</v>
      </c>
      <c r="C169" s="362" t="s">
        <v>924</v>
      </c>
      <c r="D169" s="82" t="str">
        <f t="shared" si="50"/>
        <v>L50-E-48</v>
      </c>
      <c r="E169" s="135" t="s">
        <v>87</v>
      </c>
      <c r="F169" s="362" t="s">
        <v>3188</v>
      </c>
      <c r="G169" s="9">
        <v>30851746</v>
      </c>
      <c r="H169" s="183">
        <v>0</v>
      </c>
      <c r="I169" s="115">
        <v>10</v>
      </c>
      <c r="J169" s="111">
        <f>VLOOKUP(G169,'[2]Seguimiento WOS TROV'!$H:$L,5,0)</f>
        <v>9</v>
      </c>
      <c r="K169" s="116">
        <f>VLOOKUP(G169,'[2]Seguimiento WOS TROV'!$H:$M,6,0)</f>
        <v>1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51"/>
        <v>-1</v>
      </c>
      <c r="O169" s="289">
        <f t="shared" si="52"/>
        <v>1</v>
      </c>
      <c r="P169" s="269">
        <f>IFERROR(VLOOKUP(C169,Sheet18!A:B,2,0),0)</f>
        <v>133.58000000000001</v>
      </c>
      <c r="Q169" s="270">
        <f t="shared" si="53"/>
        <v>133.58000000000001</v>
      </c>
      <c r="R169" s="119">
        <v>45706</v>
      </c>
      <c r="S169" s="119">
        <v>45706</v>
      </c>
      <c r="T169" s="290">
        <f t="shared" ref="T169:U169" si="61">WORKDAY(S169,1)</f>
        <v>45707</v>
      </c>
      <c r="U169" s="290">
        <f t="shared" si="61"/>
        <v>45708</v>
      </c>
      <c r="V169" s="117" t="s">
        <v>560</v>
      </c>
      <c r="W169" s="162" t="s">
        <v>561</v>
      </c>
      <c r="X169" s="411">
        <v>45705</v>
      </c>
      <c r="Y169" s="118"/>
    </row>
    <row r="170" spans="1:25" ht="13" x14ac:dyDescent="0.2">
      <c r="A170" s="284" t="str">
        <f t="shared" si="12"/>
        <v>L50-E-48-06-27-90-MULT-120POUS272504</v>
      </c>
      <c r="B170" s="81">
        <v>45699</v>
      </c>
      <c r="C170" s="362" t="s">
        <v>1155</v>
      </c>
      <c r="D170" s="82" t="str">
        <f t="shared" si="50"/>
        <v>L50-E-48</v>
      </c>
      <c r="E170" s="135" t="s">
        <v>87</v>
      </c>
      <c r="F170" s="362" t="s">
        <v>3185</v>
      </c>
      <c r="G170" s="9">
        <v>30851747</v>
      </c>
      <c r="H170" s="183">
        <v>0</v>
      </c>
      <c r="I170" s="115">
        <v>5</v>
      </c>
      <c r="J170" s="111">
        <f>VLOOKUP(G170,'[2]Seguimiento WOS TROV'!$H:$L,5,0)</f>
        <v>4</v>
      </c>
      <c r="K170" s="116">
        <f>VLOOKUP(G170,'[2]Seguimiento WOS TROV'!$H:$M,6,0)</f>
        <v>0</v>
      </c>
      <c r="L170" s="116">
        <f>VLOOKUP(G170,'[2]Seguimiento WOS TROV'!$H:$N,7,0)</f>
        <v>1</v>
      </c>
      <c r="M170" s="116">
        <f>VLOOKUP(G170,'[2]Seguimiento WOS TROV'!$H:$O,8,0)</f>
        <v>0</v>
      </c>
      <c r="N170" s="125">
        <f t="shared" si="51"/>
        <v>-1</v>
      </c>
      <c r="O170" s="289">
        <f t="shared" si="52"/>
        <v>1</v>
      </c>
      <c r="P170" s="269">
        <f>IFERROR(VLOOKUP(C170,Sheet18!A:B,2,0),0)</f>
        <v>132.58000000000001</v>
      </c>
      <c r="Q170" s="270">
        <f t="shared" si="53"/>
        <v>132.58000000000001</v>
      </c>
      <c r="R170" s="119">
        <v>45706</v>
      </c>
      <c r="S170" s="119">
        <v>45706</v>
      </c>
      <c r="T170" s="290">
        <f t="shared" ref="T170:U170" si="62">WORKDAY(S170,1)</f>
        <v>45707</v>
      </c>
      <c r="U170" s="290">
        <f t="shared" si="62"/>
        <v>45708</v>
      </c>
      <c r="V170" s="117" t="s">
        <v>560</v>
      </c>
      <c r="W170" s="162" t="s">
        <v>561</v>
      </c>
      <c r="X170" s="411">
        <v>45705</v>
      </c>
      <c r="Y170" s="118"/>
    </row>
    <row r="171" spans="1:25" ht="13" x14ac:dyDescent="0.2">
      <c r="A171" s="284" t="str">
        <f t="shared" si="12"/>
        <v>L50-E-48-06-30-80-MULT-15X65POUS272525</v>
      </c>
      <c r="B171" s="81">
        <v>45699</v>
      </c>
      <c r="C171" s="362" t="s">
        <v>3131</v>
      </c>
      <c r="D171" s="82" t="str">
        <f t="shared" si="50"/>
        <v>L50-E-48</v>
      </c>
      <c r="E171" s="135" t="s">
        <v>87</v>
      </c>
      <c r="F171" s="362" t="s">
        <v>3189</v>
      </c>
      <c r="G171" s="9">
        <v>30851748</v>
      </c>
      <c r="H171" s="183">
        <v>0</v>
      </c>
      <c r="I171" s="115">
        <v>8</v>
      </c>
      <c r="J171" s="111">
        <f>VLOOKUP(G171,'[2]Seguimiento WOS TROV'!$H:$L,5,0)</f>
        <v>0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51"/>
        <v>-8</v>
      </c>
      <c r="O171" s="289">
        <f t="shared" si="52"/>
        <v>8</v>
      </c>
      <c r="P171" s="269">
        <f>IFERROR(VLOOKUP(C171,Sheet18!A:B,2,0),0)</f>
        <v>134.55000000000001</v>
      </c>
      <c r="Q171" s="270">
        <f t="shared" si="53"/>
        <v>1076.4000000000001</v>
      </c>
      <c r="R171" s="119">
        <v>45706</v>
      </c>
      <c r="S171" s="119">
        <v>45706</v>
      </c>
      <c r="T171" s="290">
        <f t="shared" ref="T171:U171" si="63">WORKDAY(S171,1)</f>
        <v>45707</v>
      </c>
      <c r="U171" s="290">
        <f t="shared" si="63"/>
        <v>45708</v>
      </c>
      <c r="V171" s="117" t="s">
        <v>560</v>
      </c>
      <c r="W171" s="162" t="s">
        <v>561</v>
      </c>
      <c r="X171" s="411">
        <v>45705</v>
      </c>
      <c r="Y171" s="118"/>
    </row>
    <row r="172" spans="1:25" ht="13" x14ac:dyDescent="0.2">
      <c r="A172" s="284" t="str">
        <f t="shared" si="12"/>
        <v>L50-E-48-10-BL-MULT-120POUS272514</v>
      </c>
      <c r="B172" s="81">
        <v>45699</v>
      </c>
      <c r="C172" s="362" t="s">
        <v>3132</v>
      </c>
      <c r="D172" s="82" t="str">
        <f t="shared" si="50"/>
        <v>L50-E-48</v>
      </c>
      <c r="E172" s="135" t="s">
        <v>87</v>
      </c>
      <c r="F172" s="362" t="s">
        <v>3190</v>
      </c>
      <c r="G172" s="9">
        <v>30851749</v>
      </c>
      <c r="H172" s="183">
        <v>0</v>
      </c>
      <c r="I172" s="115">
        <v>1</v>
      </c>
      <c r="J172" s="111">
        <f>VLOOKUP(G172,'[2]Seguimiento WOS TROV'!$H:$L,5,0)</f>
        <v>0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51"/>
        <v>-1</v>
      </c>
      <c r="O172" s="289">
        <f t="shared" si="52"/>
        <v>1</v>
      </c>
      <c r="P172" s="269">
        <f>IFERROR(VLOOKUP(C172,Sheet18!A:B,2,0),0)</f>
        <v>97.71</v>
      </c>
      <c r="Q172" s="270">
        <f t="shared" si="53"/>
        <v>97.71</v>
      </c>
      <c r="R172" s="119">
        <v>45706</v>
      </c>
      <c r="S172" s="119">
        <v>45706</v>
      </c>
      <c r="T172" s="290">
        <f t="shared" ref="T172:U172" si="64">WORKDAY(S172,1)</f>
        <v>45707</v>
      </c>
      <c r="U172" s="290">
        <f t="shared" si="64"/>
        <v>45708</v>
      </c>
      <c r="V172" s="117" t="s">
        <v>560</v>
      </c>
      <c r="W172" s="162" t="s">
        <v>561</v>
      </c>
      <c r="X172" s="411">
        <v>45705</v>
      </c>
      <c r="Y172" s="118"/>
    </row>
    <row r="173" spans="1:25" ht="13" x14ac:dyDescent="0.2">
      <c r="A173" s="284" t="str">
        <f t="shared" si="12"/>
        <v>L50-I-12-04-30-80-MULT-15X15POUS272505</v>
      </c>
      <c r="B173" s="81">
        <v>45699</v>
      </c>
      <c r="C173" s="362" t="s">
        <v>2375</v>
      </c>
      <c r="D173" s="82" t="str">
        <f t="shared" si="50"/>
        <v>L50-I-12</v>
      </c>
      <c r="E173" s="135" t="s">
        <v>87</v>
      </c>
      <c r="F173" s="362" t="s">
        <v>3191</v>
      </c>
      <c r="G173" s="9">
        <v>30851750</v>
      </c>
      <c r="H173" s="183">
        <v>0</v>
      </c>
      <c r="I173" s="115">
        <v>4</v>
      </c>
      <c r="J173" s="111">
        <f>VLOOKUP(G173,'[2]Seguimiento WOS TROV'!$H:$L,5,0)</f>
        <v>0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51"/>
        <v>-4</v>
      </c>
      <c r="O173" s="289">
        <f t="shared" si="52"/>
        <v>4</v>
      </c>
      <c r="P173" s="269">
        <f>IFERROR(VLOOKUP(C173,Sheet18!A:B,2,0),0)</f>
        <v>46.62</v>
      </c>
      <c r="Q173" s="270">
        <f t="shared" si="53"/>
        <v>186.48</v>
      </c>
      <c r="R173" s="119">
        <v>45706</v>
      </c>
      <c r="S173" s="119">
        <v>45706</v>
      </c>
      <c r="T173" s="290">
        <f t="shared" ref="T173:U173" si="65">WORKDAY(S173,1)</f>
        <v>45707</v>
      </c>
      <c r="U173" s="290">
        <f t="shared" si="65"/>
        <v>45708</v>
      </c>
      <c r="V173" s="117" t="s">
        <v>560</v>
      </c>
      <c r="W173" s="162" t="s">
        <v>561</v>
      </c>
      <c r="X173" s="411">
        <v>45705</v>
      </c>
      <c r="Y173" s="118"/>
    </row>
    <row r="174" spans="1:25" ht="13" x14ac:dyDescent="0.2">
      <c r="A174" s="284" t="str">
        <f t="shared" si="12"/>
        <v>L50-I-12-06-27-90-MULT-25X45POUS272517</v>
      </c>
      <c r="B174" s="81">
        <v>45699</v>
      </c>
      <c r="C174" s="362" t="s">
        <v>3133</v>
      </c>
      <c r="D174" s="82" t="str">
        <f t="shared" si="50"/>
        <v>L50-I-12</v>
      </c>
      <c r="E174" s="135" t="s">
        <v>87</v>
      </c>
      <c r="F174" s="362" t="s">
        <v>3193</v>
      </c>
      <c r="G174" s="9">
        <v>30851752</v>
      </c>
      <c r="H174" s="183">
        <v>0</v>
      </c>
      <c r="I174" s="115">
        <v>18</v>
      </c>
      <c r="J174" s="111">
        <f>VLOOKUP(G174,'[2]Seguimiento WOS TROV'!$H:$L,5,0)</f>
        <v>0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51"/>
        <v>-18</v>
      </c>
      <c r="O174" s="289">
        <f t="shared" si="52"/>
        <v>18</v>
      </c>
      <c r="P174" s="269">
        <f>IFERROR(VLOOKUP(C174,Sheet18!A:B,2,0),0)</f>
        <v>49.19</v>
      </c>
      <c r="Q174" s="270">
        <f t="shared" si="53"/>
        <v>885.42</v>
      </c>
      <c r="R174" s="119">
        <v>45706</v>
      </c>
      <c r="S174" s="119">
        <v>45706</v>
      </c>
      <c r="T174" s="290">
        <f t="shared" ref="T174:U174" si="66">WORKDAY(S174,1)</f>
        <v>45707</v>
      </c>
      <c r="U174" s="290">
        <f t="shared" si="66"/>
        <v>45708</v>
      </c>
      <c r="V174" s="117" t="s">
        <v>560</v>
      </c>
      <c r="W174" s="162" t="s">
        <v>561</v>
      </c>
      <c r="X174" s="411">
        <v>45705</v>
      </c>
      <c r="Y174" s="118"/>
    </row>
    <row r="175" spans="1:25" ht="13" x14ac:dyDescent="0.2">
      <c r="A175" s="284" t="str">
        <f t="shared" si="12"/>
        <v>L50-I-12-06-30-90-MULT-9X9POUS272513</v>
      </c>
      <c r="B175" s="81">
        <v>45699</v>
      </c>
      <c r="C175" s="362" t="s">
        <v>3134</v>
      </c>
      <c r="D175" s="82" t="str">
        <f t="shared" si="50"/>
        <v>L50-I-12</v>
      </c>
      <c r="E175" s="135" t="s">
        <v>87</v>
      </c>
      <c r="F175" s="362" t="s">
        <v>3194</v>
      </c>
      <c r="G175" s="9">
        <v>30851753</v>
      </c>
      <c r="H175" s="183">
        <v>0</v>
      </c>
      <c r="I175" s="115">
        <v>2</v>
      </c>
      <c r="J175" s="111">
        <f>VLOOKUP(G175,'[2]Seguimiento WOS TROV'!$H:$L,5,0)</f>
        <v>0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51"/>
        <v>-2</v>
      </c>
      <c r="O175" s="289">
        <f t="shared" si="52"/>
        <v>2</v>
      </c>
      <c r="P175" s="269">
        <f>IFERROR(VLOOKUP(C175,Sheet18!A:B,2,0),0)</f>
        <v>51.02</v>
      </c>
      <c r="Q175" s="270">
        <f t="shared" si="53"/>
        <v>102.04</v>
      </c>
      <c r="R175" s="119">
        <v>45706</v>
      </c>
      <c r="S175" s="119">
        <v>45706</v>
      </c>
      <c r="T175" s="290">
        <f t="shared" ref="T175:U175" si="67">WORKDAY(S175,1)</f>
        <v>45707</v>
      </c>
      <c r="U175" s="290">
        <f t="shared" si="67"/>
        <v>45708</v>
      </c>
      <c r="V175" s="117" t="s">
        <v>560</v>
      </c>
      <c r="W175" s="162" t="s">
        <v>561</v>
      </c>
      <c r="X175" s="411">
        <v>45705</v>
      </c>
      <c r="Y175" s="118"/>
    </row>
    <row r="176" spans="1:25" ht="13" x14ac:dyDescent="0.2">
      <c r="A176" s="284" t="str">
        <f t="shared" si="12"/>
        <v>L50-I-12-10-30-80-MULT-9X29POUS272508</v>
      </c>
      <c r="B176" s="81">
        <v>45699</v>
      </c>
      <c r="C176" s="362" t="s">
        <v>3135</v>
      </c>
      <c r="D176" s="82" t="str">
        <f t="shared" si="50"/>
        <v>L50-I-12</v>
      </c>
      <c r="E176" s="135" t="s">
        <v>87</v>
      </c>
      <c r="F176" s="362" t="s">
        <v>3195</v>
      </c>
      <c r="G176" s="9">
        <v>30851754</v>
      </c>
      <c r="H176" s="183">
        <v>0</v>
      </c>
      <c r="I176" s="115">
        <v>3</v>
      </c>
      <c r="J176" s="111">
        <f>VLOOKUP(G176,'[2]Seguimiento WOS TROV'!$H:$L,5,0)</f>
        <v>0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51"/>
        <v>-3</v>
      </c>
      <c r="O176" s="289">
        <f t="shared" si="52"/>
        <v>3</v>
      </c>
      <c r="P176" s="269">
        <f>IFERROR(VLOOKUP(C176,Sheet18!A:B,2,0),0)</f>
        <v>51.39</v>
      </c>
      <c r="Q176" s="270">
        <f t="shared" si="53"/>
        <v>154.17000000000002</v>
      </c>
      <c r="R176" s="119">
        <v>45706</v>
      </c>
      <c r="S176" s="119">
        <v>45706</v>
      </c>
      <c r="T176" s="290">
        <f t="shared" ref="T176:U176" si="68">WORKDAY(S176,1)</f>
        <v>45707</v>
      </c>
      <c r="U176" s="290">
        <f t="shared" si="68"/>
        <v>45708</v>
      </c>
      <c r="V176" s="117" t="s">
        <v>560</v>
      </c>
      <c r="W176" s="162" t="s">
        <v>561</v>
      </c>
      <c r="X176" s="411">
        <v>45705</v>
      </c>
      <c r="Y176" s="118"/>
    </row>
    <row r="177" spans="1:25" ht="13" x14ac:dyDescent="0.2">
      <c r="A177" s="284" t="str">
        <f t="shared" si="12"/>
        <v>L50-I-48-04-30-80-MULT-15X15POUS272505</v>
      </c>
      <c r="B177" s="81">
        <v>45699</v>
      </c>
      <c r="C177" s="362" t="s">
        <v>2011</v>
      </c>
      <c r="D177" s="82" t="str">
        <f t="shared" si="50"/>
        <v>L50-I-48</v>
      </c>
      <c r="E177" s="135" t="s">
        <v>87</v>
      </c>
      <c r="F177" s="362" t="s">
        <v>3191</v>
      </c>
      <c r="G177" s="9">
        <v>30851755</v>
      </c>
      <c r="H177" s="183">
        <v>0</v>
      </c>
      <c r="I177" s="115">
        <v>2</v>
      </c>
      <c r="J177" s="111">
        <f>VLOOKUP(G177,'[2]Seguimiento WOS TROV'!$H:$L,5,0)</f>
        <v>0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51"/>
        <v>-2</v>
      </c>
      <c r="O177" s="289">
        <f t="shared" si="52"/>
        <v>2</v>
      </c>
      <c r="P177" s="269">
        <f>IFERROR(VLOOKUP(C177,Sheet18!A:B,2,0),0)</f>
        <v>130.1</v>
      </c>
      <c r="Q177" s="270">
        <f t="shared" si="53"/>
        <v>260.2</v>
      </c>
      <c r="R177" s="119">
        <v>45706</v>
      </c>
      <c r="S177" s="119">
        <v>45706</v>
      </c>
      <c r="T177" s="290">
        <f t="shared" ref="T177:U177" si="69">WORKDAY(S177,1)</f>
        <v>45707</v>
      </c>
      <c r="U177" s="290">
        <f t="shared" si="69"/>
        <v>45708</v>
      </c>
      <c r="V177" s="117" t="s">
        <v>560</v>
      </c>
      <c r="W177" s="162" t="s">
        <v>561</v>
      </c>
      <c r="X177" s="411">
        <v>45705</v>
      </c>
      <c r="Y177" s="118"/>
    </row>
    <row r="178" spans="1:25" ht="13" x14ac:dyDescent="0.2">
      <c r="A178" s="284" t="str">
        <f t="shared" si="12"/>
        <v>L50-I-48-06-27-90-MULT-25X45POUS272517</v>
      </c>
      <c r="B178" s="81">
        <v>45699</v>
      </c>
      <c r="C178" s="362" t="s">
        <v>3136</v>
      </c>
      <c r="D178" s="82" t="str">
        <f t="shared" si="50"/>
        <v>L50-I-48</v>
      </c>
      <c r="E178" s="135" t="s">
        <v>87</v>
      </c>
      <c r="F178" s="362" t="s">
        <v>3193</v>
      </c>
      <c r="G178" s="9">
        <v>30851756</v>
      </c>
      <c r="H178" s="183">
        <v>0</v>
      </c>
      <c r="I178" s="115">
        <v>26</v>
      </c>
      <c r="J178" s="111">
        <f>VLOOKUP(G178,'[2]Seguimiento WOS TROV'!$H:$L,5,0)</f>
        <v>0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125">
        <f t="shared" si="51"/>
        <v>-26</v>
      </c>
      <c r="O178" s="289">
        <f t="shared" si="52"/>
        <v>26</v>
      </c>
      <c r="P178" s="269">
        <f>IFERROR(VLOOKUP(C178,Sheet18!A:B,2,0),0)</f>
        <v>134.55000000000001</v>
      </c>
      <c r="Q178" s="270">
        <f t="shared" si="53"/>
        <v>3498.3</v>
      </c>
      <c r="R178" s="119">
        <v>45706</v>
      </c>
      <c r="S178" s="119">
        <v>45706</v>
      </c>
      <c r="T178" s="290">
        <f t="shared" ref="T178:U178" si="70">WORKDAY(S178,1)</f>
        <v>45707</v>
      </c>
      <c r="U178" s="290">
        <f t="shared" si="70"/>
        <v>45708</v>
      </c>
      <c r="V178" s="117" t="s">
        <v>560</v>
      </c>
      <c r="W178" s="162" t="s">
        <v>561</v>
      </c>
      <c r="X178" s="411">
        <v>45705</v>
      </c>
      <c r="Y178" s="118"/>
    </row>
    <row r="179" spans="1:25" ht="13" x14ac:dyDescent="0.2">
      <c r="A179" s="284" t="str">
        <f t="shared" si="12"/>
        <v>L50-I-48-06-30-90-MULT-9X9POUS272513</v>
      </c>
      <c r="B179" s="81">
        <v>45699</v>
      </c>
      <c r="C179" s="362" t="s">
        <v>3137</v>
      </c>
      <c r="D179" s="82" t="str">
        <f t="shared" si="50"/>
        <v>L50-I-48</v>
      </c>
      <c r="E179" s="135" t="s">
        <v>87</v>
      </c>
      <c r="F179" s="362" t="s">
        <v>3194</v>
      </c>
      <c r="G179" s="9">
        <v>30851757</v>
      </c>
      <c r="H179" s="183">
        <v>0</v>
      </c>
      <c r="I179" s="115">
        <v>4</v>
      </c>
      <c r="J179" s="111">
        <f>VLOOKUP(G179,'[2]Seguimiento WOS TROV'!$H:$L,5,0)</f>
        <v>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51"/>
        <v>-4</v>
      </c>
      <c r="O179" s="289">
        <f t="shared" si="52"/>
        <v>4</v>
      </c>
      <c r="P179" s="269">
        <f>IFERROR(VLOOKUP(C179,Sheet18!A:B,2,0),0)</f>
        <v>142.46</v>
      </c>
      <c r="Q179" s="270">
        <f t="shared" si="53"/>
        <v>569.84</v>
      </c>
      <c r="R179" s="119">
        <v>45706</v>
      </c>
      <c r="S179" s="119">
        <v>45706</v>
      </c>
      <c r="T179" s="290">
        <f t="shared" ref="T179:U179" si="71">WORKDAY(S179,1)</f>
        <v>45707</v>
      </c>
      <c r="U179" s="290">
        <f t="shared" si="71"/>
        <v>45708</v>
      </c>
      <c r="V179" s="117" t="s">
        <v>560</v>
      </c>
      <c r="W179" s="162" t="s">
        <v>561</v>
      </c>
      <c r="X179" s="411">
        <v>45705</v>
      </c>
      <c r="Y179" s="118"/>
    </row>
    <row r="180" spans="1:25" ht="13" x14ac:dyDescent="0.2">
      <c r="A180" s="284" t="str">
        <f t="shared" si="12"/>
        <v>L50-I-48-12-30-80-MULT-15X15POUS272523</v>
      </c>
      <c r="B180" s="81">
        <v>45699</v>
      </c>
      <c r="C180" s="362" t="s">
        <v>3130</v>
      </c>
      <c r="D180" s="82" t="str">
        <f t="shared" si="50"/>
        <v>L50-I-48</v>
      </c>
      <c r="E180" s="135" t="s">
        <v>87</v>
      </c>
      <c r="F180" s="362" t="s">
        <v>3196</v>
      </c>
      <c r="G180" s="9">
        <v>30851758</v>
      </c>
      <c r="H180" s="183">
        <v>0</v>
      </c>
      <c r="I180" s="115">
        <v>2</v>
      </c>
      <c r="J180" s="111">
        <f>VLOOKUP(G180,'[2]Seguimiento WOS TROV'!$H:$L,5,0)</f>
        <v>0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125">
        <f t="shared" si="51"/>
        <v>-2</v>
      </c>
      <c r="O180" s="289">
        <f t="shared" si="52"/>
        <v>2</v>
      </c>
      <c r="P180" s="269">
        <f>IFERROR(VLOOKUP(C180,Sheet18!A:B,2,0),0)</f>
        <v>134.1</v>
      </c>
      <c r="Q180" s="270">
        <f t="shared" si="53"/>
        <v>268.2</v>
      </c>
      <c r="R180" s="119">
        <v>45706</v>
      </c>
      <c r="S180" s="119">
        <v>45706</v>
      </c>
      <c r="T180" s="290">
        <f t="shared" ref="T180:U180" si="72">WORKDAY(S180,1)</f>
        <v>45707</v>
      </c>
      <c r="U180" s="290">
        <f t="shared" si="72"/>
        <v>45708</v>
      </c>
      <c r="V180" s="117" t="s">
        <v>560</v>
      </c>
      <c r="W180" s="162" t="s">
        <v>561</v>
      </c>
      <c r="X180" s="411">
        <v>45705</v>
      </c>
      <c r="Y180" s="118"/>
    </row>
    <row r="181" spans="1:25" ht="13" x14ac:dyDescent="0.2">
      <c r="A181" s="284" t="str">
        <f t="shared" si="12"/>
        <v>L50-E-48-12-30-80-MULT-9X59POUS272550</v>
      </c>
      <c r="B181" s="81">
        <v>45699</v>
      </c>
      <c r="C181" s="362" t="s">
        <v>1750</v>
      </c>
      <c r="D181" s="82" t="str">
        <f t="shared" si="50"/>
        <v>L50-E-48</v>
      </c>
      <c r="E181" s="135" t="s">
        <v>87</v>
      </c>
      <c r="F181" s="362" t="s">
        <v>3197</v>
      </c>
      <c r="G181" s="9">
        <v>30851759</v>
      </c>
      <c r="H181" s="183">
        <v>0</v>
      </c>
      <c r="I181" s="115">
        <v>18</v>
      </c>
      <c r="J181" s="111">
        <f>VLOOKUP(G181,'[2]Seguimiento WOS TROV'!$H:$L,5,0)</f>
        <v>0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51"/>
        <v>-18</v>
      </c>
      <c r="O181" s="289">
        <f t="shared" si="52"/>
        <v>18</v>
      </c>
      <c r="P181" s="269">
        <f>IFERROR(VLOOKUP(C181,Sheet18!A:B,2,0),0)</f>
        <v>135.30000000000001</v>
      </c>
      <c r="Q181" s="270">
        <f t="shared" si="53"/>
        <v>2435.4</v>
      </c>
      <c r="R181" s="119">
        <v>45706</v>
      </c>
      <c r="S181" s="119">
        <v>45706</v>
      </c>
      <c r="T181" s="290">
        <f t="shared" ref="T181:U181" si="73">WORKDAY(S181,1)</f>
        <v>45707</v>
      </c>
      <c r="U181" s="290">
        <f t="shared" si="73"/>
        <v>45708</v>
      </c>
      <c r="V181" s="117" t="s">
        <v>560</v>
      </c>
      <c r="W181" s="162" t="s">
        <v>561</v>
      </c>
      <c r="X181" s="411">
        <v>45705</v>
      </c>
      <c r="Y181" s="118"/>
    </row>
    <row r="182" spans="1:25" ht="13" x14ac:dyDescent="0.2">
      <c r="A182" s="284" t="str">
        <f t="shared" si="12"/>
        <v>L50-E-48-06-30-80-MULT-9X59POUS272562</v>
      </c>
      <c r="B182" s="81">
        <v>45699</v>
      </c>
      <c r="C182" s="362" t="s">
        <v>1174</v>
      </c>
      <c r="D182" s="82" t="str">
        <f t="shared" si="50"/>
        <v>L50-E-48</v>
      </c>
      <c r="E182" s="135" t="s">
        <v>87</v>
      </c>
      <c r="F182" s="362" t="s">
        <v>3198</v>
      </c>
      <c r="G182" s="9">
        <v>30851760</v>
      </c>
      <c r="H182" s="183">
        <v>0</v>
      </c>
      <c r="I182" s="115">
        <v>1</v>
      </c>
      <c r="J182" s="111">
        <f>VLOOKUP(G182,'[2]Seguimiento WOS TROV'!$H:$L,5,0)</f>
        <v>0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51"/>
        <v>-1</v>
      </c>
      <c r="O182" s="289">
        <f t="shared" si="52"/>
        <v>1</v>
      </c>
      <c r="P182" s="269">
        <f>IFERROR(VLOOKUP(C182,Sheet18!A:B,2,0),0)</f>
        <v>135.03</v>
      </c>
      <c r="Q182" s="270">
        <f t="shared" si="53"/>
        <v>135.03</v>
      </c>
      <c r="R182" s="119">
        <v>45706</v>
      </c>
      <c r="S182" s="119">
        <v>45706</v>
      </c>
      <c r="T182" s="290">
        <f t="shared" ref="T182:U182" si="74">WORKDAY(S182,1)</f>
        <v>45707</v>
      </c>
      <c r="U182" s="290">
        <f t="shared" si="74"/>
        <v>45708</v>
      </c>
      <c r="V182" s="117" t="s">
        <v>560</v>
      </c>
      <c r="W182" s="162" t="s">
        <v>561</v>
      </c>
      <c r="X182" s="411">
        <v>45705</v>
      </c>
      <c r="Y182" s="118"/>
    </row>
    <row r="183" spans="1:25" ht="13" x14ac:dyDescent="0.2">
      <c r="A183" s="284" t="str">
        <f t="shared" si="12"/>
        <v>L50-E-12-02-27-90-MULT-120POUS272567</v>
      </c>
      <c r="B183" s="81">
        <v>45699</v>
      </c>
      <c r="C183" s="362" t="s">
        <v>3138</v>
      </c>
      <c r="D183" s="82" t="str">
        <f t="shared" si="50"/>
        <v>L50-E-12</v>
      </c>
      <c r="E183" s="135" t="s">
        <v>87</v>
      </c>
      <c r="F183" s="362" t="s">
        <v>3199</v>
      </c>
      <c r="G183" s="9">
        <v>30851761</v>
      </c>
      <c r="H183" s="183">
        <v>0</v>
      </c>
      <c r="I183" s="115">
        <v>3</v>
      </c>
      <c r="J183" s="111">
        <f>VLOOKUP(G183,'[2]Seguimiento WOS TROV'!$H:$L,5,0)</f>
        <v>0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51"/>
        <v>-3</v>
      </c>
      <c r="O183" s="289">
        <f t="shared" si="52"/>
        <v>3</v>
      </c>
      <c r="P183" s="269">
        <f>IFERROR(VLOOKUP(C183,Sheet18!A:B,2,0),0)</f>
        <v>97.71</v>
      </c>
      <c r="Q183" s="270">
        <f t="shared" si="53"/>
        <v>293.13</v>
      </c>
      <c r="R183" s="119">
        <v>45706</v>
      </c>
      <c r="S183" s="119">
        <v>45706</v>
      </c>
      <c r="T183" s="290">
        <f t="shared" ref="T183:U183" si="75">WORKDAY(S183,1)</f>
        <v>45707</v>
      </c>
      <c r="U183" s="290">
        <f t="shared" si="75"/>
        <v>45708</v>
      </c>
      <c r="V183" s="117" t="s">
        <v>560</v>
      </c>
      <c r="W183" s="162" t="s">
        <v>561</v>
      </c>
      <c r="X183" s="411">
        <v>45705</v>
      </c>
      <c r="Y183" s="118"/>
    </row>
    <row r="184" spans="1:25" ht="13" x14ac:dyDescent="0.2">
      <c r="A184" s="284" t="str">
        <f t="shared" si="12"/>
        <v>L50-E-48-02-27-90-MULT-120POUS272567</v>
      </c>
      <c r="B184" s="81">
        <v>45699</v>
      </c>
      <c r="C184" s="362" t="s">
        <v>3139</v>
      </c>
      <c r="D184" s="82" t="str">
        <f t="shared" si="50"/>
        <v>L50-E-48</v>
      </c>
      <c r="E184" s="135" t="s">
        <v>87</v>
      </c>
      <c r="F184" s="362" t="s">
        <v>3199</v>
      </c>
      <c r="G184" s="9">
        <v>30851762</v>
      </c>
      <c r="H184" s="183">
        <v>0</v>
      </c>
      <c r="I184" s="115">
        <v>36</v>
      </c>
      <c r="J184" s="111">
        <f>VLOOKUP(G184,'[2]Seguimiento WOS TROV'!$H:$L,5,0)</f>
        <v>0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51"/>
        <v>-36</v>
      </c>
      <c r="O184" s="289">
        <f t="shared" si="52"/>
        <v>36</v>
      </c>
      <c r="P184" s="269">
        <f>IFERROR(VLOOKUP(C184,Sheet18!A:B,2,0),0)</f>
        <v>97.71</v>
      </c>
      <c r="Q184" s="270">
        <f t="shared" si="53"/>
        <v>3517.56</v>
      </c>
      <c r="R184" s="119">
        <v>45706</v>
      </c>
      <c r="S184" s="119">
        <v>45706</v>
      </c>
      <c r="T184" s="290">
        <f t="shared" ref="T184:U184" si="76">WORKDAY(S184,1)</f>
        <v>45707</v>
      </c>
      <c r="U184" s="290">
        <f t="shared" si="76"/>
        <v>45708</v>
      </c>
      <c r="V184" s="117" t="s">
        <v>560</v>
      </c>
      <c r="W184" s="162" t="s">
        <v>561</v>
      </c>
      <c r="X184" s="411">
        <v>45705</v>
      </c>
      <c r="Y184" s="118"/>
    </row>
    <row r="185" spans="1:25" ht="13" x14ac:dyDescent="0.2">
      <c r="A185" s="284" t="str">
        <f t="shared" si="12"/>
        <v>L50-I-48-12-40-80-MULT-15X35POUS272353</v>
      </c>
      <c r="B185" s="61">
        <v>45701</v>
      </c>
      <c r="C185" s="362" t="s">
        <v>3256</v>
      </c>
      <c r="D185" s="82" t="s">
        <v>365</v>
      </c>
      <c r="E185" s="135" t="s">
        <v>87</v>
      </c>
      <c r="F185" s="362" t="s">
        <v>3260</v>
      </c>
      <c r="G185" s="9">
        <v>30851775</v>
      </c>
      <c r="H185" s="183">
        <v>0</v>
      </c>
      <c r="I185" s="115">
        <v>1</v>
      </c>
      <c r="J185" s="111">
        <f>VLOOKUP(G185,'[2]Seguimiento WOS TROV'!$H:$L,5,0)</f>
        <v>0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125">
        <f t="shared" ref="N185:N194" si="77">J185-I185</f>
        <v>-1</v>
      </c>
      <c r="O185" s="289">
        <f t="shared" ref="O185:O194" si="78">+N185*-1</f>
        <v>1</v>
      </c>
      <c r="P185" s="269">
        <f>IFERROR(VLOOKUP(C185,Sheet18!A:B,2,0),0)</f>
        <v>134.1</v>
      </c>
      <c r="Q185" s="270">
        <f t="shared" ref="Q185:Q194" si="79">+P185*O185</f>
        <v>134.1</v>
      </c>
      <c r="R185" s="119">
        <v>45706</v>
      </c>
      <c r="S185" s="119">
        <v>45706</v>
      </c>
      <c r="T185" s="290">
        <f t="shared" ref="T185:T194" si="80">WORKDAY(S185,1)</f>
        <v>45707</v>
      </c>
      <c r="U185" s="290">
        <f t="shared" ref="U185:U195" si="81">WORKDAY(T185,1)</f>
        <v>45708</v>
      </c>
      <c r="V185" s="117" t="s">
        <v>560</v>
      </c>
      <c r="W185" s="162" t="s">
        <v>561</v>
      </c>
      <c r="X185" s="411">
        <v>45706</v>
      </c>
      <c r="Y185" s="118"/>
    </row>
    <row r="186" spans="1:25" ht="13" x14ac:dyDescent="0.2">
      <c r="A186" s="284" t="str">
        <f t="shared" si="12"/>
        <v>L35-I-48-04-30-90-MULT-120POUS272588</v>
      </c>
      <c r="B186" s="61">
        <v>45701</v>
      </c>
      <c r="C186" s="362" t="s">
        <v>1069</v>
      </c>
      <c r="D186" s="82" t="s">
        <v>364</v>
      </c>
      <c r="E186" s="135" t="s">
        <v>87</v>
      </c>
      <c r="F186" s="362" t="s">
        <v>3261</v>
      </c>
      <c r="G186" s="9">
        <v>30851776</v>
      </c>
      <c r="H186" s="183">
        <v>0</v>
      </c>
      <c r="I186" s="115">
        <v>17</v>
      </c>
      <c r="J186" s="111">
        <f>VLOOKUP(G186,'[2]Seguimiento WOS TROV'!$H:$L,5,0)</f>
        <v>0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77"/>
        <v>-17</v>
      </c>
      <c r="O186" s="289">
        <f t="shared" si="78"/>
        <v>17</v>
      </c>
      <c r="P186" s="269">
        <f>IFERROR(VLOOKUP(C186,Sheet18!A:B,2,0),0)</f>
        <v>102.68</v>
      </c>
      <c r="Q186" s="270">
        <f t="shared" si="79"/>
        <v>1745.5600000000002</v>
      </c>
      <c r="R186" s="119">
        <v>45706</v>
      </c>
      <c r="S186" s="119">
        <v>45706</v>
      </c>
      <c r="T186" s="290">
        <f t="shared" si="80"/>
        <v>45707</v>
      </c>
      <c r="U186" s="290">
        <f t="shared" si="81"/>
        <v>45708</v>
      </c>
      <c r="V186" s="117" t="s">
        <v>560</v>
      </c>
      <c r="W186" s="162" t="s">
        <v>561</v>
      </c>
      <c r="X186" s="411">
        <v>45705</v>
      </c>
      <c r="Y186" s="118"/>
    </row>
    <row r="187" spans="1:25" ht="13" x14ac:dyDescent="0.2">
      <c r="A187" s="284" t="str">
        <f t="shared" si="12"/>
        <v>L50-I-48-12-35-90-MULT-ASYMPOUS272582</v>
      </c>
      <c r="B187" s="61">
        <v>45701</v>
      </c>
      <c r="C187" s="362" t="s">
        <v>902</v>
      </c>
      <c r="D187" s="82" t="s">
        <v>365</v>
      </c>
      <c r="E187" s="135" t="s">
        <v>87</v>
      </c>
      <c r="F187" s="362" t="s">
        <v>3262</v>
      </c>
      <c r="G187" s="9">
        <v>30851777</v>
      </c>
      <c r="H187" s="183">
        <v>0</v>
      </c>
      <c r="I187" s="115">
        <v>1</v>
      </c>
      <c r="J187" s="111">
        <f>VLOOKUP(G187,'[2]Seguimiento WOS TROV'!$H:$L,5,0)</f>
        <v>0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77"/>
        <v>-1</v>
      </c>
      <c r="O187" s="289">
        <f t="shared" si="78"/>
        <v>1</v>
      </c>
      <c r="P187" s="269">
        <f>IFERROR(VLOOKUP(C187,Sheet18!A:B,2,0),0)</f>
        <v>136</v>
      </c>
      <c r="Q187" s="270">
        <f t="shared" si="79"/>
        <v>136</v>
      </c>
      <c r="R187" s="119">
        <v>45706</v>
      </c>
      <c r="S187" s="119">
        <v>45706</v>
      </c>
      <c r="T187" s="290">
        <f t="shared" si="80"/>
        <v>45707</v>
      </c>
      <c r="U187" s="290">
        <f t="shared" si="81"/>
        <v>45708</v>
      </c>
      <c r="V187" s="117" t="s">
        <v>560</v>
      </c>
      <c r="W187" s="162" t="s">
        <v>561</v>
      </c>
      <c r="X187" s="411">
        <v>45705</v>
      </c>
      <c r="Y187" s="118"/>
    </row>
    <row r="188" spans="1:25" ht="13" x14ac:dyDescent="0.2">
      <c r="A188" s="284" t="str">
        <f t="shared" si="12"/>
        <v>L35-I-48-12-35-80-MULT-120POUS272587</v>
      </c>
      <c r="B188" s="61">
        <v>45701</v>
      </c>
      <c r="C188" s="362" t="s">
        <v>855</v>
      </c>
      <c r="D188" s="82" t="s">
        <v>364</v>
      </c>
      <c r="E188" s="135" t="s">
        <v>87</v>
      </c>
      <c r="F188" s="362" t="s">
        <v>3263</v>
      </c>
      <c r="G188" s="9">
        <v>30851778</v>
      </c>
      <c r="H188" s="183">
        <v>0</v>
      </c>
      <c r="I188" s="115">
        <v>3</v>
      </c>
      <c r="J188" s="111">
        <f>VLOOKUP(G188,'[2]Seguimiento WOS TROV'!$H:$L,5,0)</f>
        <v>0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125">
        <f t="shared" si="77"/>
        <v>-3</v>
      </c>
      <c r="O188" s="289">
        <f t="shared" si="78"/>
        <v>3</v>
      </c>
      <c r="P188" s="269">
        <f>IFERROR(VLOOKUP(C188,Sheet18!A:B,2,0),0)</f>
        <v>118.81</v>
      </c>
      <c r="Q188" s="270">
        <f t="shared" si="79"/>
        <v>356.43</v>
      </c>
      <c r="R188" s="119">
        <v>45706</v>
      </c>
      <c r="S188" s="119">
        <v>45706</v>
      </c>
      <c r="T188" s="290">
        <f t="shared" si="80"/>
        <v>45707</v>
      </c>
      <c r="U188" s="290">
        <f t="shared" si="81"/>
        <v>45708</v>
      </c>
      <c r="V188" s="117" t="s">
        <v>560</v>
      </c>
      <c r="W188" s="162" t="s">
        <v>561</v>
      </c>
      <c r="X188" s="411">
        <v>45705</v>
      </c>
      <c r="Y188" s="118"/>
    </row>
    <row r="189" spans="1:25" ht="13" x14ac:dyDescent="0.2">
      <c r="A189" s="284" t="str">
        <f t="shared" si="12"/>
        <v>L50-E-12-04-30-90-MULT-9X29POUS272583</v>
      </c>
      <c r="B189" s="61">
        <v>45701</v>
      </c>
      <c r="C189" s="362" t="s">
        <v>3243</v>
      </c>
      <c r="D189" s="82" t="s">
        <v>362</v>
      </c>
      <c r="E189" s="135" t="s">
        <v>87</v>
      </c>
      <c r="F189" s="362" t="s">
        <v>3264</v>
      </c>
      <c r="G189" s="9">
        <v>30851779</v>
      </c>
      <c r="H189" s="183">
        <v>0</v>
      </c>
      <c r="I189" s="115">
        <v>2</v>
      </c>
      <c r="J189" s="111">
        <f>VLOOKUP(G189,'[2]Seguimiento WOS TROV'!$H:$L,5,0)</f>
        <v>0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77"/>
        <v>-2</v>
      </c>
      <c r="O189" s="289">
        <f t="shared" si="78"/>
        <v>2</v>
      </c>
      <c r="P189" s="269">
        <f>IFERROR(VLOOKUP(C189,Sheet18!A:B,2,0),0)</f>
        <v>51.02</v>
      </c>
      <c r="Q189" s="270">
        <f t="shared" si="79"/>
        <v>102.04</v>
      </c>
      <c r="R189" s="119">
        <v>45706</v>
      </c>
      <c r="S189" s="119">
        <v>45706</v>
      </c>
      <c r="T189" s="290">
        <f t="shared" si="80"/>
        <v>45707</v>
      </c>
      <c r="U189" s="290">
        <f t="shared" si="81"/>
        <v>45708</v>
      </c>
      <c r="V189" s="117" t="s">
        <v>560</v>
      </c>
      <c r="W189" s="162" t="s">
        <v>561</v>
      </c>
      <c r="X189" s="411">
        <v>45706</v>
      </c>
      <c r="Y189" s="118"/>
    </row>
    <row r="190" spans="1:25" ht="13" x14ac:dyDescent="0.2">
      <c r="A190" s="284" t="str">
        <f t="shared" si="12"/>
        <v>L50-E-12-12-27-80-MULT-15X15POUS272586</v>
      </c>
      <c r="B190" s="61">
        <v>45701</v>
      </c>
      <c r="C190" s="362" t="s">
        <v>3247</v>
      </c>
      <c r="D190" s="82" t="s">
        <v>362</v>
      </c>
      <c r="E190" s="135" t="s">
        <v>87</v>
      </c>
      <c r="F190" s="362" t="s">
        <v>3265</v>
      </c>
      <c r="G190" s="9">
        <v>30851780</v>
      </c>
      <c r="H190" s="183">
        <v>0</v>
      </c>
      <c r="I190" s="115">
        <v>3</v>
      </c>
      <c r="J190" s="111">
        <f>VLOOKUP(G190,'[2]Seguimiento WOS TROV'!$H:$L,5,0)</f>
        <v>0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77"/>
        <v>-3</v>
      </c>
      <c r="O190" s="289">
        <f t="shared" si="78"/>
        <v>3</v>
      </c>
      <c r="P190" s="269">
        <f>IFERROR(VLOOKUP(C190,Sheet18!A:B,2,0),0)</f>
        <v>50.77</v>
      </c>
      <c r="Q190" s="270">
        <f t="shared" si="79"/>
        <v>152.31</v>
      </c>
      <c r="R190" s="119">
        <v>45706</v>
      </c>
      <c r="S190" s="119">
        <v>45706</v>
      </c>
      <c r="T190" s="290">
        <f t="shared" si="80"/>
        <v>45707</v>
      </c>
      <c r="U190" s="290">
        <f t="shared" si="81"/>
        <v>45708</v>
      </c>
      <c r="V190" s="117" t="s">
        <v>560</v>
      </c>
      <c r="W190" s="162" t="s">
        <v>561</v>
      </c>
      <c r="X190" s="411">
        <v>45706</v>
      </c>
      <c r="Y190" s="118"/>
    </row>
    <row r="191" spans="1:25" ht="13" x14ac:dyDescent="0.2">
      <c r="A191" s="284" t="str">
        <f t="shared" si="12"/>
        <v>L50-E-48-04-30-90-MULT-9X29POUS272583</v>
      </c>
      <c r="B191" s="61">
        <v>45701</v>
      </c>
      <c r="C191" s="362" t="s">
        <v>3250</v>
      </c>
      <c r="D191" s="82" t="s">
        <v>363</v>
      </c>
      <c r="E191" s="135" t="s">
        <v>87</v>
      </c>
      <c r="F191" s="362" t="s">
        <v>3264</v>
      </c>
      <c r="G191" s="9">
        <v>30851781</v>
      </c>
      <c r="H191" s="183">
        <v>0</v>
      </c>
      <c r="I191" s="115">
        <v>4</v>
      </c>
      <c r="J191" s="111">
        <f>VLOOKUP(G191,'[2]Seguimiento WOS TROV'!$H:$L,5,0)</f>
        <v>0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125">
        <f t="shared" si="77"/>
        <v>-4</v>
      </c>
      <c r="O191" s="289">
        <f t="shared" si="78"/>
        <v>4</v>
      </c>
      <c r="P191" s="269">
        <f>IFERROR(VLOOKUP(C191,Sheet18!A:B,2,0),0)</f>
        <v>141.44999999999999</v>
      </c>
      <c r="Q191" s="270">
        <f t="shared" si="79"/>
        <v>565.79999999999995</v>
      </c>
      <c r="R191" s="119">
        <v>45706</v>
      </c>
      <c r="S191" s="119">
        <v>45706</v>
      </c>
      <c r="T191" s="290">
        <f t="shared" si="80"/>
        <v>45707</v>
      </c>
      <c r="U191" s="290">
        <f t="shared" si="81"/>
        <v>45708</v>
      </c>
      <c r="V191" s="117" t="s">
        <v>560</v>
      </c>
      <c r="W191" s="162" t="s">
        <v>561</v>
      </c>
      <c r="X191" s="411">
        <v>45706</v>
      </c>
      <c r="Y191" s="118"/>
    </row>
    <row r="192" spans="1:25" ht="13" x14ac:dyDescent="0.2">
      <c r="A192" s="284" t="str">
        <f t="shared" si="12"/>
        <v>L50-E-48-12-27-80-MULT-15X15POUS272586</v>
      </c>
      <c r="B192" s="61">
        <v>45701</v>
      </c>
      <c r="C192" s="362" t="s">
        <v>1124</v>
      </c>
      <c r="D192" s="82" t="s">
        <v>363</v>
      </c>
      <c r="E192" s="135" t="s">
        <v>87</v>
      </c>
      <c r="F192" s="362" t="s">
        <v>3265</v>
      </c>
      <c r="G192" s="9">
        <v>30851782</v>
      </c>
      <c r="H192" s="183">
        <v>0</v>
      </c>
      <c r="I192" s="115">
        <v>7</v>
      </c>
      <c r="J192" s="111">
        <f>VLOOKUP(G192,'[2]Seguimiento WOS TROV'!$H:$L,5,0)</f>
        <v>0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77"/>
        <v>-7</v>
      </c>
      <c r="O192" s="289">
        <f t="shared" si="78"/>
        <v>7</v>
      </c>
      <c r="P192" s="269">
        <f>IFERROR(VLOOKUP(C192,Sheet18!A:B,2,0),0)</f>
        <v>134.55000000000001</v>
      </c>
      <c r="Q192" s="270">
        <f t="shared" si="79"/>
        <v>941.85000000000014</v>
      </c>
      <c r="R192" s="119">
        <v>45706</v>
      </c>
      <c r="S192" s="119">
        <v>45706</v>
      </c>
      <c r="T192" s="290">
        <f t="shared" si="80"/>
        <v>45707</v>
      </c>
      <c r="U192" s="290">
        <f t="shared" si="81"/>
        <v>45708</v>
      </c>
      <c r="V192" s="117" t="s">
        <v>560</v>
      </c>
      <c r="W192" s="162" t="s">
        <v>561</v>
      </c>
      <c r="X192" s="411">
        <v>45706</v>
      </c>
      <c r="Y192" s="118"/>
    </row>
    <row r="193" spans="1:25" ht="13" x14ac:dyDescent="0.2">
      <c r="A193" s="284" t="str">
        <f t="shared" si="12"/>
        <v>L50-I-12-06-35-80-MULT-40X40POUS272560</v>
      </c>
      <c r="B193" s="61">
        <v>45701</v>
      </c>
      <c r="C193" s="362" t="s">
        <v>3252</v>
      </c>
      <c r="D193" s="82" t="s">
        <v>361</v>
      </c>
      <c r="E193" s="135" t="s">
        <v>87</v>
      </c>
      <c r="F193" s="362" t="s">
        <v>3266</v>
      </c>
      <c r="G193" s="9">
        <v>30851783</v>
      </c>
      <c r="H193" s="183">
        <v>0</v>
      </c>
      <c r="I193" s="115">
        <v>8</v>
      </c>
      <c r="J193" s="111">
        <f>VLOOKUP(G193,'[2]Seguimiento WOS TROV'!$H:$L,5,0)</f>
        <v>0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125">
        <f t="shared" si="77"/>
        <v>-8</v>
      </c>
      <c r="O193" s="289">
        <f t="shared" si="78"/>
        <v>8</v>
      </c>
      <c r="P193" s="269">
        <f>IFERROR(VLOOKUP(C193,Sheet18!A:B,2,0),0)</f>
        <v>51.02</v>
      </c>
      <c r="Q193" s="270">
        <f t="shared" si="79"/>
        <v>408.16</v>
      </c>
      <c r="R193" s="119">
        <v>45706</v>
      </c>
      <c r="S193" s="119">
        <v>45706</v>
      </c>
      <c r="T193" s="290">
        <f t="shared" si="80"/>
        <v>45707</v>
      </c>
      <c r="U193" s="290">
        <f t="shared" si="81"/>
        <v>45708</v>
      </c>
      <c r="V193" s="117" t="s">
        <v>560</v>
      </c>
      <c r="W193" s="162" t="s">
        <v>561</v>
      </c>
      <c r="X193" s="411">
        <v>45706</v>
      </c>
      <c r="Y193" s="118"/>
    </row>
    <row r="194" spans="1:25" ht="13" x14ac:dyDescent="0.2">
      <c r="A194" s="284" t="str">
        <f t="shared" si="12"/>
        <v>L50-I-48-06-35-80-MULT-40X40POUS272560</v>
      </c>
      <c r="B194" s="61">
        <v>45701</v>
      </c>
      <c r="C194" s="362" t="s">
        <v>3255</v>
      </c>
      <c r="D194" s="82" t="s">
        <v>365</v>
      </c>
      <c r="E194" s="135" t="s">
        <v>87</v>
      </c>
      <c r="F194" s="362" t="s">
        <v>3266</v>
      </c>
      <c r="G194" s="9">
        <v>30851784</v>
      </c>
      <c r="H194" s="183">
        <v>0</v>
      </c>
      <c r="I194" s="115">
        <v>20</v>
      </c>
      <c r="J194" s="111">
        <f>VLOOKUP(G194,'[2]Seguimiento WOS TROV'!$H:$L,5,0)</f>
        <v>0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si="77"/>
        <v>-20</v>
      </c>
      <c r="O194" s="289">
        <f t="shared" si="78"/>
        <v>20</v>
      </c>
      <c r="P194" s="269">
        <f>IFERROR(VLOOKUP(C194,Sheet18!A:B,2,0),0)</f>
        <v>134.55000000000001</v>
      </c>
      <c r="Q194" s="270">
        <f t="shared" si="79"/>
        <v>2691</v>
      </c>
      <c r="R194" s="119">
        <v>45706</v>
      </c>
      <c r="S194" s="119">
        <v>45706</v>
      </c>
      <c r="T194" s="290">
        <f t="shared" si="80"/>
        <v>45707</v>
      </c>
      <c r="U194" s="290">
        <f t="shared" si="81"/>
        <v>45708</v>
      </c>
      <c r="V194" s="117" t="s">
        <v>560</v>
      </c>
      <c r="W194" s="162" t="s">
        <v>561</v>
      </c>
      <c r="X194" s="411">
        <v>45706</v>
      </c>
      <c r="Y194" s="118"/>
    </row>
    <row r="195" spans="1:25" ht="13" x14ac:dyDescent="0.2">
      <c r="A195" s="284" t="str">
        <f t="shared" si="12"/>
        <v>L35-I-12-04-BL-MULT-120POUS272094</v>
      </c>
      <c r="B195" s="61">
        <v>45705</v>
      </c>
      <c r="C195" s="362" t="s">
        <v>245</v>
      </c>
      <c r="D195" s="82" t="s">
        <v>360</v>
      </c>
      <c r="E195" s="135" t="s">
        <v>87</v>
      </c>
      <c r="F195" s="362" t="s">
        <v>3272</v>
      </c>
      <c r="G195" s="9">
        <v>30851785</v>
      </c>
      <c r="H195" s="183">
        <v>0</v>
      </c>
      <c r="I195" s="115">
        <v>300</v>
      </c>
      <c r="J195" s="111">
        <f>VLOOKUP(G195,'[2]Seguimiento WOS TROV'!$H:$L,5,0)</f>
        <v>0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125">
        <f t="shared" ref="N195:N214" si="82">J195-I195</f>
        <v>-300</v>
      </c>
      <c r="O195" s="289">
        <f t="shared" ref="O195:O214" si="83">+N195*-1</f>
        <v>300</v>
      </c>
      <c r="P195" s="269">
        <f>IFERROR(VLOOKUP(C195,Sheet18!A:B,2,0),0)</f>
        <v>58.32</v>
      </c>
      <c r="Q195" s="270">
        <f t="shared" ref="Q195:Q214" si="84">+P195*O195</f>
        <v>17496</v>
      </c>
      <c r="R195" s="119">
        <v>45708</v>
      </c>
      <c r="S195" s="119">
        <v>45708</v>
      </c>
      <c r="T195" s="290">
        <f>WORKDAY(S195,2)</f>
        <v>45712</v>
      </c>
      <c r="U195" s="290">
        <f t="shared" si="81"/>
        <v>45713</v>
      </c>
      <c r="V195" s="117" t="s">
        <v>560</v>
      </c>
      <c r="W195" s="162" t="s">
        <v>561</v>
      </c>
      <c r="X195" s="411">
        <v>45706</v>
      </c>
      <c r="Y195" s="118"/>
    </row>
    <row r="196" spans="1:25" ht="13" x14ac:dyDescent="0.2">
      <c r="A196" s="284" t="str">
        <f t="shared" si="12"/>
        <v>L35-I-12-04-BL-MULT-120POUS272094</v>
      </c>
      <c r="B196" s="61">
        <v>45705</v>
      </c>
      <c r="C196" s="362" t="s">
        <v>245</v>
      </c>
      <c r="D196" s="82" t="s">
        <v>360</v>
      </c>
      <c r="E196" s="135" t="s">
        <v>87</v>
      </c>
      <c r="F196" s="362" t="s">
        <v>3272</v>
      </c>
      <c r="G196" s="9">
        <v>30851785</v>
      </c>
      <c r="H196" s="183">
        <v>0</v>
      </c>
      <c r="I196" s="115">
        <v>50</v>
      </c>
      <c r="J196" s="111"/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ref="N196" si="85">J196-I196</f>
        <v>-50</v>
      </c>
      <c r="O196" s="289">
        <f t="shared" ref="O196" si="86">+N196*-1</f>
        <v>50</v>
      </c>
      <c r="P196" s="269">
        <f>IFERROR(VLOOKUP(C196,Sheet18!A:B,2,0),0)</f>
        <v>58.32</v>
      </c>
      <c r="Q196" s="270">
        <f t="shared" ref="Q196" si="87">+P196*O196</f>
        <v>2916</v>
      </c>
      <c r="R196" s="119">
        <v>45709</v>
      </c>
      <c r="S196" s="119">
        <v>45709</v>
      </c>
      <c r="T196" s="290">
        <f>WORKDAY(S196,1)</f>
        <v>45712</v>
      </c>
      <c r="U196" s="290">
        <f t="shared" ref="U196" si="88">WORKDAY(T196,1)</f>
        <v>45713</v>
      </c>
      <c r="V196" s="117" t="s">
        <v>560</v>
      </c>
      <c r="W196" s="162" t="s">
        <v>561</v>
      </c>
      <c r="X196" s="411">
        <v>45706</v>
      </c>
      <c r="Y196" s="118"/>
    </row>
    <row r="197" spans="1:25" ht="13" x14ac:dyDescent="0.2">
      <c r="A197" s="284" t="str">
        <f t="shared" si="12"/>
        <v>L35-I-12-04-35-80-MULT-120POUS272461</v>
      </c>
      <c r="B197" s="61">
        <v>45705</v>
      </c>
      <c r="C197" s="362" t="s">
        <v>490</v>
      </c>
      <c r="D197" s="82" t="s">
        <v>360</v>
      </c>
      <c r="E197" s="135" t="s">
        <v>87</v>
      </c>
      <c r="F197" s="362" t="s">
        <v>3151</v>
      </c>
      <c r="G197" s="9">
        <v>30851786</v>
      </c>
      <c r="H197" s="183">
        <v>0</v>
      </c>
      <c r="I197" s="115">
        <v>8</v>
      </c>
      <c r="J197" s="111">
        <f>VLOOKUP(G197,'[2]Seguimiento WOS TROV'!$H:$L,5,0)</f>
        <v>0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82"/>
        <v>-8</v>
      </c>
      <c r="O197" s="289">
        <f t="shared" si="83"/>
        <v>8</v>
      </c>
      <c r="P197" s="269">
        <f>IFERROR(VLOOKUP(C197,Sheet18!A:B,2,0),0)</f>
        <v>38.020000000000003</v>
      </c>
      <c r="Q197" s="270">
        <f t="shared" si="84"/>
        <v>304.16000000000003</v>
      </c>
      <c r="R197" s="119">
        <v>45709</v>
      </c>
      <c r="S197" s="119">
        <v>45709</v>
      </c>
      <c r="T197" s="290">
        <f>WORKDAY(S197,1)</f>
        <v>45712</v>
      </c>
      <c r="U197" s="290">
        <f t="shared" ref="U197" si="89">WORKDAY(T197,1)</f>
        <v>45713</v>
      </c>
      <c r="V197" s="117" t="s">
        <v>560</v>
      </c>
      <c r="W197" s="162" t="s">
        <v>561</v>
      </c>
      <c r="X197" s="411">
        <v>45706</v>
      </c>
      <c r="Y197" s="118"/>
    </row>
    <row r="198" spans="1:25" ht="13" x14ac:dyDescent="0.2">
      <c r="A198" s="284" t="str">
        <f t="shared" si="12"/>
        <v>L35-I-12-02-22-80-MULT-120POUS272373</v>
      </c>
      <c r="B198" s="61">
        <v>45705</v>
      </c>
      <c r="C198" s="362" t="s">
        <v>789</v>
      </c>
      <c r="D198" s="82" t="s">
        <v>360</v>
      </c>
      <c r="E198" s="135" t="s">
        <v>87</v>
      </c>
      <c r="F198" s="362" t="s">
        <v>3140</v>
      </c>
      <c r="G198" s="9">
        <v>30851787</v>
      </c>
      <c r="H198" s="183">
        <v>0</v>
      </c>
      <c r="I198" s="115">
        <v>3</v>
      </c>
      <c r="J198" s="111">
        <f>VLOOKUP(G198,'[2]Seguimiento WOS TROV'!$H:$L,5,0)</f>
        <v>0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82"/>
        <v>-3</v>
      </c>
      <c r="O198" s="289">
        <f t="shared" si="83"/>
        <v>3</v>
      </c>
      <c r="P198" s="269">
        <f>IFERROR(VLOOKUP(C198,Sheet18!A:B,2,0),0)</f>
        <v>30.17</v>
      </c>
      <c r="Q198" s="270">
        <f t="shared" si="84"/>
        <v>90.51</v>
      </c>
      <c r="R198" s="119">
        <v>45709</v>
      </c>
      <c r="S198" s="119">
        <v>45709</v>
      </c>
      <c r="T198" s="290">
        <f t="shared" ref="T198:T214" si="90">WORKDAY(S198,1)</f>
        <v>45712</v>
      </c>
      <c r="U198" s="290">
        <f t="shared" ref="U198:U214" si="91">WORKDAY(T198,1)</f>
        <v>45713</v>
      </c>
      <c r="V198" s="117" t="s">
        <v>560</v>
      </c>
      <c r="W198" s="162" t="s">
        <v>561</v>
      </c>
      <c r="X198" s="411">
        <v>45706</v>
      </c>
      <c r="Y198" s="118"/>
    </row>
    <row r="199" spans="1:25" ht="13" x14ac:dyDescent="0.2">
      <c r="A199" s="284" t="str">
        <f t="shared" si="12"/>
        <v>L35-I-12-02-30-80-MULT-120POUS272373</v>
      </c>
      <c r="B199" s="61">
        <v>45705</v>
      </c>
      <c r="C199" s="362" t="s">
        <v>111</v>
      </c>
      <c r="D199" s="82" t="s">
        <v>360</v>
      </c>
      <c r="E199" s="135" t="s">
        <v>87</v>
      </c>
      <c r="F199" s="362" t="s">
        <v>3140</v>
      </c>
      <c r="G199" s="9">
        <v>30851788</v>
      </c>
      <c r="H199" s="183">
        <v>0</v>
      </c>
      <c r="I199" s="115">
        <v>6</v>
      </c>
      <c r="J199" s="111">
        <f>VLOOKUP(G199,'[2]Seguimiento WOS TROV'!$H:$L,5,0)</f>
        <v>0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82"/>
        <v>-6</v>
      </c>
      <c r="O199" s="289">
        <f t="shared" si="83"/>
        <v>6</v>
      </c>
      <c r="P199" s="269">
        <f>IFERROR(VLOOKUP(C199,Sheet18!A:B,2,0),0)</f>
        <v>38.020000000000003</v>
      </c>
      <c r="Q199" s="270">
        <f t="shared" si="84"/>
        <v>228.12</v>
      </c>
      <c r="R199" s="119">
        <v>45709</v>
      </c>
      <c r="S199" s="119">
        <v>45709</v>
      </c>
      <c r="T199" s="290">
        <f t="shared" si="90"/>
        <v>45712</v>
      </c>
      <c r="U199" s="290">
        <f t="shared" si="91"/>
        <v>45713</v>
      </c>
      <c r="V199" s="117" t="s">
        <v>560</v>
      </c>
      <c r="W199" s="162" t="s">
        <v>561</v>
      </c>
      <c r="X199" s="411">
        <v>45706</v>
      </c>
      <c r="Y199" s="118"/>
    </row>
    <row r="200" spans="1:25" ht="13" x14ac:dyDescent="0.2">
      <c r="A200" s="284" t="str">
        <f t="shared" si="12"/>
        <v>L35-I-12-04-35-90-MULT-120POUS272369</v>
      </c>
      <c r="B200" s="61">
        <v>45705</v>
      </c>
      <c r="C200" s="362" t="s">
        <v>1014</v>
      </c>
      <c r="D200" s="82" t="s">
        <v>360</v>
      </c>
      <c r="E200" s="135" t="s">
        <v>87</v>
      </c>
      <c r="F200" s="362" t="s">
        <v>3152</v>
      </c>
      <c r="G200" s="9">
        <v>30851789</v>
      </c>
      <c r="H200" s="183">
        <v>0</v>
      </c>
      <c r="I200" s="115">
        <v>6</v>
      </c>
      <c r="J200" s="111">
        <f>VLOOKUP(G200,'[2]Seguimiento WOS TROV'!$H:$L,5,0)</f>
        <v>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82"/>
        <v>-6</v>
      </c>
      <c r="O200" s="289">
        <f t="shared" si="83"/>
        <v>6</v>
      </c>
      <c r="P200" s="269">
        <f>IFERROR(VLOOKUP(C200,Sheet18!A:B,2,0),0)</f>
        <v>38.200000000000003</v>
      </c>
      <c r="Q200" s="270">
        <f t="shared" si="84"/>
        <v>229.20000000000002</v>
      </c>
      <c r="R200" s="119">
        <v>45709</v>
      </c>
      <c r="S200" s="119">
        <v>45709</v>
      </c>
      <c r="T200" s="290">
        <f t="shared" si="90"/>
        <v>45712</v>
      </c>
      <c r="U200" s="290">
        <f t="shared" si="91"/>
        <v>45713</v>
      </c>
      <c r="V200" s="117" t="s">
        <v>560</v>
      </c>
      <c r="W200" s="162" t="s">
        <v>561</v>
      </c>
      <c r="X200" s="411">
        <v>45706</v>
      </c>
      <c r="Y200" s="118"/>
    </row>
    <row r="201" spans="1:25" ht="13" x14ac:dyDescent="0.2">
      <c r="A201" s="284" t="str">
        <f t="shared" si="12"/>
        <v>L35-I-12-06-30-80-MULT-120POUS272465</v>
      </c>
      <c r="B201" s="61">
        <v>45705</v>
      </c>
      <c r="C201" s="362" t="s">
        <v>440</v>
      </c>
      <c r="D201" s="82" t="s">
        <v>360</v>
      </c>
      <c r="E201" s="135" t="s">
        <v>87</v>
      </c>
      <c r="F201" s="362" t="s">
        <v>3147</v>
      </c>
      <c r="G201" s="9">
        <v>30851790</v>
      </c>
      <c r="H201" s="183">
        <v>0</v>
      </c>
      <c r="I201" s="115">
        <v>5</v>
      </c>
      <c r="J201" s="111">
        <f>VLOOKUP(G201,'[2]Seguimiento WOS TROV'!$H:$L,5,0)</f>
        <v>0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82"/>
        <v>-5</v>
      </c>
      <c r="O201" s="289">
        <f t="shared" si="83"/>
        <v>5</v>
      </c>
      <c r="P201" s="269">
        <f>IFERROR(VLOOKUP(C201,Sheet18!A:B,2,0),0)</f>
        <v>30.17</v>
      </c>
      <c r="Q201" s="270">
        <f t="shared" si="84"/>
        <v>150.85000000000002</v>
      </c>
      <c r="R201" s="119">
        <v>45709</v>
      </c>
      <c r="S201" s="119">
        <v>45709</v>
      </c>
      <c r="T201" s="290">
        <f t="shared" si="90"/>
        <v>45712</v>
      </c>
      <c r="U201" s="290">
        <f t="shared" si="91"/>
        <v>45713</v>
      </c>
      <c r="V201" s="117" t="s">
        <v>560</v>
      </c>
      <c r="W201" s="162" t="s">
        <v>561</v>
      </c>
      <c r="X201" s="411">
        <v>45706</v>
      </c>
      <c r="Y201" s="118"/>
    </row>
    <row r="202" spans="1:25" ht="13" x14ac:dyDescent="0.2">
      <c r="A202" s="284" t="str">
        <f t="shared" si="12"/>
        <v>L35-I-12-06-30-90-MULT-120POUS272462</v>
      </c>
      <c r="B202" s="61">
        <v>45705</v>
      </c>
      <c r="C202" s="362" t="s">
        <v>1025</v>
      </c>
      <c r="D202" s="82" t="s">
        <v>360</v>
      </c>
      <c r="E202" s="135" t="s">
        <v>87</v>
      </c>
      <c r="F202" s="362" t="s">
        <v>3142</v>
      </c>
      <c r="G202" s="9">
        <v>30851791</v>
      </c>
      <c r="H202" s="183">
        <v>0</v>
      </c>
      <c r="I202" s="115">
        <v>3</v>
      </c>
      <c r="J202" s="111">
        <f>VLOOKUP(G202,'[2]Seguimiento WOS TROV'!$H:$L,5,0)</f>
        <v>0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82"/>
        <v>-3</v>
      </c>
      <c r="O202" s="289">
        <f t="shared" si="83"/>
        <v>3</v>
      </c>
      <c r="P202" s="269">
        <f>IFERROR(VLOOKUP(C202,Sheet18!A:B,2,0),0)</f>
        <v>38.200000000000003</v>
      </c>
      <c r="Q202" s="270">
        <f t="shared" si="84"/>
        <v>114.60000000000001</v>
      </c>
      <c r="R202" s="119">
        <v>45709</v>
      </c>
      <c r="S202" s="119">
        <v>45709</v>
      </c>
      <c r="T202" s="290">
        <f t="shared" si="90"/>
        <v>45712</v>
      </c>
      <c r="U202" s="290">
        <f t="shared" si="91"/>
        <v>45713</v>
      </c>
      <c r="V202" s="117" t="s">
        <v>560</v>
      </c>
      <c r="W202" s="162" t="s">
        <v>561</v>
      </c>
      <c r="X202" s="411">
        <v>45706</v>
      </c>
      <c r="Y202" s="118"/>
    </row>
    <row r="203" spans="1:25" ht="13" x14ac:dyDescent="0.2">
      <c r="A203" s="284" t="str">
        <f t="shared" si="12"/>
        <v>L35-I-12-08-30-90-MULT-120POUS272393</v>
      </c>
      <c r="B203" s="61">
        <v>45705</v>
      </c>
      <c r="C203" s="362" t="s">
        <v>1129</v>
      </c>
      <c r="D203" s="82" t="s">
        <v>360</v>
      </c>
      <c r="E203" s="135" t="s">
        <v>87</v>
      </c>
      <c r="F203" s="362" t="s">
        <v>3273</v>
      </c>
      <c r="G203" s="9">
        <v>30851792</v>
      </c>
      <c r="H203" s="183">
        <v>0</v>
      </c>
      <c r="I203" s="115">
        <v>56</v>
      </c>
      <c r="J203" s="111">
        <f>VLOOKUP(G203,'[2]Seguimiento WOS TROV'!$H:$L,5,0)</f>
        <v>0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82"/>
        <v>-56</v>
      </c>
      <c r="O203" s="289">
        <f t="shared" si="83"/>
        <v>56</v>
      </c>
      <c r="P203" s="269">
        <f>IFERROR(VLOOKUP(C203,Sheet18!A:B,2,0),0)</f>
        <v>38.200000000000003</v>
      </c>
      <c r="Q203" s="270">
        <f t="shared" si="84"/>
        <v>2139.2000000000003</v>
      </c>
      <c r="R203" s="119">
        <v>45709</v>
      </c>
      <c r="S203" s="119">
        <v>45709</v>
      </c>
      <c r="T203" s="290">
        <f t="shared" si="90"/>
        <v>45712</v>
      </c>
      <c r="U203" s="290">
        <f t="shared" si="91"/>
        <v>45713</v>
      </c>
      <c r="V203" s="117" t="s">
        <v>560</v>
      </c>
      <c r="W203" s="162" t="s">
        <v>561</v>
      </c>
      <c r="X203" s="411">
        <v>45706</v>
      </c>
      <c r="Y203" s="118"/>
    </row>
    <row r="204" spans="1:25" ht="13" x14ac:dyDescent="0.2">
      <c r="A204" s="284" t="str">
        <f t="shared" si="12"/>
        <v>L35-I-12-10-27-90-MULT-120POUS272463</v>
      </c>
      <c r="B204" s="61">
        <v>45705</v>
      </c>
      <c r="C204" s="362" t="s">
        <v>3240</v>
      </c>
      <c r="D204" s="82" t="s">
        <v>360</v>
      </c>
      <c r="E204" s="135" t="s">
        <v>87</v>
      </c>
      <c r="F204" s="362" t="s">
        <v>3156</v>
      </c>
      <c r="G204" s="9">
        <v>30851793</v>
      </c>
      <c r="H204" s="183">
        <v>0</v>
      </c>
      <c r="I204" s="115">
        <v>16</v>
      </c>
      <c r="J204" s="111">
        <f>VLOOKUP(G204,'[2]Seguimiento WOS TROV'!$H:$L,5,0)</f>
        <v>0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82"/>
        <v>-16</v>
      </c>
      <c r="O204" s="289">
        <f t="shared" si="83"/>
        <v>16</v>
      </c>
      <c r="P204" s="269">
        <f>IFERROR(VLOOKUP(C204,Sheet18!A:B,2,0),0)</f>
        <v>44.8</v>
      </c>
      <c r="Q204" s="270">
        <f t="shared" si="84"/>
        <v>716.8</v>
      </c>
      <c r="R204" s="119">
        <v>45709</v>
      </c>
      <c r="S204" s="119">
        <v>45709</v>
      </c>
      <c r="T204" s="290">
        <f t="shared" si="90"/>
        <v>45712</v>
      </c>
      <c r="U204" s="290">
        <f t="shared" si="91"/>
        <v>45713</v>
      </c>
      <c r="V204" s="117" t="s">
        <v>560</v>
      </c>
      <c r="W204" s="162" t="s">
        <v>561</v>
      </c>
      <c r="X204" s="411">
        <v>45706</v>
      </c>
      <c r="Y204" s="118"/>
    </row>
    <row r="205" spans="1:25" ht="13" x14ac:dyDescent="0.2">
      <c r="A205" s="284" t="str">
        <f t="shared" si="12"/>
        <v>L35-I-12-12-27-80-MULT-120POUS272464</v>
      </c>
      <c r="B205" s="61">
        <v>45705</v>
      </c>
      <c r="C205" s="362" t="s">
        <v>3241</v>
      </c>
      <c r="D205" s="82" t="s">
        <v>360</v>
      </c>
      <c r="E205" s="135" t="s">
        <v>87</v>
      </c>
      <c r="F205" s="362" t="s">
        <v>3159</v>
      </c>
      <c r="G205" s="9">
        <v>30851794</v>
      </c>
      <c r="H205" s="183">
        <v>0</v>
      </c>
      <c r="I205" s="115">
        <v>16</v>
      </c>
      <c r="J205" s="111">
        <f>VLOOKUP(G205,'[2]Seguimiento WOS TROV'!$H:$L,5,0)</f>
        <v>0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125">
        <f t="shared" si="82"/>
        <v>-16</v>
      </c>
      <c r="O205" s="289">
        <f t="shared" si="83"/>
        <v>16</v>
      </c>
      <c r="P205" s="269">
        <f>IFERROR(VLOOKUP(C205,Sheet18!A:B,2,0),0)</f>
        <v>44.55</v>
      </c>
      <c r="Q205" s="270">
        <f t="shared" si="84"/>
        <v>712.8</v>
      </c>
      <c r="R205" s="119">
        <v>45709</v>
      </c>
      <c r="S205" s="119">
        <v>45709</v>
      </c>
      <c r="T205" s="290">
        <f t="shared" si="90"/>
        <v>45712</v>
      </c>
      <c r="U205" s="290">
        <f t="shared" si="91"/>
        <v>45713</v>
      </c>
      <c r="V205" s="117" t="s">
        <v>560</v>
      </c>
      <c r="W205" s="162" t="s">
        <v>561</v>
      </c>
      <c r="X205" s="411">
        <v>45706</v>
      </c>
      <c r="Y205" s="118"/>
    </row>
    <row r="206" spans="1:25" ht="13" x14ac:dyDescent="0.2">
      <c r="A206" s="284" t="str">
        <f t="shared" si="12"/>
        <v>L35-I-12-12-30-90-MULT-120POUS272390</v>
      </c>
      <c r="B206" s="61">
        <v>45705</v>
      </c>
      <c r="C206" s="362" t="s">
        <v>479</v>
      </c>
      <c r="D206" s="82" t="s">
        <v>360</v>
      </c>
      <c r="E206" s="135" t="s">
        <v>87</v>
      </c>
      <c r="F206" s="362" t="s">
        <v>3274</v>
      </c>
      <c r="G206" s="9">
        <v>30851795</v>
      </c>
      <c r="H206" s="183">
        <v>0</v>
      </c>
      <c r="I206" s="115">
        <v>1</v>
      </c>
      <c r="J206" s="111">
        <f>VLOOKUP(G206,'[2]Seguimiento WOS TROV'!$H:$L,5,0)</f>
        <v>0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82"/>
        <v>-1</v>
      </c>
      <c r="O206" s="289">
        <f t="shared" si="83"/>
        <v>1</v>
      </c>
      <c r="P206" s="269">
        <f>IFERROR(VLOOKUP(C206,Sheet18!A:B,2,0),0)</f>
        <v>42.66</v>
      </c>
      <c r="Q206" s="270">
        <f t="shared" si="84"/>
        <v>42.66</v>
      </c>
      <c r="R206" s="119">
        <v>45709</v>
      </c>
      <c r="S206" s="119">
        <v>45709</v>
      </c>
      <c r="T206" s="290">
        <f t="shared" si="90"/>
        <v>45712</v>
      </c>
      <c r="U206" s="290">
        <f t="shared" si="91"/>
        <v>45713</v>
      </c>
      <c r="V206" s="117" t="s">
        <v>560</v>
      </c>
      <c r="W206" s="162" t="s">
        <v>561</v>
      </c>
      <c r="X206" s="411">
        <v>45706</v>
      </c>
      <c r="Y206" s="118"/>
    </row>
    <row r="207" spans="1:25" ht="13" x14ac:dyDescent="0.2">
      <c r="A207" s="284" t="str">
        <f t="shared" si="12"/>
        <v>L35-I-12-04-35-80-MULT-120POUS272527</v>
      </c>
      <c r="B207" s="61">
        <v>45705</v>
      </c>
      <c r="C207" s="362" t="s">
        <v>490</v>
      </c>
      <c r="D207" s="82" t="s">
        <v>360</v>
      </c>
      <c r="E207" s="135" t="s">
        <v>87</v>
      </c>
      <c r="F207" s="362" t="s">
        <v>3184</v>
      </c>
      <c r="G207" s="9">
        <v>30851796</v>
      </c>
      <c r="H207" s="183">
        <v>0</v>
      </c>
      <c r="I207" s="115">
        <v>8</v>
      </c>
      <c r="J207" s="111">
        <f>VLOOKUP(G207,'[2]Seguimiento WOS TROV'!$H:$L,5,0)</f>
        <v>0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125">
        <f t="shared" si="82"/>
        <v>-8</v>
      </c>
      <c r="O207" s="289">
        <f t="shared" si="83"/>
        <v>8</v>
      </c>
      <c r="P207" s="269">
        <f>IFERROR(VLOOKUP(C207,Sheet18!A:B,2,0),0)</f>
        <v>38.020000000000003</v>
      </c>
      <c r="Q207" s="270">
        <f t="shared" si="84"/>
        <v>304.16000000000003</v>
      </c>
      <c r="R207" s="119">
        <v>45709</v>
      </c>
      <c r="S207" s="119">
        <v>45709</v>
      </c>
      <c r="T207" s="290">
        <f t="shared" si="90"/>
        <v>45712</v>
      </c>
      <c r="U207" s="290">
        <f t="shared" si="91"/>
        <v>45713</v>
      </c>
      <c r="V207" s="117" t="s">
        <v>560</v>
      </c>
      <c r="W207" s="162" t="s">
        <v>561</v>
      </c>
      <c r="X207" s="411">
        <v>45706</v>
      </c>
      <c r="Y207" s="118"/>
    </row>
    <row r="208" spans="1:25" ht="13" x14ac:dyDescent="0.2">
      <c r="A208" s="284" t="str">
        <f t="shared" si="12"/>
        <v>L35-I-12-06-30-90-MULT-120POUS272510</v>
      </c>
      <c r="B208" s="61">
        <v>45705</v>
      </c>
      <c r="C208" s="362" t="s">
        <v>1025</v>
      </c>
      <c r="D208" s="82" t="s">
        <v>360</v>
      </c>
      <c r="E208" s="135" t="s">
        <v>87</v>
      </c>
      <c r="F208" s="362" t="s">
        <v>3183</v>
      </c>
      <c r="G208" s="9">
        <v>30851797</v>
      </c>
      <c r="H208" s="183">
        <v>0</v>
      </c>
      <c r="I208" s="115">
        <v>1</v>
      </c>
      <c r="J208" s="111">
        <f>VLOOKUP(G208,'[2]Seguimiento WOS TROV'!$H:$L,5,0)</f>
        <v>0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82"/>
        <v>-1</v>
      </c>
      <c r="O208" s="289">
        <f t="shared" si="83"/>
        <v>1</v>
      </c>
      <c r="P208" s="269">
        <f>IFERROR(VLOOKUP(C208,Sheet18!A:B,2,0),0)</f>
        <v>38.200000000000003</v>
      </c>
      <c r="Q208" s="270">
        <f t="shared" si="84"/>
        <v>38.200000000000003</v>
      </c>
      <c r="R208" s="119">
        <v>45709</v>
      </c>
      <c r="S208" s="119">
        <v>45709</v>
      </c>
      <c r="T208" s="290">
        <f t="shared" si="90"/>
        <v>45712</v>
      </c>
      <c r="U208" s="290">
        <f t="shared" si="91"/>
        <v>45713</v>
      </c>
      <c r="V208" s="117" t="s">
        <v>560</v>
      </c>
      <c r="W208" s="162" t="s">
        <v>561</v>
      </c>
      <c r="X208" s="411">
        <v>45706</v>
      </c>
      <c r="Y208" s="118"/>
    </row>
    <row r="209" spans="1:48" ht="13" x14ac:dyDescent="0.2">
      <c r="A209" s="284" t="str">
        <f t="shared" si="12"/>
        <v>L35-I-12-08-35-80-MULT-120POUS272515</v>
      </c>
      <c r="B209" s="61">
        <v>45705</v>
      </c>
      <c r="C209" s="362" t="s">
        <v>1648</v>
      </c>
      <c r="D209" s="82" t="s">
        <v>360</v>
      </c>
      <c r="E209" s="135" t="s">
        <v>87</v>
      </c>
      <c r="F209" s="362" t="s">
        <v>3275</v>
      </c>
      <c r="G209" s="9">
        <v>30851798</v>
      </c>
      <c r="H209" s="183">
        <v>0</v>
      </c>
      <c r="I209" s="115">
        <v>12</v>
      </c>
      <c r="J209" s="111">
        <f>VLOOKUP(G209,'[2]Seguimiento WOS TROV'!$H:$L,5,0)</f>
        <v>0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82"/>
        <v>-12</v>
      </c>
      <c r="O209" s="289">
        <f t="shared" si="83"/>
        <v>12</v>
      </c>
      <c r="P209" s="269">
        <f>IFERROR(VLOOKUP(C209,Sheet18!A:B,2,0),0)</f>
        <v>40.21</v>
      </c>
      <c r="Q209" s="270">
        <f t="shared" si="84"/>
        <v>482.52</v>
      </c>
      <c r="R209" s="119">
        <v>45709</v>
      </c>
      <c r="S209" s="119">
        <v>45709</v>
      </c>
      <c r="T209" s="290">
        <f t="shared" si="90"/>
        <v>45712</v>
      </c>
      <c r="U209" s="290">
        <f t="shared" si="91"/>
        <v>45713</v>
      </c>
      <c r="V209" s="117" t="s">
        <v>560</v>
      </c>
      <c r="W209" s="162" t="s">
        <v>561</v>
      </c>
      <c r="X209" s="411">
        <v>45706</v>
      </c>
      <c r="Y209" s="118"/>
    </row>
    <row r="210" spans="1:48" ht="13" x14ac:dyDescent="0.2">
      <c r="A210" s="284" t="str">
        <f t="shared" si="12"/>
        <v>L35-I-12-04-BL-MULT-120POUS272561</v>
      </c>
      <c r="B210" s="61">
        <v>45705</v>
      </c>
      <c r="C210" s="362" t="s">
        <v>245</v>
      </c>
      <c r="D210" s="82" t="s">
        <v>360</v>
      </c>
      <c r="E210" s="135" t="s">
        <v>87</v>
      </c>
      <c r="F210" s="362" t="s">
        <v>3276</v>
      </c>
      <c r="G210" s="9">
        <v>30851799</v>
      </c>
      <c r="H210" s="183">
        <v>0</v>
      </c>
      <c r="I210" s="115">
        <v>109</v>
      </c>
      <c r="J210" s="111">
        <v>0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 t="shared" ref="N210" si="92">J210-I210</f>
        <v>-109</v>
      </c>
      <c r="O210" s="289">
        <f t="shared" ref="O210" si="93">+N210*-1</f>
        <v>109</v>
      </c>
      <c r="P210" s="269">
        <f>IFERROR(VLOOKUP(C210,Sheet18!A:B,2,0),0)</f>
        <v>58.32</v>
      </c>
      <c r="Q210" s="270">
        <f t="shared" ref="Q210" si="94">+P210*O210</f>
        <v>6356.88</v>
      </c>
      <c r="R210" s="119">
        <v>45709</v>
      </c>
      <c r="S210" s="119">
        <v>45709</v>
      </c>
      <c r="T210" s="290">
        <f t="shared" si="90"/>
        <v>45712</v>
      </c>
      <c r="U210" s="290">
        <f t="shared" ref="U210" si="95">WORKDAY(T210,1)</f>
        <v>45713</v>
      </c>
      <c r="V210" s="117" t="s">
        <v>560</v>
      </c>
      <c r="W210" s="162" t="s">
        <v>561</v>
      </c>
      <c r="X210" s="411">
        <v>45706</v>
      </c>
      <c r="Y210" s="118"/>
    </row>
    <row r="211" spans="1:48" ht="13" x14ac:dyDescent="0.2">
      <c r="A211" s="284" t="str">
        <f t="shared" si="12"/>
        <v>L35-I-12-04-BL-MULT-120POUS272561</v>
      </c>
      <c r="B211" s="61">
        <v>45705</v>
      </c>
      <c r="C211" s="362" t="s">
        <v>245</v>
      </c>
      <c r="D211" s="82" t="s">
        <v>360</v>
      </c>
      <c r="E211" s="135" t="s">
        <v>87</v>
      </c>
      <c r="F211" s="362" t="s">
        <v>3276</v>
      </c>
      <c r="G211" s="9">
        <v>30851799</v>
      </c>
      <c r="H211" s="183">
        <v>0</v>
      </c>
      <c r="I211" s="115">
        <v>300</v>
      </c>
      <c r="J211" s="111">
        <f>VLOOKUP(G211,'[2]Seguimiento WOS TROV'!$H:$L,5,0)</f>
        <v>0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125">
        <f t="shared" si="82"/>
        <v>-300</v>
      </c>
      <c r="O211" s="289">
        <f t="shared" si="83"/>
        <v>300</v>
      </c>
      <c r="P211" s="269">
        <f>IFERROR(VLOOKUP(C211,Sheet18!A:B,2,0),0)</f>
        <v>58.32</v>
      </c>
      <c r="Q211" s="270">
        <f t="shared" si="84"/>
        <v>17496</v>
      </c>
      <c r="R211" s="119">
        <v>45712</v>
      </c>
      <c r="S211" s="119">
        <v>45712</v>
      </c>
      <c r="T211" s="290">
        <f>WORKDAY(S211,2)</f>
        <v>45714</v>
      </c>
      <c r="U211" s="290">
        <f>WORKDAY(T211,1)</f>
        <v>45715</v>
      </c>
      <c r="V211" s="117" t="s">
        <v>560</v>
      </c>
      <c r="W211" s="162" t="s">
        <v>561</v>
      </c>
      <c r="X211" s="411">
        <v>45706</v>
      </c>
      <c r="Y211" s="118"/>
    </row>
    <row r="212" spans="1:48" ht="13" x14ac:dyDescent="0.2">
      <c r="A212" s="284"/>
      <c r="B212" s="61"/>
      <c r="C212" s="362" t="s">
        <v>245</v>
      </c>
      <c r="D212" s="82" t="s">
        <v>360</v>
      </c>
      <c r="E212" s="135" t="s">
        <v>87</v>
      </c>
      <c r="F212" s="362" t="s">
        <v>3276</v>
      </c>
      <c r="G212" s="9">
        <v>30851799</v>
      </c>
      <c r="H212" s="183">
        <v>0</v>
      </c>
      <c r="I212" s="115">
        <v>191</v>
      </c>
      <c r="J212" s="111">
        <f>VLOOKUP(G212,'[2]Seguimiento WOS TROV'!$H:$L,5,0)</f>
        <v>0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ref="N212" si="96">J212-I212</f>
        <v>-191</v>
      </c>
      <c r="O212" s="289">
        <f t="shared" ref="O212" si="97">+N212*-1</f>
        <v>191</v>
      </c>
      <c r="P212" s="269">
        <f>IFERROR(VLOOKUP(C212,Sheet18!A:B,2,0),0)</f>
        <v>58.32</v>
      </c>
      <c r="Q212" s="270">
        <f t="shared" ref="Q212" si="98">+P212*O212</f>
        <v>11139.12</v>
      </c>
      <c r="R212" s="119">
        <v>45713</v>
      </c>
      <c r="S212" s="119">
        <v>45713</v>
      </c>
      <c r="T212" s="290">
        <f>WORKDAY(S212,1)</f>
        <v>45714</v>
      </c>
      <c r="U212" s="290">
        <f>WORKDAY(T212,1)</f>
        <v>45715</v>
      </c>
      <c r="V212" s="117" t="s">
        <v>560</v>
      </c>
      <c r="W212" s="162" t="s">
        <v>561</v>
      </c>
      <c r="X212" s="411">
        <v>45706</v>
      </c>
      <c r="Y212" s="118"/>
    </row>
    <row r="213" spans="1:48" ht="13" x14ac:dyDescent="0.2">
      <c r="A213" s="284" t="str">
        <f t="shared" si="12"/>
        <v>L35-I-12-04-30-90-MULT-120POUS272588</v>
      </c>
      <c r="B213" s="61">
        <v>45705</v>
      </c>
      <c r="C213" s="362" t="s">
        <v>1030</v>
      </c>
      <c r="D213" s="82" t="s">
        <v>360</v>
      </c>
      <c r="E213" s="135" t="s">
        <v>87</v>
      </c>
      <c r="F213" s="362" t="s">
        <v>3261</v>
      </c>
      <c r="G213" s="9">
        <v>30851800</v>
      </c>
      <c r="H213" s="183">
        <v>0</v>
      </c>
      <c r="I213" s="115">
        <v>3</v>
      </c>
      <c r="J213" s="111">
        <f>VLOOKUP(G213,'[2]Seguimiento WOS TROV'!$H:$L,5,0)</f>
        <v>0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125">
        <f t="shared" si="82"/>
        <v>-3</v>
      </c>
      <c r="O213" s="289">
        <f t="shared" si="83"/>
        <v>3</v>
      </c>
      <c r="P213" s="269">
        <f>IFERROR(VLOOKUP(C213,Sheet18!A:B,2,0),0)</f>
        <v>40.119999999999997</v>
      </c>
      <c r="Q213" s="270">
        <f t="shared" si="84"/>
        <v>120.35999999999999</v>
      </c>
      <c r="R213" s="119">
        <v>45715</v>
      </c>
      <c r="S213" s="119">
        <v>45715</v>
      </c>
      <c r="T213" s="290">
        <f t="shared" si="90"/>
        <v>45716</v>
      </c>
      <c r="U213" s="290">
        <f t="shared" si="91"/>
        <v>45719</v>
      </c>
      <c r="V213" s="117" t="s">
        <v>560</v>
      </c>
      <c r="W213" s="162" t="s">
        <v>561</v>
      </c>
      <c r="X213" s="411">
        <v>45706</v>
      </c>
      <c r="Y213" s="118"/>
    </row>
    <row r="214" spans="1:48" ht="13" x14ac:dyDescent="0.2">
      <c r="A214" s="284" t="str">
        <f t="shared" si="12"/>
        <v>L35-I-12-06-35-80-MULT-120POUS271478</v>
      </c>
      <c r="B214" s="61">
        <v>45705</v>
      </c>
      <c r="C214" s="362" t="s">
        <v>493</v>
      </c>
      <c r="D214" s="82" t="s">
        <v>360</v>
      </c>
      <c r="E214" s="135" t="s">
        <v>87</v>
      </c>
      <c r="F214" s="362" t="s">
        <v>1862</v>
      </c>
      <c r="G214" s="9">
        <v>30851813</v>
      </c>
      <c r="H214" s="183">
        <v>0</v>
      </c>
      <c r="I214" s="115">
        <v>1</v>
      </c>
      <c r="J214" s="111">
        <f>VLOOKUP(G214,'[2]Seguimiento WOS TROV'!$H:$L,5,0)</f>
        <v>0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82"/>
        <v>-1</v>
      </c>
      <c r="O214" s="289">
        <f t="shared" si="83"/>
        <v>1</v>
      </c>
      <c r="P214" s="269">
        <f>IFERROR(VLOOKUP(C214,Sheet18!A:B,2,0),0)</f>
        <v>38.020000000000003</v>
      </c>
      <c r="Q214" s="270">
        <f t="shared" si="84"/>
        <v>38.020000000000003</v>
      </c>
      <c r="R214" s="119">
        <v>45715</v>
      </c>
      <c r="S214" s="119">
        <v>45715</v>
      </c>
      <c r="T214" s="290">
        <f t="shared" si="90"/>
        <v>45716</v>
      </c>
      <c r="U214" s="290">
        <f t="shared" si="91"/>
        <v>45719</v>
      </c>
      <c r="V214" s="117" t="s">
        <v>560</v>
      </c>
      <c r="W214" s="162" t="s">
        <v>561</v>
      </c>
      <c r="X214" s="411">
        <v>45706</v>
      </c>
      <c r="Y214" s="118"/>
    </row>
    <row r="215" spans="1:48" ht="14.5" x14ac:dyDescent="0.35">
      <c r="A215" s="110" t="str">
        <f t="shared" si="12"/>
        <v/>
      </c>
      <c r="B215" s="110"/>
      <c r="C215" s="110"/>
      <c r="D215" s="110"/>
      <c r="E215" s="110"/>
      <c r="F215" s="337"/>
      <c r="G215" s="403" t="s">
        <v>767</v>
      </c>
      <c r="H215" s="111">
        <v>0</v>
      </c>
      <c r="I215" s="111">
        <f>SUM(I2:I214)</f>
        <v>3421</v>
      </c>
      <c r="J215" s="111">
        <f t="shared" ref="J215:Q215" si="99">SUM(J2:J214)</f>
        <v>2114</v>
      </c>
      <c r="K215" s="111">
        <f t="shared" si="99"/>
        <v>15</v>
      </c>
      <c r="L215" s="111">
        <f t="shared" si="99"/>
        <v>2</v>
      </c>
      <c r="M215" s="111">
        <f t="shared" si="99"/>
        <v>0</v>
      </c>
      <c r="N215" s="111">
        <f t="shared" si="99"/>
        <v>-1307</v>
      </c>
      <c r="O215" s="111">
        <f t="shared" si="99"/>
        <v>1307</v>
      </c>
      <c r="P215" s="408">
        <f t="shared" si="99"/>
        <v>21432.808799999966</v>
      </c>
      <c r="Q215" s="408">
        <f t="shared" si="99"/>
        <v>83944.99</v>
      </c>
      <c r="R215" s="404"/>
      <c r="S215" s="404"/>
      <c r="T215" s="117"/>
      <c r="U215" s="117"/>
      <c r="V215" s="117"/>
      <c r="W215" s="337"/>
      <c r="X215" s="162"/>
      <c r="Y215" s="118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</row>
    <row r="216" spans="1:48" x14ac:dyDescent="0.2">
      <c r="I216" s="126">
        <v>3</v>
      </c>
    </row>
    <row r="217" spans="1:48" x14ac:dyDescent="0.2">
      <c r="I217" s="126">
        <v>543</v>
      </c>
    </row>
    <row r="218" spans="1:48" x14ac:dyDescent="0.2">
      <c r="I218" s="126">
        <v>4</v>
      </c>
    </row>
    <row r="219" spans="1:48" x14ac:dyDescent="0.2">
      <c r="I219" s="126">
        <v>44</v>
      </c>
    </row>
    <row r="1313" spans="1:25" ht="10.5" x14ac:dyDescent="0.2">
      <c r="A1313" s="126" t="str">
        <f>CONCATENATE(C1313,F1313)</f>
        <v/>
      </c>
      <c r="H1313" s="126">
        <v>0</v>
      </c>
      <c r="O1313" s="288"/>
      <c r="P1313" s="288"/>
      <c r="Q1313" s="288"/>
      <c r="T1313" s="117"/>
      <c r="U1313" s="117"/>
      <c r="X1313" s="337"/>
      <c r="Y1313" s="118"/>
    </row>
    <row r="1314" spans="1:25" x14ac:dyDescent="0.2">
      <c r="H1314" s="126">
        <v>0</v>
      </c>
      <c r="I1314" s="126" t="s">
        <v>1843</v>
      </c>
      <c r="T1314" s="117"/>
      <c r="U1314" s="117"/>
    </row>
    <row r="1315" spans="1:25" x14ac:dyDescent="0.2">
      <c r="S1315" s="119"/>
    </row>
  </sheetData>
  <autoFilter ref="A1:Y215" xr:uid="{00000000-0001-0000-0600-000000000000}"/>
  <sortState xmlns:xlrd2="http://schemas.microsoft.com/office/spreadsheetml/2017/richdata2" ref="A2:Y215">
    <sortCondition ref="S2:S215"/>
  </sortState>
  <phoneticPr fontId="50" type="noConversion"/>
  <conditionalFormatting sqref="G91:G95">
    <cfRule type="duplicateValues" dxfId="36" priority="201"/>
    <cfRule type="duplicateValues" dxfId="35" priority="202"/>
  </conditionalFormatting>
  <conditionalFormatting sqref="G215 G2:G90">
    <cfRule type="duplicateValues" dxfId="34" priority="199"/>
  </conditionalFormatting>
  <conditionalFormatting sqref="G1313:G1048576 G1:G90 G215">
    <cfRule type="duplicateValues" dxfId="33" priority="4"/>
  </conditionalFormatting>
  <conditionalFormatting sqref="H1:H215">
    <cfRule type="cellIs" dxfId="32" priority="1" operator="notEqual">
      <formula>0</formula>
    </cfRule>
  </conditionalFormatting>
  <conditionalFormatting sqref="H1315:H1402">
    <cfRule type="cellIs" dxfId="31" priority="8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7C111-220E-4F75-BB4A-7B6D48146896}">
  <sheetPr>
    <tabColor rgb="FFCCFF99"/>
  </sheetPr>
  <dimension ref="A1:D12"/>
  <sheetViews>
    <sheetView workbookViewId="0">
      <selection activeCell="K9" sqref="K9"/>
    </sheetView>
  </sheetViews>
  <sheetFormatPr defaultRowHeight="14.5" x14ac:dyDescent="0.35"/>
  <cols>
    <col min="1" max="1" width="27.7265625" bestFit="1" customWidth="1"/>
    <col min="2" max="2" width="5.7265625" bestFit="1" customWidth="1"/>
  </cols>
  <sheetData>
    <row r="1" spans="1:4" x14ac:dyDescent="0.35">
      <c r="A1" t="s">
        <v>2705</v>
      </c>
      <c r="B1" t="s">
        <v>2700</v>
      </c>
      <c r="C1" t="s">
        <v>2704</v>
      </c>
      <c r="D1" t="s">
        <v>2706</v>
      </c>
    </row>
    <row r="2" spans="1:4" x14ac:dyDescent="0.35">
      <c r="A2" s="375" t="s">
        <v>1899</v>
      </c>
      <c r="B2" s="375">
        <v>5</v>
      </c>
      <c r="C2" s="375">
        <v>0</v>
      </c>
      <c r="D2" s="375">
        <f>+C2-B2</f>
        <v>-5</v>
      </c>
    </row>
    <row r="3" spans="1:4" x14ac:dyDescent="0.35">
      <c r="A3" s="375" t="s">
        <v>493</v>
      </c>
      <c r="B3" s="375">
        <v>49</v>
      </c>
      <c r="C3" s="375">
        <f>VLOOKUP(A3,'[3]On Hand Detail'!$A:$C,3,0)</f>
        <v>52</v>
      </c>
      <c r="D3" s="375">
        <f t="shared" ref="D3:D12" si="0">+C3-B3</f>
        <v>3</v>
      </c>
    </row>
    <row r="4" spans="1:4" x14ac:dyDescent="0.35">
      <c r="A4" t="s">
        <v>115</v>
      </c>
      <c r="B4">
        <v>7</v>
      </c>
      <c r="C4">
        <f>VLOOKUP(A4,'[3]On Hand Detail'!$A:$C,3,0)</f>
        <v>7</v>
      </c>
      <c r="D4">
        <f t="shared" si="0"/>
        <v>0</v>
      </c>
    </row>
    <row r="5" spans="1:4" x14ac:dyDescent="0.35">
      <c r="A5" t="s">
        <v>1065</v>
      </c>
      <c r="B5">
        <v>25</v>
      </c>
      <c r="C5">
        <f>VLOOKUP(A5,'[3]On Hand Detail'!$A:$C,3,0)</f>
        <v>25</v>
      </c>
      <c r="D5">
        <f t="shared" si="0"/>
        <v>0</v>
      </c>
    </row>
    <row r="6" spans="1:4" x14ac:dyDescent="0.35">
      <c r="A6" s="375" t="s">
        <v>666</v>
      </c>
      <c r="B6" s="375">
        <v>6</v>
      </c>
      <c r="C6" s="375">
        <f>VLOOKUP(A6,'[3]On Hand Detail'!$A:$C,3,0)</f>
        <v>1</v>
      </c>
      <c r="D6" s="375">
        <f t="shared" si="0"/>
        <v>-5</v>
      </c>
    </row>
    <row r="7" spans="1:4" x14ac:dyDescent="0.35">
      <c r="A7" s="375" t="s">
        <v>1156</v>
      </c>
      <c r="B7" s="375">
        <v>10</v>
      </c>
      <c r="C7" s="375">
        <f>VLOOKUP(A7,'[3]On Hand Detail'!$A:$C,3,0)</f>
        <v>1</v>
      </c>
      <c r="D7" s="375">
        <f t="shared" si="0"/>
        <v>-9</v>
      </c>
    </row>
    <row r="8" spans="1:4" x14ac:dyDescent="0.35">
      <c r="A8" s="375" t="s">
        <v>2701</v>
      </c>
      <c r="B8" s="375">
        <v>11</v>
      </c>
      <c r="C8" s="375">
        <v>0</v>
      </c>
      <c r="D8" s="375">
        <f t="shared" si="0"/>
        <v>-11</v>
      </c>
    </row>
    <row r="9" spans="1:4" x14ac:dyDescent="0.35">
      <c r="A9" t="s">
        <v>2702</v>
      </c>
      <c r="B9">
        <v>15</v>
      </c>
      <c r="C9">
        <f>VLOOKUP(A9,'[3]On Hand Detail'!$A:$C,3,0)</f>
        <v>1</v>
      </c>
      <c r="D9">
        <f t="shared" si="0"/>
        <v>-14</v>
      </c>
    </row>
    <row r="10" spans="1:4" x14ac:dyDescent="0.35">
      <c r="A10" t="s">
        <v>2703</v>
      </c>
      <c r="B10">
        <v>8</v>
      </c>
      <c r="C10">
        <f>VLOOKUP(A10,'[3]On Hand Detail'!$A:$C,3,0)</f>
        <v>8</v>
      </c>
      <c r="D10">
        <f t="shared" si="0"/>
        <v>0</v>
      </c>
    </row>
    <row r="11" spans="1:4" x14ac:dyDescent="0.35">
      <c r="A11" t="s">
        <v>133</v>
      </c>
      <c r="B11">
        <v>1</v>
      </c>
      <c r="C11">
        <v>0</v>
      </c>
      <c r="D11">
        <f t="shared" si="0"/>
        <v>-1</v>
      </c>
    </row>
    <row r="12" spans="1:4" x14ac:dyDescent="0.35">
      <c r="A12" t="s">
        <v>1701</v>
      </c>
      <c r="B12">
        <v>2</v>
      </c>
      <c r="C12">
        <v>0</v>
      </c>
      <c r="D12">
        <f t="shared" si="0"/>
        <v>-2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7B8A7A-7B0C-467E-BAFA-11EBB7BDAC09}">
  <sheetPr>
    <tabColor rgb="FFCCFF99"/>
  </sheetPr>
  <dimension ref="A1:AB1"/>
  <sheetViews>
    <sheetView workbookViewId="0">
      <selection activeCell="H13" sqref="H13"/>
    </sheetView>
  </sheetViews>
  <sheetFormatPr defaultRowHeight="14.5" x14ac:dyDescent="0.35"/>
  <sheetData>
    <row r="1" spans="1:28" s="126" customFormat="1" ht="10.5" x14ac:dyDescent="0.2">
      <c r="A1" s="120" t="str">
        <f>CONCATENATE(C1,F1)</f>
        <v>L50-E-12-12-27-90-MULT-25X45POUS271261-C Natatorium Finish</v>
      </c>
      <c r="B1" s="81">
        <v>45621</v>
      </c>
      <c r="C1" s="120" t="s">
        <v>1561</v>
      </c>
      <c r="D1" s="109" t="s">
        <v>362</v>
      </c>
      <c r="E1" s="108" t="s">
        <v>87</v>
      </c>
      <c r="F1" s="331" t="s">
        <v>1598</v>
      </c>
      <c r="G1" s="108">
        <v>30850728</v>
      </c>
      <c r="H1" s="183">
        <v>0</v>
      </c>
      <c r="I1" s="115">
        <v>4</v>
      </c>
      <c r="J1" s="111">
        <f>VLOOKUP(G1,'[4]Seguimiento WOS TROV'!$H:$L,5,0)</f>
        <v>0</v>
      </c>
      <c r="K1" s="116">
        <f>VLOOKUP(G1,'[4]Seguimiento WOS TROV'!$H:$M,6,0)</f>
        <v>4</v>
      </c>
      <c r="L1" s="116">
        <f>VLOOKUP(G1,'[4]Seguimiento WOS TROV'!$H:$N,7,0)</f>
        <v>0</v>
      </c>
      <c r="M1" s="116">
        <f>VLOOKUP(G1,'[4]Seguimiento WOS TROV'!$H:$O,8,0)</f>
        <v>0</v>
      </c>
      <c r="N1" s="125">
        <f>J1-I1</f>
        <v>-4</v>
      </c>
      <c r="O1" s="125">
        <f>+N1*-1</f>
        <v>4</v>
      </c>
      <c r="P1" s="269">
        <f>IFERROR(VLOOKUP(C1,costos!B:C,2,0),0)</f>
        <v>0</v>
      </c>
      <c r="Q1" s="270">
        <f>+P1*O1</f>
        <v>0</v>
      </c>
      <c r="R1" s="117">
        <v>45628</v>
      </c>
      <c r="S1" s="117">
        <f>WORKDAY(R1,1)</f>
        <v>45629</v>
      </c>
      <c r="T1" s="117">
        <f>WORKDAY(S1,1)</f>
        <v>45630</v>
      </c>
      <c r="U1" s="117" t="s">
        <v>560</v>
      </c>
      <c r="V1" s="275"/>
      <c r="W1" s="162" t="s">
        <v>561</v>
      </c>
      <c r="X1" s="162" t="e">
        <f>VLOOKUP(G1,[4]Sheet14!$A:$A,1,0)</f>
        <v>#N/A</v>
      </c>
      <c r="Y1" s="108"/>
      <c r="Z1" s="108"/>
      <c r="AA1" s="110"/>
      <c r="AB1" s="118"/>
    </row>
  </sheetData>
  <conditionalFormatting sqref="G1">
    <cfRule type="duplicateValues" dxfId="30" priority="2"/>
  </conditionalFormatting>
  <conditionalFormatting sqref="H1">
    <cfRule type="cellIs" dxfId="29" priority="1" operator="notEqual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ACFBF-1C8C-4D70-8451-D36003BA0947}">
  <sheetPr>
    <tabColor rgb="FFCCFF99"/>
  </sheetPr>
  <dimension ref="A1:G21"/>
  <sheetViews>
    <sheetView workbookViewId="0">
      <selection sqref="A1:XFD1048576"/>
    </sheetView>
  </sheetViews>
  <sheetFormatPr defaultRowHeight="14.5" x14ac:dyDescent="0.35"/>
  <cols>
    <col min="1" max="1" width="9" bestFit="1" customWidth="1"/>
    <col min="2" max="2" width="11.81640625" bestFit="1" customWidth="1"/>
    <col min="3" max="3" width="5.1796875" bestFit="1" customWidth="1"/>
    <col min="4" max="4" width="8" bestFit="1" customWidth="1"/>
    <col min="5" max="5" width="14" bestFit="1" customWidth="1"/>
    <col min="6" max="6" width="48.26953125" bestFit="1" customWidth="1"/>
    <col min="7" max="7" width="16.7265625" bestFit="1" customWidth="1"/>
  </cols>
  <sheetData>
    <row r="1" spans="1:7" ht="15" thickBot="1" x14ac:dyDescent="0.4">
      <c r="A1" s="340" t="s">
        <v>16</v>
      </c>
      <c r="B1" s="341" t="s">
        <v>1499</v>
      </c>
      <c r="C1" s="341" t="s">
        <v>1944</v>
      </c>
      <c r="D1" s="341" t="s">
        <v>295</v>
      </c>
      <c r="E1" s="341" t="s">
        <v>1945</v>
      </c>
      <c r="F1" s="342" t="s">
        <v>17</v>
      </c>
      <c r="G1" s="341" t="s">
        <v>1946</v>
      </c>
    </row>
    <row r="2" spans="1:7" ht="15" thickBot="1" x14ac:dyDescent="0.4">
      <c r="A2" s="343">
        <v>30850045</v>
      </c>
      <c r="B2" s="344" t="s">
        <v>126</v>
      </c>
      <c r="C2" s="344">
        <v>10</v>
      </c>
      <c r="D2" s="345">
        <v>-1</v>
      </c>
      <c r="E2" s="344" t="s">
        <v>332</v>
      </c>
      <c r="F2" s="346" t="s">
        <v>1947</v>
      </c>
      <c r="G2" s="347">
        <v>45635</v>
      </c>
    </row>
    <row r="3" spans="1:7" ht="15" thickBot="1" x14ac:dyDescent="0.4">
      <c r="A3" s="343">
        <v>30850054</v>
      </c>
      <c r="B3" s="344" t="s">
        <v>193</v>
      </c>
      <c r="C3" s="344">
        <v>132</v>
      </c>
      <c r="D3" s="345">
        <v>-12</v>
      </c>
      <c r="E3" s="344" t="s">
        <v>332</v>
      </c>
      <c r="F3" s="346" t="s">
        <v>1948</v>
      </c>
      <c r="G3" s="347">
        <v>45635</v>
      </c>
    </row>
    <row r="4" spans="1:7" ht="15" thickBot="1" x14ac:dyDescent="0.4">
      <c r="A4" s="343">
        <v>30850052</v>
      </c>
      <c r="B4" s="344" t="s">
        <v>191</v>
      </c>
      <c r="C4" s="344">
        <v>18</v>
      </c>
      <c r="D4" s="345">
        <v>-3</v>
      </c>
      <c r="E4" s="344" t="s">
        <v>1949</v>
      </c>
      <c r="F4" s="346" t="s">
        <v>1950</v>
      </c>
      <c r="G4" s="347">
        <v>45635</v>
      </c>
    </row>
    <row r="5" spans="1:7" ht="15" thickBot="1" x14ac:dyDescent="0.4">
      <c r="A5" s="343">
        <v>30850051</v>
      </c>
      <c r="B5" s="344" t="s">
        <v>190</v>
      </c>
      <c r="C5" s="344">
        <v>14</v>
      </c>
      <c r="D5" s="345">
        <v>-1</v>
      </c>
      <c r="E5" s="344" t="s">
        <v>1951</v>
      </c>
      <c r="F5" s="346" t="s">
        <v>1952</v>
      </c>
      <c r="G5" s="347">
        <v>45635</v>
      </c>
    </row>
    <row r="6" spans="1:7" ht="15" thickBot="1" x14ac:dyDescent="0.4">
      <c r="A6" s="343">
        <v>30850067</v>
      </c>
      <c r="B6" s="344" t="s">
        <v>225</v>
      </c>
      <c r="C6" s="344">
        <v>24</v>
      </c>
      <c r="D6" s="345">
        <v>-2</v>
      </c>
      <c r="E6" s="344" t="s">
        <v>320</v>
      </c>
      <c r="F6" s="346" t="s">
        <v>1953</v>
      </c>
      <c r="G6" s="347">
        <v>45635</v>
      </c>
    </row>
    <row r="7" spans="1:7" ht="15" thickBot="1" x14ac:dyDescent="0.4">
      <c r="A7" s="343">
        <v>30850058</v>
      </c>
      <c r="B7" s="344" t="s">
        <v>217</v>
      </c>
      <c r="C7" s="344">
        <v>26</v>
      </c>
      <c r="D7" s="345">
        <v>-7</v>
      </c>
      <c r="E7" s="344" t="s">
        <v>320</v>
      </c>
      <c r="F7" s="346" t="s">
        <v>1953</v>
      </c>
      <c r="G7" s="347">
        <v>45635</v>
      </c>
    </row>
    <row r="8" spans="1:7" ht="15" thickBot="1" x14ac:dyDescent="0.4">
      <c r="A8" s="343">
        <v>30850109</v>
      </c>
      <c r="B8" s="344" t="s">
        <v>452</v>
      </c>
      <c r="C8" s="344">
        <v>2</v>
      </c>
      <c r="D8" s="345">
        <v>-2</v>
      </c>
      <c r="E8" s="344" t="s">
        <v>400</v>
      </c>
      <c r="F8" s="346" t="s">
        <v>1954</v>
      </c>
      <c r="G8" s="347">
        <v>45635</v>
      </c>
    </row>
    <row r="9" spans="1:7" ht="15" thickBot="1" x14ac:dyDescent="0.4">
      <c r="A9" s="343">
        <v>30850138</v>
      </c>
      <c r="B9" s="344" t="s">
        <v>489</v>
      </c>
      <c r="C9" s="344">
        <v>52</v>
      </c>
      <c r="D9" s="345">
        <v>-6</v>
      </c>
      <c r="E9" s="344" t="s">
        <v>332</v>
      </c>
      <c r="F9" s="346" t="s">
        <v>1947</v>
      </c>
      <c r="G9" s="347">
        <v>45635</v>
      </c>
    </row>
    <row r="10" spans="1:7" ht="15" thickBot="1" x14ac:dyDescent="0.4">
      <c r="A10" s="343">
        <v>30850176</v>
      </c>
      <c r="B10" s="344" t="s">
        <v>473</v>
      </c>
      <c r="C10" s="344">
        <v>33</v>
      </c>
      <c r="D10" s="345">
        <v>-1</v>
      </c>
      <c r="E10" s="344" t="s">
        <v>785</v>
      </c>
      <c r="F10" s="346" t="s">
        <v>1955</v>
      </c>
      <c r="G10" s="347">
        <v>45635</v>
      </c>
    </row>
    <row r="11" spans="1:7" ht="15" thickBot="1" x14ac:dyDescent="0.4">
      <c r="A11" s="343">
        <v>30850231</v>
      </c>
      <c r="B11" s="344" t="s">
        <v>531</v>
      </c>
      <c r="C11" s="344">
        <v>34</v>
      </c>
      <c r="D11" s="345">
        <v>-1</v>
      </c>
      <c r="E11" s="344" t="s">
        <v>371</v>
      </c>
      <c r="F11" s="346" t="s">
        <v>1956</v>
      </c>
      <c r="G11" s="347">
        <v>45635</v>
      </c>
    </row>
    <row r="12" spans="1:7" ht="15" thickBot="1" x14ac:dyDescent="0.4">
      <c r="A12" s="343">
        <v>30850247</v>
      </c>
      <c r="B12" s="344" t="s">
        <v>495</v>
      </c>
      <c r="C12" s="344">
        <v>8</v>
      </c>
      <c r="D12" s="345">
        <v>-1</v>
      </c>
      <c r="E12" s="344" t="s">
        <v>405</v>
      </c>
      <c r="F12" s="346" t="s">
        <v>1957</v>
      </c>
      <c r="G12" s="347">
        <v>45635</v>
      </c>
    </row>
    <row r="13" spans="1:7" ht="15" thickBot="1" x14ac:dyDescent="0.4">
      <c r="A13" s="343">
        <v>30850187</v>
      </c>
      <c r="B13" s="344" t="s">
        <v>633</v>
      </c>
      <c r="C13" s="344">
        <v>9</v>
      </c>
      <c r="D13" s="345">
        <v>-2</v>
      </c>
      <c r="E13" s="344" t="s">
        <v>401</v>
      </c>
      <c r="F13" s="346" t="s">
        <v>1958</v>
      </c>
      <c r="G13" s="347">
        <v>45635</v>
      </c>
    </row>
    <row r="14" spans="1:7" ht="15" thickBot="1" x14ac:dyDescent="0.4">
      <c r="A14" s="343">
        <v>30850266</v>
      </c>
      <c r="B14" s="344" t="s">
        <v>697</v>
      </c>
      <c r="C14" s="344">
        <v>9</v>
      </c>
      <c r="D14" s="345">
        <v>-4</v>
      </c>
      <c r="E14" s="344" t="s">
        <v>1959</v>
      </c>
      <c r="F14" s="346" t="s">
        <v>1960</v>
      </c>
      <c r="G14" s="347">
        <v>45635</v>
      </c>
    </row>
    <row r="15" spans="1:7" ht="15" thickBot="1" x14ac:dyDescent="0.4">
      <c r="A15" s="343">
        <v>30850271</v>
      </c>
      <c r="B15" s="344" t="s">
        <v>722</v>
      </c>
      <c r="C15" s="344">
        <v>24</v>
      </c>
      <c r="D15" s="345">
        <v>-1</v>
      </c>
      <c r="E15" s="344" t="s">
        <v>1959</v>
      </c>
      <c r="F15" s="346" t="s">
        <v>1960</v>
      </c>
      <c r="G15" s="347">
        <v>45635</v>
      </c>
    </row>
    <row r="16" spans="1:7" ht="15" thickBot="1" x14ac:dyDescent="0.4">
      <c r="A16" s="343">
        <v>30850272</v>
      </c>
      <c r="B16" s="344" t="s">
        <v>794</v>
      </c>
      <c r="C16" s="344">
        <v>31</v>
      </c>
      <c r="D16" s="345">
        <v>-8</v>
      </c>
      <c r="E16" s="344" t="s">
        <v>1961</v>
      </c>
      <c r="F16" s="346" t="s">
        <v>1962</v>
      </c>
      <c r="G16" s="347">
        <v>45635</v>
      </c>
    </row>
    <row r="17" spans="1:7" ht="15" thickBot="1" x14ac:dyDescent="0.4">
      <c r="A17" s="343">
        <v>30850290</v>
      </c>
      <c r="B17" s="344" t="s">
        <v>494</v>
      </c>
      <c r="C17" s="344">
        <v>16</v>
      </c>
      <c r="D17" s="345">
        <v>-1</v>
      </c>
      <c r="E17" s="344" t="s">
        <v>1949</v>
      </c>
      <c r="F17" s="346" t="s">
        <v>1963</v>
      </c>
      <c r="G17" s="347">
        <v>45635</v>
      </c>
    </row>
    <row r="18" spans="1:7" ht="15" thickBot="1" x14ac:dyDescent="0.4">
      <c r="A18" s="343">
        <v>30850324</v>
      </c>
      <c r="B18" s="344" t="s">
        <v>697</v>
      </c>
      <c r="C18" s="344">
        <v>2</v>
      </c>
      <c r="D18" s="345">
        <v>-2</v>
      </c>
      <c r="E18" s="344" t="s">
        <v>323</v>
      </c>
      <c r="F18" s="346" t="s">
        <v>1964</v>
      </c>
      <c r="G18" s="347">
        <v>45635</v>
      </c>
    </row>
    <row r="19" spans="1:7" ht="15" thickBot="1" x14ac:dyDescent="0.4">
      <c r="A19" s="343">
        <v>30850434</v>
      </c>
      <c r="B19" s="344" t="s">
        <v>983</v>
      </c>
      <c r="C19" s="344">
        <v>8</v>
      </c>
      <c r="D19" s="345">
        <v>-8</v>
      </c>
      <c r="E19" s="344" t="s">
        <v>138</v>
      </c>
      <c r="F19" s="346" t="s">
        <v>1965</v>
      </c>
      <c r="G19" s="347">
        <v>45635</v>
      </c>
    </row>
    <row r="20" spans="1:7" x14ac:dyDescent="0.35">
      <c r="A20" s="348"/>
    </row>
    <row r="21" spans="1:7" x14ac:dyDescent="0.35">
      <c r="A21" s="348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51B89-9955-4E3E-B677-13D23972AA4B}">
  <sheetPr filterMode="1">
    <tabColor rgb="FFCCFF99"/>
  </sheetPr>
  <dimension ref="A1:AD184"/>
  <sheetViews>
    <sheetView zoomScale="115" zoomScaleNormal="115" workbookViewId="0">
      <selection activeCell="H79" sqref="H79:H80"/>
    </sheetView>
  </sheetViews>
  <sheetFormatPr defaultColWidth="9.26953125" defaultRowHeight="10" outlineLevelCol="1" x14ac:dyDescent="0.2"/>
  <cols>
    <col min="1" max="1" width="34" style="126" customWidth="1"/>
    <col min="2" max="2" width="9.81640625" style="126" customWidth="1"/>
    <col min="3" max="3" width="26.7265625" style="126" customWidth="1"/>
    <col min="4" max="4" width="7.81640625" style="126" customWidth="1"/>
    <col min="5" max="5" width="6.26953125" style="126" customWidth="1"/>
    <col min="6" max="6" width="12.54296875" style="128" customWidth="1"/>
    <col min="7" max="7" width="16.26953125" style="126" customWidth="1"/>
    <col min="8" max="8" width="7.54296875" style="126" customWidth="1"/>
    <col min="9" max="9" width="5.81640625" style="126" customWidth="1"/>
    <col min="10" max="12" width="5.81640625" style="126" customWidth="1" outlineLevel="1"/>
    <col min="13" max="13" width="12.26953125" style="126" customWidth="1" outlineLevel="1"/>
    <col min="14" max="14" width="15" style="126" customWidth="1"/>
    <col min="15" max="15" width="6.453125" style="126" customWidth="1"/>
    <col min="16" max="16" width="9.7265625" style="126" customWidth="1"/>
    <col min="17" max="17" width="10.453125" style="126" customWidth="1"/>
    <col min="18" max="18" width="9.54296875" style="126" customWidth="1"/>
    <col min="19" max="19" width="10" style="126" customWidth="1"/>
    <col min="20" max="21" width="9.26953125" style="126" customWidth="1"/>
    <col min="22" max="22" width="20" style="126" customWidth="1"/>
    <col min="23" max="24" width="23.453125" style="128" customWidth="1"/>
    <col min="25" max="25" width="47.1796875" style="126" bestFit="1" customWidth="1"/>
    <col min="26" max="16384" width="9.26953125" style="126"/>
  </cols>
  <sheetData>
    <row r="1" spans="1:26" ht="32" thickBot="1" x14ac:dyDescent="0.25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3270</v>
      </c>
      <c r="Y1" s="114" t="s">
        <v>17</v>
      </c>
      <c r="Z1" s="126" t="s">
        <v>3041</v>
      </c>
    </row>
    <row r="2" spans="1:26" ht="13" hidden="1" x14ac:dyDescent="0.2">
      <c r="A2" s="120" t="str">
        <f t="shared" ref="A2:A72" si="0">CONCATENATE(C2,F2)</f>
        <v>F170-4F-MO-40-8-70-Z-X-CPOUS271796</v>
      </c>
      <c r="B2" s="61">
        <v>45664</v>
      </c>
      <c r="C2" s="362" t="s">
        <v>2500</v>
      </c>
      <c r="D2" s="109" t="s">
        <v>2387</v>
      </c>
      <c r="E2" s="60" t="s">
        <v>87</v>
      </c>
      <c r="F2" s="305" t="s">
        <v>2635</v>
      </c>
      <c r="G2" s="9">
        <v>30851350</v>
      </c>
      <c r="H2" s="108">
        <v>0</v>
      </c>
      <c r="I2" s="115">
        <v>2</v>
      </c>
      <c r="J2" s="111">
        <f>VLOOKUP(G2,'[2]Seguimiento WOS RISE F080'!$H:$L,5,0)</f>
        <v>2</v>
      </c>
      <c r="K2" s="116">
        <f>VLOOKUP(G2,'[2]Seguimiento WOS RISE F080'!$H:$M,6,0)</f>
        <v>0</v>
      </c>
      <c r="L2" s="116">
        <f>VLOOKUP(G2,'[2]Seguimiento WOS RISE F080'!$H:$N,7,0)</f>
        <v>0</v>
      </c>
      <c r="M2" s="116">
        <f>VLOOKUP(G2,'[2]Seguimiento WOS RISE F080'!$H:$O,8,0)</f>
        <v>0</v>
      </c>
      <c r="N2" s="125">
        <f t="shared" ref="N2:N49" si="1">J2-I2</f>
        <v>0</v>
      </c>
      <c r="O2" s="125">
        <f t="shared" ref="O2:O49" si="2">+N2*-1</f>
        <v>0</v>
      </c>
      <c r="P2" s="269">
        <f>VLOOKUP(C2,Sheet18!A:B,2,0)</f>
        <v>684.62</v>
      </c>
      <c r="Q2" s="270">
        <f t="shared" ref="Q2:Q49" si="3">+P2*O2</f>
        <v>0</v>
      </c>
      <c r="R2" s="119">
        <v>45670</v>
      </c>
      <c r="S2" s="121">
        <v>45686</v>
      </c>
      <c r="T2" s="117">
        <f t="shared" ref="T2:U33" si="4">WORKDAY(S2,1)</f>
        <v>45687</v>
      </c>
      <c r="U2" s="117">
        <f t="shared" si="4"/>
        <v>45688</v>
      </c>
      <c r="V2" s="117" t="s">
        <v>560</v>
      </c>
      <c r="W2" s="162" t="s">
        <v>561</v>
      </c>
      <c r="X2" s="411">
        <v>45673</v>
      </c>
      <c r="Y2" s="118" t="s">
        <v>3032</v>
      </c>
      <c r="Z2" s="126" t="s">
        <v>3042</v>
      </c>
    </row>
    <row r="3" spans="1:26" ht="13" hidden="1" x14ac:dyDescent="0.2">
      <c r="A3" s="120" t="str">
        <f t="shared" si="0"/>
        <v>F170-4F-HO-40-9-E1-K-X-CPOUS271984</v>
      </c>
      <c r="B3" s="61">
        <v>45677</v>
      </c>
      <c r="C3" s="273" t="s">
        <v>2773</v>
      </c>
      <c r="D3" s="109" t="s">
        <v>2387</v>
      </c>
      <c r="E3" s="60" t="s">
        <v>87</v>
      </c>
      <c r="F3" s="305" t="s">
        <v>2854</v>
      </c>
      <c r="G3" s="9">
        <v>30851466</v>
      </c>
      <c r="H3" s="108">
        <v>0</v>
      </c>
      <c r="I3" s="115">
        <v>1</v>
      </c>
      <c r="J3" s="111">
        <f>VLOOKUP(G3,'[2]Seguimiento WOS RISE F080'!$H:$L,5,0)</f>
        <v>1</v>
      </c>
      <c r="K3" s="116">
        <f>VLOOKUP(G3,'[2]Seguimiento WOS RISE F080'!$H:$M,6,0)</f>
        <v>0</v>
      </c>
      <c r="L3" s="116">
        <f>VLOOKUP(G3,'[2]Seguimiento WOS RISE F080'!$H:$N,7,0)</f>
        <v>0</v>
      </c>
      <c r="M3" s="116">
        <f>VLOOKUP(G3,'[2]Seguimiento WOS RISE F080'!$H:$O,8,0)</f>
        <v>0</v>
      </c>
      <c r="N3" s="125">
        <f t="shared" si="1"/>
        <v>0</v>
      </c>
      <c r="O3" s="125">
        <f t="shared" si="2"/>
        <v>0</v>
      </c>
      <c r="P3" s="269">
        <f>VLOOKUP(C3,Sheet18!A:B,2,0)</f>
        <v>622.24</v>
      </c>
      <c r="Q3" s="270">
        <f t="shared" si="3"/>
        <v>0</v>
      </c>
      <c r="R3" s="119">
        <v>45678</v>
      </c>
      <c r="S3" s="121">
        <v>45686</v>
      </c>
      <c r="T3" s="117">
        <f t="shared" si="4"/>
        <v>45687</v>
      </c>
      <c r="U3" s="117">
        <f t="shared" si="4"/>
        <v>45688</v>
      </c>
      <c r="V3" s="117" t="s">
        <v>560</v>
      </c>
      <c r="W3" s="162" t="s">
        <v>561</v>
      </c>
      <c r="X3" s="411">
        <v>45678</v>
      </c>
      <c r="Y3" s="118" t="s">
        <v>3032</v>
      </c>
      <c r="Z3" s="126" t="s">
        <v>3042</v>
      </c>
    </row>
    <row r="4" spans="1:26" ht="13" hidden="1" x14ac:dyDescent="0.2">
      <c r="A4" s="120" t="str">
        <f t="shared" si="0"/>
        <v>F080-1S-HO-30-9-E2-Z-X-CPOUS272031</v>
      </c>
      <c r="B4" s="61">
        <v>45679</v>
      </c>
      <c r="C4" s="362" t="s">
        <v>2751</v>
      </c>
      <c r="D4" s="109" t="s">
        <v>1577</v>
      </c>
      <c r="E4" s="60" t="s">
        <v>87</v>
      </c>
      <c r="F4" s="305" t="s">
        <v>2923</v>
      </c>
      <c r="G4" s="9">
        <v>30851548</v>
      </c>
      <c r="H4" s="108">
        <v>0</v>
      </c>
      <c r="I4" s="115">
        <v>1</v>
      </c>
      <c r="J4" s="111">
        <f>VLOOKUP(G4,'[2]Seguimiento WOS RISE F080'!$H:$L,5,0)</f>
        <v>1</v>
      </c>
      <c r="K4" s="116">
        <f>VLOOKUP(G4,'[2]Seguimiento WOS RISE F080'!$H:$M,6,0)</f>
        <v>0</v>
      </c>
      <c r="L4" s="116">
        <f>VLOOKUP(G4,'[2]Seguimiento WOS RISE F080'!$H:$N,7,0)</f>
        <v>0</v>
      </c>
      <c r="M4" s="116">
        <f>VLOOKUP(G4,'[2]Seguimiento WOS RISE F080'!$H:$O,8,0)</f>
        <v>0</v>
      </c>
      <c r="N4" s="125">
        <f t="shared" si="1"/>
        <v>0</v>
      </c>
      <c r="O4" s="125">
        <f t="shared" si="2"/>
        <v>0</v>
      </c>
      <c r="P4" s="269">
        <f>VLOOKUP(C4,Sheet18!A:B,2,0)</f>
        <v>103.38</v>
      </c>
      <c r="Q4" s="270">
        <f t="shared" si="3"/>
        <v>0</v>
      </c>
      <c r="R4" s="119">
        <v>45680</v>
      </c>
      <c r="S4" s="121">
        <v>45686</v>
      </c>
      <c r="T4" s="117">
        <f t="shared" si="4"/>
        <v>45687</v>
      </c>
      <c r="U4" s="117">
        <f t="shared" si="4"/>
        <v>45688</v>
      </c>
      <c r="V4" s="117" t="s">
        <v>560</v>
      </c>
      <c r="W4" s="162" t="s">
        <v>561</v>
      </c>
      <c r="X4" s="411">
        <v>45680</v>
      </c>
      <c r="Y4" s="118" t="s">
        <v>571</v>
      </c>
      <c r="Z4" s="126" t="s">
        <v>3042</v>
      </c>
    </row>
    <row r="5" spans="1:26" ht="13" hidden="1" x14ac:dyDescent="0.2">
      <c r="A5" s="120" t="str">
        <f t="shared" si="0"/>
        <v>F080-1R-LO-27-8-15-K-H-EPOUS271256</v>
      </c>
      <c r="B5" s="61">
        <v>45679</v>
      </c>
      <c r="C5" s="362" t="s">
        <v>2271</v>
      </c>
      <c r="D5" s="109" t="s">
        <v>1575</v>
      </c>
      <c r="E5" s="60" t="s">
        <v>87</v>
      </c>
      <c r="F5" s="305" t="s">
        <v>2631</v>
      </c>
      <c r="G5" s="9">
        <v>30851551</v>
      </c>
      <c r="H5" s="108">
        <v>0</v>
      </c>
      <c r="I5" s="115">
        <v>234</v>
      </c>
      <c r="J5" s="111">
        <f>VLOOKUP(G5,'[2]Seguimiento WOS RISE F080'!$H:$L,5,0)</f>
        <v>234</v>
      </c>
      <c r="K5" s="116">
        <f>VLOOKUP(G5,'[2]Seguimiento WOS RISE F080'!$H:$M,6,0)</f>
        <v>0</v>
      </c>
      <c r="L5" s="116">
        <f>VLOOKUP(G5,'[2]Seguimiento WOS RISE F080'!$H:$N,7,0)</f>
        <v>0</v>
      </c>
      <c r="M5" s="116">
        <f>VLOOKUP(G5,'[2]Seguimiento WOS RISE F080'!$H:$O,8,0)</f>
        <v>0</v>
      </c>
      <c r="N5" s="125">
        <f t="shared" si="1"/>
        <v>0</v>
      </c>
      <c r="O5" s="125">
        <f t="shared" si="2"/>
        <v>0</v>
      </c>
      <c r="P5" s="269">
        <f>VLOOKUP(C5,Sheet18!A:B,2,0)</f>
        <v>106</v>
      </c>
      <c r="Q5" s="270">
        <f t="shared" si="3"/>
        <v>0</v>
      </c>
      <c r="R5" s="119">
        <v>45680</v>
      </c>
      <c r="S5" s="119">
        <v>45693</v>
      </c>
      <c r="T5" s="117">
        <f t="shared" si="4"/>
        <v>45694</v>
      </c>
      <c r="U5" s="117">
        <f t="shared" si="4"/>
        <v>45695</v>
      </c>
      <c r="V5" s="117" t="s">
        <v>560</v>
      </c>
      <c r="W5" s="162" t="s">
        <v>561</v>
      </c>
      <c r="X5" s="411">
        <v>45680</v>
      </c>
      <c r="Y5" s="118"/>
      <c r="Z5" s="126" t="s">
        <v>3043</v>
      </c>
    </row>
    <row r="6" spans="1:26" ht="13" hidden="1" x14ac:dyDescent="0.2">
      <c r="A6" s="120" t="str">
        <f t="shared" si="0"/>
        <v>F080-1S-HO-30-9-E2-Z-X-CPOUS272033</v>
      </c>
      <c r="B6" s="61">
        <v>45679</v>
      </c>
      <c r="C6" s="362" t="s">
        <v>2751</v>
      </c>
      <c r="D6" s="109" t="s">
        <v>1577</v>
      </c>
      <c r="E6" s="60" t="s">
        <v>87</v>
      </c>
      <c r="F6" s="305" t="s">
        <v>2925</v>
      </c>
      <c r="G6" s="9">
        <v>30851550</v>
      </c>
      <c r="H6" s="108">
        <v>0</v>
      </c>
      <c r="I6" s="115">
        <v>4</v>
      </c>
      <c r="J6" s="111">
        <f>VLOOKUP(G6,'[2]Seguimiento WOS RISE F080'!$H:$L,5,0)</f>
        <v>4</v>
      </c>
      <c r="K6" s="116">
        <f>VLOOKUP(G6,'[2]Seguimiento WOS RISE F080'!$H:$M,6,0)</f>
        <v>0</v>
      </c>
      <c r="L6" s="116">
        <f>VLOOKUP(G6,'[2]Seguimiento WOS RISE F080'!$H:$N,7,0)</f>
        <v>0</v>
      </c>
      <c r="M6" s="116">
        <f>VLOOKUP(G6,'[2]Seguimiento WOS RISE F080'!$H:$O,8,0)</f>
        <v>0</v>
      </c>
      <c r="N6" s="125">
        <f t="shared" si="1"/>
        <v>0</v>
      </c>
      <c r="O6" s="125">
        <f t="shared" si="2"/>
        <v>0</v>
      </c>
      <c r="P6" s="269">
        <f>VLOOKUP(C6,Sheet18!A:B,2,0)</f>
        <v>103.38</v>
      </c>
      <c r="Q6" s="270">
        <f t="shared" si="3"/>
        <v>0</v>
      </c>
      <c r="R6" s="119">
        <v>45680</v>
      </c>
      <c r="S6" s="119">
        <v>45693</v>
      </c>
      <c r="T6" s="117">
        <f t="shared" si="4"/>
        <v>45694</v>
      </c>
      <c r="U6" s="117">
        <f t="shared" si="4"/>
        <v>45695</v>
      </c>
      <c r="V6" s="117" t="s">
        <v>560</v>
      </c>
      <c r="W6" s="162" t="s">
        <v>561</v>
      </c>
      <c r="X6" s="411">
        <v>45680</v>
      </c>
      <c r="Y6" s="118"/>
      <c r="Z6" s="126" t="s">
        <v>3043</v>
      </c>
    </row>
    <row r="7" spans="1:26" ht="13" hidden="1" x14ac:dyDescent="0.3">
      <c r="A7" s="120" t="str">
        <f t="shared" si="0"/>
        <v>F080-1S-HO-27-9-05-Z-H-CPOUS271357</v>
      </c>
      <c r="B7" s="61">
        <v>45685</v>
      </c>
      <c r="C7" s="273" t="s">
        <v>2277</v>
      </c>
      <c r="D7" s="109" t="s">
        <v>1577</v>
      </c>
      <c r="E7" s="60" t="s">
        <v>87</v>
      </c>
      <c r="F7" s="273" t="s">
        <v>3010</v>
      </c>
      <c r="G7" s="9">
        <v>30851552</v>
      </c>
      <c r="H7" s="108">
        <v>0</v>
      </c>
      <c r="I7" s="115">
        <v>60</v>
      </c>
      <c r="J7" s="111">
        <f>VLOOKUP(G7,'[2]Seguimiento WOS RISE F080'!$H:$L,5,0)</f>
        <v>60</v>
      </c>
      <c r="K7" s="116">
        <f>VLOOKUP(G7,'[2]Seguimiento WOS RISE F080'!$H:$M,6,0)</f>
        <v>0</v>
      </c>
      <c r="L7" s="116">
        <f>VLOOKUP(G7,'[2]Seguimiento WOS RISE F080'!$H:$N,7,0)</f>
        <v>0</v>
      </c>
      <c r="M7" s="116">
        <f>VLOOKUP(G7,'[2]Seguimiento WOS RISE F080'!$H:$O,8,0)</f>
        <v>0</v>
      </c>
      <c r="N7" s="125">
        <f t="shared" si="1"/>
        <v>0</v>
      </c>
      <c r="O7" s="125">
        <f t="shared" si="2"/>
        <v>0</v>
      </c>
      <c r="P7" s="269">
        <v>145.27000000000001</v>
      </c>
      <c r="Q7" s="270">
        <f t="shared" si="3"/>
        <v>0</v>
      </c>
      <c r="R7" s="119">
        <v>45686</v>
      </c>
      <c r="S7" s="119">
        <v>45686</v>
      </c>
      <c r="T7" s="117">
        <f t="shared" si="4"/>
        <v>45687</v>
      </c>
      <c r="U7" s="117">
        <f t="shared" si="4"/>
        <v>45688</v>
      </c>
      <c r="V7" s="117" t="s">
        <v>560</v>
      </c>
      <c r="W7" s="162" t="s">
        <v>561</v>
      </c>
      <c r="X7" s="411">
        <v>45684</v>
      </c>
      <c r="Y7" s="398"/>
      <c r="Z7" s="126" t="s">
        <v>3042</v>
      </c>
    </row>
    <row r="8" spans="1:26" ht="13" hidden="1" x14ac:dyDescent="0.2">
      <c r="A8" s="120" t="str">
        <f t="shared" si="0"/>
        <v>F080-2H-HO-30-8-10-K-X-CPOUS271795</v>
      </c>
      <c r="B8" s="61">
        <v>45684</v>
      </c>
      <c r="C8" s="362" t="s">
        <v>2489</v>
      </c>
      <c r="D8" s="109" t="s">
        <v>2414</v>
      </c>
      <c r="E8" s="60" t="s">
        <v>87</v>
      </c>
      <c r="F8" s="305" t="s">
        <v>2634</v>
      </c>
      <c r="G8" s="9">
        <v>30851620</v>
      </c>
      <c r="H8" s="108">
        <v>0</v>
      </c>
      <c r="I8" s="115">
        <v>8</v>
      </c>
      <c r="J8" s="111">
        <f>VLOOKUP(G8,'[2]Seguimiento WOS RISE F080'!$H:$L,5,0)</f>
        <v>8</v>
      </c>
      <c r="K8" s="116">
        <f>VLOOKUP(G8,'[2]Seguimiento WOS RISE F080'!$H:$M,6,0)</f>
        <v>0</v>
      </c>
      <c r="L8" s="116">
        <f>VLOOKUP(G8,'[2]Seguimiento WOS RISE F080'!$H:$N,7,0)</f>
        <v>0</v>
      </c>
      <c r="M8" s="116">
        <f>VLOOKUP(G8,'[2]Seguimiento WOS RISE F080'!$H:$O,8,0)</f>
        <v>0</v>
      </c>
      <c r="N8" s="125">
        <f t="shared" si="1"/>
        <v>0</v>
      </c>
      <c r="O8" s="125">
        <f t="shared" si="2"/>
        <v>0</v>
      </c>
      <c r="P8" s="269">
        <v>145.27000000000001</v>
      </c>
      <c r="Q8" s="270">
        <f t="shared" si="3"/>
        <v>0</v>
      </c>
      <c r="R8" s="119">
        <v>45686</v>
      </c>
      <c r="S8" s="119">
        <v>45686</v>
      </c>
      <c r="T8" s="117">
        <f t="shared" si="4"/>
        <v>45687</v>
      </c>
      <c r="U8" s="117">
        <f t="shared" si="4"/>
        <v>45688</v>
      </c>
      <c r="V8" s="117" t="s">
        <v>560</v>
      </c>
      <c r="W8" s="162" t="s">
        <v>561</v>
      </c>
      <c r="X8" s="411">
        <v>45686</v>
      </c>
      <c r="Y8" s="118"/>
      <c r="Z8" s="126" t="s">
        <v>3042</v>
      </c>
    </row>
    <row r="9" spans="1:26" ht="13" hidden="1" x14ac:dyDescent="0.2">
      <c r="A9" s="120" t="str">
        <f t="shared" si="0"/>
        <v>F080-1S-HO-40-8-10-S-X-CPOUS271818</v>
      </c>
      <c r="B9" s="61">
        <v>45684</v>
      </c>
      <c r="C9" s="362" t="s">
        <v>2485</v>
      </c>
      <c r="D9" s="109" t="s">
        <v>1577</v>
      </c>
      <c r="E9" s="60" t="s">
        <v>87</v>
      </c>
      <c r="F9" s="305" t="s">
        <v>2874</v>
      </c>
      <c r="G9" s="9">
        <v>30851619</v>
      </c>
      <c r="H9" s="108">
        <v>0</v>
      </c>
      <c r="I9" s="115">
        <v>20</v>
      </c>
      <c r="J9" s="111">
        <f>VLOOKUP(G9,'[2]Seguimiento WOS RISE F080'!$H:$L,5,0)</f>
        <v>20</v>
      </c>
      <c r="K9" s="116">
        <f>VLOOKUP(G9,'[2]Seguimiento WOS RISE F080'!$H:$M,6,0)</f>
        <v>0</v>
      </c>
      <c r="L9" s="116">
        <f>VLOOKUP(G9,'[2]Seguimiento WOS RISE F080'!$H:$N,7,0)</f>
        <v>0</v>
      </c>
      <c r="M9" s="116">
        <f>VLOOKUP(G9,'[2]Seguimiento WOS RISE F080'!$H:$O,8,0)</f>
        <v>0</v>
      </c>
      <c r="N9" s="125">
        <f t="shared" si="1"/>
        <v>0</v>
      </c>
      <c r="O9" s="125">
        <f t="shared" si="2"/>
        <v>0</v>
      </c>
      <c r="P9" s="269">
        <v>145.27000000000001</v>
      </c>
      <c r="Q9" s="270">
        <f t="shared" si="3"/>
        <v>0</v>
      </c>
      <c r="R9" s="119">
        <v>45686</v>
      </c>
      <c r="S9" s="119">
        <v>45686</v>
      </c>
      <c r="T9" s="117">
        <f t="shared" si="4"/>
        <v>45687</v>
      </c>
      <c r="U9" s="117">
        <f t="shared" si="4"/>
        <v>45688</v>
      </c>
      <c r="V9" s="117" t="s">
        <v>560</v>
      </c>
      <c r="W9" s="162" t="s">
        <v>561</v>
      </c>
      <c r="X9" s="411">
        <v>45685</v>
      </c>
      <c r="Y9" s="118"/>
      <c r="Z9" s="126" t="s">
        <v>3042</v>
      </c>
    </row>
    <row r="10" spans="1:26" ht="13" hidden="1" x14ac:dyDescent="0.2">
      <c r="A10" s="120" t="str">
        <f t="shared" si="0"/>
        <v>F080-1S-MO-27-8-E2-Z-H-APOUS272053</v>
      </c>
      <c r="B10" s="61">
        <v>45684</v>
      </c>
      <c r="C10" s="362" t="s">
        <v>2758</v>
      </c>
      <c r="D10" s="109" t="s">
        <v>1577</v>
      </c>
      <c r="E10" s="60" t="s">
        <v>87</v>
      </c>
      <c r="F10" s="305" t="s">
        <v>2657</v>
      </c>
      <c r="G10" s="9">
        <v>30851622</v>
      </c>
      <c r="H10" s="108">
        <v>0</v>
      </c>
      <c r="I10" s="115">
        <v>4</v>
      </c>
      <c r="J10" s="111">
        <f>VLOOKUP(G10,'[2]Seguimiento WOS RISE F080'!$H:$L,5,0)</f>
        <v>4</v>
      </c>
      <c r="K10" s="116">
        <f>VLOOKUP(G10,'[2]Seguimiento WOS RISE F080'!$H:$M,6,0)</f>
        <v>0</v>
      </c>
      <c r="L10" s="116">
        <f>VLOOKUP(G10,'[2]Seguimiento WOS RISE F080'!$H:$N,7,0)</f>
        <v>0</v>
      </c>
      <c r="M10" s="116">
        <f>VLOOKUP(G10,'[2]Seguimiento WOS RISE F080'!$H:$O,8,0)</f>
        <v>0</v>
      </c>
      <c r="N10" s="125">
        <f t="shared" si="1"/>
        <v>0</v>
      </c>
      <c r="O10" s="125">
        <f t="shared" si="2"/>
        <v>0</v>
      </c>
      <c r="P10" s="269">
        <v>145.27000000000001</v>
      </c>
      <c r="Q10" s="270">
        <f t="shared" si="3"/>
        <v>0</v>
      </c>
      <c r="R10" s="119">
        <v>45686</v>
      </c>
      <c r="S10" s="119">
        <v>45686</v>
      </c>
      <c r="T10" s="117">
        <f t="shared" si="4"/>
        <v>45687</v>
      </c>
      <c r="U10" s="117">
        <f t="shared" si="4"/>
        <v>45688</v>
      </c>
      <c r="V10" s="117" t="s">
        <v>560</v>
      </c>
      <c r="W10" s="162" t="s">
        <v>561</v>
      </c>
      <c r="X10" s="411">
        <v>45686</v>
      </c>
      <c r="Y10" s="291"/>
      <c r="Z10" s="126" t="s">
        <v>3042</v>
      </c>
    </row>
    <row r="11" spans="1:26" ht="13" hidden="1" x14ac:dyDescent="0.2">
      <c r="A11" s="120" t="str">
        <f t="shared" si="0"/>
        <v>F080-1S-HO-30-8-E3-K-X-CPOUS272207</v>
      </c>
      <c r="B11" s="61">
        <v>45684</v>
      </c>
      <c r="C11" s="362" t="s">
        <v>2995</v>
      </c>
      <c r="D11" s="109" t="s">
        <v>1577</v>
      </c>
      <c r="E11" s="60" t="s">
        <v>87</v>
      </c>
      <c r="F11" s="305" t="s">
        <v>3006</v>
      </c>
      <c r="G11" s="9">
        <v>30851634</v>
      </c>
      <c r="H11" s="108">
        <v>0</v>
      </c>
      <c r="I11" s="115">
        <v>8</v>
      </c>
      <c r="J11" s="111">
        <f>VLOOKUP(G11,'[2]Seguimiento WOS RISE F080'!$H:$L,5,0)</f>
        <v>8</v>
      </c>
      <c r="K11" s="116">
        <f>VLOOKUP(G11,'[2]Seguimiento WOS RISE F080'!$H:$M,6,0)</f>
        <v>0</v>
      </c>
      <c r="L11" s="116">
        <f>VLOOKUP(G11,'[2]Seguimiento WOS RISE F080'!$H:$N,7,0)</f>
        <v>0</v>
      </c>
      <c r="M11" s="116">
        <f>VLOOKUP(G11,'[2]Seguimiento WOS RISE F080'!$H:$O,8,0)</f>
        <v>0</v>
      </c>
      <c r="N11" s="125">
        <f t="shared" si="1"/>
        <v>0</v>
      </c>
      <c r="O11" s="125">
        <f t="shared" si="2"/>
        <v>0</v>
      </c>
      <c r="P11" s="269">
        <v>145.27000000000001</v>
      </c>
      <c r="Q11" s="270">
        <f t="shared" si="3"/>
        <v>0</v>
      </c>
      <c r="R11" s="119">
        <v>45686</v>
      </c>
      <c r="S11" s="119">
        <v>45686</v>
      </c>
      <c r="T11" s="117">
        <f t="shared" si="4"/>
        <v>45687</v>
      </c>
      <c r="U11" s="117">
        <f t="shared" si="4"/>
        <v>45688</v>
      </c>
      <c r="V11" s="117" t="s">
        <v>560</v>
      </c>
      <c r="W11" s="162" t="s">
        <v>561</v>
      </c>
      <c r="X11" s="411">
        <v>45685</v>
      </c>
      <c r="Y11" s="118"/>
      <c r="Z11" s="126" t="s">
        <v>3042</v>
      </c>
    </row>
    <row r="12" spans="1:26" ht="12" hidden="1" customHeight="1" x14ac:dyDescent="0.2">
      <c r="A12" s="120" t="str">
        <f t="shared" si="0"/>
        <v>F080-1R-MO-30-9-05-K-H-CPOUS272075</v>
      </c>
      <c r="B12" s="61">
        <v>45684</v>
      </c>
      <c r="C12" s="362" t="s">
        <v>2748</v>
      </c>
      <c r="D12" s="109" t="s">
        <v>1575</v>
      </c>
      <c r="E12" s="60" t="s">
        <v>87</v>
      </c>
      <c r="F12" s="305" t="s">
        <v>2999</v>
      </c>
      <c r="G12" s="9">
        <v>30851624</v>
      </c>
      <c r="H12" s="108">
        <v>0</v>
      </c>
      <c r="I12" s="287">
        <v>1</v>
      </c>
      <c r="J12" s="111">
        <f>VLOOKUP(G12,'[2]Seguimiento WOS RISE F080'!$H:$L,5,0)</f>
        <v>1</v>
      </c>
      <c r="K12" s="116">
        <f>VLOOKUP(G12,'[2]Seguimiento WOS RISE F080'!$H:$M,6,0)</f>
        <v>0</v>
      </c>
      <c r="L12" s="116">
        <f>VLOOKUP(G12,'[2]Seguimiento WOS RISE F080'!$H:$N,7,0)</f>
        <v>0</v>
      </c>
      <c r="M12" s="116">
        <f>VLOOKUP(G12,'[2]Seguimiento WOS RISE F080'!$H:$O,8,0)</f>
        <v>0</v>
      </c>
      <c r="N12" s="125">
        <f t="shared" si="1"/>
        <v>0</v>
      </c>
      <c r="O12" s="125">
        <f t="shared" si="2"/>
        <v>0</v>
      </c>
      <c r="P12" s="269">
        <v>145.27000000000001</v>
      </c>
      <c r="Q12" s="270">
        <f t="shared" si="3"/>
        <v>0</v>
      </c>
      <c r="R12" s="119">
        <v>45686</v>
      </c>
      <c r="S12" s="119">
        <v>45686</v>
      </c>
      <c r="T12" s="117">
        <f t="shared" si="4"/>
        <v>45687</v>
      </c>
      <c r="U12" s="117">
        <f t="shared" si="4"/>
        <v>45688</v>
      </c>
      <c r="V12" s="117" t="s">
        <v>560</v>
      </c>
      <c r="W12" s="162" t="s">
        <v>561</v>
      </c>
      <c r="X12" s="411">
        <v>45686</v>
      </c>
      <c r="Y12" s="291"/>
      <c r="Z12" s="126" t="s">
        <v>3042</v>
      </c>
    </row>
    <row r="13" spans="1:26" ht="13" hidden="1" x14ac:dyDescent="0.2">
      <c r="A13" s="120" t="str">
        <f t="shared" si="0"/>
        <v>F080-1S-HO-27-8-15-K-F-CPOUS272162</v>
      </c>
      <c r="B13" s="61">
        <v>45684</v>
      </c>
      <c r="C13" s="362" t="s">
        <v>1669</v>
      </c>
      <c r="D13" s="109" t="s">
        <v>1577</v>
      </c>
      <c r="E13" s="60" t="s">
        <v>87</v>
      </c>
      <c r="F13" s="305" t="s">
        <v>3001</v>
      </c>
      <c r="G13" s="9">
        <v>30851627</v>
      </c>
      <c r="H13" s="108">
        <v>0</v>
      </c>
      <c r="I13" s="287">
        <v>1</v>
      </c>
      <c r="J13" s="111">
        <f>VLOOKUP(G13,'[2]Seguimiento WOS RISE F080'!$H:$L,5,0)</f>
        <v>1</v>
      </c>
      <c r="K13" s="116">
        <f>VLOOKUP(G13,'[2]Seguimiento WOS RISE F080'!$H:$M,6,0)</f>
        <v>0</v>
      </c>
      <c r="L13" s="116">
        <f>VLOOKUP(G13,'[2]Seguimiento WOS RISE F080'!$H:$N,7,0)</f>
        <v>0</v>
      </c>
      <c r="M13" s="116">
        <f>VLOOKUP(G13,'[2]Seguimiento WOS RISE F080'!$H:$O,8,0)</f>
        <v>0</v>
      </c>
      <c r="N13" s="125">
        <f t="shared" si="1"/>
        <v>0</v>
      </c>
      <c r="O13" s="125">
        <f t="shared" si="2"/>
        <v>0</v>
      </c>
      <c r="P13" s="269">
        <v>145.27000000000001</v>
      </c>
      <c r="Q13" s="270">
        <f t="shared" si="3"/>
        <v>0</v>
      </c>
      <c r="R13" s="119">
        <v>45686</v>
      </c>
      <c r="S13" s="119">
        <v>45686</v>
      </c>
      <c r="T13" s="117">
        <f t="shared" si="4"/>
        <v>45687</v>
      </c>
      <c r="U13" s="117">
        <f t="shared" si="4"/>
        <v>45688</v>
      </c>
      <c r="V13" s="117" t="s">
        <v>560</v>
      </c>
      <c r="W13" s="162" t="s">
        <v>561</v>
      </c>
      <c r="X13" s="411">
        <v>45686</v>
      </c>
      <c r="Y13" s="291"/>
      <c r="Z13" s="126" t="s">
        <v>3042</v>
      </c>
    </row>
    <row r="14" spans="1:26" ht="13" hidden="1" x14ac:dyDescent="0.2">
      <c r="A14" s="120" t="str">
        <f t="shared" si="0"/>
        <v>F080-1R-HO-27-8-05-K-F-APOUS272211</v>
      </c>
      <c r="B14" s="61">
        <v>45684</v>
      </c>
      <c r="C14" s="362" t="s">
        <v>2992</v>
      </c>
      <c r="D14" s="109" t="s">
        <v>1575</v>
      </c>
      <c r="E14" s="60" t="s">
        <v>87</v>
      </c>
      <c r="F14" s="305" t="s">
        <v>3003</v>
      </c>
      <c r="G14" s="9">
        <v>30851631</v>
      </c>
      <c r="H14" s="108">
        <v>0</v>
      </c>
      <c r="I14" s="287">
        <v>1</v>
      </c>
      <c r="J14" s="111">
        <f>VLOOKUP(G14,'[2]Seguimiento WOS RISE F080'!$H:$L,5,0)</f>
        <v>1</v>
      </c>
      <c r="K14" s="116">
        <f>VLOOKUP(G14,'[2]Seguimiento WOS RISE F080'!$H:$M,6,0)</f>
        <v>0</v>
      </c>
      <c r="L14" s="116">
        <f>VLOOKUP(G14,'[2]Seguimiento WOS RISE F080'!$H:$N,7,0)</f>
        <v>0</v>
      </c>
      <c r="M14" s="116">
        <f>VLOOKUP(G14,'[2]Seguimiento WOS RISE F080'!$H:$O,8,0)</f>
        <v>0</v>
      </c>
      <c r="N14" s="125">
        <f t="shared" si="1"/>
        <v>0</v>
      </c>
      <c r="O14" s="125">
        <f t="shared" si="2"/>
        <v>0</v>
      </c>
      <c r="P14" s="269">
        <v>145.27000000000001</v>
      </c>
      <c r="Q14" s="270">
        <f t="shared" si="3"/>
        <v>0</v>
      </c>
      <c r="R14" s="119">
        <v>45686</v>
      </c>
      <c r="S14" s="119">
        <v>45686</v>
      </c>
      <c r="T14" s="117">
        <f t="shared" si="4"/>
        <v>45687</v>
      </c>
      <c r="U14" s="117">
        <f t="shared" si="4"/>
        <v>45688</v>
      </c>
      <c r="V14" s="117" t="s">
        <v>560</v>
      </c>
      <c r="W14" s="162" t="s">
        <v>561</v>
      </c>
      <c r="X14" s="411">
        <v>45686</v>
      </c>
      <c r="Y14" s="291"/>
      <c r="Z14" s="126" t="s">
        <v>3042</v>
      </c>
    </row>
    <row r="15" spans="1:26" ht="13" hidden="1" x14ac:dyDescent="0.2">
      <c r="A15" s="120" t="str">
        <f t="shared" si="0"/>
        <v>F080-1R-HO-27-9-05-K-X-EPOUS272208</v>
      </c>
      <c r="B15" s="61">
        <v>45684</v>
      </c>
      <c r="C15" s="362" t="s">
        <v>2993</v>
      </c>
      <c r="D15" s="109" t="s">
        <v>1575</v>
      </c>
      <c r="E15" s="60" t="s">
        <v>87</v>
      </c>
      <c r="F15" s="305" t="s">
        <v>3004</v>
      </c>
      <c r="G15" s="9">
        <v>30851632</v>
      </c>
      <c r="H15" s="108">
        <v>0</v>
      </c>
      <c r="I15" s="287">
        <v>1</v>
      </c>
      <c r="J15" s="111">
        <f>VLOOKUP(G15,'[2]Seguimiento WOS RISE F080'!$H:$L,5,0)</f>
        <v>1</v>
      </c>
      <c r="K15" s="116">
        <f>VLOOKUP(G15,'[2]Seguimiento WOS RISE F080'!$H:$M,6,0)</f>
        <v>0</v>
      </c>
      <c r="L15" s="116">
        <f>VLOOKUP(G15,'[2]Seguimiento WOS RISE F080'!$H:$N,7,0)</f>
        <v>0</v>
      </c>
      <c r="M15" s="116">
        <f>VLOOKUP(G15,'[2]Seguimiento WOS RISE F080'!$H:$O,8,0)</f>
        <v>0</v>
      </c>
      <c r="N15" s="125">
        <f t="shared" si="1"/>
        <v>0</v>
      </c>
      <c r="O15" s="125">
        <f t="shared" si="2"/>
        <v>0</v>
      </c>
      <c r="P15" s="269">
        <v>145.27000000000001</v>
      </c>
      <c r="Q15" s="270">
        <f t="shared" si="3"/>
        <v>0</v>
      </c>
      <c r="R15" s="119">
        <v>45686</v>
      </c>
      <c r="S15" s="119">
        <v>45686</v>
      </c>
      <c r="T15" s="117">
        <f t="shared" si="4"/>
        <v>45687</v>
      </c>
      <c r="U15" s="117">
        <f t="shared" si="4"/>
        <v>45688</v>
      </c>
      <c r="V15" s="117" t="s">
        <v>560</v>
      </c>
      <c r="W15" s="162" t="s">
        <v>561</v>
      </c>
      <c r="X15" s="411">
        <v>45686</v>
      </c>
      <c r="Y15" s="118"/>
      <c r="Z15" s="126" t="s">
        <v>3042</v>
      </c>
    </row>
    <row r="16" spans="1:26" ht="13" hidden="1" x14ac:dyDescent="0.2">
      <c r="A16" s="120" t="str">
        <f t="shared" si="0"/>
        <v>F080-1S-LO-30-9-E3-K-X-CPOUS272150</v>
      </c>
      <c r="B16" s="61">
        <v>45684</v>
      </c>
      <c r="C16" s="362" t="s">
        <v>2756</v>
      </c>
      <c r="D16" s="109" t="s">
        <v>1577</v>
      </c>
      <c r="E16" s="60" t="s">
        <v>87</v>
      </c>
      <c r="F16" s="305" t="s">
        <v>3002</v>
      </c>
      <c r="G16" s="9">
        <v>30851628</v>
      </c>
      <c r="H16" s="108">
        <v>0</v>
      </c>
      <c r="I16" s="287">
        <v>5</v>
      </c>
      <c r="J16" s="111">
        <f>VLOOKUP(G16,'[2]Seguimiento WOS RISE F080'!$H:$L,5,0)</f>
        <v>5</v>
      </c>
      <c r="K16" s="116">
        <f>VLOOKUP(G16,'[2]Seguimiento WOS RISE F080'!$H:$M,6,0)</f>
        <v>0</v>
      </c>
      <c r="L16" s="116">
        <f>VLOOKUP(G16,'[2]Seguimiento WOS RISE F080'!$H:$N,7,0)</f>
        <v>0</v>
      </c>
      <c r="M16" s="116">
        <f>VLOOKUP(G16,'[2]Seguimiento WOS RISE F080'!$H:$O,8,0)</f>
        <v>0</v>
      </c>
      <c r="N16" s="125">
        <f t="shared" si="1"/>
        <v>0</v>
      </c>
      <c r="O16" s="125">
        <f t="shared" si="2"/>
        <v>0</v>
      </c>
      <c r="P16" s="269">
        <v>145.27000000000001</v>
      </c>
      <c r="Q16" s="270">
        <f t="shared" si="3"/>
        <v>0</v>
      </c>
      <c r="R16" s="119">
        <v>45686</v>
      </c>
      <c r="S16" s="119">
        <v>45686</v>
      </c>
      <c r="T16" s="117">
        <f t="shared" si="4"/>
        <v>45687</v>
      </c>
      <c r="U16" s="117">
        <f t="shared" si="4"/>
        <v>45688</v>
      </c>
      <c r="V16" s="117" t="s">
        <v>3259</v>
      </c>
      <c r="W16" s="162" t="s">
        <v>561</v>
      </c>
      <c r="X16" s="411">
        <v>45686</v>
      </c>
      <c r="Y16" s="291"/>
      <c r="Z16" s="126" t="s">
        <v>3042</v>
      </c>
    </row>
    <row r="17" spans="1:26" ht="13" hidden="1" x14ac:dyDescent="0.3">
      <c r="A17" s="120" t="str">
        <f t="shared" si="0"/>
        <v>F080-1S-HO-30-9-E1-S-H-APOUS272281</v>
      </c>
      <c r="B17" s="61">
        <v>45684</v>
      </c>
      <c r="C17" s="362" t="s">
        <v>2996</v>
      </c>
      <c r="D17" s="109" t="s">
        <v>1577</v>
      </c>
      <c r="E17" s="60" t="s">
        <v>87</v>
      </c>
      <c r="F17" s="305" t="s">
        <v>3007</v>
      </c>
      <c r="G17" s="9">
        <v>30851636</v>
      </c>
      <c r="H17" s="108">
        <v>0</v>
      </c>
      <c r="I17" s="287">
        <v>1</v>
      </c>
      <c r="J17" s="111">
        <f>VLOOKUP(G17,'[2]Seguimiento WOS RISE F080'!$H:$L,5,0)</f>
        <v>1</v>
      </c>
      <c r="K17" s="116">
        <f>VLOOKUP(G17,'[2]Seguimiento WOS RISE F080'!$H:$M,6,0)</f>
        <v>0</v>
      </c>
      <c r="L17" s="116">
        <f>VLOOKUP(G17,'[2]Seguimiento WOS RISE F080'!$H:$N,7,0)</f>
        <v>0</v>
      </c>
      <c r="M17" s="116">
        <f>VLOOKUP(G17,'[2]Seguimiento WOS RISE F080'!$H:$O,8,0)</f>
        <v>0</v>
      </c>
      <c r="N17" s="125">
        <f t="shared" si="1"/>
        <v>0</v>
      </c>
      <c r="O17" s="125">
        <f t="shared" si="2"/>
        <v>0</v>
      </c>
      <c r="P17" s="269">
        <v>145.27000000000001</v>
      </c>
      <c r="Q17" s="270">
        <f t="shared" si="3"/>
        <v>0</v>
      </c>
      <c r="R17" s="119">
        <v>45686</v>
      </c>
      <c r="S17" s="119">
        <v>45686</v>
      </c>
      <c r="T17" s="117">
        <f t="shared" si="4"/>
        <v>45687</v>
      </c>
      <c r="U17" s="117">
        <f t="shared" si="4"/>
        <v>45688</v>
      </c>
      <c r="V17" s="117" t="s">
        <v>3259</v>
      </c>
      <c r="W17" s="162" t="s">
        <v>561</v>
      </c>
      <c r="X17" s="411">
        <v>45686</v>
      </c>
      <c r="Y17" s="398"/>
      <c r="Z17" s="126" t="s">
        <v>3042</v>
      </c>
    </row>
    <row r="18" spans="1:26" ht="13" hidden="1" x14ac:dyDescent="0.2">
      <c r="A18" s="120" t="str">
        <f t="shared" si="0"/>
        <v>F080-1R-MO-27-9-40-Z-H-APOUS271903</v>
      </c>
      <c r="B18" s="61">
        <v>45684</v>
      </c>
      <c r="C18" s="362" t="s">
        <v>2747</v>
      </c>
      <c r="D18" s="109" t="s">
        <v>1575</v>
      </c>
      <c r="E18" s="60" t="s">
        <v>87</v>
      </c>
      <c r="F18" s="305" t="s">
        <v>2997</v>
      </c>
      <c r="G18" s="9">
        <v>30851621</v>
      </c>
      <c r="H18" s="108">
        <v>0</v>
      </c>
      <c r="I18" s="287">
        <v>4</v>
      </c>
      <c r="J18" s="111">
        <f>VLOOKUP(G18,'[2]Seguimiento WOS RISE F080'!$H:$L,5,0)</f>
        <v>4</v>
      </c>
      <c r="K18" s="116">
        <f>VLOOKUP(G18,'[2]Seguimiento WOS RISE F080'!$H:$M,6,0)</f>
        <v>0</v>
      </c>
      <c r="L18" s="116">
        <f>VLOOKUP(G18,'[2]Seguimiento WOS RISE F080'!$H:$N,7,0)</f>
        <v>0</v>
      </c>
      <c r="M18" s="116">
        <f>VLOOKUP(G18,'[2]Seguimiento WOS RISE F080'!$H:$O,8,0)</f>
        <v>0</v>
      </c>
      <c r="N18" s="125">
        <f t="shared" si="1"/>
        <v>0</v>
      </c>
      <c r="O18" s="125">
        <f t="shared" si="2"/>
        <v>0</v>
      </c>
      <c r="P18" s="269">
        <v>145.27000000000001</v>
      </c>
      <c r="Q18" s="270">
        <f t="shared" si="3"/>
        <v>0</v>
      </c>
      <c r="R18" s="119">
        <v>45687</v>
      </c>
      <c r="S18" s="119">
        <v>45687</v>
      </c>
      <c r="T18" s="117">
        <f t="shared" si="4"/>
        <v>45688</v>
      </c>
      <c r="U18" s="117">
        <f t="shared" si="4"/>
        <v>45691</v>
      </c>
      <c r="V18" s="117" t="s">
        <v>560</v>
      </c>
      <c r="W18" s="162" t="s">
        <v>561</v>
      </c>
      <c r="X18" s="411">
        <v>45686</v>
      </c>
      <c r="Y18" s="291" t="s">
        <v>3008</v>
      </c>
      <c r="Z18" s="126" t="s">
        <v>3042</v>
      </c>
    </row>
    <row r="19" spans="1:26" ht="13" hidden="1" x14ac:dyDescent="0.3">
      <c r="A19" s="120" t="str">
        <f t="shared" si="0"/>
        <v>F080-1R-HO-40-9-40-S-H-CPOUS272087</v>
      </c>
      <c r="B19" s="61">
        <v>45685</v>
      </c>
      <c r="C19" s="273" t="s">
        <v>2745</v>
      </c>
      <c r="D19" s="109" t="s">
        <v>1575</v>
      </c>
      <c r="E19" s="60" t="s">
        <v>87</v>
      </c>
      <c r="F19" s="273" t="s">
        <v>3015</v>
      </c>
      <c r="G19" s="9">
        <v>30851638</v>
      </c>
      <c r="H19" s="108">
        <v>0</v>
      </c>
      <c r="I19" s="287">
        <v>4</v>
      </c>
      <c r="J19" s="111">
        <f>VLOOKUP(G19,'[2]Seguimiento WOS RISE F080'!$H:$L,5,0)</f>
        <v>4</v>
      </c>
      <c r="K19" s="116">
        <f>VLOOKUP(G19,'[2]Seguimiento WOS RISE F080'!$H:$M,6,0)</f>
        <v>0</v>
      </c>
      <c r="L19" s="116">
        <f>VLOOKUP(G19,'[2]Seguimiento WOS RISE F080'!$H:$N,7,0)</f>
        <v>0</v>
      </c>
      <c r="M19" s="116">
        <f>VLOOKUP(G19,'[2]Seguimiento WOS RISE F080'!$H:$O,8,0)</f>
        <v>0</v>
      </c>
      <c r="N19" s="125">
        <f t="shared" si="1"/>
        <v>0</v>
      </c>
      <c r="O19" s="125">
        <f t="shared" si="2"/>
        <v>0</v>
      </c>
      <c r="P19" s="269">
        <v>145.27000000000001</v>
      </c>
      <c r="Q19" s="270">
        <f t="shared" si="3"/>
        <v>0</v>
      </c>
      <c r="R19" s="119">
        <v>45687</v>
      </c>
      <c r="S19" s="119">
        <v>45687</v>
      </c>
      <c r="T19" s="117">
        <f t="shared" si="4"/>
        <v>45688</v>
      </c>
      <c r="U19" s="117">
        <f t="shared" si="4"/>
        <v>45691</v>
      </c>
      <c r="V19" s="117" t="s">
        <v>560</v>
      </c>
      <c r="W19" s="162" t="s">
        <v>561</v>
      </c>
      <c r="X19" s="411">
        <v>45686</v>
      </c>
      <c r="Y19" s="389"/>
      <c r="Z19" s="126" t="s">
        <v>3042</v>
      </c>
    </row>
    <row r="20" spans="1:26" ht="13" hidden="1" x14ac:dyDescent="0.3">
      <c r="A20" s="120" t="str">
        <f t="shared" si="0"/>
        <v>F080-1S-HO-27-8-60-Z-H-APOUS272136</v>
      </c>
      <c r="B20" s="61">
        <v>45685</v>
      </c>
      <c r="C20" s="273" t="s">
        <v>2482</v>
      </c>
      <c r="D20" s="109" t="s">
        <v>1577</v>
      </c>
      <c r="E20" s="60" t="s">
        <v>87</v>
      </c>
      <c r="F20" s="273" t="s">
        <v>3016</v>
      </c>
      <c r="G20" s="9">
        <v>30851639</v>
      </c>
      <c r="H20" s="108">
        <v>0</v>
      </c>
      <c r="I20" s="287">
        <v>4</v>
      </c>
      <c r="J20" s="111">
        <f>VLOOKUP(G20,'[2]Seguimiento WOS RISE F080'!$H:$L,5,0)</f>
        <v>4</v>
      </c>
      <c r="K20" s="116">
        <f>VLOOKUP(G20,'[2]Seguimiento WOS RISE F080'!$H:$M,6,0)</f>
        <v>0</v>
      </c>
      <c r="L20" s="116">
        <f>VLOOKUP(G20,'[2]Seguimiento WOS RISE F080'!$H:$N,7,0)</f>
        <v>0</v>
      </c>
      <c r="M20" s="116">
        <f>VLOOKUP(G20,'[2]Seguimiento WOS RISE F080'!$H:$O,8,0)</f>
        <v>0</v>
      </c>
      <c r="N20" s="125">
        <f t="shared" si="1"/>
        <v>0</v>
      </c>
      <c r="O20" s="125">
        <f t="shared" si="2"/>
        <v>0</v>
      </c>
      <c r="P20" s="269">
        <v>145.27000000000001</v>
      </c>
      <c r="Q20" s="270">
        <f t="shared" si="3"/>
        <v>0</v>
      </c>
      <c r="R20" s="119">
        <v>45687</v>
      </c>
      <c r="S20" s="119">
        <v>45687</v>
      </c>
      <c r="T20" s="117">
        <f t="shared" si="4"/>
        <v>45688</v>
      </c>
      <c r="U20" s="117">
        <f t="shared" si="4"/>
        <v>45691</v>
      </c>
      <c r="V20" s="117" t="s">
        <v>560</v>
      </c>
      <c r="W20" s="162" t="s">
        <v>561</v>
      </c>
      <c r="X20" s="411">
        <v>45686</v>
      </c>
      <c r="Y20" s="389"/>
      <c r="Z20" s="126" t="s">
        <v>3042</v>
      </c>
    </row>
    <row r="21" spans="1:26" ht="13" hidden="1" x14ac:dyDescent="0.2">
      <c r="A21" s="120" t="str">
        <f t="shared" si="0"/>
        <v>F080-1S-LO-30-8-40-Z-H-APOUS272077</v>
      </c>
      <c r="B21" s="61">
        <v>45684</v>
      </c>
      <c r="C21" s="362" t="s">
        <v>2754</v>
      </c>
      <c r="D21" s="109" t="s">
        <v>1577</v>
      </c>
      <c r="E21" s="60" t="s">
        <v>87</v>
      </c>
      <c r="F21" s="305" t="s">
        <v>3000</v>
      </c>
      <c r="G21" s="9">
        <v>30851625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>
        <v>145.27000000000001</v>
      </c>
      <c r="Q21" s="270">
        <f t="shared" si="3"/>
        <v>0</v>
      </c>
      <c r="R21" s="119">
        <v>45687</v>
      </c>
      <c r="S21" s="119">
        <v>45687</v>
      </c>
      <c r="T21" s="117">
        <f t="shared" si="4"/>
        <v>45688</v>
      </c>
      <c r="U21" s="117">
        <f t="shared" si="4"/>
        <v>45691</v>
      </c>
      <c r="V21" s="117" t="s">
        <v>560</v>
      </c>
      <c r="W21" s="162" t="s">
        <v>561</v>
      </c>
      <c r="X21" s="411">
        <v>45686</v>
      </c>
      <c r="Y21" s="291" t="s">
        <v>3008</v>
      </c>
      <c r="Z21" s="126" t="s">
        <v>3042</v>
      </c>
    </row>
    <row r="22" spans="1:26" ht="13" hidden="1" x14ac:dyDescent="0.2">
      <c r="A22" s="120" t="str">
        <f t="shared" si="0"/>
        <v>F080-1S-LO-30-8-40-Z-X-APOUS272077</v>
      </c>
      <c r="B22" s="61">
        <v>45684</v>
      </c>
      <c r="C22" s="362" t="s">
        <v>2755</v>
      </c>
      <c r="D22" s="109" t="s">
        <v>1577</v>
      </c>
      <c r="E22" s="60" t="s">
        <v>87</v>
      </c>
      <c r="F22" s="305" t="s">
        <v>3000</v>
      </c>
      <c r="G22" s="9">
        <v>30851626</v>
      </c>
      <c r="H22" s="108">
        <v>0</v>
      </c>
      <c r="I22" s="287">
        <v>1</v>
      </c>
      <c r="J22" s="111">
        <f>VLOOKUP(G22,'[2]Seguimiento WOS RISE F080'!$H:$L,5,0)</f>
        <v>1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45687</v>
      </c>
      <c r="S22" s="119">
        <v>45687</v>
      </c>
      <c r="T22" s="117">
        <f t="shared" si="4"/>
        <v>45688</v>
      </c>
      <c r="U22" s="117">
        <f t="shared" si="4"/>
        <v>45691</v>
      </c>
      <c r="V22" s="117" t="s">
        <v>560</v>
      </c>
      <c r="W22" s="162" t="s">
        <v>561</v>
      </c>
      <c r="X22" s="411">
        <v>45686</v>
      </c>
      <c r="Y22" s="291" t="s">
        <v>3008</v>
      </c>
      <c r="Z22" s="126" t="s">
        <v>3042</v>
      </c>
    </row>
    <row r="23" spans="1:26" ht="13" hidden="1" x14ac:dyDescent="0.2">
      <c r="A23" s="120" t="str">
        <f t="shared" si="0"/>
        <v>F080-1R-MO-30-9-60-K-X-CPOUS272223</v>
      </c>
      <c r="B23" s="61">
        <v>45684</v>
      </c>
      <c r="C23" s="362" t="s">
        <v>2994</v>
      </c>
      <c r="D23" s="109" t="s">
        <v>1575</v>
      </c>
      <c r="E23" s="60" t="s">
        <v>87</v>
      </c>
      <c r="F23" s="305" t="s">
        <v>3005</v>
      </c>
      <c r="G23" s="9">
        <v>30851633</v>
      </c>
      <c r="H23" s="108">
        <v>0</v>
      </c>
      <c r="I23" s="287">
        <v>3</v>
      </c>
      <c r="J23" s="111">
        <f>VLOOKUP(G23,'[2]Seguimiento WOS RISE F080'!$H:$L,5,0)</f>
        <v>3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0</v>
      </c>
      <c r="O23" s="125">
        <f t="shared" si="2"/>
        <v>0</v>
      </c>
      <c r="P23" s="269">
        <v>145.27000000000001</v>
      </c>
      <c r="Q23" s="270">
        <f t="shared" si="3"/>
        <v>0</v>
      </c>
      <c r="R23" s="119">
        <v>45687</v>
      </c>
      <c r="S23" s="119">
        <v>45687</v>
      </c>
      <c r="T23" s="117">
        <f t="shared" si="4"/>
        <v>45688</v>
      </c>
      <c r="U23" s="117">
        <f t="shared" si="4"/>
        <v>45691</v>
      </c>
      <c r="V23" s="117" t="s">
        <v>3259</v>
      </c>
      <c r="W23" s="162" t="s">
        <v>561</v>
      </c>
      <c r="X23" s="411">
        <v>45686</v>
      </c>
      <c r="Y23" s="291" t="s">
        <v>3008</v>
      </c>
      <c r="Z23" s="126" t="s">
        <v>3042</v>
      </c>
    </row>
    <row r="24" spans="1:26" ht="13" hidden="1" x14ac:dyDescent="0.3">
      <c r="A24" s="120" t="str">
        <f t="shared" si="0"/>
        <v>F080-2V-HO-35-8-40-S-X-BPOUS272306</v>
      </c>
      <c r="B24" s="61">
        <v>45685</v>
      </c>
      <c r="C24" s="273" t="s">
        <v>3013</v>
      </c>
      <c r="D24" s="109" t="s">
        <v>2413</v>
      </c>
      <c r="E24" s="60" t="s">
        <v>87</v>
      </c>
      <c r="F24" s="273" t="s">
        <v>3020</v>
      </c>
      <c r="G24" s="9">
        <v>30851643</v>
      </c>
      <c r="H24" s="108">
        <v>0</v>
      </c>
      <c r="I24" s="287">
        <v>2</v>
      </c>
      <c r="J24" s="111">
        <f>VLOOKUP(G24,'[2]Seguimiento WOS RISE F080'!$H:$L,5,0)</f>
        <v>2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0</v>
      </c>
      <c r="O24" s="125">
        <f t="shared" si="2"/>
        <v>0</v>
      </c>
      <c r="P24" s="269">
        <v>145.27000000000001</v>
      </c>
      <c r="Q24" s="270">
        <f t="shared" si="3"/>
        <v>0</v>
      </c>
      <c r="R24" s="119">
        <v>45687</v>
      </c>
      <c r="S24" s="119">
        <v>45687</v>
      </c>
      <c r="T24" s="117">
        <f t="shared" si="4"/>
        <v>45688</v>
      </c>
      <c r="U24" s="117">
        <f t="shared" si="4"/>
        <v>45691</v>
      </c>
      <c r="V24" s="117" t="s">
        <v>3259</v>
      </c>
      <c r="W24" s="162" t="s">
        <v>561</v>
      </c>
      <c r="X24" s="411">
        <v>45686</v>
      </c>
      <c r="Y24" s="389"/>
      <c r="Z24" s="126" t="s">
        <v>3042</v>
      </c>
    </row>
    <row r="25" spans="1:26" ht="13" hidden="1" x14ac:dyDescent="0.3">
      <c r="A25" s="120" t="str">
        <f t="shared" si="0"/>
        <v>F080-1R-HO-50-8-60-S-X-CPOUS272194</v>
      </c>
      <c r="B25" s="61">
        <v>45685</v>
      </c>
      <c r="C25" s="273" t="s">
        <v>3011</v>
      </c>
      <c r="D25" s="109" t="s">
        <v>1575</v>
      </c>
      <c r="E25" s="60" t="s">
        <v>87</v>
      </c>
      <c r="F25" s="273" t="s">
        <v>3018</v>
      </c>
      <c r="G25" s="9">
        <v>30851641</v>
      </c>
      <c r="H25" s="108">
        <v>0</v>
      </c>
      <c r="I25" s="287">
        <v>23</v>
      </c>
      <c r="J25" s="111">
        <f>VLOOKUP(G25,'[2]Seguimiento WOS RISE F080'!$H:$L,5,0)</f>
        <v>23</v>
      </c>
      <c r="K25" s="116">
        <f>VLOOKUP(G25,'[2]Seguimiento WOS RISE F080'!$H:$M,6,0)</f>
        <v>0</v>
      </c>
      <c r="L25" s="116">
        <f>VLOOKUP(G25,'[2]Seguimiento WOS RISE F080'!$H:$N,7,0)</f>
        <v>0</v>
      </c>
      <c r="M25" s="116">
        <f>VLOOKUP(G25,'[2]Seguimiento WOS RISE F080'!$H:$O,8,0)</f>
        <v>0</v>
      </c>
      <c r="N25" s="125">
        <f t="shared" si="1"/>
        <v>0</v>
      </c>
      <c r="O25" s="125">
        <f t="shared" si="2"/>
        <v>0</v>
      </c>
      <c r="P25" s="269">
        <v>145.27000000000001</v>
      </c>
      <c r="Q25" s="270">
        <f t="shared" si="3"/>
        <v>0</v>
      </c>
      <c r="R25" s="119">
        <v>45687</v>
      </c>
      <c r="S25" s="119">
        <v>45687</v>
      </c>
      <c r="T25" s="117">
        <f t="shared" si="4"/>
        <v>45688</v>
      </c>
      <c r="U25" s="117">
        <f t="shared" si="4"/>
        <v>45691</v>
      </c>
      <c r="V25" s="117" t="s">
        <v>560</v>
      </c>
      <c r="W25" s="162" t="s">
        <v>561</v>
      </c>
      <c r="X25" s="411">
        <v>45687</v>
      </c>
      <c r="Y25" s="389" t="s">
        <v>3036</v>
      </c>
      <c r="Z25" s="126" t="s">
        <v>3042</v>
      </c>
    </row>
    <row r="26" spans="1:26" ht="13" hidden="1" x14ac:dyDescent="0.2">
      <c r="A26" s="120" t="str">
        <f t="shared" si="0"/>
        <v>F080-1R-MO-30-8-70-Z-H-APOUS272079</v>
      </c>
      <c r="B26" s="61">
        <v>45684</v>
      </c>
      <c r="C26" s="362" t="s">
        <v>2479</v>
      </c>
      <c r="D26" s="109" t="s">
        <v>1575</v>
      </c>
      <c r="E26" s="60" t="s">
        <v>87</v>
      </c>
      <c r="F26" s="305" t="s">
        <v>2998</v>
      </c>
      <c r="G26" s="9">
        <v>30851623</v>
      </c>
      <c r="H26" s="108">
        <v>0</v>
      </c>
      <c r="I26" s="287">
        <v>1</v>
      </c>
      <c r="J26" s="111">
        <f>VLOOKUP(G26,'[2]Seguimiento WOS RISE F080'!$H:$L,5,0)</f>
        <v>1</v>
      </c>
      <c r="K26" s="116">
        <f>VLOOKUP(G26,'[2]Seguimiento WOS RISE F080'!$H:$M,6,0)</f>
        <v>0</v>
      </c>
      <c r="L26" s="116">
        <f>VLOOKUP(G26,'[2]Seguimiento WOS RISE F080'!$H:$N,7,0)</f>
        <v>0</v>
      </c>
      <c r="M26" s="116">
        <f>VLOOKUP(G26,'[2]Seguimiento WOS RISE F080'!$H:$O,8,0)</f>
        <v>0</v>
      </c>
      <c r="N26" s="125">
        <f t="shared" si="1"/>
        <v>0</v>
      </c>
      <c r="O26" s="125">
        <f t="shared" si="2"/>
        <v>0</v>
      </c>
      <c r="P26" s="269">
        <v>145.27000000000001</v>
      </c>
      <c r="Q26" s="270">
        <f t="shared" si="3"/>
        <v>0</v>
      </c>
      <c r="R26" s="119">
        <v>45687</v>
      </c>
      <c r="S26" s="119">
        <v>45687</v>
      </c>
      <c r="T26" s="117">
        <f t="shared" si="4"/>
        <v>45688</v>
      </c>
      <c r="U26" s="117">
        <f t="shared" si="4"/>
        <v>45691</v>
      </c>
      <c r="V26" s="117" t="s">
        <v>560</v>
      </c>
      <c r="W26" s="162" t="s">
        <v>561</v>
      </c>
      <c r="X26" s="411">
        <v>45685</v>
      </c>
      <c r="Y26" s="291" t="s">
        <v>3008</v>
      </c>
      <c r="Z26" s="126" t="s">
        <v>3042</v>
      </c>
    </row>
    <row r="27" spans="1:26" ht="13" hidden="1" x14ac:dyDescent="0.3">
      <c r="A27" s="120" t="str">
        <f t="shared" si="0"/>
        <v>F080-1R-MO-30-8-70-Z-H-APOUS271805</v>
      </c>
      <c r="B27" s="61">
        <v>45685</v>
      </c>
      <c r="C27" s="273" t="s">
        <v>2479</v>
      </c>
      <c r="D27" s="109" t="s">
        <v>1575</v>
      </c>
      <c r="E27" s="60" t="s">
        <v>87</v>
      </c>
      <c r="F27" s="273" t="s">
        <v>3014</v>
      </c>
      <c r="G27" s="9">
        <v>30851637</v>
      </c>
      <c r="H27" s="108">
        <v>0</v>
      </c>
      <c r="I27" s="287">
        <v>13</v>
      </c>
      <c r="J27" s="111">
        <f>VLOOKUP(G27,'[2]Seguimiento WOS RISE F080'!$H:$L,5,0)</f>
        <v>13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 t="shared" si="1"/>
        <v>0</v>
      </c>
      <c r="O27" s="125">
        <f t="shared" si="2"/>
        <v>0</v>
      </c>
      <c r="P27" s="269">
        <v>145.27000000000001</v>
      </c>
      <c r="Q27" s="270">
        <f t="shared" si="3"/>
        <v>0</v>
      </c>
      <c r="R27" s="119">
        <v>45687</v>
      </c>
      <c r="S27" s="119">
        <v>45693</v>
      </c>
      <c r="T27" s="117">
        <f t="shared" si="4"/>
        <v>45694</v>
      </c>
      <c r="U27" s="117">
        <f t="shared" si="4"/>
        <v>45695</v>
      </c>
      <c r="V27" s="117" t="s">
        <v>3259</v>
      </c>
      <c r="W27" s="162" t="s">
        <v>561</v>
      </c>
      <c r="X27" s="411">
        <v>45686</v>
      </c>
      <c r="Y27" s="389"/>
      <c r="Z27" s="126" t="s">
        <v>3043</v>
      </c>
    </row>
    <row r="28" spans="1:26" ht="13" hidden="1" x14ac:dyDescent="0.3">
      <c r="A28" s="120" t="str">
        <f t="shared" si="0"/>
        <v>F080-1S-LO-35-9-40-K-X-CPOUS272135</v>
      </c>
      <c r="B28" s="61">
        <v>45685</v>
      </c>
      <c r="C28" s="273" t="s">
        <v>2757</v>
      </c>
      <c r="D28" s="109" t="s">
        <v>1577</v>
      </c>
      <c r="E28" s="60" t="s">
        <v>87</v>
      </c>
      <c r="F28" s="273" t="s">
        <v>3017</v>
      </c>
      <c r="G28" s="9">
        <v>30851640</v>
      </c>
      <c r="H28" s="108">
        <v>0</v>
      </c>
      <c r="I28" s="287">
        <v>15</v>
      </c>
      <c r="J28" s="111">
        <f>VLOOKUP(G28,'[2]Seguimiento WOS RISE F080'!$H:$L,5,0)</f>
        <v>15</v>
      </c>
      <c r="K28" s="116">
        <f>VLOOKUP(G28,'[2]Seguimiento WOS RISE F080'!$H:$M,6,0)</f>
        <v>0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 t="shared" si="1"/>
        <v>0</v>
      </c>
      <c r="O28" s="125">
        <f t="shared" si="2"/>
        <v>0</v>
      </c>
      <c r="P28" s="269">
        <v>145.27000000000001</v>
      </c>
      <c r="Q28" s="270">
        <f t="shared" si="3"/>
        <v>0</v>
      </c>
      <c r="R28" s="119">
        <v>45687</v>
      </c>
      <c r="S28" s="119">
        <v>45693</v>
      </c>
      <c r="T28" s="117">
        <f t="shared" si="4"/>
        <v>45694</v>
      </c>
      <c r="U28" s="117">
        <f t="shared" si="4"/>
        <v>45695</v>
      </c>
      <c r="V28" s="117" t="s">
        <v>3271</v>
      </c>
      <c r="W28" s="162" t="s">
        <v>561</v>
      </c>
      <c r="X28" s="411">
        <v>45687</v>
      </c>
      <c r="Y28" s="389"/>
      <c r="Z28" s="126" t="s">
        <v>3043</v>
      </c>
    </row>
    <row r="29" spans="1:26" ht="13" hidden="1" x14ac:dyDescent="0.3">
      <c r="A29" s="120" t="str">
        <f t="shared" si="0"/>
        <v>F080-1R-HO-27-9-40-K-H-APOUS272302</v>
      </c>
      <c r="B29" s="61">
        <v>45685</v>
      </c>
      <c r="C29" s="273" t="s">
        <v>3012</v>
      </c>
      <c r="D29" s="109" t="s">
        <v>1575</v>
      </c>
      <c r="E29" s="60" t="s">
        <v>87</v>
      </c>
      <c r="F29" s="273" t="s">
        <v>3019</v>
      </c>
      <c r="G29" s="9">
        <v>30851642</v>
      </c>
      <c r="H29" s="108">
        <v>0</v>
      </c>
      <c r="I29" s="287">
        <v>4</v>
      </c>
      <c r="J29" s="111">
        <f>VLOOKUP(G29,'[2]Seguimiento WOS RISE F080'!$H:$L,5,0)</f>
        <v>4</v>
      </c>
      <c r="K29" s="116">
        <f>VLOOKUP(G29,'[2]Seguimiento WOS RISE F080'!$H:$M,6,0)</f>
        <v>0</v>
      </c>
      <c r="L29" s="116">
        <f>VLOOKUP(G29,'[2]Seguimiento WOS RISE F080'!$H:$N,7,0)</f>
        <v>0</v>
      </c>
      <c r="M29" s="116">
        <f>VLOOKUP(G29,'[2]Seguimiento WOS RISE F080'!$H:$O,8,0)</f>
        <v>0</v>
      </c>
      <c r="N29" s="125">
        <f t="shared" si="1"/>
        <v>0</v>
      </c>
      <c r="O29" s="125">
        <f t="shared" si="2"/>
        <v>0</v>
      </c>
      <c r="P29" s="269">
        <v>145.27000000000001</v>
      </c>
      <c r="Q29" s="270">
        <f t="shared" si="3"/>
        <v>0</v>
      </c>
      <c r="R29" s="119">
        <v>45687</v>
      </c>
      <c r="S29" s="119">
        <v>45693</v>
      </c>
      <c r="T29" s="117">
        <f t="shared" si="4"/>
        <v>45694</v>
      </c>
      <c r="U29" s="117">
        <f t="shared" si="4"/>
        <v>45695</v>
      </c>
      <c r="V29" s="117" t="s">
        <v>560</v>
      </c>
      <c r="W29" s="162" t="s">
        <v>561</v>
      </c>
      <c r="X29" s="411">
        <v>45688</v>
      </c>
      <c r="Y29" s="389"/>
      <c r="Z29" s="126" t="s">
        <v>3043</v>
      </c>
    </row>
    <row r="30" spans="1:26" ht="13" hidden="1" x14ac:dyDescent="0.3">
      <c r="A30" s="120" t="str">
        <f t="shared" si="0"/>
        <v>F080-1S-MO-30-8-70-S-X-CPOUS272239</v>
      </c>
      <c r="B30" s="61">
        <v>45686</v>
      </c>
      <c r="C30" s="273" t="s">
        <v>3029</v>
      </c>
      <c r="D30" s="109" t="s">
        <v>1577</v>
      </c>
      <c r="E30" s="60" t="s">
        <v>87</v>
      </c>
      <c r="F30" s="273" t="s">
        <v>3030</v>
      </c>
      <c r="G30" s="9">
        <v>30851644</v>
      </c>
      <c r="H30" s="108">
        <v>0</v>
      </c>
      <c r="I30" s="287">
        <v>42</v>
      </c>
      <c r="J30" s="111">
        <f>VLOOKUP(G30,'[2]Seguimiento WOS RISE F080'!$H:$L,5,0)</f>
        <v>42</v>
      </c>
      <c r="K30" s="116">
        <f>VLOOKUP(G30,'[2]Seguimiento WOS RISE F080'!$H:$M,6,0)</f>
        <v>0</v>
      </c>
      <c r="L30" s="116">
        <f>VLOOKUP(G30,'[2]Seguimiento WOS RISE F080'!$H:$N,7,0)</f>
        <v>0</v>
      </c>
      <c r="M30" s="116">
        <f>VLOOKUP(G30,'[2]Seguimiento WOS RISE F080'!$H:$O,8,0)</f>
        <v>0</v>
      </c>
      <c r="N30" s="125">
        <f t="shared" si="1"/>
        <v>0</v>
      </c>
      <c r="O30" s="125">
        <f t="shared" si="2"/>
        <v>0</v>
      </c>
      <c r="P30" s="269">
        <v>145.27000000000001</v>
      </c>
      <c r="Q30" s="270">
        <f t="shared" si="3"/>
        <v>0</v>
      </c>
      <c r="R30" s="119">
        <v>45688</v>
      </c>
      <c r="S30" s="119">
        <v>45688</v>
      </c>
      <c r="T30" s="117">
        <f t="shared" si="4"/>
        <v>45691</v>
      </c>
      <c r="U30" s="117">
        <f t="shared" si="4"/>
        <v>45692</v>
      </c>
      <c r="V30" s="117" t="s">
        <v>3259</v>
      </c>
      <c r="W30" s="162" t="s">
        <v>561</v>
      </c>
      <c r="X30" s="411">
        <v>45686</v>
      </c>
      <c r="Y30" s="389" t="s">
        <v>3043</v>
      </c>
      <c r="Z30" s="126" t="s">
        <v>3046</v>
      </c>
    </row>
    <row r="31" spans="1:26" ht="13" hidden="1" x14ac:dyDescent="0.3">
      <c r="A31" s="120" t="str">
        <f t="shared" si="0"/>
        <v>F080-1S-HO-27-8-60-Z-H-APOUS271798</v>
      </c>
      <c r="B31" s="61">
        <v>45692</v>
      </c>
      <c r="C31" s="273" t="s">
        <v>2482</v>
      </c>
      <c r="D31" s="109" t="s">
        <v>1577</v>
      </c>
      <c r="E31" s="60" t="s">
        <v>87</v>
      </c>
      <c r="F31" s="273" t="s">
        <v>3047</v>
      </c>
      <c r="G31" s="9">
        <v>30851649</v>
      </c>
      <c r="H31" s="108">
        <v>0</v>
      </c>
      <c r="I31" s="287">
        <v>54</v>
      </c>
      <c r="J31" s="111">
        <f>VLOOKUP(G31,'[2]Seguimiento WOS RISE F080'!$H:$L,5,0)</f>
        <v>54</v>
      </c>
      <c r="K31" s="116">
        <f>VLOOKUP(G31,'[2]Seguimiento WOS RISE F080'!$H:$M,6,0)</f>
        <v>0</v>
      </c>
      <c r="L31" s="116">
        <f>VLOOKUP(G31,'[2]Seguimiento WOS RISE F080'!$H:$N,7,0)</f>
        <v>0</v>
      </c>
      <c r="M31" s="116">
        <f>VLOOKUP(G31,'[2]Seguimiento WOS RISE F080'!$H:$O,8,0)</f>
        <v>0</v>
      </c>
      <c r="N31" s="125">
        <f t="shared" si="1"/>
        <v>0</v>
      </c>
      <c r="O31" s="125">
        <f t="shared" si="2"/>
        <v>0</v>
      </c>
      <c r="P31" s="269">
        <v>146.27000000000001</v>
      </c>
      <c r="Q31" s="270">
        <f t="shared" si="3"/>
        <v>0</v>
      </c>
      <c r="R31" s="119">
        <v>45695</v>
      </c>
      <c r="S31" s="119">
        <v>45695</v>
      </c>
      <c r="T31" s="117">
        <f t="shared" si="4"/>
        <v>45698</v>
      </c>
      <c r="U31" s="117">
        <f t="shared" si="4"/>
        <v>45699</v>
      </c>
      <c r="V31" s="117" t="s">
        <v>3259</v>
      </c>
      <c r="W31" s="162" t="s">
        <v>561</v>
      </c>
      <c r="X31" s="411">
        <v>45693</v>
      </c>
      <c r="Y31" s="389"/>
    </row>
    <row r="32" spans="1:26" ht="13" hidden="1" x14ac:dyDescent="0.3">
      <c r="A32" s="120" t="str">
        <f t="shared" si="0"/>
        <v>F170-4F-HO-30-9-05-K-H-CPOUS272074</v>
      </c>
      <c r="B32" s="61">
        <v>45692</v>
      </c>
      <c r="C32" s="273" t="s">
        <v>2771</v>
      </c>
      <c r="D32" s="109" t="s">
        <v>2387</v>
      </c>
      <c r="E32" s="60" t="s">
        <v>87</v>
      </c>
      <c r="F32" s="273" t="s">
        <v>3048</v>
      </c>
      <c r="G32" s="9">
        <v>30851650</v>
      </c>
      <c r="H32" s="108">
        <v>0</v>
      </c>
      <c r="I32" s="287">
        <v>6</v>
      </c>
      <c r="J32" s="111">
        <f>VLOOKUP(G32,'[2]Seguimiento WOS RISE F080'!$H:$L,5,0)</f>
        <v>6</v>
      </c>
      <c r="K32" s="116">
        <f>VLOOKUP(G32,'[2]Seguimiento WOS RISE F080'!$H:$M,6,0)</f>
        <v>0</v>
      </c>
      <c r="L32" s="116">
        <f>VLOOKUP(G32,'[2]Seguimiento WOS RISE F080'!$H:$N,7,0)</f>
        <v>0</v>
      </c>
      <c r="M32" s="116">
        <f>VLOOKUP(G32,'[2]Seguimiento WOS RISE F080'!$H:$O,8,0)</f>
        <v>0</v>
      </c>
      <c r="N32" s="125">
        <f t="shared" si="1"/>
        <v>0</v>
      </c>
      <c r="O32" s="125">
        <f t="shared" si="2"/>
        <v>0</v>
      </c>
      <c r="P32" s="269">
        <v>147.27000000000001</v>
      </c>
      <c r="Q32" s="270">
        <f t="shared" si="3"/>
        <v>0</v>
      </c>
      <c r="R32" s="119">
        <v>45695</v>
      </c>
      <c r="S32" s="119">
        <v>45695</v>
      </c>
      <c r="T32" s="117">
        <f t="shared" si="4"/>
        <v>45698</v>
      </c>
      <c r="U32" s="117">
        <f t="shared" si="4"/>
        <v>45699</v>
      </c>
      <c r="V32" s="117" t="s">
        <v>3259</v>
      </c>
      <c r="W32" s="162" t="s">
        <v>561</v>
      </c>
      <c r="X32" s="411">
        <v>45693</v>
      </c>
      <c r="Y32" s="389"/>
    </row>
    <row r="33" spans="1:30" ht="13" hidden="1" x14ac:dyDescent="0.3">
      <c r="A33" s="120" t="str">
        <f t="shared" si="0"/>
        <v>F170-2V-HO-30-9-B1-K-F-EPOUS271269</v>
      </c>
      <c r="B33" s="61">
        <v>45693</v>
      </c>
      <c r="C33" s="273" t="s">
        <v>3238</v>
      </c>
      <c r="D33" s="109" t="str">
        <f t="shared" ref="D33" si="5">LEFT(C33,7)</f>
        <v>F170-2V</v>
      </c>
      <c r="E33" s="60" t="s">
        <v>87</v>
      </c>
      <c r="F33" s="305" t="s">
        <v>3058</v>
      </c>
      <c r="G33" s="9">
        <v>30851774</v>
      </c>
      <c r="H33" s="108">
        <v>0</v>
      </c>
      <c r="I33" s="287">
        <v>2</v>
      </c>
      <c r="J33" s="111">
        <f>VLOOKUP(G33,'[2]Seguimiento WOS RISE F080'!$H:$L,5,0)</f>
        <v>2</v>
      </c>
      <c r="K33" s="116">
        <f>VLOOKUP(G33,'[2]Seguimiento WOS RISE F080'!$H:$M,6,0)</f>
        <v>0</v>
      </c>
      <c r="L33" s="116">
        <f>VLOOKUP(G33,'[2]Seguimiento WOS RISE F080'!$H:$N,7,0)</f>
        <v>0</v>
      </c>
      <c r="M33" s="116">
        <f>VLOOKUP(G33,'[2]Seguimiento WOS RISE F080'!$H:$O,8,0)</f>
        <v>0</v>
      </c>
      <c r="N33" s="125">
        <f t="shared" si="1"/>
        <v>0</v>
      </c>
      <c r="O33" s="125">
        <f t="shared" si="2"/>
        <v>0</v>
      </c>
      <c r="P33" s="269">
        <v>147.27000000000001</v>
      </c>
      <c r="Q33" s="270">
        <f t="shared" si="3"/>
        <v>0</v>
      </c>
      <c r="R33" s="119">
        <v>45695</v>
      </c>
      <c r="S33" s="119">
        <v>45695</v>
      </c>
      <c r="T33" s="117">
        <f t="shared" si="4"/>
        <v>45698</v>
      </c>
      <c r="U33" s="117">
        <f t="shared" si="4"/>
        <v>45699</v>
      </c>
      <c r="V33" s="117" t="e">
        <v>#N/A</v>
      </c>
      <c r="W33" s="162" t="e">
        <v>#N/A</v>
      </c>
      <c r="X33" s="411" t="e">
        <v>#N/A</v>
      </c>
      <c r="Y33" s="389"/>
    </row>
    <row r="34" spans="1:30" ht="13" hidden="1" x14ac:dyDescent="0.3">
      <c r="A34" s="120" t="str">
        <f t="shared" si="0"/>
        <v>F080-1S-HO-27-8-15-Z-H-APOUS271798</v>
      </c>
      <c r="B34" s="61">
        <v>45693</v>
      </c>
      <c r="C34" s="273" t="s">
        <v>2481</v>
      </c>
      <c r="D34" s="109" t="s">
        <v>1577</v>
      </c>
      <c r="E34" s="60" t="s">
        <v>87</v>
      </c>
      <c r="F34" s="305" t="s">
        <v>3047</v>
      </c>
      <c r="G34" s="9">
        <v>30851655</v>
      </c>
      <c r="H34" s="108">
        <v>0</v>
      </c>
      <c r="I34" s="287">
        <v>138</v>
      </c>
      <c r="J34" s="111">
        <f>VLOOKUP(G34,'[2]Seguimiento WOS RISE F080'!$H:$L,5,0)</f>
        <v>138</v>
      </c>
      <c r="K34" s="116">
        <f>VLOOKUP(G34,'[2]Seguimiento WOS RISE F080'!$H:$M,6,0)</f>
        <v>0</v>
      </c>
      <c r="L34" s="116">
        <f>VLOOKUP(G34,'[2]Seguimiento WOS RISE F080'!$H:$N,7,0)</f>
        <v>0</v>
      </c>
      <c r="M34" s="116">
        <f>VLOOKUP(G34,'[2]Seguimiento WOS RISE F080'!$H:$O,8,0)</f>
        <v>0</v>
      </c>
      <c r="N34" s="125">
        <f t="shared" si="1"/>
        <v>0</v>
      </c>
      <c r="O34" s="125">
        <f t="shared" si="2"/>
        <v>0</v>
      </c>
      <c r="P34" s="269">
        <v>147.27000000000001</v>
      </c>
      <c r="Q34" s="270">
        <f t="shared" si="3"/>
        <v>0</v>
      </c>
      <c r="R34" s="119">
        <v>45695</v>
      </c>
      <c r="S34" s="119">
        <v>45695</v>
      </c>
      <c r="T34" s="117">
        <f>WORKDAY(S34,2)</f>
        <v>45699</v>
      </c>
      <c r="U34" s="117">
        <f t="shared" ref="U34:U59" si="6">WORKDAY(T34,1)</f>
        <v>45700</v>
      </c>
      <c r="V34" s="117" t="s">
        <v>3259</v>
      </c>
      <c r="W34" s="162" t="s">
        <v>561</v>
      </c>
      <c r="X34" s="411">
        <v>45694</v>
      </c>
      <c r="Y34" s="389"/>
    </row>
    <row r="35" spans="1:30" ht="13" hidden="1" x14ac:dyDescent="0.3">
      <c r="A35" s="120" t="str">
        <f t="shared" si="0"/>
        <v>F170-1S-HO-40-8-05-W-X-BPOUS272352</v>
      </c>
      <c r="B35" s="61">
        <v>45694</v>
      </c>
      <c r="C35" s="273" t="s">
        <v>3075</v>
      </c>
      <c r="D35" s="109" t="s">
        <v>1923</v>
      </c>
      <c r="E35" s="60" t="s">
        <v>87</v>
      </c>
      <c r="F35" s="305" t="s">
        <v>3077</v>
      </c>
      <c r="G35" s="9">
        <v>30851665</v>
      </c>
      <c r="H35" s="108" t="s">
        <v>3080</v>
      </c>
      <c r="I35" s="287">
        <v>4</v>
      </c>
      <c r="J35" s="111">
        <f>VLOOKUP(G35,'[2]Seguimiento WOS RISE F080'!$H:$L,5,0)</f>
        <v>4</v>
      </c>
      <c r="K35" s="116">
        <f>VLOOKUP(G35,'[2]Seguimiento WOS RISE F080'!$H:$M,6,0)</f>
        <v>0</v>
      </c>
      <c r="L35" s="116">
        <f>VLOOKUP(G35,'[2]Seguimiento WOS RISE F080'!$H:$N,7,0)</f>
        <v>0</v>
      </c>
      <c r="M35" s="116">
        <f>VLOOKUP(G35,'[2]Seguimiento WOS RISE F080'!$H:$O,8,0)</f>
        <v>0</v>
      </c>
      <c r="N35" s="125">
        <f t="shared" si="1"/>
        <v>0</v>
      </c>
      <c r="O35" s="125">
        <f t="shared" si="2"/>
        <v>0</v>
      </c>
      <c r="P35" s="269">
        <v>148.27000000000001</v>
      </c>
      <c r="Q35" s="270">
        <f t="shared" si="3"/>
        <v>0</v>
      </c>
      <c r="R35" s="119">
        <v>45698</v>
      </c>
      <c r="S35" s="119">
        <v>45698</v>
      </c>
      <c r="T35" s="117">
        <f t="shared" ref="T35:T50" si="7">WORKDAY(S35,1)</f>
        <v>45699</v>
      </c>
      <c r="U35" s="117">
        <f t="shared" si="6"/>
        <v>45700</v>
      </c>
      <c r="V35" s="117" t="s">
        <v>560</v>
      </c>
      <c r="W35" s="162" t="s">
        <v>561</v>
      </c>
      <c r="X35" s="411">
        <v>45696</v>
      </c>
      <c r="Y35" s="389"/>
    </row>
    <row r="36" spans="1:30" ht="13" hidden="1" x14ac:dyDescent="0.3">
      <c r="A36" s="120" t="str">
        <f t="shared" si="0"/>
        <v>F170-1S-HO-40-8-10-W-X-BPOUS272352</v>
      </c>
      <c r="B36" s="61">
        <v>45694</v>
      </c>
      <c r="C36" s="273" t="s">
        <v>3076</v>
      </c>
      <c r="D36" s="109" t="s">
        <v>1923</v>
      </c>
      <c r="E36" s="60" t="s">
        <v>87</v>
      </c>
      <c r="F36" s="305" t="s">
        <v>3077</v>
      </c>
      <c r="G36" s="9">
        <v>30851666</v>
      </c>
      <c r="H36" s="108" t="s">
        <v>3080</v>
      </c>
      <c r="I36" s="287">
        <v>13</v>
      </c>
      <c r="J36" s="111">
        <f>VLOOKUP(G36,'[2]Seguimiento WOS RISE F080'!$H:$L,5,0)</f>
        <v>13</v>
      </c>
      <c r="K36" s="116">
        <f>VLOOKUP(G36,'[2]Seguimiento WOS RISE F080'!$H:$M,6,0)</f>
        <v>0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1"/>
        <v>0</v>
      </c>
      <c r="O36" s="125">
        <f t="shared" si="2"/>
        <v>0</v>
      </c>
      <c r="P36" s="269">
        <v>149.27000000000001</v>
      </c>
      <c r="Q36" s="270">
        <f t="shared" si="3"/>
        <v>0</v>
      </c>
      <c r="R36" s="119">
        <v>45698</v>
      </c>
      <c r="S36" s="119">
        <v>45698</v>
      </c>
      <c r="T36" s="117">
        <f t="shared" si="7"/>
        <v>45699</v>
      </c>
      <c r="U36" s="117">
        <f t="shared" si="6"/>
        <v>45700</v>
      </c>
      <c r="V36" s="117" t="s">
        <v>560</v>
      </c>
      <c r="W36" s="162" t="s">
        <v>561</v>
      </c>
      <c r="X36" s="411">
        <v>45696</v>
      </c>
      <c r="Y36" s="389"/>
    </row>
    <row r="37" spans="1:30" ht="13" hidden="1" x14ac:dyDescent="0.3">
      <c r="A37" s="120" t="str">
        <f t="shared" si="0"/>
        <v>F170-4F-HO-40-8-05-W-X-CPOUS272352</v>
      </c>
      <c r="B37" s="61">
        <v>45694</v>
      </c>
      <c r="C37" s="273" t="s">
        <v>2348</v>
      </c>
      <c r="D37" s="109" t="s">
        <v>1923</v>
      </c>
      <c r="E37" s="60" t="s">
        <v>87</v>
      </c>
      <c r="F37" s="305" t="s">
        <v>3077</v>
      </c>
      <c r="G37" s="9">
        <v>30851667</v>
      </c>
      <c r="H37" s="108" t="s">
        <v>3080</v>
      </c>
      <c r="I37" s="287">
        <v>4</v>
      </c>
      <c r="J37" s="111">
        <f>VLOOKUP(G37,'[2]Seguimiento WOS RISE F080'!$H:$L,5,0)</f>
        <v>4</v>
      </c>
      <c r="K37" s="116">
        <f>VLOOKUP(G37,'[2]Seguimiento WOS RISE F080'!$H:$M,6,0)</f>
        <v>0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1"/>
        <v>0</v>
      </c>
      <c r="O37" s="125">
        <f t="shared" si="2"/>
        <v>0</v>
      </c>
      <c r="P37" s="269">
        <v>150.27000000000001</v>
      </c>
      <c r="Q37" s="270">
        <f t="shared" si="3"/>
        <v>0</v>
      </c>
      <c r="R37" s="119">
        <v>45698</v>
      </c>
      <c r="S37" s="119">
        <v>45698</v>
      </c>
      <c r="T37" s="117">
        <f t="shared" si="7"/>
        <v>45699</v>
      </c>
      <c r="U37" s="117">
        <f t="shared" si="6"/>
        <v>45700</v>
      </c>
      <c r="V37" s="117" t="s">
        <v>560</v>
      </c>
      <c r="W37" s="162" t="s">
        <v>561</v>
      </c>
      <c r="X37" s="411">
        <v>45696</v>
      </c>
      <c r="Y37" s="389"/>
    </row>
    <row r="38" spans="1:30" ht="13" hidden="1" x14ac:dyDescent="0.3">
      <c r="A38" s="120" t="str">
        <f t="shared" si="0"/>
        <v>F170-1S-MO-40-8-90-S-H-APOUS271736</v>
      </c>
      <c r="B38" s="61">
        <v>45694</v>
      </c>
      <c r="C38" s="273" t="s">
        <v>2769</v>
      </c>
      <c r="D38" s="109" t="s">
        <v>2387</v>
      </c>
      <c r="E38" s="60" t="s">
        <v>87</v>
      </c>
      <c r="F38" s="305" t="s">
        <v>3078</v>
      </c>
      <c r="G38" s="9">
        <v>30851668</v>
      </c>
      <c r="H38" s="108">
        <v>0</v>
      </c>
      <c r="I38" s="287">
        <v>8</v>
      </c>
      <c r="J38" s="111">
        <f>VLOOKUP(G38,'[2]Seguimiento WOS RISE F080'!$H:$L,5,0)</f>
        <v>8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1"/>
        <v>0</v>
      </c>
      <c r="O38" s="125">
        <f t="shared" si="2"/>
        <v>0</v>
      </c>
      <c r="P38" s="269">
        <v>151.27000000000001</v>
      </c>
      <c r="Q38" s="270">
        <f t="shared" si="3"/>
        <v>0</v>
      </c>
      <c r="R38" s="119">
        <v>45698</v>
      </c>
      <c r="S38" s="119">
        <v>45698</v>
      </c>
      <c r="T38" s="117">
        <f t="shared" si="7"/>
        <v>45699</v>
      </c>
      <c r="U38" s="117">
        <f t="shared" si="6"/>
        <v>45700</v>
      </c>
      <c r="V38" s="117" t="s">
        <v>560</v>
      </c>
      <c r="W38" s="162" t="s">
        <v>561</v>
      </c>
      <c r="X38" s="411">
        <v>45695</v>
      </c>
      <c r="Y38" s="389"/>
    </row>
    <row r="39" spans="1:30" ht="13" hidden="1" x14ac:dyDescent="0.3">
      <c r="A39" s="120" t="str">
        <f t="shared" si="0"/>
        <v>F080-4M-MO-40-8-40-K-X-CPOUS271886</v>
      </c>
      <c r="B39" s="61">
        <v>45693</v>
      </c>
      <c r="C39" s="273" t="s">
        <v>2766</v>
      </c>
      <c r="D39" s="109" t="s">
        <v>1924</v>
      </c>
      <c r="E39" s="60" t="s">
        <v>87</v>
      </c>
      <c r="F39" s="305" t="s">
        <v>3059</v>
      </c>
      <c r="G39" s="9">
        <v>30851656</v>
      </c>
      <c r="H39" s="108">
        <v>0</v>
      </c>
      <c r="I39" s="287">
        <v>6</v>
      </c>
      <c r="J39" s="111">
        <f>VLOOKUP(G39,'[2]Seguimiento WOS RISE F080'!$H:$L,5,0)</f>
        <v>6</v>
      </c>
      <c r="K39" s="116">
        <f>VLOOKUP(G39,'[2]Seguimiento WOS RISE F080'!$H:$M,6,0)</f>
        <v>0</v>
      </c>
      <c r="L39" s="116">
        <f>VLOOKUP(G39,'[2]Seguimiento WOS RISE F080'!$H:$N,7,0)</f>
        <v>0</v>
      </c>
      <c r="M39" s="116">
        <f>VLOOKUP(G39,'[2]Seguimiento WOS RISE F080'!$H:$O,8,0)</f>
        <v>0</v>
      </c>
      <c r="N39" s="125">
        <f t="shared" si="1"/>
        <v>0</v>
      </c>
      <c r="O39" s="125">
        <f t="shared" si="2"/>
        <v>0</v>
      </c>
      <c r="P39" s="269">
        <v>147.27000000000001</v>
      </c>
      <c r="Q39" s="270">
        <f t="shared" si="3"/>
        <v>0</v>
      </c>
      <c r="R39" s="119">
        <v>45699</v>
      </c>
      <c r="S39" s="119">
        <v>45699</v>
      </c>
      <c r="T39" s="117">
        <f t="shared" si="7"/>
        <v>45700</v>
      </c>
      <c r="U39" s="117">
        <f t="shared" si="6"/>
        <v>45701</v>
      </c>
      <c r="V39" s="117" t="s">
        <v>3259</v>
      </c>
      <c r="W39" s="162" t="s">
        <v>561</v>
      </c>
      <c r="X39" s="411">
        <v>45694</v>
      </c>
      <c r="Y39" s="389"/>
    </row>
    <row r="40" spans="1:30" ht="13" hidden="1" x14ac:dyDescent="0.3">
      <c r="A40" s="120" t="str">
        <f t="shared" si="0"/>
        <v>F170-2H-HO-30-8-60-Z-X-CPOUS271817</v>
      </c>
      <c r="B40" s="61">
        <v>45664</v>
      </c>
      <c r="C40" s="273" t="s">
        <v>2498</v>
      </c>
      <c r="D40" s="109" t="s">
        <v>2386</v>
      </c>
      <c r="E40" s="60" t="s">
        <v>87</v>
      </c>
      <c r="F40" s="305" t="s">
        <v>2563</v>
      </c>
      <c r="G40" s="9">
        <v>30851349</v>
      </c>
      <c r="H40" s="108">
        <v>0</v>
      </c>
      <c r="I40" s="287">
        <v>2</v>
      </c>
      <c r="J40" s="111">
        <f>VLOOKUP(G40,'[2]Seguimiento WOS RISE F080'!$H:$L,5,0)</f>
        <v>2</v>
      </c>
      <c r="K40" s="116">
        <f>VLOOKUP(G40,'[2]Seguimiento WOS RISE F080'!$H:$M,6,0)</f>
        <v>0</v>
      </c>
      <c r="L40" s="116">
        <f>VLOOKUP(G40,'[2]Seguimiento WOS RISE F080'!$H:$N,7,0)</f>
        <v>0</v>
      </c>
      <c r="M40" s="116">
        <f>VLOOKUP(G40,'[2]Seguimiento WOS RISE F080'!$H:$O,8,0)</f>
        <v>0</v>
      </c>
      <c r="N40" s="125">
        <f t="shared" si="1"/>
        <v>0</v>
      </c>
      <c r="O40" s="125">
        <f t="shared" si="2"/>
        <v>0</v>
      </c>
      <c r="P40" s="269">
        <f>VLOOKUP(C40,Sheet18!A:B,2,0)</f>
        <v>388.8</v>
      </c>
      <c r="Q40" s="270">
        <f t="shared" si="3"/>
        <v>0</v>
      </c>
      <c r="R40" s="119">
        <v>45699</v>
      </c>
      <c r="S40" s="119">
        <v>45699</v>
      </c>
      <c r="T40" s="117">
        <f t="shared" si="7"/>
        <v>45700</v>
      </c>
      <c r="U40" s="117">
        <f t="shared" si="6"/>
        <v>45701</v>
      </c>
      <c r="V40" s="117" t="s">
        <v>560</v>
      </c>
      <c r="W40" s="162" t="s">
        <v>561</v>
      </c>
      <c r="X40" s="411">
        <v>45695</v>
      </c>
      <c r="Y40" s="389"/>
    </row>
    <row r="41" spans="1:30" ht="13" hidden="1" x14ac:dyDescent="0.3">
      <c r="A41" s="120" t="str">
        <f t="shared" si="0"/>
        <v>F170-1S-LO-30-8-40-Z-X-APOUS271735</v>
      </c>
      <c r="B41" s="61">
        <v>45666</v>
      </c>
      <c r="C41" s="273" t="s">
        <v>2644</v>
      </c>
      <c r="D41" s="109" t="s">
        <v>1923</v>
      </c>
      <c r="E41" s="60" t="s">
        <v>87</v>
      </c>
      <c r="F41" s="305" t="s">
        <v>2659</v>
      </c>
      <c r="G41" s="9">
        <v>30851399</v>
      </c>
      <c r="H41" s="108">
        <v>0</v>
      </c>
      <c r="I41" s="287">
        <v>4</v>
      </c>
      <c r="J41" s="111">
        <f>VLOOKUP(G41,'[2]Seguimiento WOS RISE F080'!$H:$L,5,0)</f>
        <v>4</v>
      </c>
      <c r="K41" s="116">
        <f>VLOOKUP(G41,'[2]Seguimiento WOS RISE F080'!$H:$M,6,0)</f>
        <v>0</v>
      </c>
      <c r="L41" s="116">
        <f>VLOOKUP(G41,'[2]Seguimiento WOS RISE F080'!$H:$N,7,0)</f>
        <v>0</v>
      </c>
      <c r="M41" s="116">
        <f>VLOOKUP(G41,'[2]Seguimiento WOS RISE F080'!$H:$O,8,0)</f>
        <v>0</v>
      </c>
      <c r="N41" s="125">
        <f t="shared" si="1"/>
        <v>0</v>
      </c>
      <c r="O41" s="125">
        <f t="shared" si="2"/>
        <v>0</v>
      </c>
      <c r="P41" s="269">
        <f>VLOOKUP(C41,Sheet18!A:B,2,0)</f>
        <v>161.22</v>
      </c>
      <c r="Q41" s="270">
        <f t="shared" si="3"/>
        <v>0</v>
      </c>
      <c r="R41" s="119">
        <v>45699</v>
      </c>
      <c r="S41" s="119">
        <v>45699</v>
      </c>
      <c r="T41" s="117">
        <f t="shared" si="7"/>
        <v>45700</v>
      </c>
      <c r="U41" s="117">
        <f t="shared" si="6"/>
        <v>45701</v>
      </c>
      <c r="V41" s="117" t="s">
        <v>560</v>
      </c>
      <c r="W41" s="162" t="s">
        <v>561</v>
      </c>
      <c r="X41" s="411">
        <v>45695</v>
      </c>
      <c r="Y41" s="389"/>
    </row>
    <row r="42" spans="1:30" ht="14.5" hidden="1" x14ac:dyDescent="0.35">
      <c r="A42" s="120" t="str">
        <f t="shared" si="0"/>
        <v>F170-1S-MO-40-8-15-S-X-APOUS271865</v>
      </c>
      <c r="B42" s="61">
        <v>45664</v>
      </c>
      <c r="C42" s="362" t="s">
        <v>2628</v>
      </c>
      <c r="D42" s="109" t="s">
        <v>1923</v>
      </c>
      <c r="E42" s="60" t="s">
        <v>87</v>
      </c>
      <c r="F42" s="305" t="s">
        <v>2639</v>
      </c>
      <c r="G42" s="9">
        <v>30851355</v>
      </c>
      <c r="H42" s="108">
        <v>0</v>
      </c>
      <c r="I42" s="287">
        <v>2</v>
      </c>
      <c r="J42" s="111">
        <f>VLOOKUP(G42,'[2]Seguimiento WOS RISE F080'!$H:$L,5,0)</f>
        <v>2</v>
      </c>
      <c r="K42" s="116">
        <f>VLOOKUP(G42,'[2]Seguimiento WOS RISE F080'!$H:$M,6,0)</f>
        <v>0</v>
      </c>
      <c r="L42" s="116">
        <f>VLOOKUP(G42,'[2]Seguimiento WOS RISE F080'!$H:$N,7,0)</f>
        <v>0</v>
      </c>
      <c r="M42" s="116">
        <f>VLOOKUP(G42,'[2]Seguimiento WOS RISE F080'!$H:$O,8,0)</f>
        <v>0</v>
      </c>
      <c r="N42" s="125">
        <f t="shared" si="1"/>
        <v>0</v>
      </c>
      <c r="O42" s="125">
        <f t="shared" si="2"/>
        <v>0</v>
      </c>
      <c r="P42" s="269">
        <f>VLOOKUP(C42,Sheet18!A:B,2,0)</f>
        <v>140.66999999999999</v>
      </c>
      <c r="Q42" s="270">
        <f t="shared" si="3"/>
        <v>0</v>
      </c>
      <c r="R42" s="119">
        <v>45699</v>
      </c>
      <c r="S42" s="119">
        <v>45699</v>
      </c>
      <c r="T42" s="117">
        <f t="shared" si="7"/>
        <v>45700</v>
      </c>
      <c r="U42" s="117">
        <f t="shared" si="6"/>
        <v>45701</v>
      </c>
      <c r="V42" s="117" t="s">
        <v>560</v>
      </c>
      <c r="W42" s="162" t="s">
        <v>561</v>
      </c>
      <c r="X42" s="411">
        <v>45695</v>
      </c>
      <c r="Y42" s="405"/>
    </row>
    <row r="43" spans="1:30" ht="14.5" hidden="1" x14ac:dyDescent="0.35">
      <c r="A43" s="120" t="str">
        <f>CONCATENATE(C43,F43)</f>
        <v>F080-1R-HO-27-9-60-C-F-CPOUS271904-C RAL 9001</v>
      </c>
      <c r="B43" s="61">
        <v>45664</v>
      </c>
      <c r="C43" s="362" t="s">
        <v>2744</v>
      </c>
      <c r="D43" s="109" t="s">
        <v>1575</v>
      </c>
      <c r="E43" s="60" t="s">
        <v>87</v>
      </c>
      <c r="F43" s="362" t="s">
        <v>3082</v>
      </c>
      <c r="G43" s="9">
        <v>30851351</v>
      </c>
      <c r="H43" s="108">
        <v>0</v>
      </c>
      <c r="I43" s="287">
        <v>2</v>
      </c>
      <c r="J43" s="111">
        <f>VLOOKUP(G43,'[2]Seguimiento WOS RISE F080'!$H:$L,5,0)</f>
        <v>2</v>
      </c>
      <c r="K43" s="116">
        <f>VLOOKUP(G43,'[2]Seguimiento WOS RISE F080'!$H:$M,6,0)</f>
        <v>0</v>
      </c>
      <c r="L43" s="116">
        <f>VLOOKUP(G43,'[2]Seguimiento WOS RISE F080'!$H:$N,7,0)</f>
        <v>0</v>
      </c>
      <c r="M43" s="116">
        <f>VLOOKUP(G43,'[2]Seguimiento WOS RISE F080'!$H:$O,8,0)</f>
        <v>0</v>
      </c>
      <c r="N43" s="125">
        <f t="shared" ref="N43" si="8">J43-I43</f>
        <v>0</v>
      </c>
      <c r="O43" s="125">
        <f t="shared" ref="O43" si="9">+N43*-1</f>
        <v>0</v>
      </c>
      <c r="P43" s="269">
        <v>147.27000000000001</v>
      </c>
      <c r="Q43" s="270">
        <f t="shared" ref="Q43" si="10">+P43*O43</f>
        <v>0</v>
      </c>
      <c r="R43" s="119">
        <v>45700</v>
      </c>
      <c r="S43" s="119">
        <v>45700</v>
      </c>
      <c r="T43" s="117">
        <f t="shared" ref="T43" si="11">WORKDAY(S43,1)</f>
        <v>45701</v>
      </c>
      <c r="U43" s="117">
        <f t="shared" ref="U43" si="12">WORKDAY(T43,1)</f>
        <v>45702</v>
      </c>
      <c r="V43" s="117" t="s">
        <v>560</v>
      </c>
      <c r="W43" s="162" t="s">
        <v>561</v>
      </c>
      <c r="X43" s="411">
        <v>45695</v>
      </c>
      <c r="Y43" s="389"/>
      <c r="AD43" s="406"/>
    </row>
    <row r="44" spans="1:30" ht="13" hidden="1" x14ac:dyDescent="0.3">
      <c r="A44" s="120" t="str">
        <f t="shared" si="0"/>
        <v>F080-2H-MO-30-8-60-K-X-CPOUS271957</v>
      </c>
      <c r="B44" s="61">
        <v>45693</v>
      </c>
      <c r="C44" s="273" t="s">
        <v>2763</v>
      </c>
      <c r="D44" s="109" t="s">
        <v>2414</v>
      </c>
      <c r="E44" s="60" t="s">
        <v>87</v>
      </c>
      <c r="F44" s="305" t="s">
        <v>3060</v>
      </c>
      <c r="G44" s="9">
        <v>30851657</v>
      </c>
      <c r="H44" s="108">
        <v>0</v>
      </c>
      <c r="I44" s="287">
        <v>8</v>
      </c>
      <c r="J44" s="111">
        <f>VLOOKUP(G44,'[2]Seguimiento WOS RISE F080'!$H:$L,5,0)</f>
        <v>8</v>
      </c>
      <c r="K44" s="116">
        <f>VLOOKUP(G44,'[2]Seguimiento WOS RISE F080'!$H:$M,6,0)</f>
        <v>0</v>
      </c>
      <c r="L44" s="116">
        <f>VLOOKUP(G44,'[2]Seguimiento WOS RISE F080'!$H:$N,7,0)</f>
        <v>0</v>
      </c>
      <c r="M44" s="116">
        <f>VLOOKUP(G44,'[2]Seguimiento WOS RISE F080'!$H:$O,8,0)</f>
        <v>0</v>
      </c>
      <c r="N44" s="125">
        <f t="shared" si="1"/>
        <v>0</v>
      </c>
      <c r="O44" s="125">
        <f t="shared" si="2"/>
        <v>0</v>
      </c>
      <c r="P44" s="269">
        <v>147.27000000000001</v>
      </c>
      <c r="Q44" s="270">
        <f t="shared" si="3"/>
        <v>0</v>
      </c>
      <c r="R44" s="119">
        <v>45700</v>
      </c>
      <c r="S44" s="119">
        <v>45700</v>
      </c>
      <c r="T44" s="117">
        <f t="shared" si="7"/>
        <v>45701</v>
      </c>
      <c r="U44" s="117">
        <f t="shared" si="6"/>
        <v>45702</v>
      </c>
      <c r="V44" s="117" t="s">
        <v>3259</v>
      </c>
      <c r="W44" s="162" t="s">
        <v>561</v>
      </c>
      <c r="X44" s="411">
        <v>45694</v>
      </c>
      <c r="Y44" s="389"/>
    </row>
    <row r="45" spans="1:30" ht="13" hidden="1" x14ac:dyDescent="0.3">
      <c r="A45" s="120" t="str">
        <f t="shared" si="0"/>
        <v>F080-2H-HO-30-8-40-Z-F-CPOUS271734</v>
      </c>
      <c r="B45" s="61">
        <v>45693</v>
      </c>
      <c r="C45" s="273" t="s">
        <v>1871</v>
      </c>
      <c r="D45" s="109" t="s">
        <v>2414</v>
      </c>
      <c r="E45" s="60" t="s">
        <v>87</v>
      </c>
      <c r="F45" s="305" t="s">
        <v>3061</v>
      </c>
      <c r="G45" s="9">
        <v>30851658</v>
      </c>
      <c r="H45" s="108">
        <v>0</v>
      </c>
      <c r="I45" s="287">
        <v>3</v>
      </c>
      <c r="J45" s="111">
        <f>VLOOKUP(G45,'[2]Seguimiento WOS RISE F080'!$H:$L,5,0)</f>
        <v>3</v>
      </c>
      <c r="K45" s="116">
        <f>VLOOKUP(G45,'[2]Seguimiento WOS RISE F080'!$H:$M,6,0)</f>
        <v>0</v>
      </c>
      <c r="L45" s="116">
        <f>VLOOKUP(G45,'[2]Seguimiento WOS RISE F080'!$H:$N,7,0)</f>
        <v>0</v>
      </c>
      <c r="M45" s="116">
        <f>VLOOKUP(G45,'[2]Seguimiento WOS RISE F080'!$H:$O,8,0)</f>
        <v>0</v>
      </c>
      <c r="N45" s="125">
        <f t="shared" si="1"/>
        <v>0</v>
      </c>
      <c r="O45" s="125">
        <f t="shared" si="2"/>
        <v>0</v>
      </c>
      <c r="P45" s="269">
        <v>147.27000000000001</v>
      </c>
      <c r="Q45" s="270">
        <f t="shared" si="3"/>
        <v>0</v>
      </c>
      <c r="R45" s="119">
        <v>45700</v>
      </c>
      <c r="S45" s="119">
        <v>45700</v>
      </c>
      <c r="T45" s="117">
        <f t="shared" si="7"/>
        <v>45701</v>
      </c>
      <c r="U45" s="117">
        <f t="shared" si="6"/>
        <v>45702</v>
      </c>
      <c r="V45" s="117" t="s">
        <v>3259</v>
      </c>
      <c r="W45" s="162" t="s">
        <v>561</v>
      </c>
      <c r="X45" s="411">
        <v>45694</v>
      </c>
      <c r="Y45" s="389"/>
    </row>
    <row r="46" spans="1:30" ht="13" hidden="1" x14ac:dyDescent="0.3">
      <c r="A46" s="120" t="str">
        <f t="shared" si="0"/>
        <v>F080-2H-LO-30-8-40-Z-X-CPOUS272077</v>
      </c>
      <c r="B46" s="61">
        <v>45693</v>
      </c>
      <c r="C46" s="273" t="s">
        <v>2762</v>
      </c>
      <c r="D46" s="109" t="s">
        <v>2414</v>
      </c>
      <c r="E46" s="60" t="s">
        <v>87</v>
      </c>
      <c r="F46" s="305" t="s">
        <v>3000</v>
      </c>
      <c r="G46" s="9">
        <v>30851659</v>
      </c>
      <c r="H46" s="108">
        <v>0</v>
      </c>
      <c r="I46" s="287">
        <v>8</v>
      </c>
      <c r="J46" s="111">
        <f>VLOOKUP(G46,'[2]Seguimiento WOS RISE F080'!$H:$L,5,0)</f>
        <v>8</v>
      </c>
      <c r="K46" s="116">
        <f>VLOOKUP(G46,'[2]Seguimiento WOS RISE F080'!$H:$M,6,0)</f>
        <v>0</v>
      </c>
      <c r="L46" s="116">
        <f>VLOOKUP(G46,'[2]Seguimiento WOS RISE F080'!$H:$N,7,0)</f>
        <v>0</v>
      </c>
      <c r="M46" s="116">
        <f>VLOOKUP(G46,'[2]Seguimiento WOS RISE F080'!$H:$O,8,0)</f>
        <v>0</v>
      </c>
      <c r="N46" s="125">
        <f t="shared" si="1"/>
        <v>0</v>
      </c>
      <c r="O46" s="125">
        <f t="shared" si="2"/>
        <v>0</v>
      </c>
      <c r="P46" s="269">
        <v>147.27000000000001</v>
      </c>
      <c r="Q46" s="270">
        <f t="shared" si="3"/>
        <v>0</v>
      </c>
      <c r="R46" s="119">
        <v>45700</v>
      </c>
      <c r="S46" s="119">
        <v>45700</v>
      </c>
      <c r="T46" s="117">
        <f t="shared" si="7"/>
        <v>45701</v>
      </c>
      <c r="U46" s="117">
        <f t="shared" si="6"/>
        <v>45702</v>
      </c>
      <c r="V46" s="117" t="s">
        <v>3259</v>
      </c>
      <c r="W46" s="162" t="s">
        <v>561</v>
      </c>
      <c r="X46" s="411">
        <v>45694</v>
      </c>
      <c r="Y46" s="389"/>
    </row>
    <row r="47" spans="1:30" ht="13" hidden="1" x14ac:dyDescent="0.3">
      <c r="A47" s="120" t="str">
        <f t="shared" si="0"/>
        <v>F080-2V-LO-27-9-15-Z-X-EPOUS272220</v>
      </c>
      <c r="B47" s="61">
        <v>45693</v>
      </c>
      <c r="C47" s="273" t="s">
        <v>3055</v>
      </c>
      <c r="D47" s="109" t="s">
        <v>2413</v>
      </c>
      <c r="E47" s="60" t="s">
        <v>87</v>
      </c>
      <c r="F47" s="305" t="s">
        <v>3062</v>
      </c>
      <c r="G47" s="9">
        <v>30851660</v>
      </c>
      <c r="H47" s="108">
        <v>0</v>
      </c>
      <c r="I47" s="287">
        <v>4</v>
      </c>
      <c r="J47" s="111">
        <f>VLOOKUP(G47,'[2]Seguimiento WOS RISE F080'!$H:$L,5,0)</f>
        <v>4</v>
      </c>
      <c r="K47" s="116">
        <f>VLOOKUP(G47,'[2]Seguimiento WOS RISE F080'!$H:$M,6,0)</f>
        <v>0</v>
      </c>
      <c r="L47" s="116">
        <f>VLOOKUP(G47,'[2]Seguimiento WOS RISE F080'!$H:$N,7,0)</f>
        <v>0</v>
      </c>
      <c r="M47" s="116">
        <f>VLOOKUP(G47,'[2]Seguimiento WOS RISE F080'!$H:$O,8,0)</f>
        <v>0</v>
      </c>
      <c r="N47" s="125">
        <f t="shared" si="1"/>
        <v>0</v>
      </c>
      <c r="O47" s="125">
        <f t="shared" si="2"/>
        <v>0</v>
      </c>
      <c r="P47" s="269">
        <v>147.27000000000001</v>
      </c>
      <c r="Q47" s="270">
        <f t="shared" si="3"/>
        <v>0</v>
      </c>
      <c r="R47" s="119">
        <v>45700</v>
      </c>
      <c r="S47" s="119">
        <v>45700</v>
      </c>
      <c r="T47" s="117">
        <f t="shared" si="7"/>
        <v>45701</v>
      </c>
      <c r="U47" s="117">
        <f t="shared" si="6"/>
        <v>45702</v>
      </c>
      <c r="V47" s="117" t="s">
        <v>3259</v>
      </c>
      <c r="W47" s="162" t="s">
        <v>561</v>
      </c>
      <c r="X47" s="411">
        <v>45694</v>
      </c>
      <c r="Y47" s="389"/>
      <c r="AD47" s="126" t="s">
        <v>2929</v>
      </c>
    </row>
    <row r="48" spans="1:30" ht="13" hidden="1" x14ac:dyDescent="0.3">
      <c r="A48" s="120" t="str">
        <f t="shared" si="0"/>
        <v>F170-1S-HO-40-8-10-Z-F-APOUS272204</v>
      </c>
      <c r="B48" s="61">
        <v>45693</v>
      </c>
      <c r="C48" s="273" t="s">
        <v>3056</v>
      </c>
      <c r="D48" s="109" t="s">
        <v>1923</v>
      </c>
      <c r="E48" s="60" t="s">
        <v>87</v>
      </c>
      <c r="F48" s="305" t="s">
        <v>3063</v>
      </c>
      <c r="G48" s="9">
        <v>30851661</v>
      </c>
      <c r="H48" s="108">
        <v>0</v>
      </c>
      <c r="I48" s="287">
        <v>2</v>
      </c>
      <c r="J48" s="111">
        <f>VLOOKUP(G48,'[2]Seguimiento WOS RISE F080'!$H:$L,5,0)</f>
        <v>2</v>
      </c>
      <c r="K48" s="116">
        <f>VLOOKUP(G48,'[2]Seguimiento WOS RISE F080'!$H:$M,6,0)</f>
        <v>0</v>
      </c>
      <c r="L48" s="116">
        <f>VLOOKUP(G48,'[2]Seguimiento WOS RISE F080'!$H:$N,7,0)</f>
        <v>0</v>
      </c>
      <c r="M48" s="116">
        <f>VLOOKUP(G48,'[2]Seguimiento WOS RISE F080'!$H:$O,8,0)</f>
        <v>0</v>
      </c>
      <c r="N48" s="125">
        <f t="shared" si="1"/>
        <v>0</v>
      </c>
      <c r="O48" s="125">
        <f t="shared" si="2"/>
        <v>0</v>
      </c>
      <c r="P48" s="269">
        <v>147.27000000000001</v>
      </c>
      <c r="Q48" s="270">
        <f t="shared" si="3"/>
        <v>0</v>
      </c>
      <c r="R48" s="119">
        <v>45701</v>
      </c>
      <c r="S48" s="119">
        <v>45701</v>
      </c>
      <c r="T48" s="117">
        <f t="shared" si="7"/>
        <v>45702</v>
      </c>
      <c r="U48" s="117">
        <f t="shared" si="6"/>
        <v>45705</v>
      </c>
      <c r="V48" s="117" t="s">
        <v>3259</v>
      </c>
      <c r="W48" s="162" t="s">
        <v>561</v>
      </c>
      <c r="X48" s="411">
        <v>45328</v>
      </c>
      <c r="Y48" s="389"/>
      <c r="AD48" s="126" t="s">
        <v>2929</v>
      </c>
    </row>
    <row r="49" spans="1:30" ht="14.5" hidden="1" x14ac:dyDescent="0.35">
      <c r="A49" s="120" t="str">
        <f t="shared" si="0"/>
        <v>F080-1S-HO-30-9-20-W-X-APOUS272281</v>
      </c>
      <c r="B49" s="61">
        <v>45693</v>
      </c>
      <c r="C49" s="273" t="s">
        <v>3057</v>
      </c>
      <c r="D49" s="109" t="s">
        <v>1577</v>
      </c>
      <c r="E49" s="60" t="s">
        <v>87</v>
      </c>
      <c r="F49" s="305" t="s">
        <v>3007</v>
      </c>
      <c r="G49" s="9">
        <v>30851662</v>
      </c>
      <c r="H49" s="108">
        <v>0</v>
      </c>
      <c r="I49" s="287">
        <v>16</v>
      </c>
      <c r="J49" s="111">
        <f>VLOOKUP(G49,'[2]Seguimiento WOS RISE F080'!$H:$L,5,0)</f>
        <v>16</v>
      </c>
      <c r="K49" s="116">
        <f>VLOOKUP(G49,'[2]Seguimiento WOS RISE F080'!$H:$M,6,0)</f>
        <v>0</v>
      </c>
      <c r="L49" s="116">
        <f>VLOOKUP(G49,'[2]Seguimiento WOS RISE F080'!$H:$N,7,0)</f>
        <v>0</v>
      </c>
      <c r="M49" s="116">
        <f>VLOOKUP(G49,'[2]Seguimiento WOS RISE F080'!$H:$O,8,0)</f>
        <v>0</v>
      </c>
      <c r="N49" s="125">
        <f t="shared" si="1"/>
        <v>0</v>
      </c>
      <c r="O49" s="125">
        <f t="shared" si="2"/>
        <v>0</v>
      </c>
      <c r="P49" s="269">
        <v>147.27000000000001</v>
      </c>
      <c r="Q49" s="270">
        <f t="shared" si="3"/>
        <v>0</v>
      </c>
      <c r="R49" s="119">
        <v>45701</v>
      </c>
      <c r="S49" s="119">
        <v>45701</v>
      </c>
      <c r="T49" s="117">
        <f t="shared" si="7"/>
        <v>45702</v>
      </c>
      <c r="U49" s="117">
        <f t="shared" si="6"/>
        <v>45705</v>
      </c>
      <c r="V49" s="117" t="s">
        <v>3259</v>
      </c>
      <c r="W49" s="162" t="s">
        <v>561</v>
      </c>
      <c r="X49" s="411">
        <v>45694</v>
      </c>
      <c r="Y49" s="389"/>
      <c r="AD49" s="405" t="s">
        <v>2928</v>
      </c>
    </row>
    <row r="50" spans="1:30" ht="14.5" hidden="1" x14ac:dyDescent="0.35">
      <c r="A50" s="120" t="str">
        <f t="shared" si="0"/>
        <v>F080-1R-HO-30-8-20-Z-H-APOUS272479</v>
      </c>
      <c r="B50" s="61">
        <v>45699</v>
      </c>
      <c r="C50" s="273" t="s">
        <v>3089</v>
      </c>
      <c r="D50" s="109" t="s">
        <v>1924</v>
      </c>
      <c r="E50" s="60" t="s">
        <v>87</v>
      </c>
      <c r="F50" s="305" t="s">
        <v>3096</v>
      </c>
      <c r="G50" s="9">
        <v>30851763</v>
      </c>
      <c r="H50" s="108">
        <v>0</v>
      </c>
      <c r="I50" s="287">
        <v>2</v>
      </c>
      <c r="J50" s="111">
        <f>VLOOKUP(G50,'[2]Seguimiento WOS RISE F080'!$H:$L,5,0)</f>
        <v>2</v>
      </c>
      <c r="K50" s="116">
        <f>VLOOKUP(G50,'[2]Seguimiento WOS RISE F080'!$H:$M,6,0)</f>
        <v>0</v>
      </c>
      <c r="L50" s="116">
        <f>VLOOKUP(G50,'[2]Seguimiento WOS RISE F080'!$H:$N,7,0)</f>
        <v>0</v>
      </c>
      <c r="M50" s="116">
        <f>VLOOKUP(G50,'[2]Seguimiento WOS RISE F080'!$H:$O,8,0)</f>
        <v>0</v>
      </c>
      <c r="N50" s="125">
        <f t="shared" ref="N50:N59" si="13">J50-I50</f>
        <v>0</v>
      </c>
      <c r="O50" s="125">
        <f t="shared" ref="O50:O59" si="14">+N50*-1</f>
        <v>0</v>
      </c>
      <c r="P50" s="269">
        <v>147.27000000000001</v>
      </c>
      <c r="Q50" s="270">
        <f t="shared" ref="Q50:Q59" si="15">+P50*O50</f>
        <v>0</v>
      </c>
      <c r="R50" s="117">
        <v>45702</v>
      </c>
      <c r="S50" s="119">
        <v>45702</v>
      </c>
      <c r="T50" s="117">
        <f t="shared" si="7"/>
        <v>45705</v>
      </c>
      <c r="U50" s="117">
        <f t="shared" si="6"/>
        <v>45706</v>
      </c>
      <c r="V50" s="117" t="s">
        <v>3259</v>
      </c>
      <c r="W50" s="162" t="s">
        <v>561</v>
      </c>
      <c r="X50" s="411">
        <v>45700</v>
      </c>
      <c r="Y50" s="389"/>
      <c r="AD50" s="406"/>
    </row>
    <row r="51" spans="1:30" ht="14.5" hidden="1" x14ac:dyDescent="0.35">
      <c r="A51" s="120" t="str">
        <f t="shared" si="0"/>
        <v>F080-1S-LO-30-9-40-Z-H-APOUS272460</v>
      </c>
      <c r="B51" s="61">
        <v>45699</v>
      </c>
      <c r="C51" s="273" t="s">
        <v>3090</v>
      </c>
      <c r="D51" s="109" t="s">
        <v>1575</v>
      </c>
      <c r="E51" s="60" t="s">
        <v>87</v>
      </c>
      <c r="F51" s="305" t="s">
        <v>3097</v>
      </c>
      <c r="G51" s="9">
        <v>30851764</v>
      </c>
      <c r="H51" s="108">
        <v>0</v>
      </c>
      <c r="I51" s="287">
        <v>1</v>
      </c>
      <c r="J51" s="111">
        <f>VLOOKUP(G51,'[2]Seguimiento WOS RISE F080'!$H:$L,5,0)</f>
        <v>1</v>
      </c>
      <c r="K51" s="116">
        <f>VLOOKUP(G51,'[2]Seguimiento WOS RISE F080'!$H:$M,6,0)</f>
        <v>0</v>
      </c>
      <c r="L51" s="116">
        <f>VLOOKUP(G51,'[2]Seguimiento WOS RISE F080'!$H:$N,7,0)</f>
        <v>0</v>
      </c>
      <c r="M51" s="116">
        <f>VLOOKUP(G51,'[2]Seguimiento WOS RISE F080'!$H:$O,8,0)</f>
        <v>0</v>
      </c>
      <c r="N51" s="125">
        <f t="shared" si="13"/>
        <v>0</v>
      </c>
      <c r="O51" s="125">
        <f t="shared" si="14"/>
        <v>0</v>
      </c>
      <c r="P51" s="269">
        <v>147.27000000000001</v>
      </c>
      <c r="Q51" s="270">
        <f t="shared" si="15"/>
        <v>0</v>
      </c>
      <c r="R51" s="117">
        <v>45702</v>
      </c>
      <c r="S51" s="119">
        <v>45702</v>
      </c>
      <c r="T51" s="117">
        <f t="shared" ref="T51:T59" si="16">WORKDAY(S51,1)</f>
        <v>45705</v>
      </c>
      <c r="U51" s="117">
        <f t="shared" si="6"/>
        <v>45706</v>
      </c>
      <c r="V51" s="117" t="s">
        <v>3259</v>
      </c>
      <c r="W51" s="162" t="s">
        <v>561</v>
      </c>
      <c r="X51" s="411">
        <v>45700</v>
      </c>
      <c r="Y51" s="389"/>
      <c r="AD51" s="406"/>
    </row>
    <row r="52" spans="1:30" ht="14.5" hidden="1" x14ac:dyDescent="0.35">
      <c r="A52" s="120" t="str">
        <f t="shared" si="0"/>
        <v>F080-1S-MO-30-8-60-W-H-APOUS272417</v>
      </c>
      <c r="B52" s="61">
        <v>45699</v>
      </c>
      <c r="C52" s="273" t="s">
        <v>3091</v>
      </c>
      <c r="D52" s="109" t="s">
        <v>1577</v>
      </c>
      <c r="E52" s="60" t="s">
        <v>87</v>
      </c>
      <c r="F52" s="305" t="s">
        <v>3098</v>
      </c>
      <c r="G52" s="9">
        <v>30851765</v>
      </c>
      <c r="H52" s="108">
        <v>0</v>
      </c>
      <c r="I52" s="287">
        <v>2</v>
      </c>
      <c r="J52" s="111">
        <f>VLOOKUP(G52,'[2]Seguimiento WOS RISE F080'!$H:$L,5,0)</f>
        <v>2</v>
      </c>
      <c r="K52" s="116">
        <f>VLOOKUP(G52,'[2]Seguimiento WOS RISE F080'!$H:$M,6,0)</f>
        <v>0</v>
      </c>
      <c r="L52" s="116">
        <f>VLOOKUP(G52,'[2]Seguimiento WOS RISE F080'!$H:$N,7,0)</f>
        <v>0</v>
      </c>
      <c r="M52" s="116">
        <f>VLOOKUP(G52,'[2]Seguimiento WOS RISE F080'!$H:$O,8,0)</f>
        <v>0</v>
      </c>
      <c r="N52" s="125">
        <f t="shared" si="13"/>
        <v>0</v>
      </c>
      <c r="O52" s="125">
        <f t="shared" si="14"/>
        <v>0</v>
      </c>
      <c r="P52" s="269">
        <v>147.27000000000001</v>
      </c>
      <c r="Q52" s="270">
        <f t="shared" si="15"/>
        <v>0</v>
      </c>
      <c r="R52" s="117">
        <v>45702</v>
      </c>
      <c r="S52" s="119">
        <v>45702</v>
      </c>
      <c r="T52" s="117">
        <f t="shared" si="16"/>
        <v>45705</v>
      </c>
      <c r="U52" s="117">
        <f t="shared" si="6"/>
        <v>45706</v>
      </c>
      <c r="V52" s="117" t="s">
        <v>3259</v>
      </c>
      <c r="W52" s="162" t="s">
        <v>561</v>
      </c>
      <c r="X52" s="411">
        <v>45700</v>
      </c>
      <c r="Y52" s="389"/>
      <c r="AD52" s="406"/>
    </row>
    <row r="53" spans="1:30" ht="14.5" hidden="1" x14ac:dyDescent="0.35">
      <c r="A53" s="120" t="str">
        <f t="shared" si="0"/>
        <v>F080-1S-MO-30-9-E2-Z-F-APOUS272378</v>
      </c>
      <c r="B53" s="61">
        <v>45699</v>
      </c>
      <c r="C53" s="273" t="s">
        <v>3092</v>
      </c>
      <c r="D53" s="109" t="s">
        <v>1577</v>
      </c>
      <c r="E53" s="60" t="s">
        <v>87</v>
      </c>
      <c r="F53" s="305" t="s">
        <v>3099</v>
      </c>
      <c r="G53" s="9">
        <v>30851766</v>
      </c>
      <c r="H53" s="108">
        <v>0</v>
      </c>
      <c r="I53" s="287">
        <v>1</v>
      </c>
      <c r="J53" s="111">
        <f>VLOOKUP(G53,'[2]Seguimiento WOS RISE F080'!$H:$L,5,0)</f>
        <v>1</v>
      </c>
      <c r="K53" s="116">
        <f>VLOOKUP(G53,'[2]Seguimiento WOS RISE F080'!$H:$M,6,0)</f>
        <v>0</v>
      </c>
      <c r="L53" s="116">
        <f>VLOOKUP(G53,'[2]Seguimiento WOS RISE F080'!$H:$N,7,0)</f>
        <v>0</v>
      </c>
      <c r="M53" s="116">
        <f>VLOOKUP(G53,'[2]Seguimiento WOS RISE F080'!$H:$O,8,0)</f>
        <v>0</v>
      </c>
      <c r="N53" s="125">
        <f t="shared" si="13"/>
        <v>0</v>
      </c>
      <c r="O53" s="125">
        <f t="shared" si="14"/>
        <v>0</v>
      </c>
      <c r="P53" s="269">
        <v>147.27000000000001</v>
      </c>
      <c r="Q53" s="270">
        <f t="shared" si="15"/>
        <v>0</v>
      </c>
      <c r="R53" s="117">
        <v>45702</v>
      </c>
      <c r="S53" s="119">
        <v>45702</v>
      </c>
      <c r="T53" s="117">
        <f t="shared" si="16"/>
        <v>45705</v>
      </c>
      <c r="U53" s="117">
        <f t="shared" si="6"/>
        <v>45706</v>
      </c>
      <c r="V53" s="117" t="s">
        <v>3259</v>
      </c>
      <c r="W53" s="162" t="s">
        <v>561</v>
      </c>
      <c r="X53" s="411">
        <v>45700</v>
      </c>
      <c r="Y53" s="389"/>
      <c r="AD53" s="406"/>
    </row>
    <row r="54" spans="1:30" ht="14.5" hidden="1" x14ac:dyDescent="0.35">
      <c r="A54" s="120" t="str">
        <f t="shared" si="0"/>
        <v>F080-2H-HO-30-9-E4-W-X-CPOUS272386</v>
      </c>
      <c r="B54" s="61">
        <v>45699</v>
      </c>
      <c r="C54" s="273" t="s">
        <v>3093</v>
      </c>
      <c r="D54" s="109" t="s">
        <v>1577</v>
      </c>
      <c r="E54" s="60" t="s">
        <v>87</v>
      </c>
      <c r="F54" s="305" t="s">
        <v>3100</v>
      </c>
      <c r="G54" s="9">
        <v>30851767</v>
      </c>
      <c r="H54" s="108">
        <v>0</v>
      </c>
      <c r="I54" s="287">
        <v>4</v>
      </c>
      <c r="J54" s="111">
        <f>VLOOKUP(G54,'[2]Seguimiento WOS RISE F080'!$H:$L,5,0)</f>
        <v>4</v>
      </c>
      <c r="K54" s="116">
        <f>VLOOKUP(G54,'[2]Seguimiento WOS RISE F080'!$H:$M,6,0)</f>
        <v>0</v>
      </c>
      <c r="L54" s="116">
        <f>VLOOKUP(G54,'[2]Seguimiento WOS RISE F080'!$H:$N,7,0)</f>
        <v>0</v>
      </c>
      <c r="M54" s="116">
        <f>VLOOKUP(G54,'[2]Seguimiento WOS RISE F080'!$H:$O,8,0)</f>
        <v>0</v>
      </c>
      <c r="N54" s="125">
        <f t="shared" si="13"/>
        <v>0</v>
      </c>
      <c r="O54" s="125">
        <f t="shared" si="14"/>
        <v>0</v>
      </c>
      <c r="P54" s="269">
        <v>147.27000000000001</v>
      </c>
      <c r="Q54" s="270">
        <f t="shared" si="15"/>
        <v>0</v>
      </c>
      <c r="R54" s="117">
        <v>45702</v>
      </c>
      <c r="S54" s="119">
        <v>45702</v>
      </c>
      <c r="T54" s="117">
        <f t="shared" si="16"/>
        <v>45705</v>
      </c>
      <c r="U54" s="117">
        <f t="shared" si="6"/>
        <v>45706</v>
      </c>
      <c r="V54" s="117" t="s">
        <v>3259</v>
      </c>
      <c r="W54" s="162" t="s">
        <v>561</v>
      </c>
      <c r="X54" s="411">
        <v>45700</v>
      </c>
      <c r="Y54" s="389"/>
      <c r="AD54" s="406"/>
    </row>
    <row r="55" spans="1:30" ht="14.5" hidden="1" x14ac:dyDescent="0.35">
      <c r="A55" s="120" t="str">
        <f t="shared" si="0"/>
        <v>F080-1S-HO-30-8-40-W-X-APOUS272536</v>
      </c>
      <c r="B55" s="61">
        <v>45699</v>
      </c>
      <c r="C55" s="273" t="s">
        <v>1897</v>
      </c>
      <c r="D55" s="109" t="s">
        <v>2414</v>
      </c>
      <c r="E55" s="60" t="s">
        <v>87</v>
      </c>
      <c r="F55" s="305" t="s">
        <v>3101</v>
      </c>
      <c r="G55" s="9">
        <v>30851768</v>
      </c>
      <c r="H55" s="108">
        <v>0</v>
      </c>
      <c r="I55" s="287">
        <v>1</v>
      </c>
      <c r="J55" s="111">
        <f>VLOOKUP(G55,'[2]Seguimiento WOS RISE F080'!$H:$L,5,0)</f>
        <v>1</v>
      </c>
      <c r="K55" s="116">
        <f>VLOOKUP(G55,'[2]Seguimiento WOS RISE F080'!$H:$M,6,0)</f>
        <v>0</v>
      </c>
      <c r="L55" s="116">
        <f>VLOOKUP(G55,'[2]Seguimiento WOS RISE F080'!$H:$N,7,0)</f>
        <v>0</v>
      </c>
      <c r="M55" s="116">
        <f>VLOOKUP(G55,'[2]Seguimiento WOS RISE F080'!$H:$O,8,0)</f>
        <v>0</v>
      </c>
      <c r="N55" s="125">
        <f t="shared" si="13"/>
        <v>0</v>
      </c>
      <c r="O55" s="125">
        <f t="shared" si="14"/>
        <v>0</v>
      </c>
      <c r="P55" s="269">
        <v>147.27000000000001</v>
      </c>
      <c r="Q55" s="270">
        <f t="shared" si="15"/>
        <v>0</v>
      </c>
      <c r="R55" s="117">
        <v>45702</v>
      </c>
      <c r="S55" s="119">
        <v>45702</v>
      </c>
      <c r="T55" s="117">
        <f t="shared" si="16"/>
        <v>45705</v>
      </c>
      <c r="U55" s="117">
        <f t="shared" si="6"/>
        <v>45706</v>
      </c>
      <c r="V55" s="117" t="s">
        <v>3259</v>
      </c>
      <c r="W55" s="162" t="s">
        <v>561</v>
      </c>
      <c r="X55" s="411">
        <v>45700</v>
      </c>
      <c r="Y55" s="389"/>
      <c r="AD55" s="406"/>
    </row>
    <row r="56" spans="1:30" ht="14.5" hidden="1" x14ac:dyDescent="0.35">
      <c r="A56" s="120" t="str">
        <f t="shared" si="0"/>
        <v>F080-1S-HO-35-8-20-S-X-APOUS272532</v>
      </c>
      <c r="B56" s="61">
        <v>45699</v>
      </c>
      <c r="C56" s="273" t="s">
        <v>3094</v>
      </c>
      <c r="D56" s="109" t="s">
        <v>1577</v>
      </c>
      <c r="E56" s="60" t="s">
        <v>87</v>
      </c>
      <c r="F56" s="305" t="s">
        <v>3102</v>
      </c>
      <c r="G56" s="9">
        <v>30851769</v>
      </c>
      <c r="H56" s="108">
        <v>0</v>
      </c>
      <c r="I56" s="287">
        <v>1</v>
      </c>
      <c r="J56" s="111">
        <f>VLOOKUP(G56,'[2]Seguimiento WOS RISE F080'!$H:$L,5,0)</f>
        <v>1</v>
      </c>
      <c r="K56" s="116">
        <f>VLOOKUP(G56,'[2]Seguimiento WOS RISE F080'!$H:$M,6,0)</f>
        <v>0</v>
      </c>
      <c r="L56" s="116">
        <f>VLOOKUP(G56,'[2]Seguimiento WOS RISE F080'!$H:$N,7,0)</f>
        <v>0</v>
      </c>
      <c r="M56" s="116">
        <f>VLOOKUP(G56,'[2]Seguimiento WOS RISE F080'!$H:$O,8,0)</f>
        <v>0</v>
      </c>
      <c r="N56" s="125">
        <f t="shared" si="13"/>
        <v>0</v>
      </c>
      <c r="O56" s="125">
        <f t="shared" si="14"/>
        <v>0</v>
      </c>
      <c r="P56" s="269">
        <v>147.27000000000001</v>
      </c>
      <c r="Q56" s="270">
        <f t="shared" si="15"/>
        <v>0</v>
      </c>
      <c r="R56" s="117">
        <v>45702</v>
      </c>
      <c r="S56" s="119">
        <v>45702</v>
      </c>
      <c r="T56" s="117">
        <f t="shared" si="16"/>
        <v>45705</v>
      </c>
      <c r="U56" s="117">
        <f t="shared" si="6"/>
        <v>45706</v>
      </c>
      <c r="V56" s="117" t="s">
        <v>3259</v>
      </c>
      <c r="W56" s="162" t="s">
        <v>561</v>
      </c>
      <c r="X56" s="411">
        <v>45700</v>
      </c>
      <c r="Y56" s="389"/>
      <c r="AD56" s="406"/>
    </row>
    <row r="57" spans="1:30" ht="14.5" hidden="1" x14ac:dyDescent="0.35">
      <c r="A57" s="120" t="str">
        <f t="shared" si="0"/>
        <v>F080-1S-HO-35-8-20-S-X-APOUS272533</v>
      </c>
      <c r="B57" s="61">
        <v>45699</v>
      </c>
      <c r="C57" s="273" t="s">
        <v>3094</v>
      </c>
      <c r="D57" s="109" t="s">
        <v>1577</v>
      </c>
      <c r="E57" s="60" t="s">
        <v>87</v>
      </c>
      <c r="F57" s="305" t="s">
        <v>3103</v>
      </c>
      <c r="G57" s="9">
        <v>30851770</v>
      </c>
      <c r="H57" s="108">
        <v>0</v>
      </c>
      <c r="I57" s="287">
        <v>1</v>
      </c>
      <c r="J57" s="111">
        <f>VLOOKUP(G57,'[2]Seguimiento WOS RISE F080'!$H:$L,5,0)</f>
        <v>1</v>
      </c>
      <c r="K57" s="116">
        <f>VLOOKUP(G57,'[2]Seguimiento WOS RISE F080'!$H:$M,6,0)</f>
        <v>0</v>
      </c>
      <c r="L57" s="116">
        <f>VLOOKUP(G57,'[2]Seguimiento WOS RISE F080'!$H:$N,7,0)</f>
        <v>0</v>
      </c>
      <c r="M57" s="116">
        <f>VLOOKUP(G57,'[2]Seguimiento WOS RISE F080'!$H:$O,8,0)</f>
        <v>0</v>
      </c>
      <c r="N57" s="125">
        <f t="shared" si="13"/>
        <v>0</v>
      </c>
      <c r="O57" s="125">
        <f t="shared" si="14"/>
        <v>0</v>
      </c>
      <c r="P57" s="269">
        <v>147.27000000000001</v>
      </c>
      <c r="Q57" s="270">
        <f t="shared" si="15"/>
        <v>0</v>
      </c>
      <c r="R57" s="117">
        <v>45702</v>
      </c>
      <c r="S57" s="119">
        <v>45702</v>
      </c>
      <c r="T57" s="117">
        <f t="shared" si="16"/>
        <v>45705</v>
      </c>
      <c r="U57" s="117">
        <f t="shared" si="6"/>
        <v>45706</v>
      </c>
      <c r="V57" s="117" t="s">
        <v>3259</v>
      </c>
      <c r="W57" s="162" t="s">
        <v>561</v>
      </c>
      <c r="X57" s="411">
        <v>45700</v>
      </c>
      <c r="Y57" s="389"/>
      <c r="AD57" s="406"/>
    </row>
    <row r="58" spans="1:30" ht="14.5" hidden="1" x14ac:dyDescent="0.35">
      <c r="A58" s="120" t="str">
        <f t="shared" si="0"/>
        <v>F080-2H-HO-30-8-15-S-X-BPOUS272526</v>
      </c>
      <c r="B58" s="61">
        <v>45699</v>
      </c>
      <c r="C58" s="273" t="s">
        <v>2311</v>
      </c>
      <c r="D58" s="109" t="s">
        <v>1577</v>
      </c>
      <c r="E58" s="60" t="s">
        <v>87</v>
      </c>
      <c r="F58" s="305" t="s">
        <v>3104</v>
      </c>
      <c r="G58" s="9">
        <v>30851771</v>
      </c>
      <c r="H58" s="108">
        <v>0</v>
      </c>
      <c r="I58" s="287">
        <v>4</v>
      </c>
      <c r="J58" s="111">
        <f>VLOOKUP(G58,'[2]Seguimiento WOS RISE F080'!$H:$L,5,0)</f>
        <v>4</v>
      </c>
      <c r="K58" s="116">
        <f>VLOOKUP(G58,'[2]Seguimiento WOS RISE F080'!$H:$M,6,0)</f>
        <v>0</v>
      </c>
      <c r="L58" s="116">
        <f>VLOOKUP(G58,'[2]Seguimiento WOS RISE F080'!$H:$N,7,0)</f>
        <v>0</v>
      </c>
      <c r="M58" s="116">
        <f>VLOOKUP(G58,'[2]Seguimiento WOS RISE F080'!$H:$O,8,0)</f>
        <v>0</v>
      </c>
      <c r="N58" s="125">
        <f t="shared" si="13"/>
        <v>0</v>
      </c>
      <c r="O58" s="125">
        <f t="shared" si="14"/>
        <v>0</v>
      </c>
      <c r="P58" s="269">
        <v>147.27000000000001</v>
      </c>
      <c r="Q58" s="270">
        <f t="shared" si="15"/>
        <v>0</v>
      </c>
      <c r="R58" s="117">
        <v>45702</v>
      </c>
      <c r="S58" s="119">
        <v>45702</v>
      </c>
      <c r="T58" s="117">
        <f t="shared" si="16"/>
        <v>45705</v>
      </c>
      <c r="U58" s="117">
        <f t="shared" si="6"/>
        <v>45706</v>
      </c>
      <c r="V58" s="117" t="s">
        <v>3259</v>
      </c>
      <c r="W58" s="162" t="s">
        <v>561</v>
      </c>
      <c r="X58" s="411">
        <v>45700</v>
      </c>
      <c r="Y58" s="389"/>
      <c r="AD58" s="406"/>
    </row>
    <row r="59" spans="1:30" ht="14.5" hidden="1" x14ac:dyDescent="0.35">
      <c r="A59" s="120" t="str">
        <f t="shared" si="0"/>
        <v>F080-4M-HO-30-9-05-W-X-EPOUS272535</v>
      </c>
      <c r="B59" s="61">
        <v>45699</v>
      </c>
      <c r="C59" s="273" t="s">
        <v>3095</v>
      </c>
      <c r="D59" s="109" t="s">
        <v>2414</v>
      </c>
      <c r="E59" s="60" t="s">
        <v>87</v>
      </c>
      <c r="F59" s="305" t="s">
        <v>3105</v>
      </c>
      <c r="G59" s="9">
        <v>30851772</v>
      </c>
      <c r="H59" s="108">
        <v>0</v>
      </c>
      <c r="I59" s="287">
        <v>1</v>
      </c>
      <c r="J59" s="111">
        <f>VLOOKUP(G59,'[2]Seguimiento WOS RISE F080'!$H:$L,5,0)</f>
        <v>1</v>
      </c>
      <c r="K59" s="116">
        <f>VLOOKUP(G59,'[2]Seguimiento WOS RISE F080'!$H:$M,6,0)</f>
        <v>0</v>
      </c>
      <c r="L59" s="116">
        <f>VLOOKUP(G59,'[2]Seguimiento WOS RISE F080'!$H:$N,7,0)</f>
        <v>0</v>
      </c>
      <c r="M59" s="116">
        <f>VLOOKUP(G59,'[2]Seguimiento WOS RISE F080'!$H:$O,8,0)</f>
        <v>0</v>
      </c>
      <c r="N59" s="125">
        <f t="shared" si="13"/>
        <v>0</v>
      </c>
      <c r="O59" s="125">
        <f t="shared" si="14"/>
        <v>0</v>
      </c>
      <c r="P59" s="269">
        <v>147.27000000000001</v>
      </c>
      <c r="Q59" s="270">
        <f t="shared" si="15"/>
        <v>0</v>
      </c>
      <c r="R59" s="117">
        <v>45702</v>
      </c>
      <c r="S59" s="119">
        <v>45702</v>
      </c>
      <c r="T59" s="117">
        <f t="shared" si="16"/>
        <v>45705</v>
      </c>
      <c r="U59" s="117">
        <f t="shared" si="6"/>
        <v>45706</v>
      </c>
      <c r="V59" s="117" t="s">
        <v>3259</v>
      </c>
      <c r="W59" s="162" t="s">
        <v>561</v>
      </c>
      <c r="X59" s="411">
        <v>45700</v>
      </c>
      <c r="Y59" s="389"/>
      <c r="AD59" s="406"/>
    </row>
    <row r="60" spans="1:30" ht="14.5" x14ac:dyDescent="0.35">
      <c r="A60" s="120" t="str">
        <f t="shared" si="0"/>
        <v>F080-1S-MO-30-8-70-Z-X-CPOUS272239</v>
      </c>
      <c r="B60" s="61">
        <v>45705</v>
      </c>
      <c r="C60" s="273" t="s">
        <v>3224</v>
      </c>
      <c r="D60" s="109" t="s">
        <v>1577</v>
      </c>
      <c r="E60" s="60" t="s">
        <v>87</v>
      </c>
      <c r="F60" s="305" t="s">
        <v>3030</v>
      </c>
      <c r="G60" s="9">
        <v>30851801</v>
      </c>
      <c r="H60" s="108">
        <v>0</v>
      </c>
      <c r="I60" s="287">
        <v>6</v>
      </c>
      <c r="J60" s="111">
        <f>VLOOKUP(G60,'[2]Seguimiento WOS RISE F080'!$H:$L,5,0)</f>
        <v>0</v>
      </c>
      <c r="K60" s="116">
        <f>VLOOKUP(G60,'[2]Seguimiento WOS RISE F080'!$H:$M,6,0)</f>
        <v>0</v>
      </c>
      <c r="L60" s="116">
        <f>VLOOKUP(G60,'[2]Seguimiento WOS RISE F080'!$H:$N,7,0)</f>
        <v>0</v>
      </c>
      <c r="M60" s="116">
        <f>VLOOKUP(G60,'[2]Seguimiento WOS RISE F080'!$H:$O,8,0)</f>
        <v>0</v>
      </c>
      <c r="N60" s="125">
        <f t="shared" ref="N60:N71" si="17">J60-I60</f>
        <v>-6</v>
      </c>
      <c r="O60" s="125">
        <f t="shared" ref="O60:O71" si="18">+N60*-1</f>
        <v>6</v>
      </c>
      <c r="P60" s="269">
        <v>148.27000000000001</v>
      </c>
      <c r="Q60" s="270">
        <f t="shared" ref="Q60:Q71" si="19">+P60*O60</f>
        <v>889.62000000000012</v>
      </c>
      <c r="R60" s="117">
        <v>45707</v>
      </c>
      <c r="S60" s="117">
        <v>45707</v>
      </c>
      <c r="T60" s="117">
        <f>WORKDAY(S60,2)</f>
        <v>45709</v>
      </c>
      <c r="U60" s="117">
        <f t="shared" ref="U60:U61" si="20">WORKDAY(T60,1)</f>
        <v>45712</v>
      </c>
      <c r="V60" s="117"/>
      <c r="W60" s="162"/>
      <c r="X60" s="411"/>
      <c r="Y60" s="389"/>
      <c r="AD60" s="406"/>
    </row>
    <row r="61" spans="1:30" ht="14.5" x14ac:dyDescent="0.35">
      <c r="A61" s="120" t="str">
        <f t="shared" si="0"/>
        <v>F080-1R-LO-27-8-40-K-F-CPOUS272240</v>
      </c>
      <c r="B61" s="61">
        <v>45705</v>
      </c>
      <c r="C61" s="273" t="s">
        <v>3210</v>
      </c>
      <c r="D61" s="109" t="s">
        <v>1575</v>
      </c>
      <c r="E61" s="60" t="s">
        <v>87</v>
      </c>
      <c r="F61" s="305" t="s">
        <v>3278</v>
      </c>
      <c r="G61" s="9">
        <v>30851802</v>
      </c>
      <c r="H61" s="108">
        <v>0</v>
      </c>
      <c r="I61" s="287">
        <v>23</v>
      </c>
      <c r="J61" s="111">
        <f>VLOOKUP(G61,'[2]Seguimiento WOS RISE F080'!$H:$L,5,0)</f>
        <v>0</v>
      </c>
      <c r="K61" s="116">
        <f>VLOOKUP(G61,'[2]Seguimiento WOS RISE F080'!$H:$M,6,0)</f>
        <v>0</v>
      </c>
      <c r="L61" s="116">
        <f>VLOOKUP(G61,'[2]Seguimiento WOS RISE F080'!$H:$N,7,0)</f>
        <v>0</v>
      </c>
      <c r="M61" s="116">
        <f>VLOOKUP(G61,'[2]Seguimiento WOS RISE F080'!$H:$O,8,0)</f>
        <v>0</v>
      </c>
      <c r="N61" s="125">
        <f t="shared" si="17"/>
        <v>-23</v>
      </c>
      <c r="O61" s="125">
        <f t="shared" si="18"/>
        <v>23</v>
      </c>
      <c r="P61" s="269">
        <v>149.27000000000001</v>
      </c>
      <c r="Q61" s="270">
        <f t="shared" si="19"/>
        <v>3433.21</v>
      </c>
      <c r="R61" s="117">
        <v>45707</v>
      </c>
      <c r="S61" s="117">
        <v>45707</v>
      </c>
      <c r="T61" s="117">
        <f>WORKDAY(S61,2)</f>
        <v>45709</v>
      </c>
      <c r="U61" s="117">
        <f t="shared" si="20"/>
        <v>45712</v>
      </c>
      <c r="V61" s="117"/>
      <c r="W61" s="162"/>
      <c r="X61" s="411"/>
      <c r="Y61" s="389"/>
      <c r="AD61" s="406"/>
    </row>
    <row r="62" spans="1:30" ht="14.5" x14ac:dyDescent="0.35">
      <c r="A62" s="120" t="str">
        <f>CONCATENATE(C62,F62)</f>
        <v>F080-1S-MO-30-9-40-K-H-CPOUS272276</v>
      </c>
      <c r="B62" s="61">
        <v>45705</v>
      </c>
      <c r="C62" s="273" t="s">
        <v>3226</v>
      </c>
      <c r="D62" s="109" t="s">
        <v>1577</v>
      </c>
      <c r="E62" s="60" t="s">
        <v>87</v>
      </c>
      <c r="F62" s="305" t="s">
        <v>3280</v>
      </c>
      <c r="G62" s="9">
        <v>30851804</v>
      </c>
      <c r="H62" s="108">
        <v>0</v>
      </c>
      <c r="I62" s="287">
        <v>14</v>
      </c>
      <c r="J62" s="111">
        <f>VLOOKUP(G62,'[2]Seguimiento WOS RISE F080'!$H:$L,5,0)</f>
        <v>0</v>
      </c>
      <c r="K62" s="116">
        <f>VLOOKUP(G62,'[2]Seguimiento WOS RISE F080'!$H:$M,6,0)</f>
        <v>0</v>
      </c>
      <c r="L62" s="116">
        <f>VLOOKUP(G62,'[2]Seguimiento WOS RISE F080'!$H:$N,7,0)</f>
        <v>0</v>
      </c>
      <c r="M62" s="116">
        <f>VLOOKUP(G62,'[2]Seguimiento WOS RISE F080'!$H:$O,8,0)</f>
        <v>0</v>
      </c>
      <c r="N62" s="125">
        <f>J62-I62</f>
        <v>-14</v>
      </c>
      <c r="O62" s="125">
        <f>+N62*-1</f>
        <v>14</v>
      </c>
      <c r="P62" s="269">
        <v>151.27000000000001</v>
      </c>
      <c r="Q62" s="270">
        <f>+P62*O62</f>
        <v>2117.7800000000002</v>
      </c>
      <c r="R62" s="117">
        <v>45712</v>
      </c>
      <c r="S62" s="117">
        <v>45712</v>
      </c>
      <c r="T62" s="117">
        <f>WORKDAY(S62,2)</f>
        <v>45714</v>
      </c>
      <c r="U62" s="117">
        <f>WORKDAY(T62,1)</f>
        <v>45715</v>
      </c>
      <c r="V62" s="117"/>
      <c r="W62" s="162"/>
      <c r="X62" s="411"/>
      <c r="Y62" s="389"/>
      <c r="AD62" s="406"/>
    </row>
    <row r="63" spans="1:30" ht="14.5" x14ac:dyDescent="0.35">
      <c r="A63" s="120" t="str">
        <f t="shared" si="0"/>
        <v>F170-4F-HO-40-8-05-Z-X-CPOUS272296</v>
      </c>
      <c r="B63" s="61">
        <v>45705</v>
      </c>
      <c r="C63" s="273" t="s">
        <v>2349</v>
      </c>
      <c r="D63" s="109" t="s">
        <v>2387</v>
      </c>
      <c r="E63" s="60" t="s">
        <v>87</v>
      </c>
      <c r="F63" s="305" t="s">
        <v>3281</v>
      </c>
      <c r="G63" s="9">
        <v>30851805</v>
      </c>
      <c r="H63" s="108">
        <v>0</v>
      </c>
      <c r="I63" s="287">
        <v>1</v>
      </c>
      <c r="J63" s="111">
        <f>VLOOKUP(G63,'[2]Seguimiento WOS RISE F080'!$H:$L,5,0)</f>
        <v>0</v>
      </c>
      <c r="K63" s="116">
        <f>VLOOKUP(G63,'[2]Seguimiento WOS RISE F080'!$H:$M,6,0)</f>
        <v>0</v>
      </c>
      <c r="L63" s="116">
        <f>VLOOKUP(G63,'[2]Seguimiento WOS RISE F080'!$H:$N,7,0)</f>
        <v>0</v>
      </c>
      <c r="M63" s="116">
        <f>VLOOKUP(G63,'[2]Seguimiento WOS RISE F080'!$H:$O,8,0)</f>
        <v>0</v>
      </c>
      <c r="N63" s="125">
        <f t="shared" si="17"/>
        <v>-1</v>
      </c>
      <c r="O63" s="125">
        <f t="shared" si="18"/>
        <v>1</v>
      </c>
      <c r="P63" s="269">
        <v>152.27000000000001</v>
      </c>
      <c r="Q63" s="270">
        <f t="shared" si="19"/>
        <v>152.27000000000001</v>
      </c>
      <c r="R63" s="117">
        <v>45713</v>
      </c>
      <c r="S63" s="117">
        <v>45713</v>
      </c>
      <c r="T63" s="117">
        <f>WORKDAY(S63,1)</f>
        <v>45714</v>
      </c>
      <c r="U63" s="117">
        <f t="shared" ref="U63" si="21">WORKDAY(T63,1)</f>
        <v>45715</v>
      </c>
      <c r="V63" s="117"/>
      <c r="W63" s="162"/>
      <c r="X63" s="411"/>
      <c r="Y63" s="389"/>
      <c r="AD63" s="406"/>
    </row>
    <row r="64" spans="1:30" ht="14.5" x14ac:dyDescent="0.35">
      <c r="A64" s="120" t="str">
        <f t="shared" si="0"/>
        <v>F170-4F-HO-40-8-E1-Z-X-CPOUS272296</v>
      </c>
      <c r="B64" s="61">
        <v>45705</v>
      </c>
      <c r="C64" s="273" t="s">
        <v>3239</v>
      </c>
      <c r="D64" s="109" t="s">
        <v>2387</v>
      </c>
      <c r="E64" s="60" t="s">
        <v>87</v>
      </c>
      <c r="F64" s="305" t="s">
        <v>3281</v>
      </c>
      <c r="G64" s="9">
        <v>30851806</v>
      </c>
      <c r="H64" s="108">
        <v>0</v>
      </c>
      <c r="I64" s="287">
        <v>1</v>
      </c>
      <c r="J64" s="111">
        <f>VLOOKUP(G64,'[2]Seguimiento WOS RISE F080'!$H:$L,5,0)</f>
        <v>0</v>
      </c>
      <c r="K64" s="116">
        <f>VLOOKUP(G64,'[2]Seguimiento WOS RISE F080'!$H:$M,6,0)</f>
        <v>0</v>
      </c>
      <c r="L64" s="116">
        <f>VLOOKUP(G64,'[2]Seguimiento WOS RISE F080'!$H:$N,7,0)</f>
        <v>0</v>
      </c>
      <c r="M64" s="116">
        <f>VLOOKUP(G64,'[2]Seguimiento WOS RISE F080'!$H:$O,8,0)</f>
        <v>0</v>
      </c>
      <c r="N64" s="125">
        <f t="shared" si="17"/>
        <v>-1</v>
      </c>
      <c r="O64" s="125">
        <f t="shared" si="18"/>
        <v>1</v>
      </c>
      <c r="P64" s="269">
        <v>153.27000000000001</v>
      </c>
      <c r="Q64" s="270">
        <f t="shared" si="19"/>
        <v>153.27000000000001</v>
      </c>
      <c r="R64" s="117">
        <v>45713</v>
      </c>
      <c r="S64" s="117">
        <v>45713</v>
      </c>
      <c r="T64" s="117">
        <f>WORKDAY(S64,1)</f>
        <v>45714</v>
      </c>
      <c r="U64" s="117">
        <f t="shared" ref="U64" si="22">WORKDAY(T64,1)</f>
        <v>45715</v>
      </c>
      <c r="V64" s="117"/>
      <c r="W64" s="162"/>
      <c r="X64" s="411"/>
      <c r="Y64" s="389"/>
      <c r="AD64" s="406"/>
    </row>
    <row r="65" spans="1:30" ht="14.5" x14ac:dyDescent="0.35">
      <c r="A65" s="120" t="str">
        <f>CONCATENATE(C65,F65)</f>
        <v>F080-1S-MO-30-8-70-Z-X-BPOUS272282</v>
      </c>
      <c r="B65" s="61">
        <v>45705</v>
      </c>
      <c r="C65" s="273" t="s">
        <v>3223</v>
      </c>
      <c r="D65" s="109" t="s">
        <v>1577</v>
      </c>
      <c r="E65" s="60" t="s">
        <v>87</v>
      </c>
      <c r="F65" s="305" t="s">
        <v>3279</v>
      </c>
      <c r="G65" s="9">
        <v>30851803</v>
      </c>
      <c r="H65" s="108">
        <v>0</v>
      </c>
      <c r="I65" s="287">
        <v>1</v>
      </c>
      <c r="J65" s="111">
        <f>VLOOKUP(G65,'[2]Seguimiento WOS RISE F080'!$H:$L,5,0)</f>
        <v>0</v>
      </c>
      <c r="K65" s="116">
        <f>VLOOKUP(G65,'[2]Seguimiento WOS RISE F080'!$H:$M,6,0)</f>
        <v>0</v>
      </c>
      <c r="L65" s="116">
        <f>VLOOKUP(G65,'[2]Seguimiento WOS RISE F080'!$H:$N,7,0)</f>
        <v>0</v>
      </c>
      <c r="M65" s="116">
        <f>VLOOKUP(G65,'[2]Seguimiento WOS RISE F080'!$H:$O,8,0)</f>
        <v>0</v>
      </c>
      <c r="N65" s="125">
        <f>J65-I65</f>
        <v>-1</v>
      </c>
      <c r="O65" s="125">
        <f>+N65*-1</f>
        <v>1</v>
      </c>
      <c r="P65" s="269">
        <v>150.27000000000001</v>
      </c>
      <c r="Q65" s="270">
        <f>+P65*O65</f>
        <v>150.27000000000001</v>
      </c>
      <c r="R65" s="117">
        <v>45714</v>
      </c>
      <c r="S65" s="117">
        <v>45714</v>
      </c>
      <c r="T65" s="117">
        <f>WORKDAY(S65,1)</f>
        <v>45715</v>
      </c>
      <c r="U65" s="117">
        <f t="shared" ref="U65" si="23">WORKDAY(T65,1)</f>
        <v>45716</v>
      </c>
      <c r="V65" s="117"/>
      <c r="W65" s="162"/>
      <c r="X65" s="411"/>
      <c r="Y65" s="389"/>
      <c r="AD65" s="406"/>
    </row>
    <row r="66" spans="1:30" ht="14.5" x14ac:dyDescent="0.35">
      <c r="A66" s="120" t="str">
        <f t="shared" si="0"/>
        <v>F080-1R-HO-27-8-40-Z-X-CPOUS272376</v>
      </c>
      <c r="B66" s="61">
        <v>45705</v>
      </c>
      <c r="C66" s="273" t="s">
        <v>3206</v>
      </c>
      <c r="D66" s="109" t="s">
        <v>1575</v>
      </c>
      <c r="E66" s="60" t="s">
        <v>87</v>
      </c>
      <c r="F66" s="305" t="s">
        <v>3282</v>
      </c>
      <c r="G66" s="9">
        <v>30851807</v>
      </c>
      <c r="H66" s="108">
        <v>0</v>
      </c>
      <c r="I66" s="287">
        <v>3</v>
      </c>
      <c r="J66" s="111">
        <f>VLOOKUP(G66,'[2]Seguimiento WOS RISE F080'!$H:$L,5,0)</f>
        <v>0</v>
      </c>
      <c r="K66" s="116">
        <f>VLOOKUP(G66,'[2]Seguimiento WOS RISE F080'!$H:$M,6,0)</f>
        <v>0</v>
      </c>
      <c r="L66" s="116">
        <f>VLOOKUP(G66,'[2]Seguimiento WOS RISE F080'!$H:$N,7,0)</f>
        <v>0</v>
      </c>
      <c r="M66" s="116">
        <f>VLOOKUP(G66,'[2]Seguimiento WOS RISE F080'!$H:$O,8,0)</f>
        <v>0</v>
      </c>
      <c r="N66" s="125">
        <f t="shared" si="17"/>
        <v>-3</v>
      </c>
      <c r="O66" s="125">
        <f t="shared" si="18"/>
        <v>3</v>
      </c>
      <c r="P66" s="269">
        <v>154.27000000000001</v>
      </c>
      <c r="Q66" s="270">
        <f t="shared" si="19"/>
        <v>462.81000000000006</v>
      </c>
      <c r="R66" s="117">
        <v>45714</v>
      </c>
      <c r="S66" s="117">
        <v>45714</v>
      </c>
      <c r="T66" s="117">
        <f>WORKDAY(S66,1)</f>
        <v>45715</v>
      </c>
      <c r="U66" s="117">
        <f t="shared" ref="U66" si="24">WORKDAY(T66,1)</f>
        <v>45716</v>
      </c>
      <c r="V66" s="117"/>
      <c r="W66" s="162"/>
      <c r="X66" s="411"/>
      <c r="Y66" s="389"/>
      <c r="AD66" s="406"/>
    </row>
    <row r="67" spans="1:30" ht="14.5" x14ac:dyDescent="0.35">
      <c r="A67" s="120" t="str">
        <f t="shared" si="0"/>
        <v>F080-1R-MO-27-9-40-K-H-APOUS272421</v>
      </c>
      <c r="B67" s="61">
        <v>45705</v>
      </c>
      <c r="C67" s="273" t="s">
        <v>3211</v>
      </c>
      <c r="D67" s="109" t="s">
        <v>1575</v>
      </c>
      <c r="E67" s="60" t="s">
        <v>87</v>
      </c>
      <c r="F67" s="305" t="s">
        <v>3283</v>
      </c>
      <c r="G67" s="9">
        <v>30851808</v>
      </c>
      <c r="H67" s="108">
        <v>0</v>
      </c>
      <c r="I67" s="287">
        <v>4</v>
      </c>
      <c r="J67" s="111">
        <f>VLOOKUP(G67,'[2]Seguimiento WOS RISE F080'!$H:$L,5,0)</f>
        <v>0</v>
      </c>
      <c r="K67" s="116">
        <f>VLOOKUP(G67,'[2]Seguimiento WOS RISE F080'!$H:$M,6,0)</f>
        <v>0</v>
      </c>
      <c r="L67" s="116">
        <f>VLOOKUP(G67,'[2]Seguimiento WOS RISE F080'!$H:$N,7,0)</f>
        <v>0</v>
      </c>
      <c r="M67" s="116">
        <f>VLOOKUP(G67,'[2]Seguimiento WOS RISE F080'!$H:$O,8,0)</f>
        <v>0</v>
      </c>
      <c r="N67" s="125">
        <f t="shared" si="17"/>
        <v>-4</v>
      </c>
      <c r="O67" s="125">
        <f t="shared" si="18"/>
        <v>4</v>
      </c>
      <c r="P67" s="269">
        <v>155.27000000000001</v>
      </c>
      <c r="Q67" s="270">
        <f t="shared" si="19"/>
        <v>621.08000000000004</v>
      </c>
      <c r="R67" s="117">
        <v>45714</v>
      </c>
      <c r="S67" s="117">
        <v>45714</v>
      </c>
      <c r="T67" s="117">
        <f t="shared" ref="T67:T71" si="25">WORKDAY(S67,1)</f>
        <v>45715</v>
      </c>
      <c r="U67" s="117">
        <f t="shared" ref="U67:U71" si="26">WORKDAY(T67,1)</f>
        <v>45716</v>
      </c>
      <c r="V67" s="117"/>
      <c r="W67" s="162"/>
      <c r="X67" s="411"/>
      <c r="Y67" s="389"/>
      <c r="AD67" s="406"/>
    </row>
    <row r="68" spans="1:30" ht="14.5" x14ac:dyDescent="0.35">
      <c r="A68" s="120" t="str">
        <f t="shared" si="0"/>
        <v>F080-1R-MO-30-8-40-K-F-CPOUS272437</v>
      </c>
      <c r="B68" s="61">
        <v>45705</v>
      </c>
      <c r="C68" s="273" t="s">
        <v>3212</v>
      </c>
      <c r="D68" s="109" t="s">
        <v>1575</v>
      </c>
      <c r="E68" s="60" t="s">
        <v>87</v>
      </c>
      <c r="F68" s="305" t="s">
        <v>3284</v>
      </c>
      <c r="G68" s="9">
        <v>30851809</v>
      </c>
      <c r="H68" s="108">
        <v>0</v>
      </c>
      <c r="I68" s="287">
        <v>1</v>
      </c>
      <c r="J68" s="111">
        <f>VLOOKUP(G68,'[2]Seguimiento WOS RISE F080'!$H:$L,5,0)</f>
        <v>0</v>
      </c>
      <c r="K68" s="116">
        <f>VLOOKUP(G68,'[2]Seguimiento WOS RISE F080'!$H:$M,6,0)</f>
        <v>0</v>
      </c>
      <c r="L68" s="116">
        <f>VLOOKUP(G68,'[2]Seguimiento WOS RISE F080'!$H:$N,7,0)</f>
        <v>0</v>
      </c>
      <c r="M68" s="116">
        <f>VLOOKUP(G68,'[2]Seguimiento WOS RISE F080'!$H:$O,8,0)</f>
        <v>0</v>
      </c>
      <c r="N68" s="125">
        <f t="shared" si="17"/>
        <v>-1</v>
      </c>
      <c r="O68" s="125">
        <f t="shared" si="18"/>
        <v>1</v>
      </c>
      <c r="P68" s="269">
        <v>156.27000000000001</v>
      </c>
      <c r="Q68" s="270">
        <f t="shared" si="19"/>
        <v>156.27000000000001</v>
      </c>
      <c r="R68" s="117">
        <v>45714</v>
      </c>
      <c r="S68" s="117">
        <v>45714</v>
      </c>
      <c r="T68" s="117">
        <f t="shared" si="25"/>
        <v>45715</v>
      </c>
      <c r="U68" s="117">
        <f t="shared" si="26"/>
        <v>45716</v>
      </c>
      <c r="V68" s="117"/>
      <c r="W68" s="162"/>
      <c r="X68" s="411"/>
      <c r="Y68" s="389"/>
      <c r="AD68" s="406"/>
    </row>
    <row r="69" spans="1:30" ht="14.5" x14ac:dyDescent="0.35">
      <c r="A69" s="120" t="str">
        <f t="shared" si="0"/>
        <v>F080-1S-MO-30-8-40-Z-F-CPOUS272424</v>
      </c>
      <c r="B69" s="61">
        <v>45705</v>
      </c>
      <c r="C69" s="273" t="s">
        <v>1877</v>
      </c>
      <c r="D69" s="109" t="s">
        <v>1577</v>
      </c>
      <c r="E69" s="60" t="s">
        <v>87</v>
      </c>
      <c r="F69" s="305" t="s">
        <v>3285</v>
      </c>
      <c r="G69" s="9">
        <v>30851810</v>
      </c>
      <c r="H69" s="108">
        <v>0</v>
      </c>
      <c r="I69" s="287">
        <v>1</v>
      </c>
      <c r="J69" s="111">
        <f>VLOOKUP(G69,'[2]Seguimiento WOS RISE F080'!$H:$L,5,0)</f>
        <v>0</v>
      </c>
      <c r="K69" s="116">
        <f>VLOOKUP(G69,'[2]Seguimiento WOS RISE F080'!$H:$M,6,0)</f>
        <v>0</v>
      </c>
      <c r="L69" s="116">
        <f>VLOOKUP(G69,'[2]Seguimiento WOS RISE F080'!$H:$N,7,0)</f>
        <v>0</v>
      </c>
      <c r="M69" s="116">
        <f>VLOOKUP(G69,'[2]Seguimiento WOS RISE F080'!$H:$O,8,0)</f>
        <v>0</v>
      </c>
      <c r="N69" s="125">
        <f t="shared" si="17"/>
        <v>-1</v>
      </c>
      <c r="O69" s="125">
        <f t="shared" si="18"/>
        <v>1</v>
      </c>
      <c r="P69" s="269">
        <v>157.27000000000001</v>
      </c>
      <c r="Q69" s="270">
        <f t="shared" si="19"/>
        <v>157.27000000000001</v>
      </c>
      <c r="R69" s="117">
        <v>45714</v>
      </c>
      <c r="S69" s="117">
        <v>45714</v>
      </c>
      <c r="T69" s="117">
        <f t="shared" si="25"/>
        <v>45715</v>
      </c>
      <c r="U69" s="117">
        <f t="shared" si="26"/>
        <v>45716</v>
      </c>
      <c r="V69" s="117"/>
      <c r="W69" s="162"/>
      <c r="X69" s="411"/>
      <c r="Y69" s="389"/>
      <c r="AD69" s="406"/>
    </row>
    <row r="70" spans="1:30" ht="14.5" x14ac:dyDescent="0.35">
      <c r="A70" s="120" t="str">
        <f t="shared" si="0"/>
        <v>F170-2H-HO-40-8-15-Z-F-CPOUS272456</v>
      </c>
      <c r="B70" s="61">
        <v>45705</v>
      </c>
      <c r="C70" s="273" t="s">
        <v>3237</v>
      </c>
      <c r="D70" s="109" t="s">
        <v>2386</v>
      </c>
      <c r="E70" s="60" t="s">
        <v>87</v>
      </c>
      <c r="F70" s="305" t="s">
        <v>3286</v>
      </c>
      <c r="G70" s="9">
        <v>30851811</v>
      </c>
      <c r="H70" s="108">
        <v>0</v>
      </c>
      <c r="I70" s="287">
        <v>3</v>
      </c>
      <c r="J70" s="111">
        <f>VLOOKUP(G70,'[2]Seguimiento WOS RISE F080'!$H:$L,5,0)</f>
        <v>0</v>
      </c>
      <c r="K70" s="116">
        <f>VLOOKUP(G70,'[2]Seguimiento WOS RISE F080'!$H:$M,6,0)</f>
        <v>0</v>
      </c>
      <c r="L70" s="116">
        <f>VLOOKUP(G70,'[2]Seguimiento WOS RISE F080'!$H:$N,7,0)</f>
        <v>0</v>
      </c>
      <c r="M70" s="116">
        <f>VLOOKUP(G70,'[2]Seguimiento WOS RISE F080'!$H:$O,8,0)</f>
        <v>0</v>
      </c>
      <c r="N70" s="125">
        <f t="shared" si="17"/>
        <v>-3</v>
      </c>
      <c r="O70" s="125">
        <f t="shared" si="18"/>
        <v>3</v>
      </c>
      <c r="P70" s="269">
        <v>158.27000000000001</v>
      </c>
      <c r="Q70" s="270">
        <f t="shared" si="19"/>
        <v>474.81000000000006</v>
      </c>
      <c r="R70" s="117">
        <v>45715</v>
      </c>
      <c r="S70" s="117">
        <v>45715</v>
      </c>
      <c r="T70" s="117">
        <f t="shared" si="25"/>
        <v>45716</v>
      </c>
      <c r="U70" s="117">
        <f t="shared" si="26"/>
        <v>45719</v>
      </c>
      <c r="V70" s="117"/>
      <c r="W70" s="162"/>
      <c r="X70" s="411"/>
      <c r="Y70" s="389"/>
      <c r="AD70" s="406"/>
    </row>
    <row r="71" spans="1:30" ht="14.5" x14ac:dyDescent="0.35">
      <c r="A71" s="120" t="str">
        <f t="shared" si="0"/>
        <v>F170-1S-MO-40-8-40-Z-X-APOUS272648</v>
      </c>
      <c r="B71" s="61">
        <v>45705</v>
      </c>
      <c r="C71" s="273" t="s">
        <v>3277</v>
      </c>
      <c r="D71" s="109" t="s">
        <v>1923</v>
      </c>
      <c r="E71" s="60" t="s">
        <v>87</v>
      </c>
      <c r="F71" s="305" t="s">
        <v>3287</v>
      </c>
      <c r="G71" s="9">
        <v>30851812</v>
      </c>
      <c r="H71" s="108">
        <v>0</v>
      </c>
      <c r="I71" s="287">
        <v>6</v>
      </c>
      <c r="J71" s="111">
        <f>VLOOKUP(G71,'[2]Seguimiento WOS RISE F080'!$H:$L,5,0)</f>
        <v>0</v>
      </c>
      <c r="K71" s="116">
        <f>VLOOKUP(G71,'[2]Seguimiento WOS RISE F080'!$H:$M,6,0)</f>
        <v>0</v>
      </c>
      <c r="L71" s="116">
        <f>VLOOKUP(G71,'[2]Seguimiento WOS RISE F080'!$H:$N,7,0)</f>
        <v>0</v>
      </c>
      <c r="M71" s="116">
        <f>VLOOKUP(G71,'[2]Seguimiento WOS RISE F080'!$H:$O,8,0)</f>
        <v>0</v>
      </c>
      <c r="N71" s="125">
        <f t="shared" si="17"/>
        <v>-6</v>
      </c>
      <c r="O71" s="125">
        <f t="shared" si="18"/>
        <v>6</v>
      </c>
      <c r="P71" s="269">
        <v>159.27000000000001</v>
      </c>
      <c r="Q71" s="270">
        <f t="shared" si="19"/>
        <v>955.62000000000012</v>
      </c>
      <c r="R71" s="117">
        <v>45715</v>
      </c>
      <c r="S71" s="117">
        <v>45715</v>
      </c>
      <c r="T71" s="117">
        <f t="shared" si="25"/>
        <v>45716</v>
      </c>
      <c r="U71" s="117">
        <f t="shared" si="26"/>
        <v>45719</v>
      </c>
      <c r="V71" s="117"/>
      <c r="W71" s="162"/>
      <c r="X71" s="411"/>
      <c r="Y71" s="389"/>
      <c r="AD71" s="406"/>
    </row>
    <row r="72" spans="1:30" ht="10.5" hidden="1" x14ac:dyDescent="0.25">
      <c r="A72" s="120" t="str">
        <f t="shared" si="0"/>
        <v/>
      </c>
      <c r="B72" s="110"/>
      <c r="C72" s="110"/>
      <c r="D72" s="110"/>
      <c r="E72" s="110"/>
      <c r="F72" s="110"/>
      <c r="G72" s="110"/>
      <c r="H72" s="108"/>
      <c r="I72" s="111">
        <f t="shared" ref="I72:Q72" si="27">SUM(I2:I59)</f>
        <v>774</v>
      </c>
      <c r="J72" s="111">
        <f t="shared" si="27"/>
        <v>774</v>
      </c>
      <c r="K72" s="111">
        <f t="shared" si="27"/>
        <v>0</v>
      </c>
      <c r="L72" s="111">
        <f t="shared" si="27"/>
        <v>0</v>
      </c>
      <c r="M72" s="111">
        <f t="shared" si="27"/>
        <v>0</v>
      </c>
      <c r="N72" s="111">
        <f t="shared" si="27"/>
        <v>0</v>
      </c>
      <c r="O72" s="111">
        <f t="shared" si="27"/>
        <v>0</v>
      </c>
      <c r="P72" s="408">
        <f t="shared" si="27"/>
        <v>9634.810000000014</v>
      </c>
      <c r="Q72" s="408">
        <f t="shared" si="27"/>
        <v>0</v>
      </c>
      <c r="R72" s="68"/>
      <c r="S72" s="68"/>
      <c r="T72" s="117"/>
      <c r="U72" s="117"/>
      <c r="V72" s="117"/>
      <c r="W72" s="162"/>
      <c r="X72" s="162"/>
      <c r="Y72" s="118"/>
    </row>
    <row r="184" spans="1:21" x14ac:dyDescent="0.2">
      <c r="A184" s="120" t="str">
        <f>CONCATENATE(C184,F184)</f>
        <v/>
      </c>
      <c r="F184" s="126"/>
      <c r="H184" s="108">
        <v>0</v>
      </c>
      <c r="T184" s="117"/>
      <c r="U184" s="117"/>
    </row>
  </sheetData>
  <autoFilter ref="A1:Z72" xr:uid="{4B351B89-9955-4E3E-B677-13D23972AA4B}">
    <filterColumn colId="13">
      <filters>
        <filter val="(1)"/>
        <filter val="(14)"/>
        <filter val="(23)"/>
        <filter val="(3)"/>
        <filter val="(4)"/>
        <filter val="(6)"/>
      </filters>
    </filterColumn>
  </autoFilter>
  <sortState xmlns:xlrd2="http://schemas.microsoft.com/office/spreadsheetml/2017/richdata2" ref="A2:Z72">
    <sortCondition ref="R2:R72"/>
  </sortState>
  <conditionalFormatting sqref="H1">
    <cfRule type="cellIs" dxfId="28" priority="6" operator="notEqual">
      <formula>0</formula>
    </cfRule>
  </conditionalFormatting>
  <conditionalFormatting sqref="H2:H72">
    <cfRule type="cellIs" dxfId="27" priority="3" operator="greaterThan">
      <formula>0</formula>
    </cfRule>
  </conditionalFormatting>
  <conditionalFormatting sqref="H184">
    <cfRule type="cellIs" dxfId="26" priority="8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1C63A-E7E5-45C1-B9CA-24B02B6A7DA0}">
  <sheetPr>
    <tabColor rgb="FFCCFF99"/>
  </sheetPr>
  <dimension ref="A1:B10"/>
  <sheetViews>
    <sheetView workbookViewId="0">
      <selection activeCell="D26" sqref="D26"/>
    </sheetView>
  </sheetViews>
  <sheetFormatPr defaultRowHeight="14.5" x14ac:dyDescent="0.35"/>
  <cols>
    <col min="1" max="1" width="21.54296875" bestFit="1" customWidth="1"/>
    <col min="2" max="2" width="17" bestFit="1" customWidth="1"/>
  </cols>
  <sheetData>
    <row r="1" spans="1:2" x14ac:dyDescent="0.35">
      <c r="A1" s="6" t="s">
        <v>562</v>
      </c>
      <c r="B1" t="s">
        <v>1584</v>
      </c>
    </row>
    <row r="3" spans="1:2" x14ac:dyDescent="0.35">
      <c r="A3" s="6" t="s">
        <v>12</v>
      </c>
      <c r="B3" t="s">
        <v>1583</v>
      </c>
    </row>
    <row r="4" spans="1:2" x14ac:dyDescent="0.35">
      <c r="A4" s="7" t="s">
        <v>360</v>
      </c>
      <c r="B4">
        <v>767</v>
      </c>
    </row>
    <row r="5" spans="1:2" x14ac:dyDescent="0.35">
      <c r="A5" s="7" t="s">
        <v>364</v>
      </c>
      <c r="B5">
        <v>179</v>
      </c>
    </row>
    <row r="6" spans="1:2" x14ac:dyDescent="0.35">
      <c r="A6" s="7" t="s">
        <v>362</v>
      </c>
      <c r="B6">
        <v>279</v>
      </c>
    </row>
    <row r="7" spans="1:2" x14ac:dyDescent="0.35">
      <c r="A7" s="7" t="s">
        <v>363</v>
      </c>
      <c r="B7">
        <v>194</v>
      </c>
    </row>
    <row r="8" spans="1:2" x14ac:dyDescent="0.35">
      <c r="A8" s="7" t="s">
        <v>361</v>
      </c>
      <c r="B8">
        <v>739</v>
      </c>
    </row>
    <row r="9" spans="1:2" x14ac:dyDescent="0.35">
      <c r="A9" s="7" t="s">
        <v>365</v>
      </c>
      <c r="B9">
        <v>270</v>
      </c>
    </row>
    <row r="10" spans="1:2" x14ac:dyDescent="0.35">
      <c r="A10" s="7" t="s">
        <v>13</v>
      </c>
      <c r="B10">
        <v>2428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66FFFF"/>
  </sheetPr>
  <dimension ref="A1:AH862"/>
  <sheetViews>
    <sheetView workbookViewId="0">
      <pane ySplit="2" topLeftCell="A533" activePane="bottomLeft" state="frozen"/>
      <selection pane="bottomLeft" activeCell="H622" sqref="H622"/>
    </sheetView>
  </sheetViews>
  <sheetFormatPr defaultRowHeight="14.5" outlineLevelCol="1" x14ac:dyDescent="0.35"/>
  <cols>
    <col min="1" max="1" width="7.81640625" style="7" customWidth="1"/>
    <col min="2" max="2" width="10.453125" style="27" customWidth="1"/>
    <col min="3" max="3" width="10.453125" style="27" hidden="1" customWidth="1"/>
    <col min="4" max="4" width="23.81640625" style="7" customWidth="1"/>
    <col min="5" max="5" width="7.7265625" style="7" customWidth="1"/>
    <col min="6" max="6" width="7.453125" customWidth="1"/>
    <col min="7" max="7" width="14.81640625" bestFit="1" customWidth="1"/>
    <col min="8" max="8" width="10.26953125" customWidth="1"/>
    <col min="9" max="9" width="5" style="161" customWidth="1"/>
    <col min="10" max="10" width="5.453125" style="139" customWidth="1"/>
    <col min="11" max="11" width="17.81640625" customWidth="1"/>
    <col min="12" max="15" width="3.7265625" hidden="1" customWidth="1" outlineLevel="1"/>
    <col min="16" max="16" width="2.1796875" customWidth="1" collapsed="1"/>
    <col min="17" max="17" width="5.81640625" customWidth="1"/>
    <col min="18" max="19" width="5.81640625" hidden="1" customWidth="1" outlineLevel="1"/>
    <col min="20" max="20" width="5.453125" customWidth="1" collapsed="1"/>
    <col min="21" max="21" width="15.81640625" customWidth="1"/>
    <col min="22" max="22" width="7.81640625" hidden="1" customWidth="1" outlineLevel="1"/>
    <col min="23" max="23" width="32.7265625" hidden="1" customWidth="1" outlineLevel="1"/>
    <col min="24" max="24" width="5.7265625" hidden="1" customWidth="1" outlineLevel="1"/>
    <col min="25" max="25" width="3.81640625" hidden="1" customWidth="1" outlineLevel="1"/>
    <col min="26" max="26" width="10.453125" customWidth="1" collapsed="1"/>
    <col min="27" max="27" width="6.1796875" customWidth="1"/>
    <col min="28" max="28" width="10.26953125" bestFit="1" customWidth="1"/>
    <col min="29" max="29" width="8.453125" bestFit="1" customWidth="1"/>
    <col min="30" max="30" width="7.7265625" customWidth="1"/>
    <col min="31" max="31" width="10.26953125" bestFit="1" customWidth="1"/>
    <col min="32" max="32" width="6.7265625" customWidth="1"/>
    <col min="33" max="33" width="9.81640625" style="72" bestFit="1" customWidth="1"/>
  </cols>
  <sheetData>
    <row r="1" spans="1:33" ht="15" thickBot="1" x14ac:dyDescent="0.4">
      <c r="I1"/>
      <c r="W1" t="s">
        <v>768</v>
      </c>
    </row>
    <row r="2" spans="1:33" ht="32.65" customHeight="1" thickBot="1" x14ac:dyDescent="0.4">
      <c r="A2" s="22" t="s">
        <v>241</v>
      </c>
      <c r="B2" s="22" t="s">
        <v>15</v>
      </c>
      <c r="C2" s="22" t="s">
        <v>290</v>
      </c>
      <c r="D2" s="22" t="s">
        <v>1</v>
      </c>
      <c r="E2" s="22" t="s">
        <v>182</v>
      </c>
      <c r="F2" s="22" t="s">
        <v>86</v>
      </c>
      <c r="G2" s="22" t="s">
        <v>97</v>
      </c>
      <c r="H2" s="22" t="s">
        <v>16</v>
      </c>
      <c r="I2" s="22" t="s">
        <v>99</v>
      </c>
      <c r="J2" s="23" t="s">
        <v>85</v>
      </c>
      <c r="K2" s="70" t="s">
        <v>229</v>
      </c>
      <c r="L2" s="73" t="s">
        <v>291</v>
      </c>
      <c r="M2" s="73" t="s">
        <v>292</v>
      </c>
      <c r="N2" s="73" t="s">
        <v>293</v>
      </c>
      <c r="O2" s="74" t="s">
        <v>294</v>
      </c>
      <c r="P2" s="75" t="s">
        <v>87</v>
      </c>
      <c r="Q2" s="76" t="s">
        <v>295</v>
      </c>
      <c r="R2" s="77" t="s">
        <v>296</v>
      </c>
      <c r="S2" s="77" t="s">
        <v>297</v>
      </c>
      <c r="T2" s="78" t="s">
        <v>298</v>
      </c>
      <c r="U2" s="22" t="s">
        <v>17</v>
      </c>
      <c r="V2" s="140" t="s">
        <v>562</v>
      </c>
      <c r="W2" s="140" t="s">
        <v>563</v>
      </c>
      <c r="X2" s="140" t="s">
        <v>564</v>
      </c>
      <c r="Y2" s="140" t="s">
        <v>565</v>
      </c>
      <c r="Z2" s="70" t="s">
        <v>769</v>
      </c>
      <c r="AB2" s="79" t="s">
        <v>566</v>
      </c>
      <c r="AC2" s="79" t="s">
        <v>567</v>
      </c>
      <c r="AD2" s="80" t="s">
        <v>770</v>
      </c>
      <c r="AE2" s="80" t="s">
        <v>568</v>
      </c>
      <c r="AF2" s="80" t="s">
        <v>569</v>
      </c>
      <c r="AG2" s="141" t="s">
        <v>771</v>
      </c>
    </row>
    <row r="3" spans="1:33" ht="72.5" x14ac:dyDescent="0.35">
      <c r="A3" s="59" t="str">
        <f>CONCATENATE(D3,G3)</f>
        <v>L50-E-48-04-30-90-MULT-ASYMPOUS270120</v>
      </c>
      <c r="B3" s="61">
        <v>45544</v>
      </c>
      <c r="C3" s="81">
        <f t="shared" ref="C3:C66" ca="1" si="0">TODAY()</f>
        <v>45729</v>
      </c>
      <c r="D3" s="59" t="s">
        <v>96</v>
      </c>
      <c r="E3" s="82" t="str">
        <f>LEFT(D3,8)</f>
        <v>L50-E-48</v>
      </c>
      <c r="F3" s="60" t="s">
        <v>87</v>
      </c>
      <c r="G3" s="60" t="s">
        <v>299</v>
      </c>
      <c r="H3" s="142">
        <v>30850030</v>
      </c>
      <c r="I3" s="143">
        <v>16</v>
      </c>
      <c r="J3" s="144">
        <f t="shared" ref="J3:J66" si="1">IFERROR(VLOOKUP(H3,AB:AD,2,0),"CL")</f>
        <v>28</v>
      </c>
      <c r="K3" s="60" t="s">
        <v>300</v>
      </c>
      <c r="L3" s="84">
        <v>16</v>
      </c>
      <c r="M3" s="84">
        <v>0</v>
      </c>
      <c r="N3" s="84">
        <v>0</v>
      </c>
      <c r="O3" s="84">
        <v>0</v>
      </c>
      <c r="P3" s="85"/>
      <c r="Q3" s="86">
        <f t="shared" ref="Q3:Q66" si="2">(L3+M3+N3+O3)-I3</f>
        <v>0</v>
      </c>
      <c r="R3" s="87">
        <f>IFERROR(VLOOKUP(H3,AB:AE,3,0),0)</f>
        <v>16</v>
      </c>
      <c r="S3" s="87">
        <f>R3-L3</f>
        <v>0</v>
      </c>
      <c r="T3" s="84" t="s">
        <v>301</v>
      </c>
      <c r="U3" s="89" t="s">
        <v>302</v>
      </c>
      <c r="V3" t="s">
        <v>561</v>
      </c>
      <c r="W3" t="s">
        <v>560</v>
      </c>
      <c r="X3" t="s">
        <v>303</v>
      </c>
      <c r="Y3" t="s">
        <v>303</v>
      </c>
      <c r="Z3" t="s">
        <v>571</v>
      </c>
    </row>
    <row r="4" spans="1:33" x14ac:dyDescent="0.35">
      <c r="A4" s="59" t="str">
        <f t="shared" ref="A4:A67" si="3">CONCATENATE(D4,G4)</f>
        <v>APG-000090-00NA</v>
      </c>
      <c r="B4" s="61">
        <v>45544</v>
      </c>
      <c r="C4" s="81">
        <f t="shared" ca="1" si="0"/>
        <v>45729</v>
      </c>
      <c r="D4" s="14" t="s">
        <v>93</v>
      </c>
      <c r="E4" s="82" t="str">
        <f t="shared" ref="E4:E67" si="4">LEFT(D4,8)</f>
        <v>APG-0000</v>
      </c>
      <c r="F4" s="9" t="s">
        <v>88</v>
      </c>
      <c r="G4" s="9" t="s">
        <v>129</v>
      </c>
      <c r="H4" s="142">
        <v>50850054</v>
      </c>
      <c r="I4" s="145">
        <v>16</v>
      </c>
      <c r="J4" s="144" t="str">
        <f t="shared" si="1"/>
        <v>CL</v>
      </c>
      <c r="K4" s="9" t="s">
        <v>300</v>
      </c>
      <c r="L4" s="84">
        <v>16</v>
      </c>
      <c r="M4" s="84">
        <v>0</v>
      </c>
      <c r="N4" s="84">
        <v>0</v>
      </c>
      <c r="O4" s="84">
        <v>0</v>
      </c>
      <c r="P4" s="85"/>
      <c r="Q4" s="86">
        <f t="shared" si="2"/>
        <v>0</v>
      </c>
      <c r="R4" s="87">
        <f t="shared" ref="R4:R21" si="5">IFERROR(VLOOKUP(H4,AB:AE,3,0),I4)</f>
        <v>16</v>
      </c>
      <c r="S4" s="87">
        <f t="shared" ref="S4:S67" si="6">R4-L4</f>
        <v>0</v>
      </c>
      <c r="T4" s="84" t="s">
        <v>301</v>
      </c>
      <c r="U4" s="93" t="s">
        <v>235</v>
      </c>
      <c r="V4" t="s">
        <v>561</v>
      </c>
      <c r="W4" t="s">
        <v>560</v>
      </c>
      <c r="X4" t="e">
        <v>#N/A</v>
      </c>
      <c r="Y4" t="e">
        <v>#N/A</v>
      </c>
      <c r="AB4">
        <v>30850031</v>
      </c>
      <c r="AC4">
        <v>28</v>
      </c>
      <c r="AD4">
        <v>9</v>
      </c>
      <c r="AE4" t="s">
        <v>303</v>
      </c>
      <c r="AF4" t="s">
        <v>303</v>
      </c>
      <c r="AG4" s="72">
        <v>74.944699999999997</v>
      </c>
    </row>
    <row r="5" spans="1:33" x14ac:dyDescent="0.35">
      <c r="A5" s="59" t="str">
        <f t="shared" si="3"/>
        <v>ASY-000053-00NA</v>
      </c>
      <c r="B5" s="61">
        <v>45546</v>
      </c>
      <c r="C5" s="81">
        <f t="shared" ca="1" si="0"/>
        <v>45729</v>
      </c>
      <c r="D5" s="14" t="s">
        <v>94</v>
      </c>
      <c r="E5" s="82" t="str">
        <f t="shared" si="4"/>
        <v>ASY-0000</v>
      </c>
      <c r="F5" s="9" t="s">
        <v>88</v>
      </c>
      <c r="G5" s="9" t="s">
        <v>129</v>
      </c>
      <c r="H5" s="142">
        <v>50850079</v>
      </c>
      <c r="I5" s="145">
        <v>16</v>
      </c>
      <c r="J5" s="144" t="str">
        <f t="shared" si="1"/>
        <v>CL</v>
      </c>
      <c r="K5" s="9" t="s">
        <v>300</v>
      </c>
      <c r="L5" s="84">
        <v>16</v>
      </c>
      <c r="M5" s="84">
        <v>0</v>
      </c>
      <c r="N5" s="84">
        <v>0</v>
      </c>
      <c r="O5" s="84">
        <v>0</v>
      </c>
      <c r="P5" s="85"/>
      <c r="Q5" s="86">
        <f t="shared" si="2"/>
        <v>0</v>
      </c>
      <c r="R5" s="87">
        <f t="shared" si="5"/>
        <v>16</v>
      </c>
      <c r="S5" s="87">
        <f t="shared" si="6"/>
        <v>0</v>
      </c>
      <c r="T5" s="84" t="s">
        <v>301</v>
      </c>
      <c r="U5" s="94" t="s">
        <v>234</v>
      </c>
      <c r="V5" t="s">
        <v>561</v>
      </c>
      <c r="W5" t="s">
        <v>560</v>
      </c>
      <c r="X5" t="e">
        <v>#N/A</v>
      </c>
      <c r="Y5" t="e">
        <v>#N/A</v>
      </c>
      <c r="AB5">
        <v>30850033</v>
      </c>
      <c r="AC5">
        <v>28</v>
      </c>
      <c r="AD5">
        <v>1</v>
      </c>
      <c r="AE5" t="s">
        <v>303</v>
      </c>
      <c r="AF5" t="s">
        <v>303</v>
      </c>
      <c r="AG5" s="72">
        <v>87.195599999999999</v>
      </c>
    </row>
    <row r="6" spans="1:33" x14ac:dyDescent="0.35">
      <c r="A6" s="59" t="str">
        <f t="shared" si="3"/>
        <v>ASY-000088-00NA</v>
      </c>
      <c r="B6" s="61">
        <v>45544</v>
      </c>
      <c r="C6" s="81">
        <f t="shared" ca="1" si="0"/>
        <v>45729</v>
      </c>
      <c r="D6" s="14" t="s">
        <v>109</v>
      </c>
      <c r="E6" s="82" t="str">
        <f t="shared" si="4"/>
        <v>ASY-0000</v>
      </c>
      <c r="F6" s="9" t="s">
        <v>88</v>
      </c>
      <c r="G6" s="9" t="s">
        <v>129</v>
      </c>
      <c r="H6" s="142">
        <v>50850089</v>
      </c>
      <c r="I6" s="145">
        <v>16</v>
      </c>
      <c r="J6" s="144" t="str">
        <f t="shared" si="1"/>
        <v>CL</v>
      </c>
      <c r="K6" s="9" t="s">
        <v>300</v>
      </c>
      <c r="L6" s="84">
        <v>16</v>
      </c>
      <c r="M6" s="84">
        <v>0</v>
      </c>
      <c r="N6" s="84">
        <v>0</v>
      </c>
      <c r="O6" s="84">
        <v>0</v>
      </c>
      <c r="P6" s="85"/>
      <c r="Q6" s="86">
        <f t="shared" si="2"/>
        <v>0</v>
      </c>
      <c r="R6" s="87">
        <f t="shared" si="5"/>
        <v>16</v>
      </c>
      <c r="S6" s="87">
        <f t="shared" si="6"/>
        <v>0</v>
      </c>
      <c r="T6" s="84" t="s">
        <v>301</v>
      </c>
      <c r="U6" s="93" t="s">
        <v>235</v>
      </c>
      <c r="V6" t="s">
        <v>561</v>
      </c>
      <c r="W6" t="s">
        <v>560</v>
      </c>
      <c r="X6" t="e">
        <v>#N/A</v>
      </c>
      <c r="Y6" t="e">
        <v>#N/A</v>
      </c>
      <c r="AB6">
        <v>30850035</v>
      </c>
      <c r="AC6">
        <v>28</v>
      </c>
      <c r="AD6">
        <v>14</v>
      </c>
      <c r="AE6" t="s">
        <v>303</v>
      </c>
      <c r="AF6" t="s">
        <v>303</v>
      </c>
      <c r="AG6" s="72">
        <v>299.77879999999999</v>
      </c>
    </row>
    <row r="7" spans="1:33" x14ac:dyDescent="0.35">
      <c r="A7" s="59" t="str">
        <f t="shared" si="3"/>
        <v>ASY-000084-00NA</v>
      </c>
      <c r="B7" s="61">
        <v>45544</v>
      </c>
      <c r="C7" s="81">
        <f t="shared" ca="1" si="0"/>
        <v>45729</v>
      </c>
      <c r="D7" s="14" t="s">
        <v>95</v>
      </c>
      <c r="E7" s="82" t="str">
        <f t="shared" si="4"/>
        <v>ASY-0000</v>
      </c>
      <c r="F7" s="9" t="s">
        <v>88</v>
      </c>
      <c r="G7" s="9" t="s">
        <v>129</v>
      </c>
      <c r="H7" s="142">
        <v>50850056</v>
      </c>
      <c r="I7" s="145">
        <v>16</v>
      </c>
      <c r="J7" s="144" t="str">
        <f t="shared" si="1"/>
        <v>CL</v>
      </c>
      <c r="K7" s="9" t="s">
        <v>300</v>
      </c>
      <c r="L7" s="84">
        <v>16</v>
      </c>
      <c r="M7" s="84">
        <v>0</v>
      </c>
      <c r="N7" s="84">
        <v>0</v>
      </c>
      <c r="O7" s="84">
        <v>0</v>
      </c>
      <c r="P7" s="85"/>
      <c r="Q7" s="86">
        <f t="shared" si="2"/>
        <v>0</v>
      </c>
      <c r="R7" s="87">
        <f t="shared" si="5"/>
        <v>16</v>
      </c>
      <c r="S7" s="87">
        <f t="shared" si="6"/>
        <v>0</v>
      </c>
      <c r="T7" s="84" t="s">
        <v>301</v>
      </c>
      <c r="U7" s="93" t="s">
        <v>235</v>
      </c>
      <c r="V7" t="s">
        <v>561</v>
      </c>
      <c r="W7" t="s">
        <v>560</v>
      </c>
      <c r="X7" t="e">
        <v>#N/A</v>
      </c>
      <c r="Y7" t="e">
        <v>#N/A</v>
      </c>
      <c r="AB7">
        <v>30850039</v>
      </c>
      <c r="AC7">
        <v>28</v>
      </c>
      <c r="AD7">
        <v>44</v>
      </c>
      <c r="AE7" t="s">
        <v>303</v>
      </c>
      <c r="AF7" t="s">
        <v>303</v>
      </c>
      <c r="AG7" s="72">
        <v>28.830200000000101</v>
      </c>
    </row>
    <row r="8" spans="1:33" x14ac:dyDescent="0.35">
      <c r="A8" s="59" t="str">
        <f t="shared" si="3"/>
        <v>ASY-000089-00NA</v>
      </c>
      <c r="B8" s="61">
        <v>45544</v>
      </c>
      <c r="C8" s="81">
        <f t="shared" ca="1" si="0"/>
        <v>45729</v>
      </c>
      <c r="D8" s="14" t="s">
        <v>83</v>
      </c>
      <c r="E8" s="82" t="str">
        <f t="shared" si="4"/>
        <v>ASY-0000</v>
      </c>
      <c r="F8" s="9" t="s">
        <v>88</v>
      </c>
      <c r="G8" s="9" t="s">
        <v>129</v>
      </c>
      <c r="H8" s="142">
        <v>50850057</v>
      </c>
      <c r="I8" s="145">
        <v>16</v>
      </c>
      <c r="J8" s="144" t="str">
        <f t="shared" si="1"/>
        <v>CL</v>
      </c>
      <c r="K8" s="9" t="s">
        <v>300</v>
      </c>
      <c r="L8" s="84">
        <v>16</v>
      </c>
      <c r="M8" s="84">
        <v>0</v>
      </c>
      <c r="N8" s="84">
        <v>0</v>
      </c>
      <c r="O8" s="84">
        <v>0</v>
      </c>
      <c r="P8" s="85"/>
      <c r="Q8" s="86">
        <f t="shared" si="2"/>
        <v>0</v>
      </c>
      <c r="R8" s="87">
        <f t="shared" si="5"/>
        <v>16</v>
      </c>
      <c r="S8" s="87">
        <f t="shared" si="6"/>
        <v>0</v>
      </c>
      <c r="T8" s="84" t="s">
        <v>301</v>
      </c>
      <c r="U8" s="93" t="s">
        <v>235</v>
      </c>
      <c r="V8" t="s">
        <v>561</v>
      </c>
      <c r="W8" t="s">
        <v>560</v>
      </c>
      <c r="X8" t="e">
        <v>#N/A</v>
      </c>
      <c r="Y8" t="e">
        <v>#N/A</v>
      </c>
      <c r="AB8">
        <v>30850045</v>
      </c>
      <c r="AC8">
        <v>28</v>
      </c>
      <c r="AD8">
        <v>0</v>
      </c>
      <c r="AE8" t="s">
        <v>303</v>
      </c>
      <c r="AF8" t="s">
        <v>303</v>
      </c>
      <c r="AG8" s="72">
        <v>367.10399999999998</v>
      </c>
    </row>
    <row r="9" spans="1:33" x14ac:dyDescent="0.35">
      <c r="A9" s="59" t="str">
        <f t="shared" si="3"/>
        <v>APG-000085-00NA</v>
      </c>
      <c r="B9" s="61">
        <v>45544</v>
      </c>
      <c r="C9" s="81">
        <f t="shared" ca="1" si="0"/>
        <v>45729</v>
      </c>
      <c r="D9" s="14" t="s">
        <v>100</v>
      </c>
      <c r="E9" s="82" t="str">
        <f t="shared" si="4"/>
        <v>APG-0000</v>
      </c>
      <c r="F9" s="9" t="s">
        <v>88</v>
      </c>
      <c r="G9" s="9" t="s">
        <v>129</v>
      </c>
      <c r="H9" s="142">
        <v>50850058</v>
      </c>
      <c r="I9" s="145">
        <v>56</v>
      </c>
      <c r="J9" s="144" t="str">
        <f t="shared" si="1"/>
        <v>CL</v>
      </c>
      <c r="K9" s="9" t="s">
        <v>300</v>
      </c>
      <c r="L9" s="84">
        <v>56</v>
      </c>
      <c r="M9" s="84">
        <v>0</v>
      </c>
      <c r="N9" s="84">
        <v>0</v>
      </c>
      <c r="O9" s="84">
        <v>0</v>
      </c>
      <c r="P9" s="85"/>
      <c r="Q9" s="86">
        <f t="shared" si="2"/>
        <v>0</v>
      </c>
      <c r="R9" s="87">
        <f t="shared" si="5"/>
        <v>56</v>
      </c>
      <c r="S9" s="87">
        <f t="shared" si="6"/>
        <v>0</v>
      </c>
      <c r="T9" s="84" t="s">
        <v>301</v>
      </c>
      <c r="U9" s="93" t="s">
        <v>235</v>
      </c>
      <c r="V9" t="s">
        <v>561</v>
      </c>
      <c r="W9" t="s">
        <v>560</v>
      </c>
      <c r="X9" t="e">
        <v>#N/A</v>
      </c>
      <c r="Y9" t="e">
        <v>#N/A</v>
      </c>
      <c r="AB9">
        <v>30850047</v>
      </c>
      <c r="AC9">
        <v>28</v>
      </c>
      <c r="AD9">
        <v>20</v>
      </c>
      <c r="AE9" t="s">
        <v>307</v>
      </c>
      <c r="AF9" t="s">
        <v>303</v>
      </c>
      <c r="AG9" s="72">
        <v>152.45920000000001</v>
      </c>
    </row>
    <row r="10" spans="1:33" x14ac:dyDescent="0.35">
      <c r="A10" s="59" t="str">
        <f t="shared" si="3"/>
        <v>APG-000086-00NA</v>
      </c>
      <c r="B10" s="61">
        <v>45544</v>
      </c>
      <c r="C10" s="81">
        <f t="shared" ca="1" si="0"/>
        <v>45729</v>
      </c>
      <c r="D10" s="14" t="s">
        <v>101</v>
      </c>
      <c r="E10" s="82" t="str">
        <f t="shared" si="4"/>
        <v>APG-0000</v>
      </c>
      <c r="F10" s="9" t="s">
        <v>88</v>
      </c>
      <c r="G10" s="9" t="s">
        <v>129</v>
      </c>
      <c r="H10" s="142">
        <v>50850059</v>
      </c>
      <c r="I10" s="145">
        <v>51</v>
      </c>
      <c r="J10" s="144" t="str">
        <f t="shared" si="1"/>
        <v>CL</v>
      </c>
      <c r="K10" s="9" t="s">
        <v>300</v>
      </c>
      <c r="L10" s="84">
        <v>51</v>
      </c>
      <c r="M10" s="84">
        <v>0</v>
      </c>
      <c r="N10" s="84">
        <v>0</v>
      </c>
      <c r="O10" s="84">
        <v>0</v>
      </c>
      <c r="P10" s="85"/>
      <c r="Q10" s="86">
        <f t="shared" si="2"/>
        <v>0</v>
      </c>
      <c r="R10" s="87">
        <f t="shared" si="5"/>
        <v>51</v>
      </c>
      <c r="S10" s="87">
        <f t="shared" si="6"/>
        <v>0</v>
      </c>
      <c r="T10" s="84" t="s">
        <v>301</v>
      </c>
      <c r="U10" s="93" t="s">
        <v>235</v>
      </c>
      <c r="V10" t="s">
        <v>561</v>
      </c>
      <c r="W10" t="s">
        <v>560</v>
      </c>
      <c r="X10" t="e">
        <v>#N/A</v>
      </c>
      <c r="Y10" t="e">
        <v>#N/A</v>
      </c>
      <c r="AB10">
        <v>30850051</v>
      </c>
      <c r="AC10">
        <v>25</v>
      </c>
      <c r="AD10">
        <v>13</v>
      </c>
      <c r="AE10" t="s">
        <v>303</v>
      </c>
      <c r="AF10" t="s">
        <v>303</v>
      </c>
      <c r="AG10" s="72">
        <v>28.962</v>
      </c>
    </row>
    <row r="11" spans="1:33" x14ac:dyDescent="0.35">
      <c r="A11" s="59" t="str">
        <f t="shared" si="3"/>
        <v>APG-000087-00NA</v>
      </c>
      <c r="B11" s="61">
        <v>45544</v>
      </c>
      <c r="C11" s="81">
        <f t="shared" ca="1" si="0"/>
        <v>45729</v>
      </c>
      <c r="D11" s="14" t="s">
        <v>80</v>
      </c>
      <c r="E11" s="82" t="str">
        <f t="shared" si="4"/>
        <v>APG-0000</v>
      </c>
      <c r="F11" s="9" t="s">
        <v>88</v>
      </c>
      <c r="G11" s="9" t="s">
        <v>129</v>
      </c>
      <c r="H11" s="142">
        <v>50850060</v>
      </c>
      <c r="I11" s="145">
        <v>10</v>
      </c>
      <c r="J11" s="144" t="str">
        <f t="shared" si="1"/>
        <v>CL</v>
      </c>
      <c r="K11" s="9" t="s">
        <v>300</v>
      </c>
      <c r="L11" s="84">
        <v>10</v>
      </c>
      <c r="M11" s="84">
        <v>0</v>
      </c>
      <c r="N11" s="84">
        <v>0</v>
      </c>
      <c r="O11" s="84">
        <v>0</v>
      </c>
      <c r="P11" s="85"/>
      <c r="Q11" s="86">
        <f t="shared" si="2"/>
        <v>0</v>
      </c>
      <c r="R11" s="87">
        <f t="shared" si="5"/>
        <v>10</v>
      </c>
      <c r="S11" s="87">
        <f t="shared" si="6"/>
        <v>0</v>
      </c>
      <c r="T11" s="84" t="s">
        <v>301</v>
      </c>
      <c r="U11" s="93" t="s">
        <v>235</v>
      </c>
      <c r="V11" t="s">
        <v>561</v>
      </c>
      <c r="W11" t="s">
        <v>560</v>
      </c>
      <c r="X11" t="e">
        <v>#N/A</v>
      </c>
      <c r="Y11" t="e">
        <v>#N/A</v>
      </c>
      <c r="AB11">
        <v>30850052</v>
      </c>
      <c r="AC11">
        <v>25</v>
      </c>
      <c r="AD11">
        <v>15</v>
      </c>
      <c r="AE11" t="s">
        <v>303</v>
      </c>
      <c r="AF11" t="s">
        <v>303</v>
      </c>
      <c r="AG11" s="72">
        <v>224.83410000000001</v>
      </c>
    </row>
    <row r="12" spans="1:33" x14ac:dyDescent="0.35">
      <c r="A12" s="59" t="str">
        <f t="shared" si="3"/>
        <v>APG-000088-00NA</v>
      </c>
      <c r="B12" s="61">
        <v>45544</v>
      </c>
      <c r="C12" s="81">
        <f t="shared" ca="1" si="0"/>
        <v>45729</v>
      </c>
      <c r="D12" s="14" t="s">
        <v>102</v>
      </c>
      <c r="E12" s="82" t="str">
        <f t="shared" si="4"/>
        <v>APG-0000</v>
      </c>
      <c r="F12" s="9" t="s">
        <v>88</v>
      </c>
      <c r="G12" s="9" t="s">
        <v>129</v>
      </c>
      <c r="H12" s="142">
        <v>50850061</v>
      </c>
      <c r="I12" s="145">
        <v>24</v>
      </c>
      <c r="J12" s="144" t="str">
        <f t="shared" si="1"/>
        <v>CL</v>
      </c>
      <c r="K12" s="9" t="s">
        <v>300</v>
      </c>
      <c r="L12" s="84">
        <v>24</v>
      </c>
      <c r="M12" s="84">
        <v>0</v>
      </c>
      <c r="N12" s="84">
        <v>0</v>
      </c>
      <c r="O12" s="84">
        <v>0</v>
      </c>
      <c r="P12" s="85"/>
      <c r="Q12" s="86">
        <f t="shared" si="2"/>
        <v>0</v>
      </c>
      <c r="R12" s="87">
        <f t="shared" si="5"/>
        <v>24</v>
      </c>
      <c r="S12" s="87">
        <f t="shared" si="6"/>
        <v>0</v>
      </c>
      <c r="T12" s="84" t="s">
        <v>301</v>
      </c>
      <c r="U12" s="93" t="s">
        <v>235</v>
      </c>
      <c r="V12" t="s">
        <v>561</v>
      </c>
      <c r="W12" t="s">
        <v>560</v>
      </c>
      <c r="X12" t="e">
        <v>#N/A</v>
      </c>
      <c r="Y12" t="e">
        <v>#N/A</v>
      </c>
      <c r="AB12">
        <v>30850053</v>
      </c>
      <c r="AC12">
        <v>25</v>
      </c>
      <c r="AD12">
        <v>127</v>
      </c>
      <c r="AE12" t="s">
        <v>307</v>
      </c>
      <c r="AF12" t="s">
        <v>303</v>
      </c>
      <c r="AG12" s="72">
        <v>6229.7611999999999</v>
      </c>
    </row>
    <row r="13" spans="1:33" x14ac:dyDescent="0.35">
      <c r="A13" s="59" t="str">
        <f t="shared" si="3"/>
        <v>ASY-000033-00NA</v>
      </c>
      <c r="B13" s="61">
        <v>45544</v>
      </c>
      <c r="C13" s="81">
        <f t="shared" ca="1" si="0"/>
        <v>45729</v>
      </c>
      <c r="D13" s="14" t="s">
        <v>103</v>
      </c>
      <c r="E13" s="82" t="str">
        <f t="shared" si="4"/>
        <v>ASY-0000</v>
      </c>
      <c r="F13" s="9" t="s">
        <v>88</v>
      </c>
      <c r="G13" s="9" t="s">
        <v>129</v>
      </c>
      <c r="H13" s="142">
        <v>50850062</v>
      </c>
      <c r="I13" s="145">
        <v>10</v>
      </c>
      <c r="J13" s="144" t="str">
        <f t="shared" si="1"/>
        <v>CL</v>
      </c>
      <c r="K13" s="9" t="s">
        <v>300</v>
      </c>
      <c r="L13" s="84">
        <v>10</v>
      </c>
      <c r="M13" s="84">
        <v>0</v>
      </c>
      <c r="N13" s="84">
        <v>0</v>
      </c>
      <c r="O13" s="84">
        <v>0</v>
      </c>
      <c r="P13" s="85"/>
      <c r="Q13" s="86">
        <f t="shared" si="2"/>
        <v>0</v>
      </c>
      <c r="R13" s="87">
        <f t="shared" si="5"/>
        <v>10</v>
      </c>
      <c r="S13" s="87">
        <f t="shared" si="6"/>
        <v>0</v>
      </c>
      <c r="T13" s="84" t="s">
        <v>301</v>
      </c>
      <c r="U13" s="93" t="s">
        <v>235</v>
      </c>
      <c r="V13" t="s">
        <v>561</v>
      </c>
      <c r="W13" t="s">
        <v>560</v>
      </c>
      <c r="X13" t="e">
        <v>#N/A</v>
      </c>
      <c r="Y13" t="e">
        <v>#N/A</v>
      </c>
      <c r="AB13">
        <v>30850054</v>
      </c>
      <c r="AC13">
        <v>25</v>
      </c>
      <c r="AD13">
        <v>115</v>
      </c>
      <c r="AE13" t="s">
        <v>307</v>
      </c>
      <c r="AF13" t="s">
        <v>303</v>
      </c>
      <c r="AG13" s="72">
        <v>7283.1779999999899</v>
      </c>
    </row>
    <row r="14" spans="1:33" x14ac:dyDescent="0.35">
      <c r="A14" s="59" t="str">
        <f t="shared" si="3"/>
        <v>ASY-000052-00NA</v>
      </c>
      <c r="B14" s="61">
        <v>45544</v>
      </c>
      <c r="C14" s="81">
        <f t="shared" ca="1" si="0"/>
        <v>45729</v>
      </c>
      <c r="D14" s="14" t="s">
        <v>104</v>
      </c>
      <c r="E14" s="82" t="str">
        <f t="shared" si="4"/>
        <v>ASY-0000</v>
      </c>
      <c r="F14" s="9" t="s">
        <v>88</v>
      </c>
      <c r="G14" s="9" t="s">
        <v>129</v>
      </c>
      <c r="H14" s="142">
        <v>50850063</v>
      </c>
      <c r="I14" s="145">
        <v>24</v>
      </c>
      <c r="J14" s="144" t="str">
        <f t="shared" si="1"/>
        <v>CL</v>
      </c>
      <c r="K14" s="9" t="s">
        <v>300</v>
      </c>
      <c r="L14" s="84">
        <v>24</v>
      </c>
      <c r="M14" s="84">
        <v>0</v>
      </c>
      <c r="N14" s="84">
        <v>0</v>
      </c>
      <c r="O14" s="84">
        <v>0</v>
      </c>
      <c r="P14" s="85"/>
      <c r="Q14" s="86">
        <f t="shared" si="2"/>
        <v>0</v>
      </c>
      <c r="R14" s="87">
        <f t="shared" si="5"/>
        <v>24</v>
      </c>
      <c r="S14" s="87">
        <f>R14-L14</f>
        <v>0</v>
      </c>
      <c r="T14" s="84" t="s">
        <v>301</v>
      </c>
      <c r="U14" s="95" t="s">
        <v>304</v>
      </c>
      <c r="V14" t="s">
        <v>561</v>
      </c>
      <c r="W14" t="s">
        <v>570</v>
      </c>
      <c r="X14" t="e">
        <v>#N/A</v>
      </c>
      <c r="Y14" t="e">
        <v>#N/A</v>
      </c>
      <c r="AB14">
        <v>30850055</v>
      </c>
      <c r="AC14">
        <v>25</v>
      </c>
      <c r="AD14">
        <v>2</v>
      </c>
      <c r="AE14" t="s">
        <v>303</v>
      </c>
      <c r="AF14" t="s">
        <v>303</v>
      </c>
      <c r="AG14" s="72">
        <v>133.01339999999999</v>
      </c>
    </row>
    <row r="15" spans="1:33" x14ac:dyDescent="0.35">
      <c r="A15" s="59" t="str">
        <f t="shared" si="3"/>
        <v>ASY-000079-00NA</v>
      </c>
      <c r="B15" s="61">
        <v>45544</v>
      </c>
      <c r="C15" s="81">
        <f t="shared" ca="1" si="0"/>
        <v>45729</v>
      </c>
      <c r="D15" s="14" t="s">
        <v>105</v>
      </c>
      <c r="E15" s="82" t="str">
        <f t="shared" si="4"/>
        <v>ASY-0000</v>
      </c>
      <c r="F15" s="9" t="s">
        <v>88</v>
      </c>
      <c r="G15" s="9" t="s">
        <v>129</v>
      </c>
      <c r="H15" s="142">
        <v>50850064</v>
      </c>
      <c r="I15" s="145">
        <v>56</v>
      </c>
      <c r="J15" s="144" t="str">
        <f t="shared" si="1"/>
        <v>CL</v>
      </c>
      <c r="K15" s="9" t="s">
        <v>300</v>
      </c>
      <c r="L15" s="84">
        <v>56</v>
      </c>
      <c r="M15" s="84">
        <v>0</v>
      </c>
      <c r="N15" s="84">
        <v>0</v>
      </c>
      <c r="O15" s="84">
        <v>0</v>
      </c>
      <c r="P15" s="85"/>
      <c r="Q15" s="86">
        <f t="shared" si="2"/>
        <v>0</v>
      </c>
      <c r="R15" s="87">
        <f t="shared" si="5"/>
        <v>56</v>
      </c>
      <c r="S15" s="87">
        <f>R15-L15</f>
        <v>0</v>
      </c>
      <c r="T15" s="84" t="s">
        <v>301</v>
      </c>
      <c r="U15" s="93" t="s">
        <v>235</v>
      </c>
      <c r="V15" t="s">
        <v>561</v>
      </c>
      <c r="W15" t="s">
        <v>560</v>
      </c>
      <c r="X15" t="e">
        <v>#N/A</v>
      </c>
      <c r="Y15" t="e">
        <v>#N/A</v>
      </c>
      <c r="AB15">
        <v>30850057</v>
      </c>
      <c r="AC15">
        <v>24</v>
      </c>
      <c r="AD15">
        <v>0</v>
      </c>
      <c r="AE15" t="s">
        <v>303</v>
      </c>
      <c r="AF15" t="s">
        <v>303</v>
      </c>
      <c r="AG15" s="72">
        <v>144.701799999999</v>
      </c>
    </row>
    <row r="16" spans="1:33" x14ac:dyDescent="0.35">
      <c r="A16" s="59" t="str">
        <f t="shared" si="3"/>
        <v>ASY-000080-00NA</v>
      </c>
      <c r="B16" s="61">
        <v>45544</v>
      </c>
      <c r="C16" s="81">
        <f t="shared" ca="1" si="0"/>
        <v>45729</v>
      </c>
      <c r="D16" s="14" t="s">
        <v>106</v>
      </c>
      <c r="E16" s="82" t="str">
        <f t="shared" si="4"/>
        <v>ASY-0000</v>
      </c>
      <c r="F16" s="9" t="s">
        <v>88</v>
      </c>
      <c r="G16" s="9" t="s">
        <v>129</v>
      </c>
      <c r="H16" s="142">
        <v>50850065</v>
      </c>
      <c r="I16" s="145">
        <v>51</v>
      </c>
      <c r="J16" s="144" t="str">
        <f t="shared" si="1"/>
        <v>CL</v>
      </c>
      <c r="K16" s="9" t="s">
        <v>300</v>
      </c>
      <c r="L16" s="84">
        <v>51</v>
      </c>
      <c r="M16" s="84">
        <v>0</v>
      </c>
      <c r="N16" s="84">
        <v>0</v>
      </c>
      <c r="O16" s="84">
        <v>0</v>
      </c>
      <c r="P16" s="85"/>
      <c r="Q16" s="86">
        <f t="shared" si="2"/>
        <v>0</v>
      </c>
      <c r="R16" s="87">
        <f t="shared" si="5"/>
        <v>51</v>
      </c>
      <c r="S16" s="87">
        <f>R16-L16</f>
        <v>0</v>
      </c>
      <c r="T16" s="84" t="s">
        <v>301</v>
      </c>
      <c r="U16" s="93" t="s">
        <v>235</v>
      </c>
      <c r="V16" t="s">
        <v>561</v>
      </c>
      <c r="W16" t="s">
        <v>570</v>
      </c>
      <c r="X16" t="e">
        <v>#N/A</v>
      </c>
      <c r="Y16" t="e">
        <v>#N/A</v>
      </c>
      <c r="AB16">
        <v>30850058</v>
      </c>
      <c r="AC16">
        <v>24</v>
      </c>
      <c r="AD16">
        <v>19</v>
      </c>
      <c r="AE16" t="s">
        <v>303</v>
      </c>
      <c r="AF16" t="s">
        <v>303</v>
      </c>
      <c r="AG16" s="72">
        <v>1870.703</v>
      </c>
    </row>
    <row r="17" spans="1:33" x14ac:dyDescent="0.35">
      <c r="A17" s="59" t="str">
        <f t="shared" si="3"/>
        <v>ASY-000081-00NA</v>
      </c>
      <c r="B17" s="61">
        <v>45544</v>
      </c>
      <c r="C17" s="81">
        <f t="shared" ca="1" si="0"/>
        <v>45729</v>
      </c>
      <c r="D17" s="14" t="s">
        <v>107</v>
      </c>
      <c r="E17" s="82" t="str">
        <f t="shared" si="4"/>
        <v>ASY-0000</v>
      </c>
      <c r="F17" s="9" t="s">
        <v>88</v>
      </c>
      <c r="G17" s="9" t="s">
        <v>129</v>
      </c>
      <c r="H17" s="142">
        <v>50850066</v>
      </c>
      <c r="I17" s="145">
        <v>10</v>
      </c>
      <c r="J17" s="144" t="str">
        <f t="shared" si="1"/>
        <v>CL</v>
      </c>
      <c r="K17" s="9" t="s">
        <v>300</v>
      </c>
      <c r="L17" s="84">
        <v>10</v>
      </c>
      <c r="M17" s="84">
        <v>0</v>
      </c>
      <c r="N17" s="84">
        <v>0</v>
      </c>
      <c r="O17" s="84">
        <v>0</v>
      </c>
      <c r="P17" s="85"/>
      <c r="Q17" s="86">
        <f t="shared" si="2"/>
        <v>0</v>
      </c>
      <c r="R17" s="87">
        <f t="shared" si="5"/>
        <v>10</v>
      </c>
      <c r="S17" s="87">
        <f t="shared" si="6"/>
        <v>0</v>
      </c>
      <c r="T17" s="84" t="s">
        <v>301</v>
      </c>
      <c r="U17" s="93" t="s">
        <v>235</v>
      </c>
      <c r="V17" t="s">
        <v>561</v>
      </c>
      <c r="W17" t="s">
        <v>570</v>
      </c>
      <c r="X17" t="e">
        <v>#N/A</v>
      </c>
      <c r="Y17" t="e">
        <v>#N/A</v>
      </c>
      <c r="AB17">
        <v>30850060</v>
      </c>
      <c r="AC17">
        <v>24</v>
      </c>
      <c r="AD17">
        <v>10</v>
      </c>
      <c r="AE17" t="s">
        <v>303</v>
      </c>
      <c r="AF17" t="s">
        <v>303</v>
      </c>
      <c r="AG17" s="72">
        <v>753.75959999999895</v>
      </c>
    </row>
    <row r="18" spans="1:33" x14ac:dyDescent="0.35">
      <c r="A18" s="59" t="str">
        <f t="shared" si="3"/>
        <v>ASY-000084-00NA</v>
      </c>
      <c r="B18" s="61">
        <v>45544</v>
      </c>
      <c r="C18" s="81">
        <f t="shared" ca="1" si="0"/>
        <v>45729</v>
      </c>
      <c r="D18" s="14" t="s">
        <v>95</v>
      </c>
      <c r="E18" s="82" t="str">
        <f t="shared" si="4"/>
        <v>ASY-0000</v>
      </c>
      <c r="F18" s="9" t="s">
        <v>88</v>
      </c>
      <c r="G18" s="9" t="s">
        <v>129</v>
      </c>
      <c r="H18" s="142">
        <v>50850067</v>
      </c>
      <c r="I18" s="145">
        <v>24</v>
      </c>
      <c r="J18" s="144" t="str">
        <f t="shared" si="1"/>
        <v>CL</v>
      </c>
      <c r="K18" s="9" t="s">
        <v>300</v>
      </c>
      <c r="L18" s="84">
        <v>24</v>
      </c>
      <c r="M18" s="84">
        <v>0</v>
      </c>
      <c r="N18" s="84">
        <v>0</v>
      </c>
      <c r="O18" s="84">
        <v>0</v>
      </c>
      <c r="P18" s="85"/>
      <c r="Q18" s="86">
        <f t="shared" si="2"/>
        <v>0</v>
      </c>
      <c r="R18" s="87">
        <f t="shared" si="5"/>
        <v>24</v>
      </c>
      <c r="S18" s="87">
        <f t="shared" si="6"/>
        <v>0</v>
      </c>
      <c r="T18" s="84" t="s">
        <v>301</v>
      </c>
      <c r="U18" s="93" t="s">
        <v>235</v>
      </c>
      <c r="V18" t="s">
        <v>561</v>
      </c>
      <c r="W18" t="s">
        <v>570</v>
      </c>
      <c r="X18" t="e">
        <v>#N/A</v>
      </c>
      <c r="Y18" t="e">
        <v>#N/A</v>
      </c>
      <c r="AB18">
        <v>30850062</v>
      </c>
      <c r="AC18">
        <v>24</v>
      </c>
      <c r="AD18">
        <v>26</v>
      </c>
      <c r="AE18" t="s">
        <v>303</v>
      </c>
      <c r="AF18" t="s">
        <v>303</v>
      </c>
      <c r="AG18" s="72">
        <v>1648.6129999999901</v>
      </c>
    </row>
    <row r="19" spans="1:33" x14ac:dyDescent="0.35">
      <c r="A19" s="59" t="str">
        <f t="shared" si="3"/>
        <v>ASY-000087-00NA</v>
      </c>
      <c r="B19" s="61">
        <v>45544</v>
      </c>
      <c r="C19" s="81">
        <f t="shared" ca="1" si="0"/>
        <v>45729</v>
      </c>
      <c r="D19" s="14" t="s">
        <v>108</v>
      </c>
      <c r="E19" s="82" t="str">
        <f t="shared" si="4"/>
        <v>ASY-0000</v>
      </c>
      <c r="F19" s="9" t="s">
        <v>88</v>
      </c>
      <c r="G19" s="9" t="s">
        <v>129</v>
      </c>
      <c r="H19" s="142">
        <v>50850068</v>
      </c>
      <c r="I19" s="145">
        <v>107</v>
      </c>
      <c r="J19" s="144" t="str">
        <f t="shared" si="1"/>
        <v>CL</v>
      </c>
      <c r="K19" s="9" t="s">
        <v>300</v>
      </c>
      <c r="L19" s="84">
        <v>107</v>
      </c>
      <c r="M19" s="84">
        <v>0</v>
      </c>
      <c r="N19" s="84">
        <v>0</v>
      </c>
      <c r="O19" s="84">
        <v>0</v>
      </c>
      <c r="P19" s="85"/>
      <c r="Q19" s="86">
        <f t="shared" si="2"/>
        <v>0</v>
      </c>
      <c r="R19" s="87">
        <f t="shared" si="5"/>
        <v>107</v>
      </c>
      <c r="S19" s="87">
        <f t="shared" si="6"/>
        <v>0</v>
      </c>
      <c r="T19" s="84" t="s">
        <v>301</v>
      </c>
      <c r="U19" s="93" t="s">
        <v>235</v>
      </c>
      <c r="V19" t="s">
        <v>561</v>
      </c>
      <c r="W19" t="s">
        <v>570</v>
      </c>
      <c r="X19" t="e">
        <v>#N/A</v>
      </c>
      <c r="Y19" t="e">
        <v>#N/A</v>
      </c>
      <c r="AB19">
        <v>30850067</v>
      </c>
      <c r="AC19">
        <v>24</v>
      </c>
      <c r="AD19">
        <v>21</v>
      </c>
      <c r="AE19" t="s">
        <v>303</v>
      </c>
      <c r="AF19" t="s">
        <v>303</v>
      </c>
      <c r="AG19" s="72">
        <v>1407.645</v>
      </c>
    </row>
    <row r="20" spans="1:33" x14ac:dyDescent="0.35">
      <c r="A20" s="59" t="str">
        <f t="shared" si="3"/>
        <v>ASY-000088-00NA</v>
      </c>
      <c r="B20" s="61">
        <v>45544</v>
      </c>
      <c r="C20" s="81">
        <f t="shared" ca="1" si="0"/>
        <v>45729</v>
      </c>
      <c r="D20" s="14" t="s">
        <v>109</v>
      </c>
      <c r="E20" s="82" t="str">
        <f t="shared" si="4"/>
        <v>ASY-0000</v>
      </c>
      <c r="F20" s="9" t="s">
        <v>88</v>
      </c>
      <c r="G20" s="9" t="s">
        <v>129</v>
      </c>
      <c r="H20" s="142">
        <v>50850069</v>
      </c>
      <c r="I20" s="145">
        <v>10</v>
      </c>
      <c r="J20" s="144" t="str">
        <f t="shared" si="1"/>
        <v>CL</v>
      </c>
      <c r="K20" s="9" t="s">
        <v>300</v>
      </c>
      <c r="L20" s="84">
        <v>10</v>
      </c>
      <c r="M20" s="84">
        <v>0</v>
      </c>
      <c r="N20" s="84">
        <v>0</v>
      </c>
      <c r="O20" s="84">
        <v>0</v>
      </c>
      <c r="P20" s="85"/>
      <c r="Q20" s="86">
        <f t="shared" si="2"/>
        <v>0</v>
      </c>
      <c r="R20" s="87">
        <f t="shared" si="5"/>
        <v>10</v>
      </c>
      <c r="S20" s="87">
        <f t="shared" si="6"/>
        <v>0</v>
      </c>
      <c r="T20" s="84" t="s">
        <v>301</v>
      </c>
      <c r="U20" s="93" t="s">
        <v>235</v>
      </c>
      <c r="V20" t="s">
        <v>561</v>
      </c>
      <c r="W20" t="s">
        <v>570</v>
      </c>
      <c r="X20" t="e">
        <v>#N/A</v>
      </c>
      <c r="Y20" t="e">
        <v>#N/A</v>
      </c>
      <c r="AB20">
        <v>30850068</v>
      </c>
      <c r="AC20">
        <v>24</v>
      </c>
      <c r="AD20">
        <v>14</v>
      </c>
      <c r="AE20" t="s">
        <v>303</v>
      </c>
      <c r="AF20" t="s">
        <v>303</v>
      </c>
      <c r="AG20" s="72">
        <v>823.41899999999998</v>
      </c>
    </row>
    <row r="21" spans="1:33" x14ac:dyDescent="0.35">
      <c r="A21" s="59" t="str">
        <f t="shared" si="3"/>
        <v>ASY-000089-00NA</v>
      </c>
      <c r="B21" s="61">
        <v>45544</v>
      </c>
      <c r="C21" s="81">
        <f t="shared" ca="1" si="0"/>
        <v>45729</v>
      </c>
      <c r="D21" s="14" t="s">
        <v>83</v>
      </c>
      <c r="E21" s="82" t="str">
        <f t="shared" si="4"/>
        <v>ASY-0000</v>
      </c>
      <c r="F21" s="9" t="s">
        <v>88</v>
      </c>
      <c r="G21" s="9" t="s">
        <v>129</v>
      </c>
      <c r="H21" s="142">
        <v>50850070</v>
      </c>
      <c r="I21" s="145">
        <v>24</v>
      </c>
      <c r="J21" s="144" t="str">
        <f t="shared" si="1"/>
        <v>CL</v>
      </c>
      <c r="K21" s="9" t="s">
        <v>300</v>
      </c>
      <c r="L21" s="84">
        <v>24</v>
      </c>
      <c r="M21" s="84">
        <v>0</v>
      </c>
      <c r="N21" s="84">
        <v>0</v>
      </c>
      <c r="O21" s="84">
        <v>0</v>
      </c>
      <c r="P21" s="85"/>
      <c r="Q21" s="86">
        <f t="shared" si="2"/>
        <v>0</v>
      </c>
      <c r="R21" s="87">
        <f t="shared" si="5"/>
        <v>24</v>
      </c>
      <c r="S21" s="87">
        <f t="shared" si="6"/>
        <v>0</v>
      </c>
      <c r="T21" s="84" t="s">
        <v>301</v>
      </c>
      <c r="U21" s="93" t="s">
        <v>235</v>
      </c>
      <c r="V21" t="s">
        <v>561</v>
      </c>
      <c r="W21" t="s">
        <v>570</v>
      </c>
      <c r="X21" t="e">
        <v>#N/A</v>
      </c>
      <c r="Y21" t="e">
        <v>#N/A</v>
      </c>
      <c r="AB21">
        <v>30850073</v>
      </c>
      <c r="AC21">
        <v>17</v>
      </c>
      <c r="AD21">
        <v>34</v>
      </c>
      <c r="AE21" t="s">
        <v>303</v>
      </c>
      <c r="AF21" t="s">
        <v>303</v>
      </c>
      <c r="AG21" s="72">
        <v>2309.7673999999902</v>
      </c>
    </row>
    <row r="22" spans="1:33" x14ac:dyDescent="0.35">
      <c r="A22" s="59" t="str">
        <f t="shared" si="3"/>
        <v>L35-I-48-02-30-80-MULT-120POUS269969</v>
      </c>
      <c r="B22" s="61">
        <v>45544</v>
      </c>
      <c r="C22" s="81">
        <f t="shared" ca="1" si="0"/>
        <v>45729</v>
      </c>
      <c r="D22" s="14" t="s">
        <v>110</v>
      </c>
      <c r="E22" s="82" t="str">
        <f t="shared" si="4"/>
        <v>L35-I-48</v>
      </c>
      <c r="F22" s="60" t="s">
        <v>87</v>
      </c>
      <c r="G22" s="61" t="s">
        <v>121</v>
      </c>
      <c r="H22" s="16">
        <v>30850031</v>
      </c>
      <c r="I22" s="143">
        <v>10</v>
      </c>
      <c r="J22" s="144">
        <f t="shared" si="1"/>
        <v>28</v>
      </c>
      <c r="K22" s="60" t="s">
        <v>300</v>
      </c>
      <c r="L22" s="84">
        <v>9</v>
      </c>
      <c r="M22" s="84">
        <v>0</v>
      </c>
      <c r="N22" s="84">
        <v>1</v>
      </c>
      <c r="O22" s="84">
        <v>0</v>
      </c>
      <c r="P22" s="85"/>
      <c r="Q22" s="86">
        <f t="shared" si="2"/>
        <v>0</v>
      </c>
      <c r="R22" s="87">
        <f>IFERROR(VLOOKUP(H22,AB:AE,3,0),0)</f>
        <v>9</v>
      </c>
      <c r="S22" s="87">
        <f t="shared" si="6"/>
        <v>0</v>
      </c>
      <c r="T22" s="84">
        <f ca="1">DAYS360(B22,C22)</f>
        <v>184</v>
      </c>
      <c r="U22" s="95" t="s">
        <v>244</v>
      </c>
      <c r="V22" t="s">
        <v>561</v>
      </c>
      <c r="W22" t="s">
        <v>570</v>
      </c>
      <c r="X22" t="s">
        <v>303</v>
      </c>
      <c r="Y22" t="s">
        <v>303</v>
      </c>
      <c r="Z22" t="s">
        <v>772</v>
      </c>
      <c r="AB22">
        <v>30850076</v>
      </c>
      <c r="AC22">
        <v>17</v>
      </c>
      <c r="AD22">
        <v>8</v>
      </c>
      <c r="AE22" t="s">
        <v>303</v>
      </c>
      <c r="AF22" t="s">
        <v>303</v>
      </c>
      <c r="AG22" s="72">
        <v>523.94860000000006</v>
      </c>
    </row>
    <row r="23" spans="1:33" x14ac:dyDescent="0.35">
      <c r="A23" s="59" t="str">
        <f t="shared" si="3"/>
        <v>L35-I-12-02-30-80-MULT-120POUS269969</v>
      </c>
      <c r="B23" s="61">
        <v>45544</v>
      </c>
      <c r="C23" s="81">
        <f t="shared" ca="1" si="0"/>
        <v>45729</v>
      </c>
      <c r="D23" s="59" t="s">
        <v>111</v>
      </c>
      <c r="E23" s="82" t="str">
        <f t="shared" si="4"/>
        <v>L35-I-12</v>
      </c>
      <c r="F23" s="60" t="s">
        <v>87</v>
      </c>
      <c r="G23" s="61" t="s">
        <v>121</v>
      </c>
      <c r="H23" s="142">
        <v>30850032</v>
      </c>
      <c r="I23" s="143">
        <v>3</v>
      </c>
      <c r="J23" s="144" t="str">
        <f t="shared" si="1"/>
        <v>CL</v>
      </c>
      <c r="K23" s="60" t="s">
        <v>300</v>
      </c>
      <c r="L23" s="84">
        <v>3</v>
      </c>
      <c r="M23" s="84">
        <v>0</v>
      </c>
      <c r="N23" s="84">
        <v>0</v>
      </c>
      <c r="O23" s="84">
        <v>0</v>
      </c>
      <c r="P23" s="85"/>
      <c r="Q23" s="86">
        <f t="shared" si="2"/>
        <v>0</v>
      </c>
      <c r="R23" s="87">
        <f>IFERROR(VLOOKUP(H23,AB:AE,3,0),I23)</f>
        <v>3</v>
      </c>
      <c r="S23" s="87">
        <f t="shared" si="6"/>
        <v>0</v>
      </c>
      <c r="T23" s="84" t="s">
        <v>301</v>
      </c>
      <c r="U23" s="95" t="s">
        <v>305</v>
      </c>
      <c r="V23" t="s">
        <v>561</v>
      </c>
      <c r="W23" t="s">
        <v>570</v>
      </c>
      <c r="X23" t="e">
        <v>#N/A</v>
      </c>
      <c r="Y23" t="e">
        <v>#N/A</v>
      </c>
      <c r="Z23" t="s">
        <v>571</v>
      </c>
      <c r="AB23">
        <v>30850077</v>
      </c>
      <c r="AC23">
        <v>17</v>
      </c>
      <c r="AD23">
        <v>7</v>
      </c>
      <c r="AE23" t="s">
        <v>303</v>
      </c>
      <c r="AF23" t="s">
        <v>303</v>
      </c>
      <c r="AG23" s="72">
        <v>1174.1584</v>
      </c>
    </row>
    <row r="24" spans="1:33" ht="24.5" x14ac:dyDescent="0.35">
      <c r="A24" s="59" t="str">
        <f t="shared" si="3"/>
        <v>L50-E-48-04-30-80-MULT-LOLPOUS269973</v>
      </c>
      <c r="B24" s="61">
        <v>45544</v>
      </c>
      <c r="C24" s="81">
        <f t="shared" ca="1" si="0"/>
        <v>45729</v>
      </c>
      <c r="D24" s="166" t="s">
        <v>112</v>
      </c>
      <c r="E24" s="82" t="str">
        <f t="shared" si="4"/>
        <v>L50-E-48</v>
      </c>
      <c r="F24" s="60" t="s">
        <v>87</v>
      </c>
      <c r="G24" s="61" t="s">
        <v>122</v>
      </c>
      <c r="H24" s="16">
        <v>30850033</v>
      </c>
      <c r="I24" s="143">
        <v>2</v>
      </c>
      <c r="J24" s="144">
        <f t="shared" si="1"/>
        <v>28</v>
      </c>
      <c r="K24" s="60" t="s">
        <v>300</v>
      </c>
      <c r="L24" s="84">
        <v>1</v>
      </c>
      <c r="M24" s="84">
        <v>0</v>
      </c>
      <c r="N24" s="84">
        <v>1</v>
      </c>
      <c r="O24" s="84">
        <v>0</v>
      </c>
      <c r="P24" s="85"/>
      <c r="Q24" s="86">
        <f t="shared" si="2"/>
        <v>0</v>
      </c>
      <c r="R24" s="87">
        <f>IFERROR(VLOOKUP(H24,AB:AE,3,0),0)</f>
        <v>1</v>
      </c>
      <c r="S24" s="87">
        <f t="shared" si="6"/>
        <v>0</v>
      </c>
      <c r="T24" s="84">
        <f ca="1">DAYS360(B24,C24)</f>
        <v>184</v>
      </c>
      <c r="U24" s="103" t="s">
        <v>773</v>
      </c>
      <c r="V24" t="s">
        <v>561</v>
      </c>
      <c r="W24" t="s">
        <v>570</v>
      </c>
      <c r="X24" t="s">
        <v>303</v>
      </c>
      <c r="Y24" t="s">
        <v>303</v>
      </c>
      <c r="Z24" t="s">
        <v>772</v>
      </c>
      <c r="AB24">
        <v>30850083</v>
      </c>
      <c r="AC24">
        <v>17</v>
      </c>
      <c r="AD24">
        <v>23</v>
      </c>
      <c r="AE24" t="s">
        <v>303</v>
      </c>
      <c r="AF24" t="s">
        <v>303</v>
      </c>
      <c r="AG24" s="72">
        <v>1173.8255999999899</v>
      </c>
    </row>
    <row r="25" spans="1:33" x14ac:dyDescent="0.35">
      <c r="A25" s="59" t="str">
        <f t="shared" si="3"/>
        <v>L35-I-12-04-30-80-MULT-120POUS269981</v>
      </c>
      <c r="B25" s="61">
        <v>45544</v>
      </c>
      <c r="C25" s="81">
        <f t="shared" ca="1" si="0"/>
        <v>45729</v>
      </c>
      <c r="D25" s="59" t="s">
        <v>113</v>
      </c>
      <c r="E25" s="82" t="str">
        <f t="shared" si="4"/>
        <v>L35-I-12</v>
      </c>
      <c r="F25" s="60" t="s">
        <v>87</v>
      </c>
      <c r="G25" s="61" t="s">
        <v>123</v>
      </c>
      <c r="H25" s="142">
        <v>30850034</v>
      </c>
      <c r="I25" s="143">
        <v>3</v>
      </c>
      <c r="J25" s="144">
        <f t="shared" si="1"/>
        <v>28</v>
      </c>
      <c r="K25" s="60" t="s">
        <v>300</v>
      </c>
      <c r="L25" s="84">
        <v>3</v>
      </c>
      <c r="M25" s="84">
        <v>0</v>
      </c>
      <c r="N25" s="84">
        <v>0</v>
      </c>
      <c r="O25" s="84">
        <v>0</v>
      </c>
      <c r="P25" s="85"/>
      <c r="Q25" s="86">
        <f t="shared" si="2"/>
        <v>0</v>
      </c>
      <c r="R25" s="87">
        <f>IFERROR(VLOOKUP(H25,AB:AE,3,0),0)</f>
        <v>3</v>
      </c>
      <c r="S25" s="87">
        <f t="shared" si="6"/>
        <v>0</v>
      </c>
      <c r="T25" s="84" t="s">
        <v>301</v>
      </c>
      <c r="U25" s="95" t="s">
        <v>571</v>
      </c>
      <c r="V25" t="s">
        <v>561</v>
      </c>
      <c r="W25" t="s">
        <v>570</v>
      </c>
      <c r="X25" t="s">
        <v>303</v>
      </c>
      <c r="Y25" t="s">
        <v>303</v>
      </c>
      <c r="Z25" t="s">
        <v>571</v>
      </c>
      <c r="AB25">
        <v>30850086</v>
      </c>
      <c r="AC25">
        <v>17</v>
      </c>
      <c r="AD25">
        <v>8</v>
      </c>
      <c r="AE25" t="s">
        <v>303</v>
      </c>
      <c r="AF25" t="s">
        <v>303</v>
      </c>
      <c r="AG25" s="72">
        <v>444.27419999999898</v>
      </c>
    </row>
    <row r="26" spans="1:33" x14ac:dyDescent="0.35">
      <c r="A26" s="59" t="str">
        <f t="shared" si="3"/>
        <v>L35-I-48-04-30-80-MULT-120POUS269981</v>
      </c>
      <c r="B26" s="61">
        <v>45544</v>
      </c>
      <c r="C26" s="81">
        <f t="shared" ca="1" si="0"/>
        <v>45729</v>
      </c>
      <c r="D26" s="59" t="s">
        <v>114</v>
      </c>
      <c r="E26" s="82" t="str">
        <f t="shared" si="4"/>
        <v>L35-I-48</v>
      </c>
      <c r="F26" s="60" t="s">
        <v>87</v>
      </c>
      <c r="G26" s="61" t="s">
        <v>123</v>
      </c>
      <c r="H26" s="146">
        <v>30850035</v>
      </c>
      <c r="I26" s="143">
        <v>18</v>
      </c>
      <c r="J26" s="144">
        <f t="shared" si="1"/>
        <v>28</v>
      </c>
      <c r="K26" s="60" t="s">
        <v>300</v>
      </c>
      <c r="L26" s="84">
        <v>14</v>
      </c>
      <c r="M26" s="84">
        <v>0</v>
      </c>
      <c r="N26" s="84">
        <v>0</v>
      </c>
      <c r="O26" s="84">
        <v>0</v>
      </c>
      <c r="P26" s="85"/>
      <c r="Q26" s="86">
        <f t="shared" si="2"/>
        <v>-4</v>
      </c>
      <c r="R26" s="87">
        <f>IFERROR(VLOOKUP(H26,AB:AE,3,0),0)</f>
        <v>14</v>
      </c>
      <c r="S26" s="87">
        <f t="shared" si="6"/>
        <v>0</v>
      </c>
      <c r="T26" s="84">
        <f ca="1">DAYS360(B26,C26)</f>
        <v>184</v>
      </c>
      <c r="U26" s="95" t="s">
        <v>572</v>
      </c>
      <c r="V26" t="s">
        <v>561</v>
      </c>
      <c r="W26" t="s">
        <v>573</v>
      </c>
      <c r="X26" t="s">
        <v>303</v>
      </c>
      <c r="Y26" t="s">
        <v>303</v>
      </c>
      <c r="Z26" t="s">
        <v>774</v>
      </c>
      <c r="AB26">
        <v>30850091</v>
      </c>
      <c r="AC26">
        <v>16</v>
      </c>
      <c r="AD26">
        <v>397</v>
      </c>
      <c r="AE26" t="s">
        <v>303</v>
      </c>
      <c r="AF26" t="s">
        <v>303</v>
      </c>
      <c r="AG26" s="72">
        <v>264.39059999999802</v>
      </c>
    </row>
    <row r="27" spans="1:33" x14ac:dyDescent="0.35">
      <c r="A27" s="59" t="str">
        <f t="shared" si="3"/>
        <v>L35-I-12-04-30-80-MULT-120POUS269981</v>
      </c>
      <c r="B27" s="61">
        <v>45544</v>
      </c>
      <c r="C27" s="81">
        <f t="shared" ca="1" si="0"/>
        <v>45729</v>
      </c>
      <c r="D27" s="59" t="s">
        <v>113</v>
      </c>
      <c r="E27" s="82" t="str">
        <f t="shared" si="4"/>
        <v>L35-I-12</v>
      </c>
      <c r="F27" s="60" t="s">
        <v>87</v>
      </c>
      <c r="G27" s="61" t="s">
        <v>123</v>
      </c>
      <c r="H27" s="142">
        <v>30850036</v>
      </c>
      <c r="I27" s="143">
        <v>3</v>
      </c>
      <c r="J27" s="144" t="str">
        <f t="shared" si="1"/>
        <v>CL</v>
      </c>
      <c r="K27" s="60" t="s">
        <v>300</v>
      </c>
      <c r="L27" s="84">
        <v>3</v>
      </c>
      <c r="M27" s="84">
        <v>0</v>
      </c>
      <c r="N27" s="84">
        <v>0</v>
      </c>
      <c r="O27" s="84">
        <v>0</v>
      </c>
      <c r="P27" s="85"/>
      <c r="Q27" s="86">
        <f t="shared" si="2"/>
        <v>0</v>
      </c>
      <c r="R27" s="87">
        <f>IFERROR(VLOOKUP(H27,AB:AE,3,0),I27)</f>
        <v>3</v>
      </c>
      <c r="S27" s="87">
        <f t="shared" si="6"/>
        <v>0</v>
      </c>
      <c r="T27" s="84" t="s">
        <v>301</v>
      </c>
      <c r="U27" s="95" t="s">
        <v>305</v>
      </c>
      <c r="V27" t="s">
        <v>561</v>
      </c>
      <c r="W27" t="s">
        <v>570</v>
      </c>
      <c r="X27" t="e">
        <v>#N/A</v>
      </c>
      <c r="Y27" t="e">
        <v>#N/A</v>
      </c>
      <c r="Z27" t="s">
        <v>571</v>
      </c>
      <c r="AB27">
        <v>30850092</v>
      </c>
      <c r="AC27">
        <v>16</v>
      </c>
      <c r="AD27">
        <v>395</v>
      </c>
      <c r="AE27" t="s">
        <v>303</v>
      </c>
      <c r="AF27" t="s">
        <v>303</v>
      </c>
      <c r="AG27" s="72">
        <v>220.32549999999901</v>
      </c>
    </row>
    <row r="28" spans="1:33" x14ac:dyDescent="0.35">
      <c r="A28" s="59" t="str">
        <f t="shared" si="3"/>
        <v>L35-I-48-04-30-80-MULT-120POUS269981</v>
      </c>
      <c r="B28" s="61">
        <v>45544</v>
      </c>
      <c r="C28" s="81">
        <f t="shared" ca="1" si="0"/>
        <v>45729</v>
      </c>
      <c r="D28" s="59" t="s">
        <v>114</v>
      </c>
      <c r="E28" s="82" t="str">
        <f t="shared" si="4"/>
        <v>L35-I-48</v>
      </c>
      <c r="F28" s="60" t="s">
        <v>87</v>
      </c>
      <c r="G28" s="61" t="s">
        <v>123</v>
      </c>
      <c r="H28" s="142">
        <v>30850037</v>
      </c>
      <c r="I28" s="143">
        <v>5</v>
      </c>
      <c r="J28" s="144" t="str">
        <f t="shared" si="1"/>
        <v>CL</v>
      </c>
      <c r="K28" s="60" t="s">
        <v>300</v>
      </c>
      <c r="L28" s="84">
        <v>5</v>
      </c>
      <c r="M28" s="84">
        <v>0</v>
      </c>
      <c r="N28" s="84">
        <v>0</v>
      </c>
      <c r="O28" s="84">
        <v>0</v>
      </c>
      <c r="P28" s="85"/>
      <c r="Q28" s="86">
        <f t="shared" si="2"/>
        <v>0</v>
      </c>
      <c r="R28" s="87">
        <f>IFERROR(VLOOKUP(H28,AB:AE,3,0),I28)</f>
        <v>5</v>
      </c>
      <c r="S28" s="87">
        <f t="shared" si="6"/>
        <v>0</v>
      </c>
      <c r="T28" s="84" t="s">
        <v>301</v>
      </c>
      <c r="U28" s="95" t="s">
        <v>305</v>
      </c>
      <c r="V28" t="s">
        <v>561</v>
      </c>
      <c r="W28" t="s">
        <v>570</v>
      </c>
      <c r="X28" t="e">
        <v>#N/A</v>
      </c>
      <c r="Y28" t="e">
        <v>#N/A</v>
      </c>
      <c r="Z28" t="s">
        <v>571</v>
      </c>
      <c r="AB28">
        <v>30850094</v>
      </c>
      <c r="AC28">
        <v>13</v>
      </c>
      <c r="AD28">
        <v>3</v>
      </c>
      <c r="AE28" t="s">
        <v>303</v>
      </c>
      <c r="AF28" t="s">
        <v>303</v>
      </c>
      <c r="AG28" s="72">
        <v>449.469999999999</v>
      </c>
    </row>
    <row r="29" spans="1:33" x14ac:dyDescent="0.35">
      <c r="A29" s="59" t="str">
        <f t="shared" si="3"/>
        <v>L35-I-48-04-30-80-MULT-120POUS269981</v>
      </c>
      <c r="B29" s="61">
        <v>45544</v>
      </c>
      <c r="C29" s="81">
        <f t="shared" ca="1" si="0"/>
        <v>45729</v>
      </c>
      <c r="D29" s="59" t="s">
        <v>114</v>
      </c>
      <c r="E29" s="82" t="str">
        <f t="shared" si="4"/>
        <v>L35-I-48</v>
      </c>
      <c r="F29" s="60" t="s">
        <v>87</v>
      </c>
      <c r="G29" s="61" t="s">
        <v>123</v>
      </c>
      <c r="H29" s="142">
        <v>30850038</v>
      </c>
      <c r="I29" s="143">
        <v>3</v>
      </c>
      <c r="J29" s="144" t="str">
        <f t="shared" si="1"/>
        <v>CL</v>
      </c>
      <c r="K29" s="60" t="s">
        <v>300</v>
      </c>
      <c r="L29" s="84">
        <v>3</v>
      </c>
      <c r="M29" s="84">
        <v>0</v>
      </c>
      <c r="N29" s="84">
        <v>0</v>
      </c>
      <c r="O29" s="84">
        <v>0</v>
      </c>
      <c r="P29" s="85"/>
      <c r="Q29" s="86">
        <f t="shared" si="2"/>
        <v>0</v>
      </c>
      <c r="R29" s="87">
        <f>IFERROR(VLOOKUP(H29,AB:AE,3,0),I29)</f>
        <v>3</v>
      </c>
      <c r="S29" s="87">
        <f t="shared" si="6"/>
        <v>0</v>
      </c>
      <c r="T29" s="84" t="s">
        <v>301</v>
      </c>
      <c r="U29" s="95" t="s">
        <v>305</v>
      </c>
      <c r="V29" t="s">
        <v>561</v>
      </c>
      <c r="W29" t="s">
        <v>570</v>
      </c>
      <c r="X29" t="e">
        <v>#N/A</v>
      </c>
      <c r="Y29" t="e">
        <v>#N/A</v>
      </c>
      <c r="Z29" t="s">
        <v>571</v>
      </c>
      <c r="AB29">
        <v>30850095</v>
      </c>
      <c r="AC29">
        <v>12</v>
      </c>
      <c r="AD29">
        <v>0</v>
      </c>
      <c r="AE29" t="s">
        <v>307</v>
      </c>
      <c r="AF29" t="s">
        <v>303</v>
      </c>
      <c r="AG29" s="72">
        <v>125.07550000000001</v>
      </c>
    </row>
    <row r="30" spans="1:33" x14ac:dyDescent="0.35">
      <c r="A30" s="59" t="str">
        <f t="shared" si="3"/>
        <v>L35-I-12-04-30-80-MULT-120POUS269981</v>
      </c>
      <c r="B30" s="61">
        <v>45544</v>
      </c>
      <c r="C30" s="81">
        <f t="shared" ca="1" si="0"/>
        <v>45729</v>
      </c>
      <c r="D30" s="59" t="s">
        <v>113</v>
      </c>
      <c r="E30" s="82" t="str">
        <f t="shared" si="4"/>
        <v>L35-I-12</v>
      </c>
      <c r="F30" s="60" t="s">
        <v>87</v>
      </c>
      <c r="G30" s="61" t="s">
        <v>123</v>
      </c>
      <c r="H30" s="16">
        <v>30850039</v>
      </c>
      <c r="I30" s="143">
        <v>45</v>
      </c>
      <c r="J30" s="144">
        <f t="shared" si="1"/>
        <v>28</v>
      </c>
      <c r="K30" s="60" t="s">
        <v>300</v>
      </c>
      <c r="L30" s="84">
        <v>44</v>
      </c>
      <c r="M30" s="84">
        <v>1</v>
      </c>
      <c r="N30" s="84">
        <v>0</v>
      </c>
      <c r="O30" s="84">
        <v>0</v>
      </c>
      <c r="P30" s="85"/>
      <c r="Q30" s="86">
        <f t="shared" si="2"/>
        <v>0</v>
      </c>
      <c r="R30" s="87">
        <f>IFERROR(VLOOKUP(H30,AB:AE,3,0),0)</f>
        <v>44</v>
      </c>
      <c r="S30" s="87">
        <f t="shared" si="6"/>
        <v>0</v>
      </c>
      <c r="T30" s="84">
        <f ca="1">DAYS360(B30,C30)</f>
        <v>184</v>
      </c>
      <c r="U30" s="95" t="s">
        <v>306</v>
      </c>
      <c r="V30" t="s">
        <v>561</v>
      </c>
      <c r="W30" t="s">
        <v>570</v>
      </c>
      <c r="X30" t="s">
        <v>303</v>
      </c>
      <c r="Y30" t="s">
        <v>303</v>
      </c>
      <c r="Z30" t="s">
        <v>772</v>
      </c>
      <c r="AB30">
        <v>30850096</v>
      </c>
      <c r="AC30">
        <v>12</v>
      </c>
      <c r="AD30">
        <v>8</v>
      </c>
      <c r="AE30" t="s">
        <v>303</v>
      </c>
      <c r="AF30" t="s">
        <v>303</v>
      </c>
      <c r="AG30" s="72">
        <v>149.88939999999999</v>
      </c>
    </row>
    <row r="31" spans="1:33" x14ac:dyDescent="0.35">
      <c r="A31" s="59" t="str">
        <f t="shared" si="3"/>
        <v>L35-I-48-04-40-80-MULT-120POUS269982</v>
      </c>
      <c r="B31" s="61">
        <v>45544</v>
      </c>
      <c r="C31" s="81">
        <f t="shared" ca="1" si="0"/>
        <v>45729</v>
      </c>
      <c r="D31" s="59" t="s">
        <v>115</v>
      </c>
      <c r="E31" s="82" t="str">
        <f t="shared" si="4"/>
        <v>L35-I-48</v>
      </c>
      <c r="F31" s="60" t="s">
        <v>87</v>
      </c>
      <c r="G31" s="61" t="s">
        <v>124</v>
      </c>
      <c r="H31" s="142">
        <v>30850040</v>
      </c>
      <c r="I31" s="143">
        <v>6</v>
      </c>
      <c r="J31" s="144">
        <f t="shared" si="1"/>
        <v>28</v>
      </c>
      <c r="K31" s="60" t="s">
        <v>300</v>
      </c>
      <c r="L31" s="84">
        <v>6</v>
      </c>
      <c r="M31" s="84">
        <v>0</v>
      </c>
      <c r="N31" s="84">
        <v>0</v>
      </c>
      <c r="O31" s="84">
        <v>0</v>
      </c>
      <c r="P31" s="85"/>
      <c r="Q31" s="86">
        <f t="shared" si="2"/>
        <v>0</v>
      </c>
      <c r="R31" s="87">
        <f>IFERROR(VLOOKUP(H31,AB:AE,3,0),0)</f>
        <v>6</v>
      </c>
      <c r="S31" s="87">
        <f t="shared" si="6"/>
        <v>0</v>
      </c>
      <c r="T31" s="84" t="s">
        <v>301</v>
      </c>
      <c r="U31" s="95" t="s">
        <v>571</v>
      </c>
      <c r="V31" t="s">
        <v>561</v>
      </c>
      <c r="W31" t="s">
        <v>570</v>
      </c>
      <c r="X31" t="s">
        <v>303</v>
      </c>
      <c r="Y31" t="s">
        <v>303</v>
      </c>
      <c r="Z31" t="s">
        <v>571</v>
      </c>
      <c r="AB31">
        <v>30850099</v>
      </c>
      <c r="AC31">
        <v>12</v>
      </c>
      <c r="AD31">
        <v>17</v>
      </c>
      <c r="AE31" t="s">
        <v>303</v>
      </c>
      <c r="AF31" t="s">
        <v>303</v>
      </c>
      <c r="AG31" s="72">
        <v>915.77520000000004</v>
      </c>
    </row>
    <row r="32" spans="1:33" x14ac:dyDescent="0.35">
      <c r="A32" s="59" t="str">
        <f t="shared" si="3"/>
        <v>L35-I-48-02-40-80-MULT-120POUS269991</v>
      </c>
      <c r="B32" s="61">
        <v>45544</v>
      </c>
      <c r="C32" s="81">
        <f t="shared" ca="1" si="0"/>
        <v>45729</v>
      </c>
      <c r="D32" s="59" t="s">
        <v>116</v>
      </c>
      <c r="E32" s="82" t="str">
        <f t="shared" si="4"/>
        <v>L35-I-48</v>
      </c>
      <c r="F32" s="60" t="s">
        <v>87</v>
      </c>
      <c r="G32" s="61" t="s">
        <v>125</v>
      </c>
      <c r="H32" s="142">
        <v>30850041</v>
      </c>
      <c r="I32" s="143">
        <v>2</v>
      </c>
      <c r="J32" s="144" t="str">
        <f t="shared" si="1"/>
        <v>CL</v>
      </c>
      <c r="K32" s="60" t="s">
        <v>300</v>
      </c>
      <c r="L32" s="84">
        <v>2</v>
      </c>
      <c r="M32" s="84">
        <v>0</v>
      </c>
      <c r="N32" s="84">
        <v>0</v>
      </c>
      <c r="O32" s="84">
        <v>0</v>
      </c>
      <c r="P32" s="85"/>
      <c r="Q32" s="86">
        <f t="shared" si="2"/>
        <v>0</v>
      </c>
      <c r="R32" s="87">
        <f>IFERROR(VLOOKUP(H32,AB:AE,3,0),I32)</f>
        <v>2</v>
      </c>
      <c r="S32" s="87">
        <f t="shared" si="6"/>
        <v>0</v>
      </c>
      <c r="T32" s="84" t="s">
        <v>301</v>
      </c>
      <c r="U32" s="95" t="s">
        <v>305</v>
      </c>
      <c r="V32" t="s">
        <v>561</v>
      </c>
      <c r="W32" t="s">
        <v>570</v>
      </c>
      <c r="X32" t="e">
        <v>#N/A</v>
      </c>
      <c r="Y32" t="e">
        <v>#N/A</v>
      </c>
      <c r="Z32" t="s">
        <v>571</v>
      </c>
      <c r="AB32">
        <v>30850100</v>
      </c>
      <c r="AC32">
        <v>12</v>
      </c>
      <c r="AD32">
        <v>0</v>
      </c>
      <c r="AE32" t="s">
        <v>303</v>
      </c>
      <c r="AF32" t="s">
        <v>303</v>
      </c>
      <c r="AG32" s="72">
        <v>1818.1415999999899</v>
      </c>
    </row>
    <row r="33" spans="1:33" x14ac:dyDescent="0.35">
      <c r="A33" s="59" t="str">
        <f t="shared" si="3"/>
        <v>L35-I-12-02-40-80-MULT-120POUS269991</v>
      </c>
      <c r="B33" s="61">
        <v>45544</v>
      </c>
      <c r="C33" s="81">
        <f t="shared" ca="1" si="0"/>
        <v>45729</v>
      </c>
      <c r="D33" s="59" t="s">
        <v>117</v>
      </c>
      <c r="E33" s="82" t="str">
        <f t="shared" si="4"/>
        <v>L35-I-12</v>
      </c>
      <c r="F33" s="60" t="s">
        <v>87</v>
      </c>
      <c r="G33" s="61" t="s">
        <v>125</v>
      </c>
      <c r="H33" s="142">
        <v>30850042</v>
      </c>
      <c r="I33" s="143">
        <v>1</v>
      </c>
      <c r="J33" s="144" t="str">
        <f t="shared" si="1"/>
        <v>CL</v>
      </c>
      <c r="K33" s="60" t="s">
        <v>300</v>
      </c>
      <c r="L33" s="84">
        <v>1</v>
      </c>
      <c r="M33" s="84">
        <v>0</v>
      </c>
      <c r="N33" s="84">
        <v>0</v>
      </c>
      <c r="O33" s="84">
        <v>0</v>
      </c>
      <c r="P33" s="85"/>
      <c r="Q33" s="86">
        <f t="shared" si="2"/>
        <v>0</v>
      </c>
      <c r="R33" s="87">
        <f>IFERROR(VLOOKUP(H33,AB:AE,3,0),I33)</f>
        <v>1</v>
      </c>
      <c r="S33" s="87">
        <f>R33-L33</f>
        <v>0</v>
      </c>
      <c r="T33" s="84" t="s">
        <v>301</v>
      </c>
      <c r="U33" s="95" t="s">
        <v>308</v>
      </c>
      <c r="V33" t="s">
        <v>561</v>
      </c>
      <c r="W33" t="s">
        <v>570</v>
      </c>
      <c r="X33" t="e">
        <v>#N/A</v>
      </c>
      <c r="Y33" t="e">
        <v>#N/A</v>
      </c>
      <c r="Z33" t="s">
        <v>571</v>
      </c>
      <c r="AB33">
        <v>30850101</v>
      </c>
      <c r="AC33">
        <v>12</v>
      </c>
      <c r="AD33">
        <v>0</v>
      </c>
      <c r="AE33" t="s">
        <v>307</v>
      </c>
      <c r="AF33" t="s">
        <v>303</v>
      </c>
      <c r="AG33" s="72">
        <v>17.170000000000002</v>
      </c>
    </row>
    <row r="34" spans="1:33" x14ac:dyDescent="0.35">
      <c r="A34" s="59" t="str">
        <f t="shared" si="3"/>
        <v>L35-I-48-02-40-80-MULT-120POUS269991</v>
      </c>
      <c r="B34" s="61">
        <v>45544</v>
      </c>
      <c r="C34" s="81">
        <f t="shared" ca="1" si="0"/>
        <v>45729</v>
      </c>
      <c r="D34" s="59" t="s">
        <v>116</v>
      </c>
      <c r="E34" s="82" t="str">
        <f t="shared" si="4"/>
        <v>L35-I-48</v>
      </c>
      <c r="F34" s="60" t="s">
        <v>87</v>
      </c>
      <c r="G34" s="61" t="s">
        <v>125</v>
      </c>
      <c r="H34" s="142">
        <v>30850043</v>
      </c>
      <c r="I34" s="143">
        <v>2</v>
      </c>
      <c r="J34" s="144" t="str">
        <f t="shared" si="1"/>
        <v>CL</v>
      </c>
      <c r="K34" s="60" t="s">
        <v>300</v>
      </c>
      <c r="L34" s="84">
        <v>2</v>
      </c>
      <c r="M34" s="84">
        <v>0</v>
      </c>
      <c r="N34" s="84">
        <v>0</v>
      </c>
      <c r="O34" s="84">
        <v>0</v>
      </c>
      <c r="P34" s="85"/>
      <c r="Q34" s="86">
        <f t="shared" si="2"/>
        <v>0</v>
      </c>
      <c r="R34" s="87">
        <f>IFERROR(VLOOKUP(H34,AB:AE,3,0),I34)</f>
        <v>2</v>
      </c>
      <c r="S34" s="87">
        <f t="shared" si="6"/>
        <v>0</v>
      </c>
      <c r="T34" s="84" t="s">
        <v>301</v>
      </c>
      <c r="U34" s="95" t="s">
        <v>305</v>
      </c>
      <c r="V34" t="s">
        <v>561</v>
      </c>
      <c r="W34" t="s">
        <v>570</v>
      </c>
      <c r="X34" t="e">
        <v>#N/A</v>
      </c>
      <c r="Y34" t="e">
        <v>#N/A</v>
      </c>
      <c r="Z34" t="s">
        <v>571</v>
      </c>
      <c r="AB34">
        <v>30850105</v>
      </c>
      <c r="AC34">
        <v>12</v>
      </c>
      <c r="AD34">
        <v>2</v>
      </c>
      <c r="AE34" t="s">
        <v>303</v>
      </c>
      <c r="AF34" t="s">
        <v>303</v>
      </c>
      <c r="AG34" s="72">
        <v>226.30410000000001</v>
      </c>
    </row>
    <row r="35" spans="1:33" x14ac:dyDescent="0.35">
      <c r="A35" s="59" t="str">
        <f t="shared" si="3"/>
        <v>L35-I-12-02-40-80-MULT-120POUS269991</v>
      </c>
      <c r="B35" s="61">
        <v>45544</v>
      </c>
      <c r="C35" s="81">
        <f t="shared" ca="1" si="0"/>
        <v>45729</v>
      </c>
      <c r="D35" s="59" t="s">
        <v>117</v>
      </c>
      <c r="E35" s="82" t="str">
        <f t="shared" si="4"/>
        <v>L35-I-12</v>
      </c>
      <c r="F35" s="60" t="s">
        <v>87</v>
      </c>
      <c r="G35" s="61" t="s">
        <v>125</v>
      </c>
      <c r="H35" s="142">
        <v>30850044</v>
      </c>
      <c r="I35" s="143">
        <v>1</v>
      </c>
      <c r="J35" s="144">
        <f t="shared" si="1"/>
        <v>28</v>
      </c>
      <c r="K35" s="60" t="s">
        <v>300</v>
      </c>
      <c r="L35" s="84">
        <v>1</v>
      </c>
      <c r="M35" s="84">
        <v>0</v>
      </c>
      <c r="N35" s="84">
        <v>0</v>
      </c>
      <c r="O35" s="84">
        <v>0</v>
      </c>
      <c r="P35" s="85"/>
      <c r="Q35" s="86">
        <f t="shared" si="2"/>
        <v>0</v>
      </c>
      <c r="R35" s="87">
        <f>IFERROR(VLOOKUP(H35,AB:AE,3,0),0)</f>
        <v>1</v>
      </c>
      <c r="S35" s="87">
        <f t="shared" si="6"/>
        <v>0</v>
      </c>
      <c r="T35" s="84" t="s">
        <v>301</v>
      </c>
      <c r="U35" s="95" t="s">
        <v>571</v>
      </c>
      <c r="V35" t="s">
        <v>561</v>
      </c>
      <c r="W35" t="s">
        <v>570</v>
      </c>
      <c r="X35" t="s">
        <v>303</v>
      </c>
      <c r="Y35" t="s">
        <v>303</v>
      </c>
      <c r="Z35" t="s">
        <v>571</v>
      </c>
      <c r="AB35">
        <v>30850106</v>
      </c>
      <c r="AC35">
        <v>12</v>
      </c>
      <c r="AD35">
        <v>0</v>
      </c>
      <c r="AE35" t="s">
        <v>303</v>
      </c>
      <c r="AF35" t="s">
        <v>303</v>
      </c>
      <c r="AG35" s="72">
        <v>99.090800000000002</v>
      </c>
    </row>
    <row r="36" spans="1:33" x14ac:dyDescent="0.35">
      <c r="A36" s="59" t="str">
        <f t="shared" si="3"/>
        <v>L50-I-12-08-27-90-MULT-9x29POUS270038</v>
      </c>
      <c r="B36" s="61">
        <v>45544</v>
      </c>
      <c r="C36" s="81">
        <f t="shared" ca="1" si="0"/>
        <v>45729</v>
      </c>
      <c r="D36" s="59" t="s">
        <v>118</v>
      </c>
      <c r="E36" s="82" t="str">
        <f t="shared" si="4"/>
        <v>L50-I-12</v>
      </c>
      <c r="F36" s="60" t="s">
        <v>87</v>
      </c>
      <c r="G36" s="61" t="s">
        <v>126</v>
      </c>
      <c r="H36" s="146">
        <v>30850045</v>
      </c>
      <c r="I36" s="143">
        <v>10</v>
      </c>
      <c r="J36" s="144">
        <f t="shared" si="1"/>
        <v>28</v>
      </c>
      <c r="K36" s="60" t="s">
        <v>300</v>
      </c>
      <c r="L36" s="84">
        <v>0</v>
      </c>
      <c r="M36" s="84">
        <v>0</v>
      </c>
      <c r="N36" s="84">
        <v>0</v>
      </c>
      <c r="O36" s="84">
        <v>0</v>
      </c>
      <c r="P36" s="85"/>
      <c r="Q36" s="86">
        <f t="shared" si="2"/>
        <v>-10</v>
      </c>
      <c r="R36" s="87">
        <f>IFERROR(VLOOKUP(H36,AB:AE,3,0),0)</f>
        <v>0</v>
      </c>
      <c r="S36" s="87">
        <f t="shared" si="6"/>
        <v>0</v>
      </c>
      <c r="T36" s="84">
        <f ca="1">DAYS360(B36,C36)</f>
        <v>184</v>
      </c>
      <c r="U36" s="95" t="s">
        <v>244</v>
      </c>
      <c r="V36" t="s">
        <v>561</v>
      </c>
      <c r="W36" t="s">
        <v>573</v>
      </c>
      <c r="X36" t="s">
        <v>303</v>
      </c>
      <c r="Y36" t="s">
        <v>303</v>
      </c>
      <c r="Z36" t="s">
        <v>774</v>
      </c>
      <c r="AB36">
        <v>30850109</v>
      </c>
      <c r="AC36">
        <v>12</v>
      </c>
      <c r="AD36">
        <v>0</v>
      </c>
      <c r="AE36" t="s">
        <v>303</v>
      </c>
      <c r="AF36" t="s">
        <v>303</v>
      </c>
      <c r="AG36" s="72">
        <v>101.75279999999999</v>
      </c>
    </row>
    <row r="37" spans="1:33" x14ac:dyDescent="0.35">
      <c r="A37" s="59" t="str">
        <f t="shared" si="3"/>
        <v>L35-I-48-06-30-80-MULT-120POUS270049</v>
      </c>
      <c r="B37" s="61">
        <v>45544</v>
      </c>
      <c r="C37" s="81">
        <f t="shared" ca="1" si="0"/>
        <v>45729</v>
      </c>
      <c r="D37" s="59" t="s">
        <v>119</v>
      </c>
      <c r="E37" s="82" t="str">
        <f t="shared" si="4"/>
        <v>L35-I-48</v>
      </c>
      <c r="F37" s="60" t="s">
        <v>87</v>
      </c>
      <c r="G37" s="61" t="s">
        <v>127</v>
      </c>
      <c r="H37" s="142">
        <v>30850046</v>
      </c>
      <c r="I37" s="143">
        <v>5</v>
      </c>
      <c r="J37" s="144" t="str">
        <f t="shared" si="1"/>
        <v>CL</v>
      </c>
      <c r="K37" s="60" t="s">
        <v>300</v>
      </c>
      <c r="L37" s="84">
        <v>5</v>
      </c>
      <c r="M37" s="84">
        <v>0</v>
      </c>
      <c r="N37" s="84">
        <v>0</v>
      </c>
      <c r="O37" s="84">
        <v>0</v>
      </c>
      <c r="P37" s="85"/>
      <c r="Q37" s="86">
        <f t="shared" si="2"/>
        <v>0</v>
      </c>
      <c r="R37" s="87">
        <f>IFERROR(VLOOKUP(H37,AB:AE,3,0),I37)</f>
        <v>5</v>
      </c>
      <c r="S37" s="87">
        <f t="shared" si="6"/>
        <v>0</v>
      </c>
      <c r="T37" s="84" t="s">
        <v>301</v>
      </c>
      <c r="U37" s="95" t="s">
        <v>305</v>
      </c>
      <c r="V37" t="s">
        <v>561</v>
      </c>
      <c r="W37" t="s">
        <v>570</v>
      </c>
      <c r="X37" t="e">
        <v>#N/A</v>
      </c>
      <c r="Y37" t="e">
        <v>#N/A</v>
      </c>
      <c r="Z37" t="s">
        <v>571</v>
      </c>
      <c r="AB37">
        <v>30850113</v>
      </c>
      <c r="AC37">
        <v>12</v>
      </c>
      <c r="AD37">
        <v>11</v>
      </c>
      <c r="AE37" t="s">
        <v>303</v>
      </c>
      <c r="AF37" t="s">
        <v>303</v>
      </c>
      <c r="AG37" s="72">
        <v>580.91279999999995</v>
      </c>
    </row>
    <row r="38" spans="1:33" ht="29.15" customHeight="1" x14ac:dyDescent="0.35">
      <c r="A38" s="59" t="str">
        <f t="shared" si="3"/>
        <v>L50-E-48-08-30-80-MULT-LOLPOUS270050</v>
      </c>
      <c r="B38" s="61">
        <v>45544</v>
      </c>
      <c r="C38" s="81">
        <f t="shared" ca="1" si="0"/>
        <v>45729</v>
      </c>
      <c r="D38" s="166" t="s">
        <v>120</v>
      </c>
      <c r="E38" s="82" t="str">
        <f t="shared" si="4"/>
        <v>L50-E-48</v>
      </c>
      <c r="F38" s="60" t="s">
        <v>87</v>
      </c>
      <c r="G38" s="61" t="s">
        <v>128</v>
      </c>
      <c r="H38" s="16">
        <v>30850047</v>
      </c>
      <c r="I38" s="143">
        <v>22</v>
      </c>
      <c r="J38" s="144">
        <f t="shared" si="1"/>
        <v>28</v>
      </c>
      <c r="K38" s="60" t="s">
        <v>309</v>
      </c>
      <c r="L38" s="84">
        <v>20</v>
      </c>
      <c r="M38" s="84">
        <v>1</v>
      </c>
      <c r="N38" s="84">
        <v>1</v>
      </c>
      <c r="O38" s="84">
        <v>0</v>
      </c>
      <c r="P38" s="85"/>
      <c r="Q38" s="86">
        <f t="shared" si="2"/>
        <v>0</v>
      </c>
      <c r="R38" s="87">
        <f>IFERROR(VLOOKUP(H38,AB:AE,3,0),0)</f>
        <v>20</v>
      </c>
      <c r="S38" s="87">
        <f t="shared" si="6"/>
        <v>0</v>
      </c>
      <c r="T38" s="84">
        <f ca="1">DAYS360(B38,C38)</f>
        <v>184</v>
      </c>
      <c r="U38" s="103" t="s">
        <v>773</v>
      </c>
      <c r="V38" t="s">
        <v>561</v>
      </c>
      <c r="W38" t="s">
        <v>570</v>
      </c>
      <c r="X38" t="s">
        <v>303</v>
      </c>
      <c r="Y38" t="s">
        <v>303</v>
      </c>
      <c r="Z38" t="s">
        <v>772</v>
      </c>
      <c r="AB38">
        <v>30850114</v>
      </c>
      <c r="AC38">
        <v>12</v>
      </c>
      <c r="AD38">
        <v>0</v>
      </c>
      <c r="AE38" t="s">
        <v>303</v>
      </c>
      <c r="AF38" t="s">
        <v>303</v>
      </c>
      <c r="AG38" s="72">
        <v>204.78559999999899</v>
      </c>
    </row>
    <row r="39" spans="1:33" ht="60.5" x14ac:dyDescent="0.35">
      <c r="A39" s="59" t="str">
        <f t="shared" si="3"/>
        <v>L50-I-48-12-30-90-MULT-AsymPOUS270034</v>
      </c>
      <c r="B39" s="97">
        <v>45546</v>
      </c>
      <c r="C39" s="81">
        <f t="shared" ca="1" si="0"/>
        <v>45729</v>
      </c>
      <c r="D39" s="96" t="s">
        <v>133</v>
      </c>
      <c r="E39" s="82" t="str">
        <f t="shared" si="4"/>
        <v>L50-I-48</v>
      </c>
      <c r="F39" s="71" t="s">
        <v>87</v>
      </c>
      <c r="G39" s="97" t="s">
        <v>132</v>
      </c>
      <c r="H39" s="142">
        <v>30850049</v>
      </c>
      <c r="I39" s="143">
        <v>1</v>
      </c>
      <c r="J39" s="147">
        <f t="shared" si="1"/>
        <v>26</v>
      </c>
      <c r="K39" s="71" t="s">
        <v>309</v>
      </c>
      <c r="L39" s="84">
        <v>1</v>
      </c>
      <c r="M39" s="84">
        <v>0</v>
      </c>
      <c r="N39" s="84">
        <v>0</v>
      </c>
      <c r="O39" s="84">
        <v>0</v>
      </c>
      <c r="P39" s="85"/>
      <c r="Q39" s="86">
        <f t="shared" si="2"/>
        <v>0</v>
      </c>
      <c r="R39" s="87">
        <f>IFERROR(VLOOKUP(H39,AB:AE,3,0),0)</f>
        <v>1</v>
      </c>
      <c r="S39" s="87">
        <f t="shared" si="6"/>
        <v>0</v>
      </c>
      <c r="T39" s="84" t="s">
        <v>301</v>
      </c>
      <c r="U39" s="98" t="s">
        <v>310</v>
      </c>
      <c r="V39" t="s">
        <v>561</v>
      </c>
      <c r="W39" t="s">
        <v>560</v>
      </c>
      <c r="X39" t="s">
        <v>303</v>
      </c>
      <c r="Y39" t="s">
        <v>303</v>
      </c>
      <c r="Z39" t="s">
        <v>571</v>
      </c>
      <c r="AB39">
        <v>30850115</v>
      </c>
      <c r="AC39">
        <v>12</v>
      </c>
      <c r="AD39">
        <v>21</v>
      </c>
      <c r="AE39" t="s">
        <v>303</v>
      </c>
      <c r="AF39" t="s">
        <v>303</v>
      </c>
      <c r="AG39" s="72">
        <v>4062.0104000000001</v>
      </c>
    </row>
    <row r="40" spans="1:33" x14ac:dyDescent="0.35">
      <c r="A40" s="59" t="str">
        <f t="shared" si="3"/>
        <v>APG-000090-00POUS270034</v>
      </c>
      <c r="B40" s="61">
        <v>45549</v>
      </c>
      <c r="C40" s="81">
        <f t="shared" ca="1" si="0"/>
        <v>45729</v>
      </c>
      <c r="D40" s="14" t="s">
        <v>93</v>
      </c>
      <c r="E40" s="82" t="str">
        <f t="shared" si="4"/>
        <v>APG-0000</v>
      </c>
      <c r="F40" s="9" t="s">
        <v>88</v>
      </c>
      <c r="G40" s="9" t="s">
        <v>132</v>
      </c>
      <c r="H40" s="142">
        <v>50850105</v>
      </c>
      <c r="I40" s="145">
        <v>1</v>
      </c>
      <c r="J40" s="144" t="str">
        <f t="shared" si="1"/>
        <v>CL</v>
      </c>
      <c r="K40" s="9" t="s">
        <v>300</v>
      </c>
      <c r="L40" s="84">
        <v>1</v>
      </c>
      <c r="M40" s="84">
        <v>0</v>
      </c>
      <c r="N40" s="84">
        <v>0</v>
      </c>
      <c r="O40" s="84">
        <v>0</v>
      </c>
      <c r="P40" s="85"/>
      <c r="Q40" s="86">
        <f t="shared" si="2"/>
        <v>0</v>
      </c>
      <c r="R40" s="87">
        <f>IFERROR(VLOOKUP(H40,AB:AE,3,0),I40)</f>
        <v>1</v>
      </c>
      <c r="S40" s="87">
        <f t="shared" si="6"/>
        <v>0</v>
      </c>
      <c r="T40" s="84" t="s">
        <v>301</v>
      </c>
      <c r="U40" s="93" t="s">
        <v>235</v>
      </c>
      <c r="V40" t="s">
        <v>561</v>
      </c>
      <c r="W40" t="s">
        <v>560</v>
      </c>
      <c r="X40" t="e">
        <v>#N/A</v>
      </c>
      <c r="Y40" t="e">
        <v>#N/A</v>
      </c>
      <c r="AB40">
        <v>30850116</v>
      </c>
      <c r="AC40">
        <v>12</v>
      </c>
      <c r="AD40">
        <v>10</v>
      </c>
      <c r="AE40" t="s">
        <v>303</v>
      </c>
      <c r="AF40" t="s">
        <v>303</v>
      </c>
      <c r="AG40" s="72">
        <v>1595.0198</v>
      </c>
    </row>
    <row r="41" spans="1:33" x14ac:dyDescent="0.35">
      <c r="A41" s="59" t="str">
        <f t="shared" si="3"/>
        <v>ASY-000053-00POUS270034</v>
      </c>
      <c r="B41" s="61">
        <v>45546</v>
      </c>
      <c r="C41" s="81">
        <f t="shared" ca="1" si="0"/>
        <v>45729</v>
      </c>
      <c r="D41" s="59" t="s">
        <v>94</v>
      </c>
      <c r="E41" s="82" t="str">
        <f t="shared" si="4"/>
        <v>ASY-0000</v>
      </c>
      <c r="F41" s="60" t="s">
        <v>88</v>
      </c>
      <c r="G41" s="61" t="s">
        <v>132</v>
      </c>
      <c r="H41" s="142">
        <v>50850073</v>
      </c>
      <c r="I41" s="143">
        <v>1</v>
      </c>
      <c r="J41" s="144" t="str">
        <f t="shared" si="1"/>
        <v>CL</v>
      </c>
      <c r="K41" s="60" t="s">
        <v>309</v>
      </c>
      <c r="L41" s="84">
        <v>1</v>
      </c>
      <c r="M41" s="84">
        <v>0</v>
      </c>
      <c r="N41" s="84">
        <v>0</v>
      </c>
      <c r="O41" s="84">
        <v>0</v>
      </c>
      <c r="P41" s="85"/>
      <c r="Q41" s="86">
        <f t="shared" si="2"/>
        <v>0</v>
      </c>
      <c r="R41" s="87">
        <f>IFERROR(VLOOKUP(H41,AB:AE,3,0),I41)</f>
        <v>1</v>
      </c>
      <c r="S41" s="87">
        <f t="shared" si="6"/>
        <v>0</v>
      </c>
      <c r="T41" s="84" t="s">
        <v>301</v>
      </c>
      <c r="U41" s="93" t="s">
        <v>235</v>
      </c>
      <c r="V41" t="s">
        <v>561</v>
      </c>
      <c r="W41" t="s">
        <v>560</v>
      </c>
      <c r="X41" t="e">
        <v>#N/A</v>
      </c>
      <c r="Y41" t="e">
        <v>#N/A</v>
      </c>
      <c r="AB41">
        <v>30850117</v>
      </c>
      <c r="AC41">
        <v>12</v>
      </c>
      <c r="AD41">
        <v>11</v>
      </c>
      <c r="AE41" t="s">
        <v>303</v>
      </c>
      <c r="AF41" t="s">
        <v>303</v>
      </c>
      <c r="AG41" s="72">
        <v>1952.3114</v>
      </c>
    </row>
    <row r="42" spans="1:33" x14ac:dyDescent="0.35">
      <c r="A42" s="59" t="str">
        <f t="shared" si="3"/>
        <v>ASY-000082-00POUS270034</v>
      </c>
      <c r="B42" s="61">
        <v>45546</v>
      </c>
      <c r="C42" s="81">
        <f t="shared" ca="1" si="0"/>
        <v>45729</v>
      </c>
      <c r="D42" s="59" t="s">
        <v>166</v>
      </c>
      <c r="E42" s="82" t="str">
        <f t="shared" si="4"/>
        <v>ASY-0000</v>
      </c>
      <c r="F42" s="60" t="s">
        <v>88</v>
      </c>
      <c r="G42" s="61" t="s">
        <v>132</v>
      </c>
      <c r="H42" s="142">
        <v>50850074</v>
      </c>
      <c r="I42" s="143">
        <v>1</v>
      </c>
      <c r="J42" s="144" t="str">
        <f t="shared" si="1"/>
        <v>CL</v>
      </c>
      <c r="K42" s="60" t="s">
        <v>309</v>
      </c>
      <c r="L42" s="84">
        <v>1</v>
      </c>
      <c r="M42" s="84">
        <v>0</v>
      </c>
      <c r="N42" s="84">
        <v>0</v>
      </c>
      <c r="O42" s="84">
        <v>0</v>
      </c>
      <c r="P42" s="85"/>
      <c r="Q42" s="86">
        <f t="shared" si="2"/>
        <v>0</v>
      </c>
      <c r="R42" s="87">
        <f>IFERROR(VLOOKUP(H42,AB:AE,3,0),I42)</f>
        <v>1</v>
      </c>
      <c r="S42" s="87">
        <f t="shared" si="6"/>
        <v>0</v>
      </c>
      <c r="T42" s="84" t="s">
        <v>301</v>
      </c>
      <c r="U42" s="93" t="s">
        <v>235</v>
      </c>
      <c r="V42" t="s">
        <v>561</v>
      </c>
      <c r="W42" t="s">
        <v>560</v>
      </c>
      <c r="X42" t="e">
        <v>#N/A</v>
      </c>
      <c r="Y42" t="e">
        <v>#N/A</v>
      </c>
      <c r="AB42">
        <v>30850118</v>
      </c>
      <c r="AC42">
        <v>12</v>
      </c>
      <c r="AD42">
        <v>0</v>
      </c>
      <c r="AE42" t="s">
        <v>303</v>
      </c>
      <c r="AF42" t="s">
        <v>303</v>
      </c>
      <c r="AG42" s="72">
        <v>104.443</v>
      </c>
    </row>
    <row r="43" spans="1:33" x14ac:dyDescent="0.35">
      <c r="A43" s="59" t="str">
        <f t="shared" si="3"/>
        <v>ASY-000088-00POUS270034</v>
      </c>
      <c r="B43" s="61">
        <v>45546</v>
      </c>
      <c r="C43" s="81">
        <f t="shared" ca="1" si="0"/>
        <v>45729</v>
      </c>
      <c r="D43" s="59" t="s">
        <v>109</v>
      </c>
      <c r="E43" s="82" t="str">
        <f t="shared" si="4"/>
        <v>ASY-0000</v>
      </c>
      <c r="F43" s="60" t="s">
        <v>88</v>
      </c>
      <c r="G43" s="61" t="s">
        <v>132</v>
      </c>
      <c r="H43" s="142">
        <v>50850075</v>
      </c>
      <c r="I43" s="143">
        <v>1</v>
      </c>
      <c r="J43" s="144" t="str">
        <f t="shared" si="1"/>
        <v>CL</v>
      </c>
      <c r="K43" s="60" t="s">
        <v>309</v>
      </c>
      <c r="L43" s="84">
        <v>1</v>
      </c>
      <c r="M43" s="84">
        <v>0</v>
      </c>
      <c r="N43" s="84">
        <v>0</v>
      </c>
      <c r="O43" s="84">
        <v>0</v>
      </c>
      <c r="P43" s="85"/>
      <c r="Q43" s="86">
        <f t="shared" si="2"/>
        <v>0</v>
      </c>
      <c r="R43" s="87">
        <f>IFERROR(VLOOKUP(H43,AB:AE,3,0),I43)</f>
        <v>1</v>
      </c>
      <c r="S43" s="87">
        <f t="shared" si="6"/>
        <v>0</v>
      </c>
      <c r="T43" s="84" t="s">
        <v>301</v>
      </c>
      <c r="U43" s="93" t="s">
        <v>235</v>
      </c>
      <c r="V43" t="s">
        <v>561</v>
      </c>
      <c r="W43" t="s">
        <v>560</v>
      </c>
      <c r="X43" t="e">
        <v>#N/A</v>
      </c>
      <c r="Y43" t="e">
        <v>#N/A</v>
      </c>
      <c r="AB43">
        <v>30850120</v>
      </c>
      <c r="AC43">
        <v>12</v>
      </c>
      <c r="AD43">
        <v>0</v>
      </c>
      <c r="AE43" t="s">
        <v>303</v>
      </c>
      <c r="AF43" t="s">
        <v>303</v>
      </c>
      <c r="AG43" s="72">
        <v>147.05179999999999</v>
      </c>
    </row>
    <row r="44" spans="1:33" ht="60.5" x14ac:dyDescent="0.35">
      <c r="A44" s="59" t="str">
        <f t="shared" si="3"/>
        <v>L35-I-48-12-30-90-MULT-120POUS270033</v>
      </c>
      <c r="B44" s="61">
        <v>45546</v>
      </c>
      <c r="C44" s="81">
        <f t="shared" ca="1" si="0"/>
        <v>45729</v>
      </c>
      <c r="D44" s="14" t="s">
        <v>130</v>
      </c>
      <c r="E44" s="82" t="str">
        <f t="shared" si="4"/>
        <v>L35-I-48</v>
      </c>
      <c r="F44" s="9" t="s">
        <v>87</v>
      </c>
      <c r="G44" s="9" t="s">
        <v>131</v>
      </c>
      <c r="H44" s="142">
        <v>30850048</v>
      </c>
      <c r="I44" s="145">
        <v>1</v>
      </c>
      <c r="J44" s="144">
        <f t="shared" si="1"/>
        <v>26</v>
      </c>
      <c r="K44" s="9" t="s">
        <v>309</v>
      </c>
      <c r="L44" s="84">
        <v>1</v>
      </c>
      <c r="M44" s="84">
        <v>0</v>
      </c>
      <c r="N44" s="84">
        <v>0</v>
      </c>
      <c r="O44" s="84">
        <v>0</v>
      </c>
      <c r="P44" s="85"/>
      <c r="Q44" s="86">
        <f t="shared" si="2"/>
        <v>0</v>
      </c>
      <c r="R44" s="87">
        <f>IFERROR(VLOOKUP(H44,AB:AE,3,0),0)</f>
        <v>1</v>
      </c>
      <c r="S44" s="87">
        <f t="shared" si="6"/>
        <v>0</v>
      </c>
      <c r="T44" s="84" t="s">
        <v>301</v>
      </c>
      <c r="U44" s="98" t="s">
        <v>311</v>
      </c>
      <c r="V44" t="s">
        <v>561</v>
      </c>
      <c r="W44" t="s">
        <v>560</v>
      </c>
      <c r="X44" t="s">
        <v>303</v>
      </c>
      <c r="Y44" t="s">
        <v>303</v>
      </c>
      <c r="Z44" t="s">
        <v>571</v>
      </c>
      <c r="AB44">
        <v>30850121</v>
      </c>
      <c r="AC44">
        <v>11</v>
      </c>
      <c r="AD44">
        <v>0</v>
      </c>
      <c r="AE44" t="s">
        <v>303</v>
      </c>
      <c r="AF44" t="s">
        <v>303</v>
      </c>
      <c r="AG44" s="72">
        <v>28.830200000000001</v>
      </c>
    </row>
    <row r="45" spans="1:33" x14ac:dyDescent="0.35">
      <c r="A45" s="59" t="str">
        <f t="shared" si="3"/>
        <v>APG-000086-00POUS270033</v>
      </c>
      <c r="B45" s="61">
        <v>45549</v>
      </c>
      <c r="C45" s="81">
        <f t="shared" ca="1" si="0"/>
        <v>45729</v>
      </c>
      <c r="D45" s="14" t="s">
        <v>101</v>
      </c>
      <c r="E45" s="82" t="str">
        <f t="shared" si="4"/>
        <v>APG-0000</v>
      </c>
      <c r="F45" s="9" t="s">
        <v>88</v>
      </c>
      <c r="G45" s="9" t="s">
        <v>131</v>
      </c>
      <c r="H45" s="142">
        <v>50850106</v>
      </c>
      <c r="I45" s="145">
        <v>1</v>
      </c>
      <c r="J45" s="144" t="str">
        <f t="shared" si="1"/>
        <v>CL</v>
      </c>
      <c r="K45" s="9" t="s">
        <v>300</v>
      </c>
      <c r="L45" s="84">
        <v>1</v>
      </c>
      <c r="M45" s="84">
        <v>0</v>
      </c>
      <c r="N45" s="84">
        <v>0</v>
      </c>
      <c r="O45" s="84">
        <v>0</v>
      </c>
      <c r="P45" s="85"/>
      <c r="Q45" s="86">
        <f t="shared" si="2"/>
        <v>0</v>
      </c>
      <c r="R45" s="87">
        <f t="shared" ref="R45:R52" si="7">IFERROR(VLOOKUP(H45,AB:AE,3,0),I45)</f>
        <v>1</v>
      </c>
      <c r="S45" s="87">
        <f t="shared" si="6"/>
        <v>0</v>
      </c>
      <c r="T45" s="84" t="s">
        <v>301</v>
      </c>
      <c r="U45" s="93" t="s">
        <v>235</v>
      </c>
      <c r="V45" t="s">
        <v>561</v>
      </c>
      <c r="W45" t="s">
        <v>560</v>
      </c>
      <c r="X45" t="e">
        <v>#N/A</v>
      </c>
      <c r="Y45" t="e">
        <v>#N/A</v>
      </c>
      <c r="AB45">
        <v>30850123</v>
      </c>
      <c r="AC45">
        <v>11</v>
      </c>
      <c r="AD45">
        <v>0</v>
      </c>
      <c r="AE45" t="s">
        <v>303</v>
      </c>
      <c r="AF45" t="s">
        <v>303</v>
      </c>
      <c r="AG45" s="72">
        <v>172.9812</v>
      </c>
    </row>
    <row r="46" spans="1:33" x14ac:dyDescent="0.35">
      <c r="A46" s="59" t="str">
        <f t="shared" si="3"/>
        <v>ASY-000080-00POUS270033</v>
      </c>
      <c r="B46" s="61">
        <v>45546</v>
      </c>
      <c r="C46" s="81">
        <f t="shared" ca="1" si="0"/>
        <v>45729</v>
      </c>
      <c r="D46" s="14" t="s">
        <v>106</v>
      </c>
      <c r="E46" s="82" t="str">
        <f t="shared" si="4"/>
        <v>ASY-0000</v>
      </c>
      <c r="F46" s="9" t="s">
        <v>88</v>
      </c>
      <c r="G46" s="9" t="s">
        <v>131</v>
      </c>
      <c r="H46" s="142">
        <v>50850071</v>
      </c>
      <c r="I46" s="145">
        <v>1</v>
      </c>
      <c r="J46" s="144" t="str">
        <f t="shared" si="1"/>
        <v>CL</v>
      </c>
      <c r="K46" s="9" t="s">
        <v>309</v>
      </c>
      <c r="L46" s="84">
        <v>1</v>
      </c>
      <c r="M46" s="84">
        <v>0</v>
      </c>
      <c r="N46" s="84">
        <v>0</v>
      </c>
      <c r="O46" s="84">
        <v>0</v>
      </c>
      <c r="P46" s="85"/>
      <c r="Q46" s="86">
        <f t="shared" si="2"/>
        <v>0</v>
      </c>
      <c r="R46" s="87">
        <f t="shared" si="7"/>
        <v>1</v>
      </c>
      <c r="S46" s="87">
        <f t="shared" si="6"/>
        <v>0</v>
      </c>
      <c r="T46" s="84" t="s">
        <v>301</v>
      </c>
      <c r="U46" s="93" t="s">
        <v>235</v>
      </c>
      <c r="V46" t="s">
        <v>561</v>
      </c>
      <c r="W46" t="s">
        <v>560</v>
      </c>
      <c r="X46" t="e">
        <v>#N/A</v>
      </c>
      <c r="Y46" t="e">
        <v>#N/A</v>
      </c>
      <c r="AB46">
        <v>30850124</v>
      </c>
      <c r="AC46">
        <v>11</v>
      </c>
      <c r="AD46">
        <v>3</v>
      </c>
      <c r="AE46" t="s">
        <v>303</v>
      </c>
      <c r="AF46" t="s">
        <v>303</v>
      </c>
      <c r="AG46" s="72">
        <v>115.32080000000001</v>
      </c>
    </row>
    <row r="47" spans="1:33" x14ac:dyDescent="0.35">
      <c r="A47" s="59" t="str">
        <f t="shared" si="3"/>
        <v>ASY-000087-00POUS270033</v>
      </c>
      <c r="B47" s="61">
        <v>45546</v>
      </c>
      <c r="C47" s="81">
        <f t="shared" ca="1" si="0"/>
        <v>45729</v>
      </c>
      <c r="D47" s="14" t="s">
        <v>108</v>
      </c>
      <c r="E47" s="82" t="str">
        <f t="shared" si="4"/>
        <v>ASY-0000</v>
      </c>
      <c r="F47" s="9" t="s">
        <v>88</v>
      </c>
      <c r="G47" s="9" t="s">
        <v>131</v>
      </c>
      <c r="H47" s="142">
        <v>50850072</v>
      </c>
      <c r="I47" s="145">
        <v>1</v>
      </c>
      <c r="J47" s="144" t="str">
        <f t="shared" si="1"/>
        <v>CL</v>
      </c>
      <c r="K47" s="9" t="s">
        <v>309</v>
      </c>
      <c r="L47" s="84">
        <v>1</v>
      </c>
      <c r="M47" s="84">
        <v>0</v>
      </c>
      <c r="N47" s="84">
        <v>0</v>
      </c>
      <c r="O47" s="84">
        <v>0</v>
      </c>
      <c r="P47" s="85"/>
      <c r="Q47" s="86">
        <f t="shared" si="2"/>
        <v>0</v>
      </c>
      <c r="R47" s="87">
        <f t="shared" si="7"/>
        <v>1</v>
      </c>
      <c r="S47" s="87">
        <f t="shared" si="6"/>
        <v>0</v>
      </c>
      <c r="T47" s="84" t="s">
        <v>301</v>
      </c>
      <c r="U47" s="93" t="s">
        <v>235</v>
      </c>
      <c r="V47" t="s">
        <v>561</v>
      </c>
      <c r="W47" t="s">
        <v>560</v>
      </c>
      <c r="X47" t="e">
        <v>#N/A</v>
      </c>
      <c r="Y47" t="e">
        <v>#N/A</v>
      </c>
      <c r="AB47">
        <v>30850126</v>
      </c>
      <c r="AC47">
        <v>11</v>
      </c>
      <c r="AD47">
        <v>3</v>
      </c>
      <c r="AE47" t="s">
        <v>303</v>
      </c>
      <c r="AF47" t="s">
        <v>303</v>
      </c>
      <c r="AG47" s="72">
        <v>28.962</v>
      </c>
    </row>
    <row r="48" spans="1:33" x14ac:dyDescent="0.35">
      <c r="A48" s="59" t="e">
        <f t="shared" si="3"/>
        <v>#N/A</v>
      </c>
      <c r="B48" s="61">
        <v>45547</v>
      </c>
      <c r="C48" s="81">
        <f t="shared" ca="1" si="0"/>
        <v>45729</v>
      </c>
      <c r="D48" s="14" t="s">
        <v>100</v>
      </c>
      <c r="E48" s="82" t="str">
        <f t="shared" si="4"/>
        <v>APG-0000</v>
      </c>
      <c r="F48" s="9" t="s">
        <v>88</v>
      </c>
      <c r="G48" s="9" t="e">
        <v>#N/A</v>
      </c>
      <c r="H48" s="142">
        <v>50850080</v>
      </c>
      <c r="I48" s="145">
        <v>14</v>
      </c>
      <c r="J48" s="144" t="str">
        <f t="shared" si="1"/>
        <v>CL</v>
      </c>
      <c r="K48" s="9" t="s">
        <v>230</v>
      </c>
      <c r="L48" s="84">
        <v>14</v>
      </c>
      <c r="M48" s="84">
        <v>0</v>
      </c>
      <c r="N48" s="84">
        <v>0</v>
      </c>
      <c r="O48" s="84">
        <v>0</v>
      </c>
      <c r="P48" s="85"/>
      <c r="Q48" s="86">
        <f t="shared" si="2"/>
        <v>0</v>
      </c>
      <c r="R48" s="87">
        <f t="shared" si="7"/>
        <v>14</v>
      </c>
      <c r="S48" s="87">
        <f t="shared" si="6"/>
        <v>0</v>
      </c>
      <c r="T48" s="84" t="s">
        <v>301</v>
      </c>
      <c r="U48" s="93" t="s">
        <v>235</v>
      </c>
      <c r="V48" t="s">
        <v>561</v>
      </c>
      <c r="W48" t="s">
        <v>560</v>
      </c>
      <c r="X48" t="e">
        <v>#N/A</v>
      </c>
      <c r="Y48" t="e">
        <v>#N/A</v>
      </c>
      <c r="AB48">
        <v>30850127</v>
      </c>
      <c r="AC48">
        <v>11</v>
      </c>
      <c r="AD48">
        <v>34</v>
      </c>
      <c r="AE48" t="s">
        <v>303</v>
      </c>
      <c r="AF48" t="s">
        <v>303</v>
      </c>
      <c r="AG48" s="72">
        <v>1782.61589999999</v>
      </c>
    </row>
    <row r="49" spans="1:33" x14ac:dyDescent="0.35">
      <c r="A49" s="59" t="e">
        <f t="shared" si="3"/>
        <v>#N/A</v>
      </c>
      <c r="B49" s="61">
        <v>45547</v>
      </c>
      <c r="C49" s="81">
        <f t="shared" ca="1" si="0"/>
        <v>45729</v>
      </c>
      <c r="D49" s="14" t="s">
        <v>101</v>
      </c>
      <c r="E49" s="82" t="str">
        <f t="shared" si="4"/>
        <v>APG-0000</v>
      </c>
      <c r="F49" s="9" t="s">
        <v>88</v>
      </c>
      <c r="G49" s="9" t="e">
        <v>#N/A</v>
      </c>
      <c r="H49" s="142">
        <v>50850081</v>
      </c>
      <c r="I49" s="145">
        <v>278</v>
      </c>
      <c r="J49" s="144" t="str">
        <f t="shared" si="1"/>
        <v>CL</v>
      </c>
      <c r="K49" s="9" t="s">
        <v>230</v>
      </c>
      <c r="L49" s="84">
        <v>278</v>
      </c>
      <c r="M49" s="84">
        <v>0</v>
      </c>
      <c r="N49" s="84">
        <v>0</v>
      </c>
      <c r="O49" s="84">
        <v>0</v>
      </c>
      <c r="P49" s="85"/>
      <c r="Q49" s="86">
        <f t="shared" si="2"/>
        <v>0</v>
      </c>
      <c r="R49" s="87">
        <f t="shared" si="7"/>
        <v>278</v>
      </c>
      <c r="S49" s="87">
        <f t="shared" si="6"/>
        <v>0</v>
      </c>
      <c r="T49" s="84" t="s">
        <v>301</v>
      </c>
      <c r="U49" s="93" t="s">
        <v>235</v>
      </c>
      <c r="V49" t="s">
        <v>561</v>
      </c>
      <c r="W49" t="s">
        <v>560</v>
      </c>
      <c r="X49" t="e">
        <v>#N/A</v>
      </c>
      <c r="Y49" t="e">
        <v>#N/A</v>
      </c>
      <c r="AB49">
        <v>30850128</v>
      </c>
      <c r="AC49">
        <v>11</v>
      </c>
      <c r="AD49">
        <v>90</v>
      </c>
      <c r="AE49" t="s">
        <v>303</v>
      </c>
      <c r="AF49" t="s">
        <v>303</v>
      </c>
      <c r="AG49" s="72">
        <v>4707.9342999999899</v>
      </c>
    </row>
    <row r="50" spans="1:33" x14ac:dyDescent="0.35">
      <c r="A50" s="59" t="e">
        <f t="shared" si="3"/>
        <v>#N/A</v>
      </c>
      <c r="B50" s="61">
        <v>45547</v>
      </c>
      <c r="C50" s="81">
        <f t="shared" ca="1" si="0"/>
        <v>45729</v>
      </c>
      <c r="D50" s="14" t="s">
        <v>105</v>
      </c>
      <c r="E50" s="82" t="str">
        <f t="shared" si="4"/>
        <v>ASY-0000</v>
      </c>
      <c r="F50" s="9" t="s">
        <v>88</v>
      </c>
      <c r="G50" s="9" t="e">
        <v>#N/A</v>
      </c>
      <c r="H50" s="142">
        <v>50850082</v>
      </c>
      <c r="I50" s="145">
        <v>14</v>
      </c>
      <c r="J50" s="144" t="str">
        <f t="shared" si="1"/>
        <v>CL</v>
      </c>
      <c r="K50" s="9" t="s">
        <v>230</v>
      </c>
      <c r="L50" s="84">
        <v>14</v>
      </c>
      <c r="M50" s="84">
        <v>0</v>
      </c>
      <c r="N50" s="84">
        <v>0</v>
      </c>
      <c r="O50" s="84">
        <v>0</v>
      </c>
      <c r="P50" s="85"/>
      <c r="Q50" s="86">
        <f t="shared" si="2"/>
        <v>0</v>
      </c>
      <c r="R50" s="87">
        <f t="shared" si="7"/>
        <v>14</v>
      </c>
      <c r="S50" s="87">
        <f t="shared" si="6"/>
        <v>0</v>
      </c>
      <c r="T50" s="84" t="s">
        <v>301</v>
      </c>
      <c r="U50" s="93" t="s">
        <v>235</v>
      </c>
      <c r="V50" t="s">
        <v>561</v>
      </c>
      <c r="W50" t="s">
        <v>560</v>
      </c>
      <c r="X50" t="e">
        <v>#N/A</v>
      </c>
      <c r="Y50" t="e">
        <v>#N/A</v>
      </c>
      <c r="AB50">
        <v>30850132</v>
      </c>
      <c r="AC50">
        <v>11</v>
      </c>
      <c r="AD50">
        <v>95</v>
      </c>
      <c r="AE50" t="s">
        <v>303</v>
      </c>
      <c r="AF50" t="s">
        <v>303</v>
      </c>
      <c r="AG50" s="72">
        <v>4444.1138000000001</v>
      </c>
    </row>
    <row r="51" spans="1:33" x14ac:dyDescent="0.35">
      <c r="A51" s="59" t="e">
        <f t="shared" si="3"/>
        <v>#N/A</v>
      </c>
      <c r="B51" s="61">
        <v>45547</v>
      </c>
      <c r="C51" s="81">
        <f t="shared" ca="1" si="0"/>
        <v>45729</v>
      </c>
      <c r="D51" s="14" t="s">
        <v>106</v>
      </c>
      <c r="E51" s="82" t="str">
        <f t="shared" si="4"/>
        <v>ASY-0000</v>
      </c>
      <c r="F51" s="9" t="s">
        <v>88</v>
      </c>
      <c r="G51" s="9" t="e">
        <v>#N/A</v>
      </c>
      <c r="H51" s="142">
        <v>50850083</v>
      </c>
      <c r="I51" s="145">
        <v>278</v>
      </c>
      <c r="J51" s="144" t="str">
        <f t="shared" si="1"/>
        <v>CL</v>
      </c>
      <c r="K51" s="9" t="s">
        <v>230</v>
      </c>
      <c r="L51" s="84">
        <v>278</v>
      </c>
      <c r="M51" s="84">
        <v>0</v>
      </c>
      <c r="N51" s="84">
        <v>0</v>
      </c>
      <c r="O51" s="84">
        <v>0</v>
      </c>
      <c r="P51" s="85"/>
      <c r="Q51" s="86">
        <f t="shared" si="2"/>
        <v>0</v>
      </c>
      <c r="R51" s="87">
        <f t="shared" si="7"/>
        <v>278</v>
      </c>
      <c r="S51" s="87">
        <f t="shared" si="6"/>
        <v>0</v>
      </c>
      <c r="T51" s="84" t="s">
        <v>301</v>
      </c>
      <c r="U51" s="93" t="s">
        <v>235</v>
      </c>
      <c r="V51" t="s">
        <v>561</v>
      </c>
      <c r="W51" t="s">
        <v>560</v>
      </c>
      <c r="X51" t="e">
        <v>#N/A</v>
      </c>
      <c r="Y51" t="e">
        <v>#N/A</v>
      </c>
      <c r="AB51">
        <v>30850133</v>
      </c>
      <c r="AC51">
        <v>11</v>
      </c>
      <c r="AD51">
        <v>21</v>
      </c>
      <c r="AE51" t="s">
        <v>303</v>
      </c>
      <c r="AF51" t="s">
        <v>303</v>
      </c>
      <c r="AG51" s="72">
        <v>997.65819999999906</v>
      </c>
    </row>
    <row r="52" spans="1:33" x14ac:dyDescent="0.35">
      <c r="A52" s="59" t="e">
        <f t="shared" si="3"/>
        <v>#N/A</v>
      </c>
      <c r="B52" s="61">
        <v>45547</v>
      </c>
      <c r="C52" s="81">
        <f t="shared" ca="1" si="0"/>
        <v>45729</v>
      </c>
      <c r="D52" s="14" t="s">
        <v>108</v>
      </c>
      <c r="E52" s="82" t="str">
        <f t="shared" si="4"/>
        <v>ASY-0000</v>
      </c>
      <c r="F52" s="9" t="s">
        <v>88</v>
      </c>
      <c r="G52" s="9" t="e">
        <v>#N/A</v>
      </c>
      <c r="H52" s="142">
        <v>50850084</v>
      </c>
      <c r="I52" s="145">
        <v>292</v>
      </c>
      <c r="J52" s="144" t="str">
        <f t="shared" si="1"/>
        <v>CL</v>
      </c>
      <c r="K52" s="9" t="s">
        <v>230</v>
      </c>
      <c r="L52" s="84">
        <v>292</v>
      </c>
      <c r="M52" s="84">
        <v>0</v>
      </c>
      <c r="N52" s="84">
        <v>0</v>
      </c>
      <c r="O52" s="84">
        <v>0</v>
      </c>
      <c r="P52" s="85"/>
      <c r="Q52" s="86">
        <f t="shared" si="2"/>
        <v>0</v>
      </c>
      <c r="R52" s="87">
        <f t="shared" si="7"/>
        <v>292</v>
      </c>
      <c r="S52" s="87">
        <f t="shared" si="6"/>
        <v>0</v>
      </c>
      <c r="T52" s="84" t="s">
        <v>301</v>
      </c>
      <c r="U52" s="95" t="s">
        <v>235</v>
      </c>
      <c r="V52" t="s">
        <v>561</v>
      </c>
      <c r="W52" t="s">
        <v>570</v>
      </c>
      <c r="X52" t="e">
        <v>#N/A</v>
      </c>
      <c r="Y52" t="e">
        <v>#N/A</v>
      </c>
      <c r="AB52">
        <v>30850135</v>
      </c>
      <c r="AC52">
        <v>11</v>
      </c>
      <c r="AD52">
        <v>42</v>
      </c>
      <c r="AE52" t="s">
        <v>303</v>
      </c>
      <c r="AF52" t="s">
        <v>303</v>
      </c>
      <c r="AG52" s="72">
        <v>1977.7463</v>
      </c>
    </row>
    <row r="53" spans="1:33" x14ac:dyDescent="0.35">
      <c r="A53" s="59" t="str">
        <f t="shared" si="3"/>
        <v>L35-I-12-08-35-90-MULT-120POUS270144</v>
      </c>
      <c r="B53" s="61">
        <v>45547</v>
      </c>
      <c r="C53" s="81">
        <f t="shared" ca="1" si="0"/>
        <v>45729</v>
      </c>
      <c r="D53" s="14" t="s">
        <v>186</v>
      </c>
      <c r="E53" s="82" t="str">
        <f t="shared" si="4"/>
        <v>L35-I-12</v>
      </c>
      <c r="F53" s="9" t="s">
        <v>87</v>
      </c>
      <c r="G53" s="9" t="s">
        <v>190</v>
      </c>
      <c r="H53" s="146">
        <v>30850051</v>
      </c>
      <c r="I53" s="145">
        <v>14</v>
      </c>
      <c r="J53" s="144">
        <f t="shared" si="1"/>
        <v>25</v>
      </c>
      <c r="K53" s="9" t="s">
        <v>230</v>
      </c>
      <c r="L53" s="84">
        <v>13</v>
      </c>
      <c r="M53" s="84">
        <v>0</v>
      </c>
      <c r="N53" s="84">
        <v>0</v>
      </c>
      <c r="O53" s="84">
        <v>0</v>
      </c>
      <c r="P53" s="85"/>
      <c r="Q53" s="86">
        <f t="shared" si="2"/>
        <v>-1</v>
      </c>
      <c r="R53" s="87">
        <f>IFERROR(VLOOKUP(H53,AB:AE,3,0),0)</f>
        <v>13</v>
      </c>
      <c r="S53" s="87">
        <f t="shared" si="6"/>
        <v>0</v>
      </c>
      <c r="T53" s="84">
        <f ca="1">DAYS360(B53,C53)</f>
        <v>181</v>
      </c>
      <c r="U53" s="95" t="s">
        <v>312</v>
      </c>
      <c r="V53" t="s">
        <v>561</v>
      </c>
      <c r="W53" t="s">
        <v>560</v>
      </c>
      <c r="X53" t="s">
        <v>303</v>
      </c>
      <c r="Y53" t="s">
        <v>303</v>
      </c>
      <c r="Z53" t="s">
        <v>774</v>
      </c>
      <c r="AB53">
        <v>30850138</v>
      </c>
      <c r="AC53">
        <v>11</v>
      </c>
      <c r="AD53">
        <v>46</v>
      </c>
      <c r="AE53" t="s">
        <v>303</v>
      </c>
      <c r="AF53" t="s">
        <v>303</v>
      </c>
      <c r="AG53" s="72">
        <v>1682.4651999999901</v>
      </c>
    </row>
    <row r="54" spans="1:33" x14ac:dyDescent="0.35">
      <c r="A54" s="59" t="str">
        <f t="shared" si="3"/>
        <v>L35-I-48-04-35-80-MULT-120POUS270169</v>
      </c>
      <c r="B54" s="61">
        <v>45547</v>
      </c>
      <c r="C54" s="81">
        <f t="shared" ca="1" si="0"/>
        <v>45729</v>
      </c>
      <c r="D54" s="14" t="s">
        <v>187</v>
      </c>
      <c r="E54" s="82" t="str">
        <f t="shared" si="4"/>
        <v>L35-I-48</v>
      </c>
      <c r="F54" s="9" t="s">
        <v>87</v>
      </c>
      <c r="G54" s="9" t="s">
        <v>191</v>
      </c>
      <c r="H54" s="146">
        <v>30850052</v>
      </c>
      <c r="I54" s="145">
        <v>18</v>
      </c>
      <c r="J54" s="144">
        <f t="shared" si="1"/>
        <v>25</v>
      </c>
      <c r="K54" s="9" t="s">
        <v>230</v>
      </c>
      <c r="L54" s="84">
        <v>15</v>
      </c>
      <c r="M54" s="84">
        <v>1</v>
      </c>
      <c r="N54" s="84">
        <v>1</v>
      </c>
      <c r="O54" s="84">
        <v>0</v>
      </c>
      <c r="P54" s="85"/>
      <c r="Q54" s="86">
        <f t="shared" si="2"/>
        <v>-1</v>
      </c>
      <c r="R54" s="87">
        <f>IFERROR(VLOOKUP(H54,AB:AE,3,0),0)</f>
        <v>15</v>
      </c>
      <c r="S54" s="87">
        <f t="shared" si="6"/>
        <v>0</v>
      </c>
      <c r="T54" s="84">
        <f ca="1">DAYS360(B54,C54)</f>
        <v>181</v>
      </c>
      <c r="U54" s="95" t="s">
        <v>312</v>
      </c>
      <c r="V54" t="s">
        <v>561</v>
      </c>
      <c r="W54" t="s">
        <v>560</v>
      </c>
      <c r="X54" t="s">
        <v>303</v>
      </c>
      <c r="Y54" t="s">
        <v>303</v>
      </c>
      <c r="Z54" t="s">
        <v>774</v>
      </c>
      <c r="AB54">
        <v>30850139</v>
      </c>
      <c r="AC54">
        <v>10</v>
      </c>
      <c r="AD54">
        <v>13</v>
      </c>
      <c r="AE54" t="s">
        <v>307</v>
      </c>
      <c r="AF54" t="s">
        <v>303</v>
      </c>
      <c r="AG54" s="72">
        <v>2227.9223999999899</v>
      </c>
    </row>
    <row r="55" spans="1:33" ht="48.5" x14ac:dyDescent="0.35">
      <c r="A55" s="59" t="str">
        <f t="shared" si="3"/>
        <v>L35-I-48-10-30-80-MULT-120POUS270044</v>
      </c>
      <c r="B55" s="61">
        <v>45547</v>
      </c>
      <c r="C55" s="81">
        <f t="shared" ca="1" si="0"/>
        <v>45729</v>
      </c>
      <c r="D55" s="14" t="s">
        <v>188</v>
      </c>
      <c r="E55" s="82" t="str">
        <f t="shared" si="4"/>
        <v>L35-I-48</v>
      </c>
      <c r="F55" s="9" t="s">
        <v>87</v>
      </c>
      <c r="G55" s="9" t="s">
        <v>192</v>
      </c>
      <c r="H55" s="16">
        <v>30850053</v>
      </c>
      <c r="I55" s="145">
        <v>130</v>
      </c>
      <c r="J55" s="144">
        <f t="shared" si="1"/>
        <v>25</v>
      </c>
      <c r="K55" s="9" t="s">
        <v>230</v>
      </c>
      <c r="L55" s="84">
        <v>127</v>
      </c>
      <c r="M55" s="84">
        <v>0</v>
      </c>
      <c r="N55" s="84">
        <v>3</v>
      </c>
      <c r="O55" s="84">
        <v>0</v>
      </c>
      <c r="P55" s="85"/>
      <c r="Q55" s="86">
        <f t="shared" si="2"/>
        <v>0</v>
      </c>
      <c r="R55" s="87">
        <f>IFERROR(VLOOKUP(H55,AB:AE,3,0),0)</f>
        <v>127</v>
      </c>
      <c r="S55" s="87">
        <f t="shared" si="6"/>
        <v>0</v>
      </c>
      <c r="T55" s="84">
        <f ca="1">DAYS360(B55,C55)</f>
        <v>181</v>
      </c>
      <c r="U55" s="99" t="s">
        <v>313</v>
      </c>
      <c r="V55" t="s">
        <v>561</v>
      </c>
      <c r="W55" t="s">
        <v>560</v>
      </c>
      <c r="X55" t="s">
        <v>303</v>
      </c>
      <c r="Y55" t="s">
        <v>303</v>
      </c>
      <c r="Z55" t="s">
        <v>772</v>
      </c>
      <c r="AB55">
        <v>30850140</v>
      </c>
      <c r="AC55">
        <v>10</v>
      </c>
      <c r="AD55">
        <v>20</v>
      </c>
      <c r="AE55" t="s">
        <v>303</v>
      </c>
      <c r="AF55" t="s">
        <v>303</v>
      </c>
      <c r="AG55" s="72">
        <v>1671.1618000000001</v>
      </c>
    </row>
    <row r="56" spans="1:33" ht="48.5" x14ac:dyDescent="0.35">
      <c r="A56" s="59" t="str">
        <f t="shared" si="3"/>
        <v>L35-I-48-12-30-80-MULT-120POUS270184</v>
      </c>
      <c r="B56" s="61">
        <v>45547</v>
      </c>
      <c r="C56" s="81">
        <f t="shared" ca="1" si="0"/>
        <v>45729</v>
      </c>
      <c r="D56" s="14" t="s">
        <v>189</v>
      </c>
      <c r="E56" s="82" t="str">
        <f t="shared" si="4"/>
        <v>L35-I-48</v>
      </c>
      <c r="F56" s="9" t="s">
        <v>87</v>
      </c>
      <c r="G56" s="9" t="s">
        <v>193</v>
      </c>
      <c r="H56" s="146">
        <v>30850054</v>
      </c>
      <c r="I56" s="145">
        <v>132</v>
      </c>
      <c r="J56" s="144">
        <f t="shared" si="1"/>
        <v>25</v>
      </c>
      <c r="K56" s="9" t="s">
        <v>230</v>
      </c>
      <c r="L56" s="84">
        <v>115</v>
      </c>
      <c r="M56" s="84">
        <v>2</v>
      </c>
      <c r="N56" s="84">
        <v>6</v>
      </c>
      <c r="O56" s="84">
        <v>0</v>
      </c>
      <c r="P56" s="85"/>
      <c r="Q56" s="86">
        <f t="shared" si="2"/>
        <v>-9</v>
      </c>
      <c r="R56" s="87">
        <f>IFERROR(VLOOKUP(H56,AB:AE,3,0),0)</f>
        <v>115</v>
      </c>
      <c r="S56" s="87">
        <f t="shared" si="6"/>
        <v>0</v>
      </c>
      <c r="T56" s="84">
        <f ca="1">DAYS360(B56,C56)</f>
        <v>181</v>
      </c>
      <c r="U56" s="103" t="s">
        <v>314</v>
      </c>
      <c r="V56" t="s">
        <v>561</v>
      </c>
      <c r="W56" t="s">
        <v>573</v>
      </c>
      <c r="X56" t="s">
        <v>303</v>
      </c>
      <c r="Y56" t="s">
        <v>303</v>
      </c>
      <c r="Z56" t="s">
        <v>774</v>
      </c>
      <c r="AB56">
        <v>30850141</v>
      </c>
      <c r="AC56">
        <v>10</v>
      </c>
      <c r="AD56">
        <v>3</v>
      </c>
      <c r="AE56" t="s">
        <v>303</v>
      </c>
      <c r="AF56" t="s">
        <v>303</v>
      </c>
      <c r="AG56" s="72">
        <v>2142.9584</v>
      </c>
    </row>
    <row r="57" spans="1:33" ht="24.5" thickBot="1" x14ac:dyDescent="0.4">
      <c r="A57" s="59" t="str">
        <f t="shared" si="3"/>
        <v>APG-000086-00POUS270184</v>
      </c>
      <c r="B57" s="100">
        <v>45549</v>
      </c>
      <c r="C57" s="81">
        <f t="shared" ca="1" si="0"/>
        <v>45729</v>
      </c>
      <c r="D57" s="65" t="s">
        <v>101</v>
      </c>
      <c r="E57" s="82" t="str">
        <f t="shared" si="4"/>
        <v>APG-0000</v>
      </c>
      <c r="F57" s="8" t="s">
        <v>88</v>
      </c>
      <c r="G57" s="8" t="s">
        <v>193</v>
      </c>
      <c r="H57" s="142">
        <v>50850107</v>
      </c>
      <c r="I57" s="145">
        <v>2</v>
      </c>
      <c r="J57" s="144" t="str">
        <f t="shared" si="1"/>
        <v>CL</v>
      </c>
      <c r="K57" s="8" t="s">
        <v>315</v>
      </c>
      <c r="L57" s="84">
        <v>2</v>
      </c>
      <c r="M57" s="84">
        <v>0</v>
      </c>
      <c r="N57" s="84">
        <v>0</v>
      </c>
      <c r="O57" s="84">
        <v>0</v>
      </c>
      <c r="P57" s="85"/>
      <c r="Q57" s="86">
        <f t="shared" si="2"/>
        <v>0</v>
      </c>
      <c r="R57" s="87">
        <f t="shared" ref="R57:R79" si="8">IFERROR(VLOOKUP(H57,AB:AE,3,0),I57)</f>
        <v>2</v>
      </c>
      <c r="S57" s="87">
        <f t="shared" si="6"/>
        <v>0</v>
      </c>
      <c r="T57" s="84" t="s">
        <v>301</v>
      </c>
      <c r="U57" s="101" t="s">
        <v>316</v>
      </c>
      <c r="V57" t="s">
        <v>561</v>
      </c>
      <c r="W57" t="s">
        <v>560</v>
      </c>
      <c r="X57" t="e">
        <v>#N/A</v>
      </c>
      <c r="Y57" t="e">
        <v>#N/A</v>
      </c>
      <c r="AB57">
        <v>30850142</v>
      </c>
      <c r="AC57">
        <v>10</v>
      </c>
      <c r="AD57">
        <v>0</v>
      </c>
      <c r="AE57" t="s">
        <v>303</v>
      </c>
      <c r="AF57" t="s">
        <v>303</v>
      </c>
      <c r="AG57" s="72">
        <v>911.54280000000006</v>
      </c>
    </row>
    <row r="58" spans="1:33" x14ac:dyDescent="0.35">
      <c r="A58" s="59" t="str">
        <f t="shared" si="3"/>
        <v>ASY-000080-00POUS270184</v>
      </c>
      <c r="B58" s="100">
        <v>45549</v>
      </c>
      <c r="C58" s="81">
        <f t="shared" ca="1" si="0"/>
        <v>45729</v>
      </c>
      <c r="D58" s="65" t="s">
        <v>106</v>
      </c>
      <c r="E58" s="82" t="str">
        <f t="shared" si="4"/>
        <v>ASY-0000</v>
      </c>
      <c r="F58" s="8" t="s">
        <v>88</v>
      </c>
      <c r="G58" s="8" t="s">
        <v>193</v>
      </c>
      <c r="H58" s="142">
        <v>50850108</v>
      </c>
      <c r="I58" s="145">
        <v>2</v>
      </c>
      <c r="J58" s="144" t="str">
        <f t="shared" si="1"/>
        <v>CL</v>
      </c>
      <c r="K58" s="8" t="s">
        <v>315</v>
      </c>
      <c r="L58" s="84">
        <v>2</v>
      </c>
      <c r="M58" s="84">
        <v>0</v>
      </c>
      <c r="N58" s="84">
        <v>0</v>
      </c>
      <c r="O58" s="84">
        <v>0</v>
      </c>
      <c r="P58" s="85"/>
      <c r="Q58" s="86">
        <f t="shared" si="2"/>
        <v>0</v>
      </c>
      <c r="R58" s="87">
        <f t="shared" si="8"/>
        <v>2</v>
      </c>
      <c r="S58" s="87">
        <f t="shared" si="6"/>
        <v>0</v>
      </c>
      <c r="T58" s="84" t="s">
        <v>301</v>
      </c>
      <c r="U58" s="93" t="s">
        <v>235</v>
      </c>
      <c r="V58" t="s">
        <v>561</v>
      </c>
      <c r="W58" t="s">
        <v>560</v>
      </c>
      <c r="X58" t="e">
        <v>#N/A</v>
      </c>
      <c r="Y58" t="e">
        <v>#N/A</v>
      </c>
      <c r="AB58">
        <v>30850143</v>
      </c>
      <c r="AC58">
        <v>10</v>
      </c>
      <c r="AD58">
        <v>0</v>
      </c>
      <c r="AE58" t="s">
        <v>303</v>
      </c>
      <c r="AF58" t="s">
        <v>303</v>
      </c>
      <c r="AG58" s="72">
        <v>905.21640000000002</v>
      </c>
    </row>
    <row r="59" spans="1:33" x14ac:dyDescent="0.35">
      <c r="A59" s="59" t="str">
        <f t="shared" si="3"/>
        <v>ASY-000087-00POUS270184</v>
      </c>
      <c r="B59" s="100">
        <v>45549</v>
      </c>
      <c r="C59" s="81">
        <f t="shared" ca="1" si="0"/>
        <v>45729</v>
      </c>
      <c r="D59" s="65" t="s">
        <v>108</v>
      </c>
      <c r="E59" s="82" t="str">
        <f t="shared" si="4"/>
        <v>ASY-0000</v>
      </c>
      <c r="F59" s="8" t="s">
        <v>88</v>
      </c>
      <c r="G59" s="8" t="s">
        <v>193</v>
      </c>
      <c r="H59" s="142">
        <v>50850109</v>
      </c>
      <c r="I59" s="145">
        <v>2</v>
      </c>
      <c r="J59" s="144" t="str">
        <f t="shared" si="1"/>
        <v>CL</v>
      </c>
      <c r="K59" s="8" t="s">
        <v>315</v>
      </c>
      <c r="L59" s="84">
        <v>2</v>
      </c>
      <c r="M59" s="84">
        <v>0</v>
      </c>
      <c r="N59" s="84">
        <v>0</v>
      </c>
      <c r="O59" s="84">
        <v>0</v>
      </c>
      <c r="P59" s="85"/>
      <c r="Q59" s="86">
        <f t="shared" si="2"/>
        <v>0</v>
      </c>
      <c r="R59" s="87">
        <f t="shared" si="8"/>
        <v>2</v>
      </c>
      <c r="S59" s="87">
        <f t="shared" si="6"/>
        <v>0</v>
      </c>
      <c r="T59" s="84" t="s">
        <v>301</v>
      </c>
      <c r="U59" s="93" t="s">
        <v>235</v>
      </c>
      <c r="V59" t="s">
        <v>561</v>
      </c>
      <c r="W59" t="s">
        <v>560</v>
      </c>
      <c r="X59" t="e">
        <v>#N/A</v>
      </c>
      <c r="Y59" t="e">
        <v>#N/A</v>
      </c>
      <c r="AB59">
        <v>30850144</v>
      </c>
      <c r="AC59">
        <v>10</v>
      </c>
      <c r="AD59">
        <v>1</v>
      </c>
      <c r="AE59" t="s">
        <v>307</v>
      </c>
      <c r="AF59" t="s">
        <v>303</v>
      </c>
      <c r="AG59" s="72">
        <v>585.98490000000004</v>
      </c>
    </row>
    <row r="60" spans="1:33" x14ac:dyDescent="0.35">
      <c r="A60" s="59" t="e">
        <f t="shared" si="3"/>
        <v>#N/A</v>
      </c>
      <c r="B60" s="61">
        <v>45548</v>
      </c>
      <c r="C60" s="81">
        <f t="shared" ca="1" si="0"/>
        <v>45729</v>
      </c>
      <c r="D60" s="14" t="s">
        <v>80</v>
      </c>
      <c r="E60" s="82" t="str">
        <f t="shared" si="4"/>
        <v>APG-0000</v>
      </c>
      <c r="F60" s="9" t="s">
        <v>88</v>
      </c>
      <c r="G60" s="9" t="e">
        <v>#N/A</v>
      </c>
      <c r="H60" s="142">
        <v>50850090</v>
      </c>
      <c r="I60" s="145">
        <v>2</v>
      </c>
      <c r="J60" s="144" t="str">
        <f t="shared" si="1"/>
        <v>CL</v>
      </c>
      <c r="K60" s="9" t="s">
        <v>242</v>
      </c>
      <c r="L60" s="84">
        <v>2</v>
      </c>
      <c r="M60" s="84">
        <v>0</v>
      </c>
      <c r="N60" s="84">
        <v>0</v>
      </c>
      <c r="O60" s="84">
        <v>0</v>
      </c>
      <c r="P60" s="85"/>
      <c r="Q60" s="86">
        <f t="shared" si="2"/>
        <v>0</v>
      </c>
      <c r="R60" s="87">
        <f t="shared" si="8"/>
        <v>2</v>
      </c>
      <c r="S60" s="87">
        <f t="shared" si="6"/>
        <v>0</v>
      </c>
      <c r="T60" s="84" t="s">
        <v>301</v>
      </c>
      <c r="U60" s="95" t="s">
        <v>235</v>
      </c>
      <c r="V60" t="s">
        <v>561</v>
      </c>
      <c r="W60" t="s">
        <v>560</v>
      </c>
      <c r="X60" t="e">
        <v>#N/A</v>
      </c>
      <c r="Y60" t="e">
        <v>#N/A</v>
      </c>
      <c r="AB60">
        <v>30850145</v>
      </c>
      <c r="AC60">
        <v>10</v>
      </c>
      <c r="AD60">
        <v>0</v>
      </c>
      <c r="AE60" t="s">
        <v>303</v>
      </c>
      <c r="AF60" t="s">
        <v>303</v>
      </c>
      <c r="AG60" s="72">
        <v>1363.6089999999899</v>
      </c>
    </row>
    <row r="61" spans="1:33" x14ac:dyDescent="0.35">
      <c r="A61" s="59" t="e">
        <f t="shared" si="3"/>
        <v>#N/A</v>
      </c>
      <c r="B61" s="61">
        <v>45548</v>
      </c>
      <c r="C61" s="81">
        <f t="shared" ca="1" si="0"/>
        <v>45729</v>
      </c>
      <c r="D61" s="14" t="s">
        <v>102</v>
      </c>
      <c r="E61" s="82" t="str">
        <f t="shared" si="4"/>
        <v>APG-0000</v>
      </c>
      <c r="F61" s="9" t="s">
        <v>88</v>
      </c>
      <c r="G61" s="9" t="e">
        <v>#N/A</v>
      </c>
      <c r="H61" s="142">
        <v>50850091</v>
      </c>
      <c r="I61" s="145">
        <v>150</v>
      </c>
      <c r="J61" s="144" t="str">
        <f t="shared" si="1"/>
        <v>CL</v>
      </c>
      <c r="K61" s="9" t="s">
        <v>242</v>
      </c>
      <c r="L61" s="84">
        <v>150</v>
      </c>
      <c r="M61" s="84">
        <v>0</v>
      </c>
      <c r="N61" s="84">
        <v>0</v>
      </c>
      <c r="O61" s="84">
        <v>0</v>
      </c>
      <c r="P61" s="85"/>
      <c r="Q61" s="86">
        <f t="shared" si="2"/>
        <v>0</v>
      </c>
      <c r="R61" s="87">
        <f t="shared" si="8"/>
        <v>150</v>
      </c>
      <c r="S61" s="87">
        <f t="shared" si="6"/>
        <v>0</v>
      </c>
      <c r="T61" s="84" t="s">
        <v>301</v>
      </c>
      <c r="U61" s="95" t="s">
        <v>308</v>
      </c>
      <c r="V61" t="s">
        <v>561</v>
      </c>
      <c r="W61" t="s">
        <v>560</v>
      </c>
      <c r="X61" t="e">
        <v>#N/A</v>
      </c>
      <c r="Y61" t="e">
        <v>#N/A</v>
      </c>
      <c r="AB61">
        <v>30850147</v>
      </c>
      <c r="AC61">
        <v>10</v>
      </c>
      <c r="AD61">
        <v>4</v>
      </c>
      <c r="AE61" t="s">
        <v>303</v>
      </c>
      <c r="AF61" t="s">
        <v>303</v>
      </c>
      <c r="AG61" s="72">
        <v>676.66449999999895</v>
      </c>
    </row>
    <row r="62" spans="1:33" x14ac:dyDescent="0.35">
      <c r="A62" s="59" t="e">
        <f t="shared" si="3"/>
        <v>#N/A</v>
      </c>
      <c r="B62" s="61">
        <v>45548</v>
      </c>
      <c r="C62" s="81">
        <f t="shared" ca="1" si="0"/>
        <v>45729</v>
      </c>
      <c r="D62" s="14" t="s">
        <v>194</v>
      </c>
      <c r="E62" s="82" t="str">
        <f t="shared" si="4"/>
        <v>ASY-0000</v>
      </c>
      <c r="F62" s="9" t="s">
        <v>88</v>
      </c>
      <c r="G62" s="9" t="e">
        <v>#N/A</v>
      </c>
      <c r="H62" s="142">
        <v>50850092</v>
      </c>
      <c r="I62" s="145">
        <v>2</v>
      </c>
      <c r="J62" s="144" t="str">
        <f t="shared" si="1"/>
        <v>CL</v>
      </c>
      <c r="K62" s="9" t="s">
        <v>242</v>
      </c>
      <c r="L62" s="84">
        <v>2</v>
      </c>
      <c r="M62" s="84">
        <v>0</v>
      </c>
      <c r="N62" s="84">
        <v>0</v>
      </c>
      <c r="O62" s="84">
        <v>0</v>
      </c>
      <c r="P62" s="85"/>
      <c r="Q62" s="86">
        <f t="shared" si="2"/>
        <v>0</v>
      </c>
      <c r="R62" s="87">
        <f t="shared" si="8"/>
        <v>2</v>
      </c>
      <c r="S62" s="87">
        <f t="shared" si="6"/>
        <v>0</v>
      </c>
      <c r="T62" s="84" t="s">
        <v>301</v>
      </c>
      <c r="U62" s="93" t="s">
        <v>235</v>
      </c>
      <c r="V62" t="s">
        <v>561</v>
      </c>
      <c r="W62" t="s">
        <v>560</v>
      </c>
      <c r="X62" t="e">
        <v>#N/A</v>
      </c>
      <c r="Y62" t="e">
        <v>#N/A</v>
      </c>
      <c r="AB62">
        <v>30850148</v>
      </c>
      <c r="AC62">
        <v>10</v>
      </c>
      <c r="AD62">
        <v>4</v>
      </c>
      <c r="AE62" t="s">
        <v>303</v>
      </c>
      <c r="AF62" t="s">
        <v>303</v>
      </c>
      <c r="AG62" s="72">
        <v>679.34450000000004</v>
      </c>
    </row>
    <row r="63" spans="1:33" x14ac:dyDescent="0.35">
      <c r="A63" s="59" t="e">
        <f t="shared" si="3"/>
        <v>#N/A</v>
      </c>
      <c r="B63" s="61">
        <v>45548</v>
      </c>
      <c r="C63" s="81">
        <f t="shared" ca="1" si="0"/>
        <v>45729</v>
      </c>
      <c r="D63" s="14" t="s">
        <v>195</v>
      </c>
      <c r="E63" s="82" t="str">
        <f t="shared" si="4"/>
        <v>ASY-0000</v>
      </c>
      <c r="F63" s="9" t="s">
        <v>88</v>
      </c>
      <c r="G63" s="9" t="e">
        <v>#N/A</v>
      </c>
      <c r="H63" s="142">
        <v>50850093</v>
      </c>
      <c r="I63" s="145">
        <v>3</v>
      </c>
      <c r="J63" s="144" t="str">
        <f t="shared" si="1"/>
        <v>CL</v>
      </c>
      <c r="K63" s="9" t="s">
        <v>242</v>
      </c>
      <c r="L63" s="84">
        <v>3</v>
      </c>
      <c r="M63" s="84">
        <v>0</v>
      </c>
      <c r="N63" s="84">
        <v>0</v>
      </c>
      <c r="O63" s="84">
        <v>0</v>
      </c>
      <c r="P63" s="85"/>
      <c r="Q63" s="86">
        <f t="shared" si="2"/>
        <v>0</v>
      </c>
      <c r="R63" s="87">
        <f t="shared" si="8"/>
        <v>3</v>
      </c>
      <c r="S63" s="87">
        <f t="shared" si="6"/>
        <v>0</v>
      </c>
      <c r="T63" s="84" t="s">
        <v>301</v>
      </c>
      <c r="U63" s="93" t="s">
        <v>235</v>
      </c>
      <c r="V63" t="s">
        <v>561</v>
      </c>
      <c r="W63" t="s">
        <v>560</v>
      </c>
      <c r="X63" t="e">
        <v>#N/A</v>
      </c>
      <c r="Y63" t="e">
        <v>#N/A</v>
      </c>
      <c r="AB63">
        <v>30850149</v>
      </c>
      <c r="AC63">
        <v>10</v>
      </c>
      <c r="AD63">
        <v>0</v>
      </c>
      <c r="AE63" t="s">
        <v>307</v>
      </c>
      <c r="AF63" t="s">
        <v>303</v>
      </c>
      <c r="AG63" s="72">
        <v>289.101</v>
      </c>
    </row>
    <row r="64" spans="1:33" x14ac:dyDescent="0.35">
      <c r="A64" s="59" t="e">
        <f t="shared" si="3"/>
        <v>#N/A</v>
      </c>
      <c r="B64" s="61">
        <v>45548</v>
      </c>
      <c r="C64" s="81">
        <f t="shared" ca="1" si="0"/>
        <v>45729</v>
      </c>
      <c r="D64" s="14" t="s">
        <v>196</v>
      </c>
      <c r="E64" s="82" t="str">
        <f t="shared" si="4"/>
        <v>ASY-0000</v>
      </c>
      <c r="F64" s="9" t="s">
        <v>88</v>
      </c>
      <c r="G64" s="9" t="e">
        <v>#N/A</v>
      </c>
      <c r="H64" s="142">
        <v>50850094</v>
      </c>
      <c r="I64" s="145">
        <v>63</v>
      </c>
      <c r="J64" s="144" t="str">
        <f t="shared" si="1"/>
        <v>CL</v>
      </c>
      <c r="K64" s="9" t="s">
        <v>242</v>
      </c>
      <c r="L64" s="84">
        <v>63</v>
      </c>
      <c r="M64" s="84">
        <v>0</v>
      </c>
      <c r="N64" s="84">
        <v>0</v>
      </c>
      <c r="O64" s="84">
        <v>0</v>
      </c>
      <c r="P64" s="85"/>
      <c r="Q64" s="86">
        <f t="shared" si="2"/>
        <v>0</v>
      </c>
      <c r="R64" s="87">
        <f t="shared" si="8"/>
        <v>63</v>
      </c>
      <c r="S64" s="87">
        <f t="shared" si="6"/>
        <v>0</v>
      </c>
      <c r="T64" s="84" t="s">
        <v>301</v>
      </c>
      <c r="U64" s="93" t="s">
        <v>235</v>
      </c>
      <c r="V64" t="s">
        <v>561</v>
      </c>
      <c r="W64" t="s">
        <v>560</v>
      </c>
      <c r="X64" t="e">
        <v>#N/A</v>
      </c>
      <c r="Y64" t="e">
        <v>#N/A</v>
      </c>
      <c r="AB64">
        <v>30850151</v>
      </c>
      <c r="AC64">
        <v>10</v>
      </c>
      <c r="AD64">
        <v>0</v>
      </c>
      <c r="AE64" t="s">
        <v>303</v>
      </c>
      <c r="AF64" t="s">
        <v>303</v>
      </c>
      <c r="AG64" s="72">
        <v>401.96669999999898</v>
      </c>
    </row>
    <row r="65" spans="1:34" x14ac:dyDescent="0.35">
      <c r="A65" s="59" t="e">
        <f t="shared" si="3"/>
        <v>#N/A</v>
      </c>
      <c r="B65" s="61">
        <v>45548</v>
      </c>
      <c r="C65" s="81">
        <f t="shared" ca="1" si="0"/>
        <v>45729</v>
      </c>
      <c r="D65" s="14" t="s">
        <v>197</v>
      </c>
      <c r="E65" s="82" t="str">
        <f t="shared" si="4"/>
        <v>ASY-0000</v>
      </c>
      <c r="F65" s="9" t="s">
        <v>88</v>
      </c>
      <c r="G65" s="9" t="e">
        <v>#N/A</v>
      </c>
      <c r="H65" s="142">
        <v>50850095</v>
      </c>
      <c r="I65" s="145">
        <v>18</v>
      </c>
      <c r="J65" s="144" t="str">
        <f t="shared" si="1"/>
        <v>CL</v>
      </c>
      <c r="K65" s="9" t="s">
        <v>242</v>
      </c>
      <c r="L65" s="84">
        <v>18</v>
      </c>
      <c r="M65" s="84">
        <v>0</v>
      </c>
      <c r="N65" s="84">
        <v>0</v>
      </c>
      <c r="O65" s="84">
        <v>0</v>
      </c>
      <c r="P65" s="85"/>
      <c r="Q65" s="86">
        <f t="shared" si="2"/>
        <v>0</v>
      </c>
      <c r="R65" s="87">
        <f t="shared" si="8"/>
        <v>18</v>
      </c>
      <c r="S65" s="87">
        <f t="shared" si="6"/>
        <v>0</v>
      </c>
      <c r="T65" s="84" t="s">
        <v>301</v>
      </c>
      <c r="U65" s="93" t="s">
        <v>235</v>
      </c>
      <c r="V65" t="s">
        <v>561</v>
      </c>
      <c r="W65" t="s">
        <v>560</v>
      </c>
      <c r="X65" t="e">
        <v>#N/A</v>
      </c>
      <c r="Y65" t="e">
        <v>#N/A</v>
      </c>
      <c r="AB65">
        <v>30850152</v>
      </c>
      <c r="AC65">
        <v>10</v>
      </c>
      <c r="AD65">
        <v>1</v>
      </c>
      <c r="AE65" t="s">
        <v>303</v>
      </c>
      <c r="AF65" t="s">
        <v>303</v>
      </c>
      <c r="AG65" s="72">
        <v>74.944699999999898</v>
      </c>
    </row>
    <row r="66" spans="1:34" x14ac:dyDescent="0.35">
      <c r="A66" s="59" t="e">
        <f t="shared" si="3"/>
        <v>#N/A</v>
      </c>
      <c r="B66" s="61">
        <v>45548</v>
      </c>
      <c r="C66" s="81">
        <f t="shared" ca="1" si="0"/>
        <v>45729</v>
      </c>
      <c r="D66" s="14" t="s">
        <v>198</v>
      </c>
      <c r="E66" s="82" t="str">
        <f t="shared" si="4"/>
        <v>ASY-0000</v>
      </c>
      <c r="F66" s="9" t="s">
        <v>88</v>
      </c>
      <c r="G66" s="9" t="e">
        <v>#N/A</v>
      </c>
      <c r="H66" s="142">
        <v>50850096</v>
      </c>
      <c r="I66" s="145">
        <v>24</v>
      </c>
      <c r="J66" s="144" t="str">
        <f t="shared" si="1"/>
        <v>CL</v>
      </c>
      <c r="K66" s="9" t="s">
        <v>242</v>
      </c>
      <c r="L66" s="84">
        <v>24</v>
      </c>
      <c r="M66" s="84">
        <v>0</v>
      </c>
      <c r="N66" s="84">
        <v>0</v>
      </c>
      <c r="O66" s="84">
        <v>0</v>
      </c>
      <c r="P66" s="85"/>
      <c r="Q66" s="86">
        <f t="shared" si="2"/>
        <v>0</v>
      </c>
      <c r="R66" s="87">
        <f t="shared" si="8"/>
        <v>24</v>
      </c>
      <c r="S66" s="87">
        <f t="shared" si="6"/>
        <v>0</v>
      </c>
      <c r="T66" s="84" t="s">
        <v>301</v>
      </c>
      <c r="U66" s="93" t="s">
        <v>235</v>
      </c>
      <c r="V66" t="s">
        <v>561</v>
      </c>
      <c r="W66" t="s">
        <v>560</v>
      </c>
      <c r="X66" t="e">
        <v>#N/A</v>
      </c>
      <c r="Y66" t="e">
        <v>#N/A</v>
      </c>
      <c r="AB66">
        <v>30850153</v>
      </c>
      <c r="AC66">
        <v>10</v>
      </c>
      <c r="AD66">
        <v>0</v>
      </c>
      <c r="AE66" t="s">
        <v>307</v>
      </c>
      <c r="AF66" t="s">
        <v>303</v>
      </c>
      <c r="AG66" s="72">
        <v>113.4556</v>
      </c>
    </row>
    <row r="67" spans="1:34" x14ac:dyDescent="0.35">
      <c r="A67" s="59" t="e">
        <f t="shared" si="3"/>
        <v>#N/A</v>
      </c>
      <c r="B67" s="61">
        <v>45548</v>
      </c>
      <c r="C67" s="81">
        <f t="shared" ref="C67:C130" ca="1" si="9">TODAY()</f>
        <v>45729</v>
      </c>
      <c r="D67" s="14" t="s">
        <v>199</v>
      </c>
      <c r="E67" s="82" t="str">
        <f t="shared" si="4"/>
        <v>ASY-0000</v>
      </c>
      <c r="F67" s="9" t="s">
        <v>88</v>
      </c>
      <c r="G67" s="9" t="e">
        <v>#N/A</v>
      </c>
      <c r="H67" s="142">
        <v>50850097</v>
      </c>
      <c r="I67" s="145">
        <v>12</v>
      </c>
      <c r="J67" s="144" t="str">
        <f t="shared" ref="J67:J130" si="10">IFERROR(VLOOKUP(H67,AB:AD,2,0),"CL")</f>
        <v>CL</v>
      </c>
      <c r="K67" s="9" t="s">
        <v>242</v>
      </c>
      <c r="L67" s="84">
        <v>12</v>
      </c>
      <c r="M67" s="84">
        <v>0</v>
      </c>
      <c r="N67" s="84">
        <v>0</v>
      </c>
      <c r="O67" s="84">
        <v>0</v>
      </c>
      <c r="P67" s="85"/>
      <c r="Q67" s="86">
        <f t="shared" ref="Q67:Q130" si="11">(L67+M67+N67+O67)-I67</f>
        <v>0</v>
      </c>
      <c r="R67" s="87">
        <f t="shared" si="8"/>
        <v>12</v>
      </c>
      <c r="S67" s="87">
        <f t="shared" si="6"/>
        <v>0</v>
      </c>
      <c r="T67" s="84" t="s">
        <v>301</v>
      </c>
      <c r="U67" s="93" t="s">
        <v>235</v>
      </c>
      <c r="V67" t="s">
        <v>561</v>
      </c>
      <c r="W67" t="s">
        <v>560</v>
      </c>
      <c r="X67" t="e">
        <v>#N/A</v>
      </c>
      <c r="Y67" t="e">
        <v>#N/A</v>
      </c>
      <c r="AB67">
        <v>30850154</v>
      </c>
      <c r="AC67">
        <v>10</v>
      </c>
      <c r="AD67">
        <v>0</v>
      </c>
      <c r="AE67" t="s">
        <v>307</v>
      </c>
      <c r="AF67" t="s">
        <v>303</v>
      </c>
      <c r="AG67" s="72">
        <v>233.25200000000001</v>
      </c>
    </row>
    <row r="68" spans="1:34" x14ac:dyDescent="0.35">
      <c r="A68" s="59" t="e">
        <f t="shared" ref="A68:A131" si="12">CONCATENATE(D68,G68)</f>
        <v>#N/A</v>
      </c>
      <c r="B68" s="61">
        <v>45548</v>
      </c>
      <c r="C68" s="81">
        <f t="shared" ca="1" si="9"/>
        <v>45729</v>
      </c>
      <c r="D68" s="14" t="s">
        <v>200</v>
      </c>
      <c r="E68" s="82" t="str">
        <f t="shared" ref="E68:E131" si="13">LEFT(D68,8)</f>
        <v>ASY-0000</v>
      </c>
      <c r="F68" s="9" t="s">
        <v>88</v>
      </c>
      <c r="G68" s="9" t="e">
        <v>#N/A</v>
      </c>
      <c r="H68" s="142">
        <v>50850098</v>
      </c>
      <c r="I68" s="145">
        <v>4</v>
      </c>
      <c r="J68" s="144" t="str">
        <f t="shared" si="10"/>
        <v>CL</v>
      </c>
      <c r="K68" s="9" t="s">
        <v>242</v>
      </c>
      <c r="L68" s="84">
        <v>4</v>
      </c>
      <c r="M68" s="84">
        <v>0</v>
      </c>
      <c r="N68" s="84">
        <v>0</v>
      </c>
      <c r="O68" s="84">
        <v>0</v>
      </c>
      <c r="P68" s="85"/>
      <c r="Q68" s="86">
        <f t="shared" si="11"/>
        <v>0</v>
      </c>
      <c r="R68" s="87">
        <f t="shared" si="8"/>
        <v>4</v>
      </c>
      <c r="S68" s="87">
        <f t="shared" ref="S68:S131" si="14">R68-L68</f>
        <v>0</v>
      </c>
      <c r="T68" s="84" t="s">
        <v>301</v>
      </c>
      <c r="U68" s="93" t="s">
        <v>235</v>
      </c>
      <c r="V68" t="s">
        <v>561</v>
      </c>
      <c r="W68" t="s">
        <v>560</v>
      </c>
      <c r="X68" t="e">
        <v>#N/A</v>
      </c>
      <c r="Y68" t="e">
        <v>#N/A</v>
      </c>
      <c r="AB68">
        <v>30850155</v>
      </c>
      <c r="AC68">
        <v>10</v>
      </c>
      <c r="AD68">
        <v>0</v>
      </c>
      <c r="AE68" t="s">
        <v>307</v>
      </c>
      <c r="AF68" t="s">
        <v>303</v>
      </c>
      <c r="AG68" s="72">
        <v>43.6</v>
      </c>
    </row>
    <row r="69" spans="1:34" x14ac:dyDescent="0.35">
      <c r="A69" s="59" t="e">
        <f t="shared" si="12"/>
        <v>#N/A</v>
      </c>
      <c r="B69" s="61">
        <v>45548</v>
      </c>
      <c r="C69" s="81">
        <f t="shared" ca="1" si="9"/>
        <v>45729</v>
      </c>
      <c r="D69" s="14" t="s">
        <v>201</v>
      </c>
      <c r="E69" s="82" t="str">
        <f t="shared" si="13"/>
        <v>ASY-0000</v>
      </c>
      <c r="F69" s="9" t="s">
        <v>88</v>
      </c>
      <c r="G69" s="9" t="e">
        <v>#N/A</v>
      </c>
      <c r="H69" s="142">
        <v>50850099</v>
      </c>
      <c r="I69" s="145">
        <v>26</v>
      </c>
      <c r="J69" s="144" t="str">
        <f t="shared" si="10"/>
        <v>CL</v>
      </c>
      <c r="K69" s="9" t="s">
        <v>242</v>
      </c>
      <c r="L69" s="84">
        <v>26</v>
      </c>
      <c r="M69" s="84">
        <v>0</v>
      </c>
      <c r="N69" s="84">
        <v>0</v>
      </c>
      <c r="O69" s="84">
        <v>0</v>
      </c>
      <c r="P69" s="85"/>
      <c r="Q69" s="86">
        <f t="shared" si="11"/>
        <v>0</v>
      </c>
      <c r="R69" s="87">
        <f t="shared" si="8"/>
        <v>26</v>
      </c>
      <c r="S69" s="87">
        <f t="shared" si="14"/>
        <v>0</v>
      </c>
      <c r="T69" s="84" t="s">
        <v>301</v>
      </c>
      <c r="U69" s="93" t="s">
        <v>235</v>
      </c>
      <c r="V69" t="s">
        <v>561</v>
      </c>
      <c r="W69" t="s">
        <v>560</v>
      </c>
      <c r="X69" t="e">
        <v>#N/A</v>
      </c>
      <c r="Y69" t="e">
        <v>#N/A</v>
      </c>
      <c r="AB69">
        <v>30850156</v>
      </c>
      <c r="AC69">
        <v>10</v>
      </c>
      <c r="AD69">
        <v>0</v>
      </c>
      <c r="AE69" t="s">
        <v>307</v>
      </c>
      <c r="AF69" t="s">
        <v>303</v>
      </c>
      <c r="AG69" s="72">
        <v>56.2378</v>
      </c>
    </row>
    <row r="70" spans="1:34" x14ac:dyDescent="0.35">
      <c r="A70" s="59" t="e">
        <f t="shared" si="12"/>
        <v>#N/A</v>
      </c>
      <c r="B70" s="61">
        <v>45548</v>
      </c>
      <c r="C70" s="81">
        <f t="shared" ca="1" si="9"/>
        <v>45729</v>
      </c>
      <c r="D70" s="14" t="s">
        <v>166</v>
      </c>
      <c r="E70" s="82" t="str">
        <f t="shared" si="13"/>
        <v>ASY-0000</v>
      </c>
      <c r="F70" s="9" t="s">
        <v>88</v>
      </c>
      <c r="G70" s="9" t="e">
        <v>#N/A</v>
      </c>
      <c r="H70" s="142">
        <v>50850100</v>
      </c>
      <c r="I70" s="145">
        <v>105</v>
      </c>
      <c r="J70" s="144" t="str">
        <f t="shared" si="10"/>
        <v>CL</v>
      </c>
      <c r="K70" s="9" t="s">
        <v>242</v>
      </c>
      <c r="L70" s="84">
        <v>105</v>
      </c>
      <c r="M70" s="84">
        <v>0</v>
      </c>
      <c r="N70" s="84">
        <v>0</v>
      </c>
      <c r="O70" s="84">
        <v>0</v>
      </c>
      <c r="P70" s="85"/>
      <c r="Q70" s="86">
        <f t="shared" si="11"/>
        <v>0</v>
      </c>
      <c r="R70" s="87">
        <f t="shared" si="8"/>
        <v>105</v>
      </c>
      <c r="S70" s="87">
        <f t="shared" si="14"/>
        <v>0</v>
      </c>
      <c r="T70" s="84" t="s">
        <v>301</v>
      </c>
      <c r="U70" s="93" t="s">
        <v>235</v>
      </c>
      <c r="V70" t="s">
        <v>561</v>
      </c>
      <c r="W70" t="s">
        <v>560</v>
      </c>
      <c r="X70" t="e">
        <v>#N/A</v>
      </c>
      <c r="Y70" t="e">
        <v>#N/A</v>
      </c>
      <c r="AB70">
        <v>30850157</v>
      </c>
      <c r="AC70">
        <v>10</v>
      </c>
      <c r="AD70">
        <v>0</v>
      </c>
      <c r="AE70" t="s">
        <v>307</v>
      </c>
      <c r="AF70" t="s">
        <v>303</v>
      </c>
      <c r="AG70" s="72">
        <v>56.727800000000002</v>
      </c>
    </row>
    <row r="71" spans="1:34" x14ac:dyDescent="0.35">
      <c r="A71" s="59" t="e">
        <f t="shared" si="12"/>
        <v>#N/A</v>
      </c>
      <c r="B71" s="61">
        <v>45548</v>
      </c>
      <c r="C71" s="81">
        <f t="shared" ca="1" si="9"/>
        <v>45729</v>
      </c>
      <c r="D71" s="14" t="s">
        <v>82</v>
      </c>
      <c r="E71" s="82" t="str">
        <f t="shared" si="13"/>
        <v>ASY-0000</v>
      </c>
      <c r="F71" s="9" t="s">
        <v>88</v>
      </c>
      <c r="G71" s="9" t="e">
        <v>#N/A</v>
      </c>
      <c r="H71" s="142">
        <v>50850101</v>
      </c>
      <c r="I71" s="145">
        <v>2</v>
      </c>
      <c r="J71" s="144" t="str">
        <f t="shared" si="10"/>
        <v>CL</v>
      </c>
      <c r="K71" s="9" t="s">
        <v>242</v>
      </c>
      <c r="L71" s="84">
        <v>2</v>
      </c>
      <c r="M71" s="84">
        <v>0</v>
      </c>
      <c r="N71" s="84">
        <v>0</v>
      </c>
      <c r="O71" s="84">
        <v>0</v>
      </c>
      <c r="P71" s="85"/>
      <c r="Q71" s="86">
        <f t="shared" si="11"/>
        <v>0</v>
      </c>
      <c r="R71" s="87">
        <f t="shared" si="8"/>
        <v>2</v>
      </c>
      <c r="S71" s="87">
        <f t="shared" si="14"/>
        <v>0</v>
      </c>
      <c r="T71" s="84" t="s">
        <v>301</v>
      </c>
      <c r="U71" s="93" t="s">
        <v>235</v>
      </c>
      <c r="V71" t="s">
        <v>561</v>
      </c>
      <c r="W71" t="s">
        <v>560</v>
      </c>
      <c r="X71" t="e">
        <v>#N/A</v>
      </c>
      <c r="Y71" t="e">
        <v>#N/A</v>
      </c>
      <c r="AB71">
        <v>30850158</v>
      </c>
      <c r="AC71">
        <v>10</v>
      </c>
      <c r="AD71">
        <v>0</v>
      </c>
      <c r="AE71" t="s">
        <v>307</v>
      </c>
      <c r="AF71" t="s">
        <v>303</v>
      </c>
      <c r="AG71" s="72">
        <v>56.727800000000002</v>
      </c>
    </row>
    <row r="72" spans="1:34" x14ac:dyDescent="0.35">
      <c r="A72" s="59" t="e">
        <f t="shared" si="12"/>
        <v>#N/A</v>
      </c>
      <c r="B72" s="61">
        <v>45548</v>
      </c>
      <c r="C72" s="81">
        <f t="shared" ca="1" si="9"/>
        <v>45729</v>
      </c>
      <c r="D72" s="14" t="s">
        <v>95</v>
      </c>
      <c r="E72" s="82" t="str">
        <f t="shared" si="13"/>
        <v>ASY-0000</v>
      </c>
      <c r="F72" s="9" t="s">
        <v>88</v>
      </c>
      <c r="G72" s="9" t="e">
        <v>#N/A</v>
      </c>
      <c r="H72" s="142">
        <v>50850102</v>
      </c>
      <c r="I72" s="145">
        <v>45</v>
      </c>
      <c r="J72" s="144" t="str">
        <f t="shared" si="10"/>
        <v>CL</v>
      </c>
      <c r="K72" s="9" t="s">
        <v>242</v>
      </c>
      <c r="L72" s="84">
        <v>45</v>
      </c>
      <c r="M72" s="84">
        <v>0</v>
      </c>
      <c r="N72" s="84">
        <v>0</v>
      </c>
      <c r="O72" s="84">
        <v>0</v>
      </c>
      <c r="P72" s="85"/>
      <c r="Q72" s="86">
        <f t="shared" si="11"/>
        <v>0</v>
      </c>
      <c r="R72" s="87">
        <f t="shared" si="8"/>
        <v>45</v>
      </c>
      <c r="S72" s="87">
        <f t="shared" si="14"/>
        <v>0</v>
      </c>
      <c r="T72" s="84" t="s">
        <v>301</v>
      </c>
      <c r="U72" s="93" t="s">
        <v>235</v>
      </c>
      <c r="V72" t="s">
        <v>561</v>
      </c>
      <c r="W72" t="s">
        <v>560</v>
      </c>
      <c r="X72" t="e">
        <v>#N/A</v>
      </c>
      <c r="Y72" t="e">
        <v>#N/A</v>
      </c>
      <c r="AB72" s="148">
        <v>30850159</v>
      </c>
      <c r="AC72" s="148">
        <v>10</v>
      </c>
      <c r="AD72" s="148">
        <v>0</v>
      </c>
      <c r="AE72" s="148" t="s">
        <v>307</v>
      </c>
      <c r="AF72" s="148" t="s">
        <v>303</v>
      </c>
      <c r="AG72" s="149">
        <v>116.626</v>
      </c>
      <c r="AH72" s="148"/>
    </row>
    <row r="73" spans="1:34" x14ac:dyDescent="0.35">
      <c r="A73" s="59" t="e">
        <f t="shared" si="12"/>
        <v>#N/A</v>
      </c>
      <c r="B73" s="61">
        <v>45548</v>
      </c>
      <c r="C73" s="81">
        <f t="shared" ca="1" si="9"/>
        <v>45729</v>
      </c>
      <c r="D73" s="14" t="s">
        <v>109</v>
      </c>
      <c r="E73" s="82" t="str">
        <f t="shared" si="13"/>
        <v>ASY-0000</v>
      </c>
      <c r="F73" s="9" t="s">
        <v>88</v>
      </c>
      <c r="G73" s="9" t="e">
        <v>#N/A</v>
      </c>
      <c r="H73" s="142">
        <v>50850103</v>
      </c>
      <c r="I73" s="145">
        <v>105</v>
      </c>
      <c r="J73" s="144" t="str">
        <f t="shared" si="10"/>
        <v>CL</v>
      </c>
      <c r="K73" s="9" t="s">
        <v>242</v>
      </c>
      <c r="L73" s="84">
        <v>105</v>
      </c>
      <c r="M73" s="84">
        <v>0</v>
      </c>
      <c r="N73" s="84">
        <v>0</v>
      </c>
      <c r="O73" s="84">
        <v>0</v>
      </c>
      <c r="P73" s="85"/>
      <c r="Q73" s="86">
        <f t="shared" si="11"/>
        <v>0</v>
      </c>
      <c r="R73" s="87">
        <f t="shared" si="8"/>
        <v>105</v>
      </c>
      <c r="S73" s="87">
        <f t="shared" si="14"/>
        <v>0</v>
      </c>
      <c r="T73" s="84" t="s">
        <v>301</v>
      </c>
      <c r="U73" s="93" t="s">
        <v>235</v>
      </c>
      <c r="V73" t="s">
        <v>561</v>
      </c>
      <c r="W73" t="s">
        <v>560</v>
      </c>
      <c r="X73" t="e">
        <v>#N/A</v>
      </c>
      <c r="Y73" t="e">
        <v>#N/A</v>
      </c>
      <c r="AB73">
        <v>30850160</v>
      </c>
      <c r="AC73">
        <v>7</v>
      </c>
      <c r="AD73">
        <v>0</v>
      </c>
      <c r="AE73" t="s">
        <v>307</v>
      </c>
      <c r="AF73" t="s">
        <v>303</v>
      </c>
      <c r="AG73" s="72">
        <v>114.792</v>
      </c>
    </row>
    <row r="74" spans="1:34" x14ac:dyDescent="0.35">
      <c r="A74" s="59" t="e">
        <f t="shared" si="12"/>
        <v>#N/A</v>
      </c>
      <c r="B74" s="61">
        <v>45548</v>
      </c>
      <c r="C74" s="81">
        <f t="shared" ca="1" si="9"/>
        <v>45729</v>
      </c>
      <c r="D74" s="14" t="s">
        <v>83</v>
      </c>
      <c r="E74" s="82" t="str">
        <f t="shared" si="13"/>
        <v>ASY-0000</v>
      </c>
      <c r="F74" s="9" t="s">
        <v>88</v>
      </c>
      <c r="G74" s="9" t="e">
        <v>#N/A</v>
      </c>
      <c r="H74" s="142">
        <v>50850104</v>
      </c>
      <c r="I74" s="145">
        <v>47</v>
      </c>
      <c r="J74" s="144" t="str">
        <f t="shared" si="10"/>
        <v>CL</v>
      </c>
      <c r="K74" s="9" t="s">
        <v>242</v>
      </c>
      <c r="L74" s="84">
        <v>47</v>
      </c>
      <c r="M74" s="84">
        <v>0</v>
      </c>
      <c r="N74" s="84">
        <v>0</v>
      </c>
      <c r="O74" s="84">
        <v>0</v>
      </c>
      <c r="P74" s="85"/>
      <c r="Q74" s="86">
        <f t="shared" si="11"/>
        <v>0</v>
      </c>
      <c r="R74" s="87">
        <f t="shared" si="8"/>
        <v>47</v>
      </c>
      <c r="S74" s="87">
        <f t="shared" si="14"/>
        <v>0</v>
      </c>
      <c r="T74" s="84" t="s">
        <v>301</v>
      </c>
      <c r="U74" s="93" t="s">
        <v>235</v>
      </c>
      <c r="V74" t="s">
        <v>561</v>
      </c>
      <c r="W74" t="s">
        <v>560</v>
      </c>
      <c r="X74" t="e">
        <v>#N/A</v>
      </c>
      <c r="Y74" t="e">
        <v>#N/A</v>
      </c>
      <c r="AB74">
        <v>30850161</v>
      </c>
      <c r="AC74">
        <v>7</v>
      </c>
      <c r="AD74">
        <v>0</v>
      </c>
      <c r="AE74" t="s">
        <v>307</v>
      </c>
      <c r="AF74" t="s">
        <v>303</v>
      </c>
      <c r="AG74" s="72">
        <v>332.85</v>
      </c>
    </row>
    <row r="75" spans="1:34" ht="31" customHeight="1" x14ac:dyDescent="0.35">
      <c r="A75" s="59" t="str">
        <f t="shared" si="12"/>
        <v>L50-I-48-12-35-90MULT-15x15POUS269970</v>
      </c>
      <c r="B75" s="97">
        <v>45547</v>
      </c>
      <c r="C75" s="81">
        <f t="shared" ca="1" si="9"/>
        <v>45729</v>
      </c>
      <c r="D75" s="166" t="s">
        <v>228</v>
      </c>
      <c r="E75" s="82" t="str">
        <f t="shared" si="13"/>
        <v>L50-I-48</v>
      </c>
      <c r="F75" s="102" t="s">
        <v>87</v>
      </c>
      <c r="G75" s="102" t="s">
        <v>227</v>
      </c>
      <c r="H75" s="16">
        <v>30850055</v>
      </c>
      <c r="I75" s="145">
        <v>3</v>
      </c>
      <c r="J75" s="144">
        <f t="shared" si="10"/>
        <v>25</v>
      </c>
      <c r="K75" s="102" t="s">
        <v>243</v>
      </c>
      <c r="L75" s="84">
        <v>2</v>
      </c>
      <c r="M75" s="84">
        <v>1</v>
      </c>
      <c r="N75" s="84">
        <v>0</v>
      </c>
      <c r="O75" s="84">
        <v>0</v>
      </c>
      <c r="P75" s="85"/>
      <c r="Q75" s="86">
        <f t="shared" si="11"/>
        <v>0</v>
      </c>
      <c r="R75" s="87">
        <f t="shared" si="8"/>
        <v>2</v>
      </c>
      <c r="S75" s="87">
        <f t="shared" si="14"/>
        <v>0</v>
      </c>
      <c r="T75" s="84">
        <f ca="1">DAYS360(B75,C75)</f>
        <v>181</v>
      </c>
      <c r="U75" s="98" t="s">
        <v>775</v>
      </c>
      <c r="V75" t="s">
        <v>561</v>
      </c>
      <c r="W75" t="s">
        <v>560</v>
      </c>
      <c r="X75" t="s">
        <v>303</v>
      </c>
      <c r="Y75" t="s">
        <v>303</v>
      </c>
      <c r="Z75" t="s">
        <v>772</v>
      </c>
      <c r="AB75">
        <v>30850162</v>
      </c>
      <c r="AC75">
        <v>7</v>
      </c>
      <c r="AD75">
        <v>0</v>
      </c>
      <c r="AE75" t="s">
        <v>307</v>
      </c>
      <c r="AF75" t="s">
        <v>303</v>
      </c>
      <c r="AG75" s="72">
        <v>3568.4720000000002</v>
      </c>
    </row>
    <row r="76" spans="1:34" x14ac:dyDescent="0.35">
      <c r="A76" s="59" t="str">
        <f t="shared" si="12"/>
        <v>APG-000088-00POUS269970</v>
      </c>
      <c r="B76" s="61">
        <v>45547</v>
      </c>
      <c r="C76" s="81">
        <f t="shared" ca="1" si="9"/>
        <v>45729</v>
      </c>
      <c r="D76" s="14" t="s">
        <v>102</v>
      </c>
      <c r="E76" s="82" t="str">
        <f t="shared" si="13"/>
        <v>APG-0000</v>
      </c>
      <c r="F76" s="9" t="s">
        <v>88</v>
      </c>
      <c r="G76" s="9" t="s">
        <v>227</v>
      </c>
      <c r="H76" s="142">
        <v>50850085</v>
      </c>
      <c r="I76" s="145">
        <v>3</v>
      </c>
      <c r="J76" s="144" t="str">
        <f t="shared" si="10"/>
        <v>CL</v>
      </c>
      <c r="K76" s="9" t="s">
        <v>243</v>
      </c>
      <c r="L76" s="84">
        <v>3</v>
      </c>
      <c r="M76" s="84">
        <v>0</v>
      </c>
      <c r="N76" s="84">
        <v>0</v>
      </c>
      <c r="O76" s="84">
        <v>0</v>
      </c>
      <c r="P76" s="85"/>
      <c r="Q76" s="86">
        <f t="shared" si="11"/>
        <v>0</v>
      </c>
      <c r="R76" s="87">
        <f t="shared" si="8"/>
        <v>3</v>
      </c>
      <c r="S76" s="87">
        <f t="shared" si="14"/>
        <v>0</v>
      </c>
      <c r="T76" s="84" t="s">
        <v>301</v>
      </c>
      <c r="U76" s="93" t="s">
        <v>235</v>
      </c>
      <c r="V76" t="s">
        <v>561</v>
      </c>
      <c r="W76" t="s">
        <v>560</v>
      </c>
      <c r="X76" t="e">
        <v>#N/A</v>
      </c>
      <c r="Y76" t="e">
        <v>#N/A</v>
      </c>
      <c r="AB76">
        <v>30850163</v>
      </c>
      <c r="AC76">
        <v>7</v>
      </c>
      <c r="AD76">
        <v>0</v>
      </c>
      <c r="AE76" t="s">
        <v>307</v>
      </c>
      <c r="AF76" t="s">
        <v>303</v>
      </c>
      <c r="AG76" s="72">
        <v>230.22399999999999</v>
      </c>
    </row>
    <row r="77" spans="1:34" x14ac:dyDescent="0.35">
      <c r="A77" s="59" t="str">
        <f t="shared" si="12"/>
        <v>ASY-000059-00POUS269970</v>
      </c>
      <c r="B77" s="61">
        <v>45547</v>
      </c>
      <c r="C77" s="81">
        <f t="shared" ca="1" si="9"/>
        <v>45729</v>
      </c>
      <c r="D77" s="14" t="s">
        <v>195</v>
      </c>
      <c r="E77" s="82" t="str">
        <f t="shared" si="13"/>
        <v>ASY-0000</v>
      </c>
      <c r="F77" s="9" t="s">
        <v>88</v>
      </c>
      <c r="G77" s="9" t="s">
        <v>227</v>
      </c>
      <c r="H77" s="142">
        <v>50850086</v>
      </c>
      <c r="I77" s="145">
        <v>3</v>
      </c>
      <c r="J77" s="144" t="str">
        <f t="shared" si="10"/>
        <v>CL</v>
      </c>
      <c r="K77" s="9" t="s">
        <v>243</v>
      </c>
      <c r="L77" s="84">
        <v>3</v>
      </c>
      <c r="M77" s="84">
        <v>0</v>
      </c>
      <c r="N77" s="84">
        <v>0</v>
      </c>
      <c r="O77" s="84">
        <v>0</v>
      </c>
      <c r="P77" s="85"/>
      <c r="Q77" s="86">
        <f t="shared" si="11"/>
        <v>0</v>
      </c>
      <c r="R77" s="87">
        <f t="shared" si="8"/>
        <v>3</v>
      </c>
      <c r="S77" s="87">
        <f t="shared" si="14"/>
        <v>0</v>
      </c>
      <c r="T77" s="84" t="s">
        <v>301</v>
      </c>
      <c r="U77" s="95" t="s">
        <v>235</v>
      </c>
      <c r="V77" t="s">
        <v>561</v>
      </c>
      <c r="W77" t="s">
        <v>560</v>
      </c>
      <c r="X77" t="e">
        <v>#N/A</v>
      </c>
      <c r="Y77" t="e">
        <v>#N/A</v>
      </c>
      <c r="AB77">
        <v>30850165</v>
      </c>
      <c r="AC77">
        <v>7</v>
      </c>
      <c r="AD77">
        <v>0</v>
      </c>
      <c r="AE77" t="s">
        <v>307</v>
      </c>
      <c r="AF77" t="s">
        <v>303</v>
      </c>
      <c r="AG77" s="72">
        <v>1921.393</v>
      </c>
    </row>
    <row r="78" spans="1:34" x14ac:dyDescent="0.35">
      <c r="A78" s="59" t="str">
        <f t="shared" si="12"/>
        <v>ASY-000082-00POUS269970</v>
      </c>
      <c r="B78" s="61">
        <v>45547</v>
      </c>
      <c r="C78" s="81">
        <f t="shared" ca="1" si="9"/>
        <v>45729</v>
      </c>
      <c r="D78" s="14" t="s">
        <v>166</v>
      </c>
      <c r="E78" s="82" t="str">
        <f t="shared" si="13"/>
        <v>ASY-0000</v>
      </c>
      <c r="F78" s="9" t="s">
        <v>88</v>
      </c>
      <c r="G78" s="9" t="s">
        <v>227</v>
      </c>
      <c r="H78" s="142">
        <v>50850087</v>
      </c>
      <c r="I78" s="145">
        <v>3</v>
      </c>
      <c r="J78" s="144" t="str">
        <f t="shared" si="10"/>
        <v>CL</v>
      </c>
      <c r="K78" s="9" t="s">
        <v>243</v>
      </c>
      <c r="L78" s="84">
        <v>3</v>
      </c>
      <c r="M78" s="84">
        <v>0</v>
      </c>
      <c r="N78" s="84">
        <v>0</v>
      </c>
      <c r="O78" s="84">
        <v>0</v>
      </c>
      <c r="P78" s="85"/>
      <c r="Q78" s="86">
        <f t="shared" si="11"/>
        <v>0</v>
      </c>
      <c r="R78" s="87">
        <f t="shared" si="8"/>
        <v>3</v>
      </c>
      <c r="S78" s="87">
        <f t="shared" si="14"/>
        <v>0</v>
      </c>
      <c r="T78" s="84" t="s">
        <v>301</v>
      </c>
      <c r="U78" s="93" t="s">
        <v>235</v>
      </c>
      <c r="V78" t="s">
        <v>561</v>
      </c>
      <c r="W78" t="s">
        <v>560</v>
      </c>
      <c r="X78" t="e">
        <v>#N/A</v>
      </c>
      <c r="Y78" t="e">
        <v>#N/A</v>
      </c>
      <c r="AB78">
        <v>30850166</v>
      </c>
      <c r="AC78">
        <v>7</v>
      </c>
      <c r="AD78">
        <v>0</v>
      </c>
      <c r="AE78" t="s">
        <v>307</v>
      </c>
      <c r="AF78" t="s">
        <v>303</v>
      </c>
      <c r="AG78" s="72">
        <v>1171.6199999999999</v>
      </c>
    </row>
    <row r="79" spans="1:34" x14ac:dyDescent="0.35">
      <c r="A79" s="59" t="str">
        <f t="shared" si="12"/>
        <v>ASY-000088-00POUS269970</v>
      </c>
      <c r="B79" s="61">
        <v>45547</v>
      </c>
      <c r="C79" s="81">
        <f t="shared" ca="1" si="9"/>
        <v>45729</v>
      </c>
      <c r="D79" s="14" t="s">
        <v>109</v>
      </c>
      <c r="E79" s="82" t="str">
        <f t="shared" si="13"/>
        <v>ASY-0000</v>
      </c>
      <c r="F79" s="9" t="s">
        <v>88</v>
      </c>
      <c r="G79" s="9" t="s">
        <v>227</v>
      </c>
      <c r="H79" s="142">
        <v>50850088</v>
      </c>
      <c r="I79" s="145">
        <v>3</v>
      </c>
      <c r="J79" s="144" t="str">
        <f t="shared" si="10"/>
        <v>CL</v>
      </c>
      <c r="K79" s="9" t="s">
        <v>243</v>
      </c>
      <c r="L79" s="84">
        <v>3</v>
      </c>
      <c r="M79" s="84">
        <v>0</v>
      </c>
      <c r="N79" s="84">
        <v>0</v>
      </c>
      <c r="O79" s="84">
        <v>0</v>
      </c>
      <c r="P79" s="85"/>
      <c r="Q79" s="86">
        <f t="shared" si="11"/>
        <v>0</v>
      </c>
      <c r="R79" s="87">
        <f t="shared" si="8"/>
        <v>3</v>
      </c>
      <c r="S79" s="87">
        <f t="shared" si="14"/>
        <v>0</v>
      </c>
      <c r="T79" s="84" t="s">
        <v>301</v>
      </c>
      <c r="U79" s="95" t="s">
        <v>235</v>
      </c>
      <c r="V79" t="s">
        <v>561</v>
      </c>
      <c r="W79" t="s">
        <v>560</v>
      </c>
      <c r="X79" t="e">
        <v>#N/A</v>
      </c>
      <c r="Y79" t="e">
        <v>#N/A</v>
      </c>
      <c r="AB79">
        <v>30850167</v>
      </c>
      <c r="AC79">
        <v>7</v>
      </c>
      <c r="AD79">
        <v>0</v>
      </c>
      <c r="AE79" t="s">
        <v>307</v>
      </c>
      <c r="AF79" t="s">
        <v>303</v>
      </c>
      <c r="AG79" s="72">
        <v>1054.4580000000001</v>
      </c>
    </row>
    <row r="80" spans="1:34" x14ac:dyDescent="0.35">
      <c r="A80" s="59" t="str">
        <f t="shared" si="12"/>
        <v>L50-E-12-02-30-80MULT-25X25POUS269977</v>
      </c>
      <c r="B80" s="61">
        <v>45548</v>
      </c>
      <c r="C80" s="81">
        <f t="shared" ca="1" si="9"/>
        <v>45729</v>
      </c>
      <c r="D80" s="14" t="s">
        <v>202</v>
      </c>
      <c r="E80" s="82" t="str">
        <f t="shared" si="13"/>
        <v>L50-E-12</v>
      </c>
      <c r="F80" s="9" t="s">
        <v>87</v>
      </c>
      <c r="G80" s="9" t="s">
        <v>215</v>
      </c>
      <c r="H80" s="142">
        <v>30850056</v>
      </c>
      <c r="I80" s="145">
        <v>2</v>
      </c>
      <c r="J80" s="144">
        <f t="shared" si="10"/>
        <v>24</v>
      </c>
      <c r="K80" s="9" t="s">
        <v>242</v>
      </c>
      <c r="L80" s="84">
        <v>2</v>
      </c>
      <c r="M80" s="84">
        <v>0</v>
      </c>
      <c r="N80" s="84">
        <v>0</v>
      </c>
      <c r="O80" s="84">
        <v>0</v>
      </c>
      <c r="P80" s="85"/>
      <c r="Q80" s="86">
        <f t="shared" si="11"/>
        <v>0</v>
      </c>
      <c r="R80" s="87">
        <f t="shared" ref="R80:R92" si="15">IFERROR(VLOOKUP(H80,AB:AE,3,0),0)</f>
        <v>2</v>
      </c>
      <c r="S80" s="87">
        <f t="shared" si="14"/>
        <v>0</v>
      </c>
      <c r="T80" s="84" t="s">
        <v>301</v>
      </c>
      <c r="U80" s="95"/>
      <c r="V80" t="s">
        <v>561</v>
      </c>
      <c r="W80" t="s">
        <v>560</v>
      </c>
      <c r="X80" t="s">
        <v>303</v>
      </c>
      <c r="Y80" t="s">
        <v>303</v>
      </c>
      <c r="Z80" t="s">
        <v>571</v>
      </c>
      <c r="AB80">
        <v>30850169</v>
      </c>
      <c r="AC80">
        <v>7</v>
      </c>
      <c r="AD80">
        <v>0</v>
      </c>
      <c r="AE80" t="s">
        <v>307</v>
      </c>
      <c r="AF80" t="s">
        <v>303</v>
      </c>
      <c r="AG80" s="72">
        <v>549.274</v>
      </c>
    </row>
    <row r="81" spans="1:33" x14ac:dyDescent="0.35">
      <c r="A81" s="59" t="str">
        <f t="shared" si="12"/>
        <v>L50-E-48-02-30-80MULT-25X25POUS270195</v>
      </c>
      <c r="B81" s="61">
        <v>45548</v>
      </c>
      <c r="C81" s="81">
        <f t="shared" ca="1" si="9"/>
        <v>45729</v>
      </c>
      <c r="D81" s="14" t="s">
        <v>203</v>
      </c>
      <c r="E81" s="82" t="str">
        <f t="shared" si="13"/>
        <v>L50-E-48</v>
      </c>
      <c r="F81" s="9" t="s">
        <v>87</v>
      </c>
      <c r="G81" s="9" t="s">
        <v>216</v>
      </c>
      <c r="H81" s="16">
        <v>30850057</v>
      </c>
      <c r="I81" s="145">
        <v>1</v>
      </c>
      <c r="J81" s="144">
        <f t="shared" si="10"/>
        <v>24</v>
      </c>
      <c r="K81" s="9" t="s">
        <v>242</v>
      </c>
      <c r="L81" s="84">
        <v>0</v>
      </c>
      <c r="M81" s="84">
        <v>0</v>
      </c>
      <c r="N81" s="84">
        <v>1</v>
      </c>
      <c r="O81" s="84">
        <v>0</v>
      </c>
      <c r="P81" s="85"/>
      <c r="Q81" s="86">
        <f t="shared" si="11"/>
        <v>0</v>
      </c>
      <c r="R81" s="87">
        <f t="shared" si="15"/>
        <v>0</v>
      </c>
      <c r="S81" s="87">
        <f t="shared" si="14"/>
        <v>0</v>
      </c>
      <c r="T81" s="84">
        <f ca="1">DAYS360(B81,C81)</f>
        <v>180</v>
      </c>
      <c r="U81" s="95"/>
      <c r="V81" t="s">
        <v>561</v>
      </c>
      <c r="W81" t="s">
        <v>560</v>
      </c>
      <c r="X81" t="s">
        <v>303</v>
      </c>
      <c r="Y81" t="s">
        <v>303</v>
      </c>
      <c r="Z81" t="s">
        <v>772</v>
      </c>
      <c r="AB81">
        <v>30850170</v>
      </c>
      <c r="AC81">
        <v>7</v>
      </c>
      <c r="AD81">
        <v>0</v>
      </c>
      <c r="AE81" t="s">
        <v>307</v>
      </c>
      <c r="AF81" t="s">
        <v>303</v>
      </c>
      <c r="AG81" s="72">
        <v>0</v>
      </c>
    </row>
    <row r="82" spans="1:33" x14ac:dyDescent="0.35">
      <c r="A82" s="59" t="str">
        <f t="shared" si="12"/>
        <v>L50-E-48-04-30-80-MULT-120POUS270127</v>
      </c>
      <c r="B82" s="61">
        <v>45548</v>
      </c>
      <c r="C82" s="81">
        <f t="shared" ca="1" si="9"/>
        <v>45729</v>
      </c>
      <c r="D82" s="14" t="s">
        <v>204</v>
      </c>
      <c r="E82" s="82" t="str">
        <f t="shared" si="13"/>
        <v>L50-E-48</v>
      </c>
      <c r="F82" s="9" t="s">
        <v>87</v>
      </c>
      <c r="G82" s="9" t="s">
        <v>217</v>
      </c>
      <c r="H82" s="16">
        <v>30850058</v>
      </c>
      <c r="I82" s="145">
        <v>26</v>
      </c>
      <c r="J82" s="144">
        <f t="shared" si="10"/>
        <v>24</v>
      </c>
      <c r="K82" s="9" t="s">
        <v>242</v>
      </c>
      <c r="L82" s="84">
        <v>19</v>
      </c>
      <c r="M82" s="84">
        <v>4</v>
      </c>
      <c r="N82" s="84">
        <v>3</v>
      </c>
      <c r="O82" s="84">
        <v>0</v>
      </c>
      <c r="P82" s="85"/>
      <c r="Q82" s="86">
        <f t="shared" si="11"/>
        <v>0</v>
      </c>
      <c r="R82" s="87">
        <f t="shared" si="15"/>
        <v>19</v>
      </c>
      <c r="S82" s="87">
        <f t="shared" si="14"/>
        <v>0</v>
      </c>
      <c r="T82" s="84">
        <f ca="1">DAYS360(B82,C82)</f>
        <v>180</v>
      </c>
      <c r="U82" s="95"/>
      <c r="V82" t="s">
        <v>561</v>
      </c>
      <c r="W82" t="s">
        <v>560</v>
      </c>
      <c r="X82" t="s">
        <v>303</v>
      </c>
      <c r="Y82" t="s">
        <v>303</v>
      </c>
      <c r="Z82" t="s">
        <v>772</v>
      </c>
      <c r="AB82">
        <v>30850171</v>
      </c>
      <c r="AC82">
        <v>5</v>
      </c>
      <c r="AD82">
        <v>0</v>
      </c>
      <c r="AE82" t="s">
        <v>307</v>
      </c>
      <c r="AF82" t="s">
        <v>303</v>
      </c>
      <c r="AG82" s="72">
        <v>0</v>
      </c>
    </row>
    <row r="83" spans="1:33" x14ac:dyDescent="0.35">
      <c r="A83" s="59" t="str">
        <f t="shared" si="12"/>
        <v>L50-E-48-06-30-80MULT-40X60POUS270031</v>
      </c>
      <c r="B83" s="61">
        <v>45548</v>
      </c>
      <c r="C83" s="81">
        <f t="shared" ca="1" si="9"/>
        <v>45729</v>
      </c>
      <c r="D83" s="106" t="s">
        <v>205</v>
      </c>
      <c r="E83" s="82" t="str">
        <f t="shared" si="13"/>
        <v>L50-E-48</v>
      </c>
      <c r="F83" s="9" t="s">
        <v>87</v>
      </c>
      <c r="G83" s="9" t="s">
        <v>218</v>
      </c>
      <c r="H83" s="142">
        <v>30850059</v>
      </c>
      <c r="I83" s="145">
        <v>4</v>
      </c>
      <c r="J83" s="144">
        <f t="shared" si="10"/>
        <v>24</v>
      </c>
      <c r="K83" s="9" t="s">
        <v>242</v>
      </c>
      <c r="L83" s="84">
        <v>4</v>
      </c>
      <c r="M83" s="84">
        <v>0</v>
      </c>
      <c r="N83" s="84">
        <v>0</v>
      </c>
      <c r="O83" s="84">
        <v>0</v>
      </c>
      <c r="P83" s="85"/>
      <c r="Q83" s="86">
        <f t="shared" si="11"/>
        <v>0</v>
      </c>
      <c r="R83" s="87">
        <f t="shared" si="15"/>
        <v>4</v>
      </c>
      <c r="S83" s="87">
        <f t="shared" si="14"/>
        <v>0</v>
      </c>
      <c r="T83" s="84" t="s">
        <v>301</v>
      </c>
      <c r="U83" s="95"/>
      <c r="V83" t="s">
        <v>561</v>
      </c>
      <c r="W83" t="s">
        <v>560</v>
      </c>
      <c r="X83" t="s">
        <v>303</v>
      </c>
      <c r="Y83" t="s">
        <v>303</v>
      </c>
      <c r="Z83" t="s">
        <v>571</v>
      </c>
      <c r="AB83">
        <v>30850172</v>
      </c>
      <c r="AC83">
        <v>5</v>
      </c>
      <c r="AD83">
        <v>0</v>
      </c>
      <c r="AE83" t="s">
        <v>307</v>
      </c>
      <c r="AF83" t="s">
        <v>303</v>
      </c>
      <c r="AG83" s="72">
        <v>343.4</v>
      </c>
    </row>
    <row r="84" spans="1:33" x14ac:dyDescent="0.35">
      <c r="A84" s="59" t="str">
        <f t="shared" si="12"/>
        <v>L50-E-48-12-30-80MULT-25X45POUS270163</v>
      </c>
      <c r="B84" s="61">
        <v>45548</v>
      </c>
      <c r="C84" s="81">
        <f t="shared" ca="1" si="9"/>
        <v>45729</v>
      </c>
      <c r="D84" s="14" t="s">
        <v>206</v>
      </c>
      <c r="E84" s="82" t="str">
        <f t="shared" si="13"/>
        <v>L50-E-48</v>
      </c>
      <c r="F84" s="9" t="s">
        <v>87</v>
      </c>
      <c r="G84" s="9" t="s">
        <v>219</v>
      </c>
      <c r="H84" s="16">
        <v>30850060</v>
      </c>
      <c r="I84" s="145">
        <v>12</v>
      </c>
      <c r="J84" s="144">
        <f t="shared" si="10"/>
        <v>24</v>
      </c>
      <c r="K84" s="9" t="s">
        <v>242</v>
      </c>
      <c r="L84" s="84">
        <v>10</v>
      </c>
      <c r="M84" s="84">
        <v>1</v>
      </c>
      <c r="N84" s="84">
        <v>1</v>
      </c>
      <c r="O84" s="84">
        <v>0</v>
      </c>
      <c r="P84" s="85"/>
      <c r="Q84" s="86">
        <f t="shared" si="11"/>
        <v>0</v>
      </c>
      <c r="R84" s="87">
        <f t="shared" si="15"/>
        <v>10</v>
      </c>
      <c r="S84" s="87">
        <f t="shared" si="14"/>
        <v>0</v>
      </c>
      <c r="T84" s="84">
        <f ca="1">DAYS360(B84,C84)</f>
        <v>180</v>
      </c>
      <c r="U84" s="95"/>
      <c r="V84" t="s">
        <v>561</v>
      </c>
      <c r="W84" t="s">
        <v>560</v>
      </c>
      <c r="X84" t="s">
        <v>303</v>
      </c>
      <c r="Y84" t="s">
        <v>303</v>
      </c>
      <c r="Z84" t="s">
        <v>772</v>
      </c>
      <c r="AB84">
        <v>30850173</v>
      </c>
      <c r="AC84">
        <v>5</v>
      </c>
      <c r="AD84">
        <v>0</v>
      </c>
      <c r="AE84" t="s">
        <v>307</v>
      </c>
      <c r="AF84" t="s">
        <v>303</v>
      </c>
      <c r="AG84" s="72">
        <v>2882.0499999999902</v>
      </c>
    </row>
    <row r="85" spans="1:33" x14ac:dyDescent="0.35">
      <c r="A85" s="59" t="str">
        <f t="shared" si="12"/>
        <v>L50-E-48-12-40-90MULT-25X25POUS269968</v>
      </c>
      <c r="B85" s="61">
        <v>45548</v>
      </c>
      <c r="C85" s="81">
        <f t="shared" ca="1" si="9"/>
        <v>45729</v>
      </c>
      <c r="D85" s="106" t="s">
        <v>207</v>
      </c>
      <c r="E85" s="82" t="str">
        <f t="shared" si="13"/>
        <v>L50-E-48</v>
      </c>
      <c r="F85" s="9" t="s">
        <v>87</v>
      </c>
      <c r="G85" s="9" t="s">
        <v>220</v>
      </c>
      <c r="H85" s="142">
        <v>30850061</v>
      </c>
      <c r="I85" s="145">
        <v>2</v>
      </c>
      <c r="J85" s="144">
        <f t="shared" si="10"/>
        <v>24</v>
      </c>
      <c r="K85" s="9" t="s">
        <v>242</v>
      </c>
      <c r="L85" s="84">
        <v>2</v>
      </c>
      <c r="M85" s="84">
        <v>0</v>
      </c>
      <c r="N85" s="84">
        <v>0</v>
      </c>
      <c r="O85" s="84">
        <v>0</v>
      </c>
      <c r="P85" s="85"/>
      <c r="Q85" s="86">
        <f t="shared" si="11"/>
        <v>0</v>
      </c>
      <c r="R85" s="87">
        <f t="shared" si="15"/>
        <v>2</v>
      </c>
      <c r="S85" s="87">
        <f t="shared" si="14"/>
        <v>0</v>
      </c>
      <c r="T85" s="84" t="s">
        <v>301</v>
      </c>
      <c r="U85" s="95"/>
      <c r="V85" t="s">
        <v>561</v>
      </c>
      <c r="W85" t="s">
        <v>560</v>
      </c>
      <c r="X85" t="s">
        <v>303</v>
      </c>
      <c r="Y85" t="s">
        <v>303</v>
      </c>
      <c r="Z85" t="s">
        <v>571</v>
      </c>
      <c r="AB85">
        <v>30850174</v>
      </c>
      <c r="AC85">
        <v>5</v>
      </c>
      <c r="AD85">
        <v>0</v>
      </c>
      <c r="AE85" t="s">
        <v>307</v>
      </c>
      <c r="AF85" t="s">
        <v>303</v>
      </c>
      <c r="AG85" s="72">
        <v>3350.84</v>
      </c>
    </row>
    <row r="86" spans="1:33" x14ac:dyDescent="0.35">
      <c r="A86" s="59" t="str">
        <f t="shared" si="12"/>
        <v>L50-I-48-06-27-80MULT-15X35POUS269980</v>
      </c>
      <c r="B86" s="61">
        <v>45548</v>
      </c>
      <c r="C86" s="81">
        <f t="shared" ca="1" si="9"/>
        <v>45729</v>
      </c>
      <c r="D86" s="14" t="s">
        <v>208</v>
      </c>
      <c r="E86" s="82" t="str">
        <f t="shared" si="13"/>
        <v>L50-I-48</v>
      </c>
      <c r="F86" s="9" t="s">
        <v>87</v>
      </c>
      <c r="G86" s="9" t="s">
        <v>221</v>
      </c>
      <c r="H86" s="146">
        <v>30850062</v>
      </c>
      <c r="I86" s="145">
        <v>29</v>
      </c>
      <c r="J86" s="144">
        <f t="shared" si="10"/>
        <v>24</v>
      </c>
      <c r="K86" s="9" t="s">
        <v>242</v>
      </c>
      <c r="L86" s="84">
        <v>26</v>
      </c>
      <c r="M86" s="84">
        <v>0</v>
      </c>
      <c r="N86" s="84">
        <v>1</v>
      </c>
      <c r="O86" s="84">
        <v>0</v>
      </c>
      <c r="P86" s="85"/>
      <c r="Q86" s="86">
        <f t="shared" si="11"/>
        <v>-2</v>
      </c>
      <c r="R86" s="87">
        <f t="shared" si="15"/>
        <v>26</v>
      </c>
      <c r="S86" s="87">
        <f t="shared" si="14"/>
        <v>0</v>
      </c>
      <c r="T86" s="84">
        <f ca="1">DAYS360(B86,C86)</f>
        <v>180</v>
      </c>
      <c r="U86" s="95"/>
      <c r="V86" t="s">
        <v>561</v>
      </c>
      <c r="W86" t="s">
        <v>560</v>
      </c>
      <c r="X86" t="s">
        <v>303</v>
      </c>
      <c r="Y86" t="s">
        <v>303</v>
      </c>
      <c r="Z86" t="s">
        <v>774</v>
      </c>
      <c r="AB86">
        <v>30850175</v>
      </c>
      <c r="AC86">
        <v>5</v>
      </c>
      <c r="AD86">
        <v>0</v>
      </c>
      <c r="AE86" t="s">
        <v>307</v>
      </c>
      <c r="AF86" t="s">
        <v>303</v>
      </c>
      <c r="AG86" s="72">
        <v>1058.1600000000001</v>
      </c>
    </row>
    <row r="87" spans="1:33" ht="34.4" customHeight="1" x14ac:dyDescent="0.35">
      <c r="A87" s="59" t="str">
        <f t="shared" si="12"/>
        <v>L50-I-48-06-30-80MULT-15X35POUS270040</v>
      </c>
      <c r="B87" s="61">
        <v>45548</v>
      </c>
      <c r="C87" s="81">
        <f t="shared" ca="1" si="9"/>
        <v>45729</v>
      </c>
      <c r="D87" s="106" t="s">
        <v>209</v>
      </c>
      <c r="E87" s="82" t="str">
        <f t="shared" si="13"/>
        <v>L50-I-48</v>
      </c>
      <c r="F87" s="9" t="s">
        <v>87</v>
      </c>
      <c r="G87" s="9" t="s">
        <v>222</v>
      </c>
      <c r="H87" s="142">
        <v>30850063</v>
      </c>
      <c r="I87" s="145">
        <v>17</v>
      </c>
      <c r="J87" s="144">
        <f t="shared" si="10"/>
        <v>24</v>
      </c>
      <c r="K87" s="60" t="s">
        <v>242</v>
      </c>
      <c r="L87" s="84">
        <v>17</v>
      </c>
      <c r="M87" s="84">
        <v>0</v>
      </c>
      <c r="N87" s="84">
        <v>0</v>
      </c>
      <c r="O87" s="84">
        <v>0</v>
      </c>
      <c r="P87" s="85"/>
      <c r="Q87" s="86">
        <f t="shared" si="11"/>
        <v>0</v>
      </c>
      <c r="R87" s="87">
        <f t="shared" si="15"/>
        <v>17</v>
      </c>
      <c r="S87" s="87">
        <f t="shared" si="14"/>
        <v>0</v>
      </c>
      <c r="T87" s="84" t="s">
        <v>301</v>
      </c>
      <c r="U87" s="103" t="s">
        <v>325</v>
      </c>
      <c r="V87" t="s">
        <v>561</v>
      </c>
      <c r="W87" t="s">
        <v>560</v>
      </c>
      <c r="X87" t="s">
        <v>303</v>
      </c>
      <c r="Y87" t="s">
        <v>303</v>
      </c>
      <c r="Z87" t="s">
        <v>571</v>
      </c>
      <c r="AB87">
        <v>30850176</v>
      </c>
      <c r="AC87">
        <v>5</v>
      </c>
      <c r="AD87">
        <v>0</v>
      </c>
      <c r="AE87" t="s">
        <v>307</v>
      </c>
      <c r="AF87" t="s">
        <v>303</v>
      </c>
      <c r="AG87" s="72">
        <v>1454.97</v>
      </c>
    </row>
    <row r="88" spans="1:33" x14ac:dyDescent="0.35">
      <c r="A88" s="59" t="str">
        <f t="shared" si="12"/>
        <v>L50-I-48-08-22-80MULT-15X35POUS270047</v>
      </c>
      <c r="B88" s="61">
        <v>45548</v>
      </c>
      <c r="C88" s="81">
        <f t="shared" ca="1" si="9"/>
        <v>45729</v>
      </c>
      <c r="D88" s="106" t="s">
        <v>210</v>
      </c>
      <c r="E88" s="82" t="str">
        <f t="shared" si="13"/>
        <v>L50-I-48</v>
      </c>
      <c r="F88" s="9" t="s">
        <v>87</v>
      </c>
      <c r="G88" s="9" t="s">
        <v>223</v>
      </c>
      <c r="H88" s="142">
        <v>30850064</v>
      </c>
      <c r="I88" s="145">
        <v>3</v>
      </c>
      <c r="J88" s="144">
        <f t="shared" si="10"/>
        <v>24</v>
      </c>
      <c r="K88" s="9" t="s">
        <v>242</v>
      </c>
      <c r="L88" s="84">
        <v>3</v>
      </c>
      <c r="M88" s="84">
        <v>0</v>
      </c>
      <c r="N88" s="84">
        <v>0</v>
      </c>
      <c r="O88" s="84">
        <v>0</v>
      </c>
      <c r="P88" s="85"/>
      <c r="Q88" s="86">
        <f t="shared" si="11"/>
        <v>0</v>
      </c>
      <c r="R88" s="87">
        <f t="shared" si="15"/>
        <v>3</v>
      </c>
      <c r="S88" s="87">
        <f t="shared" si="14"/>
        <v>0</v>
      </c>
      <c r="T88" s="84" t="s">
        <v>301</v>
      </c>
      <c r="U88" s="95"/>
      <c r="V88" t="s">
        <v>561</v>
      </c>
      <c r="W88" t="s">
        <v>560</v>
      </c>
      <c r="X88" t="s">
        <v>303</v>
      </c>
      <c r="Y88" t="s">
        <v>303</v>
      </c>
      <c r="Z88" t="s">
        <v>571</v>
      </c>
      <c r="AB88">
        <v>30850177</v>
      </c>
      <c r="AC88">
        <v>3</v>
      </c>
      <c r="AD88">
        <v>0</v>
      </c>
      <c r="AE88" t="s">
        <v>307</v>
      </c>
      <c r="AF88" t="s">
        <v>303</v>
      </c>
      <c r="AG88" s="72">
        <v>0</v>
      </c>
    </row>
    <row r="89" spans="1:33" x14ac:dyDescent="0.35">
      <c r="A89" s="59" t="str">
        <f t="shared" si="12"/>
        <v>L50-I-48-10-30-80MULT-15X15POUS270149</v>
      </c>
      <c r="B89" s="61">
        <v>45548</v>
      </c>
      <c r="C89" s="81">
        <f t="shared" ca="1" si="9"/>
        <v>45729</v>
      </c>
      <c r="D89" s="106" t="s">
        <v>211</v>
      </c>
      <c r="E89" s="82" t="str">
        <f t="shared" si="13"/>
        <v>L50-I-48</v>
      </c>
      <c r="F89" s="9" t="s">
        <v>87</v>
      </c>
      <c r="G89" s="9" t="s">
        <v>224</v>
      </c>
      <c r="H89" s="142">
        <v>30850065</v>
      </c>
      <c r="I89" s="145">
        <v>2</v>
      </c>
      <c r="J89" s="144">
        <f t="shared" si="10"/>
        <v>24</v>
      </c>
      <c r="K89" s="9" t="s">
        <v>242</v>
      </c>
      <c r="L89" s="84">
        <v>2</v>
      </c>
      <c r="M89" s="84">
        <v>0</v>
      </c>
      <c r="N89" s="84">
        <v>0</v>
      </c>
      <c r="O89" s="84">
        <v>0</v>
      </c>
      <c r="P89" s="85"/>
      <c r="Q89" s="86">
        <f t="shared" si="11"/>
        <v>0</v>
      </c>
      <c r="R89" s="87">
        <f t="shared" si="15"/>
        <v>2</v>
      </c>
      <c r="S89" s="87">
        <f t="shared" si="14"/>
        <v>0</v>
      </c>
      <c r="T89" s="84" t="s">
        <v>301</v>
      </c>
      <c r="U89" s="95" t="s">
        <v>328</v>
      </c>
      <c r="V89" t="s">
        <v>561</v>
      </c>
      <c r="W89" t="s">
        <v>560</v>
      </c>
      <c r="X89" t="s">
        <v>303</v>
      </c>
      <c r="Y89" t="s">
        <v>303</v>
      </c>
      <c r="Z89" t="s">
        <v>571</v>
      </c>
      <c r="AB89">
        <v>30850178</v>
      </c>
      <c r="AC89">
        <v>3</v>
      </c>
      <c r="AD89">
        <v>0</v>
      </c>
      <c r="AE89" t="s">
        <v>307</v>
      </c>
      <c r="AF89" t="s">
        <v>303</v>
      </c>
      <c r="AG89" s="72">
        <v>0</v>
      </c>
    </row>
    <row r="90" spans="1:33" x14ac:dyDescent="0.35">
      <c r="A90" s="59" t="str">
        <f t="shared" si="12"/>
        <v>L50-I-48-10-30-80MULT-15X35POUS270170</v>
      </c>
      <c r="B90" s="61">
        <v>45548</v>
      </c>
      <c r="C90" s="81">
        <f t="shared" ca="1" si="9"/>
        <v>45729</v>
      </c>
      <c r="D90" s="106" t="s">
        <v>212</v>
      </c>
      <c r="E90" s="82" t="str">
        <f t="shared" si="13"/>
        <v>L50-I-48</v>
      </c>
      <c r="F90" s="9" t="s">
        <v>87</v>
      </c>
      <c r="G90" s="9" t="s">
        <v>225</v>
      </c>
      <c r="H90" s="142">
        <v>30850066</v>
      </c>
      <c r="I90" s="145">
        <v>14</v>
      </c>
      <c r="J90" s="144">
        <f t="shared" si="10"/>
        <v>24</v>
      </c>
      <c r="K90" s="9" t="s">
        <v>242</v>
      </c>
      <c r="L90" s="84">
        <v>14</v>
      </c>
      <c r="M90" s="84">
        <v>0</v>
      </c>
      <c r="N90" s="84">
        <v>0</v>
      </c>
      <c r="O90" s="84">
        <v>0</v>
      </c>
      <c r="P90" s="85"/>
      <c r="Q90" s="86">
        <f t="shared" si="11"/>
        <v>0</v>
      </c>
      <c r="R90" s="87">
        <f t="shared" si="15"/>
        <v>14</v>
      </c>
      <c r="S90" s="87">
        <f t="shared" si="14"/>
        <v>0</v>
      </c>
      <c r="T90" s="84" t="s">
        <v>301</v>
      </c>
      <c r="U90" s="95"/>
      <c r="V90" t="s">
        <v>561</v>
      </c>
      <c r="W90" t="s">
        <v>560</v>
      </c>
      <c r="X90" t="s">
        <v>303</v>
      </c>
      <c r="Y90" t="s">
        <v>303</v>
      </c>
      <c r="Z90" t="s">
        <v>571</v>
      </c>
      <c r="AB90">
        <v>30850179</v>
      </c>
      <c r="AC90">
        <v>3</v>
      </c>
      <c r="AD90">
        <v>0</v>
      </c>
      <c r="AE90" t="s">
        <v>307</v>
      </c>
      <c r="AF90" t="s">
        <v>303</v>
      </c>
      <c r="AG90" s="72">
        <v>0</v>
      </c>
    </row>
    <row r="91" spans="1:33" x14ac:dyDescent="0.35">
      <c r="A91" s="59" t="str">
        <f t="shared" si="12"/>
        <v>L50-I-48-10-30-80MULT-25X33POUS270170</v>
      </c>
      <c r="B91" s="61">
        <v>45548</v>
      </c>
      <c r="C91" s="81">
        <f t="shared" ca="1" si="9"/>
        <v>45729</v>
      </c>
      <c r="D91" s="14" t="s">
        <v>213</v>
      </c>
      <c r="E91" s="82" t="str">
        <f t="shared" si="13"/>
        <v>L50-I-48</v>
      </c>
      <c r="F91" s="9" t="s">
        <v>87</v>
      </c>
      <c r="G91" s="9" t="s">
        <v>225</v>
      </c>
      <c r="H91" s="146">
        <v>30850067</v>
      </c>
      <c r="I91" s="145">
        <v>24</v>
      </c>
      <c r="J91" s="144">
        <f t="shared" si="10"/>
        <v>24</v>
      </c>
      <c r="K91" s="9" t="s">
        <v>242</v>
      </c>
      <c r="L91" s="84">
        <v>21</v>
      </c>
      <c r="M91" s="84">
        <v>1</v>
      </c>
      <c r="N91" s="84">
        <v>0</v>
      </c>
      <c r="O91" s="84">
        <v>0</v>
      </c>
      <c r="P91" s="85"/>
      <c r="Q91" s="86">
        <f t="shared" si="11"/>
        <v>-2</v>
      </c>
      <c r="R91" s="87">
        <f t="shared" si="15"/>
        <v>21</v>
      </c>
      <c r="S91" s="87">
        <f t="shared" si="14"/>
        <v>0</v>
      </c>
      <c r="T91" s="84">
        <f ca="1">DAYS360(B91,C91)</f>
        <v>180</v>
      </c>
      <c r="U91" s="95"/>
      <c r="V91" t="s">
        <v>561</v>
      </c>
      <c r="W91" t="s">
        <v>560</v>
      </c>
      <c r="X91" t="s">
        <v>303</v>
      </c>
      <c r="Y91" t="s">
        <v>303</v>
      </c>
      <c r="Z91" t="s">
        <v>774</v>
      </c>
      <c r="AB91">
        <v>30850180</v>
      </c>
      <c r="AC91">
        <v>3</v>
      </c>
      <c r="AD91">
        <v>0</v>
      </c>
      <c r="AE91" t="s">
        <v>307</v>
      </c>
      <c r="AF91" t="s">
        <v>303</v>
      </c>
      <c r="AG91" s="72">
        <v>0</v>
      </c>
    </row>
    <row r="92" spans="1:33" x14ac:dyDescent="0.35">
      <c r="A92" s="59" t="str">
        <f t="shared" si="12"/>
        <v>L50-I-48-10-40-90MULT-25X25POUS270196</v>
      </c>
      <c r="B92" s="61">
        <v>45548</v>
      </c>
      <c r="C92" s="81">
        <f t="shared" ca="1" si="9"/>
        <v>45729</v>
      </c>
      <c r="D92" s="14" t="s">
        <v>214</v>
      </c>
      <c r="E92" s="82" t="str">
        <f t="shared" si="13"/>
        <v>L50-I-48</v>
      </c>
      <c r="F92" s="9" t="s">
        <v>87</v>
      </c>
      <c r="G92" s="9" t="s">
        <v>226</v>
      </c>
      <c r="H92" s="16">
        <v>30850068</v>
      </c>
      <c r="I92" s="145">
        <v>15</v>
      </c>
      <c r="J92" s="144">
        <f t="shared" si="10"/>
        <v>24</v>
      </c>
      <c r="K92" s="9" t="s">
        <v>242</v>
      </c>
      <c r="L92" s="84">
        <v>14</v>
      </c>
      <c r="M92" s="84">
        <v>1</v>
      </c>
      <c r="N92" s="84">
        <v>0</v>
      </c>
      <c r="O92" s="84">
        <v>0</v>
      </c>
      <c r="P92" s="85"/>
      <c r="Q92" s="86">
        <f t="shared" si="11"/>
        <v>0</v>
      </c>
      <c r="R92" s="87">
        <f t="shared" si="15"/>
        <v>14</v>
      </c>
      <c r="S92" s="87">
        <f t="shared" si="14"/>
        <v>0</v>
      </c>
      <c r="T92" s="84">
        <f ca="1">DAYS360(B92,C92)</f>
        <v>180</v>
      </c>
      <c r="U92" s="95"/>
      <c r="V92" t="s">
        <v>561</v>
      </c>
      <c r="W92" t="s">
        <v>560</v>
      </c>
      <c r="X92" t="s">
        <v>303</v>
      </c>
      <c r="Y92" t="s">
        <v>303</v>
      </c>
      <c r="Z92" t="s">
        <v>772</v>
      </c>
      <c r="AB92">
        <v>30850181</v>
      </c>
      <c r="AC92">
        <v>3</v>
      </c>
      <c r="AD92">
        <v>0</v>
      </c>
      <c r="AE92" t="s">
        <v>307</v>
      </c>
      <c r="AF92" t="s">
        <v>303</v>
      </c>
      <c r="AG92" s="72">
        <v>0</v>
      </c>
    </row>
    <row r="93" spans="1:33" x14ac:dyDescent="0.35">
      <c r="A93" s="59" t="str">
        <f t="shared" si="12"/>
        <v>APG-000085-00POUS270097</v>
      </c>
      <c r="B93" s="61">
        <v>45555</v>
      </c>
      <c r="C93" s="81">
        <f t="shared" ca="1" si="9"/>
        <v>45729</v>
      </c>
      <c r="D93" s="14" t="s">
        <v>100</v>
      </c>
      <c r="E93" s="82" t="str">
        <f t="shared" si="13"/>
        <v>APG-0000</v>
      </c>
      <c r="F93" s="9" t="s">
        <v>88</v>
      </c>
      <c r="G93" s="9" t="s">
        <v>246</v>
      </c>
      <c r="H93" s="142">
        <v>50850110</v>
      </c>
      <c r="I93" s="145">
        <v>120</v>
      </c>
      <c r="J93" s="144" t="str">
        <f t="shared" si="10"/>
        <v>CL</v>
      </c>
      <c r="K93" s="9" t="s">
        <v>246</v>
      </c>
      <c r="L93" s="84">
        <v>120</v>
      </c>
      <c r="M93" s="84">
        <v>0</v>
      </c>
      <c r="N93" s="84">
        <v>0</v>
      </c>
      <c r="O93" s="84">
        <v>0</v>
      </c>
      <c r="P93" s="85"/>
      <c r="Q93" s="86">
        <f t="shared" si="11"/>
        <v>0</v>
      </c>
      <c r="R93" s="87">
        <f>IFERROR(VLOOKUP(H93,AB:AE,3,0),I93)</f>
        <v>120</v>
      </c>
      <c r="S93" s="87">
        <f t="shared" si="14"/>
        <v>0</v>
      </c>
      <c r="T93" s="84" t="s">
        <v>301</v>
      </c>
      <c r="U93" s="93" t="s">
        <v>235</v>
      </c>
      <c r="V93" t="s">
        <v>561</v>
      </c>
      <c r="W93" t="s">
        <v>560</v>
      </c>
      <c r="X93" t="e">
        <v>#N/A</v>
      </c>
      <c r="Y93" t="e">
        <v>#N/A</v>
      </c>
      <c r="AB93">
        <v>30850182</v>
      </c>
      <c r="AC93">
        <v>3</v>
      </c>
      <c r="AD93">
        <v>0</v>
      </c>
      <c r="AE93" t="s">
        <v>307</v>
      </c>
      <c r="AF93" t="s">
        <v>303</v>
      </c>
      <c r="AG93" s="72">
        <v>0</v>
      </c>
    </row>
    <row r="94" spans="1:33" ht="48.5" x14ac:dyDescent="0.35">
      <c r="A94" s="59" t="str">
        <f t="shared" si="12"/>
        <v>ASY-000079-00POUS270097</v>
      </c>
      <c r="B94" s="61">
        <v>45555</v>
      </c>
      <c r="C94" s="81">
        <f t="shared" ca="1" si="9"/>
        <v>45729</v>
      </c>
      <c r="D94" s="14" t="s">
        <v>105</v>
      </c>
      <c r="E94" s="82" t="str">
        <f t="shared" si="13"/>
        <v>ASY-0000</v>
      </c>
      <c r="F94" s="9" t="s">
        <v>88</v>
      </c>
      <c r="G94" s="9" t="s">
        <v>246</v>
      </c>
      <c r="H94" s="142">
        <v>50850111</v>
      </c>
      <c r="I94" s="150">
        <v>120</v>
      </c>
      <c r="J94" s="144">
        <f t="shared" si="10"/>
        <v>17</v>
      </c>
      <c r="K94" s="9" t="s">
        <v>246</v>
      </c>
      <c r="L94" s="84">
        <v>120</v>
      </c>
      <c r="M94" s="84">
        <v>0</v>
      </c>
      <c r="N94" s="84">
        <v>0</v>
      </c>
      <c r="O94" s="84">
        <v>0</v>
      </c>
      <c r="P94" s="85"/>
      <c r="Q94" s="86">
        <f t="shared" si="11"/>
        <v>0</v>
      </c>
      <c r="R94" s="87">
        <f>IFERROR(VLOOKUP(H94,AB:AE,3,0),0)</f>
        <v>120</v>
      </c>
      <c r="S94" s="87">
        <f>R94-L94</f>
        <v>0</v>
      </c>
      <c r="T94" s="84" t="s">
        <v>301</v>
      </c>
      <c r="U94" s="107" t="s">
        <v>351</v>
      </c>
      <c r="V94" t="s">
        <v>561</v>
      </c>
      <c r="W94" t="s">
        <v>560</v>
      </c>
      <c r="X94" t="s">
        <v>307</v>
      </c>
      <c r="Y94" t="s">
        <v>307</v>
      </c>
      <c r="Z94" t="s">
        <v>574</v>
      </c>
      <c r="AB94">
        <v>30850183</v>
      </c>
      <c r="AC94">
        <v>3</v>
      </c>
      <c r="AD94">
        <v>0</v>
      </c>
      <c r="AE94" t="s">
        <v>307</v>
      </c>
      <c r="AF94" t="s">
        <v>303</v>
      </c>
      <c r="AG94" s="72">
        <v>0</v>
      </c>
    </row>
    <row r="95" spans="1:33" ht="48.5" x14ac:dyDescent="0.35">
      <c r="A95" s="59" t="str">
        <f t="shared" si="12"/>
        <v>ASY-000087-00POUS270097</v>
      </c>
      <c r="B95" s="61">
        <v>45555</v>
      </c>
      <c r="C95" s="81">
        <f t="shared" ca="1" si="9"/>
        <v>45729</v>
      </c>
      <c r="D95" s="14" t="s">
        <v>108</v>
      </c>
      <c r="E95" s="82" t="str">
        <f t="shared" si="13"/>
        <v>ASY-0000</v>
      </c>
      <c r="F95" s="9" t="s">
        <v>88</v>
      </c>
      <c r="G95" s="9" t="s">
        <v>246</v>
      </c>
      <c r="H95" s="142">
        <v>50850112</v>
      </c>
      <c r="I95" s="150">
        <v>120</v>
      </c>
      <c r="J95" s="144" t="str">
        <f t="shared" si="10"/>
        <v>CL</v>
      </c>
      <c r="K95" s="9" t="s">
        <v>246</v>
      </c>
      <c r="L95" s="84">
        <v>120</v>
      </c>
      <c r="M95" s="84">
        <v>0</v>
      </c>
      <c r="N95" s="84">
        <v>0</v>
      </c>
      <c r="O95" s="84">
        <v>0</v>
      </c>
      <c r="P95" s="85"/>
      <c r="Q95" s="86">
        <f t="shared" si="11"/>
        <v>0</v>
      </c>
      <c r="R95" s="87">
        <f>IFERROR(VLOOKUP(H95,AB:AE,3,0),I95)</f>
        <v>120</v>
      </c>
      <c r="S95" s="87">
        <f t="shared" si="14"/>
        <v>0</v>
      </c>
      <c r="T95" s="84" t="s">
        <v>301</v>
      </c>
      <c r="U95" s="103" t="s">
        <v>351</v>
      </c>
      <c r="V95" t="s">
        <v>561</v>
      </c>
      <c r="W95" t="s">
        <v>560</v>
      </c>
      <c r="X95" t="e">
        <v>#N/A</v>
      </c>
      <c r="Y95" t="e">
        <v>#N/A</v>
      </c>
      <c r="AB95">
        <v>30850184</v>
      </c>
      <c r="AC95">
        <v>3</v>
      </c>
      <c r="AD95">
        <v>0</v>
      </c>
      <c r="AE95" t="s">
        <v>307</v>
      </c>
      <c r="AF95" t="s">
        <v>303</v>
      </c>
      <c r="AG95" s="72">
        <v>0</v>
      </c>
    </row>
    <row r="96" spans="1:33" ht="48.5" x14ac:dyDescent="0.35">
      <c r="A96" s="59" t="str">
        <f t="shared" si="12"/>
        <v>L35-I-12-04-BL-MULT-120POUS270097</v>
      </c>
      <c r="B96" s="61">
        <v>45555</v>
      </c>
      <c r="C96" s="81">
        <f t="shared" ca="1" si="9"/>
        <v>45729</v>
      </c>
      <c r="D96" s="14" t="s">
        <v>245</v>
      </c>
      <c r="E96" s="82" t="str">
        <f t="shared" si="13"/>
        <v>L35-I-12</v>
      </c>
      <c r="F96" s="9" t="s">
        <v>87</v>
      </c>
      <c r="G96" s="9" t="s">
        <v>246</v>
      </c>
      <c r="H96" s="142">
        <v>30850069</v>
      </c>
      <c r="I96" s="145">
        <v>120</v>
      </c>
      <c r="J96" s="144" t="str">
        <f t="shared" si="10"/>
        <v>CL</v>
      </c>
      <c r="K96" s="9" t="s">
        <v>246</v>
      </c>
      <c r="L96" s="84">
        <v>120</v>
      </c>
      <c r="M96" s="84">
        <v>0</v>
      </c>
      <c r="N96" s="84">
        <v>0</v>
      </c>
      <c r="O96" s="84">
        <v>0</v>
      </c>
      <c r="P96" s="85"/>
      <c r="Q96" s="86">
        <f t="shared" si="11"/>
        <v>0</v>
      </c>
      <c r="R96" s="87">
        <f>IFERROR(VLOOKUP(H96,AB:AE,3,0),I96)</f>
        <v>120</v>
      </c>
      <c r="S96" s="87">
        <f t="shared" si="14"/>
        <v>0</v>
      </c>
      <c r="T96" s="84" t="s">
        <v>301</v>
      </c>
      <c r="U96" s="103" t="s">
        <v>351</v>
      </c>
      <c r="V96" t="s">
        <v>575</v>
      </c>
      <c r="W96" t="s">
        <v>560</v>
      </c>
      <c r="X96" t="e">
        <v>#N/A</v>
      </c>
      <c r="Y96" t="e">
        <v>#N/A</v>
      </c>
      <c r="Z96" t="s">
        <v>571</v>
      </c>
      <c r="AB96">
        <v>30850185</v>
      </c>
      <c r="AC96">
        <v>3</v>
      </c>
      <c r="AD96">
        <v>0</v>
      </c>
      <c r="AE96" t="s">
        <v>307</v>
      </c>
      <c r="AF96" t="s">
        <v>303</v>
      </c>
      <c r="AG96" s="72">
        <v>0</v>
      </c>
    </row>
    <row r="97" spans="1:33" ht="48.5" x14ac:dyDescent="0.35">
      <c r="A97" s="59" t="str">
        <f t="shared" si="12"/>
        <v>L35-I-12-10-30-80-MULT-120POUS270044</v>
      </c>
      <c r="B97" s="61">
        <v>45555</v>
      </c>
      <c r="C97" s="81">
        <f t="shared" ca="1" si="9"/>
        <v>45729</v>
      </c>
      <c r="D97" s="14" t="s">
        <v>247</v>
      </c>
      <c r="E97" s="82" t="str">
        <f t="shared" si="13"/>
        <v>L35-I-12</v>
      </c>
      <c r="F97" s="9" t="s">
        <v>87</v>
      </c>
      <c r="G97" s="9" t="s">
        <v>192</v>
      </c>
      <c r="H97" s="142">
        <v>30850070</v>
      </c>
      <c r="I97" s="145">
        <v>35</v>
      </c>
      <c r="J97" s="144">
        <f t="shared" si="10"/>
        <v>17</v>
      </c>
      <c r="K97" s="9" t="s">
        <v>192</v>
      </c>
      <c r="L97" s="84">
        <v>35</v>
      </c>
      <c r="M97" s="84">
        <v>0</v>
      </c>
      <c r="N97" s="84">
        <v>0</v>
      </c>
      <c r="O97" s="84">
        <v>0</v>
      </c>
      <c r="P97" s="85"/>
      <c r="Q97" s="86">
        <f t="shared" si="11"/>
        <v>0</v>
      </c>
      <c r="R97" s="87">
        <f>IFERROR(VLOOKUP(H97,AB:AE,3,0),0)</f>
        <v>35</v>
      </c>
      <c r="S97" s="87">
        <f>R97-L97</f>
        <v>0</v>
      </c>
      <c r="T97" s="84" t="s">
        <v>301</v>
      </c>
      <c r="U97" s="103" t="s">
        <v>329</v>
      </c>
      <c r="V97" t="s">
        <v>561</v>
      </c>
      <c r="W97" t="s">
        <v>560</v>
      </c>
      <c r="X97" t="s">
        <v>303</v>
      </c>
      <c r="Y97" t="s">
        <v>303</v>
      </c>
      <c r="Z97" t="s">
        <v>571</v>
      </c>
      <c r="AB97">
        <v>30850186</v>
      </c>
      <c r="AC97">
        <v>3</v>
      </c>
      <c r="AD97">
        <v>0</v>
      </c>
      <c r="AE97" t="s">
        <v>307</v>
      </c>
      <c r="AF97" t="s">
        <v>303</v>
      </c>
      <c r="AG97" s="72">
        <v>0</v>
      </c>
    </row>
    <row r="98" spans="1:33" x14ac:dyDescent="0.35">
      <c r="A98" s="59" t="str">
        <f t="shared" si="12"/>
        <v>ASY-000079-00POUS270044</v>
      </c>
      <c r="B98" s="61">
        <v>45555</v>
      </c>
      <c r="C98" s="81">
        <f t="shared" ca="1" si="9"/>
        <v>45729</v>
      </c>
      <c r="D98" s="14" t="s">
        <v>105</v>
      </c>
      <c r="E98" s="82" t="str">
        <f t="shared" si="13"/>
        <v>ASY-0000</v>
      </c>
      <c r="F98" s="9" t="s">
        <v>88</v>
      </c>
      <c r="G98" s="9" t="s">
        <v>192</v>
      </c>
      <c r="H98" s="142">
        <v>50850113</v>
      </c>
      <c r="I98" s="145">
        <v>35</v>
      </c>
      <c r="J98" s="144" t="str">
        <f t="shared" si="10"/>
        <v>CL</v>
      </c>
      <c r="K98" s="9" t="s">
        <v>192</v>
      </c>
      <c r="L98" s="84">
        <v>35</v>
      </c>
      <c r="M98" s="84">
        <v>0</v>
      </c>
      <c r="N98" s="84">
        <v>0</v>
      </c>
      <c r="O98" s="84">
        <v>0</v>
      </c>
      <c r="P98" s="85"/>
      <c r="Q98" s="86">
        <f t="shared" si="11"/>
        <v>0</v>
      </c>
      <c r="R98" s="87">
        <f>IFERROR(VLOOKUP(H98,AB:AE,3,0),I98)</f>
        <v>35</v>
      </c>
      <c r="S98" s="87">
        <f>R98-L98</f>
        <v>0</v>
      </c>
      <c r="T98" s="84" t="s">
        <v>301</v>
      </c>
      <c r="U98" s="95"/>
      <c r="V98" t="s">
        <v>576</v>
      </c>
      <c r="W98" t="s">
        <v>560</v>
      </c>
      <c r="X98" t="e">
        <v>#N/A</v>
      </c>
      <c r="Y98" t="e">
        <v>#N/A</v>
      </c>
      <c r="AB98">
        <v>30850187</v>
      </c>
      <c r="AC98">
        <v>3</v>
      </c>
      <c r="AD98">
        <v>0</v>
      </c>
      <c r="AE98" t="s">
        <v>307</v>
      </c>
      <c r="AF98" t="s">
        <v>303</v>
      </c>
      <c r="AG98" s="72">
        <v>0</v>
      </c>
    </row>
    <row r="99" spans="1:33" x14ac:dyDescent="0.35">
      <c r="A99" s="59" t="str">
        <f t="shared" si="12"/>
        <v>ASY-000087-00POUS270044</v>
      </c>
      <c r="B99" s="61">
        <v>45555</v>
      </c>
      <c r="C99" s="81">
        <f t="shared" ca="1" si="9"/>
        <v>45729</v>
      </c>
      <c r="D99" s="14" t="s">
        <v>108</v>
      </c>
      <c r="E99" s="82" t="str">
        <f t="shared" si="13"/>
        <v>ASY-0000</v>
      </c>
      <c r="F99" s="9" t="s">
        <v>88</v>
      </c>
      <c r="G99" s="9" t="s">
        <v>192</v>
      </c>
      <c r="H99" s="142">
        <v>50850114</v>
      </c>
      <c r="I99" s="145">
        <v>35</v>
      </c>
      <c r="J99" s="144" t="str">
        <f t="shared" si="10"/>
        <v>CL</v>
      </c>
      <c r="K99" s="9" t="s">
        <v>192</v>
      </c>
      <c r="L99" s="84">
        <v>35</v>
      </c>
      <c r="M99" s="84">
        <v>0</v>
      </c>
      <c r="N99" s="84">
        <v>0</v>
      </c>
      <c r="O99" s="84">
        <v>0</v>
      </c>
      <c r="P99" s="85"/>
      <c r="Q99" s="86">
        <f t="shared" si="11"/>
        <v>0</v>
      </c>
      <c r="R99" s="87">
        <f>IFERROR(VLOOKUP(H99,AB:AE,3,0),I99)</f>
        <v>35</v>
      </c>
      <c r="S99" s="87">
        <f>R99-L99</f>
        <v>0</v>
      </c>
      <c r="T99" s="84" t="s">
        <v>301</v>
      </c>
      <c r="U99" s="95"/>
      <c r="V99" t="s">
        <v>576</v>
      </c>
      <c r="W99" t="s">
        <v>560</v>
      </c>
      <c r="X99" t="e">
        <v>#N/A</v>
      </c>
      <c r="Y99" t="e">
        <v>#N/A</v>
      </c>
      <c r="AB99">
        <v>30850188</v>
      </c>
      <c r="AC99">
        <v>3</v>
      </c>
      <c r="AD99">
        <v>0</v>
      </c>
      <c r="AE99" t="s">
        <v>307</v>
      </c>
      <c r="AF99" t="s">
        <v>303</v>
      </c>
      <c r="AG99" s="72">
        <v>0</v>
      </c>
    </row>
    <row r="100" spans="1:33" x14ac:dyDescent="0.35">
      <c r="A100" s="59" t="str">
        <f t="shared" si="12"/>
        <v>ASY-000030-00BATCHKIT1-092024</v>
      </c>
      <c r="B100" s="61">
        <v>45555</v>
      </c>
      <c r="C100" s="81">
        <f t="shared" ca="1" si="9"/>
        <v>45729</v>
      </c>
      <c r="D100" s="14" t="s">
        <v>330</v>
      </c>
      <c r="E100" s="82" t="str">
        <f t="shared" si="13"/>
        <v>ASY-0000</v>
      </c>
      <c r="F100" s="9" t="s">
        <v>88</v>
      </c>
      <c r="G100" s="9" t="str">
        <f>K100</f>
        <v>BATCHKIT1-092024</v>
      </c>
      <c r="H100" s="142">
        <v>50850115</v>
      </c>
      <c r="I100" s="145">
        <v>154</v>
      </c>
      <c r="J100" s="144" t="str">
        <f t="shared" si="10"/>
        <v>CL</v>
      </c>
      <c r="K100" s="105" t="s">
        <v>331</v>
      </c>
      <c r="L100" s="84">
        <v>154</v>
      </c>
      <c r="M100" s="84">
        <v>0</v>
      </c>
      <c r="N100" s="84">
        <v>0</v>
      </c>
      <c r="O100" s="84">
        <v>0</v>
      </c>
      <c r="P100" s="85"/>
      <c r="Q100" s="86">
        <f t="shared" si="11"/>
        <v>0</v>
      </c>
      <c r="R100" s="87">
        <f>IFERROR(VLOOKUP(H100,AB:AE,3,0),I100)</f>
        <v>154</v>
      </c>
      <c r="S100" s="87">
        <f t="shared" si="14"/>
        <v>0</v>
      </c>
      <c r="T100" s="84" t="s">
        <v>301</v>
      </c>
      <c r="U100" s="95" t="s">
        <v>308</v>
      </c>
      <c r="W100" t="s">
        <v>560</v>
      </c>
      <c r="X100" t="e">
        <v>#N/A</v>
      </c>
      <c r="Y100" t="e">
        <v>#N/A</v>
      </c>
      <c r="AB100">
        <v>30850189</v>
      </c>
      <c r="AC100">
        <v>3</v>
      </c>
      <c r="AD100">
        <v>0</v>
      </c>
      <c r="AE100" t="s">
        <v>307</v>
      </c>
      <c r="AF100" t="s">
        <v>303</v>
      </c>
      <c r="AG100" s="72">
        <v>0</v>
      </c>
    </row>
    <row r="101" spans="1:33" x14ac:dyDescent="0.35">
      <c r="A101" s="59" t="str">
        <f t="shared" si="12"/>
        <v>ASY-000081-00BATCHKIT1-092024</v>
      </c>
      <c r="B101" s="61">
        <v>45555</v>
      </c>
      <c r="C101" s="81">
        <f t="shared" ca="1" si="9"/>
        <v>45729</v>
      </c>
      <c r="D101" s="14" t="s">
        <v>107</v>
      </c>
      <c r="E101" s="82" t="str">
        <f t="shared" si="13"/>
        <v>ASY-0000</v>
      </c>
      <c r="F101" s="9" t="s">
        <v>88</v>
      </c>
      <c r="G101" s="9" t="str">
        <f>K101</f>
        <v>BATCHKIT1-092024</v>
      </c>
      <c r="H101" s="142">
        <v>50850116</v>
      </c>
      <c r="I101" s="145">
        <v>154</v>
      </c>
      <c r="J101" s="144" t="str">
        <f t="shared" si="10"/>
        <v>CL</v>
      </c>
      <c r="K101" s="105" t="s">
        <v>331</v>
      </c>
      <c r="L101" s="84">
        <v>154</v>
      </c>
      <c r="M101" s="84">
        <v>0</v>
      </c>
      <c r="N101" s="84">
        <v>0</v>
      </c>
      <c r="O101" s="84">
        <v>0</v>
      </c>
      <c r="P101" s="85"/>
      <c r="Q101" s="86">
        <f t="shared" si="11"/>
        <v>0</v>
      </c>
      <c r="R101" s="87">
        <f>IFERROR(VLOOKUP(H101,AB:AE,3,0),I101)</f>
        <v>154</v>
      </c>
      <c r="S101" s="87">
        <f t="shared" si="14"/>
        <v>0</v>
      </c>
      <c r="T101" s="84" t="s">
        <v>301</v>
      </c>
      <c r="U101" s="95" t="s">
        <v>308</v>
      </c>
      <c r="W101" t="s">
        <v>560</v>
      </c>
      <c r="X101" t="e">
        <v>#N/A</v>
      </c>
      <c r="Y101" t="e">
        <v>#N/A</v>
      </c>
      <c r="AB101">
        <v>30850190</v>
      </c>
      <c r="AC101">
        <v>3</v>
      </c>
      <c r="AD101">
        <v>0</v>
      </c>
      <c r="AE101" t="s">
        <v>307</v>
      </c>
      <c r="AF101" t="s">
        <v>303</v>
      </c>
      <c r="AG101" s="72">
        <v>0</v>
      </c>
    </row>
    <row r="102" spans="1:33" x14ac:dyDescent="0.35">
      <c r="A102" s="59" t="str">
        <f t="shared" si="12"/>
        <v>ASY-000088-00BATCHKIT1-092024</v>
      </c>
      <c r="B102" s="61">
        <v>45555</v>
      </c>
      <c r="C102" s="81">
        <f t="shared" ca="1" si="9"/>
        <v>45729</v>
      </c>
      <c r="D102" s="14" t="s">
        <v>109</v>
      </c>
      <c r="E102" s="82" t="str">
        <f t="shared" si="13"/>
        <v>ASY-0000</v>
      </c>
      <c r="F102" s="9" t="s">
        <v>88</v>
      </c>
      <c r="G102" s="9" t="str">
        <f>K102</f>
        <v>BATCHKIT1-092024</v>
      </c>
      <c r="H102" s="142">
        <v>50850117</v>
      </c>
      <c r="I102" s="145">
        <v>154</v>
      </c>
      <c r="J102" s="144" t="str">
        <f t="shared" si="10"/>
        <v>CL</v>
      </c>
      <c r="K102" s="105" t="s">
        <v>331</v>
      </c>
      <c r="L102" s="84">
        <v>154</v>
      </c>
      <c r="M102" s="84">
        <v>0</v>
      </c>
      <c r="N102" s="84">
        <v>0</v>
      </c>
      <c r="O102" s="84">
        <v>0</v>
      </c>
      <c r="P102" s="85"/>
      <c r="Q102" s="86">
        <f t="shared" si="11"/>
        <v>0</v>
      </c>
      <c r="R102" s="87">
        <f>IFERROR(VLOOKUP(H102,AB:AE,3,0),I102)</f>
        <v>154</v>
      </c>
      <c r="S102" s="87">
        <f t="shared" si="14"/>
        <v>0</v>
      </c>
      <c r="T102" s="84" t="s">
        <v>301</v>
      </c>
      <c r="U102" s="95" t="s">
        <v>308</v>
      </c>
      <c r="W102" t="s">
        <v>560</v>
      </c>
      <c r="X102" t="e">
        <v>#N/A</v>
      </c>
      <c r="Y102" t="e">
        <v>#N/A</v>
      </c>
      <c r="AB102">
        <v>30850191</v>
      </c>
      <c r="AC102">
        <v>3</v>
      </c>
      <c r="AD102">
        <v>0</v>
      </c>
      <c r="AE102" t="s">
        <v>307</v>
      </c>
      <c r="AF102" t="s">
        <v>303</v>
      </c>
      <c r="AG102" s="72">
        <v>0</v>
      </c>
    </row>
    <row r="103" spans="1:33" x14ac:dyDescent="0.35">
      <c r="A103" s="59" t="str">
        <f t="shared" si="12"/>
        <v>L50-I-12-08-27-90-MULT-ASYMPOUS270231</v>
      </c>
      <c r="B103" s="61">
        <v>45555</v>
      </c>
      <c r="C103" s="81">
        <f t="shared" ca="1" si="9"/>
        <v>45729</v>
      </c>
      <c r="D103" s="14" t="s">
        <v>248</v>
      </c>
      <c r="E103" s="82" t="str">
        <f t="shared" si="13"/>
        <v>L50-I-12</v>
      </c>
      <c r="F103" s="9" t="s">
        <v>87</v>
      </c>
      <c r="G103" s="9" t="s">
        <v>250</v>
      </c>
      <c r="H103" s="142">
        <v>30850071</v>
      </c>
      <c r="I103" s="145">
        <v>108</v>
      </c>
      <c r="J103" s="144">
        <f t="shared" si="10"/>
        <v>17</v>
      </c>
      <c r="K103" s="9" t="s">
        <v>331</v>
      </c>
      <c r="L103" s="84">
        <v>108</v>
      </c>
      <c r="M103" s="84">
        <v>9</v>
      </c>
      <c r="N103" s="84">
        <v>0</v>
      </c>
      <c r="O103" s="84">
        <v>0</v>
      </c>
      <c r="P103" s="85"/>
      <c r="Q103" s="86">
        <f t="shared" si="11"/>
        <v>9</v>
      </c>
      <c r="R103" s="87">
        <f>IFERROR(VLOOKUP(H103,AB:AE,3,0),0)</f>
        <v>108</v>
      </c>
      <c r="S103" s="87">
        <f t="shared" si="14"/>
        <v>0</v>
      </c>
      <c r="T103" s="84" t="s">
        <v>301</v>
      </c>
      <c r="U103" s="95" t="s">
        <v>256</v>
      </c>
      <c r="V103" t="s">
        <v>561</v>
      </c>
      <c r="W103" t="s">
        <v>560</v>
      </c>
      <c r="X103" t="s">
        <v>303</v>
      </c>
      <c r="Y103" t="s">
        <v>303</v>
      </c>
      <c r="Z103" t="s">
        <v>571</v>
      </c>
      <c r="AB103">
        <v>30850192</v>
      </c>
      <c r="AC103">
        <v>3</v>
      </c>
      <c r="AD103">
        <v>0</v>
      </c>
      <c r="AE103" t="s">
        <v>307</v>
      </c>
      <c r="AF103" t="s">
        <v>303</v>
      </c>
      <c r="AG103" s="72">
        <v>0</v>
      </c>
    </row>
    <row r="104" spans="1:33" x14ac:dyDescent="0.35">
      <c r="A104" s="59" t="str">
        <f t="shared" si="12"/>
        <v>L50-I-12-06-30-80-MULT-ASYMPOUS270049</v>
      </c>
      <c r="B104" s="61">
        <v>45555</v>
      </c>
      <c r="C104" s="81">
        <f t="shared" ca="1" si="9"/>
        <v>45729</v>
      </c>
      <c r="D104" s="14" t="s">
        <v>249</v>
      </c>
      <c r="E104" s="82" t="str">
        <f t="shared" si="13"/>
        <v>L50-I-12</v>
      </c>
      <c r="F104" s="9" t="s">
        <v>87</v>
      </c>
      <c r="G104" s="9" t="s">
        <v>127</v>
      </c>
      <c r="H104" s="142">
        <v>30850072</v>
      </c>
      <c r="I104" s="145">
        <v>46</v>
      </c>
      <c r="J104" s="144">
        <f t="shared" si="10"/>
        <v>17</v>
      </c>
      <c r="K104" s="105" t="s">
        <v>331</v>
      </c>
      <c r="L104" s="84">
        <v>46</v>
      </c>
      <c r="M104" s="84">
        <v>0</v>
      </c>
      <c r="N104" s="84">
        <v>0</v>
      </c>
      <c r="O104" s="84">
        <v>0</v>
      </c>
      <c r="P104" s="85"/>
      <c r="Q104" s="86">
        <f t="shared" si="11"/>
        <v>0</v>
      </c>
      <c r="R104" s="87">
        <f>IFERROR(VLOOKUP(H104,AB:AE,3,0),0)</f>
        <v>46</v>
      </c>
      <c r="S104" s="87">
        <f t="shared" si="14"/>
        <v>0</v>
      </c>
      <c r="T104" s="84" t="s">
        <v>301</v>
      </c>
      <c r="U104" s="95" t="s">
        <v>257</v>
      </c>
      <c r="W104" t="s">
        <v>560</v>
      </c>
      <c r="X104" t="s">
        <v>303</v>
      </c>
      <c r="Y104" t="s">
        <v>303</v>
      </c>
      <c r="Z104" t="s">
        <v>571</v>
      </c>
      <c r="AB104">
        <v>30850193</v>
      </c>
      <c r="AC104">
        <v>3</v>
      </c>
      <c r="AD104">
        <v>0</v>
      </c>
      <c r="AE104" t="s">
        <v>307</v>
      </c>
      <c r="AF104" t="s">
        <v>303</v>
      </c>
      <c r="AG104" s="72">
        <v>0</v>
      </c>
    </row>
    <row r="105" spans="1:33" ht="48.5" x14ac:dyDescent="0.35">
      <c r="A105" s="59" t="str">
        <f t="shared" si="12"/>
        <v>ASY-000055-00BATCHKIT2-092024</v>
      </c>
      <c r="B105" s="61">
        <v>45555</v>
      </c>
      <c r="C105" s="81">
        <f t="shared" ca="1" si="9"/>
        <v>45729</v>
      </c>
      <c r="D105" s="14" t="s">
        <v>334</v>
      </c>
      <c r="E105" s="82" t="str">
        <f t="shared" si="13"/>
        <v>ASY-0000</v>
      </c>
      <c r="F105" s="9" t="s">
        <v>88</v>
      </c>
      <c r="G105" s="9" t="str">
        <f>K105</f>
        <v>BATCHKIT2-092024</v>
      </c>
      <c r="H105" s="142">
        <v>50850118</v>
      </c>
      <c r="I105" s="145">
        <v>6</v>
      </c>
      <c r="J105" s="144" t="str">
        <f t="shared" si="10"/>
        <v>CL</v>
      </c>
      <c r="K105" s="9" t="s">
        <v>335</v>
      </c>
      <c r="L105" s="84">
        <v>6</v>
      </c>
      <c r="M105" s="84">
        <v>0</v>
      </c>
      <c r="N105" s="84">
        <v>0</v>
      </c>
      <c r="O105" s="84">
        <v>0</v>
      </c>
      <c r="P105" s="85"/>
      <c r="Q105" s="86">
        <f t="shared" si="11"/>
        <v>0</v>
      </c>
      <c r="R105" s="87">
        <f>IFERROR(VLOOKUP(H105,AB:AE,3,0),I105)</f>
        <v>6</v>
      </c>
      <c r="S105" s="87">
        <f t="shared" si="14"/>
        <v>0</v>
      </c>
      <c r="T105" s="84" t="s">
        <v>301</v>
      </c>
      <c r="U105" s="89" t="s">
        <v>336</v>
      </c>
      <c r="W105" t="s">
        <v>560</v>
      </c>
      <c r="X105" t="e">
        <v>#N/A</v>
      </c>
      <c r="Y105" t="e">
        <v>#N/A</v>
      </c>
      <c r="AB105">
        <v>30850194</v>
      </c>
      <c r="AC105">
        <v>3</v>
      </c>
      <c r="AD105">
        <v>0</v>
      </c>
      <c r="AE105" t="s">
        <v>307</v>
      </c>
      <c r="AF105" t="s">
        <v>303</v>
      </c>
      <c r="AG105" s="72">
        <v>0</v>
      </c>
    </row>
    <row r="106" spans="1:33" x14ac:dyDescent="0.35">
      <c r="A106" s="59" t="str">
        <f t="shared" si="12"/>
        <v>ASY-000059-00BATCHKIT2-092024</v>
      </c>
      <c r="B106" s="61">
        <v>45555</v>
      </c>
      <c r="C106" s="81">
        <f t="shared" ca="1" si="9"/>
        <v>45729</v>
      </c>
      <c r="D106" s="14" t="s">
        <v>195</v>
      </c>
      <c r="E106" s="82" t="str">
        <f t="shared" si="13"/>
        <v>ASY-0000</v>
      </c>
      <c r="F106" s="9" t="s">
        <v>88</v>
      </c>
      <c r="G106" s="9" t="str">
        <f>K106</f>
        <v>BATCHKIT2-092024</v>
      </c>
      <c r="H106" s="142">
        <v>50850119</v>
      </c>
      <c r="I106" s="145">
        <v>39</v>
      </c>
      <c r="J106" s="144" t="str">
        <f t="shared" si="10"/>
        <v>CL</v>
      </c>
      <c r="K106" s="9" t="s">
        <v>335</v>
      </c>
      <c r="L106" s="84">
        <v>39</v>
      </c>
      <c r="M106" s="84">
        <v>0</v>
      </c>
      <c r="N106" s="84">
        <v>0</v>
      </c>
      <c r="O106" s="84">
        <v>0</v>
      </c>
      <c r="P106" s="85"/>
      <c r="Q106" s="86">
        <f t="shared" si="11"/>
        <v>0</v>
      </c>
      <c r="R106" s="87">
        <f>IFERROR(VLOOKUP(H106,AB:AE,3,0),I106)</f>
        <v>39</v>
      </c>
      <c r="S106" s="87">
        <f t="shared" si="14"/>
        <v>0</v>
      </c>
      <c r="T106" s="84" t="s">
        <v>301</v>
      </c>
      <c r="U106" s="95"/>
      <c r="W106" t="s">
        <v>560</v>
      </c>
      <c r="X106" t="e">
        <v>#N/A</v>
      </c>
      <c r="Y106" t="e">
        <v>#N/A</v>
      </c>
      <c r="AB106">
        <v>30850195</v>
      </c>
      <c r="AC106">
        <v>3</v>
      </c>
      <c r="AD106">
        <v>0</v>
      </c>
      <c r="AE106" t="s">
        <v>307</v>
      </c>
      <c r="AF106" t="s">
        <v>303</v>
      </c>
      <c r="AG106" s="72">
        <v>0</v>
      </c>
    </row>
    <row r="107" spans="1:33" x14ac:dyDescent="0.35">
      <c r="A107" s="59" t="str">
        <f t="shared" si="12"/>
        <v>ASY-000061-00BATCHKIT2-092024</v>
      </c>
      <c r="B107" s="61">
        <v>45555</v>
      </c>
      <c r="C107" s="81">
        <f t="shared" ca="1" si="9"/>
        <v>45729</v>
      </c>
      <c r="D107" s="14" t="s">
        <v>196</v>
      </c>
      <c r="E107" s="82" t="str">
        <f t="shared" si="13"/>
        <v>ASY-0000</v>
      </c>
      <c r="F107" s="9" t="s">
        <v>88</v>
      </c>
      <c r="G107" s="9" t="str">
        <f>K107</f>
        <v>BATCHKIT2-092024</v>
      </c>
      <c r="H107" s="142">
        <v>50850120</v>
      </c>
      <c r="I107" s="145">
        <v>0</v>
      </c>
      <c r="J107" s="144" t="str">
        <f t="shared" si="10"/>
        <v>CL</v>
      </c>
      <c r="K107" s="9" t="s">
        <v>335</v>
      </c>
      <c r="L107" s="84">
        <v>0</v>
      </c>
      <c r="M107" s="84">
        <v>0</v>
      </c>
      <c r="N107" s="84">
        <v>0</v>
      </c>
      <c r="O107" s="84">
        <v>0</v>
      </c>
      <c r="P107" s="85"/>
      <c r="Q107" s="86">
        <f t="shared" si="11"/>
        <v>0</v>
      </c>
      <c r="R107" s="87">
        <f>IFERROR(VLOOKUP(H107,AB:AE,3,0),0)</f>
        <v>0</v>
      </c>
      <c r="S107" s="87">
        <f t="shared" si="14"/>
        <v>0</v>
      </c>
      <c r="T107" s="84" t="s">
        <v>301</v>
      </c>
      <c r="U107" s="151" t="s">
        <v>577</v>
      </c>
      <c r="W107" t="s">
        <v>578</v>
      </c>
      <c r="X107" t="e">
        <v>#N/A</v>
      </c>
      <c r="Y107" t="e">
        <v>#N/A</v>
      </c>
      <c r="AB107">
        <v>30850196</v>
      </c>
      <c r="AC107">
        <v>3</v>
      </c>
      <c r="AD107">
        <v>0</v>
      </c>
      <c r="AE107" t="s">
        <v>307</v>
      </c>
      <c r="AF107" t="s">
        <v>303</v>
      </c>
      <c r="AG107" s="72">
        <v>0</v>
      </c>
    </row>
    <row r="108" spans="1:33" x14ac:dyDescent="0.35">
      <c r="A108" s="59" t="str">
        <f t="shared" si="12"/>
        <v>ASY-000082-00BATCHKIT2-092024</v>
      </c>
      <c r="B108" s="61">
        <v>45555</v>
      </c>
      <c r="C108" s="81">
        <f t="shared" ca="1" si="9"/>
        <v>45729</v>
      </c>
      <c r="D108" s="14" t="s">
        <v>166</v>
      </c>
      <c r="E108" s="82" t="str">
        <f t="shared" si="13"/>
        <v>ASY-0000</v>
      </c>
      <c r="F108" s="9" t="s">
        <v>88</v>
      </c>
      <c r="G108" s="9" t="str">
        <f>K108</f>
        <v>BATCHKIT2-092024</v>
      </c>
      <c r="H108" s="142">
        <v>50850121</v>
      </c>
      <c r="I108" s="145">
        <v>45</v>
      </c>
      <c r="J108" s="144" t="str">
        <f t="shared" si="10"/>
        <v>CL</v>
      </c>
      <c r="K108" s="9" t="s">
        <v>335</v>
      </c>
      <c r="L108" s="84">
        <v>45</v>
      </c>
      <c r="M108" s="84">
        <v>0</v>
      </c>
      <c r="N108" s="84">
        <v>0</v>
      </c>
      <c r="O108" s="84">
        <v>0</v>
      </c>
      <c r="P108" s="85"/>
      <c r="Q108" s="86">
        <f t="shared" si="11"/>
        <v>0</v>
      </c>
      <c r="R108" s="87">
        <f>IFERROR(VLOOKUP(H108,AB:AE,3,0),I108)</f>
        <v>45</v>
      </c>
      <c r="S108" s="87">
        <f t="shared" si="14"/>
        <v>0</v>
      </c>
      <c r="T108" s="84" t="s">
        <v>301</v>
      </c>
      <c r="U108" s="95" t="s">
        <v>579</v>
      </c>
      <c r="W108" t="s">
        <v>560</v>
      </c>
      <c r="X108" t="e">
        <v>#N/A</v>
      </c>
      <c r="Y108" t="e">
        <v>#N/A</v>
      </c>
      <c r="AB108">
        <v>30850198</v>
      </c>
      <c r="AC108">
        <v>3</v>
      </c>
      <c r="AD108">
        <v>0</v>
      </c>
      <c r="AE108" t="s">
        <v>307</v>
      </c>
      <c r="AF108" t="s">
        <v>303</v>
      </c>
      <c r="AG108" s="72">
        <v>0</v>
      </c>
    </row>
    <row r="109" spans="1:33" x14ac:dyDescent="0.35">
      <c r="A109" s="59" t="str">
        <f t="shared" si="12"/>
        <v>ASY-000088-00BATCHKIT2-092024</v>
      </c>
      <c r="B109" s="61">
        <v>45555</v>
      </c>
      <c r="C109" s="81">
        <f t="shared" ca="1" si="9"/>
        <v>45729</v>
      </c>
      <c r="D109" s="14" t="s">
        <v>109</v>
      </c>
      <c r="E109" s="82" t="str">
        <f t="shared" si="13"/>
        <v>ASY-0000</v>
      </c>
      <c r="F109" s="9" t="s">
        <v>88</v>
      </c>
      <c r="G109" s="9" t="str">
        <f>K109</f>
        <v>BATCHKIT2-092024</v>
      </c>
      <c r="H109" s="142">
        <v>50850122</v>
      </c>
      <c r="I109" s="145">
        <v>45</v>
      </c>
      <c r="J109" s="144" t="str">
        <f t="shared" si="10"/>
        <v>CL</v>
      </c>
      <c r="K109" s="9" t="s">
        <v>335</v>
      </c>
      <c r="L109" s="84">
        <v>45</v>
      </c>
      <c r="M109" s="84">
        <v>0</v>
      </c>
      <c r="N109" s="84">
        <v>0</v>
      </c>
      <c r="O109" s="84">
        <v>0</v>
      </c>
      <c r="P109" s="85"/>
      <c r="Q109" s="86">
        <f t="shared" si="11"/>
        <v>0</v>
      </c>
      <c r="R109" s="87">
        <f>IFERROR(VLOOKUP(H109,AB:AE,3,0),I109)</f>
        <v>45</v>
      </c>
      <c r="S109" s="87">
        <f t="shared" si="14"/>
        <v>0</v>
      </c>
      <c r="T109" s="84" t="s">
        <v>301</v>
      </c>
      <c r="U109" s="95" t="s">
        <v>580</v>
      </c>
      <c r="W109" t="s">
        <v>560</v>
      </c>
      <c r="X109" t="e">
        <v>#N/A</v>
      </c>
      <c r="Y109" t="e">
        <v>#N/A</v>
      </c>
      <c r="AB109">
        <v>30850199</v>
      </c>
      <c r="AC109">
        <v>3</v>
      </c>
      <c r="AD109">
        <v>0</v>
      </c>
      <c r="AE109" t="s">
        <v>307</v>
      </c>
      <c r="AF109" t="s">
        <v>303</v>
      </c>
      <c r="AG109" s="72">
        <v>0</v>
      </c>
    </row>
    <row r="110" spans="1:33" x14ac:dyDescent="0.35">
      <c r="A110" s="59" t="str">
        <f t="shared" si="12"/>
        <v>L50-I-48-04-27-80-MULT-15X15POUS270205</v>
      </c>
      <c r="B110" s="61">
        <v>45555</v>
      </c>
      <c r="C110" s="81">
        <f t="shared" ca="1" si="9"/>
        <v>45729</v>
      </c>
      <c r="D110" s="14" t="s">
        <v>258</v>
      </c>
      <c r="E110" s="82" t="str">
        <f t="shared" si="13"/>
        <v>L50-I-48</v>
      </c>
      <c r="F110" s="9" t="s">
        <v>87</v>
      </c>
      <c r="G110" s="9" t="s">
        <v>259</v>
      </c>
      <c r="H110" s="16">
        <v>30850073</v>
      </c>
      <c r="I110" s="145">
        <v>39</v>
      </c>
      <c r="J110" s="144">
        <f t="shared" si="10"/>
        <v>17</v>
      </c>
      <c r="K110" s="9" t="s">
        <v>335</v>
      </c>
      <c r="L110" s="84">
        <v>34</v>
      </c>
      <c r="M110" s="84">
        <v>2</v>
      </c>
      <c r="N110" s="84">
        <v>3</v>
      </c>
      <c r="O110" s="84">
        <v>0</v>
      </c>
      <c r="P110" s="85"/>
      <c r="Q110" s="86">
        <f t="shared" si="11"/>
        <v>0</v>
      </c>
      <c r="R110" s="87">
        <f>IFERROR(VLOOKUP(H110,AB:AE,3,0),0)</f>
        <v>34</v>
      </c>
      <c r="S110" s="87">
        <f t="shared" si="14"/>
        <v>0</v>
      </c>
      <c r="T110" s="84">
        <f ca="1">DAYS360(B110,C110)</f>
        <v>173</v>
      </c>
      <c r="U110" s="95" t="s">
        <v>260</v>
      </c>
      <c r="V110" t="s">
        <v>561</v>
      </c>
      <c r="W110" t="s">
        <v>560</v>
      </c>
      <c r="X110" t="s">
        <v>303</v>
      </c>
      <c r="Y110" t="s">
        <v>303</v>
      </c>
      <c r="Z110" t="s">
        <v>772</v>
      </c>
      <c r="AB110">
        <v>30850200</v>
      </c>
      <c r="AC110">
        <v>3</v>
      </c>
      <c r="AD110">
        <v>0</v>
      </c>
      <c r="AE110" t="s">
        <v>307</v>
      </c>
      <c r="AF110" t="s">
        <v>303</v>
      </c>
      <c r="AG110" s="72">
        <v>0</v>
      </c>
    </row>
    <row r="111" spans="1:33" x14ac:dyDescent="0.35">
      <c r="A111" s="59" t="str">
        <f t="shared" si="12"/>
        <v>L50-I-48-06-27-80-MULT-15X35POUS269980</v>
      </c>
      <c r="B111" s="61">
        <v>45555</v>
      </c>
      <c r="C111" s="81">
        <f t="shared" ca="1" si="9"/>
        <v>45729</v>
      </c>
      <c r="D111" s="14" t="s">
        <v>261</v>
      </c>
      <c r="E111" s="82" t="str">
        <f t="shared" si="13"/>
        <v>L50-I-48</v>
      </c>
      <c r="F111" s="9" t="s">
        <v>87</v>
      </c>
      <c r="G111" s="9" t="s">
        <v>221</v>
      </c>
      <c r="H111" s="142">
        <v>30850074</v>
      </c>
      <c r="I111" s="145">
        <v>0</v>
      </c>
      <c r="J111" s="144" t="str">
        <f t="shared" si="10"/>
        <v>CL</v>
      </c>
      <c r="K111" s="9" t="s">
        <v>335</v>
      </c>
      <c r="L111" s="84">
        <v>0</v>
      </c>
      <c r="M111" s="84">
        <v>0</v>
      </c>
      <c r="N111" s="84">
        <v>0</v>
      </c>
      <c r="O111" s="84">
        <v>0</v>
      </c>
      <c r="P111" s="85"/>
      <c r="Q111" s="86">
        <f t="shared" si="11"/>
        <v>0</v>
      </c>
      <c r="R111" s="87">
        <f>IFERROR(VLOOKUP(H111,AB:AE,3,0),0)</f>
        <v>0</v>
      </c>
      <c r="S111" s="87">
        <f t="shared" si="14"/>
        <v>0</v>
      </c>
      <c r="T111" s="84" t="s">
        <v>301</v>
      </c>
      <c r="U111" s="152" t="s">
        <v>581</v>
      </c>
      <c r="W111" t="s">
        <v>582</v>
      </c>
      <c r="X111" t="e">
        <v>#N/A</v>
      </c>
      <c r="Y111" t="e">
        <v>#N/A</v>
      </c>
      <c r="Z111" t="s">
        <v>571</v>
      </c>
      <c r="AB111">
        <v>30850201</v>
      </c>
      <c r="AC111">
        <v>3</v>
      </c>
      <c r="AD111">
        <v>0</v>
      </c>
      <c r="AE111" t="s">
        <v>307</v>
      </c>
      <c r="AF111" t="s">
        <v>303</v>
      </c>
      <c r="AG111" s="72">
        <v>0</v>
      </c>
    </row>
    <row r="112" spans="1:33" ht="60.5" x14ac:dyDescent="0.35">
      <c r="A112" s="59" t="str">
        <f t="shared" si="12"/>
        <v>L50-I-48-08-27-90-MULT-9X17POUS270161</v>
      </c>
      <c r="B112" s="61">
        <v>45555</v>
      </c>
      <c r="C112" s="81">
        <f t="shared" ca="1" si="9"/>
        <v>45729</v>
      </c>
      <c r="D112" s="14" t="s">
        <v>262</v>
      </c>
      <c r="E112" s="82" t="str">
        <f t="shared" si="13"/>
        <v>L50-I-48</v>
      </c>
      <c r="F112" s="9" t="s">
        <v>87</v>
      </c>
      <c r="G112" s="9" t="s">
        <v>263</v>
      </c>
      <c r="H112" s="142">
        <v>30850075</v>
      </c>
      <c r="I112" s="145">
        <v>6</v>
      </c>
      <c r="J112" s="144">
        <f t="shared" si="10"/>
        <v>17</v>
      </c>
      <c r="K112" s="9" t="s">
        <v>335</v>
      </c>
      <c r="L112" s="84">
        <v>6</v>
      </c>
      <c r="M112" s="84">
        <v>0</v>
      </c>
      <c r="N112" s="84">
        <v>0</v>
      </c>
      <c r="O112" s="84">
        <v>0</v>
      </c>
      <c r="P112" s="85"/>
      <c r="Q112" s="86">
        <f t="shared" si="11"/>
        <v>0</v>
      </c>
      <c r="R112" s="87">
        <f>IFERROR(VLOOKUP(H112,AB:AE,3,0),0)</f>
        <v>6</v>
      </c>
      <c r="S112" s="87">
        <f t="shared" si="14"/>
        <v>0</v>
      </c>
      <c r="T112" s="84" t="s">
        <v>301</v>
      </c>
      <c r="U112" s="89" t="s">
        <v>583</v>
      </c>
      <c r="V112" t="s">
        <v>561</v>
      </c>
      <c r="W112" t="s">
        <v>560</v>
      </c>
      <c r="X112" t="s">
        <v>303</v>
      </c>
      <c r="Y112" t="s">
        <v>303</v>
      </c>
      <c r="Z112" t="s">
        <v>571</v>
      </c>
      <c r="AB112">
        <v>30850202</v>
      </c>
      <c r="AC112">
        <v>3</v>
      </c>
      <c r="AD112">
        <v>0</v>
      </c>
      <c r="AE112" t="s">
        <v>307</v>
      </c>
      <c r="AF112" t="s">
        <v>303</v>
      </c>
      <c r="AG112" s="72">
        <v>0</v>
      </c>
    </row>
    <row r="113" spans="1:33" x14ac:dyDescent="0.35">
      <c r="A113" s="59" t="str">
        <f t="shared" si="12"/>
        <v>ASY-000034-00BATCHKIT3-092024</v>
      </c>
      <c r="B113" s="61">
        <v>45555</v>
      </c>
      <c r="C113" s="81">
        <f t="shared" ca="1" si="9"/>
        <v>45729</v>
      </c>
      <c r="D113" s="14" t="s">
        <v>339</v>
      </c>
      <c r="E113" s="82" t="str">
        <f t="shared" si="13"/>
        <v>ASY-0000</v>
      </c>
      <c r="F113" s="9" t="s">
        <v>88</v>
      </c>
      <c r="G113" s="9" t="str">
        <f>K113</f>
        <v>BATCHKIT3-092024</v>
      </c>
      <c r="H113" s="142">
        <v>50850128</v>
      </c>
      <c r="I113" s="145">
        <v>2</v>
      </c>
      <c r="J113" s="144" t="str">
        <f t="shared" si="10"/>
        <v>CL</v>
      </c>
      <c r="K113" s="9" t="s">
        <v>340</v>
      </c>
      <c r="L113" s="84">
        <v>2</v>
      </c>
      <c r="M113" s="84">
        <v>0</v>
      </c>
      <c r="N113" s="84">
        <v>0</v>
      </c>
      <c r="O113" s="84">
        <v>0</v>
      </c>
      <c r="P113" s="85"/>
      <c r="Q113" s="86">
        <f t="shared" si="11"/>
        <v>0</v>
      </c>
      <c r="R113" s="87">
        <f>IFERROR(VLOOKUP(H113,AB:AE,3,0),I113)</f>
        <v>2</v>
      </c>
      <c r="S113" s="87">
        <f t="shared" si="14"/>
        <v>0</v>
      </c>
      <c r="T113" s="84" t="s">
        <v>301</v>
      </c>
      <c r="U113" s="95"/>
      <c r="V113" t="s">
        <v>576</v>
      </c>
      <c r="W113" t="s">
        <v>584</v>
      </c>
      <c r="X113" t="e">
        <v>#N/A</v>
      </c>
      <c r="Y113" t="e">
        <v>#N/A</v>
      </c>
      <c r="AB113">
        <v>30850203</v>
      </c>
      <c r="AC113">
        <v>3</v>
      </c>
      <c r="AD113">
        <v>0</v>
      </c>
      <c r="AE113" t="s">
        <v>307</v>
      </c>
      <c r="AF113" t="s">
        <v>303</v>
      </c>
      <c r="AG113" s="72">
        <v>0</v>
      </c>
    </row>
    <row r="114" spans="1:33" x14ac:dyDescent="0.35">
      <c r="A114" s="59" t="str">
        <f t="shared" si="12"/>
        <v>ASY-000074-00BATCHKIT3-092024</v>
      </c>
      <c r="B114" s="61">
        <v>45555</v>
      </c>
      <c r="C114" s="81">
        <f t="shared" ca="1" si="9"/>
        <v>45729</v>
      </c>
      <c r="D114" s="14" t="s">
        <v>341</v>
      </c>
      <c r="E114" s="82" t="str">
        <f t="shared" si="13"/>
        <v>ASY-0000</v>
      </c>
      <c r="F114" s="9" t="s">
        <v>88</v>
      </c>
      <c r="G114" s="9" t="str">
        <f>K114</f>
        <v>BATCHKIT3-092024</v>
      </c>
      <c r="H114" s="142">
        <v>50850129</v>
      </c>
      <c r="I114" s="145">
        <v>18</v>
      </c>
      <c r="J114" s="144" t="str">
        <f t="shared" si="10"/>
        <v>CL</v>
      </c>
      <c r="K114" s="9" t="s">
        <v>340</v>
      </c>
      <c r="L114" s="84">
        <v>18</v>
      </c>
      <c r="M114" s="84">
        <v>0</v>
      </c>
      <c r="N114" s="84">
        <v>0</v>
      </c>
      <c r="O114" s="84">
        <v>0</v>
      </c>
      <c r="P114" s="85"/>
      <c r="Q114" s="86">
        <f t="shared" si="11"/>
        <v>0</v>
      </c>
      <c r="R114" s="87">
        <f>IFERROR(VLOOKUP(H114,AB:AE,3,0),I114)</f>
        <v>18</v>
      </c>
      <c r="S114" s="87">
        <f t="shared" si="14"/>
        <v>0</v>
      </c>
      <c r="T114" s="84" t="s">
        <v>301</v>
      </c>
      <c r="U114" s="95"/>
      <c r="V114" t="s">
        <v>576</v>
      </c>
      <c r="W114" t="s">
        <v>584</v>
      </c>
      <c r="X114" t="e">
        <v>#N/A</v>
      </c>
      <c r="Y114" t="e">
        <v>#N/A</v>
      </c>
      <c r="AB114">
        <v>30850204</v>
      </c>
      <c r="AC114">
        <v>3</v>
      </c>
      <c r="AD114">
        <v>0</v>
      </c>
      <c r="AE114" t="s">
        <v>307</v>
      </c>
      <c r="AF114" t="s">
        <v>303</v>
      </c>
      <c r="AG114" s="72">
        <v>0</v>
      </c>
    </row>
    <row r="115" spans="1:33" x14ac:dyDescent="0.35">
      <c r="A115" s="59" t="str">
        <f t="shared" si="12"/>
        <v>ASY-000083-00BATCHKIT3-092024</v>
      </c>
      <c r="B115" s="61">
        <v>45555</v>
      </c>
      <c r="C115" s="81">
        <f t="shared" ca="1" si="9"/>
        <v>45729</v>
      </c>
      <c r="D115" s="14" t="s">
        <v>82</v>
      </c>
      <c r="E115" s="82" t="str">
        <f t="shared" si="13"/>
        <v>ASY-0000</v>
      </c>
      <c r="F115" s="9" t="s">
        <v>88</v>
      </c>
      <c r="G115" s="9" t="str">
        <f>K115</f>
        <v>BATCHKIT3-092024</v>
      </c>
      <c r="H115" s="142">
        <v>50850130</v>
      </c>
      <c r="I115" s="145">
        <v>42</v>
      </c>
      <c r="J115" s="144" t="str">
        <f t="shared" si="10"/>
        <v>CL</v>
      </c>
      <c r="K115" s="9" t="s">
        <v>340</v>
      </c>
      <c r="L115" s="84">
        <v>42</v>
      </c>
      <c r="M115" s="84">
        <v>0</v>
      </c>
      <c r="N115" s="84">
        <v>0</v>
      </c>
      <c r="O115" s="84">
        <v>0</v>
      </c>
      <c r="P115" s="85"/>
      <c r="Q115" s="86">
        <f t="shared" si="11"/>
        <v>0</v>
      </c>
      <c r="R115" s="87">
        <f>IFERROR(VLOOKUP(H115,AB:AE,3,0),I115)</f>
        <v>42</v>
      </c>
      <c r="S115" s="87">
        <f t="shared" si="14"/>
        <v>0</v>
      </c>
      <c r="T115" s="84" t="s">
        <v>301</v>
      </c>
      <c r="U115" s="95"/>
      <c r="V115" t="s">
        <v>576</v>
      </c>
      <c r="W115" t="s">
        <v>584</v>
      </c>
      <c r="X115" t="e">
        <v>#N/A</v>
      </c>
      <c r="Y115" t="e">
        <v>#N/A</v>
      </c>
      <c r="AB115">
        <v>30850205</v>
      </c>
      <c r="AC115">
        <v>3</v>
      </c>
      <c r="AD115">
        <v>0</v>
      </c>
      <c r="AE115" t="s">
        <v>307</v>
      </c>
      <c r="AF115" t="s">
        <v>303</v>
      </c>
      <c r="AG115" s="72">
        <v>0</v>
      </c>
    </row>
    <row r="116" spans="1:33" x14ac:dyDescent="0.35">
      <c r="A116" s="59" t="str">
        <f t="shared" si="12"/>
        <v>ASY-000089-00BATCHKIT3-092024</v>
      </c>
      <c r="B116" s="61">
        <v>45555</v>
      </c>
      <c r="C116" s="81">
        <f t="shared" ca="1" si="9"/>
        <v>45729</v>
      </c>
      <c r="D116" s="14" t="s">
        <v>83</v>
      </c>
      <c r="E116" s="82" t="str">
        <f t="shared" si="13"/>
        <v>ASY-0000</v>
      </c>
      <c r="F116" s="9" t="s">
        <v>88</v>
      </c>
      <c r="G116" s="9" t="str">
        <f>K116</f>
        <v>BATCHKIT3-092024</v>
      </c>
      <c r="H116" s="142">
        <v>50850131</v>
      </c>
      <c r="I116" s="145">
        <v>42</v>
      </c>
      <c r="J116" s="144" t="str">
        <f t="shared" si="10"/>
        <v>CL</v>
      </c>
      <c r="K116" s="9" t="s">
        <v>340</v>
      </c>
      <c r="L116" s="84">
        <v>42</v>
      </c>
      <c r="M116" s="84">
        <v>0</v>
      </c>
      <c r="N116" s="84">
        <v>0</v>
      </c>
      <c r="O116" s="84">
        <v>0</v>
      </c>
      <c r="P116" s="85"/>
      <c r="Q116" s="86">
        <f t="shared" si="11"/>
        <v>0</v>
      </c>
      <c r="R116" s="87">
        <f>IFERROR(VLOOKUP(H116,AB:AE,3,0),I116)</f>
        <v>42</v>
      </c>
      <c r="S116" s="87">
        <f t="shared" si="14"/>
        <v>0</v>
      </c>
      <c r="T116" s="84" t="s">
        <v>301</v>
      </c>
      <c r="U116" s="95"/>
      <c r="V116" t="s">
        <v>576</v>
      </c>
      <c r="W116" t="s">
        <v>584</v>
      </c>
      <c r="X116" t="e">
        <v>#N/A</v>
      </c>
      <c r="Y116" t="e">
        <v>#N/A</v>
      </c>
      <c r="AB116">
        <v>30850206</v>
      </c>
      <c r="AC116">
        <v>3</v>
      </c>
      <c r="AD116">
        <v>0</v>
      </c>
      <c r="AE116" t="s">
        <v>307</v>
      </c>
      <c r="AF116" t="s">
        <v>303</v>
      </c>
      <c r="AG116" s="72">
        <v>0</v>
      </c>
    </row>
    <row r="117" spans="1:33" x14ac:dyDescent="0.35">
      <c r="A117" s="59" t="str">
        <f t="shared" si="12"/>
        <v>L50-E-12-04-30-80-MULT-120POUS270190</v>
      </c>
      <c r="B117" s="61">
        <v>45555</v>
      </c>
      <c r="C117" s="81">
        <f t="shared" ca="1" si="9"/>
        <v>45729</v>
      </c>
      <c r="D117" s="14" t="s">
        <v>267</v>
      </c>
      <c r="E117" s="82" t="str">
        <f t="shared" si="13"/>
        <v>L50-E-12</v>
      </c>
      <c r="F117" s="9" t="s">
        <v>87</v>
      </c>
      <c r="G117" s="9" t="s">
        <v>268</v>
      </c>
      <c r="H117" s="142">
        <v>30850079</v>
      </c>
      <c r="I117" s="145">
        <v>6</v>
      </c>
      <c r="J117" s="144">
        <f t="shared" si="10"/>
        <v>17</v>
      </c>
      <c r="K117" s="9" t="s">
        <v>340</v>
      </c>
      <c r="L117" s="84">
        <v>6</v>
      </c>
      <c r="M117" s="84">
        <v>0</v>
      </c>
      <c r="N117" s="84">
        <v>0</v>
      </c>
      <c r="O117" s="84">
        <v>0</v>
      </c>
      <c r="P117" s="85"/>
      <c r="Q117" s="86">
        <f t="shared" si="11"/>
        <v>0</v>
      </c>
      <c r="R117" s="87">
        <f>IFERROR(VLOOKUP(H117,AB:AE,3,0),0)</f>
        <v>6</v>
      </c>
      <c r="S117" s="87">
        <f t="shared" si="14"/>
        <v>0</v>
      </c>
      <c r="T117" s="84" t="s">
        <v>301</v>
      </c>
      <c r="U117" s="95" t="s">
        <v>257</v>
      </c>
      <c r="W117" t="s">
        <v>584</v>
      </c>
      <c r="X117" t="s">
        <v>303</v>
      </c>
      <c r="Y117" t="s">
        <v>303</v>
      </c>
      <c r="Z117" t="s">
        <v>571</v>
      </c>
      <c r="AB117">
        <v>30850207</v>
      </c>
      <c r="AC117">
        <v>3</v>
      </c>
      <c r="AD117">
        <v>0</v>
      </c>
      <c r="AE117" t="s">
        <v>307</v>
      </c>
      <c r="AF117" t="s">
        <v>303</v>
      </c>
      <c r="AG117" s="72">
        <v>0</v>
      </c>
    </row>
    <row r="118" spans="1:33" x14ac:dyDescent="0.35">
      <c r="A118" s="59" t="str">
        <f t="shared" si="12"/>
        <v>L50-E-12-08-30-80-MULT-9X59POUS270037</v>
      </c>
      <c r="B118" s="61">
        <v>45555</v>
      </c>
      <c r="C118" s="81">
        <f t="shared" ca="1" si="9"/>
        <v>45729</v>
      </c>
      <c r="D118" s="14" t="s">
        <v>269</v>
      </c>
      <c r="E118" s="82" t="str">
        <f t="shared" si="13"/>
        <v>L50-E-12</v>
      </c>
      <c r="F118" s="9" t="s">
        <v>87</v>
      </c>
      <c r="G118" s="9" t="s">
        <v>270</v>
      </c>
      <c r="H118" s="142">
        <v>30850080</v>
      </c>
      <c r="I118" s="145">
        <v>2</v>
      </c>
      <c r="J118" s="144">
        <f t="shared" si="10"/>
        <v>17</v>
      </c>
      <c r="K118" s="9" t="s">
        <v>340</v>
      </c>
      <c r="L118" s="84">
        <v>2</v>
      </c>
      <c r="M118" s="84">
        <v>0</v>
      </c>
      <c r="N118" s="84">
        <v>0</v>
      </c>
      <c r="O118" s="84">
        <v>0</v>
      </c>
      <c r="P118" s="85"/>
      <c r="Q118" s="86">
        <f t="shared" si="11"/>
        <v>0</v>
      </c>
      <c r="R118" s="87">
        <f>IFERROR(VLOOKUP(H118,AB:AE,3,0),0)</f>
        <v>2</v>
      </c>
      <c r="S118" s="87">
        <f t="shared" si="14"/>
        <v>0</v>
      </c>
      <c r="T118" s="84" t="s">
        <v>301</v>
      </c>
      <c r="U118" s="95" t="s">
        <v>257</v>
      </c>
      <c r="V118" t="s">
        <v>561</v>
      </c>
      <c r="W118" t="s">
        <v>584</v>
      </c>
      <c r="X118" t="s">
        <v>303</v>
      </c>
      <c r="Y118" t="s">
        <v>303</v>
      </c>
      <c r="Z118" t="s">
        <v>571</v>
      </c>
      <c r="AB118">
        <v>30850208</v>
      </c>
      <c r="AC118">
        <v>3</v>
      </c>
      <c r="AD118">
        <v>0</v>
      </c>
      <c r="AE118" t="s">
        <v>307</v>
      </c>
      <c r="AF118" t="s">
        <v>303</v>
      </c>
      <c r="AG118" s="72">
        <v>0</v>
      </c>
    </row>
    <row r="119" spans="1:33" x14ac:dyDescent="0.35">
      <c r="A119" s="59" t="str">
        <f t="shared" si="12"/>
        <v>L50-E-12-12-30-80-MULT-120POUS270046</v>
      </c>
      <c r="B119" s="61">
        <v>45555</v>
      </c>
      <c r="C119" s="81">
        <f t="shared" ca="1" si="9"/>
        <v>45729</v>
      </c>
      <c r="D119" s="14" t="s">
        <v>265</v>
      </c>
      <c r="E119" s="82" t="str">
        <f t="shared" si="13"/>
        <v>L50-E-12</v>
      </c>
      <c r="F119" s="9" t="s">
        <v>87</v>
      </c>
      <c r="G119" s="9" t="s">
        <v>266</v>
      </c>
      <c r="H119" s="142">
        <v>30850081</v>
      </c>
      <c r="I119" s="145">
        <v>12</v>
      </c>
      <c r="J119" s="144">
        <f t="shared" si="10"/>
        <v>17</v>
      </c>
      <c r="K119" s="9" t="s">
        <v>340</v>
      </c>
      <c r="L119" s="84">
        <v>12</v>
      </c>
      <c r="M119" s="84">
        <v>0</v>
      </c>
      <c r="N119" s="84">
        <v>0</v>
      </c>
      <c r="O119" s="84">
        <v>0</v>
      </c>
      <c r="P119" s="85"/>
      <c r="Q119" s="86">
        <f t="shared" si="11"/>
        <v>0</v>
      </c>
      <c r="R119" s="87">
        <f>IFERROR(VLOOKUP(H119,AB:AE,3,0),0)</f>
        <v>12</v>
      </c>
      <c r="S119" s="87">
        <f t="shared" si="14"/>
        <v>0</v>
      </c>
      <c r="T119" s="84" t="s">
        <v>301</v>
      </c>
      <c r="U119" s="95" t="s">
        <v>257</v>
      </c>
      <c r="V119" t="s">
        <v>561</v>
      </c>
      <c r="W119" t="s">
        <v>584</v>
      </c>
      <c r="X119" t="s">
        <v>303</v>
      </c>
      <c r="Y119" t="s">
        <v>303</v>
      </c>
      <c r="Z119" t="s">
        <v>571</v>
      </c>
      <c r="AB119">
        <v>30850209</v>
      </c>
      <c r="AC119">
        <v>3</v>
      </c>
      <c r="AD119">
        <v>0</v>
      </c>
      <c r="AE119" t="s">
        <v>307</v>
      </c>
      <c r="AF119" t="s">
        <v>303</v>
      </c>
      <c r="AG119" s="72">
        <v>0</v>
      </c>
    </row>
    <row r="120" spans="1:33" x14ac:dyDescent="0.35">
      <c r="A120" s="59" t="str">
        <f t="shared" si="12"/>
        <v>L50-E-12-06-30-80-MULT-40X60POUS270031</v>
      </c>
      <c r="B120" s="61">
        <v>45556</v>
      </c>
      <c r="C120" s="81">
        <f t="shared" ca="1" si="9"/>
        <v>45729</v>
      </c>
      <c r="D120" s="14" t="s">
        <v>264</v>
      </c>
      <c r="E120" s="82" t="str">
        <f t="shared" si="13"/>
        <v>L50-E-12</v>
      </c>
      <c r="F120" s="9" t="s">
        <v>87</v>
      </c>
      <c r="G120" s="9" t="s">
        <v>218</v>
      </c>
      <c r="H120" s="142">
        <v>30850089</v>
      </c>
      <c r="I120" s="145">
        <v>20</v>
      </c>
      <c r="J120" s="144">
        <f t="shared" si="10"/>
        <v>16</v>
      </c>
      <c r="K120" s="9" t="s">
        <v>340</v>
      </c>
      <c r="L120" s="84">
        <v>20</v>
      </c>
      <c r="M120" s="84">
        <v>0</v>
      </c>
      <c r="N120" s="84">
        <v>0</v>
      </c>
      <c r="O120" s="84">
        <v>0</v>
      </c>
      <c r="P120" s="85"/>
      <c r="Q120" s="86">
        <f t="shared" si="11"/>
        <v>0</v>
      </c>
      <c r="R120" s="87">
        <f>IFERROR(VLOOKUP(H120,AB:AE,3,0),0)</f>
        <v>20</v>
      </c>
      <c r="S120" s="87">
        <f>R120-L120</f>
        <v>0</v>
      </c>
      <c r="T120" s="84" t="s">
        <v>301</v>
      </c>
      <c r="U120" s="95" t="s">
        <v>257</v>
      </c>
      <c r="V120" t="s">
        <v>561</v>
      </c>
      <c r="W120" t="s">
        <v>584</v>
      </c>
      <c r="X120" t="s">
        <v>303</v>
      </c>
      <c r="Y120" t="s">
        <v>303</v>
      </c>
      <c r="Z120" t="s">
        <v>571</v>
      </c>
      <c r="AB120">
        <v>30850210</v>
      </c>
      <c r="AC120">
        <v>3</v>
      </c>
      <c r="AD120">
        <v>0</v>
      </c>
      <c r="AE120" t="s">
        <v>307</v>
      </c>
      <c r="AF120" t="s">
        <v>303</v>
      </c>
      <c r="AG120" s="72">
        <v>0</v>
      </c>
    </row>
    <row r="121" spans="1:33" x14ac:dyDescent="0.35">
      <c r="A121" s="59" t="str">
        <f t="shared" si="12"/>
        <v>L50-E-12-02-30-80-MULT-25X25POUS270195</v>
      </c>
      <c r="B121" s="61">
        <v>45556</v>
      </c>
      <c r="C121" s="81">
        <f t="shared" ca="1" si="9"/>
        <v>45729</v>
      </c>
      <c r="D121" s="14" t="s">
        <v>271</v>
      </c>
      <c r="E121" s="82" t="str">
        <f t="shared" si="13"/>
        <v>L50-E-12</v>
      </c>
      <c r="F121" s="9" t="s">
        <v>87</v>
      </c>
      <c r="G121" s="9" t="s">
        <v>216</v>
      </c>
      <c r="H121" s="142">
        <v>30850090</v>
      </c>
      <c r="I121" s="145">
        <v>2</v>
      </c>
      <c r="J121" s="144">
        <f t="shared" si="10"/>
        <v>16</v>
      </c>
      <c r="K121" s="9" t="s">
        <v>340</v>
      </c>
      <c r="L121" s="84">
        <v>2</v>
      </c>
      <c r="M121" s="84">
        <v>0</v>
      </c>
      <c r="N121" s="84">
        <v>0</v>
      </c>
      <c r="O121" s="84">
        <v>0</v>
      </c>
      <c r="P121" s="85"/>
      <c r="Q121" s="86">
        <f t="shared" si="11"/>
        <v>0</v>
      </c>
      <c r="R121" s="87">
        <f>IFERROR(VLOOKUP(H121,AB:AE,3,0),0)</f>
        <v>2</v>
      </c>
      <c r="S121" s="87">
        <f>R121-L121</f>
        <v>0</v>
      </c>
      <c r="T121" s="84" t="s">
        <v>301</v>
      </c>
      <c r="U121" s="95" t="s">
        <v>257</v>
      </c>
      <c r="V121" t="s">
        <v>561</v>
      </c>
      <c r="W121" t="s">
        <v>584</v>
      </c>
      <c r="X121" t="s">
        <v>303</v>
      </c>
      <c r="Y121" t="s">
        <v>303</v>
      </c>
      <c r="Z121" t="s">
        <v>571</v>
      </c>
      <c r="AB121">
        <v>30850211</v>
      </c>
      <c r="AC121">
        <v>3</v>
      </c>
      <c r="AD121">
        <v>0</v>
      </c>
      <c r="AE121" t="s">
        <v>307</v>
      </c>
      <c r="AF121" t="s">
        <v>303</v>
      </c>
      <c r="AG121" s="72">
        <v>0</v>
      </c>
    </row>
    <row r="122" spans="1:33" ht="48.5" x14ac:dyDescent="0.35">
      <c r="A122" s="59" t="str">
        <f t="shared" si="12"/>
        <v>ASY-000054-00BATCHKIT4-092024</v>
      </c>
      <c r="B122" s="61">
        <v>45555</v>
      </c>
      <c r="C122" s="81">
        <f t="shared" ca="1" si="9"/>
        <v>45729</v>
      </c>
      <c r="D122" s="14" t="s">
        <v>342</v>
      </c>
      <c r="E122" s="82" t="str">
        <f t="shared" si="13"/>
        <v>ASY-0000</v>
      </c>
      <c r="F122" s="9" t="s">
        <v>88</v>
      </c>
      <c r="G122" s="9" t="str">
        <f>K122</f>
        <v>BATCHKIT4-092024</v>
      </c>
      <c r="H122" s="142">
        <v>50850123</v>
      </c>
      <c r="I122" s="145">
        <v>3</v>
      </c>
      <c r="J122" s="144" t="str">
        <f t="shared" si="10"/>
        <v>CL</v>
      </c>
      <c r="K122" s="9" t="s">
        <v>343</v>
      </c>
      <c r="L122" s="84">
        <v>3</v>
      </c>
      <c r="M122" s="84">
        <v>0</v>
      </c>
      <c r="N122" s="84">
        <v>0</v>
      </c>
      <c r="O122" s="84">
        <v>0</v>
      </c>
      <c r="P122" s="85"/>
      <c r="Q122" s="86">
        <f t="shared" si="11"/>
        <v>0</v>
      </c>
      <c r="R122" s="87">
        <f>IFERROR(VLOOKUP(H122,AB:AE,3,0),I122)</f>
        <v>3</v>
      </c>
      <c r="S122" s="87">
        <f t="shared" si="14"/>
        <v>0</v>
      </c>
      <c r="T122" s="84" t="s">
        <v>301</v>
      </c>
      <c r="U122" s="89" t="s">
        <v>344</v>
      </c>
      <c r="W122" t="s">
        <v>584</v>
      </c>
      <c r="X122" t="e">
        <v>#N/A</v>
      </c>
      <c r="Y122" t="e">
        <v>#N/A</v>
      </c>
      <c r="AB122">
        <v>30850212</v>
      </c>
      <c r="AC122">
        <v>3</v>
      </c>
      <c r="AD122">
        <v>0</v>
      </c>
      <c r="AE122" t="s">
        <v>307</v>
      </c>
      <c r="AF122" t="s">
        <v>303</v>
      </c>
      <c r="AG122" s="72">
        <v>0</v>
      </c>
    </row>
    <row r="123" spans="1:33" ht="48.5" x14ac:dyDescent="0.35">
      <c r="A123" s="59" t="str">
        <f t="shared" si="12"/>
        <v>ASY-000055-00BATCHKIT4-092024</v>
      </c>
      <c r="B123" s="61">
        <v>45555</v>
      </c>
      <c r="C123" s="81">
        <f t="shared" ca="1" si="9"/>
        <v>45729</v>
      </c>
      <c r="D123" s="14" t="s">
        <v>334</v>
      </c>
      <c r="E123" s="82" t="str">
        <f t="shared" si="13"/>
        <v>ASY-0000</v>
      </c>
      <c r="F123" s="9" t="s">
        <v>88</v>
      </c>
      <c r="G123" s="9" t="str">
        <f>K123</f>
        <v>BATCHKIT4-092024</v>
      </c>
      <c r="H123" s="142">
        <v>50850124</v>
      </c>
      <c r="I123" s="145">
        <v>9</v>
      </c>
      <c r="J123" s="144" t="str">
        <f t="shared" si="10"/>
        <v>CL</v>
      </c>
      <c r="K123" s="9" t="s">
        <v>343</v>
      </c>
      <c r="L123" s="84">
        <v>9</v>
      </c>
      <c r="M123" s="84">
        <v>0</v>
      </c>
      <c r="N123" s="84">
        <v>0</v>
      </c>
      <c r="O123" s="84">
        <v>0</v>
      </c>
      <c r="P123" s="85"/>
      <c r="Q123" s="86">
        <f t="shared" si="11"/>
        <v>0</v>
      </c>
      <c r="R123" s="87">
        <f>IFERROR(VLOOKUP(H123,AB:AE,3,0),I123)</f>
        <v>9</v>
      </c>
      <c r="S123" s="87">
        <f t="shared" si="14"/>
        <v>0</v>
      </c>
      <c r="T123" s="84" t="s">
        <v>301</v>
      </c>
      <c r="U123" s="89" t="s">
        <v>344</v>
      </c>
      <c r="W123" t="s">
        <v>584</v>
      </c>
      <c r="X123" t="e">
        <v>#N/A</v>
      </c>
      <c r="Y123" t="e">
        <v>#N/A</v>
      </c>
      <c r="AB123">
        <v>30850213</v>
      </c>
      <c r="AC123">
        <v>3</v>
      </c>
      <c r="AD123">
        <v>0</v>
      </c>
      <c r="AE123" t="s">
        <v>307</v>
      </c>
      <c r="AF123" t="s">
        <v>303</v>
      </c>
      <c r="AG123" s="72">
        <v>0</v>
      </c>
    </row>
    <row r="124" spans="1:33" x14ac:dyDescent="0.35">
      <c r="A124" s="59" t="str">
        <f t="shared" si="12"/>
        <v>ASY-000061-00BATCHKIT4-092024</v>
      </c>
      <c r="B124" s="61">
        <v>45555</v>
      </c>
      <c r="C124" s="81">
        <f t="shared" ca="1" si="9"/>
        <v>45729</v>
      </c>
      <c r="D124" s="14" t="s">
        <v>196</v>
      </c>
      <c r="E124" s="82" t="str">
        <f t="shared" si="13"/>
        <v>ASY-0000</v>
      </c>
      <c r="F124" s="9" t="s">
        <v>88</v>
      </c>
      <c r="G124" s="9" t="str">
        <f>K124</f>
        <v>BATCHKIT4-092024</v>
      </c>
      <c r="H124" s="142">
        <v>50850125</v>
      </c>
      <c r="I124" s="145">
        <v>8</v>
      </c>
      <c r="J124" s="144" t="str">
        <f t="shared" si="10"/>
        <v>CL</v>
      </c>
      <c r="K124" s="9" t="s">
        <v>343</v>
      </c>
      <c r="L124" s="84">
        <v>8</v>
      </c>
      <c r="M124" s="84">
        <v>0</v>
      </c>
      <c r="N124" s="84">
        <v>0</v>
      </c>
      <c r="O124" s="84">
        <v>0</v>
      </c>
      <c r="P124" s="85"/>
      <c r="Q124" s="86">
        <f t="shared" si="11"/>
        <v>0</v>
      </c>
      <c r="R124" s="87">
        <f>IFERROR(VLOOKUP(H124,AB:AE,3,0),I124)</f>
        <v>8</v>
      </c>
      <c r="S124" s="87">
        <f t="shared" si="14"/>
        <v>0</v>
      </c>
      <c r="T124" s="84" t="s">
        <v>301</v>
      </c>
      <c r="U124" s="95"/>
      <c r="W124" t="s">
        <v>584</v>
      </c>
      <c r="X124" t="e">
        <v>#N/A</v>
      </c>
      <c r="Y124" t="e">
        <v>#N/A</v>
      </c>
      <c r="AB124">
        <v>30850214</v>
      </c>
      <c r="AC124">
        <v>2</v>
      </c>
      <c r="AD124">
        <v>0</v>
      </c>
      <c r="AE124" t="s">
        <v>307</v>
      </c>
      <c r="AF124" t="s">
        <v>303</v>
      </c>
      <c r="AG124" s="72">
        <v>0</v>
      </c>
    </row>
    <row r="125" spans="1:33" x14ac:dyDescent="0.35">
      <c r="A125" s="59" t="str">
        <f t="shared" si="12"/>
        <v>ASY-000084-00BATCHKIT4-092024</v>
      </c>
      <c r="B125" s="61">
        <v>45555</v>
      </c>
      <c r="C125" s="81">
        <f t="shared" ca="1" si="9"/>
        <v>45729</v>
      </c>
      <c r="D125" s="14" t="s">
        <v>95</v>
      </c>
      <c r="E125" s="82" t="str">
        <f t="shared" si="13"/>
        <v>ASY-0000</v>
      </c>
      <c r="F125" s="9" t="s">
        <v>88</v>
      </c>
      <c r="G125" s="9" t="str">
        <f>K125</f>
        <v>BATCHKIT4-092024</v>
      </c>
      <c r="H125" s="142">
        <v>50850126</v>
      </c>
      <c r="I125" s="145">
        <v>20</v>
      </c>
      <c r="J125" s="144" t="str">
        <f t="shared" si="10"/>
        <v>CL</v>
      </c>
      <c r="K125" s="9" t="s">
        <v>343</v>
      </c>
      <c r="L125" s="84">
        <v>20</v>
      </c>
      <c r="M125" s="84">
        <v>0</v>
      </c>
      <c r="N125" s="84">
        <v>0</v>
      </c>
      <c r="O125" s="84">
        <v>0</v>
      </c>
      <c r="P125" s="85"/>
      <c r="Q125" s="86">
        <f t="shared" si="11"/>
        <v>0</v>
      </c>
      <c r="R125" s="87">
        <f>IFERROR(VLOOKUP(H125,AB:AE,3,0),I125)</f>
        <v>20</v>
      </c>
      <c r="S125" s="87">
        <f t="shared" si="14"/>
        <v>0</v>
      </c>
      <c r="T125" s="84" t="s">
        <v>301</v>
      </c>
      <c r="U125" s="95"/>
      <c r="W125" t="s">
        <v>584</v>
      </c>
      <c r="X125" t="e">
        <v>#N/A</v>
      </c>
      <c r="Y125" t="e">
        <v>#N/A</v>
      </c>
      <c r="AB125">
        <v>30850215</v>
      </c>
      <c r="AC125">
        <v>2</v>
      </c>
      <c r="AD125">
        <v>0</v>
      </c>
      <c r="AE125" t="s">
        <v>307</v>
      </c>
      <c r="AF125" t="s">
        <v>303</v>
      </c>
      <c r="AG125" s="72">
        <v>0</v>
      </c>
    </row>
    <row r="126" spans="1:33" x14ac:dyDescent="0.35">
      <c r="A126" s="59" t="str">
        <f t="shared" si="12"/>
        <v>ASY-000089-00BATCHKIT4-092024</v>
      </c>
      <c r="B126" s="61">
        <v>45555</v>
      </c>
      <c r="C126" s="81">
        <f t="shared" ca="1" si="9"/>
        <v>45729</v>
      </c>
      <c r="D126" s="14" t="s">
        <v>83</v>
      </c>
      <c r="E126" s="82" t="str">
        <f t="shared" si="13"/>
        <v>ASY-0000</v>
      </c>
      <c r="F126" s="9" t="s">
        <v>88</v>
      </c>
      <c r="G126" s="9" t="str">
        <f>K126</f>
        <v>BATCHKIT4-092024</v>
      </c>
      <c r="H126" s="142">
        <v>50850127</v>
      </c>
      <c r="I126" s="145">
        <v>20</v>
      </c>
      <c r="J126" s="144" t="str">
        <f t="shared" si="10"/>
        <v>CL</v>
      </c>
      <c r="K126" s="9" t="s">
        <v>343</v>
      </c>
      <c r="L126" s="84">
        <v>20</v>
      </c>
      <c r="M126" s="84">
        <v>0</v>
      </c>
      <c r="N126" s="84">
        <v>0</v>
      </c>
      <c r="O126" s="84">
        <v>0</v>
      </c>
      <c r="P126" s="85"/>
      <c r="Q126" s="86">
        <f t="shared" si="11"/>
        <v>0</v>
      </c>
      <c r="R126" s="87">
        <f>IFERROR(VLOOKUP(H126,AB:AE,3,0),I126)</f>
        <v>20</v>
      </c>
      <c r="S126" s="87">
        <f t="shared" si="14"/>
        <v>0</v>
      </c>
      <c r="T126" s="84" t="s">
        <v>301</v>
      </c>
      <c r="U126" s="95"/>
      <c r="W126" t="s">
        <v>584</v>
      </c>
      <c r="X126" t="e">
        <v>#N/A</v>
      </c>
      <c r="Y126" t="e">
        <v>#N/A</v>
      </c>
      <c r="AB126">
        <v>30850216</v>
      </c>
      <c r="AC126">
        <v>2</v>
      </c>
      <c r="AD126">
        <v>0</v>
      </c>
      <c r="AE126" t="s">
        <v>307</v>
      </c>
      <c r="AF126" t="s">
        <v>303</v>
      </c>
      <c r="AG126" s="72">
        <v>0</v>
      </c>
    </row>
    <row r="127" spans="1:33" ht="60.5" x14ac:dyDescent="0.35">
      <c r="A127" s="59" t="str">
        <f t="shared" si="12"/>
        <v>L50-E-48-06-27-80-MULT-9X17POUS269980</v>
      </c>
      <c r="B127" s="61">
        <v>45555</v>
      </c>
      <c r="C127" s="81">
        <f t="shared" ca="1" si="9"/>
        <v>45729</v>
      </c>
      <c r="D127" s="14" t="s">
        <v>272</v>
      </c>
      <c r="E127" s="82" t="str">
        <f t="shared" si="13"/>
        <v>L50-E-48</v>
      </c>
      <c r="F127" s="9" t="s">
        <v>87</v>
      </c>
      <c r="G127" s="9" t="s">
        <v>221</v>
      </c>
      <c r="H127" s="16">
        <v>30850076</v>
      </c>
      <c r="I127" s="145">
        <v>9</v>
      </c>
      <c r="J127" s="144">
        <f t="shared" si="10"/>
        <v>17</v>
      </c>
      <c r="K127" s="9" t="s">
        <v>343</v>
      </c>
      <c r="L127" s="84">
        <v>8</v>
      </c>
      <c r="M127" s="84">
        <v>0</v>
      </c>
      <c r="N127" s="84">
        <v>1</v>
      </c>
      <c r="O127" s="84">
        <v>0</v>
      </c>
      <c r="P127" s="85"/>
      <c r="Q127" s="86">
        <f t="shared" si="11"/>
        <v>0</v>
      </c>
      <c r="R127" s="87">
        <f>IFERROR(VLOOKUP(H127,AB:AE,3,0),0)</f>
        <v>8</v>
      </c>
      <c r="S127" s="87">
        <f t="shared" si="14"/>
        <v>0</v>
      </c>
      <c r="T127" s="84">
        <f ca="1">DAYS360(B127,C127)</f>
        <v>173</v>
      </c>
      <c r="U127" s="89" t="s">
        <v>273</v>
      </c>
      <c r="V127" t="s">
        <v>561</v>
      </c>
      <c r="W127" t="s">
        <v>584</v>
      </c>
      <c r="X127" t="s">
        <v>303</v>
      </c>
      <c r="Y127" t="s">
        <v>303</v>
      </c>
      <c r="Z127" t="s">
        <v>772</v>
      </c>
      <c r="AB127">
        <v>30850217</v>
      </c>
      <c r="AC127">
        <v>2</v>
      </c>
      <c r="AD127">
        <v>0</v>
      </c>
      <c r="AE127" t="s">
        <v>307</v>
      </c>
      <c r="AF127" t="s">
        <v>303</v>
      </c>
      <c r="AG127" s="72">
        <v>0</v>
      </c>
    </row>
    <row r="128" spans="1:33" x14ac:dyDescent="0.35">
      <c r="A128" s="59" t="str">
        <f t="shared" si="12"/>
        <v>L50-E-48-10-27-90-MULT-15X35POUS270194</v>
      </c>
      <c r="B128" s="61">
        <v>45555</v>
      </c>
      <c r="C128" s="81">
        <f t="shared" ca="1" si="9"/>
        <v>45729</v>
      </c>
      <c r="D128" s="14" t="s">
        <v>274</v>
      </c>
      <c r="E128" s="82" t="str">
        <f t="shared" si="13"/>
        <v>L50-E-48</v>
      </c>
      <c r="F128" s="9" t="s">
        <v>87</v>
      </c>
      <c r="G128" s="9" t="s">
        <v>275</v>
      </c>
      <c r="H128" s="16">
        <v>30850077</v>
      </c>
      <c r="I128" s="145">
        <v>8</v>
      </c>
      <c r="J128" s="144">
        <f t="shared" si="10"/>
        <v>17</v>
      </c>
      <c r="K128" s="9" t="s">
        <v>343</v>
      </c>
      <c r="L128" s="84">
        <v>7</v>
      </c>
      <c r="M128" s="84">
        <v>1</v>
      </c>
      <c r="N128" s="84">
        <v>0</v>
      </c>
      <c r="O128" s="84">
        <v>0</v>
      </c>
      <c r="P128" s="85"/>
      <c r="Q128" s="86">
        <f t="shared" si="11"/>
        <v>0</v>
      </c>
      <c r="R128" s="87">
        <f>IFERROR(VLOOKUP(H128,AB:AE,3,0),0)</f>
        <v>7</v>
      </c>
      <c r="S128" s="87">
        <f t="shared" si="14"/>
        <v>0</v>
      </c>
      <c r="T128" s="84">
        <f ca="1">DAYS360(B128,C128)</f>
        <v>173</v>
      </c>
      <c r="U128" s="95" t="s">
        <v>276</v>
      </c>
      <c r="V128" t="s">
        <v>561</v>
      </c>
      <c r="W128" t="s">
        <v>584</v>
      </c>
      <c r="X128" t="s">
        <v>303</v>
      </c>
      <c r="Y128" t="s">
        <v>303</v>
      </c>
      <c r="Z128" t="s">
        <v>772</v>
      </c>
      <c r="AB128">
        <v>30850218</v>
      </c>
      <c r="AC128">
        <v>2</v>
      </c>
      <c r="AD128">
        <v>0</v>
      </c>
      <c r="AE128" t="s">
        <v>307</v>
      </c>
      <c r="AF128" t="s">
        <v>303</v>
      </c>
      <c r="AG128" s="72">
        <v>0</v>
      </c>
    </row>
    <row r="129" spans="1:33" ht="60.5" x14ac:dyDescent="0.35">
      <c r="A129" s="59" t="str">
        <f t="shared" si="12"/>
        <v>L50-E-48-12-27-80-MULT-9X9POUS270207</v>
      </c>
      <c r="B129" s="61">
        <v>45555</v>
      </c>
      <c r="C129" s="81">
        <f t="shared" ca="1" si="9"/>
        <v>45729</v>
      </c>
      <c r="D129" s="14" t="s">
        <v>277</v>
      </c>
      <c r="E129" s="82" t="str">
        <f t="shared" si="13"/>
        <v>L50-E-48</v>
      </c>
      <c r="F129" s="9" t="s">
        <v>87</v>
      </c>
      <c r="G129" s="9" t="s">
        <v>278</v>
      </c>
      <c r="H129" s="142">
        <v>30850078</v>
      </c>
      <c r="I129" s="145">
        <v>3</v>
      </c>
      <c r="J129" s="144">
        <f t="shared" si="10"/>
        <v>17</v>
      </c>
      <c r="K129" s="9" t="s">
        <v>343</v>
      </c>
      <c r="L129" s="84">
        <v>3</v>
      </c>
      <c r="M129" s="84">
        <v>0</v>
      </c>
      <c r="N129" s="84">
        <v>0</v>
      </c>
      <c r="O129" s="84">
        <v>0</v>
      </c>
      <c r="P129" s="85"/>
      <c r="Q129" s="86">
        <f t="shared" si="11"/>
        <v>0</v>
      </c>
      <c r="R129" s="87">
        <f>IFERROR(VLOOKUP(H129,AB:AE,3,0),0)</f>
        <v>3</v>
      </c>
      <c r="S129" s="87">
        <f t="shared" si="14"/>
        <v>0</v>
      </c>
      <c r="T129" s="84" t="s">
        <v>301</v>
      </c>
      <c r="U129" s="89" t="s">
        <v>273</v>
      </c>
      <c r="V129" t="s">
        <v>561</v>
      </c>
      <c r="W129" t="s">
        <v>584</v>
      </c>
      <c r="X129" t="s">
        <v>303</v>
      </c>
      <c r="Y129" t="s">
        <v>303</v>
      </c>
      <c r="Z129" t="s">
        <v>571</v>
      </c>
      <c r="AB129">
        <v>30850219</v>
      </c>
      <c r="AC129">
        <v>2</v>
      </c>
      <c r="AD129">
        <v>0</v>
      </c>
      <c r="AE129" t="s">
        <v>307</v>
      </c>
      <c r="AF129" t="s">
        <v>303</v>
      </c>
      <c r="AG129" s="72">
        <v>0</v>
      </c>
    </row>
    <row r="130" spans="1:33" x14ac:dyDescent="0.35">
      <c r="A130" s="59" t="str">
        <f t="shared" si="12"/>
        <v>ASY-000030-00BATCHKIT5-092024</v>
      </c>
      <c r="B130" s="61">
        <v>45555</v>
      </c>
      <c r="C130" s="81">
        <f t="shared" ca="1" si="9"/>
        <v>45729</v>
      </c>
      <c r="D130" s="14" t="s">
        <v>330</v>
      </c>
      <c r="E130" s="82" t="str">
        <f t="shared" si="13"/>
        <v>ASY-0000</v>
      </c>
      <c r="F130" s="9" t="s">
        <v>88</v>
      </c>
      <c r="G130" s="9" t="str">
        <f t="shared" ref="G130:G136" si="16">K130</f>
        <v>BATCHKIT5-092024</v>
      </c>
      <c r="H130" s="142">
        <v>50850132</v>
      </c>
      <c r="I130" s="145">
        <v>19</v>
      </c>
      <c r="J130" s="144" t="str">
        <f t="shared" si="10"/>
        <v>CL</v>
      </c>
      <c r="K130" s="9" t="s">
        <v>345</v>
      </c>
      <c r="L130" s="84">
        <v>19</v>
      </c>
      <c r="M130" s="84">
        <v>0</v>
      </c>
      <c r="N130" s="84">
        <v>0</v>
      </c>
      <c r="O130" s="84">
        <v>0</v>
      </c>
      <c r="P130" s="85"/>
      <c r="Q130" s="86">
        <f t="shared" si="11"/>
        <v>0</v>
      </c>
      <c r="R130" s="87">
        <f t="shared" ref="R130:R136" si="17">IFERROR(VLOOKUP(H130,AB:AE,3,0),I130)</f>
        <v>19</v>
      </c>
      <c r="S130" s="87">
        <f t="shared" si="14"/>
        <v>0</v>
      </c>
      <c r="T130" s="84" t="s">
        <v>301</v>
      </c>
      <c r="U130" s="95"/>
      <c r="V130" t="s">
        <v>576</v>
      </c>
      <c r="W130" t="s">
        <v>560</v>
      </c>
      <c r="X130" t="e">
        <v>#N/A</v>
      </c>
      <c r="Y130" t="e">
        <v>#N/A</v>
      </c>
      <c r="AB130">
        <v>30850220</v>
      </c>
      <c r="AC130">
        <v>2</v>
      </c>
      <c r="AD130">
        <v>0</v>
      </c>
      <c r="AE130" t="s">
        <v>307</v>
      </c>
      <c r="AF130" t="s">
        <v>303</v>
      </c>
      <c r="AG130" s="72">
        <v>0</v>
      </c>
    </row>
    <row r="131" spans="1:33" ht="48.5" x14ac:dyDescent="0.35">
      <c r="A131" s="59" t="str">
        <f t="shared" si="12"/>
        <v>ASY-000031-00BATCHKIT5-092024</v>
      </c>
      <c r="B131" s="61">
        <v>45555</v>
      </c>
      <c r="C131" s="81">
        <f t="shared" ref="C131:C194" ca="1" si="18">TODAY()</f>
        <v>45729</v>
      </c>
      <c r="D131" s="14" t="s">
        <v>346</v>
      </c>
      <c r="E131" s="82" t="str">
        <f t="shared" si="13"/>
        <v>ASY-0000</v>
      </c>
      <c r="F131" s="9" t="s">
        <v>88</v>
      </c>
      <c r="G131" s="9" t="str">
        <f t="shared" si="16"/>
        <v>BATCHKIT5-092024</v>
      </c>
      <c r="H131" s="142">
        <v>50850133</v>
      </c>
      <c r="I131" s="145">
        <v>4</v>
      </c>
      <c r="J131" s="144" t="str">
        <f t="shared" ref="J131:J194" si="19">IFERROR(VLOOKUP(H131,AB:AD,2,0),"CL")</f>
        <v>CL</v>
      </c>
      <c r="K131" s="9" t="s">
        <v>345</v>
      </c>
      <c r="L131" s="84">
        <v>4</v>
      </c>
      <c r="M131" s="84">
        <v>0</v>
      </c>
      <c r="N131" s="84">
        <v>0</v>
      </c>
      <c r="O131" s="84">
        <v>0</v>
      </c>
      <c r="P131" s="85"/>
      <c r="Q131" s="86">
        <f t="shared" ref="Q131:Q194" si="20">(L131+M131+N131+O131)-I131</f>
        <v>0</v>
      </c>
      <c r="R131" s="87">
        <f t="shared" si="17"/>
        <v>4</v>
      </c>
      <c r="S131" s="87">
        <f t="shared" si="14"/>
        <v>0</v>
      </c>
      <c r="T131" s="84" t="s">
        <v>301</v>
      </c>
      <c r="U131" s="89" t="s">
        <v>347</v>
      </c>
      <c r="V131" t="s">
        <v>576</v>
      </c>
      <c r="W131" t="s">
        <v>560</v>
      </c>
      <c r="X131" t="e">
        <v>#N/A</v>
      </c>
      <c r="Y131" t="e">
        <v>#N/A</v>
      </c>
      <c r="AB131">
        <v>30850221</v>
      </c>
      <c r="AC131">
        <v>2</v>
      </c>
      <c r="AD131">
        <v>0</v>
      </c>
      <c r="AE131" t="s">
        <v>307</v>
      </c>
      <c r="AF131" t="s">
        <v>303</v>
      </c>
      <c r="AG131" s="72">
        <v>0</v>
      </c>
    </row>
    <row r="132" spans="1:33" ht="48.5" x14ac:dyDescent="0.35">
      <c r="A132" s="59" t="str">
        <f t="shared" ref="A132:A195" si="21">CONCATENATE(D132,G132)</f>
        <v>ASY-000032-00BATCHKIT5-092024</v>
      </c>
      <c r="B132" s="61">
        <v>45555</v>
      </c>
      <c r="C132" s="81">
        <f t="shared" ca="1" si="18"/>
        <v>45729</v>
      </c>
      <c r="D132" s="14" t="s">
        <v>348</v>
      </c>
      <c r="E132" s="82" t="str">
        <f t="shared" ref="E132:E195" si="22">LEFT(D132,8)</f>
        <v>ASY-0000</v>
      </c>
      <c r="F132" s="9" t="s">
        <v>88</v>
      </c>
      <c r="G132" s="9" t="str">
        <f t="shared" si="16"/>
        <v>BATCHKIT5-092024</v>
      </c>
      <c r="H132" s="142">
        <v>50850134</v>
      </c>
      <c r="I132" s="145">
        <v>5</v>
      </c>
      <c r="J132" s="144" t="str">
        <f t="shared" si="19"/>
        <v>CL</v>
      </c>
      <c r="K132" s="9" t="s">
        <v>345</v>
      </c>
      <c r="L132" s="84">
        <v>5</v>
      </c>
      <c r="M132" s="84">
        <v>0</v>
      </c>
      <c r="N132" s="84">
        <v>0</v>
      </c>
      <c r="O132" s="84">
        <v>0</v>
      </c>
      <c r="P132" s="85"/>
      <c r="Q132" s="86">
        <f t="shared" si="20"/>
        <v>0</v>
      </c>
      <c r="R132" s="87">
        <f t="shared" si="17"/>
        <v>5</v>
      </c>
      <c r="S132" s="87">
        <f t="shared" ref="S132:S195" si="23">R132-L132</f>
        <v>0</v>
      </c>
      <c r="T132" s="84" t="s">
        <v>301</v>
      </c>
      <c r="U132" s="89" t="s">
        <v>347</v>
      </c>
      <c r="V132" t="s">
        <v>576</v>
      </c>
      <c r="W132" t="s">
        <v>560</v>
      </c>
      <c r="X132" t="e">
        <v>#N/A</v>
      </c>
      <c r="Y132" t="e">
        <v>#N/A</v>
      </c>
      <c r="AB132">
        <v>30850222</v>
      </c>
      <c r="AC132">
        <v>2</v>
      </c>
      <c r="AD132">
        <v>0</v>
      </c>
      <c r="AE132" t="s">
        <v>307</v>
      </c>
      <c r="AF132" t="s">
        <v>303</v>
      </c>
      <c r="AG132" s="72">
        <v>0</v>
      </c>
    </row>
    <row r="133" spans="1:33" x14ac:dyDescent="0.35">
      <c r="A133" s="59" t="str">
        <f t="shared" si="21"/>
        <v>ASY-000034-00BATCHKIT5-092024</v>
      </c>
      <c r="B133" s="61">
        <v>45555</v>
      </c>
      <c r="C133" s="81">
        <f t="shared" ca="1" si="18"/>
        <v>45729</v>
      </c>
      <c r="D133" s="14" t="s">
        <v>339</v>
      </c>
      <c r="E133" s="82" t="str">
        <f t="shared" si="22"/>
        <v>ASY-0000</v>
      </c>
      <c r="F133" s="9" t="s">
        <v>88</v>
      </c>
      <c r="G133" s="9" t="str">
        <f t="shared" si="16"/>
        <v>BATCHKIT5-092024</v>
      </c>
      <c r="H133" s="142">
        <v>50850135</v>
      </c>
      <c r="I133" s="145">
        <v>24</v>
      </c>
      <c r="J133" s="144" t="str">
        <f t="shared" si="19"/>
        <v>CL</v>
      </c>
      <c r="K133" s="9" t="s">
        <v>345</v>
      </c>
      <c r="L133" s="84">
        <v>24</v>
      </c>
      <c r="M133" s="84">
        <v>0</v>
      </c>
      <c r="N133" s="84">
        <v>0</v>
      </c>
      <c r="O133" s="84">
        <v>0</v>
      </c>
      <c r="P133" s="85"/>
      <c r="Q133" s="86">
        <f t="shared" si="20"/>
        <v>0</v>
      </c>
      <c r="R133" s="87">
        <f t="shared" si="17"/>
        <v>24</v>
      </c>
      <c r="S133" s="87">
        <f t="shared" si="23"/>
        <v>0</v>
      </c>
      <c r="T133" s="84" t="s">
        <v>301</v>
      </c>
      <c r="U133" s="95"/>
      <c r="V133" t="s">
        <v>576</v>
      </c>
      <c r="W133" t="s">
        <v>560</v>
      </c>
      <c r="X133" t="e">
        <v>#N/A</v>
      </c>
      <c r="Y133" t="e">
        <v>#N/A</v>
      </c>
      <c r="AB133">
        <v>30850223</v>
      </c>
      <c r="AC133">
        <v>2</v>
      </c>
      <c r="AD133">
        <v>0</v>
      </c>
      <c r="AE133" t="s">
        <v>307</v>
      </c>
      <c r="AF133" t="s">
        <v>303</v>
      </c>
      <c r="AG133" s="72">
        <v>0</v>
      </c>
    </row>
    <row r="134" spans="1:33" x14ac:dyDescent="0.35">
      <c r="A134" s="59" t="str">
        <f t="shared" si="21"/>
        <v>ASY-000042-00BATCHKIT5-092024</v>
      </c>
      <c r="B134" s="61">
        <v>45555</v>
      </c>
      <c r="C134" s="81">
        <f t="shared" ca="1" si="18"/>
        <v>45729</v>
      </c>
      <c r="D134" s="14" t="s">
        <v>349</v>
      </c>
      <c r="E134" s="82" t="str">
        <f t="shared" si="22"/>
        <v>ASY-0000</v>
      </c>
      <c r="F134" s="9" t="s">
        <v>88</v>
      </c>
      <c r="G134" s="9" t="str">
        <f t="shared" si="16"/>
        <v>BATCHKIT5-092024</v>
      </c>
      <c r="H134" s="142">
        <v>50850136</v>
      </c>
      <c r="I134" s="145">
        <v>6</v>
      </c>
      <c r="J134" s="144" t="str">
        <f t="shared" si="19"/>
        <v>CL</v>
      </c>
      <c r="K134" s="9" t="s">
        <v>345</v>
      </c>
      <c r="L134" s="84">
        <v>6</v>
      </c>
      <c r="M134" s="84">
        <v>0</v>
      </c>
      <c r="N134" s="84">
        <v>0</v>
      </c>
      <c r="O134" s="84">
        <v>0</v>
      </c>
      <c r="P134" s="85"/>
      <c r="Q134" s="86">
        <f t="shared" si="20"/>
        <v>0</v>
      </c>
      <c r="R134" s="87">
        <f t="shared" si="17"/>
        <v>6</v>
      </c>
      <c r="S134" s="87">
        <f t="shared" si="23"/>
        <v>0</v>
      </c>
      <c r="T134" s="84" t="s">
        <v>301</v>
      </c>
      <c r="U134" s="95"/>
      <c r="V134" t="s">
        <v>576</v>
      </c>
      <c r="W134" t="s">
        <v>560</v>
      </c>
      <c r="X134" t="e">
        <v>#N/A</v>
      </c>
      <c r="Y134" t="e">
        <v>#N/A</v>
      </c>
      <c r="AB134">
        <v>30850224</v>
      </c>
      <c r="AC134">
        <v>2</v>
      </c>
      <c r="AD134">
        <v>0</v>
      </c>
      <c r="AE134" t="s">
        <v>307</v>
      </c>
      <c r="AF134" t="s">
        <v>303</v>
      </c>
      <c r="AG134" s="72">
        <v>0</v>
      </c>
    </row>
    <row r="135" spans="1:33" x14ac:dyDescent="0.35">
      <c r="A135" s="59" t="str">
        <f t="shared" si="21"/>
        <v>ASY-000081-00BATCHKIT5-092024</v>
      </c>
      <c r="B135" s="61">
        <v>45555</v>
      </c>
      <c r="C135" s="81">
        <f t="shared" ca="1" si="18"/>
        <v>45729</v>
      </c>
      <c r="D135" s="14" t="s">
        <v>107</v>
      </c>
      <c r="E135" s="82" t="str">
        <f t="shared" si="22"/>
        <v>ASY-0000</v>
      </c>
      <c r="F135" s="9" t="s">
        <v>88</v>
      </c>
      <c r="G135" s="9" t="str">
        <f t="shared" si="16"/>
        <v>BATCHKIT5-092024</v>
      </c>
      <c r="H135" s="142">
        <v>50850137</v>
      </c>
      <c r="I135" s="145">
        <v>58</v>
      </c>
      <c r="J135" s="144" t="str">
        <f t="shared" si="19"/>
        <v>CL</v>
      </c>
      <c r="K135" s="9" t="s">
        <v>345</v>
      </c>
      <c r="L135" s="84">
        <v>58</v>
      </c>
      <c r="M135" s="84">
        <v>0</v>
      </c>
      <c r="N135" s="84">
        <v>0</v>
      </c>
      <c r="O135" s="84">
        <v>0</v>
      </c>
      <c r="P135" s="85"/>
      <c r="Q135" s="86">
        <f t="shared" si="20"/>
        <v>0</v>
      </c>
      <c r="R135" s="87">
        <f t="shared" si="17"/>
        <v>58</v>
      </c>
      <c r="S135" s="87">
        <f t="shared" si="23"/>
        <v>0</v>
      </c>
      <c r="T135" s="84" t="s">
        <v>301</v>
      </c>
      <c r="U135" s="95"/>
      <c r="V135" t="s">
        <v>576</v>
      </c>
      <c r="W135" t="s">
        <v>560</v>
      </c>
      <c r="X135" t="e">
        <v>#N/A</v>
      </c>
      <c r="Y135" t="e">
        <v>#N/A</v>
      </c>
      <c r="AB135">
        <v>30850225</v>
      </c>
      <c r="AC135">
        <v>2</v>
      </c>
      <c r="AD135">
        <v>0</v>
      </c>
      <c r="AE135" t="s">
        <v>307</v>
      </c>
      <c r="AF135" t="s">
        <v>303</v>
      </c>
      <c r="AG135" s="72">
        <v>0</v>
      </c>
    </row>
    <row r="136" spans="1:33" x14ac:dyDescent="0.35">
      <c r="A136" s="59" t="str">
        <f t="shared" si="21"/>
        <v>ASY-000088-00BATCHKIT5-092024</v>
      </c>
      <c r="B136" s="61">
        <v>45555</v>
      </c>
      <c r="C136" s="81">
        <f t="shared" ca="1" si="18"/>
        <v>45729</v>
      </c>
      <c r="D136" s="14" t="s">
        <v>109</v>
      </c>
      <c r="E136" s="82" t="str">
        <f t="shared" si="22"/>
        <v>ASY-0000</v>
      </c>
      <c r="F136" s="9" t="s">
        <v>88</v>
      </c>
      <c r="G136" s="9" t="str">
        <f t="shared" si="16"/>
        <v>BATCHKIT5-092024</v>
      </c>
      <c r="H136" s="142">
        <v>50850138</v>
      </c>
      <c r="I136" s="145">
        <v>58</v>
      </c>
      <c r="J136" s="144" t="str">
        <f t="shared" si="19"/>
        <v>CL</v>
      </c>
      <c r="K136" s="9" t="s">
        <v>345</v>
      </c>
      <c r="L136" s="84">
        <v>58</v>
      </c>
      <c r="M136" s="84">
        <v>0</v>
      </c>
      <c r="N136" s="84">
        <v>0</v>
      </c>
      <c r="O136" s="84">
        <v>0</v>
      </c>
      <c r="P136" s="85"/>
      <c r="Q136" s="86">
        <f t="shared" si="20"/>
        <v>0</v>
      </c>
      <c r="R136" s="87">
        <f t="shared" si="17"/>
        <v>58</v>
      </c>
      <c r="S136" s="87">
        <f t="shared" si="23"/>
        <v>0</v>
      </c>
      <c r="T136" s="84" t="s">
        <v>301</v>
      </c>
      <c r="U136" s="95"/>
      <c r="V136" t="s">
        <v>576</v>
      </c>
      <c r="W136" t="s">
        <v>560</v>
      </c>
      <c r="X136" t="e">
        <v>#N/A</v>
      </c>
      <c r="Y136" t="e">
        <v>#N/A</v>
      </c>
      <c r="AB136">
        <v>30850226</v>
      </c>
      <c r="AC136">
        <v>2</v>
      </c>
      <c r="AD136">
        <v>0</v>
      </c>
      <c r="AE136" t="s">
        <v>307</v>
      </c>
      <c r="AF136" t="s">
        <v>303</v>
      </c>
      <c r="AG136" s="72">
        <v>0</v>
      </c>
    </row>
    <row r="137" spans="1:33" x14ac:dyDescent="0.35">
      <c r="A137" s="59" t="str">
        <f t="shared" si="21"/>
        <v>L50-I-12-06-30-80-MULT-ASYMPOUS270049</v>
      </c>
      <c r="B137" s="61">
        <v>45555</v>
      </c>
      <c r="C137" s="81">
        <f t="shared" ca="1" si="18"/>
        <v>45729</v>
      </c>
      <c r="D137" s="14" t="s">
        <v>249</v>
      </c>
      <c r="E137" s="82" t="str">
        <f t="shared" si="22"/>
        <v>L50-I-12</v>
      </c>
      <c r="F137" s="9" t="s">
        <v>87</v>
      </c>
      <c r="G137" s="9" t="s">
        <v>127</v>
      </c>
      <c r="H137" s="142">
        <v>30850082</v>
      </c>
      <c r="I137" s="145">
        <v>2</v>
      </c>
      <c r="J137" s="144">
        <f t="shared" si="19"/>
        <v>17</v>
      </c>
      <c r="K137" s="9" t="s">
        <v>345</v>
      </c>
      <c r="L137" s="84">
        <v>2</v>
      </c>
      <c r="M137" s="84">
        <v>0</v>
      </c>
      <c r="N137" s="84">
        <v>0</v>
      </c>
      <c r="O137" s="84">
        <v>0</v>
      </c>
      <c r="P137" s="85"/>
      <c r="Q137" s="86">
        <f t="shared" si="20"/>
        <v>0</v>
      </c>
      <c r="R137" s="87">
        <f t="shared" ref="R137:R143" si="24">IFERROR(VLOOKUP(H137,AB:AE,3,0),0)</f>
        <v>2</v>
      </c>
      <c r="S137" s="87">
        <f t="shared" si="23"/>
        <v>0</v>
      </c>
      <c r="T137" s="84" t="s">
        <v>301</v>
      </c>
      <c r="U137" s="95" t="s">
        <v>257</v>
      </c>
      <c r="V137" t="s">
        <v>561</v>
      </c>
      <c r="W137" t="s">
        <v>560</v>
      </c>
      <c r="X137" t="s">
        <v>303</v>
      </c>
      <c r="Y137" t="s">
        <v>303</v>
      </c>
      <c r="Z137" t="s">
        <v>571</v>
      </c>
      <c r="AB137">
        <v>30850227</v>
      </c>
      <c r="AC137">
        <v>2</v>
      </c>
      <c r="AD137">
        <v>0</v>
      </c>
      <c r="AE137" t="s">
        <v>307</v>
      </c>
      <c r="AF137" t="s">
        <v>303</v>
      </c>
      <c r="AG137" s="72">
        <v>0</v>
      </c>
    </row>
    <row r="138" spans="1:33" x14ac:dyDescent="0.35">
      <c r="A138" s="59" t="str">
        <f t="shared" si="21"/>
        <v>L50-I-12-08-30-80-MULT-9X59POUS270218</v>
      </c>
      <c r="B138" s="61">
        <v>45555</v>
      </c>
      <c r="C138" s="81">
        <f t="shared" ca="1" si="18"/>
        <v>45729</v>
      </c>
      <c r="D138" s="14" t="s">
        <v>279</v>
      </c>
      <c r="E138" s="82" t="str">
        <f t="shared" si="22"/>
        <v>L50-I-12</v>
      </c>
      <c r="F138" s="9" t="s">
        <v>87</v>
      </c>
      <c r="G138" s="9" t="s">
        <v>280</v>
      </c>
      <c r="H138" s="16">
        <v>30850083</v>
      </c>
      <c r="I138" s="145">
        <v>24</v>
      </c>
      <c r="J138" s="144">
        <f t="shared" si="19"/>
        <v>17</v>
      </c>
      <c r="K138" s="9" t="s">
        <v>345</v>
      </c>
      <c r="L138" s="84">
        <v>23</v>
      </c>
      <c r="M138" s="84">
        <v>1</v>
      </c>
      <c r="N138" s="84">
        <v>0</v>
      </c>
      <c r="O138" s="84">
        <v>0</v>
      </c>
      <c r="P138" s="85"/>
      <c r="Q138" s="86">
        <f t="shared" si="20"/>
        <v>0</v>
      </c>
      <c r="R138" s="87">
        <f t="shared" si="24"/>
        <v>23</v>
      </c>
      <c r="S138" s="87">
        <f t="shared" si="23"/>
        <v>0</v>
      </c>
      <c r="T138" s="84">
        <f ca="1">DAYS360(B138,C138)</f>
        <v>173</v>
      </c>
      <c r="U138" s="95" t="s">
        <v>257</v>
      </c>
      <c r="V138" t="s">
        <v>561</v>
      </c>
      <c r="W138" t="s">
        <v>560</v>
      </c>
      <c r="X138" t="s">
        <v>303</v>
      </c>
      <c r="Y138" t="s">
        <v>303</v>
      </c>
      <c r="Z138" t="s">
        <v>772</v>
      </c>
      <c r="AB138">
        <v>30850228</v>
      </c>
      <c r="AC138">
        <v>3</v>
      </c>
      <c r="AD138">
        <v>0</v>
      </c>
      <c r="AE138" t="s">
        <v>307</v>
      </c>
      <c r="AF138" t="s">
        <v>303</v>
      </c>
      <c r="AG138" s="72">
        <v>0</v>
      </c>
    </row>
    <row r="139" spans="1:33" x14ac:dyDescent="0.35">
      <c r="A139" s="59" t="str">
        <f t="shared" si="21"/>
        <v>L50-I-12-10-30-80-MULT-25X33POUS270170</v>
      </c>
      <c r="B139" s="61">
        <v>45555</v>
      </c>
      <c r="C139" s="81">
        <f t="shared" ca="1" si="18"/>
        <v>45729</v>
      </c>
      <c r="D139" s="14" t="s">
        <v>350</v>
      </c>
      <c r="E139" s="82" t="str">
        <f t="shared" si="22"/>
        <v>L50-I-12</v>
      </c>
      <c r="F139" s="9" t="s">
        <v>87</v>
      </c>
      <c r="G139" s="9" t="s">
        <v>225</v>
      </c>
      <c r="H139" s="142">
        <v>30850084</v>
      </c>
      <c r="I139" s="145">
        <v>6</v>
      </c>
      <c r="J139" s="144">
        <f t="shared" si="19"/>
        <v>17</v>
      </c>
      <c r="K139" s="9" t="s">
        <v>345</v>
      </c>
      <c r="L139" s="84">
        <v>6</v>
      </c>
      <c r="M139" s="84">
        <v>0</v>
      </c>
      <c r="N139" s="84">
        <v>0</v>
      </c>
      <c r="O139" s="84">
        <v>0</v>
      </c>
      <c r="P139" s="85"/>
      <c r="Q139" s="86">
        <f t="shared" si="20"/>
        <v>0</v>
      </c>
      <c r="R139" s="87">
        <f t="shared" si="24"/>
        <v>6</v>
      </c>
      <c r="S139" s="87">
        <f t="shared" si="23"/>
        <v>0</v>
      </c>
      <c r="T139" s="84" t="s">
        <v>301</v>
      </c>
      <c r="U139" s="95" t="s">
        <v>257</v>
      </c>
      <c r="V139" t="s">
        <v>561</v>
      </c>
      <c r="W139" t="s">
        <v>560</v>
      </c>
      <c r="X139" t="s">
        <v>303</v>
      </c>
      <c r="Y139" t="s">
        <v>303</v>
      </c>
      <c r="Z139" t="s">
        <v>571</v>
      </c>
      <c r="AB139">
        <v>30850229</v>
      </c>
      <c r="AC139">
        <v>3</v>
      </c>
      <c r="AD139">
        <v>0</v>
      </c>
      <c r="AE139" t="s">
        <v>307</v>
      </c>
      <c r="AF139" t="s">
        <v>303</v>
      </c>
      <c r="AG139" s="72">
        <v>0</v>
      </c>
    </row>
    <row r="140" spans="1:33" ht="60.5" x14ac:dyDescent="0.35">
      <c r="A140" s="59" t="str">
        <f t="shared" si="21"/>
        <v>L50-I-12-10-30-80-MULT-9X17POUS270251</v>
      </c>
      <c r="B140" s="61">
        <v>45555</v>
      </c>
      <c r="C140" s="81">
        <f t="shared" ca="1" si="18"/>
        <v>45729</v>
      </c>
      <c r="D140" s="14" t="s">
        <v>285</v>
      </c>
      <c r="E140" s="82" t="str">
        <f t="shared" si="22"/>
        <v>L50-I-12</v>
      </c>
      <c r="F140" s="9" t="s">
        <v>87</v>
      </c>
      <c r="G140" s="9" t="s">
        <v>286</v>
      </c>
      <c r="H140" s="142">
        <v>30850085</v>
      </c>
      <c r="I140" s="145">
        <v>5</v>
      </c>
      <c r="J140" s="144">
        <f t="shared" si="19"/>
        <v>17</v>
      </c>
      <c r="K140" s="9" t="s">
        <v>345</v>
      </c>
      <c r="L140" s="84">
        <v>5</v>
      </c>
      <c r="M140" s="84">
        <v>0</v>
      </c>
      <c r="N140" s="84">
        <v>0</v>
      </c>
      <c r="O140" s="84">
        <v>0</v>
      </c>
      <c r="P140" s="85"/>
      <c r="Q140" s="86">
        <f t="shared" si="20"/>
        <v>0</v>
      </c>
      <c r="R140" s="87">
        <f t="shared" si="24"/>
        <v>5</v>
      </c>
      <c r="S140" s="87">
        <f t="shared" si="23"/>
        <v>0</v>
      </c>
      <c r="T140" s="84" t="s">
        <v>301</v>
      </c>
      <c r="U140" s="89" t="s">
        <v>287</v>
      </c>
      <c r="V140" t="s">
        <v>561</v>
      </c>
      <c r="W140" t="s">
        <v>560</v>
      </c>
      <c r="X140" t="s">
        <v>303</v>
      </c>
      <c r="Y140" t="s">
        <v>303</v>
      </c>
      <c r="Z140" t="s">
        <v>571</v>
      </c>
      <c r="AB140">
        <v>30850230</v>
      </c>
      <c r="AC140">
        <v>3</v>
      </c>
      <c r="AD140">
        <v>0</v>
      </c>
      <c r="AE140" t="s">
        <v>307</v>
      </c>
      <c r="AF140" t="s">
        <v>303</v>
      </c>
      <c r="AG140" s="72">
        <v>0</v>
      </c>
    </row>
    <row r="141" spans="1:33" x14ac:dyDescent="0.35">
      <c r="A141" s="59" t="str">
        <f t="shared" si="21"/>
        <v>L50-I-12-10-30-80-MULT-ASYMPOUS270230</v>
      </c>
      <c r="B141" s="61">
        <v>45555</v>
      </c>
      <c r="C141" s="81">
        <f t="shared" ca="1" si="18"/>
        <v>45729</v>
      </c>
      <c r="D141" s="14" t="s">
        <v>281</v>
      </c>
      <c r="E141" s="82" t="str">
        <f t="shared" si="22"/>
        <v>L50-I-12</v>
      </c>
      <c r="F141" s="9" t="s">
        <v>87</v>
      </c>
      <c r="G141" s="9" t="s">
        <v>282</v>
      </c>
      <c r="H141" s="16">
        <v>30850086</v>
      </c>
      <c r="I141" s="145">
        <v>9</v>
      </c>
      <c r="J141" s="144">
        <f t="shared" si="19"/>
        <v>17</v>
      </c>
      <c r="K141" s="9" t="s">
        <v>345</v>
      </c>
      <c r="L141" s="84">
        <v>8</v>
      </c>
      <c r="M141" s="84">
        <v>0</v>
      </c>
      <c r="N141" s="84">
        <v>1</v>
      </c>
      <c r="O141" s="84">
        <v>0</v>
      </c>
      <c r="P141" s="85"/>
      <c r="Q141" s="86">
        <f t="shared" si="20"/>
        <v>0</v>
      </c>
      <c r="R141" s="87">
        <f t="shared" si="24"/>
        <v>8</v>
      </c>
      <c r="S141" s="87">
        <f t="shared" si="23"/>
        <v>0</v>
      </c>
      <c r="T141" s="84">
        <f ca="1">DAYS360(B141,C141)</f>
        <v>173</v>
      </c>
      <c r="U141" s="95" t="s">
        <v>257</v>
      </c>
      <c r="V141" t="s">
        <v>561</v>
      </c>
      <c r="W141" t="s">
        <v>560</v>
      </c>
      <c r="X141" t="s">
        <v>303</v>
      </c>
      <c r="Y141" t="s">
        <v>303</v>
      </c>
      <c r="Z141" t="s">
        <v>772</v>
      </c>
      <c r="AB141">
        <v>30850231</v>
      </c>
      <c r="AC141">
        <v>3</v>
      </c>
      <c r="AD141">
        <v>0</v>
      </c>
      <c r="AE141" t="s">
        <v>307</v>
      </c>
      <c r="AF141" t="s">
        <v>303</v>
      </c>
      <c r="AG141" s="72">
        <v>0</v>
      </c>
    </row>
    <row r="142" spans="1:33" ht="60.5" x14ac:dyDescent="0.35">
      <c r="A142" s="59" t="str">
        <f t="shared" si="21"/>
        <v>L50-I-12-12-30-80-MULT-9X9POUS270249</v>
      </c>
      <c r="B142" s="61">
        <v>45555</v>
      </c>
      <c r="C142" s="81">
        <f t="shared" ca="1" si="18"/>
        <v>45729</v>
      </c>
      <c r="D142" s="14" t="s">
        <v>288</v>
      </c>
      <c r="E142" s="82" t="str">
        <f t="shared" si="22"/>
        <v>L50-I-12</v>
      </c>
      <c r="F142" s="9" t="s">
        <v>87</v>
      </c>
      <c r="G142" s="9" t="s">
        <v>289</v>
      </c>
      <c r="H142" s="142">
        <v>30850087</v>
      </c>
      <c r="I142" s="145">
        <v>4</v>
      </c>
      <c r="J142" s="144">
        <f t="shared" si="19"/>
        <v>17</v>
      </c>
      <c r="K142" s="9" t="s">
        <v>345</v>
      </c>
      <c r="L142" s="84">
        <v>4</v>
      </c>
      <c r="M142" s="84">
        <v>0</v>
      </c>
      <c r="N142" s="84">
        <v>0</v>
      </c>
      <c r="O142" s="84">
        <v>0</v>
      </c>
      <c r="P142" s="85"/>
      <c r="Q142" s="86">
        <f t="shared" si="20"/>
        <v>0</v>
      </c>
      <c r="R142" s="87">
        <f t="shared" si="24"/>
        <v>4</v>
      </c>
      <c r="S142" s="87">
        <f t="shared" si="23"/>
        <v>0</v>
      </c>
      <c r="T142" s="84" t="s">
        <v>301</v>
      </c>
      <c r="U142" s="89" t="s">
        <v>287</v>
      </c>
      <c r="V142" t="s">
        <v>561</v>
      </c>
      <c r="W142" t="s">
        <v>560</v>
      </c>
      <c r="X142" t="s">
        <v>303</v>
      </c>
      <c r="Y142" t="s">
        <v>303</v>
      </c>
      <c r="Z142" t="s">
        <v>571</v>
      </c>
      <c r="AB142">
        <v>30850232</v>
      </c>
      <c r="AC142">
        <v>3</v>
      </c>
      <c r="AD142">
        <v>0</v>
      </c>
      <c r="AE142" t="s">
        <v>307</v>
      </c>
      <c r="AF142" t="s">
        <v>303</v>
      </c>
      <c r="AG142" s="72">
        <v>0</v>
      </c>
    </row>
    <row r="143" spans="1:33" x14ac:dyDescent="0.35">
      <c r="A143" s="59" t="str">
        <f t="shared" si="21"/>
        <v>L50-I-12-12-30-80-MULT-ASYMPOUS270042</v>
      </c>
      <c r="B143" s="61">
        <v>45555</v>
      </c>
      <c r="C143" s="81">
        <f t="shared" ca="1" si="18"/>
        <v>45729</v>
      </c>
      <c r="D143" s="14" t="s">
        <v>283</v>
      </c>
      <c r="E143" s="82" t="str">
        <f t="shared" si="22"/>
        <v>L50-I-12</v>
      </c>
      <c r="F143" s="9" t="s">
        <v>87</v>
      </c>
      <c r="G143" s="9" t="s">
        <v>284</v>
      </c>
      <c r="H143" s="142">
        <v>30850088</v>
      </c>
      <c r="I143" s="145">
        <v>8</v>
      </c>
      <c r="J143" s="144">
        <f t="shared" si="19"/>
        <v>17</v>
      </c>
      <c r="K143" s="9" t="s">
        <v>345</v>
      </c>
      <c r="L143" s="84">
        <v>8</v>
      </c>
      <c r="M143" s="84">
        <v>0</v>
      </c>
      <c r="N143" s="84">
        <v>0</v>
      </c>
      <c r="O143" s="84">
        <v>0</v>
      </c>
      <c r="P143" s="85"/>
      <c r="Q143" s="86">
        <f t="shared" si="20"/>
        <v>0</v>
      </c>
      <c r="R143" s="87">
        <f t="shared" si="24"/>
        <v>8</v>
      </c>
      <c r="S143" s="87">
        <f t="shared" si="23"/>
        <v>0</v>
      </c>
      <c r="T143" s="84" t="s">
        <v>301</v>
      </c>
      <c r="U143" s="95" t="s">
        <v>257</v>
      </c>
      <c r="V143" t="s">
        <v>561</v>
      </c>
      <c r="W143" t="s">
        <v>560</v>
      </c>
      <c r="X143" t="s">
        <v>303</v>
      </c>
      <c r="Y143" t="s">
        <v>303</v>
      </c>
      <c r="Z143" t="s">
        <v>571</v>
      </c>
      <c r="AB143">
        <v>30850233</v>
      </c>
      <c r="AC143">
        <v>3</v>
      </c>
      <c r="AD143">
        <v>0</v>
      </c>
      <c r="AE143" t="s">
        <v>307</v>
      </c>
      <c r="AF143" t="s">
        <v>303</v>
      </c>
      <c r="AG143" s="72">
        <v>0</v>
      </c>
    </row>
    <row r="144" spans="1:33" x14ac:dyDescent="0.35">
      <c r="A144" s="59" t="str">
        <f t="shared" si="21"/>
        <v>APG-000085-00EMPAQUE 092024</v>
      </c>
      <c r="B144" s="61">
        <v>45556</v>
      </c>
      <c r="C144" s="81">
        <f t="shared" ca="1" si="18"/>
        <v>45729</v>
      </c>
      <c r="D144" s="14" t="s">
        <v>100</v>
      </c>
      <c r="E144" s="82" t="str">
        <f t="shared" si="22"/>
        <v>APG-0000</v>
      </c>
      <c r="F144" s="9" t="s">
        <v>88</v>
      </c>
      <c r="G144" s="9" t="str">
        <f>K144</f>
        <v>EMPAQUE 092024</v>
      </c>
      <c r="H144" s="142">
        <v>50850141</v>
      </c>
      <c r="I144" s="145">
        <v>155</v>
      </c>
      <c r="J144" s="144" t="str">
        <f t="shared" si="19"/>
        <v>CL</v>
      </c>
      <c r="K144" s="9" t="s">
        <v>352</v>
      </c>
      <c r="L144" s="84">
        <v>155</v>
      </c>
      <c r="M144" s="84">
        <v>0</v>
      </c>
      <c r="N144" s="84">
        <v>0</v>
      </c>
      <c r="O144" s="84">
        <v>0</v>
      </c>
      <c r="P144" s="85"/>
      <c r="Q144" s="86">
        <f t="shared" si="20"/>
        <v>0</v>
      </c>
      <c r="R144" s="87">
        <f t="shared" ref="R144:R150" si="25">IFERROR(VLOOKUP(H144,AB:AE,3,0),I144)</f>
        <v>155</v>
      </c>
      <c r="S144" s="87">
        <f t="shared" si="23"/>
        <v>0</v>
      </c>
      <c r="T144" s="84" t="s">
        <v>301</v>
      </c>
      <c r="U144" s="93" t="s">
        <v>235</v>
      </c>
      <c r="W144" t="e">
        <v>#N/A</v>
      </c>
      <c r="X144" t="e">
        <v>#N/A</v>
      </c>
      <c r="Y144" t="e">
        <v>#N/A</v>
      </c>
      <c r="AB144">
        <v>30850234</v>
      </c>
      <c r="AC144">
        <v>3</v>
      </c>
      <c r="AD144">
        <v>0</v>
      </c>
      <c r="AE144" t="s">
        <v>307</v>
      </c>
      <c r="AF144" t="s">
        <v>303</v>
      </c>
      <c r="AG144" s="72">
        <v>0</v>
      </c>
    </row>
    <row r="145" spans="1:33" x14ac:dyDescent="0.35">
      <c r="A145" s="59" t="str">
        <f t="shared" si="21"/>
        <v>APG-000087-00EMPAQUE 092024</v>
      </c>
      <c r="B145" s="61">
        <v>45556</v>
      </c>
      <c r="C145" s="81">
        <f t="shared" ca="1" si="18"/>
        <v>45729</v>
      </c>
      <c r="D145" s="14" t="s">
        <v>80</v>
      </c>
      <c r="E145" s="82" t="str">
        <f t="shared" si="22"/>
        <v>APG-0000</v>
      </c>
      <c r="F145" s="9" t="s">
        <v>88</v>
      </c>
      <c r="G145" s="9" t="str">
        <f>K145</f>
        <v>EMPAQUE 092024</v>
      </c>
      <c r="H145" s="142">
        <v>50850142</v>
      </c>
      <c r="I145" s="145">
        <v>81</v>
      </c>
      <c r="J145" s="144" t="str">
        <f t="shared" si="19"/>
        <v>CL</v>
      </c>
      <c r="K145" s="9" t="s">
        <v>352</v>
      </c>
      <c r="L145" s="84">
        <v>81</v>
      </c>
      <c r="M145" s="84">
        <v>0</v>
      </c>
      <c r="N145" s="84">
        <v>0</v>
      </c>
      <c r="O145" s="84">
        <v>0</v>
      </c>
      <c r="P145" s="85"/>
      <c r="Q145" s="86">
        <f t="shared" si="20"/>
        <v>0</v>
      </c>
      <c r="R145" s="87">
        <f t="shared" si="25"/>
        <v>81</v>
      </c>
      <c r="S145" s="87">
        <f t="shared" si="23"/>
        <v>0</v>
      </c>
      <c r="T145" s="84" t="s">
        <v>301</v>
      </c>
      <c r="U145" s="93" t="s">
        <v>235</v>
      </c>
      <c r="W145" t="e">
        <v>#N/A</v>
      </c>
      <c r="X145" t="e">
        <v>#N/A</v>
      </c>
      <c r="Y145" t="e">
        <v>#N/A</v>
      </c>
      <c r="AB145">
        <v>30850235</v>
      </c>
      <c r="AC145">
        <v>3</v>
      </c>
      <c r="AD145">
        <v>0</v>
      </c>
      <c r="AE145" t="s">
        <v>307</v>
      </c>
      <c r="AF145" t="s">
        <v>303</v>
      </c>
      <c r="AG145" s="72">
        <v>0</v>
      </c>
    </row>
    <row r="146" spans="1:33" x14ac:dyDescent="0.35">
      <c r="A146" s="59" t="str">
        <f t="shared" si="21"/>
        <v>APG-000088-00EMPAQUE 092024</v>
      </c>
      <c r="B146" s="61">
        <v>45556</v>
      </c>
      <c r="C146" s="81">
        <f t="shared" ca="1" si="18"/>
        <v>45729</v>
      </c>
      <c r="D146" s="14" t="s">
        <v>102</v>
      </c>
      <c r="E146" s="82" t="str">
        <f t="shared" si="22"/>
        <v>APG-0000</v>
      </c>
      <c r="F146" s="9" t="s">
        <v>88</v>
      </c>
      <c r="G146" s="9" t="str">
        <f>K146</f>
        <v>EMPAQUE 092024</v>
      </c>
      <c r="H146" s="142">
        <v>50850143</v>
      </c>
      <c r="I146" s="145">
        <v>94</v>
      </c>
      <c r="J146" s="144" t="str">
        <f t="shared" si="19"/>
        <v>CL</v>
      </c>
      <c r="K146" s="9" t="s">
        <v>352</v>
      </c>
      <c r="L146" s="84">
        <v>94</v>
      </c>
      <c r="M146" s="84">
        <v>0</v>
      </c>
      <c r="N146" s="84">
        <v>0</v>
      </c>
      <c r="O146" s="84">
        <v>0</v>
      </c>
      <c r="P146" s="85"/>
      <c r="Q146" s="86">
        <f t="shared" si="20"/>
        <v>0</v>
      </c>
      <c r="R146" s="87">
        <f t="shared" si="25"/>
        <v>94</v>
      </c>
      <c r="S146" s="87">
        <f t="shared" si="23"/>
        <v>0</v>
      </c>
      <c r="T146" s="84" t="s">
        <v>301</v>
      </c>
      <c r="U146" s="93" t="s">
        <v>235</v>
      </c>
      <c r="W146" t="e">
        <v>#N/A</v>
      </c>
      <c r="X146" t="e">
        <v>#N/A</v>
      </c>
      <c r="Y146" t="e">
        <v>#N/A</v>
      </c>
      <c r="AB146">
        <v>30850236</v>
      </c>
      <c r="AC146">
        <v>3</v>
      </c>
      <c r="AD146">
        <v>0</v>
      </c>
      <c r="AE146" t="s">
        <v>307</v>
      </c>
      <c r="AF146" t="s">
        <v>303</v>
      </c>
      <c r="AG146" s="72">
        <v>0</v>
      </c>
    </row>
    <row r="147" spans="1:33" x14ac:dyDescent="0.35">
      <c r="A147" s="59" t="str">
        <f t="shared" si="21"/>
        <v>APG-000089-00EMPAQUE 092024</v>
      </c>
      <c r="B147" s="61">
        <v>45556</v>
      </c>
      <c r="C147" s="81">
        <f t="shared" ca="1" si="18"/>
        <v>45729</v>
      </c>
      <c r="D147" s="14" t="s">
        <v>353</v>
      </c>
      <c r="E147" s="82" t="str">
        <f t="shared" si="22"/>
        <v>APG-0000</v>
      </c>
      <c r="F147" s="9" t="s">
        <v>88</v>
      </c>
      <c r="G147" s="9" t="str">
        <f>K147</f>
        <v>EMPAQUE 092024</v>
      </c>
      <c r="H147" s="142">
        <v>50850144</v>
      </c>
      <c r="I147" s="145">
        <v>173</v>
      </c>
      <c r="J147" s="144" t="str">
        <f t="shared" si="19"/>
        <v>CL</v>
      </c>
      <c r="K147" s="9" t="s">
        <v>352</v>
      </c>
      <c r="L147" s="84">
        <v>173</v>
      </c>
      <c r="M147" s="84">
        <v>0</v>
      </c>
      <c r="N147" s="84">
        <v>0</v>
      </c>
      <c r="O147" s="84">
        <v>0</v>
      </c>
      <c r="P147" s="85"/>
      <c r="Q147" s="86">
        <f t="shared" si="20"/>
        <v>0</v>
      </c>
      <c r="R147" s="87">
        <f t="shared" si="25"/>
        <v>173</v>
      </c>
      <c r="S147" s="87">
        <f t="shared" si="23"/>
        <v>0</v>
      </c>
      <c r="T147" s="84" t="s">
        <v>301</v>
      </c>
      <c r="U147" s="93" t="s">
        <v>235</v>
      </c>
      <c r="W147" t="e">
        <v>#N/A</v>
      </c>
      <c r="X147" t="e">
        <v>#N/A</v>
      </c>
      <c r="Y147" t="e">
        <v>#N/A</v>
      </c>
      <c r="AB147">
        <v>30850237</v>
      </c>
      <c r="AC147">
        <v>3</v>
      </c>
      <c r="AD147">
        <v>0</v>
      </c>
      <c r="AE147" t="s">
        <v>307</v>
      </c>
      <c r="AF147" t="s">
        <v>303</v>
      </c>
      <c r="AG147" s="72">
        <v>0</v>
      </c>
    </row>
    <row r="148" spans="1:33" x14ac:dyDescent="0.35">
      <c r="A148" s="59" t="str">
        <f t="shared" si="21"/>
        <v>APG-000085-00POUS270097</v>
      </c>
      <c r="B148" s="61">
        <v>45558</v>
      </c>
      <c r="C148" s="81">
        <f t="shared" ca="1" si="18"/>
        <v>45729</v>
      </c>
      <c r="D148" s="14" t="s">
        <v>100</v>
      </c>
      <c r="E148" s="82" t="str">
        <f t="shared" si="22"/>
        <v>APG-0000</v>
      </c>
      <c r="F148" s="9" t="s">
        <v>88</v>
      </c>
      <c r="G148" s="9" t="s">
        <v>246</v>
      </c>
      <c r="H148" s="142">
        <v>50850148</v>
      </c>
      <c r="I148" s="145">
        <v>403</v>
      </c>
      <c r="J148" s="144" t="str">
        <f t="shared" si="19"/>
        <v>CL</v>
      </c>
      <c r="K148" s="9" t="s">
        <v>246</v>
      </c>
      <c r="L148" s="84">
        <v>403</v>
      </c>
      <c r="M148" s="84">
        <v>0</v>
      </c>
      <c r="N148" s="84">
        <v>0</v>
      </c>
      <c r="O148" s="84">
        <v>0</v>
      </c>
      <c r="P148" s="85"/>
      <c r="Q148" s="86">
        <f t="shared" si="20"/>
        <v>0</v>
      </c>
      <c r="R148" s="87">
        <f t="shared" si="25"/>
        <v>403</v>
      </c>
      <c r="S148" s="87">
        <f t="shared" si="23"/>
        <v>0</v>
      </c>
      <c r="T148" s="84">
        <f ca="1">DAYS360(B148,C148)</f>
        <v>170</v>
      </c>
      <c r="U148" s="95"/>
      <c r="W148" t="e">
        <v>#N/A</v>
      </c>
      <c r="X148" t="e">
        <v>#N/A</v>
      </c>
      <c r="Y148" t="e">
        <v>#N/A</v>
      </c>
      <c r="AB148">
        <v>30850238</v>
      </c>
      <c r="AC148">
        <v>3</v>
      </c>
      <c r="AD148">
        <v>0</v>
      </c>
      <c r="AE148" t="s">
        <v>307</v>
      </c>
      <c r="AF148" t="s">
        <v>303</v>
      </c>
      <c r="AG148" s="72">
        <v>0</v>
      </c>
    </row>
    <row r="149" spans="1:33" x14ac:dyDescent="0.35">
      <c r="A149" s="59" t="str">
        <f t="shared" si="21"/>
        <v>ASY-000079-00POUS270097</v>
      </c>
      <c r="B149" s="61">
        <v>45558</v>
      </c>
      <c r="C149" s="81">
        <f t="shared" ca="1" si="18"/>
        <v>45729</v>
      </c>
      <c r="D149" s="14" t="s">
        <v>105</v>
      </c>
      <c r="E149" s="82" t="str">
        <f t="shared" si="22"/>
        <v>ASY-0000</v>
      </c>
      <c r="F149" s="9" t="s">
        <v>88</v>
      </c>
      <c r="G149" s="9" t="s">
        <v>246</v>
      </c>
      <c r="H149" s="142">
        <v>50850145</v>
      </c>
      <c r="I149" s="145">
        <v>403</v>
      </c>
      <c r="J149" s="144" t="str">
        <f t="shared" si="19"/>
        <v>CL</v>
      </c>
      <c r="K149" s="9" t="s">
        <v>246</v>
      </c>
      <c r="L149" s="84">
        <v>403</v>
      </c>
      <c r="M149" s="84">
        <v>0</v>
      </c>
      <c r="N149" s="84">
        <v>0</v>
      </c>
      <c r="O149" s="84">
        <v>0</v>
      </c>
      <c r="P149" s="85"/>
      <c r="Q149" s="86">
        <f t="shared" si="20"/>
        <v>0</v>
      </c>
      <c r="R149" s="87">
        <f t="shared" si="25"/>
        <v>403</v>
      </c>
      <c r="S149" s="87">
        <f t="shared" si="23"/>
        <v>0</v>
      </c>
      <c r="T149" s="84">
        <f ca="1">DAYS360(B149,C149)</f>
        <v>170</v>
      </c>
      <c r="U149" s="95" t="s">
        <v>355</v>
      </c>
      <c r="W149" t="s">
        <v>560</v>
      </c>
      <c r="X149" t="e">
        <v>#N/A</v>
      </c>
      <c r="Y149" t="e">
        <v>#N/A</v>
      </c>
      <c r="AB149">
        <v>30850239</v>
      </c>
      <c r="AC149">
        <v>3</v>
      </c>
      <c r="AD149">
        <v>0</v>
      </c>
      <c r="AE149" t="s">
        <v>307</v>
      </c>
      <c r="AF149" t="s">
        <v>303</v>
      </c>
      <c r="AG149" s="72">
        <v>0</v>
      </c>
    </row>
    <row r="150" spans="1:33" x14ac:dyDescent="0.35">
      <c r="A150" s="59" t="str">
        <f t="shared" si="21"/>
        <v>ASY-000087-00POUS270097</v>
      </c>
      <c r="B150" s="61">
        <v>45558</v>
      </c>
      <c r="C150" s="81">
        <f t="shared" ca="1" si="18"/>
        <v>45729</v>
      </c>
      <c r="D150" s="14" t="s">
        <v>108</v>
      </c>
      <c r="E150" s="82" t="str">
        <f t="shared" si="22"/>
        <v>ASY-0000</v>
      </c>
      <c r="F150" s="9" t="s">
        <v>88</v>
      </c>
      <c r="G150" s="9" t="s">
        <v>246</v>
      </c>
      <c r="H150" s="142">
        <v>50850147</v>
      </c>
      <c r="I150" s="145">
        <v>403</v>
      </c>
      <c r="J150" s="144" t="str">
        <f t="shared" si="19"/>
        <v>CL</v>
      </c>
      <c r="K150" s="9" t="s">
        <v>246</v>
      </c>
      <c r="L150" s="84">
        <v>403</v>
      </c>
      <c r="M150" s="84">
        <v>0</v>
      </c>
      <c r="N150" s="84">
        <v>0</v>
      </c>
      <c r="O150" s="84">
        <v>0</v>
      </c>
      <c r="P150" s="85"/>
      <c r="Q150" s="86">
        <f t="shared" si="20"/>
        <v>0</v>
      </c>
      <c r="R150" s="87">
        <f t="shared" si="25"/>
        <v>403</v>
      </c>
      <c r="S150" s="87">
        <f t="shared" si="23"/>
        <v>0</v>
      </c>
      <c r="T150" s="84">
        <f ca="1">DAYS360(B150,C150)</f>
        <v>170</v>
      </c>
      <c r="U150" s="95"/>
      <c r="W150" t="s">
        <v>560</v>
      </c>
      <c r="X150" t="e">
        <v>#N/A</v>
      </c>
      <c r="Y150" t="e">
        <v>#N/A</v>
      </c>
      <c r="AB150">
        <v>30850240</v>
      </c>
      <c r="AC150">
        <v>3</v>
      </c>
      <c r="AD150">
        <v>0</v>
      </c>
      <c r="AE150" t="s">
        <v>307</v>
      </c>
      <c r="AF150" t="s">
        <v>303</v>
      </c>
      <c r="AG150" s="72">
        <v>0</v>
      </c>
    </row>
    <row r="151" spans="1:33" ht="60.5" x14ac:dyDescent="0.35">
      <c r="A151" s="59" t="str">
        <f t="shared" si="21"/>
        <v>L35-I-12-04-BL-MULT-120POUS270097</v>
      </c>
      <c r="B151" s="61">
        <v>45558</v>
      </c>
      <c r="C151" s="81">
        <f t="shared" ca="1" si="18"/>
        <v>45729</v>
      </c>
      <c r="D151" s="14" t="s">
        <v>245</v>
      </c>
      <c r="E151" s="82" t="str">
        <f t="shared" si="22"/>
        <v>L35-I-12</v>
      </c>
      <c r="F151" s="9" t="s">
        <v>87</v>
      </c>
      <c r="G151" s="9" t="s">
        <v>246</v>
      </c>
      <c r="H151" s="16">
        <v>30850091</v>
      </c>
      <c r="I151" s="145">
        <v>403</v>
      </c>
      <c r="J151" s="144">
        <f t="shared" si="19"/>
        <v>16</v>
      </c>
      <c r="K151" s="9" t="s">
        <v>246</v>
      </c>
      <c r="L151" s="84">
        <v>397</v>
      </c>
      <c r="M151" s="84">
        <v>2</v>
      </c>
      <c r="N151" s="84">
        <v>4</v>
      </c>
      <c r="O151" s="84">
        <v>0</v>
      </c>
      <c r="P151" s="85"/>
      <c r="Q151" s="86">
        <f t="shared" si="20"/>
        <v>0</v>
      </c>
      <c r="R151" s="87">
        <f>IFERROR(VLOOKUP(H151,AB:AE,3,0),0)</f>
        <v>397</v>
      </c>
      <c r="S151" s="87">
        <f t="shared" si="23"/>
        <v>0</v>
      </c>
      <c r="T151" s="84">
        <f ca="1">DAYS360(B151,C151)</f>
        <v>170</v>
      </c>
      <c r="U151" s="103" t="s">
        <v>356</v>
      </c>
      <c r="V151" t="s">
        <v>561</v>
      </c>
      <c r="W151" t="s">
        <v>560</v>
      </c>
      <c r="X151" t="s">
        <v>303</v>
      </c>
      <c r="Y151" t="s">
        <v>303</v>
      </c>
      <c r="Z151" t="s">
        <v>772</v>
      </c>
      <c r="AB151">
        <v>30850241</v>
      </c>
      <c r="AC151">
        <v>3</v>
      </c>
      <c r="AD151">
        <v>0</v>
      </c>
      <c r="AE151" t="s">
        <v>307</v>
      </c>
      <c r="AF151" t="s">
        <v>303</v>
      </c>
      <c r="AG151" s="72">
        <v>0</v>
      </c>
    </row>
    <row r="152" spans="1:33" x14ac:dyDescent="0.35">
      <c r="A152" s="59" t="str">
        <f t="shared" si="21"/>
        <v>APG-000085-00POUS270236</v>
      </c>
      <c r="B152" s="61">
        <v>45558</v>
      </c>
      <c r="C152" s="81">
        <f t="shared" ca="1" si="18"/>
        <v>45729</v>
      </c>
      <c r="D152" s="14" t="s">
        <v>100</v>
      </c>
      <c r="E152" s="82" t="str">
        <f t="shared" si="22"/>
        <v>APG-0000</v>
      </c>
      <c r="F152" s="9" t="s">
        <v>88</v>
      </c>
      <c r="G152" s="9" t="s">
        <v>354</v>
      </c>
      <c r="H152" s="142">
        <v>50850150</v>
      </c>
      <c r="I152" s="145">
        <v>400</v>
      </c>
      <c r="J152" s="144" t="str">
        <f t="shared" si="19"/>
        <v>CL</v>
      </c>
      <c r="K152" s="9" t="s">
        <v>354</v>
      </c>
      <c r="L152" s="84">
        <v>400</v>
      </c>
      <c r="M152" s="84">
        <v>0</v>
      </c>
      <c r="N152" s="84">
        <v>0</v>
      </c>
      <c r="O152" s="84">
        <v>0</v>
      </c>
      <c r="P152" s="85"/>
      <c r="Q152" s="86">
        <f t="shared" si="20"/>
        <v>0</v>
      </c>
      <c r="R152" s="87">
        <f>IFERROR(VLOOKUP(H152,AB:AE,3,0),I152)</f>
        <v>400</v>
      </c>
      <c r="S152" s="87">
        <f>R152-L152</f>
        <v>0</v>
      </c>
      <c r="T152" s="84" t="s">
        <v>301</v>
      </c>
      <c r="U152" s="95"/>
      <c r="W152" t="e">
        <v>#N/A</v>
      </c>
      <c r="X152" t="e">
        <v>#N/A</v>
      </c>
      <c r="Y152" t="e">
        <v>#N/A</v>
      </c>
      <c r="AB152">
        <v>30850242</v>
      </c>
      <c r="AC152">
        <v>3</v>
      </c>
      <c r="AD152">
        <v>0</v>
      </c>
      <c r="AE152" t="s">
        <v>307</v>
      </c>
      <c r="AF152" t="s">
        <v>303</v>
      </c>
      <c r="AG152" s="72">
        <v>0</v>
      </c>
    </row>
    <row r="153" spans="1:33" x14ac:dyDescent="0.35">
      <c r="A153" s="59" t="str">
        <f t="shared" si="21"/>
        <v>ASY-000079-00POUS270236</v>
      </c>
      <c r="B153" s="61">
        <v>45558</v>
      </c>
      <c r="C153" s="81">
        <f t="shared" ca="1" si="18"/>
        <v>45729</v>
      </c>
      <c r="D153" s="14" t="s">
        <v>105</v>
      </c>
      <c r="E153" s="82" t="str">
        <f t="shared" si="22"/>
        <v>ASY-0000</v>
      </c>
      <c r="F153" s="9" t="s">
        <v>88</v>
      </c>
      <c r="G153" s="9" t="s">
        <v>354</v>
      </c>
      <c r="H153" s="142">
        <v>50850146</v>
      </c>
      <c r="I153" s="145">
        <v>400</v>
      </c>
      <c r="J153" s="144" t="str">
        <f t="shared" si="19"/>
        <v>CL</v>
      </c>
      <c r="K153" s="9" t="s">
        <v>354</v>
      </c>
      <c r="L153" s="84">
        <v>400</v>
      </c>
      <c r="M153" s="84">
        <v>0</v>
      </c>
      <c r="N153" s="84">
        <v>0</v>
      </c>
      <c r="O153" s="84">
        <v>0</v>
      </c>
      <c r="P153" s="85"/>
      <c r="Q153" s="86">
        <f t="shared" si="20"/>
        <v>0</v>
      </c>
      <c r="R153" s="87">
        <f>IFERROR(VLOOKUP(H153,AB:AE,3,0),I153)</f>
        <v>400</v>
      </c>
      <c r="S153" s="87">
        <f>R153-L153</f>
        <v>0</v>
      </c>
      <c r="T153" s="84" t="s">
        <v>301</v>
      </c>
      <c r="U153" s="95" t="s">
        <v>355</v>
      </c>
      <c r="W153" t="s">
        <v>560</v>
      </c>
      <c r="X153" t="e">
        <v>#N/A</v>
      </c>
      <c r="Y153" t="e">
        <v>#N/A</v>
      </c>
      <c r="AB153">
        <v>30850243</v>
      </c>
      <c r="AC153">
        <v>3</v>
      </c>
      <c r="AD153">
        <v>0</v>
      </c>
      <c r="AE153" t="s">
        <v>307</v>
      </c>
      <c r="AF153" t="s">
        <v>303</v>
      </c>
      <c r="AG153" s="72">
        <v>0</v>
      </c>
    </row>
    <row r="154" spans="1:33" x14ac:dyDescent="0.35">
      <c r="A154" s="59" t="str">
        <f t="shared" si="21"/>
        <v>ASY-000087-00POUS270236</v>
      </c>
      <c r="B154" s="61">
        <v>45558</v>
      </c>
      <c r="C154" s="81">
        <f t="shared" ca="1" si="18"/>
        <v>45729</v>
      </c>
      <c r="D154" s="14" t="s">
        <v>108</v>
      </c>
      <c r="E154" s="82" t="str">
        <f t="shared" si="22"/>
        <v>ASY-0000</v>
      </c>
      <c r="F154" s="9" t="s">
        <v>88</v>
      </c>
      <c r="G154" s="9" t="s">
        <v>354</v>
      </c>
      <c r="H154" s="142">
        <v>50850149</v>
      </c>
      <c r="I154" s="145">
        <v>400</v>
      </c>
      <c r="J154" s="144" t="str">
        <f t="shared" si="19"/>
        <v>CL</v>
      </c>
      <c r="K154" s="9" t="s">
        <v>354</v>
      </c>
      <c r="L154" s="84">
        <v>400</v>
      </c>
      <c r="M154" s="84">
        <v>0</v>
      </c>
      <c r="N154" s="84">
        <v>0</v>
      </c>
      <c r="O154" s="84">
        <v>0</v>
      </c>
      <c r="P154" s="85"/>
      <c r="Q154" s="86">
        <f t="shared" si="20"/>
        <v>0</v>
      </c>
      <c r="R154" s="87">
        <f>IFERROR(VLOOKUP(H154,AB:AE,3,0),I154)</f>
        <v>400</v>
      </c>
      <c r="S154" s="87">
        <f>R154-L154</f>
        <v>0</v>
      </c>
      <c r="T154" s="84" t="s">
        <v>301</v>
      </c>
      <c r="U154" s="95"/>
      <c r="W154" t="s">
        <v>560</v>
      </c>
      <c r="X154" t="e">
        <v>#N/A</v>
      </c>
      <c r="Y154" t="e">
        <v>#N/A</v>
      </c>
      <c r="AB154">
        <v>30850244</v>
      </c>
      <c r="AC154">
        <v>3</v>
      </c>
      <c r="AD154">
        <v>0</v>
      </c>
      <c r="AE154" t="s">
        <v>307</v>
      </c>
      <c r="AF154" t="s">
        <v>303</v>
      </c>
      <c r="AG154" s="72">
        <v>0</v>
      </c>
    </row>
    <row r="155" spans="1:33" ht="60.5" x14ac:dyDescent="0.35">
      <c r="A155" s="59" t="str">
        <f t="shared" si="21"/>
        <v>L35-I-12-04-BL-MULT-120POUS270236</v>
      </c>
      <c r="B155" s="61">
        <v>45558</v>
      </c>
      <c r="C155" s="81">
        <f t="shared" ca="1" si="18"/>
        <v>45729</v>
      </c>
      <c r="D155" s="14" t="s">
        <v>245</v>
      </c>
      <c r="E155" s="82" t="str">
        <f t="shared" si="22"/>
        <v>L35-I-12</v>
      </c>
      <c r="F155" s="9" t="s">
        <v>87</v>
      </c>
      <c r="G155" s="9" t="s">
        <v>354</v>
      </c>
      <c r="H155" s="16">
        <v>30850092</v>
      </c>
      <c r="I155" s="145">
        <v>400</v>
      </c>
      <c r="J155" s="144">
        <f t="shared" si="19"/>
        <v>16</v>
      </c>
      <c r="K155" s="9" t="s">
        <v>354</v>
      </c>
      <c r="L155" s="84">
        <v>395</v>
      </c>
      <c r="M155" s="84">
        <v>3</v>
      </c>
      <c r="N155" s="84">
        <v>2</v>
      </c>
      <c r="O155" s="84">
        <v>0</v>
      </c>
      <c r="P155" s="85"/>
      <c r="Q155" s="86">
        <f t="shared" si="20"/>
        <v>0</v>
      </c>
      <c r="R155" s="87">
        <f>IFERROR(VLOOKUP(H155,AB:AE,3,0),0)</f>
        <v>395</v>
      </c>
      <c r="S155" s="87">
        <f>R155-L155</f>
        <v>0</v>
      </c>
      <c r="T155" s="84">
        <f ca="1">DAYS360(B155,C155)</f>
        <v>170</v>
      </c>
      <c r="U155" s="103" t="s">
        <v>356</v>
      </c>
      <c r="V155" t="s">
        <v>561</v>
      </c>
      <c r="W155" t="s">
        <v>560</v>
      </c>
      <c r="X155" t="s">
        <v>303</v>
      </c>
      <c r="Y155" t="s">
        <v>303</v>
      </c>
      <c r="Z155" t="s">
        <v>772</v>
      </c>
      <c r="AB155">
        <v>30850245</v>
      </c>
      <c r="AC155">
        <v>3</v>
      </c>
      <c r="AD155">
        <v>0</v>
      </c>
      <c r="AE155" t="s">
        <v>307</v>
      </c>
      <c r="AF155" t="s">
        <v>303</v>
      </c>
      <c r="AG155" s="72">
        <v>0</v>
      </c>
    </row>
    <row r="156" spans="1:33" ht="60.5" x14ac:dyDescent="0.35">
      <c r="A156" s="59" t="str">
        <f t="shared" si="21"/>
        <v>L50-I-12-12-30-90-MULT-9X29POUS269993</v>
      </c>
      <c r="B156" s="61">
        <v>45559</v>
      </c>
      <c r="C156" s="81">
        <f t="shared" ca="1" si="18"/>
        <v>45729</v>
      </c>
      <c r="D156" s="14" t="s">
        <v>366</v>
      </c>
      <c r="E156" s="82" t="str">
        <f t="shared" si="22"/>
        <v>L50-I-12</v>
      </c>
      <c r="F156" s="9" t="s">
        <v>87</v>
      </c>
      <c r="G156" s="9" t="s">
        <v>367</v>
      </c>
      <c r="H156" s="142">
        <v>30850093</v>
      </c>
      <c r="I156" s="145">
        <v>11</v>
      </c>
      <c r="J156" s="144">
        <f t="shared" si="19"/>
        <v>13</v>
      </c>
      <c r="K156" s="9" t="s">
        <v>367</v>
      </c>
      <c r="L156" s="84">
        <v>11</v>
      </c>
      <c r="M156" s="84">
        <v>0</v>
      </c>
      <c r="N156" s="84">
        <v>0</v>
      </c>
      <c r="O156" s="84">
        <v>0</v>
      </c>
      <c r="P156" s="85"/>
      <c r="Q156" s="86">
        <f t="shared" si="20"/>
        <v>0</v>
      </c>
      <c r="R156" s="87">
        <f>IFERROR(VLOOKUP(H156,AB:AE,3,0),0)</f>
        <v>11</v>
      </c>
      <c r="S156" s="87">
        <f t="shared" si="23"/>
        <v>0</v>
      </c>
      <c r="T156" s="84" t="s">
        <v>301</v>
      </c>
      <c r="U156" s="103" t="s">
        <v>368</v>
      </c>
      <c r="W156" t="s">
        <v>560</v>
      </c>
      <c r="X156" t="s">
        <v>303</v>
      </c>
      <c r="Y156" t="s">
        <v>303</v>
      </c>
      <c r="Z156" t="s">
        <v>571</v>
      </c>
      <c r="AB156">
        <v>30850246</v>
      </c>
      <c r="AC156">
        <v>3</v>
      </c>
      <c r="AD156">
        <v>0</v>
      </c>
      <c r="AE156" t="s">
        <v>307</v>
      </c>
      <c r="AF156" t="s">
        <v>303</v>
      </c>
      <c r="AG156" s="72">
        <v>0</v>
      </c>
    </row>
    <row r="157" spans="1:33" x14ac:dyDescent="0.35">
      <c r="A157" s="59" t="str">
        <f t="shared" si="21"/>
        <v>APG-000087-00POUS269993</v>
      </c>
      <c r="B157" s="61">
        <v>45559</v>
      </c>
      <c r="C157" s="81">
        <f t="shared" ca="1" si="18"/>
        <v>45729</v>
      </c>
      <c r="D157" s="14" t="s">
        <v>80</v>
      </c>
      <c r="E157" s="82" t="str">
        <f t="shared" si="22"/>
        <v>APG-0000</v>
      </c>
      <c r="F157" s="9" t="s">
        <v>88</v>
      </c>
      <c r="G157" s="9" t="s">
        <v>367</v>
      </c>
      <c r="H157" s="142">
        <v>50850152</v>
      </c>
      <c r="I157" s="145">
        <v>11</v>
      </c>
      <c r="J157" s="144" t="str">
        <f t="shared" si="19"/>
        <v>CL</v>
      </c>
      <c r="K157" s="9" t="str">
        <f t="shared" ref="K157:K192" si="26">G157</f>
        <v>POUS269993</v>
      </c>
      <c r="L157" s="84">
        <v>11</v>
      </c>
      <c r="M157" s="84">
        <v>0</v>
      </c>
      <c r="N157" s="84">
        <v>0</v>
      </c>
      <c r="O157" s="84">
        <v>0</v>
      </c>
      <c r="P157" s="85"/>
      <c r="Q157" s="86">
        <f t="shared" si="20"/>
        <v>0</v>
      </c>
      <c r="R157" s="87">
        <f>IFERROR(VLOOKUP(H157,AB:AE,3,0),I157)</f>
        <v>11</v>
      </c>
      <c r="S157" s="87">
        <f t="shared" si="23"/>
        <v>0</v>
      </c>
      <c r="T157" s="84" t="s">
        <v>301</v>
      </c>
      <c r="U157" s="103"/>
      <c r="W157" t="e">
        <v>#N/A</v>
      </c>
      <c r="X157" t="e">
        <v>#N/A</v>
      </c>
      <c r="Y157" t="e">
        <v>#N/A</v>
      </c>
      <c r="AB157">
        <v>30850247</v>
      </c>
      <c r="AC157">
        <v>3</v>
      </c>
      <c r="AD157">
        <v>0</v>
      </c>
      <c r="AE157" t="s">
        <v>307</v>
      </c>
      <c r="AF157" t="s">
        <v>303</v>
      </c>
      <c r="AG157" s="72">
        <v>0</v>
      </c>
    </row>
    <row r="158" spans="1:33" x14ac:dyDescent="0.35">
      <c r="A158" s="59" t="str">
        <f t="shared" si="21"/>
        <v>ASY-000033-00POUS269993</v>
      </c>
      <c r="B158" s="61">
        <v>45559</v>
      </c>
      <c r="C158" s="81">
        <f t="shared" ca="1" si="18"/>
        <v>45729</v>
      </c>
      <c r="D158" s="14" t="s">
        <v>103</v>
      </c>
      <c r="E158" s="82" t="str">
        <f t="shared" si="22"/>
        <v>ASY-0000</v>
      </c>
      <c r="F158" s="9" t="s">
        <v>88</v>
      </c>
      <c r="G158" s="9" t="s">
        <v>367</v>
      </c>
      <c r="H158" s="142">
        <v>50850153</v>
      </c>
      <c r="I158" s="145">
        <v>11</v>
      </c>
      <c r="J158" s="144" t="str">
        <f t="shared" si="19"/>
        <v>CL</v>
      </c>
      <c r="K158" s="9" t="str">
        <f t="shared" si="26"/>
        <v>POUS269993</v>
      </c>
      <c r="L158" s="84">
        <v>11</v>
      </c>
      <c r="M158" s="84">
        <v>0</v>
      </c>
      <c r="N158" s="84">
        <v>0</v>
      </c>
      <c r="O158" s="84">
        <v>0</v>
      </c>
      <c r="P158" s="85"/>
      <c r="Q158" s="86">
        <f t="shared" si="20"/>
        <v>0</v>
      </c>
      <c r="R158" s="87">
        <f>IFERROR(VLOOKUP(H158,AB:AE,3,0),I158)</f>
        <v>11</v>
      </c>
      <c r="S158" s="87">
        <f t="shared" si="23"/>
        <v>0</v>
      </c>
      <c r="T158" s="84" t="s">
        <v>301</v>
      </c>
      <c r="U158" s="95" t="s">
        <v>373</v>
      </c>
      <c r="W158" t="s">
        <v>560</v>
      </c>
      <c r="X158" t="e">
        <v>#N/A</v>
      </c>
      <c r="Y158" t="e">
        <v>#N/A</v>
      </c>
      <c r="AB158">
        <v>30850248</v>
      </c>
      <c r="AC158">
        <v>3</v>
      </c>
      <c r="AD158">
        <v>0</v>
      </c>
      <c r="AE158" t="s">
        <v>307</v>
      </c>
      <c r="AF158" t="s">
        <v>303</v>
      </c>
      <c r="AG158" s="72">
        <v>0</v>
      </c>
    </row>
    <row r="159" spans="1:33" x14ac:dyDescent="0.35">
      <c r="A159" s="59" t="str">
        <f t="shared" si="21"/>
        <v>ASY-000081-00POUS269993</v>
      </c>
      <c r="B159" s="61">
        <v>45559</v>
      </c>
      <c r="C159" s="81">
        <f t="shared" ca="1" si="18"/>
        <v>45729</v>
      </c>
      <c r="D159" s="14" t="s">
        <v>107</v>
      </c>
      <c r="E159" s="82" t="str">
        <f t="shared" si="22"/>
        <v>ASY-0000</v>
      </c>
      <c r="F159" s="9" t="s">
        <v>88</v>
      </c>
      <c r="G159" s="9" t="s">
        <v>367</v>
      </c>
      <c r="H159" s="142">
        <v>50850154</v>
      </c>
      <c r="I159" s="145">
        <v>11</v>
      </c>
      <c r="J159" s="144" t="str">
        <f t="shared" si="19"/>
        <v>CL</v>
      </c>
      <c r="K159" s="9" t="str">
        <f t="shared" si="26"/>
        <v>POUS269993</v>
      </c>
      <c r="L159" s="84">
        <v>11</v>
      </c>
      <c r="M159" s="84">
        <v>0</v>
      </c>
      <c r="N159" s="84">
        <v>0</v>
      </c>
      <c r="O159" s="84">
        <v>0</v>
      </c>
      <c r="P159" s="85"/>
      <c r="Q159" s="86">
        <f t="shared" si="20"/>
        <v>0</v>
      </c>
      <c r="R159" s="87">
        <f>IFERROR(VLOOKUP(H159,AB:AE,3,0),I159)</f>
        <v>11</v>
      </c>
      <c r="S159" s="87">
        <f t="shared" si="23"/>
        <v>0</v>
      </c>
      <c r="T159" s="84" t="s">
        <v>301</v>
      </c>
      <c r="U159" s="95"/>
      <c r="W159" t="s">
        <v>560</v>
      </c>
      <c r="X159" t="e">
        <v>#N/A</v>
      </c>
      <c r="Y159" t="e">
        <v>#N/A</v>
      </c>
      <c r="AB159">
        <v>30850249</v>
      </c>
      <c r="AC159">
        <v>3</v>
      </c>
      <c r="AD159">
        <v>0</v>
      </c>
      <c r="AE159" t="s">
        <v>307</v>
      </c>
      <c r="AF159" t="s">
        <v>303</v>
      </c>
      <c r="AG159" s="72">
        <v>0</v>
      </c>
    </row>
    <row r="160" spans="1:33" x14ac:dyDescent="0.35">
      <c r="A160" s="59" t="str">
        <f t="shared" si="21"/>
        <v>ASY-000088-00POUS269993</v>
      </c>
      <c r="B160" s="61">
        <v>45559</v>
      </c>
      <c r="C160" s="81">
        <f t="shared" ca="1" si="18"/>
        <v>45729</v>
      </c>
      <c r="D160" s="14" t="s">
        <v>109</v>
      </c>
      <c r="E160" s="82" t="str">
        <f t="shared" si="22"/>
        <v>ASY-0000</v>
      </c>
      <c r="F160" s="9" t="s">
        <v>88</v>
      </c>
      <c r="G160" s="9" t="s">
        <v>367</v>
      </c>
      <c r="H160" s="142">
        <v>50850155</v>
      </c>
      <c r="I160" s="145">
        <v>11</v>
      </c>
      <c r="J160" s="144" t="str">
        <f t="shared" si="19"/>
        <v>CL</v>
      </c>
      <c r="K160" s="9" t="str">
        <f t="shared" si="26"/>
        <v>POUS269993</v>
      </c>
      <c r="L160" s="84">
        <v>11</v>
      </c>
      <c r="M160" s="84">
        <v>0</v>
      </c>
      <c r="N160" s="84">
        <v>0</v>
      </c>
      <c r="O160" s="84">
        <v>0</v>
      </c>
      <c r="P160" s="85"/>
      <c r="Q160" s="86">
        <f t="shared" si="20"/>
        <v>0</v>
      </c>
      <c r="R160" s="87">
        <f>IFERROR(VLOOKUP(H160,AB:AE,3,0),I160)</f>
        <v>11</v>
      </c>
      <c r="S160" s="87">
        <f>R160-L160</f>
        <v>0</v>
      </c>
      <c r="T160" s="84" t="s">
        <v>301</v>
      </c>
      <c r="U160" s="95"/>
      <c r="W160" t="s">
        <v>560</v>
      </c>
      <c r="X160" t="e">
        <v>#N/A</v>
      </c>
      <c r="Y160" t="e">
        <v>#N/A</v>
      </c>
      <c r="AB160">
        <v>30850250</v>
      </c>
      <c r="AC160">
        <v>3</v>
      </c>
      <c r="AD160">
        <v>0</v>
      </c>
      <c r="AE160" t="s">
        <v>307</v>
      </c>
      <c r="AF160" t="s">
        <v>303</v>
      </c>
      <c r="AG160" s="72">
        <v>0</v>
      </c>
    </row>
    <row r="161" spans="1:33" ht="60.5" x14ac:dyDescent="0.35">
      <c r="A161" s="59" t="str">
        <f t="shared" si="21"/>
        <v>L50-I-48-12-30-90-MULT-9X29POUS269993</v>
      </c>
      <c r="B161" s="61">
        <v>45559</v>
      </c>
      <c r="C161" s="81">
        <f t="shared" ca="1" si="18"/>
        <v>45729</v>
      </c>
      <c r="D161" s="14" t="s">
        <v>369</v>
      </c>
      <c r="E161" s="82" t="str">
        <f t="shared" si="22"/>
        <v>L50-I-48</v>
      </c>
      <c r="F161" s="9" t="s">
        <v>87</v>
      </c>
      <c r="G161" s="9" t="s">
        <v>367</v>
      </c>
      <c r="H161" s="16">
        <v>30850094</v>
      </c>
      <c r="I161" s="145">
        <v>5</v>
      </c>
      <c r="J161" s="144">
        <f t="shared" si="19"/>
        <v>13</v>
      </c>
      <c r="K161" s="9" t="str">
        <f t="shared" si="26"/>
        <v>POUS269993</v>
      </c>
      <c r="L161" s="84">
        <v>3</v>
      </c>
      <c r="M161" s="84">
        <v>1</v>
      </c>
      <c r="N161" s="84">
        <v>1</v>
      </c>
      <c r="O161" s="84">
        <v>0</v>
      </c>
      <c r="P161" s="85"/>
      <c r="Q161" s="86">
        <f t="shared" si="20"/>
        <v>0</v>
      </c>
      <c r="R161" s="87">
        <f>IFERROR(VLOOKUP(H161,AB:AE,3,0),0)</f>
        <v>3</v>
      </c>
      <c r="S161" s="87">
        <f t="shared" si="23"/>
        <v>0</v>
      </c>
      <c r="T161" s="84">
        <f ca="1">DAYS360(B161,C161)</f>
        <v>169</v>
      </c>
      <c r="U161" s="103" t="s">
        <v>370</v>
      </c>
      <c r="V161" t="s">
        <v>561</v>
      </c>
      <c r="W161" t="s">
        <v>560</v>
      </c>
      <c r="X161" t="s">
        <v>303</v>
      </c>
      <c r="Y161" t="s">
        <v>303</v>
      </c>
      <c r="Z161" t="s">
        <v>772</v>
      </c>
      <c r="AB161">
        <v>30850251</v>
      </c>
      <c r="AC161">
        <v>3</v>
      </c>
      <c r="AD161">
        <v>0</v>
      </c>
      <c r="AE161" t="s">
        <v>307</v>
      </c>
      <c r="AF161" t="s">
        <v>303</v>
      </c>
      <c r="AG161" s="72">
        <v>0</v>
      </c>
    </row>
    <row r="162" spans="1:33" x14ac:dyDescent="0.35">
      <c r="A162" s="59" t="str">
        <f t="shared" si="21"/>
        <v>APG-000088-00POUS269993</v>
      </c>
      <c r="B162" s="61">
        <v>45559</v>
      </c>
      <c r="C162" s="81">
        <f t="shared" ca="1" si="18"/>
        <v>45729</v>
      </c>
      <c r="D162" s="14" t="s">
        <v>102</v>
      </c>
      <c r="E162" s="82" t="str">
        <f t="shared" si="22"/>
        <v>APG-0000</v>
      </c>
      <c r="F162" s="9" t="s">
        <v>88</v>
      </c>
      <c r="G162" s="9" t="s">
        <v>367</v>
      </c>
      <c r="H162" s="142">
        <v>50850156</v>
      </c>
      <c r="I162" s="145">
        <v>5</v>
      </c>
      <c r="J162" s="144" t="str">
        <f t="shared" si="19"/>
        <v>CL</v>
      </c>
      <c r="K162" s="9" t="str">
        <f t="shared" si="26"/>
        <v>POUS269993</v>
      </c>
      <c r="L162" s="84">
        <v>5</v>
      </c>
      <c r="M162" s="84">
        <v>0</v>
      </c>
      <c r="N162" s="84">
        <v>0</v>
      </c>
      <c r="O162" s="84">
        <v>0</v>
      </c>
      <c r="P162" s="85"/>
      <c r="Q162" s="86">
        <f t="shared" si="20"/>
        <v>0</v>
      </c>
      <c r="R162" s="87">
        <f>IFERROR(VLOOKUP(H162,AB:AE,3,0),I162)</f>
        <v>5</v>
      </c>
      <c r="S162" s="87">
        <f t="shared" si="23"/>
        <v>0</v>
      </c>
      <c r="T162" s="84">
        <f ca="1">DAYS360(B162,C162)</f>
        <v>169</v>
      </c>
      <c r="U162" s="95"/>
      <c r="W162" t="e">
        <v>#N/A</v>
      </c>
      <c r="X162" t="e">
        <v>#N/A</v>
      </c>
      <c r="Y162" t="e">
        <v>#N/A</v>
      </c>
      <c r="AB162">
        <v>30850252</v>
      </c>
      <c r="AC162">
        <v>3</v>
      </c>
      <c r="AD162">
        <v>0</v>
      </c>
      <c r="AE162" t="s">
        <v>307</v>
      </c>
      <c r="AF162" t="s">
        <v>303</v>
      </c>
      <c r="AG162" s="72">
        <v>0</v>
      </c>
    </row>
    <row r="163" spans="1:33" x14ac:dyDescent="0.35">
      <c r="A163" s="59" t="str">
        <f t="shared" si="21"/>
        <v>ASY-000056-00POUS269993</v>
      </c>
      <c r="B163" s="61">
        <v>45559</v>
      </c>
      <c r="C163" s="81">
        <f t="shared" ca="1" si="18"/>
        <v>45729</v>
      </c>
      <c r="D163" s="14" t="s">
        <v>375</v>
      </c>
      <c r="E163" s="82" t="str">
        <f t="shared" si="22"/>
        <v>ASY-0000</v>
      </c>
      <c r="F163" s="9" t="s">
        <v>88</v>
      </c>
      <c r="G163" s="9" t="s">
        <v>367</v>
      </c>
      <c r="H163" s="142">
        <v>50850157</v>
      </c>
      <c r="I163" s="145">
        <v>5</v>
      </c>
      <c r="J163" s="144" t="str">
        <f t="shared" si="19"/>
        <v>CL</v>
      </c>
      <c r="K163" s="9" t="str">
        <f t="shared" si="26"/>
        <v>POUS269993</v>
      </c>
      <c r="L163" s="84">
        <v>5</v>
      </c>
      <c r="M163" s="84">
        <v>0</v>
      </c>
      <c r="N163" s="84">
        <v>0</v>
      </c>
      <c r="O163" s="84">
        <v>0</v>
      </c>
      <c r="P163" s="85"/>
      <c r="Q163" s="86">
        <f t="shared" si="20"/>
        <v>0</v>
      </c>
      <c r="R163" s="87">
        <f>IFERROR(VLOOKUP(H163,AB:AE,3,0),I163)</f>
        <v>5</v>
      </c>
      <c r="S163" s="87">
        <f t="shared" si="23"/>
        <v>0</v>
      </c>
      <c r="T163" s="84">
        <f ca="1">DAYS360(B163,C163)</f>
        <v>169</v>
      </c>
      <c r="U163" s="95" t="s">
        <v>373</v>
      </c>
      <c r="W163" t="s">
        <v>560</v>
      </c>
      <c r="X163" t="e">
        <v>#N/A</v>
      </c>
      <c r="Y163" t="e">
        <v>#N/A</v>
      </c>
      <c r="AB163">
        <v>30850253</v>
      </c>
      <c r="AC163">
        <v>3</v>
      </c>
      <c r="AD163">
        <v>0</v>
      </c>
      <c r="AE163" t="s">
        <v>307</v>
      </c>
      <c r="AF163" t="s">
        <v>303</v>
      </c>
      <c r="AG163" s="72">
        <v>0</v>
      </c>
    </row>
    <row r="164" spans="1:33" x14ac:dyDescent="0.35">
      <c r="A164" s="59" t="str">
        <f t="shared" si="21"/>
        <v>ASY-000082-00POUS269993</v>
      </c>
      <c r="B164" s="61">
        <v>45559</v>
      </c>
      <c r="C164" s="81">
        <f t="shared" ca="1" si="18"/>
        <v>45729</v>
      </c>
      <c r="D164" s="14" t="s">
        <v>166</v>
      </c>
      <c r="E164" s="82" t="str">
        <f t="shared" si="22"/>
        <v>ASY-0000</v>
      </c>
      <c r="F164" s="9" t="s">
        <v>88</v>
      </c>
      <c r="G164" s="9" t="s">
        <v>367</v>
      </c>
      <c r="H164" s="142">
        <v>50850158</v>
      </c>
      <c r="I164" s="145">
        <v>5</v>
      </c>
      <c r="J164" s="144">
        <f t="shared" si="19"/>
        <v>13</v>
      </c>
      <c r="K164" s="9" t="str">
        <f t="shared" si="26"/>
        <v>POUS269993</v>
      </c>
      <c r="L164" s="84">
        <v>0</v>
      </c>
      <c r="M164" s="84">
        <v>0</v>
      </c>
      <c r="N164" s="84">
        <v>0</v>
      </c>
      <c r="O164" s="84">
        <v>0</v>
      </c>
      <c r="P164" s="85"/>
      <c r="Q164" s="86">
        <f t="shared" si="20"/>
        <v>-5</v>
      </c>
      <c r="R164" s="87">
        <f>IFERROR(VLOOKUP(H164,AB:AE,3,0),0)</f>
        <v>0</v>
      </c>
      <c r="S164" s="87">
        <f t="shared" si="23"/>
        <v>0</v>
      </c>
      <c r="T164" s="84">
        <f ca="1">DAYS360(B164,C164)</f>
        <v>169</v>
      </c>
      <c r="U164" s="95" t="s">
        <v>368</v>
      </c>
      <c r="V164" t="s">
        <v>561</v>
      </c>
      <c r="W164" t="s">
        <v>560</v>
      </c>
      <c r="X164" t="s">
        <v>303</v>
      </c>
      <c r="Y164" t="s">
        <v>303</v>
      </c>
      <c r="Z164" t="s">
        <v>574</v>
      </c>
      <c r="AB164">
        <v>30850254</v>
      </c>
      <c r="AC164">
        <v>3</v>
      </c>
      <c r="AD164">
        <v>0</v>
      </c>
      <c r="AE164" t="s">
        <v>307</v>
      </c>
      <c r="AF164" t="s">
        <v>303</v>
      </c>
      <c r="AG164" s="72">
        <v>0</v>
      </c>
    </row>
    <row r="165" spans="1:33" x14ac:dyDescent="0.35">
      <c r="A165" s="59" t="str">
        <f t="shared" si="21"/>
        <v>ASY-000088-00POUS269993</v>
      </c>
      <c r="B165" s="61">
        <v>45559</v>
      </c>
      <c r="C165" s="81">
        <f t="shared" ca="1" si="18"/>
        <v>45729</v>
      </c>
      <c r="D165" s="14" t="s">
        <v>109</v>
      </c>
      <c r="E165" s="82" t="str">
        <f t="shared" si="22"/>
        <v>ASY-0000</v>
      </c>
      <c r="F165" s="9" t="s">
        <v>88</v>
      </c>
      <c r="G165" s="9" t="s">
        <v>367</v>
      </c>
      <c r="H165" s="142">
        <v>50850159</v>
      </c>
      <c r="I165" s="145">
        <v>5</v>
      </c>
      <c r="J165" s="144">
        <f t="shared" si="19"/>
        <v>13</v>
      </c>
      <c r="K165" s="9" t="str">
        <f t="shared" si="26"/>
        <v>POUS269993</v>
      </c>
      <c r="L165" s="84">
        <v>5</v>
      </c>
      <c r="M165" s="84">
        <v>0</v>
      </c>
      <c r="N165" s="84">
        <v>0</v>
      </c>
      <c r="O165" s="84">
        <v>0</v>
      </c>
      <c r="P165" s="85"/>
      <c r="Q165" s="86">
        <f t="shared" si="20"/>
        <v>0</v>
      </c>
      <c r="R165" s="87">
        <f>IFERROR(VLOOKUP(H165,AB:AE,3,0),0)</f>
        <v>5</v>
      </c>
      <c r="S165" s="87">
        <f t="shared" si="23"/>
        <v>0</v>
      </c>
      <c r="T165" s="84" t="s">
        <v>301</v>
      </c>
      <c r="U165" s="95"/>
      <c r="V165" t="s">
        <v>561</v>
      </c>
      <c r="W165" t="s">
        <v>560</v>
      </c>
      <c r="X165" t="s">
        <v>303</v>
      </c>
      <c r="Y165" t="s">
        <v>303</v>
      </c>
      <c r="AB165">
        <v>30850255</v>
      </c>
      <c r="AC165">
        <v>3</v>
      </c>
      <c r="AD165">
        <v>0</v>
      </c>
      <c r="AE165" t="s">
        <v>307</v>
      </c>
      <c r="AF165" t="s">
        <v>303</v>
      </c>
      <c r="AG165" s="72">
        <v>0</v>
      </c>
    </row>
    <row r="166" spans="1:33" x14ac:dyDescent="0.35">
      <c r="A166" s="59" t="str">
        <f t="shared" si="21"/>
        <v>L35-I-12-04-30-80-MULT-120POUS269988</v>
      </c>
      <c r="B166" s="61">
        <v>45560</v>
      </c>
      <c r="C166" s="81">
        <f t="shared" ca="1" si="18"/>
        <v>45729</v>
      </c>
      <c r="D166" s="14" t="s">
        <v>113</v>
      </c>
      <c r="E166" s="82" t="str">
        <f t="shared" si="22"/>
        <v>L35-I-12</v>
      </c>
      <c r="F166" s="9" t="s">
        <v>87</v>
      </c>
      <c r="G166" s="9" t="s">
        <v>389</v>
      </c>
      <c r="H166" s="16">
        <v>30850095</v>
      </c>
      <c r="I166" s="145">
        <v>5</v>
      </c>
      <c r="J166" s="144">
        <f t="shared" si="19"/>
        <v>12</v>
      </c>
      <c r="K166" s="9" t="str">
        <f t="shared" si="26"/>
        <v>POUS269988</v>
      </c>
      <c r="L166" s="84">
        <v>0</v>
      </c>
      <c r="M166" s="84">
        <v>5</v>
      </c>
      <c r="N166" s="84">
        <v>0</v>
      </c>
      <c r="O166" s="84">
        <v>0</v>
      </c>
      <c r="P166" s="85"/>
      <c r="Q166" s="86">
        <f t="shared" si="20"/>
        <v>0</v>
      </c>
      <c r="R166" s="87">
        <f>IFERROR(VLOOKUP(H166,AB:AE,3,0),0)</f>
        <v>0</v>
      </c>
      <c r="S166" s="87">
        <f t="shared" si="23"/>
        <v>0</v>
      </c>
      <c r="T166" s="84">
        <f t="shared" ref="T166:T173" ca="1" si="27">DAYS360(B166,C166)</f>
        <v>168</v>
      </c>
      <c r="U166" s="95"/>
      <c r="V166" t="s">
        <v>561</v>
      </c>
      <c r="W166" t="s">
        <v>586</v>
      </c>
      <c r="X166" t="s">
        <v>303</v>
      </c>
      <c r="Y166" t="s">
        <v>303</v>
      </c>
      <c r="Z166" t="s">
        <v>772</v>
      </c>
      <c r="AB166">
        <v>30850256</v>
      </c>
      <c r="AC166">
        <v>3</v>
      </c>
      <c r="AD166">
        <v>0</v>
      </c>
      <c r="AE166" t="s">
        <v>307</v>
      </c>
      <c r="AF166" t="s">
        <v>303</v>
      </c>
      <c r="AG166" s="72">
        <v>0</v>
      </c>
    </row>
    <row r="167" spans="1:33" x14ac:dyDescent="0.35">
      <c r="A167" s="59" t="str">
        <f t="shared" si="21"/>
        <v>APG-000085-00POUS269988</v>
      </c>
      <c r="B167" s="61">
        <v>45560</v>
      </c>
      <c r="C167" s="81">
        <f t="shared" ca="1" si="18"/>
        <v>45729</v>
      </c>
      <c r="D167" s="14" t="s">
        <v>100</v>
      </c>
      <c r="E167" s="82" t="str">
        <f t="shared" si="22"/>
        <v>APG-0000</v>
      </c>
      <c r="F167" s="9" t="s">
        <v>88</v>
      </c>
      <c r="G167" s="9" t="s">
        <v>389</v>
      </c>
      <c r="H167" s="142">
        <v>50850160</v>
      </c>
      <c r="I167" s="145">
        <v>5</v>
      </c>
      <c r="J167" s="144" t="str">
        <f t="shared" si="19"/>
        <v>CL</v>
      </c>
      <c r="K167" s="9" t="str">
        <f t="shared" si="26"/>
        <v>POUS269988</v>
      </c>
      <c r="L167" s="84">
        <v>5</v>
      </c>
      <c r="M167" s="84">
        <v>0</v>
      </c>
      <c r="N167" s="84">
        <v>0</v>
      </c>
      <c r="O167" s="84">
        <v>0</v>
      </c>
      <c r="P167" s="85"/>
      <c r="Q167" s="86">
        <f t="shared" si="20"/>
        <v>0</v>
      </c>
      <c r="R167" s="87">
        <f>IFERROR(VLOOKUP(H167,AB:AE,3,0),I167)</f>
        <v>5</v>
      </c>
      <c r="S167" s="87">
        <f t="shared" si="23"/>
        <v>0</v>
      </c>
      <c r="T167" s="84">
        <f t="shared" ca="1" si="27"/>
        <v>168</v>
      </c>
      <c r="U167" s="95"/>
      <c r="W167" t="e">
        <v>#N/A</v>
      </c>
      <c r="X167" t="e">
        <v>#N/A</v>
      </c>
      <c r="Y167" t="e">
        <v>#N/A</v>
      </c>
      <c r="AB167">
        <v>30850257</v>
      </c>
      <c r="AC167">
        <v>3</v>
      </c>
      <c r="AD167">
        <v>0</v>
      </c>
      <c r="AE167" t="s">
        <v>307</v>
      </c>
      <c r="AF167" t="s">
        <v>303</v>
      </c>
      <c r="AG167" s="72">
        <v>0</v>
      </c>
    </row>
    <row r="168" spans="1:33" x14ac:dyDescent="0.35">
      <c r="A168" s="59" t="str">
        <f t="shared" si="21"/>
        <v>ASY-000079-00POUS269988</v>
      </c>
      <c r="B168" s="61">
        <v>45560</v>
      </c>
      <c r="C168" s="81">
        <f t="shared" ca="1" si="18"/>
        <v>45729</v>
      </c>
      <c r="D168" s="14" t="s">
        <v>105</v>
      </c>
      <c r="E168" s="82" t="str">
        <f t="shared" si="22"/>
        <v>ASY-0000</v>
      </c>
      <c r="F168" s="9" t="s">
        <v>88</v>
      </c>
      <c r="G168" s="9" t="s">
        <v>389</v>
      </c>
      <c r="H168" s="142">
        <v>50850161</v>
      </c>
      <c r="I168" s="145">
        <v>5</v>
      </c>
      <c r="J168" s="144" t="str">
        <f t="shared" si="19"/>
        <v>CL</v>
      </c>
      <c r="K168" s="9" t="str">
        <f t="shared" si="26"/>
        <v>POUS269988</v>
      </c>
      <c r="L168" s="84">
        <v>5</v>
      </c>
      <c r="M168" s="84">
        <v>0</v>
      </c>
      <c r="N168" s="84">
        <v>0</v>
      </c>
      <c r="O168" s="84">
        <v>0</v>
      </c>
      <c r="P168" s="85"/>
      <c r="Q168" s="86">
        <f t="shared" si="20"/>
        <v>0</v>
      </c>
      <c r="R168" s="87">
        <f>IFERROR(VLOOKUP(H168,AB:AE,3,0),I168)</f>
        <v>5</v>
      </c>
      <c r="S168" s="87">
        <f t="shared" si="23"/>
        <v>0</v>
      </c>
      <c r="T168" s="84">
        <f t="shared" ca="1" si="27"/>
        <v>168</v>
      </c>
      <c r="U168" s="95"/>
      <c r="W168" t="s">
        <v>560</v>
      </c>
      <c r="X168" t="e">
        <v>#N/A</v>
      </c>
      <c r="Y168" t="e">
        <v>#N/A</v>
      </c>
      <c r="AB168">
        <v>30850258</v>
      </c>
      <c r="AC168">
        <v>3</v>
      </c>
      <c r="AD168">
        <v>0</v>
      </c>
      <c r="AE168" t="s">
        <v>307</v>
      </c>
      <c r="AF168" t="s">
        <v>303</v>
      </c>
      <c r="AG168" s="72">
        <v>0</v>
      </c>
    </row>
    <row r="169" spans="1:33" x14ac:dyDescent="0.35">
      <c r="A169" s="59" t="str">
        <f t="shared" si="21"/>
        <v>ASY-000087-00POUS269988</v>
      </c>
      <c r="B169" s="61">
        <v>45560</v>
      </c>
      <c r="C169" s="81">
        <f t="shared" ca="1" si="18"/>
        <v>45729</v>
      </c>
      <c r="D169" s="14" t="s">
        <v>108</v>
      </c>
      <c r="E169" s="82" t="str">
        <f t="shared" si="22"/>
        <v>ASY-0000</v>
      </c>
      <c r="F169" s="9" t="s">
        <v>88</v>
      </c>
      <c r="G169" s="9" t="s">
        <v>389</v>
      </c>
      <c r="H169" s="142">
        <v>50850162</v>
      </c>
      <c r="I169" s="145">
        <v>5</v>
      </c>
      <c r="J169" s="144" t="str">
        <f t="shared" si="19"/>
        <v>CL</v>
      </c>
      <c r="K169" s="9" t="str">
        <f t="shared" si="26"/>
        <v>POUS269988</v>
      </c>
      <c r="L169" s="84">
        <v>5</v>
      </c>
      <c r="M169" s="84">
        <v>0</v>
      </c>
      <c r="N169" s="84">
        <v>0</v>
      </c>
      <c r="O169" s="84">
        <v>0</v>
      </c>
      <c r="P169" s="85"/>
      <c r="Q169" s="86">
        <f t="shared" si="20"/>
        <v>0</v>
      </c>
      <c r="R169" s="87">
        <f>IFERROR(VLOOKUP(H169,AB:AE,3,0),I169)</f>
        <v>5</v>
      </c>
      <c r="S169" s="87">
        <f t="shared" si="23"/>
        <v>0</v>
      </c>
      <c r="T169" s="84">
        <f t="shared" ca="1" si="27"/>
        <v>168</v>
      </c>
      <c r="U169" s="95"/>
      <c r="W169" t="s">
        <v>560</v>
      </c>
      <c r="X169" t="e">
        <v>#N/A</v>
      </c>
      <c r="Y169" t="e">
        <v>#N/A</v>
      </c>
      <c r="AB169">
        <v>30850259</v>
      </c>
      <c r="AC169">
        <v>3</v>
      </c>
      <c r="AD169">
        <v>0</v>
      </c>
      <c r="AE169" t="s">
        <v>307</v>
      </c>
      <c r="AF169" t="s">
        <v>303</v>
      </c>
      <c r="AG169" s="72">
        <v>0</v>
      </c>
    </row>
    <row r="170" spans="1:33" x14ac:dyDescent="0.35">
      <c r="A170" s="59" t="str">
        <f t="shared" si="21"/>
        <v>L35-I-48-04-30-80-MULT-120POUS269989</v>
      </c>
      <c r="B170" s="61">
        <v>45560</v>
      </c>
      <c r="C170" s="81">
        <f t="shared" ca="1" si="18"/>
        <v>45729</v>
      </c>
      <c r="D170" s="14" t="s">
        <v>114</v>
      </c>
      <c r="E170" s="82" t="str">
        <f t="shared" si="22"/>
        <v>L35-I-48</v>
      </c>
      <c r="F170" s="9" t="s">
        <v>87</v>
      </c>
      <c r="G170" s="9" t="s">
        <v>390</v>
      </c>
      <c r="H170" s="16">
        <v>30850096</v>
      </c>
      <c r="I170" s="145">
        <v>10</v>
      </c>
      <c r="J170" s="144">
        <f t="shared" si="19"/>
        <v>12</v>
      </c>
      <c r="K170" s="9" t="str">
        <f t="shared" si="26"/>
        <v>POUS269989</v>
      </c>
      <c r="L170" s="84">
        <v>8</v>
      </c>
      <c r="M170" s="84">
        <v>2</v>
      </c>
      <c r="N170" s="84">
        <v>0</v>
      </c>
      <c r="O170" s="84">
        <v>0</v>
      </c>
      <c r="P170" s="85"/>
      <c r="Q170" s="86">
        <f t="shared" si="20"/>
        <v>0</v>
      </c>
      <c r="R170" s="87">
        <f>IFERROR(VLOOKUP(H170,AB:AE,3,0),0)</f>
        <v>8</v>
      </c>
      <c r="S170" s="87">
        <f t="shared" si="23"/>
        <v>0</v>
      </c>
      <c r="T170" s="84">
        <f t="shared" ca="1" si="27"/>
        <v>168</v>
      </c>
      <c r="U170" s="95"/>
      <c r="V170" t="s">
        <v>561</v>
      </c>
      <c r="W170" t="s">
        <v>560</v>
      </c>
      <c r="X170" t="s">
        <v>303</v>
      </c>
      <c r="Y170" t="s">
        <v>303</v>
      </c>
      <c r="Z170" t="s">
        <v>772</v>
      </c>
      <c r="AB170">
        <v>30850260</v>
      </c>
      <c r="AC170">
        <v>2</v>
      </c>
      <c r="AD170">
        <v>0</v>
      </c>
      <c r="AE170" t="s">
        <v>307</v>
      </c>
      <c r="AF170" t="s">
        <v>303</v>
      </c>
      <c r="AG170" s="72">
        <v>0</v>
      </c>
    </row>
    <row r="171" spans="1:33" x14ac:dyDescent="0.35">
      <c r="A171" s="59" t="str">
        <f t="shared" si="21"/>
        <v>APG-000086-00POUS269989</v>
      </c>
      <c r="B171" s="61">
        <v>45560</v>
      </c>
      <c r="C171" s="81">
        <f t="shared" ca="1" si="18"/>
        <v>45729</v>
      </c>
      <c r="D171" s="14" t="s">
        <v>101</v>
      </c>
      <c r="E171" s="82" t="str">
        <f t="shared" si="22"/>
        <v>APG-0000</v>
      </c>
      <c r="F171" s="9" t="s">
        <v>88</v>
      </c>
      <c r="G171" s="9" t="s">
        <v>390</v>
      </c>
      <c r="H171" s="142">
        <v>50850163</v>
      </c>
      <c r="I171" s="145">
        <v>10</v>
      </c>
      <c r="J171" s="144" t="str">
        <f t="shared" si="19"/>
        <v>CL</v>
      </c>
      <c r="K171" s="9" t="str">
        <f t="shared" si="26"/>
        <v>POUS269989</v>
      </c>
      <c r="L171" s="84">
        <v>10</v>
      </c>
      <c r="M171" s="84">
        <v>0</v>
      </c>
      <c r="N171" s="84">
        <v>0</v>
      </c>
      <c r="O171" s="84">
        <v>0</v>
      </c>
      <c r="P171" s="85"/>
      <c r="Q171" s="86">
        <f t="shared" si="20"/>
        <v>0</v>
      </c>
      <c r="R171" s="87">
        <f>IFERROR(VLOOKUP(H171,AB:AE,3,0),I171)</f>
        <v>10</v>
      </c>
      <c r="S171" s="87">
        <f t="shared" si="23"/>
        <v>0</v>
      </c>
      <c r="T171" s="84">
        <f t="shared" ca="1" si="27"/>
        <v>168</v>
      </c>
      <c r="U171" s="95"/>
      <c r="W171" t="e">
        <v>#N/A</v>
      </c>
      <c r="X171" t="e">
        <v>#N/A</v>
      </c>
      <c r="Y171" t="e">
        <v>#N/A</v>
      </c>
      <c r="AB171">
        <v>50850111</v>
      </c>
      <c r="AC171">
        <v>17</v>
      </c>
      <c r="AD171">
        <v>120</v>
      </c>
      <c r="AE171" t="s">
        <v>303</v>
      </c>
      <c r="AF171" t="s">
        <v>307</v>
      </c>
      <c r="AG171" s="72">
        <v>-166.229999999999</v>
      </c>
    </row>
    <row r="172" spans="1:33" x14ac:dyDescent="0.35">
      <c r="A172" s="59" t="str">
        <f t="shared" si="21"/>
        <v>ASY-000080-00POUS269989</v>
      </c>
      <c r="B172" s="61">
        <v>45560</v>
      </c>
      <c r="C172" s="81">
        <f t="shared" ca="1" si="18"/>
        <v>45729</v>
      </c>
      <c r="D172" s="14" t="s">
        <v>106</v>
      </c>
      <c r="E172" s="82" t="str">
        <f t="shared" si="22"/>
        <v>ASY-0000</v>
      </c>
      <c r="F172" s="9" t="s">
        <v>88</v>
      </c>
      <c r="G172" s="9" t="s">
        <v>390</v>
      </c>
      <c r="H172" s="142">
        <v>50850164</v>
      </c>
      <c r="I172" s="145">
        <v>10</v>
      </c>
      <c r="J172" s="144" t="str">
        <f t="shared" si="19"/>
        <v>CL</v>
      </c>
      <c r="K172" s="9" t="str">
        <f t="shared" si="26"/>
        <v>POUS269989</v>
      </c>
      <c r="L172" s="84">
        <v>10</v>
      </c>
      <c r="M172" s="84">
        <v>0</v>
      </c>
      <c r="N172" s="84">
        <v>0</v>
      </c>
      <c r="O172" s="84">
        <v>0</v>
      </c>
      <c r="P172" s="85"/>
      <c r="Q172" s="86">
        <f t="shared" si="20"/>
        <v>0</v>
      </c>
      <c r="R172" s="87">
        <f>IFERROR(VLOOKUP(H172,AB:AE,3,0),I172)</f>
        <v>10</v>
      </c>
      <c r="S172" s="87">
        <f t="shared" si="23"/>
        <v>0</v>
      </c>
      <c r="T172" s="84">
        <f t="shared" ca="1" si="27"/>
        <v>168</v>
      </c>
      <c r="U172" s="95"/>
      <c r="W172" t="s">
        <v>560</v>
      </c>
      <c r="X172" t="e">
        <v>#N/A</v>
      </c>
      <c r="Y172" t="e">
        <v>#N/A</v>
      </c>
      <c r="AB172">
        <v>50850151</v>
      </c>
      <c r="AC172">
        <v>13</v>
      </c>
      <c r="AD172">
        <v>0</v>
      </c>
      <c r="AE172" t="s">
        <v>307</v>
      </c>
      <c r="AF172" t="s">
        <v>303</v>
      </c>
      <c r="AG172" s="72">
        <v>0</v>
      </c>
    </row>
    <row r="173" spans="1:33" x14ac:dyDescent="0.35">
      <c r="A173" s="59" t="str">
        <f t="shared" si="21"/>
        <v>ASY-000087-00POUS269989</v>
      </c>
      <c r="B173" s="61">
        <v>45560</v>
      </c>
      <c r="C173" s="81">
        <f t="shared" ca="1" si="18"/>
        <v>45729</v>
      </c>
      <c r="D173" s="14" t="s">
        <v>108</v>
      </c>
      <c r="E173" s="82" t="str">
        <f t="shared" si="22"/>
        <v>ASY-0000</v>
      </c>
      <c r="F173" s="9" t="s">
        <v>88</v>
      </c>
      <c r="G173" s="9" t="s">
        <v>390</v>
      </c>
      <c r="H173" s="142">
        <v>50850165</v>
      </c>
      <c r="I173" s="145">
        <v>10</v>
      </c>
      <c r="J173" s="144" t="str">
        <f t="shared" si="19"/>
        <v>CL</v>
      </c>
      <c r="K173" s="9" t="str">
        <f t="shared" si="26"/>
        <v>POUS269989</v>
      </c>
      <c r="L173" s="84">
        <v>10</v>
      </c>
      <c r="M173" s="84">
        <v>0</v>
      </c>
      <c r="N173" s="84">
        <v>0</v>
      </c>
      <c r="O173" s="84">
        <v>0</v>
      </c>
      <c r="P173" s="85"/>
      <c r="Q173" s="86">
        <f t="shared" si="20"/>
        <v>0</v>
      </c>
      <c r="R173" s="87">
        <f>IFERROR(VLOOKUP(H173,AB:AE,3,0),I173)</f>
        <v>10</v>
      </c>
      <c r="S173" s="87">
        <f t="shared" si="23"/>
        <v>0</v>
      </c>
      <c r="T173" s="84">
        <f t="shared" ca="1" si="27"/>
        <v>168</v>
      </c>
      <c r="U173" s="95"/>
      <c r="W173" t="s">
        <v>560</v>
      </c>
      <c r="X173" t="e">
        <v>#N/A</v>
      </c>
      <c r="Y173" t="e">
        <v>#N/A</v>
      </c>
      <c r="AB173">
        <v>50850158</v>
      </c>
      <c r="AC173">
        <v>13</v>
      </c>
      <c r="AD173">
        <v>0</v>
      </c>
      <c r="AE173" t="s">
        <v>307</v>
      </c>
      <c r="AF173" t="s">
        <v>303</v>
      </c>
      <c r="AG173" s="72">
        <v>0</v>
      </c>
    </row>
    <row r="174" spans="1:33" x14ac:dyDescent="0.35">
      <c r="A174" s="59" t="str">
        <f t="shared" si="21"/>
        <v>L35-I-48-12-30-90-MULT-120POUS269999</v>
      </c>
      <c r="B174" s="61">
        <v>45560</v>
      </c>
      <c r="C174" s="81">
        <f t="shared" ca="1" si="18"/>
        <v>45729</v>
      </c>
      <c r="D174" s="14" t="s">
        <v>130</v>
      </c>
      <c r="E174" s="82" t="str">
        <f t="shared" si="22"/>
        <v>L35-I-48</v>
      </c>
      <c r="F174" s="9" t="s">
        <v>87</v>
      </c>
      <c r="G174" s="9" t="s">
        <v>391</v>
      </c>
      <c r="H174" s="142">
        <v>30850097</v>
      </c>
      <c r="I174" s="145">
        <v>1</v>
      </c>
      <c r="J174" s="144">
        <f t="shared" si="19"/>
        <v>12</v>
      </c>
      <c r="K174" s="9" t="str">
        <f t="shared" si="26"/>
        <v>POUS269999</v>
      </c>
      <c r="L174" s="84">
        <v>1</v>
      </c>
      <c r="M174" s="84">
        <v>0</v>
      </c>
      <c r="N174" s="84">
        <v>0</v>
      </c>
      <c r="O174" s="84">
        <v>0</v>
      </c>
      <c r="P174" s="85"/>
      <c r="Q174" s="86">
        <f t="shared" si="20"/>
        <v>0</v>
      </c>
      <c r="R174" s="87">
        <f>IFERROR(VLOOKUP(H174,AB:AE,3,0),0)</f>
        <v>1</v>
      </c>
      <c r="S174" s="87">
        <f t="shared" si="23"/>
        <v>0</v>
      </c>
      <c r="T174" s="84" t="s">
        <v>301</v>
      </c>
      <c r="U174" s="95"/>
      <c r="V174" t="s">
        <v>561</v>
      </c>
      <c r="W174" t="s">
        <v>560</v>
      </c>
      <c r="X174" t="s">
        <v>303</v>
      </c>
      <c r="Y174" t="s">
        <v>303</v>
      </c>
      <c r="Z174" t="s">
        <v>571</v>
      </c>
      <c r="AB174">
        <v>50850335</v>
      </c>
      <c r="AC174">
        <v>7</v>
      </c>
      <c r="AD174">
        <v>0</v>
      </c>
      <c r="AE174" t="s">
        <v>307</v>
      </c>
      <c r="AF174" t="s">
        <v>303</v>
      </c>
      <c r="AG174" s="72">
        <v>6.3760000000000003</v>
      </c>
    </row>
    <row r="175" spans="1:33" x14ac:dyDescent="0.35">
      <c r="A175" s="59" t="str">
        <f t="shared" si="21"/>
        <v>APG-000086-00POUS269999</v>
      </c>
      <c r="B175" s="61">
        <v>45560</v>
      </c>
      <c r="C175" s="81">
        <f t="shared" ca="1" si="18"/>
        <v>45729</v>
      </c>
      <c r="D175" s="14" t="s">
        <v>101</v>
      </c>
      <c r="E175" s="82" t="str">
        <f t="shared" si="22"/>
        <v>APG-0000</v>
      </c>
      <c r="F175" s="9" t="s">
        <v>88</v>
      </c>
      <c r="G175" s="9" t="s">
        <v>391</v>
      </c>
      <c r="H175" s="142">
        <v>50850166</v>
      </c>
      <c r="I175" s="145">
        <v>1</v>
      </c>
      <c r="J175" s="144" t="str">
        <f t="shared" si="19"/>
        <v>CL</v>
      </c>
      <c r="K175" s="9" t="str">
        <f t="shared" si="26"/>
        <v>POUS269999</v>
      </c>
      <c r="L175" s="84">
        <v>1</v>
      </c>
      <c r="M175" s="84">
        <v>0</v>
      </c>
      <c r="N175" s="84">
        <v>0</v>
      </c>
      <c r="O175" s="84">
        <v>0</v>
      </c>
      <c r="P175" s="85"/>
      <c r="Q175" s="86">
        <f t="shared" si="20"/>
        <v>0</v>
      </c>
      <c r="R175" s="87">
        <f>IFERROR(VLOOKUP(H175,AB:AE,3,0),I175)</f>
        <v>1</v>
      </c>
      <c r="S175" s="87">
        <f t="shared" si="23"/>
        <v>0</v>
      </c>
      <c r="T175" s="84">
        <f ca="1">DAYS360(B175,C175)</f>
        <v>168</v>
      </c>
      <c r="U175" s="95"/>
      <c r="W175" t="e">
        <v>#N/A</v>
      </c>
      <c r="X175" t="e">
        <v>#N/A</v>
      </c>
      <c r="Y175" t="e">
        <v>#N/A</v>
      </c>
      <c r="AB175">
        <v>50850337</v>
      </c>
      <c r="AC175">
        <v>7</v>
      </c>
      <c r="AD175">
        <v>0</v>
      </c>
      <c r="AE175" t="s">
        <v>307</v>
      </c>
      <c r="AF175" t="s">
        <v>303</v>
      </c>
      <c r="AG175" s="72">
        <v>197.65600000000001</v>
      </c>
    </row>
    <row r="176" spans="1:33" x14ac:dyDescent="0.35">
      <c r="A176" s="59" t="str">
        <f t="shared" si="21"/>
        <v>ASY-000080-00POUS269999</v>
      </c>
      <c r="B176" s="61">
        <v>45560</v>
      </c>
      <c r="C176" s="81">
        <f t="shared" ca="1" si="18"/>
        <v>45729</v>
      </c>
      <c r="D176" s="14" t="s">
        <v>106</v>
      </c>
      <c r="E176" s="82" t="str">
        <f t="shared" si="22"/>
        <v>ASY-0000</v>
      </c>
      <c r="F176" s="9" t="s">
        <v>88</v>
      </c>
      <c r="G176" s="9" t="s">
        <v>391</v>
      </c>
      <c r="H176" s="142">
        <v>50850167</v>
      </c>
      <c r="I176" s="145">
        <v>1</v>
      </c>
      <c r="J176" s="144" t="str">
        <f t="shared" si="19"/>
        <v>CL</v>
      </c>
      <c r="K176" s="9" t="str">
        <f t="shared" si="26"/>
        <v>POUS269999</v>
      </c>
      <c r="L176" s="84">
        <v>1</v>
      </c>
      <c r="M176" s="84">
        <v>0</v>
      </c>
      <c r="N176" s="84">
        <v>0</v>
      </c>
      <c r="O176" s="84">
        <v>0</v>
      </c>
      <c r="P176" s="85"/>
      <c r="Q176" s="86">
        <f t="shared" si="20"/>
        <v>0</v>
      </c>
      <c r="R176" s="87">
        <f>IFERROR(VLOOKUP(H176,AB:AE,3,0),I176)</f>
        <v>1</v>
      </c>
      <c r="S176" s="87">
        <f t="shared" si="23"/>
        <v>0</v>
      </c>
      <c r="T176" s="84">
        <f ca="1">DAYS360(B176,C176)</f>
        <v>168</v>
      </c>
      <c r="U176" s="95"/>
      <c r="W176" t="s">
        <v>560</v>
      </c>
      <c r="X176" t="e">
        <v>#N/A</v>
      </c>
      <c r="Y176" t="e">
        <v>#N/A</v>
      </c>
      <c r="AB176">
        <v>50850341</v>
      </c>
      <c r="AC176">
        <v>7</v>
      </c>
      <c r="AD176">
        <v>0</v>
      </c>
      <c r="AE176" t="s">
        <v>303</v>
      </c>
      <c r="AF176" t="s">
        <v>303</v>
      </c>
      <c r="AG176" s="72">
        <v>107.28</v>
      </c>
    </row>
    <row r="177" spans="1:33" x14ac:dyDescent="0.35">
      <c r="A177" s="59" t="str">
        <f t="shared" si="21"/>
        <v>ASY-000087-00POUS269999</v>
      </c>
      <c r="B177" s="61">
        <v>45560</v>
      </c>
      <c r="C177" s="81">
        <f t="shared" ca="1" si="18"/>
        <v>45729</v>
      </c>
      <c r="D177" s="14" t="s">
        <v>108</v>
      </c>
      <c r="E177" s="82" t="str">
        <f t="shared" si="22"/>
        <v>ASY-0000</v>
      </c>
      <c r="F177" s="9" t="s">
        <v>88</v>
      </c>
      <c r="G177" s="9" t="s">
        <v>391</v>
      </c>
      <c r="H177" s="142">
        <v>50850168</v>
      </c>
      <c r="I177" s="145">
        <v>1</v>
      </c>
      <c r="J177" s="144" t="str">
        <f t="shared" si="19"/>
        <v>CL</v>
      </c>
      <c r="K177" s="9" t="str">
        <f t="shared" si="26"/>
        <v>POUS269999</v>
      </c>
      <c r="L177" s="84">
        <v>1</v>
      </c>
      <c r="M177" s="84">
        <v>0</v>
      </c>
      <c r="N177" s="84">
        <v>0</v>
      </c>
      <c r="O177" s="84">
        <v>0</v>
      </c>
      <c r="P177" s="85"/>
      <c r="Q177" s="86">
        <f t="shared" si="20"/>
        <v>0</v>
      </c>
      <c r="R177" s="87">
        <f>IFERROR(VLOOKUP(H177,AB:AE,3,0),I177)</f>
        <v>1</v>
      </c>
      <c r="S177" s="87">
        <f t="shared" si="23"/>
        <v>0</v>
      </c>
      <c r="T177" s="84">
        <f ca="1">DAYS360(B177,C177)</f>
        <v>168</v>
      </c>
      <c r="U177" s="95"/>
      <c r="W177" t="s">
        <v>560</v>
      </c>
      <c r="X177" t="e">
        <v>#N/A</v>
      </c>
      <c r="Y177" t="e">
        <v>#N/A</v>
      </c>
      <c r="AB177">
        <v>50850342</v>
      </c>
      <c r="AC177">
        <v>7</v>
      </c>
      <c r="AD177">
        <v>0</v>
      </c>
      <c r="AE177" t="s">
        <v>303</v>
      </c>
      <c r="AF177" t="s">
        <v>303</v>
      </c>
      <c r="AG177" s="72">
        <v>96.551999999999893</v>
      </c>
    </row>
    <row r="178" spans="1:33" x14ac:dyDescent="0.35">
      <c r="A178" s="59" t="str">
        <f t="shared" si="21"/>
        <v>L50-I-12-06-30-90-MULT-9X29POUS270000</v>
      </c>
      <c r="B178" s="61">
        <v>45560</v>
      </c>
      <c r="C178" s="81">
        <f t="shared" ca="1" si="18"/>
        <v>45729</v>
      </c>
      <c r="D178" s="14" t="s">
        <v>376</v>
      </c>
      <c r="E178" s="82" t="str">
        <f t="shared" si="22"/>
        <v>L50-I-12</v>
      </c>
      <c r="F178" s="9" t="s">
        <v>87</v>
      </c>
      <c r="G178" s="9" t="s">
        <v>392</v>
      </c>
      <c r="H178" s="142">
        <v>30850098</v>
      </c>
      <c r="I178" s="145">
        <v>16</v>
      </c>
      <c r="J178" s="144">
        <f t="shared" si="19"/>
        <v>12</v>
      </c>
      <c r="K178" s="9" t="str">
        <f t="shared" si="26"/>
        <v>POUS270000</v>
      </c>
      <c r="L178" s="84">
        <v>16</v>
      </c>
      <c r="M178" s="84">
        <v>0</v>
      </c>
      <c r="N178" s="84">
        <v>0</v>
      </c>
      <c r="O178" s="84">
        <v>0</v>
      </c>
      <c r="P178" s="85"/>
      <c r="Q178" s="86">
        <f t="shared" si="20"/>
        <v>0</v>
      </c>
      <c r="R178" s="87">
        <f>IFERROR(VLOOKUP(H178,AB:AE,3,0),0)</f>
        <v>16</v>
      </c>
      <c r="S178" s="87">
        <f t="shared" si="23"/>
        <v>0</v>
      </c>
      <c r="T178" s="84" t="s">
        <v>301</v>
      </c>
      <c r="U178" s="95"/>
      <c r="V178" t="s">
        <v>561</v>
      </c>
      <c r="W178" t="s">
        <v>560</v>
      </c>
      <c r="X178" t="s">
        <v>303</v>
      </c>
      <c r="Y178" t="s">
        <v>303</v>
      </c>
      <c r="Z178" t="s">
        <v>571</v>
      </c>
      <c r="AB178">
        <v>50850343</v>
      </c>
      <c r="AC178">
        <v>7</v>
      </c>
      <c r="AD178">
        <v>0</v>
      </c>
      <c r="AE178" t="s">
        <v>303</v>
      </c>
      <c r="AF178" t="s">
        <v>303</v>
      </c>
      <c r="AG178" s="72">
        <v>0</v>
      </c>
    </row>
    <row r="179" spans="1:33" x14ac:dyDescent="0.35">
      <c r="A179" s="59" t="str">
        <f t="shared" si="21"/>
        <v>APG-000087-00POUS270000</v>
      </c>
      <c r="B179" s="61">
        <v>45560</v>
      </c>
      <c r="C179" s="81">
        <f t="shared" ca="1" si="18"/>
        <v>45729</v>
      </c>
      <c r="D179" s="14" t="s">
        <v>80</v>
      </c>
      <c r="E179" s="82" t="str">
        <f t="shared" si="22"/>
        <v>APG-0000</v>
      </c>
      <c r="F179" s="9" t="s">
        <v>88</v>
      </c>
      <c r="G179" s="9" t="s">
        <v>392</v>
      </c>
      <c r="H179" s="142">
        <v>50850169</v>
      </c>
      <c r="I179" s="145">
        <v>16</v>
      </c>
      <c r="J179" s="144" t="str">
        <f t="shared" si="19"/>
        <v>CL</v>
      </c>
      <c r="K179" s="9" t="str">
        <f t="shared" si="26"/>
        <v>POUS270000</v>
      </c>
      <c r="L179" s="84">
        <v>16</v>
      </c>
      <c r="M179" s="84">
        <v>0</v>
      </c>
      <c r="N179" s="84">
        <v>0</v>
      </c>
      <c r="O179" s="84">
        <v>0</v>
      </c>
      <c r="P179" s="85"/>
      <c r="Q179" s="86">
        <f t="shared" si="20"/>
        <v>0</v>
      </c>
      <c r="R179" s="87">
        <f>IFERROR(VLOOKUP(H179,AB:AE,3,0),I179)</f>
        <v>16</v>
      </c>
      <c r="S179" s="87">
        <f t="shared" si="23"/>
        <v>0</v>
      </c>
      <c r="T179" s="84">
        <f t="shared" ref="T179:T192" ca="1" si="28">DAYS360(B179,C179)</f>
        <v>168</v>
      </c>
      <c r="U179" s="95"/>
      <c r="W179" t="e">
        <v>#N/A</v>
      </c>
      <c r="X179" t="e">
        <v>#N/A</v>
      </c>
      <c r="Y179" t="e">
        <v>#N/A</v>
      </c>
      <c r="AB179">
        <v>50850344</v>
      </c>
      <c r="AC179">
        <v>7</v>
      </c>
      <c r="AD179">
        <v>0</v>
      </c>
      <c r="AE179" t="s">
        <v>307</v>
      </c>
      <c r="AF179" t="s">
        <v>303</v>
      </c>
      <c r="AG179" s="72">
        <v>31.88</v>
      </c>
    </row>
    <row r="180" spans="1:33" x14ac:dyDescent="0.35">
      <c r="A180" s="59" t="str">
        <f t="shared" si="21"/>
        <v>ASY-000033-00POUS270000</v>
      </c>
      <c r="B180" s="61">
        <v>45560</v>
      </c>
      <c r="C180" s="81">
        <f t="shared" ca="1" si="18"/>
        <v>45729</v>
      </c>
      <c r="D180" s="14" t="s">
        <v>103</v>
      </c>
      <c r="E180" s="82" t="str">
        <f t="shared" si="22"/>
        <v>ASY-0000</v>
      </c>
      <c r="F180" s="9" t="s">
        <v>88</v>
      </c>
      <c r="G180" s="9" t="s">
        <v>392</v>
      </c>
      <c r="H180" s="142">
        <v>50850170</v>
      </c>
      <c r="I180" s="145">
        <v>16</v>
      </c>
      <c r="J180" s="144" t="str">
        <f t="shared" si="19"/>
        <v>CL</v>
      </c>
      <c r="K180" s="9" t="str">
        <f t="shared" si="26"/>
        <v>POUS270000</v>
      </c>
      <c r="L180" s="84">
        <v>16</v>
      </c>
      <c r="M180" s="84">
        <v>0</v>
      </c>
      <c r="N180" s="84">
        <v>0</v>
      </c>
      <c r="O180" s="84">
        <v>0</v>
      </c>
      <c r="P180" s="85"/>
      <c r="Q180" s="86">
        <f t="shared" si="20"/>
        <v>0</v>
      </c>
      <c r="R180" s="87">
        <f>IFERROR(VLOOKUP(H180,AB:AE,3,0),I180)</f>
        <v>16</v>
      </c>
      <c r="S180" s="87">
        <f t="shared" si="23"/>
        <v>0</v>
      </c>
      <c r="T180" s="84">
        <f t="shared" ca="1" si="28"/>
        <v>168</v>
      </c>
      <c r="U180" s="95"/>
      <c r="W180" t="s">
        <v>560</v>
      </c>
      <c r="X180" t="e">
        <v>#N/A</v>
      </c>
      <c r="Y180" t="e">
        <v>#N/A</v>
      </c>
      <c r="AB180">
        <v>50850345</v>
      </c>
      <c r="AC180">
        <v>7</v>
      </c>
      <c r="AD180">
        <v>0</v>
      </c>
      <c r="AE180" t="s">
        <v>307</v>
      </c>
      <c r="AF180" t="s">
        <v>303</v>
      </c>
      <c r="AG180" s="72">
        <v>12.752000000000001</v>
      </c>
    </row>
    <row r="181" spans="1:33" x14ac:dyDescent="0.35">
      <c r="A181" s="59" t="str">
        <f t="shared" si="21"/>
        <v>ASY-000081-00POUS270000</v>
      </c>
      <c r="B181" s="61">
        <v>45560</v>
      </c>
      <c r="C181" s="81">
        <f t="shared" ca="1" si="18"/>
        <v>45729</v>
      </c>
      <c r="D181" s="14" t="s">
        <v>107</v>
      </c>
      <c r="E181" s="82" t="str">
        <f t="shared" si="22"/>
        <v>ASY-0000</v>
      </c>
      <c r="F181" s="9" t="s">
        <v>88</v>
      </c>
      <c r="G181" s="9" t="s">
        <v>392</v>
      </c>
      <c r="H181" s="142">
        <v>50850171</v>
      </c>
      <c r="I181" s="145">
        <v>16</v>
      </c>
      <c r="J181" s="144" t="str">
        <f t="shared" si="19"/>
        <v>CL</v>
      </c>
      <c r="K181" s="9" t="str">
        <f t="shared" si="26"/>
        <v>POUS270000</v>
      </c>
      <c r="L181" s="84">
        <v>16</v>
      </c>
      <c r="M181" s="84">
        <v>0</v>
      </c>
      <c r="N181" s="84">
        <v>0</v>
      </c>
      <c r="O181" s="84">
        <v>0</v>
      </c>
      <c r="P181" s="85"/>
      <c r="Q181" s="86">
        <f t="shared" si="20"/>
        <v>0</v>
      </c>
      <c r="R181" s="87">
        <f>IFERROR(VLOOKUP(H181,AB:AE,3,0),I181)</f>
        <v>16</v>
      </c>
      <c r="S181" s="87">
        <f t="shared" si="23"/>
        <v>0</v>
      </c>
      <c r="T181" s="84">
        <f t="shared" ca="1" si="28"/>
        <v>168</v>
      </c>
      <c r="U181" s="95"/>
      <c r="W181" t="s">
        <v>560</v>
      </c>
      <c r="X181" t="e">
        <v>#N/A</v>
      </c>
      <c r="Y181" t="e">
        <v>#N/A</v>
      </c>
      <c r="AB181">
        <v>50850348</v>
      </c>
      <c r="AC181">
        <v>7</v>
      </c>
      <c r="AD181">
        <v>0</v>
      </c>
      <c r="AE181" t="s">
        <v>303</v>
      </c>
      <c r="AF181" t="s">
        <v>303</v>
      </c>
      <c r="AG181" s="72">
        <v>1150.297</v>
      </c>
    </row>
    <row r="182" spans="1:33" x14ac:dyDescent="0.35">
      <c r="A182" s="59" t="str">
        <f t="shared" si="21"/>
        <v>ASY-000088-00POUS270000</v>
      </c>
      <c r="B182" s="61">
        <v>45560</v>
      </c>
      <c r="C182" s="81">
        <f t="shared" ca="1" si="18"/>
        <v>45729</v>
      </c>
      <c r="D182" s="14" t="s">
        <v>109</v>
      </c>
      <c r="E182" s="82" t="str">
        <f t="shared" si="22"/>
        <v>ASY-0000</v>
      </c>
      <c r="F182" s="9" t="s">
        <v>88</v>
      </c>
      <c r="G182" s="9" t="s">
        <v>392</v>
      </c>
      <c r="H182" s="142">
        <v>50850172</v>
      </c>
      <c r="I182" s="145">
        <v>16</v>
      </c>
      <c r="J182" s="144" t="str">
        <f t="shared" si="19"/>
        <v>CL</v>
      </c>
      <c r="K182" s="9" t="str">
        <f t="shared" si="26"/>
        <v>POUS270000</v>
      </c>
      <c r="L182" s="84">
        <v>16</v>
      </c>
      <c r="M182" s="84">
        <v>0</v>
      </c>
      <c r="N182" s="84">
        <v>0</v>
      </c>
      <c r="O182" s="84">
        <v>0</v>
      </c>
      <c r="P182" s="85"/>
      <c r="Q182" s="86">
        <f t="shared" si="20"/>
        <v>0</v>
      </c>
      <c r="R182" s="87">
        <f>IFERROR(VLOOKUP(H182,AB:AE,3,0),I182)</f>
        <v>16</v>
      </c>
      <c r="S182" s="87">
        <f t="shared" si="23"/>
        <v>0</v>
      </c>
      <c r="T182" s="84">
        <f t="shared" ca="1" si="28"/>
        <v>168</v>
      </c>
      <c r="U182" s="95"/>
      <c r="W182" t="s">
        <v>560</v>
      </c>
      <c r="X182" t="e">
        <v>#N/A</v>
      </c>
      <c r="Y182" t="e">
        <v>#N/A</v>
      </c>
      <c r="AB182">
        <v>50850349</v>
      </c>
      <c r="AC182">
        <v>7</v>
      </c>
      <c r="AD182">
        <v>0</v>
      </c>
      <c r="AE182" t="s">
        <v>303</v>
      </c>
      <c r="AF182" t="s">
        <v>303</v>
      </c>
      <c r="AG182" s="72">
        <v>174.5324</v>
      </c>
    </row>
    <row r="183" spans="1:33" x14ac:dyDescent="0.35">
      <c r="A183" s="59" t="str">
        <f t="shared" si="21"/>
        <v>L50-I-12-08-22-80-MULT-9X29POUS269976</v>
      </c>
      <c r="B183" s="61">
        <v>45560</v>
      </c>
      <c r="C183" s="81">
        <f t="shared" ca="1" si="18"/>
        <v>45729</v>
      </c>
      <c r="D183" s="14" t="s">
        <v>377</v>
      </c>
      <c r="E183" s="82" t="str">
        <f t="shared" si="22"/>
        <v>L50-I-12</v>
      </c>
      <c r="F183" s="9" t="s">
        <v>87</v>
      </c>
      <c r="G183" s="9" t="s">
        <v>393</v>
      </c>
      <c r="H183" s="16">
        <v>30850099</v>
      </c>
      <c r="I183" s="145">
        <v>18</v>
      </c>
      <c r="J183" s="144">
        <f t="shared" si="19"/>
        <v>12</v>
      </c>
      <c r="K183" s="9" t="str">
        <f t="shared" si="26"/>
        <v>POUS269976</v>
      </c>
      <c r="L183" s="84">
        <v>17</v>
      </c>
      <c r="M183" s="84">
        <v>1</v>
      </c>
      <c r="N183" s="84">
        <v>0</v>
      </c>
      <c r="O183" s="84">
        <v>0</v>
      </c>
      <c r="P183" s="85"/>
      <c r="Q183" s="86">
        <f t="shared" si="20"/>
        <v>0</v>
      </c>
      <c r="R183" s="87">
        <f>IFERROR(VLOOKUP(H183,AB:AE,3,0),0)</f>
        <v>17</v>
      </c>
      <c r="S183" s="87">
        <f t="shared" si="23"/>
        <v>0</v>
      </c>
      <c r="T183" s="84">
        <f t="shared" ca="1" si="28"/>
        <v>168</v>
      </c>
      <c r="U183" s="95"/>
      <c r="V183" t="s">
        <v>561</v>
      </c>
      <c r="W183" t="s">
        <v>560</v>
      </c>
      <c r="X183" t="s">
        <v>303</v>
      </c>
      <c r="Y183" t="s">
        <v>303</v>
      </c>
      <c r="Z183" t="s">
        <v>772</v>
      </c>
      <c r="AB183">
        <v>50850352</v>
      </c>
      <c r="AC183">
        <v>5</v>
      </c>
      <c r="AD183">
        <v>0</v>
      </c>
      <c r="AE183" t="s">
        <v>307</v>
      </c>
      <c r="AF183" t="s">
        <v>303</v>
      </c>
      <c r="AG183" s="72">
        <v>1042.72</v>
      </c>
    </row>
    <row r="184" spans="1:33" x14ac:dyDescent="0.35">
      <c r="A184" s="59" t="str">
        <f t="shared" si="21"/>
        <v>APG-000087-00POUS269976</v>
      </c>
      <c r="B184" s="61">
        <v>45560</v>
      </c>
      <c r="C184" s="81">
        <f t="shared" ca="1" si="18"/>
        <v>45729</v>
      </c>
      <c r="D184" s="14" t="s">
        <v>80</v>
      </c>
      <c r="E184" s="82" t="str">
        <f t="shared" si="22"/>
        <v>APG-0000</v>
      </c>
      <c r="F184" s="9" t="s">
        <v>88</v>
      </c>
      <c r="G184" s="9" t="s">
        <v>393</v>
      </c>
      <c r="H184" s="142">
        <v>50850173</v>
      </c>
      <c r="I184" s="145">
        <v>18</v>
      </c>
      <c r="J184" s="144" t="str">
        <f t="shared" si="19"/>
        <v>CL</v>
      </c>
      <c r="K184" s="9" t="str">
        <f t="shared" si="26"/>
        <v>POUS269976</v>
      </c>
      <c r="L184" s="84">
        <v>18</v>
      </c>
      <c r="M184" s="84">
        <v>0</v>
      </c>
      <c r="N184" s="84">
        <v>0</v>
      </c>
      <c r="O184" s="84">
        <v>0</v>
      </c>
      <c r="P184" s="85"/>
      <c r="Q184" s="86">
        <f t="shared" si="20"/>
        <v>0</v>
      </c>
      <c r="R184" s="87">
        <f>IFERROR(VLOOKUP(H184,AB:AE,3,0),I184)</f>
        <v>18</v>
      </c>
      <c r="S184" s="87">
        <f t="shared" si="23"/>
        <v>0</v>
      </c>
      <c r="T184" s="84">
        <f t="shared" ca="1" si="28"/>
        <v>168</v>
      </c>
      <c r="U184" s="95"/>
      <c r="W184" t="e">
        <v>#N/A</v>
      </c>
      <c r="X184" t="e">
        <v>#N/A</v>
      </c>
      <c r="Y184" t="e">
        <v>#N/A</v>
      </c>
      <c r="AB184">
        <v>50850353</v>
      </c>
      <c r="AC184">
        <v>5</v>
      </c>
      <c r="AD184">
        <v>0</v>
      </c>
      <c r="AE184" t="s">
        <v>307</v>
      </c>
      <c r="AF184" t="s">
        <v>303</v>
      </c>
      <c r="AG184" s="72">
        <v>0</v>
      </c>
    </row>
    <row r="185" spans="1:33" x14ac:dyDescent="0.35">
      <c r="A185" s="59" t="str">
        <f t="shared" si="21"/>
        <v>ASY-000033-00POUS269976</v>
      </c>
      <c r="B185" s="61">
        <v>45560</v>
      </c>
      <c r="C185" s="81">
        <f t="shared" ca="1" si="18"/>
        <v>45729</v>
      </c>
      <c r="D185" s="14" t="s">
        <v>103</v>
      </c>
      <c r="E185" s="82" t="str">
        <f t="shared" si="22"/>
        <v>ASY-0000</v>
      </c>
      <c r="F185" s="9" t="s">
        <v>88</v>
      </c>
      <c r="G185" s="9" t="s">
        <v>393</v>
      </c>
      <c r="H185" s="142">
        <v>50850174</v>
      </c>
      <c r="I185" s="145">
        <v>18</v>
      </c>
      <c r="J185" s="144" t="str">
        <f t="shared" si="19"/>
        <v>CL</v>
      </c>
      <c r="K185" s="9" t="str">
        <f t="shared" si="26"/>
        <v>POUS269976</v>
      </c>
      <c r="L185" s="84">
        <v>18</v>
      </c>
      <c r="M185" s="84">
        <v>0</v>
      </c>
      <c r="N185" s="84">
        <v>0</v>
      </c>
      <c r="O185" s="84">
        <v>0</v>
      </c>
      <c r="P185" s="85"/>
      <c r="Q185" s="86">
        <f t="shared" si="20"/>
        <v>0</v>
      </c>
      <c r="R185" s="87">
        <f>IFERROR(VLOOKUP(H185,AB:AE,3,0),I185)</f>
        <v>18</v>
      </c>
      <c r="S185" s="87">
        <f t="shared" si="23"/>
        <v>0</v>
      </c>
      <c r="T185" s="84">
        <f t="shared" ca="1" si="28"/>
        <v>168</v>
      </c>
      <c r="U185" s="95"/>
      <c r="W185" t="s">
        <v>560</v>
      </c>
      <c r="X185" t="e">
        <v>#N/A</v>
      </c>
      <c r="Y185" t="e">
        <v>#N/A</v>
      </c>
      <c r="AB185">
        <v>50850355</v>
      </c>
      <c r="AC185">
        <v>5</v>
      </c>
      <c r="AD185">
        <v>0</v>
      </c>
      <c r="AE185" t="s">
        <v>307</v>
      </c>
      <c r="AF185" t="s">
        <v>303</v>
      </c>
      <c r="AG185" s="72">
        <v>0</v>
      </c>
    </row>
    <row r="186" spans="1:33" x14ac:dyDescent="0.35">
      <c r="A186" s="59" t="str">
        <f t="shared" si="21"/>
        <v>ASY-000081-00POUS269976</v>
      </c>
      <c r="B186" s="61">
        <v>45560</v>
      </c>
      <c r="C186" s="81">
        <f t="shared" ca="1" si="18"/>
        <v>45729</v>
      </c>
      <c r="D186" s="14" t="s">
        <v>107</v>
      </c>
      <c r="E186" s="82" t="str">
        <f t="shared" si="22"/>
        <v>ASY-0000</v>
      </c>
      <c r="F186" s="9" t="s">
        <v>88</v>
      </c>
      <c r="G186" s="9" t="s">
        <v>393</v>
      </c>
      <c r="H186" s="142">
        <v>50850175</v>
      </c>
      <c r="I186" s="145">
        <v>18</v>
      </c>
      <c r="J186" s="144" t="str">
        <f t="shared" si="19"/>
        <v>CL</v>
      </c>
      <c r="K186" s="9" t="str">
        <f t="shared" si="26"/>
        <v>POUS269976</v>
      </c>
      <c r="L186" s="84">
        <v>18</v>
      </c>
      <c r="M186" s="84">
        <v>0</v>
      </c>
      <c r="N186" s="84">
        <v>0</v>
      </c>
      <c r="O186" s="84">
        <v>0</v>
      </c>
      <c r="P186" s="85"/>
      <c r="Q186" s="86">
        <f t="shared" si="20"/>
        <v>0</v>
      </c>
      <c r="R186" s="87">
        <f>IFERROR(VLOOKUP(H186,AB:AE,3,0),I186)</f>
        <v>18</v>
      </c>
      <c r="S186" s="87">
        <f t="shared" si="23"/>
        <v>0</v>
      </c>
      <c r="T186" s="84">
        <f t="shared" ca="1" si="28"/>
        <v>168</v>
      </c>
      <c r="U186" s="95"/>
      <c r="W186" t="s">
        <v>560</v>
      </c>
      <c r="X186" t="e">
        <v>#N/A</v>
      </c>
      <c r="Y186" t="e">
        <v>#N/A</v>
      </c>
      <c r="AB186">
        <v>50850357</v>
      </c>
      <c r="AC186">
        <v>5</v>
      </c>
      <c r="AD186">
        <v>0</v>
      </c>
      <c r="AE186" t="s">
        <v>303</v>
      </c>
      <c r="AF186" t="s">
        <v>303</v>
      </c>
      <c r="AG186" s="72">
        <v>57.38</v>
      </c>
    </row>
    <row r="187" spans="1:33" x14ac:dyDescent="0.35">
      <c r="A187" s="59" t="str">
        <f t="shared" si="21"/>
        <v>ASY-000088-00POUS269976</v>
      </c>
      <c r="B187" s="61">
        <v>45560</v>
      </c>
      <c r="C187" s="81">
        <f t="shared" ca="1" si="18"/>
        <v>45729</v>
      </c>
      <c r="D187" s="14" t="s">
        <v>109</v>
      </c>
      <c r="E187" s="82" t="str">
        <f t="shared" si="22"/>
        <v>ASY-0000</v>
      </c>
      <c r="F187" s="9" t="s">
        <v>88</v>
      </c>
      <c r="G187" s="9" t="s">
        <v>393</v>
      </c>
      <c r="H187" s="142">
        <v>50850176</v>
      </c>
      <c r="I187" s="145">
        <v>18</v>
      </c>
      <c r="J187" s="144" t="str">
        <f t="shared" si="19"/>
        <v>CL</v>
      </c>
      <c r="K187" s="9" t="str">
        <f t="shared" si="26"/>
        <v>POUS269976</v>
      </c>
      <c r="L187" s="84">
        <v>18</v>
      </c>
      <c r="M187" s="84">
        <v>0</v>
      </c>
      <c r="N187" s="84">
        <v>0</v>
      </c>
      <c r="O187" s="84">
        <v>0</v>
      </c>
      <c r="P187" s="85"/>
      <c r="Q187" s="86">
        <f t="shared" si="20"/>
        <v>0</v>
      </c>
      <c r="R187" s="87">
        <f>IFERROR(VLOOKUP(H187,AB:AE,3,0),I187)</f>
        <v>18</v>
      </c>
      <c r="S187" s="87">
        <f t="shared" si="23"/>
        <v>0</v>
      </c>
      <c r="T187" s="84">
        <f t="shared" ca="1" si="28"/>
        <v>168</v>
      </c>
      <c r="U187" s="95"/>
      <c r="W187" t="s">
        <v>560</v>
      </c>
      <c r="X187" t="e">
        <v>#N/A</v>
      </c>
      <c r="Y187" t="e">
        <v>#N/A</v>
      </c>
      <c r="AB187">
        <v>50850358</v>
      </c>
      <c r="AC187">
        <v>5</v>
      </c>
      <c r="AD187">
        <v>0</v>
      </c>
      <c r="AE187" t="s">
        <v>307</v>
      </c>
      <c r="AF187" t="s">
        <v>303</v>
      </c>
      <c r="AG187" s="72">
        <v>0</v>
      </c>
    </row>
    <row r="188" spans="1:33" x14ac:dyDescent="0.35">
      <c r="A188" s="59" t="str">
        <f t="shared" si="21"/>
        <v>L50-I-48-08-22-80-MULT-9X29POUS269976</v>
      </c>
      <c r="B188" s="61">
        <v>45560</v>
      </c>
      <c r="C188" s="81">
        <f t="shared" ca="1" si="18"/>
        <v>45729</v>
      </c>
      <c r="D188" s="14" t="s">
        <v>378</v>
      </c>
      <c r="E188" s="82" t="str">
        <f t="shared" si="22"/>
        <v>L50-I-48</v>
      </c>
      <c r="F188" s="9" t="s">
        <v>87</v>
      </c>
      <c r="G188" s="9" t="s">
        <v>393</v>
      </c>
      <c r="H188" s="146">
        <v>30850100</v>
      </c>
      <c r="I188" s="145">
        <v>12</v>
      </c>
      <c r="J188" s="144">
        <f t="shared" si="19"/>
        <v>12</v>
      </c>
      <c r="K188" s="9" t="str">
        <f t="shared" si="26"/>
        <v>POUS269976</v>
      </c>
      <c r="L188" s="84">
        <v>0</v>
      </c>
      <c r="M188" s="84">
        <v>0</v>
      </c>
      <c r="N188" s="84">
        <v>0</v>
      </c>
      <c r="O188" s="84">
        <v>0</v>
      </c>
      <c r="P188" s="85"/>
      <c r="Q188" s="86">
        <f t="shared" si="20"/>
        <v>-12</v>
      </c>
      <c r="R188" s="87">
        <f>IFERROR(VLOOKUP(H188,AB:AE,3,0),0)</f>
        <v>0</v>
      </c>
      <c r="S188" s="87">
        <f t="shared" si="23"/>
        <v>0</v>
      </c>
      <c r="T188" s="84">
        <f t="shared" ca="1" si="28"/>
        <v>168</v>
      </c>
      <c r="U188" s="95"/>
      <c r="V188" t="s">
        <v>561</v>
      </c>
      <c r="W188" t="s">
        <v>573</v>
      </c>
      <c r="X188" t="s">
        <v>303</v>
      </c>
      <c r="Y188" t="s">
        <v>303</v>
      </c>
      <c r="Z188" t="s">
        <v>776</v>
      </c>
      <c r="AB188">
        <v>50850359</v>
      </c>
      <c r="AC188">
        <v>5</v>
      </c>
      <c r="AD188">
        <v>0</v>
      </c>
      <c r="AE188" t="s">
        <v>307</v>
      </c>
      <c r="AF188" t="s">
        <v>303</v>
      </c>
      <c r="AG188" s="72">
        <v>0</v>
      </c>
    </row>
    <row r="189" spans="1:33" x14ac:dyDescent="0.35">
      <c r="A189" s="59" t="str">
        <f t="shared" si="21"/>
        <v>APG-000088-00POUS269976</v>
      </c>
      <c r="B189" s="61">
        <v>45560</v>
      </c>
      <c r="C189" s="81">
        <f t="shared" ca="1" si="18"/>
        <v>45729</v>
      </c>
      <c r="D189" s="14" t="s">
        <v>102</v>
      </c>
      <c r="E189" s="82" t="str">
        <f t="shared" si="22"/>
        <v>APG-0000</v>
      </c>
      <c r="F189" s="9" t="s">
        <v>88</v>
      </c>
      <c r="G189" s="9" t="s">
        <v>393</v>
      </c>
      <c r="H189" s="142">
        <v>50850177</v>
      </c>
      <c r="I189" s="145">
        <v>12</v>
      </c>
      <c r="J189" s="144" t="str">
        <f t="shared" si="19"/>
        <v>CL</v>
      </c>
      <c r="K189" s="9" t="str">
        <f t="shared" si="26"/>
        <v>POUS269976</v>
      </c>
      <c r="L189" s="84">
        <v>12</v>
      </c>
      <c r="M189" s="84">
        <v>0</v>
      </c>
      <c r="N189" s="84">
        <v>0</v>
      </c>
      <c r="O189" s="84">
        <v>0</v>
      </c>
      <c r="P189" s="85"/>
      <c r="Q189" s="86">
        <f t="shared" si="20"/>
        <v>0</v>
      </c>
      <c r="R189" s="87">
        <f>IFERROR(VLOOKUP(H189,AB:AE,3,0),I189)</f>
        <v>12</v>
      </c>
      <c r="S189" s="87">
        <f t="shared" si="23"/>
        <v>0</v>
      </c>
      <c r="T189" s="84">
        <f t="shared" ca="1" si="28"/>
        <v>168</v>
      </c>
      <c r="U189" s="95"/>
      <c r="W189" t="e">
        <v>#N/A</v>
      </c>
      <c r="X189" t="e">
        <v>#N/A</v>
      </c>
      <c r="Y189" t="e">
        <v>#N/A</v>
      </c>
      <c r="AB189">
        <v>50850361</v>
      </c>
      <c r="AC189">
        <v>5</v>
      </c>
      <c r="AD189">
        <v>0</v>
      </c>
      <c r="AE189" t="s">
        <v>307</v>
      </c>
      <c r="AF189" t="s">
        <v>303</v>
      </c>
      <c r="AG189" s="72">
        <v>166.184</v>
      </c>
    </row>
    <row r="190" spans="1:33" x14ac:dyDescent="0.35">
      <c r="A190" s="59" t="str">
        <f t="shared" si="21"/>
        <v>ASY-000056-00POUS269976</v>
      </c>
      <c r="B190" s="61">
        <v>45560</v>
      </c>
      <c r="C190" s="81">
        <f t="shared" ca="1" si="18"/>
        <v>45729</v>
      </c>
      <c r="D190" s="14" t="s">
        <v>375</v>
      </c>
      <c r="E190" s="82" t="str">
        <f t="shared" si="22"/>
        <v>ASY-0000</v>
      </c>
      <c r="F190" s="9" t="s">
        <v>88</v>
      </c>
      <c r="G190" s="9" t="s">
        <v>393</v>
      </c>
      <c r="H190" s="142">
        <v>50850178</v>
      </c>
      <c r="I190" s="145">
        <v>12</v>
      </c>
      <c r="J190" s="144" t="str">
        <f t="shared" si="19"/>
        <v>CL</v>
      </c>
      <c r="K190" s="9" t="str">
        <f t="shared" si="26"/>
        <v>POUS269976</v>
      </c>
      <c r="L190" s="84">
        <v>12</v>
      </c>
      <c r="M190" s="84">
        <v>0</v>
      </c>
      <c r="N190" s="84">
        <v>0</v>
      </c>
      <c r="O190" s="84">
        <v>0</v>
      </c>
      <c r="P190" s="85"/>
      <c r="Q190" s="86">
        <f t="shared" si="20"/>
        <v>0</v>
      </c>
      <c r="R190" s="87">
        <f>IFERROR(VLOOKUP(H190,AB:AE,3,0),I190)</f>
        <v>12</v>
      </c>
      <c r="S190" s="87">
        <f t="shared" si="23"/>
        <v>0</v>
      </c>
      <c r="T190" s="84">
        <f t="shared" ca="1" si="28"/>
        <v>168</v>
      </c>
      <c r="U190" s="95"/>
      <c r="W190" t="s">
        <v>560</v>
      </c>
      <c r="X190" t="e">
        <v>#N/A</v>
      </c>
      <c r="Y190" t="e">
        <v>#N/A</v>
      </c>
      <c r="AB190">
        <v>50850362</v>
      </c>
      <c r="AC190">
        <v>5</v>
      </c>
      <c r="AD190">
        <v>0</v>
      </c>
      <c r="AE190" t="s">
        <v>307</v>
      </c>
      <c r="AF190" t="s">
        <v>303</v>
      </c>
      <c r="AG190" s="72">
        <v>0</v>
      </c>
    </row>
    <row r="191" spans="1:33" x14ac:dyDescent="0.35">
      <c r="A191" s="59" t="str">
        <f t="shared" si="21"/>
        <v>ASY-000082-00POUS269976</v>
      </c>
      <c r="B191" s="61">
        <v>45560</v>
      </c>
      <c r="C191" s="81">
        <f t="shared" ca="1" si="18"/>
        <v>45729</v>
      </c>
      <c r="D191" s="14" t="s">
        <v>166</v>
      </c>
      <c r="E191" s="82" t="str">
        <f t="shared" si="22"/>
        <v>ASY-0000</v>
      </c>
      <c r="F191" s="9" t="s">
        <v>88</v>
      </c>
      <c r="G191" s="9" t="s">
        <v>393</v>
      </c>
      <c r="H191" s="142">
        <v>50850179</v>
      </c>
      <c r="I191" s="145">
        <v>12</v>
      </c>
      <c r="J191" s="144" t="str">
        <f t="shared" si="19"/>
        <v>CL</v>
      </c>
      <c r="K191" s="9" t="str">
        <f t="shared" si="26"/>
        <v>POUS269976</v>
      </c>
      <c r="L191" s="84">
        <v>12</v>
      </c>
      <c r="M191" s="84">
        <v>0</v>
      </c>
      <c r="N191" s="84">
        <v>0</v>
      </c>
      <c r="O191" s="84">
        <v>0</v>
      </c>
      <c r="P191" s="85"/>
      <c r="Q191" s="86">
        <f t="shared" si="20"/>
        <v>0</v>
      </c>
      <c r="R191" s="87">
        <f>IFERROR(VLOOKUP(H191,AB:AE,3,0),I191)</f>
        <v>12</v>
      </c>
      <c r="S191" s="87">
        <f t="shared" si="23"/>
        <v>0</v>
      </c>
      <c r="T191" s="84">
        <f t="shared" ca="1" si="28"/>
        <v>168</v>
      </c>
      <c r="U191" s="95"/>
      <c r="W191" t="s">
        <v>560</v>
      </c>
      <c r="X191" t="e">
        <v>#N/A</v>
      </c>
      <c r="Y191" t="e">
        <v>#N/A</v>
      </c>
      <c r="AB191">
        <v>50850363</v>
      </c>
      <c r="AC191">
        <v>5</v>
      </c>
      <c r="AD191">
        <v>0</v>
      </c>
      <c r="AE191" t="s">
        <v>307</v>
      </c>
      <c r="AF191" t="s">
        <v>303</v>
      </c>
      <c r="AG191" s="72">
        <v>0</v>
      </c>
    </row>
    <row r="192" spans="1:33" x14ac:dyDescent="0.35">
      <c r="A192" s="59" t="str">
        <f t="shared" si="21"/>
        <v>ASY-000088-00POUS269976</v>
      </c>
      <c r="B192" s="61">
        <v>45560</v>
      </c>
      <c r="C192" s="81">
        <f t="shared" ca="1" si="18"/>
        <v>45729</v>
      </c>
      <c r="D192" s="14" t="s">
        <v>109</v>
      </c>
      <c r="E192" s="82" t="str">
        <f t="shared" si="22"/>
        <v>ASY-0000</v>
      </c>
      <c r="F192" s="9" t="s">
        <v>88</v>
      </c>
      <c r="G192" s="9" t="s">
        <v>393</v>
      </c>
      <c r="H192" s="142">
        <v>50850180</v>
      </c>
      <c r="I192" s="145">
        <v>12</v>
      </c>
      <c r="J192" s="144" t="str">
        <f t="shared" si="19"/>
        <v>CL</v>
      </c>
      <c r="K192" s="9" t="str">
        <f t="shared" si="26"/>
        <v>POUS269976</v>
      </c>
      <c r="L192" s="84">
        <v>12</v>
      </c>
      <c r="M192" s="84">
        <v>0</v>
      </c>
      <c r="N192" s="84">
        <v>0</v>
      </c>
      <c r="O192" s="84">
        <v>0</v>
      </c>
      <c r="P192" s="85"/>
      <c r="Q192" s="86">
        <f t="shared" si="20"/>
        <v>0</v>
      </c>
      <c r="R192" s="87">
        <f>IFERROR(VLOOKUP(H192,AB:AE,3,0),I192)</f>
        <v>12</v>
      </c>
      <c r="S192" s="87">
        <f t="shared" si="23"/>
        <v>0</v>
      </c>
      <c r="T192" s="84">
        <f t="shared" ca="1" si="28"/>
        <v>168</v>
      </c>
      <c r="U192" s="95"/>
      <c r="W192" t="s">
        <v>560</v>
      </c>
      <c r="X192" t="e">
        <v>#N/A</v>
      </c>
      <c r="Y192" t="e">
        <v>#N/A</v>
      </c>
      <c r="AB192">
        <v>50850366</v>
      </c>
      <c r="AC192">
        <v>3</v>
      </c>
      <c r="AD192">
        <v>0</v>
      </c>
      <c r="AE192" t="s">
        <v>307</v>
      </c>
      <c r="AF192" t="s">
        <v>303</v>
      </c>
      <c r="AG192" s="72">
        <v>0</v>
      </c>
    </row>
    <row r="193" spans="1:33" s="155" customFormat="1" x14ac:dyDescent="0.35">
      <c r="A193" s="59" t="str">
        <f t="shared" si="21"/>
        <v>APG-000085-00POUS270049</v>
      </c>
      <c r="B193" s="133">
        <v>45560</v>
      </c>
      <c r="C193" s="81">
        <f t="shared" ca="1" si="18"/>
        <v>45729</v>
      </c>
      <c r="D193" s="14" t="s">
        <v>100</v>
      </c>
      <c r="E193" s="82" t="str">
        <f t="shared" si="22"/>
        <v>APG-0000</v>
      </c>
      <c r="F193" s="135" t="s">
        <v>88</v>
      </c>
      <c r="G193" s="135" t="s">
        <v>127</v>
      </c>
      <c r="H193" s="142">
        <v>50850194</v>
      </c>
      <c r="I193" s="145">
        <v>1</v>
      </c>
      <c r="J193" s="144" t="str">
        <f t="shared" si="19"/>
        <v>CL</v>
      </c>
      <c r="K193" s="135" t="s">
        <v>127</v>
      </c>
      <c r="L193" s="84">
        <v>1</v>
      </c>
      <c r="M193" s="84">
        <v>0</v>
      </c>
      <c r="N193" s="84">
        <v>0</v>
      </c>
      <c r="O193" s="84">
        <v>0</v>
      </c>
      <c r="P193" s="85"/>
      <c r="Q193" s="86">
        <f t="shared" si="20"/>
        <v>0</v>
      </c>
      <c r="R193" s="87">
        <f>IFERROR(VLOOKUP(H193,AB:AE,3,0),I193)</f>
        <v>1</v>
      </c>
      <c r="S193" s="87">
        <f t="shared" si="23"/>
        <v>0</v>
      </c>
      <c r="T193" s="136" t="s">
        <v>301</v>
      </c>
      <c r="U193" s="154"/>
      <c r="W193" t="e">
        <v>#N/A</v>
      </c>
      <c r="X193" t="e">
        <v>#N/A</v>
      </c>
      <c r="Y193" t="e">
        <v>#N/A</v>
      </c>
      <c r="AB193" s="155">
        <v>50850367</v>
      </c>
      <c r="AC193" s="155">
        <v>3</v>
      </c>
      <c r="AD193" s="155">
        <v>0</v>
      </c>
      <c r="AE193" s="155" t="s">
        <v>307</v>
      </c>
      <c r="AF193" s="155" t="s">
        <v>303</v>
      </c>
      <c r="AG193" s="156">
        <v>0</v>
      </c>
    </row>
    <row r="194" spans="1:33" s="155" customFormat="1" x14ac:dyDescent="0.35">
      <c r="A194" s="59" t="str">
        <f t="shared" si="21"/>
        <v>ASY-000079-00POUS270049</v>
      </c>
      <c r="B194" s="133">
        <v>45560</v>
      </c>
      <c r="C194" s="81">
        <f t="shared" ca="1" si="18"/>
        <v>45729</v>
      </c>
      <c r="D194" s="14" t="s">
        <v>105</v>
      </c>
      <c r="E194" s="82" t="str">
        <f t="shared" si="22"/>
        <v>ASY-0000</v>
      </c>
      <c r="F194" s="135" t="s">
        <v>88</v>
      </c>
      <c r="G194" s="135" t="s">
        <v>127</v>
      </c>
      <c r="H194" s="142">
        <v>50850181</v>
      </c>
      <c r="I194" s="150">
        <v>1</v>
      </c>
      <c r="J194" s="144">
        <f t="shared" si="19"/>
        <v>12</v>
      </c>
      <c r="K194" s="135" t="s">
        <v>127</v>
      </c>
      <c r="L194" s="84">
        <v>1</v>
      </c>
      <c r="M194" s="84">
        <v>0</v>
      </c>
      <c r="N194" s="84">
        <v>0</v>
      </c>
      <c r="O194" s="84">
        <v>0</v>
      </c>
      <c r="P194" s="85"/>
      <c r="Q194" s="86">
        <f t="shared" si="20"/>
        <v>0</v>
      </c>
      <c r="R194" s="87">
        <f>IFERROR(VLOOKUP(H194,AB:AE,3,0),0)</f>
        <v>1</v>
      </c>
      <c r="S194" s="87">
        <f t="shared" si="23"/>
        <v>0</v>
      </c>
      <c r="T194" s="136" t="s">
        <v>301</v>
      </c>
      <c r="U194" s="154"/>
      <c r="V194" t="s">
        <v>585</v>
      </c>
      <c r="W194" t="s">
        <v>560</v>
      </c>
      <c r="X194" t="s">
        <v>303</v>
      </c>
      <c r="Y194" t="s">
        <v>303</v>
      </c>
      <c r="Z194"/>
      <c r="AB194" s="155">
        <v>50850368</v>
      </c>
      <c r="AC194" s="155">
        <v>3</v>
      </c>
      <c r="AD194" s="155">
        <v>0</v>
      </c>
      <c r="AE194" s="155" t="s">
        <v>307</v>
      </c>
      <c r="AF194" s="155" t="s">
        <v>303</v>
      </c>
      <c r="AG194" s="156">
        <v>0</v>
      </c>
    </row>
    <row r="195" spans="1:33" s="155" customFormat="1" x14ac:dyDescent="0.35">
      <c r="A195" s="59" t="str">
        <f t="shared" si="21"/>
        <v>ASY-000087-00POUS270049</v>
      </c>
      <c r="B195" s="133">
        <v>45560</v>
      </c>
      <c r="C195" s="81">
        <f t="shared" ref="C195:C258" ca="1" si="29">TODAY()</f>
        <v>45729</v>
      </c>
      <c r="D195" s="14" t="s">
        <v>108</v>
      </c>
      <c r="E195" s="82" t="str">
        <f t="shared" si="22"/>
        <v>ASY-0000</v>
      </c>
      <c r="F195" s="135" t="s">
        <v>88</v>
      </c>
      <c r="G195" s="135" t="s">
        <v>127</v>
      </c>
      <c r="H195" s="142">
        <v>50850182</v>
      </c>
      <c r="I195" s="145">
        <v>1</v>
      </c>
      <c r="J195" s="144">
        <f t="shared" ref="J195:J258" si="30">IFERROR(VLOOKUP(H195,AB:AD,2,0),"CL")</f>
        <v>12</v>
      </c>
      <c r="K195" s="135" t="s">
        <v>127</v>
      </c>
      <c r="L195" s="84">
        <v>1</v>
      </c>
      <c r="M195" s="84">
        <v>0</v>
      </c>
      <c r="N195" s="84">
        <v>0</v>
      </c>
      <c r="O195" s="84">
        <v>0</v>
      </c>
      <c r="P195" s="85"/>
      <c r="Q195" s="86">
        <f t="shared" ref="Q195:Q258" si="31">(L195+M195+N195+O195)-I195</f>
        <v>0</v>
      </c>
      <c r="R195" s="87">
        <f>IFERROR(VLOOKUP(H195,AB:AE,3,0),0)</f>
        <v>1</v>
      </c>
      <c r="S195" s="87">
        <f t="shared" si="23"/>
        <v>0</v>
      </c>
      <c r="T195" s="136" t="s">
        <v>301</v>
      </c>
      <c r="U195" s="154" t="s">
        <v>308</v>
      </c>
      <c r="V195" t="s">
        <v>585</v>
      </c>
      <c r="W195" t="s">
        <v>560</v>
      </c>
      <c r="X195" t="s">
        <v>303</v>
      </c>
      <c r="Y195" t="s">
        <v>303</v>
      </c>
      <c r="Z195"/>
      <c r="AB195" s="155">
        <v>50850369</v>
      </c>
      <c r="AC195" s="155">
        <v>3</v>
      </c>
      <c r="AD195" s="155">
        <v>0</v>
      </c>
      <c r="AE195" s="155" t="s">
        <v>307</v>
      </c>
      <c r="AF195" s="155" t="s">
        <v>303</v>
      </c>
      <c r="AG195" s="156">
        <v>0</v>
      </c>
    </row>
    <row r="196" spans="1:33" s="155" customFormat="1" x14ac:dyDescent="0.35">
      <c r="A196" s="59" t="str">
        <f t="shared" ref="A196:A259" si="32">CONCATENATE(D196,G196)</f>
        <v>L35-I-12-06-30-80-MULT-120POUS270049</v>
      </c>
      <c r="B196" s="133">
        <v>45560</v>
      </c>
      <c r="C196" s="81">
        <f t="shared" ca="1" si="29"/>
        <v>45729</v>
      </c>
      <c r="D196" s="14" t="s">
        <v>440</v>
      </c>
      <c r="E196" s="82" t="str">
        <f t="shared" ref="E196:E259" si="33">LEFT(D196,8)</f>
        <v>L35-I-12</v>
      </c>
      <c r="F196" s="135" t="s">
        <v>87</v>
      </c>
      <c r="G196" s="135" t="s">
        <v>127</v>
      </c>
      <c r="H196" s="16">
        <v>30850101</v>
      </c>
      <c r="I196" s="145">
        <v>1</v>
      </c>
      <c r="J196" s="144">
        <f t="shared" si="30"/>
        <v>12</v>
      </c>
      <c r="K196" s="135" t="s">
        <v>127</v>
      </c>
      <c r="L196" s="84">
        <v>0</v>
      </c>
      <c r="M196" s="84">
        <v>1</v>
      </c>
      <c r="N196" s="84">
        <v>0</v>
      </c>
      <c r="O196" s="84">
        <v>0</v>
      </c>
      <c r="P196" s="85"/>
      <c r="Q196" s="86">
        <f t="shared" si="31"/>
        <v>0</v>
      </c>
      <c r="R196" s="87">
        <f>IFERROR(VLOOKUP(H196,AB:AE,3,0),0)</f>
        <v>0</v>
      </c>
      <c r="S196" s="87">
        <f t="shared" ref="S196:S259" si="34">R196-L196</f>
        <v>0</v>
      </c>
      <c r="T196" s="136">
        <f ca="1">DAYS360(B196,C196)</f>
        <v>168</v>
      </c>
      <c r="U196" s="154"/>
      <c r="V196" t="s">
        <v>561</v>
      </c>
      <c r="W196" t="s">
        <v>587</v>
      </c>
      <c r="X196" t="s">
        <v>303</v>
      </c>
      <c r="Y196" t="s">
        <v>303</v>
      </c>
      <c r="Z196" t="s">
        <v>772</v>
      </c>
      <c r="AB196" s="155">
        <v>50850370</v>
      </c>
      <c r="AC196" s="155">
        <v>3</v>
      </c>
      <c r="AD196" s="155">
        <v>0</v>
      </c>
      <c r="AE196" s="155" t="s">
        <v>307</v>
      </c>
      <c r="AF196" s="155" t="s">
        <v>303</v>
      </c>
      <c r="AG196" s="156">
        <v>0</v>
      </c>
    </row>
    <row r="197" spans="1:33" s="155" customFormat="1" x14ac:dyDescent="0.35">
      <c r="A197" s="59" t="str">
        <f t="shared" si="32"/>
        <v>APG-000085-00POUS270051</v>
      </c>
      <c r="B197" s="133">
        <v>45560</v>
      </c>
      <c r="C197" s="81">
        <f t="shared" ca="1" si="29"/>
        <v>45729</v>
      </c>
      <c r="D197" s="14" t="s">
        <v>100</v>
      </c>
      <c r="E197" s="82" t="str">
        <f t="shared" si="33"/>
        <v>APG-0000</v>
      </c>
      <c r="F197" s="135" t="s">
        <v>88</v>
      </c>
      <c r="G197" s="135" t="s">
        <v>442</v>
      </c>
      <c r="H197" s="142">
        <v>50850195</v>
      </c>
      <c r="I197" s="145">
        <v>5</v>
      </c>
      <c r="J197" s="144" t="str">
        <f t="shared" si="30"/>
        <v>CL</v>
      </c>
      <c r="K197" s="135" t="s">
        <v>442</v>
      </c>
      <c r="L197" s="84">
        <v>5</v>
      </c>
      <c r="M197" s="84">
        <v>0</v>
      </c>
      <c r="N197" s="84">
        <v>0</v>
      </c>
      <c r="O197" s="84">
        <v>0</v>
      </c>
      <c r="P197" s="85"/>
      <c r="Q197" s="86">
        <f t="shared" si="31"/>
        <v>0</v>
      </c>
      <c r="R197" s="87">
        <f>IFERROR(VLOOKUP(H197,AB:AE,3,0),I197)</f>
        <v>5</v>
      </c>
      <c r="S197" s="87">
        <f t="shared" si="34"/>
        <v>0</v>
      </c>
      <c r="T197" s="136" t="s">
        <v>301</v>
      </c>
      <c r="U197" s="154"/>
      <c r="W197" t="e">
        <v>#N/A</v>
      </c>
      <c r="X197" t="e">
        <v>#N/A</v>
      </c>
      <c r="Y197" t="e">
        <v>#N/A</v>
      </c>
      <c r="AB197" s="155">
        <v>50850371</v>
      </c>
      <c r="AC197" s="155">
        <v>3</v>
      </c>
      <c r="AD197" s="155">
        <v>0</v>
      </c>
      <c r="AE197" s="155" t="s">
        <v>307</v>
      </c>
      <c r="AF197" s="155" t="s">
        <v>303</v>
      </c>
      <c r="AG197" s="156">
        <v>0</v>
      </c>
    </row>
    <row r="198" spans="1:33" s="155" customFormat="1" x14ac:dyDescent="0.35">
      <c r="A198" s="59" t="str">
        <f t="shared" si="32"/>
        <v>ASY-000079-00POUS270051</v>
      </c>
      <c r="B198" s="133">
        <v>45560</v>
      </c>
      <c r="C198" s="81">
        <f t="shared" ca="1" si="29"/>
        <v>45729</v>
      </c>
      <c r="D198" s="14" t="s">
        <v>105</v>
      </c>
      <c r="E198" s="82" t="str">
        <f t="shared" si="33"/>
        <v>ASY-0000</v>
      </c>
      <c r="F198" s="135" t="s">
        <v>88</v>
      </c>
      <c r="G198" s="135" t="s">
        <v>442</v>
      </c>
      <c r="H198" s="142">
        <v>50850185</v>
      </c>
      <c r="I198" s="145">
        <v>5</v>
      </c>
      <c r="J198" s="144" t="str">
        <f t="shared" si="30"/>
        <v>CL</v>
      </c>
      <c r="K198" s="135" t="s">
        <v>442</v>
      </c>
      <c r="L198" s="84">
        <v>5</v>
      </c>
      <c r="M198" s="84">
        <v>0</v>
      </c>
      <c r="N198" s="84">
        <v>0</v>
      </c>
      <c r="O198" s="84">
        <v>0</v>
      </c>
      <c r="P198" s="85"/>
      <c r="Q198" s="86">
        <f t="shared" si="31"/>
        <v>0</v>
      </c>
      <c r="R198" s="87">
        <f>IFERROR(VLOOKUP(H198,AB:AE,3,0),I198)</f>
        <v>5</v>
      </c>
      <c r="S198" s="87">
        <f t="shared" si="34"/>
        <v>0</v>
      </c>
      <c r="T198" s="136">
        <f ca="1">DAYS360(B198,C198)</f>
        <v>168</v>
      </c>
      <c r="U198" s="154"/>
      <c r="W198" t="s">
        <v>560</v>
      </c>
      <c r="X198" t="e">
        <v>#N/A</v>
      </c>
      <c r="Y198" t="e">
        <v>#N/A</v>
      </c>
      <c r="AB198" s="155">
        <v>50850372</v>
      </c>
      <c r="AC198" s="155">
        <v>3</v>
      </c>
      <c r="AD198" s="155">
        <v>0</v>
      </c>
      <c r="AE198" s="155" t="s">
        <v>307</v>
      </c>
      <c r="AF198" s="155" t="s">
        <v>303</v>
      </c>
      <c r="AG198" s="156">
        <v>0</v>
      </c>
    </row>
    <row r="199" spans="1:33" s="155" customFormat="1" x14ac:dyDescent="0.35">
      <c r="A199" s="59" t="str">
        <f t="shared" si="32"/>
        <v>ASY-000087-00POUS270051</v>
      </c>
      <c r="B199" s="133">
        <v>45560</v>
      </c>
      <c r="C199" s="81">
        <f t="shared" ca="1" si="29"/>
        <v>45729</v>
      </c>
      <c r="D199" s="14" t="s">
        <v>108</v>
      </c>
      <c r="E199" s="82" t="str">
        <f t="shared" si="33"/>
        <v>ASY-0000</v>
      </c>
      <c r="F199" s="135" t="s">
        <v>88</v>
      </c>
      <c r="G199" s="135" t="s">
        <v>442</v>
      </c>
      <c r="H199" s="142">
        <v>50850186</v>
      </c>
      <c r="I199" s="150">
        <v>5</v>
      </c>
      <c r="J199" s="144">
        <f t="shared" si="30"/>
        <v>12</v>
      </c>
      <c r="K199" s="135" t="s">
        <v>442</v>
      </c>
      <c r="L199" s="84">
        <v>5</v>
      </c>
      <c r="M199" s="84">
        <v>0</v>
      </c>
      <c r="N199" s="84">
        <v>0</v>
      </c>
      <c r="O199" s="84">
        <v>0</v>
      </c>
      <c r="P199" s="85"/>
      <c r="Q199" s="86">
        <f t="shared" si="31"/>
        <v>0</v>
      </c>
      <c r="R199" s="87">
        <f>IFERROR(VLOOKUP(H199,AB:AE,3,0),0)</f>
        <v>5</v>
      </c>
      <c r="S199" s="87">
        <f t="shared" si="34"/>
        <v>0</v>
      </c>
      <c r="T199" s="84" t="s">
        <v>301</v>
      </c>
      <c r="U199" s="154"/>
      <c r="V199" t="s">
        <v>561</v>
      </c>
      <c r="W199" t="s">
        <v>560</v>
      </c>
      <c r="X199" t="s">
        <v>303</v>
      </c>
      <c r="Y199" t="s">
        <v>303</v>
      </c>
      <c r="Z199"/>
      <c r="AB199" s="155">
        <v>50850373</v>
      </c>
      <c r="AC199" s="155">
        <v>3</v>
      </c>
      <c r="AD199" s="155">
        <v>0</v>
      </c>
      <c r="AE199" s="155" t="s">
        <v>307</v>
      </c>
      <c r="AF199" s="155" t="s">
        <v>303</v>
      </c>
      <c r="AG199" s="156">
        <v>0</v>
      </c>
    </row>
    <row r="200" spans="1:33" s="155" customFormat="1" x14ac:dyDescent="0.35">
      <c r="A200" s="59" t="str">
        <f t="shared" si="32"/>
        <v>L35-I-12-10-30-90-MULT-120POUS270051</v>
      </c>
      <c r="B200" s="133">
        <v>45560</v>
      </c>
      <c r="C200" s="81">
        <f t="shared" ca="1" si="29"/>
        <v>45729</v>
      </c>
      <c r="D200" s="14" t="s">
        <v>441</v>
      </c>
      <c r="E200" s="82" t="str">
        <f t="shared" si="33"/>
        <v>L35-I-12</v>
      </c>
      <c r="F200" s="135" t="s">
        <v>87</v>
      </c>
      <c r="G200" s="135" t="s">
        <v>442</v>
      </c>
      <c r="H200" s="142">
        <v>30850103</v>
      </c>
      <c r="I200" s="145">
        <v>5</v>
      </c>
      <c r="J200" s="144">
        <f t="shared" si="30"/>
        <v>12</v>
      </c>
      <c r="K200" s="135" t="s">
        <v>442</v>
      </c>
      <c r="L200" s="84">
        <v>5</v>
      </c>
      <c r="M200" s="84">
        <v>0</v>
      </c>
      <c r="N200" s="84">
        <v>0</v>
      </c>
      <c r="O200" s="84">
        <v>0</v>
      </c>
      <c r="P200" s="85"/>
      <c r="Q200" s="86">
        <f t="shared" si="31"/>
        <v>0</v>
      </c>
      <c r="R200" s="87">
        <f>IFERROR(VLOOKUP(H200,AB:AE,3,0),0)</f>
        <v>5</v>
      </c>
      <c r="S200" s="87">
        <f t="shared" si="34"/>
        <v>0</v>
      </c>
      <c r="T200" s="136" t="s">
        <v>301</v>
      </c>
      <c r="U200" s="154"/>
      <c r="V200" t="s">
        <v>561</v>
      </c>
      <c r="W200" t="s">
        <v>560</v>
      </c>
      <c r="X200" t="s">
        <v>303</v>
      </c>
      <c r="Y200" t="s">
        <v>303</v>
      </c>
      <c r="Z200" t="s">
        <v>571</v>
      </c>
      <c r="AB200" s="155">
        <v>50850374</v>
      </c>
      <c r="AC200" s="155">
        <v>3</v>
      </c>
      <c r="AD200" s="155">
        <v>0</v>
      </c>
      <c r="AE200" s="155" t="s">
        <v>307</v>
      </c>
      <c r="AF200" s="155" t="s">
        <v>303</v>
      </c>
      <c r="AG200" s="156">
        <v>0</v>
      </c>
    </row>
    <row r="201" spans="1:33" s="155" customFormat="1" x14ac:dyDescent="0.35">
      <c r="A201" s="59" t="str">
        <f t="shared" si="32"/>
        <v>APG-000086-00POUS270399</v>
      </c>
      <c r="B201" s="133">
        <v>45560</v>
      </c>
      <c r="C201" s="81">
        <f t="shared" ca="1" si="29"/>
        <v>45729</v>
      </c>
      <c r="D201" s="14" t="s">
        <v>101</v>
      </c>
      <c r="E201" s="82" t="str">
        <f t="shared" si="33"/>
        <v>APG-0000</v>
      </c>
      <c r="F201" s="135" t="s">
        <v>88</v>
      </c>
      <c r="G201" s="135" t="s">
        <v>444</v>
      </c>
      <c r="H201" s="142">
        <v>50850196</v>
      </c>
      <c r="I201" s="145">
        <v>3</v>
      </c>
      <c r="J201" s="144" t="str">
        <f t="shared" si="30"/>
        <v>CL</v>
      </c>
      <c r="K201" s="135" t="s">
        <v>444</v>
      </c>
      <c r="L201" s="84">
        <v>3</v>
      </c>
      <c r="M201" s="84">
        <v>0</v>
      </c>
      <c r="N201" s="84">
        <v>0</v>
      </c>
      <c r="O201" s="84">
        <v>0</v>
      </c>
      <c r="P201" s="85"/>
      <c r="Q201" s="86">
        <f t="shared" si="31"/>
        <v>0</v>
      </c>
      <c r="R201" s="87">
        <f>IFERROR(VLOOKUP(H201,AB:AE,3,0),I201)</f>
        <v>3</v>
      </c>
      <c r="S201" s="87">
        <f t="shared" si="34"/>
        <v>0</v>
      </c>
      <c r="T201" s="136" t="s">
        <v>301</v>
      </c>
      <c r="U201" s="154"/>
      <c r="W201" t="e">
        <v>#N/A</v>
      </c>
      <c r="X201" t="e">
        <v>#N/A</v>
      </c>
      <c r="Y201" t="e">
        <v>#N/A</v>
      </c>
      <c r="AB201" s="155">
        <v>50850375</v>
      </c>
      <c r="AC201" s="155">
        <v>3</v>
      </c>
      <c r="AD201" s="155">
        <v>0</v>
      </c>
      <c r="AE201" s="155" t="s">
        <v>307</v>
      </c>
      <c r="AF201" s="155" t="s">
        <v>303</v>
      </c>
      <c r="AG201" s="156">
        <v>0</v>
      </c>
    </row>
    <row r="202" spans="1:33" s="155" customFormat="1" x14ac:dyDescent="0.35">
      <c r="A202" s="59" t="str">
        <f t="shared" si="32"/>
        <v>ASY-000080-00POUS270399</v>
      </c>
      <c r="B202" s="133">
        <v>45560</v>
      </c>
      <c r="C202" s="81">
        <f t="shared" ca="1" si="29"/>
        <v>45729</v>
      </c>
      <c r="D202" s="14" t="s">
        <v>106</v>
      </c>
      <c r="E202" s="82" t="str">
        <f t="shared" si="33"/>
        <v>ASY-0000</v>
      </c>
      <c r="F202" s="135" t="s">
        <v>88</v>
      </c>
      <c r="G202" s="135" t="s">
        <v>444</v>
      </c>
      <c r="H202" s="142">
        <v>50850190</v>
      </c>
      <c r="I202" s="150">
        <v>3</v>
      </c>
      <c r="J202" s="144">
        <f t="shared" si="30"/>
        <v>12</v>
      </c>
      <c r="K202" s="135" t="s">
        <v>444</v>
      </c>
      <c r="L202" s="84">
        <v>3</v>
      </c>
      <c r="M202" s="84">
        <v>0</v>
      </c>
      <c r="N202" s="84">
        <v>0</v>
      </c>
      <c r="O202" s="84">
        <v>0</v>
      </c>
      <c r="P202" s="85"/>
      <c r="Q202" s="86">
        <f t="shared" si="31"/>
        <v>0</v>
      </c>
      <c r="R202" s="87">
        <f>IFERROR(VLOOKUP(H202,AB:AE,3,0),0)</f>
        <v>3</v>
      </c>
      <c r="S202" s="87">
        <f t="shared" si="34"/>
        <v>0</v>
      </c>
      <c r="T202" s="84" t="s">
        <v>301</v>
      </c>
      <c r="U202" s="154"/>
      <c r="V202" t="s">
        <v>561</v>
      </c>
      <c r="W202" t="s">
        <v>560</v>
      </c>
      <c r="X202" t="s">
        <v>303</v>
      </c>
      <c r="Y202" t="s">
        <v>303</v>
      </c>
      <c r="Z202"/>
      <c r="AB202" s="155">
        <v>50850376</v>
      </c>
      <c r="AC202" s="155">
        <v>3</v>
      </c>
      <c r="AD202" s="155">
        <v>0</v>
      </c>
      <c r="AE202" s="155" t="s">
        <v>307</v>
      </c>
      <c r="AF202" s="155" t="s">
        <v>303</v>
      </c>
      <c r="AG202" s="156">
        <v>0</v>
      </c>
    </row>
    <row r="203" spans="1:33" s="155" customFormat="1" x14ac:dyDescent="0.35">
      <c r="A203" s="59" t="str">
        <f t="shared" si="32"/>
        <v>ASY-000087-00POUS270399</v>
      </c>
      <c r="B203" s="133">
        <v>45560</v>
      </c>
      <c r="C203" s="81">
        <f t="shared" ca="1" si="29"/>
        <v>45729</v>
      </c>
      <c r="D203" s="14" t="s">
        <v>108</v>
      </c>
      <c r="E203" s="82" t="str">
        <f t="shared" si="33"/>
        <v>ASY-0000</v>
      </c>
      <c r="F203" s="135" t="s">
        <v>88</v>
      </c>
      <c r="G203" s="135" t="s">
        <v>444</v>
      </c>
      <c r="H203" s="142">
        <v>50850189</v>
      </c>
      <c r="I203" s="150">
        <v>3</v>
      </c>
      <c r="J203" s="144">
        <f t="shared" si="30"/>
        <v>12</v>
      </c>
      <c r="K203" s="135" t="s">
        <v>444</v>
      </c>
      <c r="L203" s="84">
        <v>3</v>
      </c>
      <c r="M203" s="84">
        <v>0</v>
      </c>
      <c r="N203" s="84">
        <v>0</v>
      </c>
      <c r="O203" s="84">
        <v>0</v>
      </c>
      <c r="P203" s="85"/>
      <c r="Q203" s="86">
        <f t="shared" si="31"/>
        <v>0</v>
      </c>
      <c r="R203" s="87">
        <f>IFERROR(VLOOKUP(H203,AB:AE,3,0),0)</f>
        <v>3</v>
      </c>
      <c r="S203" s="87">
        <f t="shared" si="34"/>
        <v>0</v>
      </c>
      <c r="T203" s="84" t="s">
        <v>301</v>
      </c>
      <c r="U203" s="154"/>
      <c r="V203" t="s">
        <v>561</v>
      </c>
      <c r="W203" t="s">
        <v>560</v>
      </c>
      <c r="X203" t="s">
        <v>303</v>
      </c>
      <c r="Y203" t="s">
        <v>303</v>
      </c>
      <c r="Z203"/>
      <c r="AB203" s="155">
        <v>50850377</v>
      </c>
      <c r="AC203" s="155">
        <v>3</v>
      </c>
      <c r="AD203" s="155">
        <v>0</v>
      </c>
      <c r="AE203" s="155" t="s">
        <v>307</v>
      </c>
      <c r="AF203" s="155" t="s">
        <v>303</v>
      </c>
      <c r="AG203" s="156">
        <v>0</v>
      </c>
    </row>
    <row r="204" spans="1:33" s="155" customFormat="1" x14ac:dyDescent="0.35">
      <c r="A204" s="59" t="str">
        <f t="shared" si="32"/>
        <v>L35-I-48-06-50-80-MULT-120POUS270399</v>
      </c>
      <c r="B204" s="133">
        <v>45560</v>
      </c>
      <c r="C204" s="81">
        <f t="shared" ca="1" si="29"/>
        <v>45729</v>
      </c>
      <c r="D204" s="14" t="s">
        <v>443</v>
      </c>
      <c r="E204" s="82" t="str">
        <f t="shared" si="33"/>
        <v>L35-I-48</v>
      </c>
      <c r="F204" s="135" t="s">
        <v>87</v>
      </c>
      <c r="G204" s="135" t="s">
        <v>444</v>
      </c>
      <c r="H204" s="16">
        <v>30850105</v>
      </c>
      <c r="I204" s="145">
        <v>3</v>
      </c>
      <c r="J204" s="144">
        <f t="shared" si="30"/>
        <v>12</v>
      </c>
      <c r="K204" s="135" t="s">
        <v>444</v>
      </c>
      <c r="L204" s="84">
        <v>2</v>
      </c>
      <c r="M204" s="84">
        <v>1</v>
      </c>
      <c r="N204" s="84">
        <v>0</v>
      </c>
      <c r="O204" s="84">
        <v>0</v>
      </c>
      <c r="P204" s="85"/>
      <c r="Q204" s="86">
        <f t="shared" si="31"/>
        <v>0</v>
      </c>
      <c r="R204" s="87">
        <f>IFERROR(VLOOKUP(H204,AB:AE,3,0),0)</f>
        <v>2</v>
      </c>
      <c r="S204" s="87">
        <f t="shared" si="34"/>
        <v>0</v>
      </c>
      <c r="T204" s="136">
        <f ca="1">DAYS360(B204,C204)</f>
        <v>168</v>
      </c>
      <c r="U204" s="154"/>
      <c r="V204" t="s">
        <v>561</v>
      </c>
      <c r="W204" t="s">
        <v>560</v>
      </c>
      <c r="X204" t="s">
        <v>303</v>
      </c>
      <c r="Y204" t="s">
        <v>303</v>
      </c>
      <c r="Z204" t="s">
        <v>772</v>
      </c>
      <c r="AB204" s="155">
        <v>50850378</v>
      </c>
      <c r="AC204" s="155">
        <v>3</v>
      </c>
      <c r="AD204" s="155">
        <v>0</v>
      </c>
      <c r="AE204" s="155" t="s">
        <v>307</v>
      </c>
      <c r="AF204" s="155" t="s">
        <v>303</v>
      </c>
      <c r="AG204" s="156">
        <v>0</v>
      </c>
    </row>
    <row r="205" spans="1:33" s="155" customFormat="1" x14ac:dyDescent="0.35">
      <c r="A205" s="59" t="str">
        <f t="shared" si="32"/>
        <v>APG-000087-00POUS270203</v>
      </c>
      <c r="B205" s="133">
        <v>45560</v>
      </c>
      <c r="C205" s="81">
        <f t="shared" ca="1" si="29"/>
        <v>45729</v>
      </c>
      <c r="D205" s="14" t="s">
        <v>80</v>
      </c>
      <c r="E205" s="82" t="str">
        <f t="shared" si="33"/>
        <v>APG-0000</v>
      </c>
      <c r="F205" s="135" t="s">
        <v>88</v>
      </c>
      <c r="G205" s="135" t="s">
        <v>446</v>
      </c>
      <c r="H205" s="142">
        <v>50850197</v>
      </c>
      <c r="I205" s="145">
        <v>2</v>
      </c>
      <c r="J205" s="144" t="str">
        <f t="shared" si="30"/>
        <v>CL</v>
      </c>
      <c r="K205" s="135" t="s">
        <v>446</v>
      </c>
      <c r="L205" s="84">
        <v>2</v>
      </c>
      <c r="M205" s="84">
        <v>0</v>
      </c>
      <c r="N205" s="84">
        <v>0</v>
      </c>
      <c r="O205" s="84">
        <v>0</v>
      </c>
      <c r="P205" s="85"/>
      <c r="Q205" s="86">
        <f t="shared" si="31"/>
        <v>0</v>
      </c>
      <c r="R205" s="87">
        <f>IFERROR(VLOOKUP(H205,AB:AE,3,0),I205)</f>
        <v>2</v>
      </c>
      <c r="S205" s="87">
        <f t="shared" si="34"/>
        <v>0</v>
      </c>
      <c r="T205" s="136" t="s">
        <v>301</v>
      </c>
      <c r="U205" s="154"/>
      <c r="W205" t="e">
        <v>#N/A</v>
      </c>
      <c r="X205" t="e">
        <v>#N/A</v>
      </c>
      <c r="Y205" t="e">
        <v>#N/A</v>
      </c>
      <c r="AB205" s="155">
        <v>50850379</v>
      </c>
      <c r="AC205" s="155">
        <v>3</v>
      </c>
      <c r="AD205" s="155">
        <v>0</v>
      </c>
      <c r="AE205" s="155" t="s">
        <v>307</v>
      </c>
      <c r="AF205" s="155" t="s">
        <v>303</v>
      </c>
      <c r="AG205" s="156">
        <v>0</v>
      </c>
    </row>
    <row r="206" spans="1:33" s="155" customFormat="1" x14ac:dyDescent="0.35">
      <c r="A206" s="59" t="str">
        <f t="shared" si="32"/>
        <v>ASY-000036-00POUS270203</v>
      </c>
      <c r="B206" s="133">
        <v>45560</v>
      </c>
      <c r="C206" s="81">
        <f t="shared" ca="1" si="29"/>
        <v>45729</v>
      </c>
      <c r="D206" s="14" t="s">
        <v>588</v>
      </c>
      <c r="E206" s="82" t="str">
        <f t="shared" si="33"/>
        <v>ASY-0000</v>
      </c>
      <c r="F206" s="135" t="s">
        <v>88</v>
      </c>
      <c r="G206" s="135" t="s">
        <v>446</v>
      </c>
      <c r="H206" s="142">
        <v>50850193</v>
      </c>
      <c r="I206" s="145">
        <v>2</v>
      </c>
      <c r="J206" s="144" t="str">
        <f t="shared" si="30"/>
        <v>CL</v>
      </c>
      <c r="K206" s="135" t="s">
        <v>446</v>
      </c>
      <c r="L206" s="84">
        <v>2</v>
      </c>
      <c r="M206" s="84">
        <v>0</v>
      </c>
      <c r="N206" s="84">
        <v>0</v>
      </c>
      <c r="O206" s="84">
        <v>0</v>
      </c>
      <c r="P206" s="85"/>
      <c r="Q206" s="86">
        <f t="shared" si="31"/>
        <v>0</v>
      </c>
      <c r="R206" s="87">
        <f>IFERROR(VLOOKUP(H206,AB:AE,3,0),I206)</f>
        <v>2</v>
      </c>
      <c r="S206" s="87">
        <f t="shared" si="34"/>
        <v>0</v>
      </c>
      <c r="T206" s="136">
        <f ca="1">DAYS360(B206,C206)</f>
        <v>168</v>
      </c>
      <c r="U206" s="154"/>
      <c r="W206" t="s">
        <v>560</v>
      </c>
      <c r="X206" t="e">
        <v>#N/A</v>
      </c>
      <c r="Y206" t="e">
        <v>#N/A</v>
      </c>
      <c r="AB206" s="155">
        <v>50850380</v>
      </c>
      <c r="AC206" s="155">
        <v>3</v>
      </c>
      <c r="AD206" s="155">
        <v>0</v>
      </c>
      <c r="AE206" s="155" t="s">
        <v>307</v>
      </c>
      <c r="AF206" s="155" t="s">
        <v>303</v>
      </c>
      <c r="AG206" s="156">
        <v>0</v>
      </c>
    </row>
    <row r="207" spans="1:33" s="155" customFormat="1" x14ac:dyDescent="0.35">
      <c r="A207" s="59" t="str">
        <f t="shared" si="32"/>
        <v>ASY-000083-00POUS270203</v>
      </c>
      <c r="B207" s="133">
        <v>45560</v>
      </c>
      <c r="C207" s="81">
        <f t="shared" ca="1" si="29"/>
        <v>45729</v>
      </c>
      <c r="D207" s="14" t="s">
        <v>82</v>
      </c>
      <c r="E207" s="82" t="str">
        <f t="shared" si="33"/>
        <v>ASY-0000</v>
      </c>
      <c r="F207" s="135" t="s">
        <v>88</v>
      </c>
      <c r="G207" s="135" t="s">
        <v>446</v>
      </c>
      <c r="H207" s="142">
        <v>50850192</v>
      </c>
      <c r="I207" s="145">
        <v>2</v>
      </c>
      <c r="J207" s="144" t="str">
        <f t="shared" si="30"/>
        <v>CL</v>
      </c>
      <c r="K207" s="135" t="s">
        <v>446</v>
      </c>
      <c r="L207" s="84">
        <v>2</v>
      </c>
      <c r="M207" s="84">
        <v>0</v>
      </c>
      <c r="N207" s="84">
        <v>0</v>
      </c>
      <c r="O207" s="84">
        <v>0</v>
      </c>
      <c r="P207" s="85"/>
      <c r="Q207" s="86">
        <f t="shared" si="31"/>
        <v>0</v>
      </c>
      <c r="R207" s="87">
        <f>IFERROR(VLOOKUP(H207,AB:AE,3,0),I207)</f>
        <v>2</v>
      </c>
      <c r="S207" s="87">
        <f t="shared" si="34"/>
        <v>0</v>
      </c>
      <c r="T207" s="136">
        <f ca="1">DAYS360(B207,C207)</f>
        <v>168</v>
      </c>
      <c r="U207" s="154"/>
      <c r="W207" t="s">
        <v>560</v>
      </c>
      <c r="X207" t="e">
        <v>#N/A</v>
      </c>
      <c r="Y207" t="e">
        <v>#N/A</v>
      </c>
      <c r="AB207" s="155">
        <v>50850381</v>
      </c>
      <c r="AC207" s="155">
        <v>3</v>
      </c>
      <c r="AD207" s="155">
        <v>0</v>
      </c>
      <c r="AE207" s="155" t="s">
        <v>307</v>
      </c>
      <c r="AF207" s="155" t="s">
        <v>303</v>
      </c>
      <c r="AG207" s="156">
        <v>0</v>
      </c>
    </row>
    <row r="208" spans="1:33" s="155" customFormat="1" x14ac:dyDescent="0.35">
      <c r="A208" s="59" t="str">
        <f t="shared" si="32"/>
        <v>ASY-000089-00POUS270203</v>
      </c>
      <c r="B208" s="133">
        <v>45560</v>
      </c>
      <c r="C208" s="81">
        <f t="shared" ca="1" si="29"/>
        <v>45729</v>
      </c>
      <c r="D208" s="14" t="s">
        <v>83</v>
      </c>
      <c r="E208" s="82" t="str">
        <f t="shared" si="33"/>
        <v>ASY-0000</v>
      </c>
      <c r="F208" s="135" t="s">
        <v>88</v>
      </c>
      <c r="G208" s="135" t="s">
        <v>446</v>
      </c>
      <c r="H208" s="142">
        <v>50850191</v>
      </c>
      <c r="I208" s="150">
        <v>2</v>
      </c>
      <c r="J208" s="144">
        <f t="shared" si="30"/>
        <v>12</v>
      </c>
      <c r="K208" s="135" t="s">
        <v>446</v>
      </c>
      <c r="L208" s="84">
        <v>2</v>
      </c>
      <c r="M208" s="84">
        <v>0</v>
      </c>
      <c r="N208" s="84">
        <v>0</v>
      </c>
      <c r="O208" s="84">
        <v>0</v>
      </c>
      <c r="P208" s="85"/>
      <c r="Q208" s="86">
        <f t="shared" si="31"/>
        <v>0</v>
      </c>
      <c r="R208" s="87">
        <f>IFERROR(VLOOKUP(H208,AB:AE,3,0),0)</f>
        <v>2</v>
      </c>
      <c r="S208" s="87">
        <f t="shared" si="34"/>
        <v>0</v>
      </c>
      <c r="T208" s="84" t="s">
        <v>301</v>
      </c>
      <c r="U208" s="154"/>
      <c r="V208" t="s">
        <v>561</v>
      </c>
      <c r="W208" t="s">
        <v>560</v>
      </c>
      <c r="X208" t="s">
        <v>303</v>
      </c>
      <c r="Y208" t="s">
        <v>303</v>
      </c>
      <c r="Z208"/>
      <c r="AB208" s="155">
        <v>50850382</v>
      </c>
      <c r="AC208" s="155">
        <v>3</v>
      </c>
      <c r="AD208" s="155">
        <v>0</v>
      </c>
      <c r="AE208" s="155" t="s">
        <v>307</v>
      </c>
      <c r="AF208" s="155" t="s">
        <v>303</v>
      </c>
      <c r="AG208" s="156">
        <v>0</v>
      </c>
    </row>
    <row r="209" spans="1:33" s="155" customFormat="1" x14ac:dyDescent="0.35">
      <c r="A209" s="59" t="str">
        <f t="shared" si="32"/>
        <v>L50-E-12-10-30-90-MULT-15X15POUS270203</v>
      </c>
      <c r="B209" s="133">
        <v>45560</v>
      </c>
      <c r="C209" s="81">
        <f t="shared" ca="1" si="29"/>
        <v>45729</v>
      </c>
      <c r="D209" s="14" t="s">
        <v>445</v>
      </c>
      <c r="E209" s="82" t="str">
        <f t="shared" si="33"/>
        <v>L50-E-12</v>
      </c>
      <c r="F209" s="135" t="s">
        <v>87</v>
      </c>
      <c r="G209" s="135" t="s">
        <v>446</v>
      </c>
      <c r="H209" s="16">
        <v>30850106</v>
      </c>
      <c r="I209" s="145">
        <v>2</v>
      </c>
      <c r="J209" s="144">
        <f t="shared" si="30"/>
        <v>12</v>
      </c>
      <c r="K209" s="135" t="s">
        <v>446</v>
      </c>
      <c r="L209" s="84">
        <v>0</v>
      </c>
      <c r="M209" s="84">
        <v>2</v>
      </c>
      <c r="N209" s="84">
        <v>0</v>
      </c>
      <c r="O209" s="84">
        <v>0</v>
      </c>
      <c r="P209" s="85"/>
      <c r="Q209" s="86">
        <f t="shared" si="31"/>
        <v>0</v>
      </c>
      <c r="R209" s="87">
        <f>IFERROR(VLOOKUP(H209,AB:AE,3,0),0)</f>
        <v>0</v>
      </c>
      <c r="S209" s="87">
        <f t="shared" si="34"/>
        <v>0</v>
      </c>
      <c r="T209" s="136">
        <f ca="1">DAYS360(B209,C209)</f>
        <v>168</v>
      </c>
      <c r="U209" s="154"/>
      <c r="V209" t="s">
        <v>561</v>
      </c>
      <c r="W209" t="s">
        <v>560</v>
      </c>
      <c r="X209" t="s">
        <v>303</v>
      </c>
      <c r="Y209" t="s">
        <v>303</v>
      </c>
      <c r="Z209" t="s">
        <v>772</v>
      </c>
      <c r="AB209" s="155">
        <v>50850383</v>
      </c>
      <c r="AC209" s="155">
        <v>3</v>
      </c>
      <c r="AD209" s="155">
        <v>0</v>
      </c>
      <c r="AE209" s="155" t="s">
        <v>307</v>
      </c>
      <c r="AF209" s="155" t="s">
        <v>303</v>
      </c>
      <c r="AG209" s="156">
        <v>0</v>
      </c>
    </row>
    <row r="210" spans="1:33" s="155" customFormat="1" x14ac:dyDescent="0.35">
      <c r="A210" s="59" t="str">
        <f t="shared" si="32"/>
        <v>APG-000088-00POUS270112</v>
      </c>
      <c r="B210" s="133">
        <v>45560</v>
      </c>
      <c r="C210" s="81">
        <f t="shared" ca="1" si="29"/>
        <v>45729</v>
      </c>
      <c r="D210" s="14" t="s">
        <v>102</v>
      </c>
      <c r="E210" s="82" t="str">
        <f t="shared" si="33"/>
        <v>APG-0000</v>
      </c>
      <c r="F210" s="135" t="s">
        <v>88</v>
      </c>
      <c r="G210" s="135" t="s">
        <v>448</v>
      </c>
      <c r="H210" s="142">
        <v>50850198</v>
      </c>
      <c r="I210" s="145">
        <v>2</v>
      </c>
      <c r="J210" s="144" t="str">
        <f t="shared" si="30"/>
        <v>CL</v>
      </c>
      <c r="K210" s="135" t="s">
        <v>448</v>
      </c>
      <c r="L210" s="84">
        <v>2</v>
      </c>
      <c r="M210" s="84">
        <v>0</v>
      </c>
      <c r="N210" s="84">
        <v>0</v>
      </c>
      <c r="O210" s="84">
        <v>0</v>
      </c>
      <c r="P210" s="85"/>
      <c r="Q210" s="86">
        <f t="shared" si="31"/>
        <v>0</v>
      </c>
      <c r="R210" s="87">
        <f>IFERROR(VLOOKUP(H210,AB:AE,3,0),I210)</f>
        <v>2</v>
      </c>
      <c r="S210" s="87">
        <f t="shared" si="34"/>
        <v>0</v>
      </c>
      <c r="T210" s="136" t="s">
        <v>301</v>
      </c>
      <c r="U210" s="154"/>
      <c r="W210" t="e">
        <v>#N/A</v>
      </c>
      <c r="X210" t="e">
        <v>#N/A</v>
      </c>
      <c r="Y210" t="e">
        <v>#N/A</v>
      </c>
      <c r="AB210" s="155">
        <v>50850384</v>
      </c>
      <c r="AC210" s="155">
        <v>3</v>
      </c>
      <c r="AD210" s="155">
        <v>0</v>
      </c>
      <c r="AE210" s="155" t="s">
        <v>307</v>
      </c>
      <c r="AF210" s="155" t="s">
        <v>303</v>
      </c>
      <c r="AG210" s="156">
        <v>0</v>
      </c>
    </row>
    <row r="211" spans="1:33" s="155" customFormat="1" x14ac:dyDescent="0.35">
      <c r="A211" s="59" t="str">
        <f t="shared" si="32"/>
        <v>ASY-000055-00POUS270112</v>
      </c>
      <c r="B211" s="133">
        <v>45560</v>
      </c>
      <c r="C211" s="81">
        <f t="shared" ca="1" si="29"/>
        <v>45729</v>
      </c>
      <c r="D211" s="14" t="s">
        <v>334</v>
      </c>
      <c r="E211" s="82" t="str">
        <f t="shared" si="33"/>
        <v>ASY-0000</v>
      </c>
      <c r="F211" s="135" t="s">
        <v>88</v>
      </c>
      <c r="G211" s="135" t="s">
        <v>448</v>
      </c>
      <c r="H211" s="142">
        <v>50850199</v>
      </c>
      <c r="I211" s="145">
        <v>2</v>
      </c>
      <c r="J211" s="144" t="str">
        <f t="shared" si="30"/>
        <v>CL</v>
      </c>
      <c r="K211" s="135" t="s">
        <v>448</v>
      </c>
      <c r="L211" s="84">
        <v>2</v>
      </c>
      <c r="M211" s="84">
        <v>0</v>
      </c>
      <c r="N211" s="84">
        <v>0</v>
      </c>
      <c r="O211" s="84">
        <v>0</v>
      </c>
      <c r="P211" s="85"/>
      <c r="Q211" s="86">
        <f t="shared" si="31"/>
        <v>0</v>
      </c>
      <c r="R211" s="87">
        <f>IFERROR(VLOOKUP(H211,AB:AE,3,0),I211)</f>
        <v>2</v>
      </c>
      <c r="S211" s="87">
        <f t="shared" si="34"/>
        <v>0</v>
      </c>
      <c r="T211" s="136">
        <f ca="1">DAYS360(B211,C211)</f>
        <v>168</v>
      </c>
      <c r="U211" s="154"/>
      <c r="W211" t="s">
        <v>560</v>
      </c>
      <c r="X211" t="e">
        <v>#N/A</v>
      </c>
      <c r="Y211" t="e">
        <v>#N/A</v>
      </c>
      <c r="AB211" s="155">
        <v>50850385</v>
      </c>
      <c r="AC211" s="155">
        <v>3</v>
      </c>
      <c r="AD211" s="155">
        <v>0</v>
      </c>
      <c r="AE211" s="155" t="s">
        <v>307</v>
      </c>
      <c r="AF211" s="155" t="s">
        <v>303</v>
      </c>
      <c r="AG211" s="156">
        <v>0</v>
      </c>
    </row>
    <row r="212" spans="1:33" s="155" customFormat="1" x14ac:dyDescent="0.35">
      <c r="A212" s="59" t="str">
        <f t="shared" si="32"/>
        <v>ASY-000084-00POUS270112</v>
      </c>
      <c r="B212" s="133">
        <v>45560</v>
      </c>
      <c r="C212" s="81">
        <f t="shared" ca="1" si="29"/>
        <v>45729</v>
      </c>
      <c r="D212" s="14" t="s">
        <v>95</v>
      </c>
      <c r="E212" s="82" t="str">
        <f t="shared" si="33"/>
        <v>ASY-0000</v>
      </c>
      <c r="F212" s="135" t="s">
        <v>88</v>
      </c>
      <c r="G212" s="135" t="s">
        <v>448</v>
      </c>
      <c r="H212" s="142">
        <v>50850200</v>
      </c>
      <c r="I212" s="150">
        <v>2</v>
      </c>
      <c r="J212" s="144">
        <f t="shared" si="30"/>
        <v>12</v>
      </c>
      <c r="K212" s="135" t="s">
        <v>448</v>
      </c>
      <c r="L212" s="84">
        <v>2</v>
      </c>
      <c r="M212" s="84">
        <v>0</v>
      </c>
      <c r="N212" s="84">
        <v>0</v>
      </c>
      <c r="O212" s="84">
        <v>0</v>
      </c>
      <c r="P212" s="85"/>
      <c r="Q212" s="86">
        <f t="shared" si="31"/>
        <v>0</v>
      </c>
      <c r="R212" s="87">
        <f>IFERROR(VLOOKUP(H212,AB:AE,3,0),0)</f>
        <v>2</v>
      </c>
      <c r="S212" s="87">
        <f t="shared" si="34"/>
        <v>0</v>
      </c>
      <c r="T212" s="84" t="s">
        <v>301</v>
      </c>
      <c r="U212" s="154"/>
      <c r="V212" t="s">
        <v>561</v>
      </c>
      <c r="W212" t="s">
        <v>560</v>
      </c>
      <c r="X212" t="s">
        <v>303</v>
      </c>
      <c r="Y212" t="s">
        <v>303</v>
      </c>
      <c r="Z212"/>
      <c r="AB212" s="155">
        <v>50850386</v>
      </c>
      <c r="AC212" s="155">
        <v>3</v>
      </c>
      <c r="AD212" s="155">
        <v>0</v>
      </c>
      <c r="AE212" s="155" t="s">
        <v>307</v>
      </c>
      <c r="AF212" s="155" t="s">
        <v>303</v>
      </c>
      <c r="AG212" s="156">
        <v>0</v>
      </c>
    </row>
    <row r="213" spans="1:33" s="155" customFormat="1" x14ac:dyDescent="0.35">
      <c r="A213" s="59" t="str">
        <f t="shared" si="32"/>
        <v>ASY-000089-00POUS270112</v>
      </c>
      <c r="B213" s="133">
        <v>45560</v>
      </c>
      <c r="C213" s="81">
        <f t="shared" ca="1" si="29"/>
        <v>45729</v>
      </c>
      <c r="D213" s="14" t="s">
        <v>83</v>
      </c>
      <c r="E213" s="82" t="str">
        <f t="shared" si="33"/>
        <v>ASY-0000</v>
      </c>
      <c r="F213" s="135" t="s">
        <v>88</v>
      </c>
      <c r="G213" s="135" t="s">
        <v>448</v>
      </c>
      <c r="H213" s="142">
        <v>50850201</v>
      </c>
      <c r="I213" s="150">
        <v>2</v>
      </c>
      <c r="J213" s="144">
        <f t="shared" si="30"/>
        <v>12</v>
      </c>
      <c r="K213" s="135" t="s">
        <v>448</v>
      </c>
      <c r="L213" s="84">
        <v>2</v>
      </c>
      <c r="M213" s="84">
        <v>0</v>
      </c>
      <c r="N213" s="84">
        <v>0</v>
      </c>
      <c r="O213" s="84">
        <v>0</v>
      </c>
      <c r="P213" s="85"/>
      <c r="Q213" s="86">
        <f t="shared" si="31"/>
        <v>0</v>
      </c>
      <c r="R213" s="87">
        <f>IFERROR(VLOOKUP(H213,AB:AE,3,0),0)</f>
        <v>2</v>
      </c>
      <c r="S213" s="87">
        <f t="shared" si="34"/>
        <v>0</v>
      </c>
      <c r="T213" s="84" t="s">
        <v>301</v>
      </c>
      <c r="U213" s="154"/>
      <c r="V213" t="s">
        <v>561</v>
      </c>
      <c r="W213" t="s">
        <v>560</v>
      </c>
      <c r="X213" t="s">
        <v>303</v>
      </c>
      <c r="Y213" t="s">
        <v>303</v>
      </c>
      <c r="Z213"/>
      <c r="AB213" s="155">
        <v>50850387</v>
      </c>
      <c r="AC213" s="155">
        <v>3</v>
      </c>
      <c r="AD213" s="155">
        <v>0</v>
      </c>
      <c r="AE213" s="155" t="s">
        <v>307</v>
      </c>
      <c r="AF213" s="155" t="s">
        <v>303</v>
      </c>
      <c r="AG213" s="156">
        <v>0</v>
      </c>
    </row>
    <row r="214" spans="1:33" s="155" customFormat="1" x14ac:dyDescent="0.35">
      <c r="A214" s="59" t="str">
        <f t="shared" si="32"/>
        <v>L50-E-48-12-35-80-MULT-9X17POUS270112</v>
      </c>
      <c r="B214" s="133">
        <v>45560</v>
      </c>
      <c r="C214" s="81">
        <f t="shared" ca="1" si="29"/>
        <v>45729</v>
      </c>
      <c r="D214" s="14" t="s">
        <v>447</v>
      </c>
      <c r="E214" s="82" t="str">
        <f t="shared" si="33"/>
        <v>L50-E-48</v>
      </c>
      <c r="F214" s="135" t="s">
        <v>87</v>
      </c>
      <c r="G214" s="135" t="s">
        <v>448</v>
      </c>
      <c r="H214" s="142">
        <v>30850107</v>
      </c>
      <c r="I214" s="145">
        <v>2</v>
      </c>
      <c r="J214" s="144">
        <f t="shared" si="30"/>
        <v>12</v>
      </c>
      <c r="K214" s="135" t="s">
        <v>448</v>
      </c>
      <c r="L214" s="84">
        <v>2</v>
      </c>
      <c r="M214" s="84">
        <v>0</v>
      </c>
      <c r="N214" s="84">
        <v>0</v>
      </c>
      <c r="O214" s="84">
        <v>0</v>
      </c>
      <c r="P214" s="85"/>
      <c r="Q214" s="86">
        <f t="shared" si="31"/>
        <v>0</v>
      </c>
      <c r="R214" s="87">
        <f>IFERROR(VLOOKUP(H214,AB:AE,3,0),0)</f>
        <v>2</v>
      </c>
      <c r="S214" s="87">
        <f t="shared" si="34"/>
        <v>0</v>
      </c>
      <c r="T214" s="84" t="s">
        <v>301</v>
      </c>
      <c r="U214" s="154"/>
      <c r="V214" t="s">
        <v>561</v>
      </c>
      <c r="W214" t="s">
        <v>570</v>
      </c>
      <c r="X214" t="s">
        <v>303</v>
      </c>
      <c r="Y214" t="s">
        <v>303</v>
      </c>
      <c r="Z214" t="s">
        <v>571</v>
      </c>
      <c r="AB214" s="155">
        <v>50850388</v>
      </c>
      <c r="AC214" s="155">
        <v>3</v>
      </c>
      <c r="AD214" s="155">
        <v>0</v>
      </c>
      <c r="AE214" s="155" t="s">
        <v>307</v>
      </c>
      <c r="AF214" s="155" t="s">
        <v>303</v>
      </c>
      <c r="AG214" s="156">
        <v>0</v>
      </c>
    </row>
    <row r="215" spans="1:33" s="155" customFormat="1" x14ac:dyDescent="0.35">
      <c r="A215" s="59" t="str">
        <f t="shared" si="32"/>
        <v>APG-000087-00POUS270192</v>
      </c>
      <c r="B215" s="133">
        <v>45560</v>
      </c>
      <c r="C215" s="81">
        <f t="shared" ca="1" si="29"/>
        <v>45729</v>
      </c>
      <c r="D215" s="14" t="s">
        <v>80</v>
      </c>
      <c r="E215" s="82" t="str">
        <f t="shared" si="33"/>
        <v>APG-0000</v>
      </c>
      <c r="F215" s="135" t="s">
        <v>88</v>
      </c>
      <c r="G215" s="135" t="s">
        <v>450</v>
      </c>
      <c r="H215" s="142">
        <v>50850202</v>
      </c>
      <c r="I215" s="145">
        <v>3</v>
      </c>
      <c r="J215" s="144" t="str">
        <f t="shared" si="30"/>
        <v>CL</v>
      </c>
      <c r="K215" s="135" t="s">
        <v>450</v>
      </c>
      <c r="L215" s="84">
        <v>3</v>
      </c>
      <c r="M215" s="84">
        <v>0</v>
      </c>
      <c r="N215" s="84">
        <v>0</v>
      </c>
      <c r="O215" s="84">
        <v>0</v>
      </c>
      <c r="P215" s="85"/>
      <c r="Q215" s="86">
        <f t="shared" si="31"/>
        <v>0</v>
      </c>
      <c r="R215" s="87">
        <f>IFERROR(VLOOKUP(H215,AB:AE,3,0),I215)</f>
        <v>3</v>
      </c>
      <c r="S215" s="87">
        <f t="shared" si="34"/>
        <v>0</v>
      </c>
      <c r="T215" s="136" t="s">
        <v>301</v>
      </c>
      <c r="U215" s="154"/>
      <c r="W215" t="e">
        <v>#N/A</v>
      </c>
      <c r="X215" t="e">
        <v>#N/A</v>
      </c>
      <c r="Y215" t="e">
        <v>#N/A</v>
      </c>
      <c r="AB215" s="155">
        <v>50850389</v>
      </c>
      <c r="AC215" s="155">
        <v>3</v>
      </c>
      <c r="AD215" s="155">
        <v>0</v>
      </c>
      <c r="AE215" s="155" t="s">
        <v>307</v>
      </c>
      <c r="AF215" s="155" t="s">
        <v>303</v>
      </c>
      <c r="AG215" s="156">
        <v>0</v>
      </c>
    </row>
    <row r="216" spans="1:33" s="155" customFormat="1" x14ac:dyDescent="0.35">
      <c r="A216" s="59" t="str">
        <f t="shared" si="32"/>
        <v>ASY-000034-00POUS270192</v>
      </c>
      <c r="B216" s="133">
        <v>45560</v>
      </c>
      <c r="C216" s="81">
        <f t="shared" ca="1" si="29"/>
        <v>45729</v>
      </c>
      <c r="D216" s="14" t="s">
        <v>339</v>
      </c>
      <c r="E216" s="82" t="str">
        <f t="shared" si="33"/>
        <v>ASY-0000</v>
      </c>
      <c r="F216" s="135" t="s">
        <v>88</v>
      </c>
      <c r="G216" s="135" t="s">
        <v>450</v>
      </c>
      <c r="H216" s="142">
        <v>50850203</v>
      </c>
      <c r="I216" s="145">
        <v>3</v>
      </c>
      <c r="J216" s="144" t="str">
        <f t="shared" si="30"/>
        <v>CL</v>
      </c>
      <c r="K216" s="135" t="s">
        <v>450</v>
      </c>
      <c r="L216" s="84">
        <v>3</v>
      </c>
      <c r="M216" s="84">
        <v>0</v>
      </c>
      <c r="N216" s="84">
        <v>0</v>
      </c>
      <c r="O216" s="84">
        <v>0</v>
      </c>
      <c r="P216" s="85"/>
      <c r="Q216" s="86">
        <f t="shared" si="31"/>
        <v>0</v>
      </c>
      <c r="R216" s="87">
        <f>IFERROR(VLOOKUP(H216,AB:AE,3,0),I216)</f>
        <v>3</v>
      </c>
      <c r="S216" s="87">
        <f t="shared" si="34"/>
        <v>0</v>
      </c>
      <c r="T216" s="136">
        <f ca="1">DAYS360(B216,C216)</f>
        <v>168</v>
      </c>
      <c r="U216" s="154"/>
      <c r="W216" t="s">
        <v>570</v>
      </c>
      <c r="X216" t="e">
        <v>#N/A</v>
      </c>
      <c r="Y216" t="e">
        <v>#N/A</v>
      </c>
      <c r="AB216" s="155">
        <v>50850390</v>
      </c>
      <c r="AC216" s="155">
        <v>3</v>
      </c>
      <c r="AD216" s="155">
        <v>0</v>
      </c>
      <c r="AE216" s="155" t="s">
        <v>307</v>
      </c>
      <c r="AF216" s="155" t="s">
        <v>303</v>
      </c>
      <c r="AG216" s="156">
        <v>0</v>
      </c>
    </row>
    <row r="217" spans="1:33" s="155" customFormat="1" x14ac:dyDescent="0.35">
      <c r="A217" s="59" t="str">
        <f t="shared" si="32"/>
        <v>ASY-000081-00POUS270192</v>
      </c>
      <c r="B217" s="133">
        <v>45560</v>
      </c>
      <c r="C217" s="81">
        <f t="shared" ca="1" si="29"/>
        <v>45729</v>
      </c>
      <c r="D217" s="14" t="s">
        <v>107</v>
      </c>
      <c r="E217" s="82" t="str">
        <f t="shared" si="33"/>
        <v>ASY-0000</v>
      </c>
      <c r="F217" s="135" t="s">
        <v>88</v>
      </c>
      <c r="G217" s="135" t="s">
        <v>450</v>
      </c>
      <c r="H217" s="142">
        <v>50850204</v>
      </c>
      <c r="I217" s="145">
        <v>3</v>
      </c>
      <c r="J217" s="144" t="str">
        <f t="shared" si="30"/>
        <v>CL</v>
      </c>
      <c r="K217" s="135" t="s">
        <v>450</v>
      </c>
      <c r="L217" s="84">
        <v>3</v>
      </c>
      <c r="M217" s="84">
        <v>0</v>
      </c>
      <c r="N217" s="84">
        <v>0</v>
      </c>
      <c r="O217" s="84">
        <v>0</v>
      </c>
      <c r="P217" s="85"/>
      <c r="Q217" s="86">
        <f t="shared" si="31"/>
        <v>0</v>
      </c>
      <c r="R217" s="87">
        <f>IFERROR(VLOOKUP(H217,AB:AE,3,0),I217)</f>
        <v>3</v>
      </c>
      <c r="S217" s="87">
        <f t="shared" si="34"/>
        <v>0</v>
      </c>
      <c r="T217" s="136">
        <f ca="1">DAYS360(B217,C217)</f>
        <v>168</v>
      </c>
      <c r="U217" s="154"/>
      <c r="W217" t="s">
        <v>570</v>
      </c>
      <c r="X217" t="e">
        <v>#N/A</v>
      </c>
      <c r="Y217" t="e">
        <v>#N/A</v>
      </c>
      <c r="AB217" s="155">
        <v>50850391</v>
      </c>
      <c r="AC217" s="155">
        <v>3</v>
      </c>
      <c r="AD217" s="155">
        <v>0</v>
      </c>
      <c r="AE217" s="155" t="s">
        <v>307</v>
      </c>
      <c r="AF217" s="155" t="s">
        <v>303</v>
      </c>
      <c r="AG217" s="156">
        <v>0</v>
      </c>
    </row>
    <row r="218" spans="1:33" s="155" customFormat="1" x14ac:dyDescent="0.35">
      <c r="A218" s="59" t="str">
        <f t="shared" si="32"/>
        <v>ASY-000088-00POUS270192</v>
      </c>
      <c r="B218" s="133">
        <v>45560</v>
      </c>
      <c r="C218" s="81">
        <f t="shared" ca="1" si="29"/>
        <v>45729</v>
      </c>
      <c r="D218" s="14" t="s">
        <v>109</v>
      </c>
      <c r="E218" s="82" t="str">
        <f t="shared" si="33"/>
        <v>ASY-0000</v>
      </c>
      <c r="F218" s="135" t="s">
        <v>88</v>
      </c>
      <c r="G218" s="135" t="s">
        <v>450</v>
      </c>
      <c r="H218" s="142">
        <v>50850205</v>
      </c>
      <c r="I218" s="150">
        <v>3</v>
      </c>
      <c r="J218" s="144">
        <f t="shared" si="30"/>
        <v>12</v>
      </c>
      <c r="K218" s="135" t="s">
        <v>450</v>
      </c>
      <c r="L218" s="84">
        <v>3</v>
      </c>
      <c r="M218" s="84">
        <v>0</v>
      </c>
      <c r="N218" s="84">
        <v>0</v>
      </c>
      <c r="O218" s="84">
        <v>0</v>
      </c>
      <c r="P218" s="85"/>
      <c r="Q218" s="86">
        <f t="shared" si="31"/>
        <v>0</v>
      </c>
      <c r="R218" s="87">
        <f>IFERROR(VLOOKUP(H218,AB:AE,3,0),0)</f>
        <v>3</v>
      </c>
      <c r="S218" s="87">
        <f t="shared" si="34"/>
        <v>0</v>
      </c>
      <c r="T218" s="84" t="s">
        <v>301</v>
      </c>
      <c r="U218" s="154"/>
      <c r="V218" t="s">
        <v>561</v>
      </c>
      <c r="W218" t="s">
        <v>570</v>
      </c>
      <c r="X218" t="s">
        <v>303</v>
      </c>
      <c r="Y218" t="s">
        <v>303</v>
      </c>
      <c r="Z218"/>
      <c r="AB218" s="155">
        <v>50850392</v>
      </c>
      <c r="AC218" s="155">
        <v>3</v>
      </c>
      <c r="AD218" s="155">
        <v>0</v>
      </c>
      <c r="AE218" s="155" t="s">
        <v>307</v>
      </c>
      <c r="AF218" s="155" t="s">
        <v>303</v>
      </c>
      <c r="AG218" s="156">
        <v>0</v>
      </c>
    </row>
    <row r="219" spans="1:33" s="155" customFormat="1" x14ac:dyDescent="0.35">
      <c r="A219" s="59" t="str">
        <f t="shared" si="32"/>
        <v>L50-I-12-04-30-90-MULT-9X59POUS270192</v>
      </c>
      <c r="B219" s="133">
        <v>45560</v>
      </c>
      <c r="C219" s="81">
        <f t="shared" ca="1" si="29"/>
        <v>45729</v>
      </c>
      <c r="D219" s="14" t="s">
        <v>449</v>
      </c>
      <c r="E219" s="82" t="str">
        <f t="shared" si="33"/>
        <v>L50-I-12</v>
      </c>
      <c r="F219" s="135" t="s">
        <v>87</v>
      </c>
      <c r="G219" s="135" t="s">
        <v>450</v>
      </c>
      <c r="H219" s="142">
        <v>30850108</v>
      </c>
      <c r="I219" s="145">
        <v>3</v>
      </c>
      <c r="J219" s="144">
        <f t="shared" si="30"/>
        <v>12</v>
      </c>
      <c r="K219" s="135" t="s">
        <v>450</v>
      </c>
      <c r="L219" s="84">
        <v>3</v>
      </c>
      <c r="M219" s="84">
        <v>0</v>
      </c>
      <c r="N219" s="84">
        <v>0</v>
      </c>
      <c r="O219" s="84">
        <v>0</v>
      </c>
      <c r="P219" s="85"/>
      <c r="Q219" s="86">
        <f t="shared" si="31"/>
        <v>0</v>
      </c>
      <c r="R219" s="87">
        <f>IFERROR(VLOOKUP(H219,AB:AE,3,0),0)</f>
        <v>3</v>
      </c>
      <c r="S219" s="87">
        <f t="shared" si="34"/>
        <v>0</v>
      </c>
      <c r="T219" s="84" t="s">
        <v>301</v>
      </c>
      <c r="U219" s="154"/>
      <c r="V219" t="s">
        <v>561</v>
      </c>
      <c r="W219" t="s">
        <v>570</v>
      </c>
      <c r="X219" t="s">
        <v>303</v>
      </c>
      <c r="Y219" t="s">
        <v>303</v>
      </c>
      <c r="Z219" t="s">
        <v>571</v>
      </c>
      <c r="AB219" s="155">
        <v>50850393</v>
      </c>
      <c r="AC219" s="155">
        <v>3</v>
      </c>
      <c r="AD219" s="155">
        <v>0</v>
      </c>
      <c r="AE219" s="155" t="s">
        <v>307</v>
      </c>
      <c r="AF219" s="155" t="s">
        <v>303</v>
      </c>
      <c r="AG219" s="156">
        <v>0</v>
      </c>
    </row>
    <row r="220" spans="1:33" s="155" customFormat="1" x14ac:dyDescent="0.35">
      <c r="A220" s="59" t="str">
        <f t="shared" si="32"/>
        <v>APG-000087-00POUS269994</v>
      </c>
      <c r="B220" s="133">
        <v>45560</v>
      </c>
      <c r="C220" s="81">
        <f t="shared" ca="1" si="29"/>
        <v>45729</v>
      </c>
      <c r="D220" s="14" t="s">
        <v>80</v>
      </c>
      <c r="E220" s="82" t="str">
        <f t="shared" si="33"/>
        <v>APG-0000</v>
      </c>
      <c r="F220" s="135" t="s">
        <v>88</v>
      </c>
      <c r="G220" s="135" t="s">
        <v>452</v>
      </c>
      <c r="H220" s="142">
        <v>50850206</v>
      </c>
      <c r="I220" s="145">
        <v>2</v>
      </c>
      <c r="J220" s="144" t="str">
        <f t="shared" si="30"/>
        <v>CL</v>
      </c>
      <c r="K220" s="135" t="s">
        <v>452</v>
      </c>
      <c r="L220" s="84">
        <v>2</v>
      </c>
      <c r="M220" s="84">
        <v>0</v>
      </c>
      <c r="N220" s="84">
        <v>0</v>
      </c>
      <c r="O220" s="84">
        <v>0</v>
      </c>
      <c r="P220" s="85"/>
      <c r="Q220" s="86">
        <f t="shared" si="31"/>
        <v>0</v>
      </c>
      <c r="R220" s="87">
        <f>IFERROR(VLOOKUP(H220,AB:AE,3,0),I220)</f>
        <v>2</v>
      </c>
      <c r="S220" s="87">
        <f t="shared" si="34"/>
        <v>0</v>
      </c>
      <c r="T220" s="136" t="s">
        <v>301</v>
      </c>
      <c r="U220" s="154"/>
      <c r="W220" t="e">
        <v>#N/A</v>
      </c>
      <c r="X220" t="e">
        <v>#N/A</v>
      </c>
      <c r="Y220" t="e">
        <v>#N/A</v>
      </c>
      <c r="AB220" s="155">
        <v>50850394</v>
      </c>
      <c r="AC220" s="155">
        <v>3</v>
      </c>
      <c r="AD220" s="155">
        <v>0</v>
      </c>
      <c r="AE220" s="155" t="s">
        <v>307</v>
      </c>
      <c r="AF220" s="155" t="s">
        <v>303</v>
      </c>
      <c r="AG220" s="156">
        <v>0</v>
      </c>
    </row>
    <row r="221" spans="1:33" s="155" customFormat="1" x14ac:dyDescent="0.35">
      <c r="A221" s="59" t="str">
        <f t="shared" si="32"/>
        <v>ASY-000033-00POUS269994</v>
      </c>
      <c r="B221" s="133">
        <v>45560</v>
      </c>
      <c r="C221" s="81">
        <f t="shared" ca="1" si="29"/>
        <v>45729</v>
      </c>
      <c r="D221" s="14" t="s">
        <v>103</v>
      </c>
      <c r="E221" s="82" t="str">
        <f t="shared" si="33"/>
        <v>ASY-0000</v>
      </c>
      <c r="F221" s="135" t="s">
        <v>88</v>
      </c>
      <c r="G221" s="135" t="s">
        <v>452</v>
      </c>
      <c r="H221" s="142">
        <v>50850207</v>
      </c>
      <c r="I221" s="150">
        <v>2</v>
      </c>
      <c r="J221" s="144">
        <f t="shared" si="30"/>
        <v>12</v>
      </c>
      <c r="K221" s="135" t="s">
        <v>452</v>
      </c>
      <c r="L221" s="84">
        <v>2</v>
      </c>
      <c r="M221" s="84">
        <v>0</v>
      </c>
      <c r="N221" s="84">
        <v>0</v>
      </c>
      <c r="O221" s="84">
        <v>0</v>
      </c>
      <c r="P221" s="85"/>
      <c r="Q221" s="86">
        <f t="shared" si="31"/>
        <v>0</v>
      </c>
      <c r="R221" s="87">
        <f>IFERROR(VLOOKUP(H221,AB:AE,3,0),0)</f>
        <v>2</v>
      </c>
      <c r="S221" s="87">
        <f t="shared" si="34"/>
        <v>0</v>
      </c>
      <c r="T221" s="84" t="s">
        <v>301</v>
      </c>
      <c r="U221" s="154"/>
      <c r="V221" t="s">
        <v>561</v>
      </c>
      <c r="W221" t="s">
        <v>570</v>
      </c>
      <c r="X221" t="s">
        <v>303</v>
      </c>
      <c r="Y221" t="s">
        <v>303</v>
      </c>
      <c r="Z221"/>
      <c r="AB221" s="155">
        <v>50850395</v>
      </c>
      <c r="AC221" s="155">
        <v>3</v>
      </c>
      <c r="AD221" s="155">
        <v>0</v>
      </c>
      <c r="AE221" s="155" t="s">
        <v>307</v>
      </c>
      <c r="AF221" s="155" t="s">
        <v>303</v>
      </c>
      <c r="AG221" s="156">
        <v>0</v>
      </c>
    </row>
    <row r="222" spans="1:33" s="155" customFormat="1" x14ac:dyDescent="0.35">
      <c r="A222" s="59" t="str">
        <f t="shared" si="32"/>
        <v>ASY-000081-00POUS269994</v>
      </c>
      <c r="B222" s="133">
        <v>45560</v>
      </c>
      <c r="C222" s="81">
        <f t="shared" ca="1" si="29"/>
        <v>45729</v>
      </c>
      <c r="D222" s="14" t="s">
        <v>107</v>
      </c>
      <c r="E222" s="82" t="str">
        <f t="shared" si="33"/>
        <v>ASY-0000</v>
      </c>
      <c r="F222" s="135" t="s">
        <v>88</v>
      </c>
      <c r="G222" s="135" t="s">
        <v>452</v>
      </c>
      <c r="H222" s="142">
        <v>50850208</v>
      </c>
      <c r="I222" s="150">
        <v>2</v>
      </c>
      <c r="J222" s="144">
        <f t="shared" si="30"/>
        <v>12</v>
      </c>
      <c r="K222" s="135" t="s">
        <v>452</v>
      </c>
      <c r="L222" s="84">
        <v>2</v>
      </c>
      <c r="M222" s="84">
        <v>0</v>
      </c>
      <c r="N222" s="84">
        <v>0</v>
      </c>
      <c r="O222" s="84">
        <v>0</v>
      </c>
      <c r="P222" s="85"/>
      <c r="Q222" s="86">
        <f t="shared" si="31"/>
        <v>0</v>
      </c>
      <c r="R222" s="87">
        <f>IFERROR(VLOOKUP(H222,AB:AE,3,0),0)</f>
        <v>2</v>
      </c>
      <c r="S222" s="87">
        <f t="shared" si="34"/>
        <v>0</v>
      </c>
      <c r="T222" s="84" t="s">
        <v>301</v>
      </c>
      <c r="U222" s="154"/>
      <c r="V222" t="s">
        <v>561</v>
      </c>
      <c r="W222" t="s">
        <v>560</v>
      </c>
      <c r="X222" t="s">
        <v>303</v>
      </c>
      <c r="Y222" t="s">
        <v>303</v>
      </c>
      <c r="Z222"/>
      <c r="AB222" s="155">
        <v>50850396</v>
      </c>
      <c r="AC222" s="155">
        <v>3</v>
      </c>
      <c r="AD222" s="155">
        <v>0</v>
      </c>
      <c r="AE222" s="155" t="s">
        <v>307</v>
      </c>
      <c r="AF222" s="155" t="s">
        <v>303</v>
      </c>
      <c r="AG222" s="156">
        <v>0</v>
      </c>
    </row>
    <row r="223" spans="1:33" s="155" customFormat="1" x14ac:dyDescent="0.35">
      <c r="A223" s="59" t="str">
        <f t="shared" si="32"/>
        <v>ASY-000088-00POUS269994</v>
      </c>
      <c r="B223" s="133">
        <v>45560</v>
      </c>
      <c r="C223" s="81">
        <f t="shared" ca="1" si="29"/>
        <v>45729</v>
      </c>
      <c r="D223" s="14" t="s">
        <v>109</v>
      </c>
      <c r="E223" s="82" t="str">
        <f t="shared" si="33"/>
        <v>ASY-0000</v>
      </c>
      <c r="F223" s="135" t="s">
        <v>88</v>
      </c>
      <c r="G223" s="135" t="s">
        <v>452</v>
      </c>
      <c r="H223" s="142">
        <v>50850209</v>
      </c>
      <c r="I223" s="150">
        <v>2</v>
      </c>
      <c r="J223" s="144">
        <f t="shared" si="30"/>
        <v>12</v>
      </c>
      <c r="K223" s="135" t="s">
        <v>452</v>
      </c>
      <c r="L223" s="84">
        <v>2</v>
      </c>
      <c r="M223" s="84">
        <v>0</v>
      </c>
      <c r="N223" s="84">
        <v>0</v>
      </c>
      <c r="O223" s="84">
        <v>0</v>
      </c>
      <c r="P223" s="85"/>
      <c r="Q223" s="86">
        <f t="shared" si="31"/>
        <v>0</v>
      </c>
      <c r="R223" s="87">
        <f>IFERROR(VLOOKUP(H223,AB:AE,3,0),0)</f>
        <v>2</v>
      </c>
      <c r="S223" s="87">
        <f t="shared" si="34"/>
        <v>0</v>
      </c>
      <c r="T223" s="84" t="s">
        <v>301</v>
      </c>
      <c r="U223" s="154"/>
      <c r="V223" t="s">
        <v>561</v>
      </c>
      <c r="W223" t="s">
        <v>560</v>
      </c>
      <c r="X223" t="s">
        <v>303</v>
      </c>
      <c r="Y223" t="s">
        <v>303</v>
      </c>
      <c r="Z223"/>
      <c r="AB223" s="155">
        <v>50850397</v>
      </c>
      <c r="AC223" s="155">
        <v>3</v>
      </c>
      <c r="AD223" s="155">
        <v>0</v>
      </c>
      <c r="AE223" s="155" t="s">
        <v>307</v>
      </c>
      <c r="AF223" s="155" t="s">
        <v>303</v>
      </c>
      <c r="AG223" s="156">
        <v>0</v>
      </c>
    </row>
    <row r="224" spans="1:33" s="155" customFormat="1" x14ac:dyDescent="0.35">
      <c r="A224" s="59" t="str">
        <f t="shared" si="32"/>
        <v>L50-I-12-06-22-80-MULT-9X29POUS269994</v>
      </c>
      <c r="B224" s="133">
        <v>45560</v>
      </c>
      <c r="C224" s="81">
        <f t="shared" ca="1" si="29"/>
        <v>45729</v>
      </c>
      <c r="D224" s="14" t="s">
        <v>451</v>
      </c>
      <c r="E224" s="82" t="str">
        <f t="shared" si="33"/>
        <v>L50-I-12</v>
      </c>
      <c r="F224" s="135" t="s">
        <v>87</v>
      </c>
      <c r="G224" s="135" t="s">
        <v>452</v>
      </c>
      <c r="H224" s="146">
        <v>30850109</v>
      </c>
      <c r="I224" s="145">
        <v>2</v>
      </c>
      <c r="J224" s="144">
        <f t="shared" si="30"/>
        <v>12</v>
      </c>
      <c r="K224" s="135" t="s">
        <v>452</v>
      </c>
      <c r="L224" s="84">
        <v>0</v>
      </c>
      <c r="M224" s="84">
        <v>0</v>
      </c>
      <c r="N224" s="84">
        <v>0</v>
      </c>
      <c r="O224" s="84">
        <v>0</v>
      </c>
      <c r="P224" s="85"/>
      <c r="Q224" s="86">
        <f t="shared" si="31"/>
        <v>-2</v>
      </c>
      <c r="R224" s="87">
        <f>IFERROR(VLOOKUP(H224,AB:AE,3,0),0)</f>
        <v>0</v>
      </c>
      <c r="S224" s="87">
        <f t="shared" si="34"/>
        <v>0</v>
      </c>
      <c r="T224" s="136">
        <f ca="1">DAYS360(B224,C224)</f>
        <v>168</v>
      </c>
      <c r="U224" s="154"/>
      <c r="V224" t="s">
        <v>561</v>
      </c>
      <c r="W224" t="s">
        <v>573</v>
      </c>
      <c r="X224" t="s">
        <v>303</v>
      </c>
      <c r="Y224" t="s">
        <v>303</v>
      </c>
      <c r="Z224" t="s">
        <v>776</v>
      </c>
      <c r="AB224" s="155">
        <v>50850398</v>
      </c>
      <c r="AC224" s="155">
        <v>3</v>
      </c>
      <c r="AD224" s="155">
        <v>0</v>
      </c>
      <c r="AE224" s="155" t="s">
        <v>307</v>
      </c>
      <c r="AF224" s="155" t="s">
        <v>303</v>
      </c>
      <c r="AG224" s="156">
        <v>0</v>
      </c>
    </row>
    <row r="225" spans="1:33" s="155" customFormat="1" x14ac:dyDescent="0.35">
      <c r="A225" s="59" t="str">
        <f t="shared" si="32"/>
        <v>APG-000087-00POUS269986</v>
      </c>
      <c r="B225" s="133">
        <v>45560</v>
      </c>
      <c r="C225" s="81">
        <f t="shared" ca="1" si="29"/>
        <v>45729</v>
      </c>
      <c r="D225" s="14" t="s">
        <v>80</v>
      </c>
      <c r="E225" s="82" t="str">
        <f t="shared" si="33"/>
        <v>APG-0000</v>
      </c>
      <c r="F225" s="135" t="s">
        <v>88</v>
      </c>
      <c r="G225" s="135" t="s">
        <v>454</v>
      </c>
      <c r="H225" s="142">
        <v>50850210</v>
      </c>
      <c r="I225" s="145">
        <v>8</v>
      </c>
      <c r="J225" s="144" t="str">
        <f t="shared" si="30"/>
        <v>CL</v>
      </c>
      <c r="K225" s="135" t="s">
        <v>454</v>
      </c>
      <c r="L225" s="84">
        <v>8</v>
      </c>
      <c r="M225" s="84">
        <v>0</v>
      </c>
      <c r="N225" s="84">
        <v>0</v>
      </c>
      <c r="O225" s="84">
        <v>0</v>
      </c>
      <c r="P225" s="85"/>
      <c r="Q225" s="86">
        <f t="shared" si="31"/>
        <v>0</v>
      </c>
      <c r="R225" s="87">
        <f>IFERROR(VLOOKUP(H225,AB:AE,3,0),I225)</f>
        <v>8</v>
      </c>
      <c r="S225" s="87">
        <f t="shared" si="34"/>
        <v>0</v>
      </c>
      <c r="T225" s="136" t="s">
        <v>301</v>
      </c>
      <c r="U225" s="154"/>
      <c r="W225" t="e">
        <v>#N/A</v>
      </c>
      <c r="X225" t="e">
        <v>#N/A</v>
      </c>
      <c r="Y225" t="e">
        <v>#N/A</v>
      </c>
      <c r="AB225" s="155">
        <v>50850399</v>
      </c>
      <c r="AC225" s="155">
        <v>3</v>
      </c>
      <c r="AD225" s="155">
        <v>0</v>
      </c>
      <c r="AE225" s="155" t="s">
        <v>307</v>
      </c>
      <c r="AF225" s="155" t="s">
        <v>303</v>
      </c>
      <c r="AG225" s="156">
        <v>0</v>
      </c>
    </row>
    <row r="226" spans="1:33" s="155" customFormat="1" x14ac:dyDescent="0.35">
      <c r="A226" s="59" t="str">
        <f t="shared" si="32"/>
        <v>ASY-000038-00POUS269986</v>
      </c>
      <c r="B226" s="133">
        <v>45560</v>
      </c>
      <c r="C226" s="81">
        <f t="shared" ca="1" si="29"/>
        <v>45729</v>
      </c>
      <c r="D226" s="14" t="s">
        <v>589</v>
      </c>
      <c r="E226" s="82" t="str">
        <f t="shared" si="33"/>
        <v>ASY-0000</v>
      </c>
      <c r="F226" s="135" t="s">
        <v>88</v>
      </c>
      <c r="G226" s="135" t="s">
        <v>454</v>
      </c>
      <c r="H226" s="142">
        <v>50850211</v>
      </c>
      <c r="I226" s="150">
        <v>8</v>
      </c>
      <c r="J226" s="144">
        <f t="shared" si="30"/>
        <v>12</v>
      </c>
      <c r="K226" s="135" t="s">
        <v>454</v>
      </c>
      <c r="L226" s="84">
        <v>8</v>
      </c>
      <c r="M226" s="84">
        <v>0</v>
      </c>
      <c r="N226" s="84">
        <v>0</v>
      </c>
      <c r="O226" s="84">
        <v>0</v>
      </c>
      <c r="P226" s="85"/>
      <c r="Q226" s="86">
        <f t="shared" si="31"/>
        <v>0</v>
      </c>
      <c r="R226" s="87">
        <f>IFERROR(VLOOKUP(H226,AB:AE,3,0),0)</f>
        <v>8</v>
      </c>
      <c r="S226" s="87">
        <f t="shared" si="34"/>
        <v>0</v>
      </c>
      <c r="T226" s="84" t="s">
        <v>301</v>
      </c>
      <c r="U226" s="154"/>
      <c r="V226" t="s">
        <v>561</v>
      </c>
      <c r="W226" t="s">
        <v>560</v>
      </c>
      <c r="X226" t="s">
        <v>303</v>
      </c>
      <c r="Y226" t="s">
        <v>303</v>
      </c>
      <c r="Z226"/>
      <c r="AB226" s="155">
        <v>50850400</v>
      </c>
      <c r="AC226" s="155">
        <v>3</v>
      </c>
      <c r="AD226" s="155">
        <v>0</v>
      </c>
      <c r="AE226" s="155" t="s">
        <v>307</v>
      </c>
      <c r="AF226" s="155" t="s">
        <v>303</v>
      </c>
      <c r="AG226" s="156">
        <v>0</v>
      </c>
    </row>
    <row r="227" spans="1:33" s="155" customFormat="1" x14ac:dyDescent="0.35">
      <c r="A227" s="59" t="str">
        <f t="shared" si="32"/>
        <v>ASY-000081-00POUS269986</v>
      </c>
      <c r="B227" s="133">
        <v>45560</v>
      </c>
      <c r="C227" s="81">
        <f t="shared" ca="1" si="29"/>
        <v>45729</v>
      </c>
      <c r="D227" s="14" t="s">
        <v>107</v>
      </c>
      <c r="E227" s="82" t="str">
        <f t="shared" si="33"/>
        <v>ASY-0000</v>
      </c>
      <c r="F227" s="135" t="s">
        <v>88</v>
      </c>
      <c r="G227" s="135" t="s">
        <v>454</v>
      </c>
      <c r="H227" s="142">
        <v>50850350</v>
      </c>
      <c r="I227" s="150">
        <v>8</v>
      </c>
      <c r="J227" s="144">
        <f t="shared" si="30"/>
        <v>5</v>
      </c>
      <c r="K227" s="135" t="s">
        <v>454</v>
      </c>
      <c r="L227" s="84">
        <v>8</v>
      </c>
      <c r="M227" s="84">
        <v>0</v>
      </c>
      <c r="N227" s="84">
        <v>0</v>
      </c>
      <c r="O227" s="84">
        <v>0</v>
      </c>
      <c r="P227" s="85"/>
      <c r="Q227" s="86">
        <f t="shared" si="31"/>
        <v>0</v>
      </c>
      <c r="R227" s="87">
        <f>IFERROR(VLOOKUP(H227,AB:AE,3,0),0)</f>
        <v>8</v>
      </c>
      <c r="S227" s="87">
        <f t="shared" si="34"/>
        <v>0</v>
      </c>
      <c r="T227" s="84" t="s">
        <v>301</v>
      </c>
      <c r="U227" s="154"/>
      <c r="V227" t="s">
        <v>561</v>
      </c>
      <c r="W227" t="s">
        <v>560</v>
      </c>
      <c r="X227" t="s">
        <v>303</v>
      </c>
      <c r="Y227" t="s">
        <v>303</v>
      </c>
      <c r="Z227"/>
      <c r="AB227" s="155">
        <v>50850401</v>
      </c>
      <c r="AC227" s="155">
        <v>3</v>
      </c>
      <c r="AD227" s="155">
        <v>0</v>
      </c>
      <c r="AE227" s="155" t="s">
        <v>307</v>
      </c>
      <c r="AF227" s="155" t="s">
        <v>303</v>
      </c>
      <c r="AG227" s="156">
        <v>0</v>
      </c>
    </row>
    <row r="228" spans="1:33" s="155" customFormat="1" x14ac:dyDescent="0.35">
      <c r="A228" s="59" t="str">
        <f t="shared" si="32"/>
        <v>ASY-000088-00POUS269986</v>
      </c>
      <c r="B228" s="133">
        <v>45560</v>
      </c>
      <c r="C228" s="81">
        <f t="shared" ca="1" si="29"/>
        <v>45729</v>
      </c>
      <c r="D228" s="14" t="s">
        <v>109</v>
      </c>
      <c r="E228" s="82" t="str">
        <f t="shared" si="33"/>
        <v>ASY-0000</v>
      </c>
      <c r="F228" s="135" t="s">
        <v>88</v>
      </c>
      <c r="G228" s="135" t="s">
        <v>454</v>
      </c>
      <c r="H228" s="142">
        <v>50850213</v>
      </c>
      <c r="I228" s="150">
        <v>8</v>
      </c>
      <c r="J228" s="144">
        <f t="shared" si="30"/>
        <v>12</v>
      </c>
      <c r="K228" s="135" t="s">
        <v>454</v>
      </c>
      <c r="L228" s="84">
        <v>8</v>
      </c>
      <c r="M228" s="84">
        <v>0</v>
      </c>
      <c r="N228" s="84">
        <v>0</v>
      </c>
      <c r="O228" s="84">
        <v>0</v>
      </c>
      <c r="P228" s="85"/>
      <c r="Q228" s="86">
        <f t="shared" si="31"/>
        <v>0</v>
      </c>
      <c r="R228" s="87">
        <f>IFERROR(VLOOKUP(H228,AB:AE,3,0),0)</f>
        <v>8</v>
      </c>
      <c r="S228" s="87">
        <f t="shared" si="34"/>
        <v>0</v>
      </c>
      <c r="T228" s="84" t="s">
        <v>301</v>
      </c>
      <c r="U228" s="154"/>
      <c r="V228" t="s">
        <v>561</v>
      </c>
      <c r="W228" t="s">
        <v>560</v>
      </c>
      <c r="X228" t="s">
        <v>303</v>
      </c>
      <c r="Y228" t="s">
        <v>303</v>
      </c>
      <c r="Z228"/>
      <c r="AB228" s="155">
        <v>50850402</v>
      </c>
      <c r="AC228" s="155">
        <v>3</v>
      </c>
      <c r="AD228" s="155">
        <v>0</v>
      </c>
      <c r="AE228" s="155" t="s">
        <v>307</v>
      </c>
      <c r="AF228" s="155" t="s">
        <v>303</v>
      </c>
      <c r="AG228" s="156">
        <v>0</v>
      </c>
    </row>
    <row r="229" spans="1:33" s="155" customFormat="1" x14ac:dyDescent="0.35">
      <c r="A229" s="59" t="str">
        <f t="shared" si="32"/>
        <v>L50-I-12-06-30-90-MULT-15X35POUS269986</v>
      </c>
      <c r="B229" s="133">
        <v>45560</v>
      </c>
      <c r="C229" s="81">
        <f t="shared" ca="1" si="29"/>
        <v>45729</v>
      </c>
      <c r="D229" s="14" t="s">
        <v>453</v>
      </c>
      <c r="E229" s="82" t="str">
        <f t="shared" si="33"/>
        <v>L50-I-12</v>
      </c>
      <c r="F229" s="135" t="s">
        <v>87</v>
      </c>
      <c r="G229" s="135" t="s">
        <v>454</v>
      </c>
      <c r="H229" s="142">
        <v>30850110</v>
      </c>
      <c r="I229" s="145">
        <v>8</v>
      </c>
      <c r="J229" s="144">
        <f t="shared" si="30"/>
        <v>12</v>
      </c>
      <c r="K229" s="135" t="s">
        <v>454</v>
      </c>
      <c r="L229" s="84">
        <v>8</v>
      </c>
      <c r="M229" s="84">
        <v>0</v>
      </c>
      <c r="N229" s="84">
        <v>0</v>
      </c>
      <c r="O229" s="84">
        <v>0</v>
      </c>
      <c r="P229" s="85"/>
      <c r="Q229" s="86">
        <f t="shared" si="31"/>
        <v>0</v>
      </c>
      <c r="R229" s="87">
        <f>IFERROR(VLOOKUP(H229,AB:AE,3,0),0)</f>
        <v>8</v>
      </c>
      <c r="S229" s="87">
        <f t="shared" si="34"/>
        <v>0</v>
      </c>
      <c r="T229" s="84" t="s">
        <v>301</v>
      </c>
      <c r="U229" s="154"/>
      <c r="V229" t="s">
        <v>561</v>
      </c>
      <c r="W229" t="s">
        <v>560</v>
      </c>
      <c r="X229" t="s">
        <v>303</v>
      </c>
      <c r="Y229" t="s">
        <v>303</v>
      </c>
      <c r="Z229" t="s">
        <v>571</v>
      </c>
      <c r="AB229" s="155">
        <v>50850403</v>
      </c>
      <c r="AC229" s="155">
        <v>3</v>
      </c>
      <c r="AD229" s="155">
        <v>0</v>
      </c>
      <c r="AE229" s="155" t="s">
        <v>307</v>
      </c>
      <c r="AF229" s="155" t="s">
        <v>303</v>
      </c>
      <c r="AG229" s="156">
        <v>0</v>
      </c>
    </row>
    <row r="230" spans="1:33" s="155" customFormat="1" x14ac:dyDescent="0.35">
      <c r="A230" s="59" t="str">
        <f t="shared" si="32"/>
        <v>APG-000087-00POUS269987</v>
      </c>
      <c r="B230" s="133">
        <v>45560</v>
      </c>
      <c r="C230" s="81">
        <f t="shared" ca="1" si="29"/>
        <v>45729</v>
      </c>
      <c r="D230" s="14" t="s">
        <v>80</v>
      </c>
      <c r="E230" s="82" t="str">
        <f t="shared" si="33"/>
        <v>APG-0000</v>
      </c>
      <c r="F230" s="135" t="s">
        <v>88</v>
      </c>
      <c r="G230" s="135" t="s">
        <v>455</v>
      </c>
      <c r="H230" s="142">
        <v>50850214</v>
      </c>
      <c r="I230" s="145">
        <v>7</v>
      </c>
      <c r="J230" s="144" t="str">
        <f t="shared" si="30"/>
        <v>CL</v>
      </c>
      <c r="K230" s="135" t="s">
        <v>455</v>
      </c>
      <c r="L230" s="84">
        <v>7</v>
      </c>
      <c r="M230" s="84">
        <v>0</v>
      </c>
      <c r="N230" s="84">
        <v>0</v>
      </c>
      <c r="O230" s="84">
        <v>0</v>
      </c>
      <c r="P230" s="85"/>
      <c r="Q230" s="86">
        <f t="shared" si="31"/>
        <v>0</v>
      </c>
      <c r="R230" s="87">
        <f>IFERROR(VLOOKUP(H230,AB:AE,3,0),I230)</f>
        <v>7</v>
      </c>
      <c r="S230" s="87">
        <f t="shared" si="34"/>
        <v>0</v>
      </c>
      <c r="T230" s="136" t="s">
        <v>301</v>
      </c>
      <c r="U230" s="154"/>
      <c r="W230" t="e">
        <v>#N/A</v>
      </c>
      <c r="X230" t="e">
        <v>#N/A</v>
      </c>
      <c r="Y230" t="e">
        <v>#N/A</v>
      </c>
      <c r="AB230" s="155">
        <v>50850405</v>
      </c>
      <c r="AC230" s="155">
        <v>2</v>
      </c>
      <c r="AD230" s="155">
        <v>0</v>
      </c>
      <c r="AE230" s="155" t="s">
        <v>307</v>
      </c>
      <c r="AF230" s="155" t="s">
        <v>303</v>
      </c>
      <c r="AG230" s="156">
        <v>0</v>
      </c>
    </row>
    <row r="231" spans="1:33" s="155" customFormat="1" x14ac:dyDescent="0.35">
      <c r="A231" s="59" t="str">
        <f t="shared" si="32"/>
        <v>ASY-000033-00POUS269987</v>
      </c>
      <c r="B231" s="133">
        <v>45560</v>
      </c>
      <c r="C231" s="81">
        <f t="shared" ca="1" si="29"/>
        <v>45729</v>
      </c>
      <c r="D231" s="14" t="s">
        <v>103</v>
      </c>
      <c r="E231" s="82" t="str">
        <f t="shared" si="33"/>
        <v>ASY-0000</v>
      </c>
      <c r="F231" s="135" t="s">
        <v>88</v>
      </c>
      <c r="G231" s="135" t="s">
        <v>455</v>
      </c>
      <c r="H231" s="142">
        <v>50850215</v>
      </c>
      <c r="I231" s="150">
        <v>7</v>
      </c>
      <c r="J231" s="144">
        <f t="shared" si="30"/>
        <v>12</v>
      </c>
      <c r="K231" s="135" t="s">
        <v>455</v>
      </c>
      <c r="L231" s="84">
        <v>7</v>
      </c>
      <c r="M231" s="84">
        <v>0</v>
      </c>
      <c r="N231" s="84">
        <v>0</v>
      </c>
      <c r="O231" s="84">
        <v>0</v>
      </c>
      <c r="P231" s="85"/>
      <c r="Q231" s="86">
        <f t="shared" si="31"/>
        <v>0</v>
      </c>
      <c r="R231" s="87">
        <f>IFERROR(VLOOKUP(H231,AB:AE,3,0),0)</f>
        <v>7</v>
      </c>
      <c r="S231" s="87">
        <f t="shared" si="34"/>
        <v>0</v>
      </c>
      <c r="T231" s="84" t="s">
        <v>301</v>
      </c>
      <c r="U231" s="154"/>
      <c r="V231" t="s">
        <v>561</v>
      </c>
      <c r="W231" t="s">
        <v>560</v>
      </c>
      <c r="X231" t="s">
        <v>303</v>
      </c>
      <c r="Y231" t="s">
        <v>303</v>
      </c>
      <c r="Z231"/>
      <c r="AB231" s="155">
        <v>50850406</v>
      </c>
      <c r="AC231" s="155">
        <v>2</v>
      </c>
      <c r="AD231" s="155">
        <v>0</v>
      </c>
      <c r="AE231" s="155" t="s">
        <v>307</v>
      </c>
      <c r="AF231" s="155" t="s">
        <v>303</v>
      </c>
      <c r="AG231" s="156">
        <v>0</v>
      </c>
    </row>
    <row r="232" spans="1:33" s="155" customFormat="1" x14ac:dyDescent="0.35">
      <c r="A232" s="59" t="str">
        <f t="shared" si="32"/>
        <v>ASY-000081-00POUS269987</v>
      </c>
      <c r="B232" s="133">
        <v>45560</v>
      </c>
      <c r="C232" s="81">
        <f t="shared" ca="1" si="29"/>
        <v>45729</v>
      </c>
      <c r="D232" s="14" t="s">
        <v>107</v>
      </c>
      <c r="E232" s="82" t="str">
        <f t="shared" si="33"/>
        <v>ASY-0000</v>
      </c>
      <c r="F232" s="135" t="s">
        <v>88</v>
      </c>
      <c r="G232" s="135" t="s">
        <v>455</v>
      </c>
      <c r="H232" s="142">
        <v>50850216</v>
      </c>
      <c r="I232" s="150">
        <v>7</v>
      </c>
      <c r="J232" s="144">
        <f t="shared" si="30"/>
        <v>12</v>
      </c>
      <c r="K232" s="135" t="s">
        <v>455</v>
      </c>
      <c r="L232" s="84">
        <v>7</v>
      </c>
      <c r="M232" s="84">
        <v>0</v>
      </c>
      <c r="N232" s="84">
        <v>0</v>
      </c>
      <c r="O232" s="84">
        <v>0</v>
      </c>
      <c r="P232" s="85"/>
      <c r="Q232" s="86">
        <f t="shared" si="31"/>
        <v>0</v>
      </c>
      <c r="R232" s="87">
        <f>IFERROR(VLOOKUP(H232,AB:AE,3,0),0)</f>
        <v>7</v>
      </c>
      <c r="S232" s="87">
        <f t="shared" si="34"/>
        <v>0</v>
      </c>
      <c r="T232" s="84" t="s">
        <v>301</v>
      </c>
      <c r="U232" s="154"/>
      <c r="V232" t="s">
        <v>561</v>
      </c>
      <c r="W232" t="s">
        <v>560</v>
      </c>
      <c r="X232" t="s">
        <v>303</v>
      </c>
      <c r="Y232" t="s">
        <v>303</v>
      </c>
      <c r="Z232"/>
      <c r="AB232" s="155">
        <v>50850407</v>
      </c>
      <c r="AC232" s="155">
        <v>2</v>
      </c>
      <c r="AD232" s="155">
        <v>0</v>
      </c>
      <c r="AE232" s="155" t="s">
        <v>307</v>
      </c>
      <c r="AF232" s="155" t="s">
        <v>303</v>
      </c>
      <c r="AG232" s="156">
        <v>0</v>
      </c>
    </row>
    <row r="233" spans="1:33" s="155" customFormat="1" x14ac:dyDescent="0.35">
      <c r="A233" s="59" t="str">
        <f t="shared" si="32"/>
        <v>ASY-000088-00POUS269987</v>
      </c>
      <c r="B233" s="133">
        <v>45560</v>
      </c>
      <c r="C233" s="81">
        <f t="shared" ca="1" si="29"/>
        <v>45729</v>
      </c>
      <c r="D233" s="14" t="s">
        <v>109</v>
      </c>
      <c r="E233" s="82" t="str">
        <f t="shared" si="33"/>
        <v>ASY-0000</v>
      </c>
      <c r="F233" s="135" t="s">
        <v>88</v>
      </c>
      <c r="G233" s="135" t="s">
        <v>455</v>
      </c>
      <c r="H233" s="142">
        <v>50850217</v>
      </c>
      <c r="I233" s="150">
        <v>7</v>
      </c>
      <c r="J233" s="144">
        <f t="shared" si="30"/>
        <v>12</v>
      </c>
      <c r="K233" s="135" t="s">
        <v>455</v>
      </c>
      <c r="L233" s="84">
        <v>7</v>
      </c>
      <c r="M233" s="84">
        <v>0</v>
      </c>
      <c r="N233" s="84">
        <v>0</v>
      </c>
      <c r="O233" s="84">
        <v>0</v>
      </c>
      <c r="P233" s="85"/>
      <c r="Q233" s="86">
        <f t="shared" si="31"/>
        <v>0</v>
      </c>
      <c r="R233" s="87">
        <f>IFERROR(VLOOKUP(H233,AB:AE,3,0),0)</f>
        <v>7</v>
      </c>
      <c r="S233" s="87">
        <f t="shared" si="34"/>
        <v>0</v>
      </c>
      <c r="T233" s="84" t="s">
        <v>301</v>
      </c>
      <c r="U233" s="154"/>
      <c r="V233" t="s">
        <v>561</v>
      </c>
      <c r="W233" t="s">
        <v>560</v>
      </c>
      <c r="X233" t="s">
        <v>303</v>
      </c>
      <c r="Y233" t="s">
        <v>303</v>
      </c>
      <c r="Z233"/>
      <c r="AB233" s="155">
        <v>50850408</v>
      </c>
      <c r="AC233" s="155">
        <v>2</v>
      </c>
      <c r="AD233" s="155">
        <v>0</v>
      </c>
      <c r="AE233" s="155" t="s">
        <v>307</v>
      </c>
      <c r="AF233" s="155" t="s">
        <v>303</v>
      </c>
      <c r="AG233" s="156">
        <v>0</v>
      </c>
    </row>
    <row r="234" spans="1:33" s="155" customFormat="1" x14ac:dyDescent="0.35">
      <c r="A234" s="59" t="str">
        <f t="shared" si="32"/>
        <v>L50-I-12-06-30-90-MULT-9X29POUS269987</v>
      </c>
      <c r="B234" s="133">
        <v>45560</v>
      </c>
      <c r="C234" s="81">
        <f t="shared" ca="1" si="29"/>
        <v>45729</v>
      </c>
      <c r="D234" s="14" t="s">
        <v>376</v>
      </c>
      <c r="E234" s="82" t="str">
        <f t="shared" si="33"/>
        <v>L50-I-12</v>
      </c>
      <c r="F234" s="135" t="s">
        <v>87</v>
      </c>
      <c r="G234" s="135" t="s">
        <v>455</v>
      </c>
      <c r="H234" s="142">
        <v>30850111</v>
      </c>
      <c r="I234" s="145">
        <v>7</v>
      </c>
      <c r="J234" s="144">
        <f t="shared" si="30"/>
        <v>12</v>
      </c>
      <c r="K234" s="135" t="s">
        <v>455</v>
      </c>
      <c r="L234" s="84">
        <v>7</v>
      </c>
      <c r="M234" s="84">
        <v>0</v>
      </c>
      <c r="N234" s="84">
        <v>0</v>
      </c>
      <c r="O234" s="84">
        <v>0</v>
      </c>
      <c r="P234" s="85"/>
      <c r="Q234" s="86">
        <f t="shared" si="31"/>
        <v>0</v>
      </c>
      <c r="R234" s="87">
        <f>IFERROR(VLOOKUP(H234,AB:AE,3,0),0)</f>
        <v>7</v>
      </c>
      <c r="S234" s="87">
        <f t="shared" si="34"/>
        <v>0</v>
      </c>
      <c r="T234" s="136" t="s">
        <v>301</v>
      </c>
      <c r="U234" s="154"/>
      <c r="V234" t="s">
        <v>561</v>
      </c>
      <c r="W234" t="s">
        <v>570</v>
      </c>
      <c r="X234" t="s">
        <v>303</v>
      </c>
      <c r="Y234" t="s">
        <v>303</v>
      </c>
      <c r="Z234" t="s">
        <v>571</v>
      </c>
      <c r="AB234" s="155">
        <v>50850409</v>
      </c>
      <c r="AC234" s="155">
        <v>2</v>
      </c>
      <c r="AD234" s="155">
        <v>0</v>
      </c>
      <c r="AE234" s="155" t="s">
        <v>307</v>
      </c>
      <c r="AF234" s="155" t="s">
        <v>303</v>
      </c>
      <c r="AG234" s="156">
        <v>0</v>
      </c>
    </row>
    <row r="235" spans="1:33" s="155" customFormat="1" x14ac:dyDescent="0.35">
      <c r="A235" s="59" t="str">
        <f t="shared" si="32"/>
        <v>APG-000087-00POUS269996</v>
      </c>
      <c r="B235" s="133">
        <v>45560</v>
      </c>
      <c r="C235" s="81">
        <f t="shared" ca="1" si="29"/>
        <v>45729</v>
      </c>
      <c r="D235" s="14" t="s">
        <v>80</v>
      </c>
      <c r="E235" s="82" t="str">
        <f t="shared" si="33"/>
        <v>APG-0000</v>
      </c>
      <c r="F235" s="135" t="s">
        <v>88</v>
      </c>
      <c r="G235" s="8" t="s">
        <v>457</v>
      </c>
      <c r="H235" s="142">
        <v>50850218</v>
      </c>
      <c r="I235" s="145">
        <v>65</v>
      </c>
      <c r="J235" s="144" t="str">
        <f t="shared" si="30"/>
        <v>CL</v>
      </c>
      <c r="K235" s="135" t="s">
        <v>457</v>
      </c>
      <c r="L235" s="84">
        <v>65</v>
      </c>
      <c r="M235" s="84">
        <v>0</v>
      </c>
      <c r="N235" s="84">
        <v>0</v>
      </c>
      <c r="O235" s="84">
        <v>0</v>
      </c>
      <c r="P235" s="85"/>
      <c r="Q235" s="86">
        <f t="shared" si="31"/>
        <v>0</v>
      </c>
      <c r="R235" s="87">
        <f>IFERROR(VLOOKUP(H235,AB:AE,3,0),I235)</f>
        <v>65</v>
      </c>
      <c r="S235" s="87">
        <f t="shared" si="34"/>
        <v>0</v>
      </c>
      <c r="T235" s="136" t="s">
        <v>301</v>
      </c>
      <c r="U235" s="154"/>
      <c r="W235" t="e">
        <v>#N/A</v>
      </c>
      <c r="X235" t="e">
        <v>#N/A</v>
      </c>
      <c r="Y235" t="e">
        <v>#N/A</v>
      </c>
      <c r="AB235" s="155">
        <v>50850410</v>
      </c>
      <c r="AC235" s="155">
        <v>2</v>
      </c>
      <c r="AD235" s="155">
        <v>0</v>
      </c>
      <c r="AE235" s="155" t="s">
        <v>307</v>
      </c>
      <c r="AF235" s="155" t="s">
        <v>303</v>
      </c>
      <c r="AG235" s="156">
        <v>0</v>
      </c>
    </row>
    <row r="236" spans="1:33" s="155" customFormat="1" x14ac:dyDescent="0.35">
      <c r="A236" s="59" t="str">
        <f t="shared" si="32"/>
        <v>ASY-000033-00POUS269996</v>
      </c>
      <c r="B236" s="133">
        <v>45560</v>
      </c>
      <c r="C236" s="81">
        <f t="shared" ca="1" si="29"/>
        <v>45729</v>
      </c>
      <c r="D236" s="14" t="s">
        <v>103</v>
      </c>
      <c r="E236" s="82" t="str">
        <f t="shared" si="33"/>
        <v>ASY-0000</v>
      </c>
      <c r="F236" s="135" t="s">
        <v>88</v>
      </c>
      <c r="G236" s="8" t="s">
        <v>457</v>
      </c>
      <c r="H236" s="142">
        <v>50850219</v>
      </c>
      <c r="I236" s="150">
        <v>25</v>
      </c>
      <c r="J236" s="144">
        <f t="shared" si="30"/>
        <v>12</v>
      </c>
      <c r="K236" s="135" t="s">
        <v>457</v>
      </c>
      <c r="L236" s="84">
        <v>25</v>
      </c>
      <c r="M236" s="84">
        <v>0</v>
      </c>
      <c r="N236" s="84">
        <v>0</v>
      </c>
      <c r="O236" s="84">
        <v>0</v>
      </c>
      <c r="P236" s="85"/>
      <c r="Q236" s="86">
        <f t="shared" si="31"/>
        <v>0</v>
      </c>
      <c r="R236" s="87">
        <f>IFERROR(VLOOKUP(H236,AB:AE,3,0),0)</f>
        <v>25</v>
      </c>
      <c r="S236" s="87">
        <f t="shared" si="34"/>
        <v>0</v>
      </c>
      <c r="T236" s="84" t="s">
        <v>301</v>
      </c>
      <c r="U236" s="154"/>
      <c r="V236" t="s">
        <v>561</v>
      </c>
      <c r="W236" t="s">
        <v>570</v>
      </c>
      <c r="X236" t="s">
        <v>303</v>
      </c>
      <c r="Y236" t="s">
        <v>303</v>
      </c>
      <c r="Z236"/>
      <c r="AB236" s="155">
        <v>50850411</v>
      </c>
      <c r="AC236" s="155">
        <v>2</v>
      </c>
      <c r="AD236" s="155">
        <v>0</v>
      </c>
      <c r="AE236" s="155" t="s">
        <v>307</v>
      </c>
      <c r="AF236" s="155" t="s">
        <v>303</v>
      </c>
      <c r="AG236" s="156">
        <v>0</v>
      </c>
    </row>
    <row r="237" spans="1:33" s="155" customFormat="1" x14ac:dyDescent="0.35">
      <c r="A237" s="59" t="str">
        <f t="shared" si="32"/>
        <v>ASY-000081-00POUS269996</v>
      </c>
      <c r="B237" s="133">
        <v>45560</v>
      </c>
      <c r="C237" s="81">
        <f t="shared" ca="1" si="29"/>
        <v>45729</v>
      </c>
      <c r="D237" s="14" t="s">
        <v>107</v>
      </c>
      <c r="E237" s="82" t="str">
        <f t="shared" si="33"/>
        <v>ASY-0000</v>
      </c>
      <c r="F237" s="135" t="s">
        <v>88</v>
      </c>
      <c r="G237" s="8" t="s">
        <v>457</v>
      </c>
      <c r="H237" s="142">
        <v>50850220</v>
      </c>
      <c r="I237" s="150">
        <v>25</v>
      </c>
      <c r="J237" s="144">
        <f t="shared" si="30"/>
        <v>12</v>
      </c>
      <c r="K237" s="135" t="s">
        <v>457</v>
      </c>
      <c r="L237" s="84">
        <v>25</v>
      </c>
      <c r="M237" s="84">
        <v>0</v>
      </c>
      <c r="N237" s="84">
        <v>0</v>
      </c>
      <c r="O237" s="84">
        <v>0</v>
      </c>
      <c r="P237" s="85"/>
      <c r="Q237" s="86">
        <f t="shared" si="31"/>
        <v>0</v>
      </c>
      <c r="R237" s="87">
        <f>IFERROR(VLOOKUP(H237,AB:AE,3,0),0)</f>
        <v>25</v>
      </c>
      <c r="S237" s="87">
        <f t="shared" si="34"/>
        <v>0</v>
      </c>
      <c r="T237" s="84" t="s">
        <v>301</v>
      </c>
      <c r="U237" s="154"/>
      <c r="V237" t="s">
        <v>561</v>
      </c>
      <c r="W237" t="s">
        <v>570</v>
      </c>
      <c r="X237" t="s">
        <v>303</v>
      </c>
      <c r="Y237" t="s">
        <v>303</v>
      </c>
      <c r="Z237"/>
      <c r="AB237" s="155">
        <v>50850412</v>
      </c>
      <c r="AC237" s="155">
        <v>2</v>
      </c>
      <c r="AD237" s="155">
        <v>0</v>
      </c>
      <c r="AE237" s="155" t="s">
        <v>307</v>
      </c>
      <c r="AF237" s="155" t="s">
        <v>303</v>
      </c>
      <c r="AG237" s="156">
        <v>0</v>
      </c>
    </row>
    <row r="238" spans="1:33" s="155" customFormat="1" x14ac:dyDescent="0.35">
      <c r="A238" s="59" t="str">
        <f t="shared" si="32"/>
        <v>ASY-000088-00POUS269996</v>
      </c>
      <c r="B238" s="133">
        <v>45560</v>
      </c>
      <c r="C238" s="81">
        <f t="shared" ca="1" si="29"/>
        <v>45729</v>
      </c>
      <c r="D238" s="14" t="s">
        <v>109</v>
      </c>
      <c r="E238" s="82" t="str">
        <f t="shared" si="33"/>
        <v>ASY-0000</v>
      </c>
      <c r="F238" s="135" t="s">
        <v>88</v>
      </c>
      <c r="G238" s="8" t="s">
        <v>457</v>
      </c>
      <c r="H238" s="142">
        <v>50850221</v>
      </c>
      <c r="I238" s="145">
        <v>25</v>
      </c>
      <c r="J238" s="144">
        <f t="shared" si="30"/>
        <v>12</v>
      </c>
      <c r="K238" s="135" t="s">
        <v>457</v>
      </c>
      <c r="L238" s="84">
        <v>25</v>
      </c>
      <c r="M238" s="84">
        <v>0</v>
      </c>
      <c r="N238" s="84">
        <v>0</v>
      </c>
      <c r="O238" s="84">
        <v>0</v>
      </c>
      <c r="P238" s="85"/>
      <c r="Q238" s="86">
        <f t="shared" si="31"/>
        <v>0</v>
      </c>
      <c r="R238" s="87">
        <f>IFERROR(VLOOKUP(H238,AB:AE,3,0),0)</f>
        <v>25</v>
      </c>
      <c r="S238" s="87">
        <f t="shared" si="34"/>
        <v>0</v>
      </c>
      <c r="T238" s="84" t="s">
        <v>301</v>
      </c>
      <c r="U238" s="157" t="s">
        <v>590</v>
      </c>
      <c r="V238" t="s">
        <v>561</v>
      </c>
      <c r="W238" t="s">
        <v>570</v>
      </c>
      <c r="X238" t="s">
        <v>303</v>
      </c>
      <c r="Y238" t="s">
        <v>303</v>
      </c>
      <c r="Z238"/>
      <c r="AB238" s="155">
        <v>50850413</v>
      </c>
      <c r="AC238" s="155">
        <v>2</v>
      </c>
      <c r="AD238" s="155">
        <v>0</v>
      </c>
      <c r="AE238" s="155" t="s">
        <v>307</v>
      </c>
      <c r="AF238" s="155" t="s">
        <v>303</v>
      </c>
      <c r="AG238" s="156">
        <v>0</v>
      </c>
    </row>
    <row r="239" spans="1:33" s="155" customFormat="1" x14ac:dyDescent="0.35">
      <c r="A239" s="59" t="str">
        <f t="shared" si="32"/>
        <v>L50-I-12-08-27-90-MULT-9X29POUS269996</v>
      </c>
      <c r="B239" s="133">
        <v>45560</v>
      </c>
      <c r="C239" s="81">
        <f t="shared" ca="1" si="29"/>
        <v>45729</v>
      </c>
      <c r="D239" s="14" t="s">
        <v>456</v>
      </c>
      <c r="E239" s="82" t="str">
        <f t="shared" si="33"/>
        <v>L50-I-12</v>
      </c>
      <c r="F239" s="135" t="s">
        <v>87</v>
      </c>
      <c r="G239" s="8" t="s">
        <v>457</v>
      </c>
      <c r="H239" s="142">
        <v>30850112</v>
      </c>
      <c r="I239" s="145">
        <v>25</v>
      </c>
      <c r="J239" s="144">
        <f t="shared" si="30"/>
        <v>12</v>
      </c>
      <c r="K239" s="135" t="s">
        <v>457</v>
      </c>
      <c r="L239" s="84">
        <v>25</v>
      </c>
      <c r="M239" s="84">
        <v>0</v>
      </c>
      <c r="N239" s="84">
        <v>0</v>
      </c>
      <c r="O239" s="84">
        <v>0</v>
      </c>
      <c r="P239" s="85"/>
      <c r="Q239" s="86">
        <f t="shared" si="31"/>
        <v>0</v>
      </c>
      <c r="R239" s="87">
        <f>IFERROR(VLOOKUP(H239,AB:AE,3,0),0)</f>
        <v>25</v>
      </c>
      <c r="S239" s="87">
        <f t="shared" si="34"/>
        <v>0</v>
      </c>
      <c r="T239" s="136" t="s">
        <v>301</v>
      </c>
      <c r="U239" s="154"/>
      <c r="V239" t="s">
        <v>561</v>
      </c>
      <c r="W239" t="s">
        <v>570</v>
      </c>
      <c r="X239" t="s">
        <v>303</v>
      </c>
      <c r="Y239" t="s">
        <v>303</v>
      </c>
      <c r="Z239" t="s">
        <v>571</v>
      </c>
      <c r="AB239" s="155">
        <v>50850414</v>
      </c>
      <c r="AC239" s="155">
        <v>2</v>
      </c>
      <c r="AD239" s="155">
        <v>0</v>
      </c>
      <c r="AE239" s="155" t="s">
        <v>307</v>
      </c>
      <c r="AF239" s="155" t="s">
        <v>303</v>
      </c>
      <c r="AG239" s="156">
        <v>0</v>
      </c>
    </row>
    <row r="240" spans="1:33" s="155" customFormat="1" x14ac:dyDescent="0.35">
      <c r="A240" s="59" t="str">
        <f t="shared" si="32"/>
        <v>APG-000087-00POUS270052</v>
      </c>
      <c r="B240" s="133">
        <v>45560</v>
      </c>
      <c r="C240" s="81">
        <f t="shared" ca="1" si="29"/>
        <v>45729</v>
      </c>
      <c r="D240" s="14" t="s">
        <v>80</v>
      </c>
      <c r="E240" s="82" t="str">
        <f t="shared" si="33"/>
        <v>APG-0000</v>
      </c>
      <c r="F240" s="135" t="s">
        <v>88</v>
      </c>
      <c r="G240" s="135" t="s">
        <v>459</v>
      </c>
      <c r="H240" s="142">
        <v>50850222</v>
      </c>
      <c r="I240" s="145">
        <v>12</v>
      </c>
      <c r="J240" s="144" t="str">
        <f t="shared" si="30"/>
        <v>CL</v>
      </c>
      <c r="K240" s="135" t="s">
        <v>459</v>
      </c>
      <c r="L240" s="84">
        <v>12</v>
      </c>
      <c r="M240" s="84">
        <v>0</v>
      </c>
      <c r="N240" s="84">
        <v>0</v>
      </c>
      <c r="O240" s="84">
        <v>0</v>
      </c>
      <c r="P240" s="85"/>
      <c r="Q240" s="86">
        <f t="shared" si="31"/>
        <v>0</v>
      </c>
      <c r="R240" s="87">
        <f>IFERROR(VLOOKUP(H240,AB:AE,3,0),I240)</f>
        <v>12</v>
      </c>
      <c r="S240" s="87">
        <f t="shared" si="34"/>
        <v>0</v>
      </c>
      <c r="T240" s="136" t="s">
        <v>301</v>
      </c>
      <c r="U240" s="154"/>
      <c r="W240" t="e">
        <v>#N/A</v>
      </c>
      <c r="X240" t="e">
        <v>#N/A</v>
      </c>
      <c r="Y240" t="e">
        <v>#N/A</v>
      </c>
      <c r="AB240" s="155">
        <v>50850415</v>
      </c>
      <c r="AC240" s="155">
        <v>2</v>
      </c>
      <c r="AD240" s="155">
        <v>0</v>
      </c>
      <c r="AE240" s="155" t="s">
        <v>307</v>
      </c>
      <c r="AF240" s="155" t="s">
        <v>303</v>
      </c>
      <c r="AG240" s="156">
        <v>0</v>
      </c>
    </row>
    <row r="241" spans="1:33" s="155" customFormat="1" x14ac:dyDescent="0.35">
      <c r="A241" s="59" t="str">
        <f t="shared" si="32"/>
        <v>ASY-000039-00POUS270052</v>
      </c>
      <c r="B241" s="133">
        <v>45560</v>
      </c>
      <c r="C241" s="81">
        <f t="shared" ca="1" si="29"/>
        <v>45729</v>
      </c>
      <c r="D241" s="14" t="s">
        <v>591</v>
      </c>
      <c r="E241" s="82" t="str">
        <f t="shared" si="33"/>
        <v>ASY-0000</v>
      </c>
      <c r="F241" s="135" t="s">
        <v>88</v>
      </c>
      <c r="G241" s="135" t="s">
        <v>459</v>
      </c>
      <c r="H241" s="142">
        <v>50850223</v>
      </c>
      <c r="I241" s="150">
        <v>12</v>
      </c>
      <c r="J241" s="144">
        <f t="shared" si="30"/>
        <v>12</v>
      </c>
      <c r="K241" s="135" t="s">
        <v>459</v>
      </c>
      <c r="L241" s="84">
        <v>12</v>
      </c>
      <c r="M241" s="84">
        <v>0</v>
      </c>
      <c r="N241" s="84">
        <v>0</v>
      </c>
      <c r="O241" s="84">
        <v>0</v>
      </c>
      <c r="P241" s="85"/>
      <c r="Q241" s="86">
        <f t="shared" si="31"/>
        <v>0</v>
      </c>
      <c r="R241" s="87">
        <f>IFERROR(VLOOKUP(H241,AB:AE,3,0),0)</f>
        <v>12</v>
      </c>
      <c r="S241" s="87">
        <f t="shared" si="34"/>
        <v>0</v>
      </c>
      <c r="T241" s="84" t="s">
        <v>301</v>
      </c>
      <c r="U241" s="154"/>
      <c r="V241" t="s">
        <v>561</v>
      </c>
      <c r="W241" t="s">
        <v>570</v>
      </c>
      <c r="X241" t="s">
        <v>303</v>
      </c>
      <c r="Y241" t="s">
        <v>303</v>
      </c>
      <c r="Z241"/>
      <c r="AB241" s="155">
        <v>50850416</v>
      </c>
      <c r="AC241" s="155">
        <v>2</v>
      </c>
      <c r="AD241" s="155">
        <v>0</v>
      </c>
      <c r="AE241" s="155" t="s">
        <v>307</v>
      </c>
      <c r="AF241" s="155" t="s">
        <v>303</v>
      </c>
      <c r="AG241" s="156">
        <v>0</v>
      </c>
    </row>
    <row r="242" spans="1:33" s="155" customFormat="1" x14ac:dyDescent="0.35">
      <c r="A242" s="59" t="str">
        <f t="shared" si="32"/>
        <v>ASY-000081-00POUS270052</v>
      </c>
      <c r="B242" s="133">
        <v>45560</v>
      </c>
      <c r="C242" s="81">
        <f t="shared" ca="1" si="29"/>
        <v>45729</v>
      </c>
      <c r="D242" s="14" t="s">
        <v>107</v>
      </c>
      <c r="E242" s="82" t="str">
        <f t="shared" si="33"/>
        <v>ASY-0000</v>
      </c>
      <c r="F242" s="135" t="s">
        <v>88</v>
      </c>
      <c r="G242" s="135" t="s">
        <v>459</v>
      </c>
      <c r="H242" s="142">
        <v>50850224</v>
      </c>
      <c r="I242" s="150">
        <v>12</v>
      </c>
      <c r="J242" s="144">
        <f t="shared" si="30"/>
        <v>12</v>
      </c>
      <c r="K242" s="135" t="s">
        <v>459</v>
      </c>
      <c r="L242" s="84">
        <v>12</v>
      </c>
      <c r="M242" s="84">
        <v>0</v>
      </c>
      <c r="N242" s="84">
        <v>0</v>
      </c>
      <c r="O242" s="84">
        <v>0</v>
      </c>
      <c r="P242" s="85"/>
      <c r="Q242" s="86">
        <f t="shared" si="31"/>
        <v>0</v>
      </c>
      <c r="R242" s="87">
        <f>IFERROR(VLOOKUP(H242,AB:AE,3,0),0)</f>
        <v>12</v>
      </c>
      <c r="S242" s="87">
        <f t="shared" si="34"/>
        <v>0</v>
      </c>
      <c r="T242" s="84" t="s">
        <v>301</v>
      </c>
      <c r="U242" s="154"/>
      <c r="V242" t="s">
        <v>561</v>
      </c>
      <c r="W242" t="s">
        <v>570</v>
      </c>
      <c r="X242" t="s">
        <v>303</v>
      </c>
      <c r="Y242" t="s">
        <v>303</v>
      </c>
      <c r="Z242"/>
      <c r="AB242" s="155">
        <v>50850417</v>
      </c>
      <c r="AC242" s="155">
        <v>2</v>
      </c>
      <c r="AD242" s="155">
        <v>0</v>
      </c>
      <c r="AE242" s="155" t="s">
        <v>307</v>
      </c>
      <c r="AF242" s="155" t="s">
        <v>303</v>
      </c>
      <c r="AG242" s="156">
        <v>0</v>
      </c>
    </row>
    <row r="243" spans="1:33" s="155" customFormat="1" x14ac:dyDescent="0.35">
      <c r="A243" s="59" t="str">
        <f t="shared" si="32"/>
        <v>ASY-000088-00POUS270052</v>
      </c>
      <c r="B243" s="133">
        <v>45560</v>
      </c>
      <c r="C243" s="81">
        <f t="shared" ca="1" si="29"/>
        <v>45729</v>
      </c>
      <c r="D243" s="14" t="s">
        <v>109</v>
      </c>
      <c r="E243" s="82" t="str">
        <f t="shared" si="33"/>
        <v>ASY-0000</v>
      </c>
      <c r="F243" s="135" t="s">
        <v>88</v>
      </c>
      <c r="G243" s="135" t="s">
        <v>459</v>
      </c>
      <c r="H243" s="142">
        <v>50850225</v>
      </c>
      <c r="I243" s="150">
        <v>12</v>
      </c>
      <c r="J243" s="144">
        <f t="shared" si="30"/>
        <v>12</v>
      </c>
      <c r="K243" s="135" t="s">
        <v>459</v>
      </c>
      <c r="L243" s="84">
        <v>12</v>
      </c>
      <c r="M243" s="84">
        <v>0</v>
      </c>
      <c r="N243" s="84">
        <v>0</v>
      </c>
      <c r="O243" s="84">
        <v>0</v>
      </c>
      <c r="P243" s="85"/>
      <c r="Q243" s="86">
        <f t="shared" si="31"/>
        <v>0</v>
      </c>
      <c r="R243" s="87">
        <f>IFERROR(VLOOKUP(H243,AB:AE,3,0),0)</f>
        <v>12</v>
      </c>
      <c r="S243" s="87">
        <f t="shared" si="34"/>
        <v>0</v>
      </c>
      <c r="T243" s="84" t="s">
        <v>301</v>
      </c>
      <c r="U243" s="154"/>
      <c r="V243" t="s">
        <v>561</v>
      </c>
      <c r="W243" t="s">
        <v>560</v>
      </c>
      <c r="X243" t="s">
        <v>303</v>
      </c>
      <c r="Y243" t="s">
        <v>303</v>
      </c>
      <c r="Z243"/>
      <c r="AB243" s="155">
        <v>50850418</v>
      </c>
      <c r="AC243" s="155">
        <v>2</v>
      </c>
      <c r="AD243" s="155">
        <v>0</v>
      </c>
      <c r="AE243" s="155" t="s">
        <v>307</v>
      </c>
      <c r="AF243" s="155" t="s">
        <v>303</v>
      </c>
      <c r="AG243" s="156">
        <v>0</v>
      </c>
    </row>
    <row r="244" spans="1:33" s="155" customFormat="1" x14ac:dyDescent="0.35">
      <c r="A244" s="59" t="str">
        <f t="shared" si="32"/>
        <v>L50-I-12-08-35-80-MULT-15X65POUS270052</v>
      </c>
      <c r="B244" s="133">
        <v>45560</v>
      </c>
      <c r="C244" s="81">
        <f t="shared" ca="1" si="29"/>
        <v>45729</v>
      </c>
      <c r="D244" s="14" t="s">
        <v>458</v>
      </c>
      <c r="E244" s="82" t="str">
        <f t="shared" si="33"/>
        <v>L50-I-12</v>
      </c>
      <c r="F244" s="135" t="s">
        <v>87</v>
      </c>
      <c r="G244" s="135" t="s">
        <v>459</v>
      </c>
      <c r="H244" s="16">
        <v>30850113</v>
      </c>
      <c r="I244" s="145">
        <v>12</v>
      </c>
      <c r="J244" s="144">
        <f t="shared" si="30"/>
        <v>12</v>
      </c>
      <c r="K244" s="135" t="s">
        <v>459</v>
      </c>
      <c r="L244" s="84">
        <v>11</v>
      </c>
      <c r="M244" s="84">
        <v>1</v>
      </c>
      <c r="N244" s="84">
        <v>0</v>
      </c>
      <c r="O244" s="84">
        <v>0</v>
      </c>
      <c r="P244" s="85"/>
      <c r="Q244" s="86">
        <f t="shared" si="31"/>
        <v>0</v>
      </c>
      <c r="R244" s="87">
        <f>IFERROR(VLOOKUP(H244,AB:AE,3,0),0)</f>
        <v>11</v>
      </c>
      <c r="S244" s="87">
        <f t="shared" si="34"/>
        <v>0</v>
      </c>
      <c r="T244" s="136">
        <f ca="1">DAYS360(B244,C244)</f>
        <v>168</v>
      </c>
      <c r="U244" s="154"/>
      <c r="V244" t="s">
        <v>561</v>
      </c>
      <c r="W244" t="s">
        <v>560</v>
      </c>
      <c r="X244" t="s">
        <v>303</v>
      </c>
      <c r="Y244" t="s">
        <v>303</v>
      </c>
      <c r="Z244" t="s">
        <v>772</v>
      </c>
      <c r="AB244" s="155">
        <v>50850419</v>
      </c>
      <c r="AC244" s="155">
        <v>2</v>
      </c>
      <c r="AD244" s="155">
        <v>0</v>
      </c>
      <c r="AE244" s="155" t="s">
        <v>307</v>
      </c>
      <c r="AF244" s="155" t="s">
        <v>303</v>
      </c>
      <c r="AG244" s="156">
        <v>0</v>
      </c>
    </row>
    <row r="245" spans="1:33" s="155" customFormat="1" x14ac:dyDescent="0.35">
      <c r="A245" s="59" t="str">
        <f t="shared" si="32"/>
        <v>APG-000087-00POUS269990</v>
      </c>
      <c r="B245" s="133">
        <v>45560</v>
      </c>
      <c r="C245" s="81">
        <f t="shared" ca="1" si="29"/>
        <v>45729</v>
      </c>
      <c r="D245" s="14" t="s">
        <v>80</v>
      </c>
      <c r="E245" s="82" t="str">
        <f t="shared" si="33"/>
        <v>APG-0000</v>
      </c>
      <c r="F245" s="135" t="s">
        <v>88</v>
      </c>
      <c r="G245" s="135" t="s">
        <v>461</v>
      </c>
      <c r="H245" s="142">
        <v>50850226</v>
      </c>
      <c r="I245" s="145">
        <v>4</v>
      </c>
      <c r="J245" s="144" t="str">
        <f t="shared" si="30"/>
        <v>CL</v>
      </c>
      <c r="K245" s="135" t="s">
        <v>461</v>
      </c>
      <c r="L245" s="84">
        <v>4</v>
      </c>
      <c r="M245" s="84">
        <v>0</v>
      </c>
      <c r="N245" s="84">
        <v>0</v>
      </c>
      <c r="O245" s="84">
        <v>0</v>
      </c>
      <c r="P245" s="85"/>
      <c r="Q245" s="86">
        <f t="shared" si="31"/>
        <v>0</v>
      </c>
      <c r="R245" s="87">
        <f>IFERROR(VLOOKUP(H245,AB:AE,3,0),I245)</f>
        <v>4</v>
      </c>
      <c r="S245" s="87">
        <f t="shared" si="34"/>
        <v>0</v>
      </c>
      <c r="T245" s="136" t="s">
        <v>301</v>
      </c>
      <c r="U245" s="154"/>
      <c r="W245" t="e">
        <v>#N/A</v>
      </c>
      <c r="X245" t="e">
        <v>#N/A</v>
      </c>
      <c r="Y245" t="e">
        <v>#N/A</v>
      </c>
      <c r="AB245" s="155">
        <v>50850420</v>
      </c>
      <c r="AC245" s="155">
        <v>2</v>
      </c>
      <c r="AD245" s="155">
        <v>0</v>
      </c>
      <c r="AE245" s="155" t="s">
        <v>307</v>
      </c>
      <c r="AF245" s="155" t="s">
        <v>303</v>
      </c>
      <c r="AG245" s="156">
        <v>0</v>
      </c>
    </row>
    <row r="246" spans="1:33" s="155" customFormat="1" x14ac:dyDescent="0.35">
      <c r="A246" s="59" t="str">
        <f t="shared" si="32"/>
        <v>ASY-000033-00POUS269990</v>
      </c>
      <c r="B246" s="133">
        <v>45560</v>
      </c>
      <c r="C246" s="81">
        <f t="shared" ca="1" si="29"/>
        <v>45729</v>
      </c>
      <c r="D246" s="14" t="s">
        <v>103</v>
      </c>
      <c r="E246" s="82" t="str">
        <f t="shared" si="33"/>
        <v>ASY-0000</v>
      </c>
      <c r="F246" s="135" t="s">
        <v>88</v>
      </c>
      <c r="G246" s="135" t="s">
        <v>461</v>
      </c>
      <c r="H246" s="142">
        <v>50850227</v>
      </c>
      <c r="I246" s="150">
        <v>4</v>
      </c>
      <c r="J246" s="144">
        <f t="shared" si="30"/>
        <v>12</v>
      </c>
      <c r="K246" s="135" t="s">
        <v>461</v>
      </c>
      <c r="L246" s="84">
        <v>4</v>
      </c>
      <c r="M246" s="84">
        <v>0</v>
      </c>
      <c r="N246" s="84">
        <v>0</v>
      </c>
      <c r="O246" s="84">
        <v>0</v>
      </c>
      <c r="P246" s="85"/>
      <c r="Q246" s="86">
        <f t="shared" si="31"/>
        <v>0</v>
      </c>
      <c r="R246" s="87">
        <f>IFERROR(VLOOKUP(H246,AB:AE,3,0),0)</f>
        <v>4</v>
      </c>
      <c r="S246" s="87">
        <f t="shared" si="34"/>
        <v>0</v>
      </c>
      <c r="T246" s="84" t="s">
        <v>301</v>
      </c>
      <c r="U246" s="154"/>
      <c r="V246" t="s">
        <v>561</v>
      </c>
      <c r="W246" t="s">
        <v>570</v>
      </c>
      <c r="X246" t="s">
        <v>303</v>
      </c>
      <c r="Y246" t="s">
        <v>303</v>
      </c>
      <c r="Z246"/>
      <c r="AB246" s="155">
        <v>50850421</v>
      </c>
      <c r="AC246" s="155">
        <v>3</v>
      </c>
      <c r="AD246" s="155">
        <v>0</v>
      </c>
      <c r="AE246" s="155" t="s">
        <v>307</v>
      </c>
      <c r="AF246" s="155" t="s">
        <v>303</v>
      </c>
      <c r="AG246" s="156">
        <v>0</v>
      </c>
    </row>
    <row r="247" spans="1:33" s="155" customFormat="1" x14ac:dyDescent="0.35">
      <c r="A247" s="59" t="str">
        <f t="shared" si="32"/>
        <v>ASY-000081-00POUS269990</v>
      </c>
      <c r="B247" s="133">
        <v>45560</v>
      </c>
      <c r="C247" s="81">
        <f t="shared" ca="1" si="29"/>
        <v>45729</v>
      </c>
      <c r="D247" s="14" t="s">
        <v>107</v>
      </c>
      <c r="E247" s="82" t="str">
        <f t="shared" si="33"/>
        <v>ASY-0000</v>
      </c>
      <c r="F247" s="135" t="s">
        <v>88</v>
      </c>
      <c r="G247" s="135" t="s">
        <v>461</v>
      </c>
      <c r="H247" s="142">
        <v>50850228</v>
      </c>
      <c r="I247" s="150">
        <v>4</v>
      </c>
      <c r="J247" s="144">
        <f t="shared" si="30"/>
        <v>12</v>
      </c>
      <c r="K247" s="135" t="s">
        <v>461</v>
      </c>
      <c r="L247" s="84">
        <v>4</v>
      </c>
      <c r="M247" s="84">
        <v>0</v>
      </c>
      <c r="N247" s="84">
        <v>0</v>
      </c>
      <c r="O247" s="84">
        <v>0</v>
      </c>
      <c r="P247" s="85"/>
      <c r="Q247" s="86">
        <f t="shared" si="31"/>
        <v>0</v>
      </c>
      <c r="R247" s="87">
        <f>IFERROR(VLOOKUP(H247,AB:AE,3,0),0)</f>
        <v>4</v>
      </c>
      <c r="S247" s="87">
        <f t="shared" si="34"/>
        <v>0</v>
      </c>
      <c r="T247" s="84" t="s">
        <v>301</v>
      </c>
      <c r="U247" s="154"/>
      <c r="V247" t="s">
        <v>561</v>
      </c>
      <c r="W247" t="s">
        <v>570</v>
      </c>
      <c r="X247" t="s">
        <v>303</v>
      </c>
      <c r="Y247" t="s">
        <v>303</v>
      </c>
      <c r="Z247"/>
      <c r="AB247" s="155">
        <v>50850422</v>
      </c>
      <c r="AC247" s="155">
        <v>3</v>
      </c>
      <c r="AD247" s="155">
        <v>0</v>
      </c>
      <c r="AE247" s="155" t="s">
        <v>307</v>
      </c>
      <c r="AF247" s="155" t="s">
        <v>303</v>
      </c>
      <c r="AG247" s="156">
        <v>0</v>
      </c>
    </row>
    <row r="248" spans="1:33" s="155" customFormat="1" x14ac:dyDescent="0.35">
      <c r="A248" s="59" t="str">
        <f t="shared" si="32"/>
        <v>ASY-000088-00POUS269990</v>
      </c>
      <c r="B248" s="133">
        <v>45560</v>
      </c>
      <c r="C248" s="81">
        <f t="shared" ca="1" si="29"/>
        <v>45729</v>
      </c>
      <c r="D248" s="14" t="s">
        <v>109</v>
      </c>
      <c r="E248" s="82" t="str">
        <f t="shared" si="33"/>
        <v>ASY-0000</v>
      </c>
      <c r="F248" s="135" t="s">
        <v>88</v>
      </c>
      <c r="G248" s="135" t="s">
        <v>461</v>
      </c>
      <c r="H248" s="142">
        <v>50850229</v>
      </c>
      <c r="I248" s="150">
        <v>4</v>
      </c>
      <c r="J248" s="144">
        <f t="shared" si="30"/>
        <v>12</v>
      </c>
      <c r="K248" s="135" t="s">
        <v>461</v>
      </c>
      <c r="L248" s="84">
        <v>4</v>
      </c>
      <c r="M248" s="84">
        <v>0</v>
      </c>
      <c r="N248" s="84">
        <v>0</v>
      </c>
      <c r="O248" s="84">
        <v>0</v>
      </c>
      <c r="P248" s="85"/>
      <c r="Q248" s="86">
        <f t="shared" si="31"/>
        <v>0</v>
      </c>
      <c r="R248" s="87">
        <f>IFERROR(VLOOKUP(H248,AB:AE,3,0),0)</f>
        <v>4</v>
      </c>
      <c r="S248" s="87">
        <f t="shared" si="34"/>
        <v>0</v>
      </c>
      <c r="T248" s="84" t="s">
        <v>301</v>
      </c>
      <c r="U248" s="154"/>
      <c r="V248" t="s">
        <v>561</v>
      </c>
      <c r="W248" t="s">
        <v>570</v>
      </c>
      <c r="X248" t="s">
        <v>303</v>
      </c>
      <c r="Y248" t="s">
        <v>303</v>
      </c>
      <c r="Z248"/>
      <c r="AB248" s="155">
        <v>50850425</v>
      </c>
      <c r="AC248" s="155">
        <v>3</v>
      </c>
      <c r="AD248" s="155">
        <v>0</v>
      </c>
      <c r="AE248" s="155" t="s">
        <v>307</v>
      </c>
      <c r="AF248" s="155" t="s">
        <v>303</v>
      </c>
      <c r="AG248" s="156">
        <v>0</v>
      </c>
    </row>
    <row r="249" spans="1:33" s="155" customFormat="1" x14ac:dyDescent="0.35">
      <c r="A249" s="59" t="str">
        <f t="shared" si="32"/>
        <v>L50-I-12-12-22-80-MULT-9X29POUS269990</v>
      </c>
      <c r="B249" s="133">
        <v>45560</v>
      </c>
      <c r="C249" s="81">
        <f t="shared" ca="1" si="29"/>
        <v>45729</v>
      </c>
      <c r="D249" s="14" t="s">
        <v>460</v>
      </c>
      <c r="E249" s="82" t="str">
        <f t="shared" si="33"/>
        <v>L50-I-12</v>
      </c>
      <c r="F249" s="135" t="s">
        <v>87</v>
      </c>
      <c r="G249" s="135" t="s">
        <v>461</v>
      </c>
      <c r="H249" s="146">
        <v>30850114</v>
      </c>
      <c r="I249" s="145">
        <v>4</v>
      </c>
      <c r="J249" s="144">
        <f t="shared" si="30"/>
        <v>12</v>
      </c>
      <c r="K249" s="135" t="s">
        <v>461</v>
      </c>
      <c r="L249" s="84">
        <v>0</v>
      </c>
      <c r="M249" s="84">
        <v>1</v>
      </c>
      <c r="N249" s="84">
        <v>0</v>
      </c>
      <c r="O249" s="84">
        <v>0</v>
      </c>
      <c r="P249" s="85"/>
      <c r="Q249" s="86">
        <f t="shared" si="31"/>
        <v>-3</v>
      </c>
      <c r="R249" s="87">
        <f>IFERROR(VLOOKUP(H249,AB:AE,3,0),0)</f>
        <v>0</v>
      </c>
      <c r="S249" s="87">
        <f t="shared" si="34"/>
        <v>0</v>
      </c>
      <c r="T249" s="136">
        <f ca="1">DAYS360(B249,C249)</f>
        <v>168</v>
      </c>
      <c r="U249" s="154"/>
      <c r="V249" t="s">
        <v>561</v>
      </c>
      <c r="W249" t="s">
        <v>573</v>
      </c>
      <c r="X249" t="s">
        <v>303</v>
      </c>
      <c r="Y249" t="s">
        <v>303</v>
      </c>
      <c r="Z249" t="s">
        <v>774</v>
      </c>
      <c r="AB249" s="155">
        <v>50850426</v>
      </c>
      <c r="AC249" s="155">
        <v>3</v>
      </c>
      <c r="AD249" s="155">
        <v>0</v>
      </c>
      <c r="AE249" s="155" t="s">
        <v>307</v>
      </c>
      <c r="AF249" s="155" t="s">
        <v>303</v>
      </c>
      <c r="AG249" s="156">
        <v>0</v>
      </c>
    </row>
    <row r="250" spans="1:33" s="155" customFormat="1" x14ac:dyDescent="0.35">
      <c r="A250" s="59" t="str">
        <f t="shared" si="32"/>
        <v>APG-000088-00POUS270192</v>
      </c>
      <c r="B250" s="133">
        <v>45560</v>
      </c>
      <c r="C250" s="81">
        <f t="shared" ca="1" si="29"/>
        <v>45729</v>
      </c>
      <c r="D250" s="14" t="s">
        <v>102</v>
      </c>
      <c r="E250" s="82" t="str">
        <f t="shared" si="33"/>
        <v>APG-0000</v>
      </c>
      <c r="F250" s="135" t="s">
        <v>88</v>
      </c>
      <c r="G250" s="135" t="s">
        <v>450</v>
      </c>
      <c r="H250" s="142">
        <v>50850230</v>
      </c>
      <c r="I250" s="145">
        <v>28</v>
      </c>
      <c r="J250" s="144" t="str">
        <f t="shared" si="30"/>
        <v>CL</v>
      </c>
      <c r="K250" s="135" t="s">
        <v>450</v>
      </c>
      <c r="L250" s="84">
        <v>28</v>
      </c>
      <c r="M250" s="84">
        <v>0</v>
      </c>
      <c r="N250" s="84">
        <v>0</v>
      </c>
      <c r="O250" s="84">
        <v>0</v>
      </c>
      <c r="P250" s="85"/>
      <c r="Q250" s="86">
        <f t="shared" si="31"/>
        <v>0</v>
      </c>
      <c r="R250" s="87">
        <f>IFERROR(VLOOKUP(H250,AB:AE,3,0),I250)</f>
        <v>28</v>
      </c>
      <c r="S250" s="87">
        <f t="shared" si="34"/>
        <v>0</v>
      </c>
      <c r="T250" s="136" t="s">
        <v>301</v>
      </c>
      <c r="U250" s="154"/>
      <c r="W250" t="e">
        <v>#N/A</v>
      </c>
      <c r="X250" t="e">
        <v>#N/A</v>
      </c>
      <c r="Y250" t="e">
        <v>#N/A</v>
      </c>
      <c r="AB250" s="155">
        <v>50850427</v>
      </c>
      <c r="AC250" s="155">
        <v>3</v>
      </c>
      <c r="AD250" s="155">
        <v>0</v>
      </c>
      <c r="AE250" s="155" t="s">
        <v>307</v>
      </c>
      <c r="AF250" s="155" t="s">
        <v>303</v>
      </c>
      <c r="AG250" s="156">
        <v>0</v>
      </c>
    </row>
    <row r="251" spans="1:33" s="155" customFormat="1" x14ac:dyDescent="0.35">
      <c r="A251" s="59" t="str">
        <f t="shared" si="32"/>
        <v>ASY-000057-00POUS270192</v>
      </c>
      <c r="B251" s="133">
        <v>45560</v>
      </c>
      <c r="C251" s="81">
        <f t="shared" ca="1" si="29"/>
        <v>45729</v>
      </c>
      <c r="D251" s="14" t="s">
        <v>592</v>
      </c>
      <c r="E251" s="82" t="str">
        <f t="shared" si="33"/>
        <v>ASY-0000</v>
      </c>
      <c r="F251" s="135" t="s">
        <v>88</v>
      </c>
      <c r="G251" s="135" t="s">
        <v>450</v>
      </c>
      <c r="H251" s="142">
        <v>50850231</v>
      </c>
      <c r="I251" s="150">
        <v>28</v>
      </c>
      <c r="J251" s="144">
        <f t="shared" si="30"/>
        <v>12</v>
      </c>
      <c r="K251" s="135" t="s">
        <v>450</v>
      </c>
      <c r="L251" s="84">
        <v>28</v>
      </c>
      <c r="M251" s="84">
        <v>0</v>
      </c>
      <c r="N251" s="84">
        <v>0</v>
      </c>
      <c r="O251" s="84">
        <v>0</v>
      </c>
      <c r="P251" s="85"/>
      <c r="Q251" s="86">
        <f t="shared" si="31"/>
        <v>0</v>
      </c>
      <c r="R251" s="87">
        <f>IFERROR(VLOOKUP(H251,AB:AE,3,0),0)</f>
        <v>28</v>
      </c>
      <c r="S251" s="87">
        <f t="shared" si="34"/>
        <v>0</v>
      </c>
      <c r="T251" s="84" t="s">
        <v>301</v>
      </c>
      <c r="U251" s="154"/>
      <c r="V251" t="s">
        <v>561</v>
      </c>
      <c r="W251" t="s">
        <v>560</v>
      </c>
      <c r="X251" t="s">
        <v>303</v>
      </c>
      <c r="Y251" t="s">
        <v>303</v>
      </c>
      <c r="Z251"/>
      <c r="AB251" s="155">
        <v>50850428</v>
      </c>
      <c r="AC251" s="155">
        <v>3</v>
      </c>
      <c r="AD251" s="155">
        <v>0</v>
      </c>
      <c r="AE251" s="155" t="s">
        <v>307</v>
      </c>
      <c r="AF251" s="155" t="s">
        <v>303</v>
      </c>
      <c r="AG251" s="156">
        <v>0</v>
      </c>
    </row>
    <row r="252" spans="1:33" s="155" customFormat="1" x14ac:dyDescent="0.35">
      <c r="A252" s="59" t="str">
        <f t="shared" si="32"/>
        <v>ASY-000082-00POUS270192</v>
      </c>
      <c r="B252" s="133">
        <v>45560</v>
      </c>
      <c r="C252" s="81">
        <f t="shared" ca="1" si="29"/>
        <v>45729</v>
      </c>
      <c r="D252" s="14" t="s">
        <v>166</v>
      </c>
      <c r="E252" s="82" t="str">
        <f t="shared" si="33"/>
        <v>ASY-0000</v>
      </c>
      <c r="F252" s="135" t="s">
        <v>88</v>
      </c>
      <c r="G252" s="135" t="s">
        <v>450</v>
      </c>
      <c r="H252" s="142">
        <v>50850232</v>
      </c>
      <c r="I252" s="150">
        <v>28</v>
      </c>
      <c r="J252" s="144">
        <f t="shared" si="30"/>
        <v>12</v>
      </c>
      <c r="K252" s="135" t="s">
        <v>450</v>
      </c>
      <c r="L252" s="84">
        <v>28</v>
      </c>
      <c r="M252" s="84">
        <v>0</v>
      </c>
      <c r="N252" s="84">
        <v>0</v>
      </c>
      <c r="O252" s="84">
        <v>0</v>
      </c>
      <c r="P252" s="85"/>
      <c r="Q252" s="86">
        <f t="shared" si="31"/>
        <v>0</v>
      </c>
      <c r="R252" s="87">
        <f>IFERROR(VLOOKUP(H252,AB:AE,3,0),0)</f>
        <v>28</v>
      </c>
      <c r="S252" s="87">
        <f t="shared" si="34"/>
        <v>0</v>
      </c>
      <c r="T252" s="84" t="s">
        <v>301</v>
      </c>
      <c r="U252" s="154"/>
      <c r="V252" t="s">
        <v>561</v>
      </c>
      <c r="W252" t="s">
        <v>560</v>
      </c>
      <c r="X252" t="s">
        <v>303</v>
      </c>
      <c r="Y252" t="s">
        <v>303</v>
      </c>
      <c r="Z252"/>
      <c r="AB252" s="155">
        <v>50850429</v>
      </c>
      <c r="AC252" s="155">
        <v>3</v>
      </c>
      <c r="AD252" s="155">
        <v>0</v>
      </c>
      <c r="AE252" s="155" t="s">
        <v>307</v>
      </c>
      <c r="AF252" s="155" t="s">
        <v>303</v>
      </c>
      <c r="AG252" s="156">
        <v>0</v>
      </c>
    </row>
    <row r="253" spans="1:33" s="155" customFormat="1" x14ac:dyDescent="0.35">
      <c r="A253" s="59" t="str">
        <f t="shared" si="32"/>
        <v>ASY-000088-00POUS270192</v>
      </c>
      <c r="B253" s="133">
        <v>45560</v>
      </c>
      <c r="C253" s="81">
        <f t="shared" ca="1" si="29"/>
        <v>45729</v>
      </c>
      <c r="D253" s="14" t="s">
        <v>109</v>
      </c>
      <c r="E253" s="82" t="str">
        <f t="shared" si="33"/>
        <v>ASY-0000</v>
      </c>
      <c r="F253" s="135" t="s">
        <v>88</v>
      </c>
      <c r="G253" s="135" t="s">
        <v>450</v>
      </c>
      <c r="H253" s="142">
        <v>50850233</v>
      </c>
      <c r="I253" s="150">
        <v>28</v>
      </c>
      <c r="J253" s="144">
        <f t="shared" si="30"/>
        <v>12</v>
      </c>
      <c r="K253" s="135" t="s">
        <v>450</v>
      </c>
      <c r="L253" s="84">
        <v>28</v>
      </c>
      <c r="M253" s="84">
        <v>0</v>
      </c>
      <c r="N253" s="84">
        <v>0</v>
      </c>
      <c r="O253" s="84">
        <v>0</v>
      </c>
      <c r="P253" s="85"/>
      <c r="Q253" s="86">
        <f t="shared" si="31"/>
        <v>0</v>
      </c>
      <c r="R253" s="87">
        <f>IFERROR(VLOOKUP(H253,AB:AE,3,0),0)</f>
        <v>28</v>
      </c>
      <c r="S253" s="87">
        <f t="shared" si="34"/>
        <v>0</v>
      </c>
      <c r="T253" s="84" t="s">
        <v>301</v>
      </c>
      <c r="U253" s="154"/>
      <c r="V253" t="s">
        <v>561</v>
      </c>
      <c r="W253" t="s">
        <v>560</v>
      </c>
      <c r="X253" t="s">
        <v>303</v>
      </c>
      <c r="Y253" t="s">
        <v>303</v>
      </c>
      <c r="Z253"/>
      <c r="AB253" s="155">
        <v>50850430</v>
      </c>
      <c r="AC253" s="155">
        <v>3</v>
      </c>
      <c r="AD253" s="155">
        <v>0</v>
      </c>
      <c r="AE253" s="155" t="s">
        <v>307</v>
      </c>
      <c r="AF253" s="155" t="s">
        <v>303</v>
      </c>
      <c r="AG253" s="156">
        <v>0</v>
      </c>
    </row>
    <row r="254" spans="1:33" s="155" customFormat="1" x14ac:dyDescent="0.35">
      <c r="A254" s="59" t="str">
        <f t="shared" si="32"/>
        <v>L50-I-48-04-30-90-MULT-9X59POUS270192</v>
      </c>
      <c r="B254" s="133">
        <v>45560</v>
      </c>
      <c r="C254" s="81">
        <f t="shared" ca="1" si="29"/>
        <v>45729</v>
      </c>
      <c r="D254" s="14" t="s">
        <v>462</v>
      </c>
      <c r="E254" s="82" t="str">
        <f t="shared" si="33"/>
        <v>L50-I-48</v>
      </c>
      <c r="F254" s="135" t="s">
        <v>87</v>
      </c>
      <c r="G254" s="135" t="s">
        <v>450</v>
      </c>
      <c r="H254" s="16">
        <v>30850115</v>
      </c>
      <c r="I254" s="145">
        <v>28</v>
      </c>
      <c r="J254" s="144">
        <f t="shared" si="30"/>
        <v>12</v>
      </c>
      <c r="K254" s="135" t="s">
        <v>450</v>
      </c>
      <c r="L254" s="84">
        <v>21</v>
      </c>
      <c r="M254" s="84">
        <v>3</v>
      </c>
      <c r="N254" s="84">
        <v>4</v>
      </c>
      <c r="O254" s="84">
        <v>0</v>
      </c>
      <c r="P254" s="85"/>
      <c r="Q254" s="86">
        <f t="shared" si="31"/>
        <v>0</v>
      </c>
      <c r="R254" s="87">
        <f>IFERROR(VLOOKUP(H254,AB:AE,3,0),0)</f>
        <v>21</v>
      </c>
      <c r="S254" s="87">
        <f t="shared" si="34"/>
        <v>0</v>
      </c>
      <c r="T254" s="136">
        <f ca="1">DAYS360(B254,C254)</f>
        <v>168</v>
      </c>
      <c r="U254" s="154"/>
      <c r="V254" t="s">
        <v>561</v>
      </c>
      <c r="W254" t="s">
        <v>560</v>
      </c>
      <c r="X254" t="s">
        <v>303</v>
      </c>
      <c r="Y254" t="s">
        <v>303</v>
      </c>
      <c r="Z254" t="s">
        <v>772</v>
      </c>
      <c r="AB254" s="155">
        <v>50850431</v>
      </c>
      <c r="AC254" s="155">
        <v>3</v>
      </c>
      <c r="AD254" s="155">
        <v>0</v>
      </c>
      <c r="AE254" s="155" t="s">
        <v>307</v>
      </c>
      <c r="AF254" s="155" t="s">
        <v>303</v>
      </c>
      <c r="AG254" s="156">
        <v>0</v>
      </c>
    </row>
    <row r="255" spans="1:33" s="155" customFormat="1" x14ac:dyDescent="0.35">
      <c r="A255" s="59" t="str">
        <f t="shared" si="32"/>
        <v>APG-000088-00POUS269986</v>
      </c>
      <c r="B255" s="133">
        <v>45560</v>
      </c>
      <c r="C255" s="81">
        <f t="shared" ca="1" si="29"/>
        <v>45729</v>
      </c>
      <c r="D255" s="14" t="s">
        <v>102</v>
      </c>
      <c r="E255" s="82" t="str">
        <f t="shared" si="33"/>
        <v>APG-0000</v>
      </c>
      <c r="F255" s="135" t="s">
        <v>88</v>
      </c>
      <c r="G255" s="135" t="s">
        <v>454</v>
      </c>
      <c r="H255" s="142">
        <v>50850234</v>
      </c>
      <c r="I255" s="145">
        <v>11</v>
      </c>
      <c r="J255" s="144" t="str">
        <f t="shared" si="30"/>
        <v>CL</v>
      </c>
      <c r="K255" s="135" t="s">
        <v>454</v>
      </c>
      <c r="L255" s="84">
        <v>11</v>
      </c>
      <c r="M255" s="84">
        <v>0</v>
      </c>
      <c r="N255" s="84">
        <v>0</v>
      </c>
      <c r="O255" s="84">
        <v>0</v>
      </c>
      <c r="P255" s="85"/>
      <c r="Q255" s="86">
        <f t="shared" si="31"/>
        <v>0</v>
      </c>
      <c r="R255" s="87">
        <f>IFERROR(VLOOKUP(H255,AB:AE,3,0),I255)</f>
        <v>11</v>
      </c>
      <c r="S255" s="87">
        <f t="shared" si="34"/>
        <v>0</v>
      </c>
      <c r="T255" s="136" t="s">
        <v>301</v>
      </c>
      <c r="U255" s="154"/>
      <c r="W255" t="e">
        <v>#N/A</v>
      </c>
      <c r="X255" t="e">
        <v>#N/A</v>
      </c>
      <c r="Y255" t="e">
        <v>#N/A</v>
      </c>
      <c r="AB255" s="155">
        <v>50850432</v>
      </c>
      <c r="AC255" s="155">
        <v>3</v>
      </c>
      <c r="AD255" s="155">
        <v>0</v>
      </c>
      <c r="AE255" s="155" t="s">
        <v>307</v>
      </c>
      <c r="AF255" s="155" t="s">
        <v>303</v>
      </c>
      <c r="AG255" s="156">
        <v>0</v>
      </c>
    </row>
    <row r="256" spans="1:33" s="155" customFormat="1" x14ac:dyDescent="0.35">
      <c r="A256" s="59" t="str">
        <f t="shared" si="32"/>
        <v>ASY-000061-00POUS269986</v>
      </c>
      <c r="B256" s="133">
        <v>45560</v>
      </c>
      <c r="C256" s="81">
        <f t="shared" ca="1" si="29"/>
        <v>45729</v>
      </c>
      <c r="D256" s="14" t="s">
        <v>196</v>
      </c>
      <c r="E256" s="82" t="str">
        <f t="shared" si="33"/>
        <v>ASY-0000</v>
      </c>
      <c r="F256" s="135" t="s">
        <v>88</v>
      </c>
      <c r="G256" s="135" t="s">
        <v>454</v>
      </c>
      <c r="H256" s="142">
        <v>50850235</v>
      </c>
      <c r="I256" s="150">
        <v>11</v>
      </c>
      <c r="J256" s="144">
        <f t="shared" si="30"/>
        <v>12</v>
      </c>
      <c r="K256" s="135" t="s">
        <v>454</v>
      </c>
      <c r="L256" s="84">
        <v>11</v>
      </c>
      <c r="M256" s="84">
        <v>0</v>
      </c>
      <c r="N256" s="84">
        <v>0</v>
      </c>
      <c r="O256" s="84">
        <v>0</v>
      </c>
      <c r="P256" s="85"/>
      <c r="Q256" s="86">
        <f t="shared" si="31"/>
        <v>0</v>
      </c>
      <c r="R256" s="87">
        <f>IFERROR(VLOOKUP(H256,AB:AE,3,0),0)</f>
        <v>11</v>
      </c>
      <c r="S256" s="87">
        <f t="shared" si="34"/>
        <v>0</v>
      </c>
      <c r="T256" s="84" t="s">
        <v>301</v>
      </c>
      <c r="U256" s="154"/>
      <c r="V256" t="s">
        <v>561</v>
      </c>
      <c r="W256" t="s">
        <v>560</v>
      </c>
      <c r="X256" t="s">
        <v>303</v>
      </c>
      <c r="Y256" t="s">
        <v>303</v>
      </c>
      <c r="Z256"/>
      <c r="AB256" s="155">
        <v>50850433</v>
      </c>
      <c r="AC256" s="155">
        <v>3</v>
      </c>
      <c r="AD256" s="155">
        <v>0</v>
      </c>
      <c r="AE256" s="155" t="s">
        <v>307</v>
      </c>
      <c r="AF256" s="155" t="s">
        <v>303</v>
      </c>
      <c r="AG256" s="156">
        <v>0</v>
      </c>
    </row>
    <row r="257" spans="1:33" s="155" customFormat="1" x14ac:dyDescent="0.35">
      <c r="A257" s="59" t="str">
        <f t="shared" si="32"/>
        <v>ASY-000082-00POUS269986</v>
      </c>
      <c r="B257" s="133">
        <v>45560</v>
      </c>
      <c r="C257" s="81">
        <f t="shared" ca="1" si="29"/>
        <v>45729</v>
      </c>
      <c r="D257" s="14" t="s">
        <v>166</v>
      </c>
      <c r="E257" s="82" t="str">
        <f t="shared" si="33"/>
        <v>ASY-0000</v>
      </c>
      <c r="F257" s="135" t="s">
        <v>88</v>
      </c>
      <c r="G257" s="135" t="s">
        <v>454</v>
      </c>
      <c r="H257" s="142">
        <v>50850236</v>
      </c>
      <c r="I257" s="150">
        <v>11</v>
      </c>
      <c r="J257" s="144">
        <f t="shared" si="30"/>
        <v>12</v>
      </c>
      <c r="K257" s="135" t="s">
        <v>454</v>
      </c>
      <c r="L257" s="84">
        <v>11</v>
      </c>
      <c r="M257" s="84">
        <v>0</v>
      </c>
      <c r="N257" s="84">
        <v>0</v>
      </c>
      <c r="O257" s="84">
        <v>0</v>
      </c>
      <c r="P257" s="85"/>
      <c r="Q257" s="86">
        <f t="shared" si="31"/>
        <v>0</v>
      </c>
      <c r="R257" s="87">
        <f>IFERROR(VLOOKUP(H257,AB:AE,3,0),0)</f>
        <v>11</v>
      </c>
      <c r="S257" s="87">
        <f t="shared" si="34"/>
        <v>0</v>
      </c>
      <c r="T257" s="84" t="s">
        <v>301</v>
      </c>
      <c r="U257" s="154"/>
      <c r="V257" t="s">
        <v>561</v>
      </c>
      <c r="W257" t="s">
        <v>560</v>
      </c>
      <c r="X257" t="s">
        <v>303</v>
      </c>
      <c r="Y257" t="s">
        <v>303</v>
      </c>
      <c r="Z257"/>
      <c r="AB257" s="155">
        <v>50850434</v>
      </c>
      <c r="AC257" s="155">
        <v>3</v>
      </c>
      <c r="AD257" s="155">
        <v>0</v>
      </c>
      <c r="AE257" s="155" t="s">
        <v>307</v>
      </c>
      <c r="AF257" s="155" t="s">
        <v>303</v>
      </c>
      <c r="AG257" s="156">
        <v>0</v>
      </c>
    </row>
    <row r="258" spans="1:33" s="155" customFormat="1" x14ac:dyDescent="0.35">
      <c r="A258" s="59" t="str">
        <f t="shared" si="32"/>
        <v>ASY-000088-00POUS269986</v>
      </c>
      <c r="B258" s="133">
        <v>45560</v>
      </c>
      <c r="C258" s="81">
        <f t="shared" ca="1" si="29"/>
        <v>45729</v>
      </c>
      <c r="D258" s="14" t="s">
        <v>109</v>
      </c>
      <c r="E258" s="82" t="str">
        <f t="shared" si="33"/>
        <v>ASY-0000</v>
      </c>
      <c r="F258" s="135" t="s">
        <v>88</v>
      </c>
      <c r="G258" s="135" t="s">
        <v>454</v>
      </c>
      <c r="H258" s="142">
        <v>50850237</v>
      </c>
      <c r="I258" s="150">
        <v>11</v>
      </c>
      <c r="J258" s="144">
        <f t="shared" si="30"/>
        <v>12</v>
      </c>
      <c r="K258" s="135" t="s">
        <v>454</v>
      </c>
      <c r="L258" s="84">
        <v>11</v>
      </c>
      <c r="M258" s="84">
        <v>0</v>
      </c>
      <c r="N258" s="84">
        <v>0</v>
      </c>
      <c r="O258" s="84">
        <v>0</v>
      </c>
      <c r="P258" s="85"/>
      <c r="Q258" s="86">
        <f t="shared" si="31"/>
        <v>0</v>
      </c>
      <c r="R258" s="87">
        <f>IFERROR(VLOOKUP(H258,AB:AE,3,0),0)</f>
        <v>11</v>
      </c>
      <c r="S258" s="87">
        <f t="shared" si="34"/>
        <v>0</v>
      </c>
      <c r="T258" s="84" t="s">
        <v>301</v>
      </c>
      <c r="U258" s="154"/>
      <c r="V258" t="s">
        <v>561</v>
      </c>
      <c r="W258" t="s">
        <v>560</v>
      </c>
      <c r="X258" t="s">
        <v>303</v>
      </c>
      <c r="Y258" t="s">
        <v>303</v>
      </c>
      <c r="Z258"/>
      <c r="AB258" s="155">
        <v>50850435</v>
      </c>
      <c r="AC258" s="155">
        <v>3</v>
      </c>
      <c r="AD258" s="155">
        <v>0</v>
      </c>
      <c r="AE258" s="155" t="s">
        <v>307</v>
      </c>
      <c r="AF258" s="155" t="s">
        <v>303</v>
      </c>
      <c r="AG258" s="156">
        <v>0</v>
      </c>
    </row>
    <row r="259" spans="1:33" s="155" customFormat="1" x14ac:dyDescent="0.35">
      <c r="A259" s="59" t="str">
        <f t="shared" si="32"/>
        <v>L50-I-48-06-30-90-MULT-15X35POUS269986</v>
      </c>
      <c r="B259" s="133">
        <v>45560</v>
      </c>
      <c r="C259" s="81">
        <f t="shared" ref="C259:C322" ca="1" si="35">TODAY()</f>
        <v>45729</v>
      </c>
      <c r="D259" s="14" t="s">
        <v>463</v>
      </c>
      <c r="E259" s="82" t="str">
        <f t="shared" si="33"/>
        <v>L50-I-48</v>
      </c>
      <c r="F259" s="135" t="s">
        <v>87</v>
      </c>
      <c r="G259" s="135" t="s">
        <v>454</v>
      </c>
      <c r="H259" s="16">
        <v>30850116</v>
      </c>
      <c r="I259" s="145">
        <v>11</v>
      </c>
      <c r="J259" s="144">
        <f t="shared" ref="J259:J322" si="36">IFERROR(VLOOKUP(H259,AB:AD,2,0),"CL")</f>
        <v>12</v>
      </c>
      <c r="K259" s="135" t="s">
        <v>454</v>
      </c>
      <c r="L259" s="84">
        <v>10</v>
      </c>
      <c r="M259" s="84">
        <v>1</v>
      </c>
      <c r="N259" s="84">
        <v>0</v>
      </c>
      <c r="O259" s="84">
        <v>0</v>
      </c>
      <c r="P259" s="85"/>
      <c r="Q259" s="86">
        <f t="shared" ref="Q259:Q322" si="37">(L259+M259+N259+O259)-I259</f>
        <v>0</v>
      </c>
      <c r="R259" s="87">
        <f>IFERROR(VLOOKUP(H259,AB:AE,3,0),0)</f>
        <v>10</v>
      </c>
      <c r="S259" s="87">
        <f t="shared" si="34"/>
        <v>0</v>
      </c>
      <c r="T259" s="136">
        <f ca="1">DAYS360(B259,C259)</f>
        <v>168</v>
      </c>
      <c r="U259" s="154"/>
      <c r="V259" t="s">
        <v>561</v>
      </c>
      <c r="W259" t="s">
        <v>560</v>
      </c>
      <c r="X259" t="s">
        <v>303</v>
      </c>
      <c r="Y259" t="s">
        <v>303</v>
      </c>
      <c r="Z259" t="s">
        <v>772</v>
      </c>
      <c r="AB259" s="155">
        <v>50850436</v>
      </c>
      <c r="AC259" s="155">
        <v>3</v>
      </c>
      <c r="AD259" s="155">
        <v>0</v>
      </c>
      <c r="AE259" s="155" t="s">
        <v>307</v>
      </c>
      <c r="AF259" s="155" t="s">
        <v>303</v>
      </c>
      <c r="AG259" s="156">
        <v>0</v>
      </c>
    </row>
    <row r="260" spans="1:33" s="155" customFormat="1" x14ac:dyDescent="0.35">
      <c r="A260" s="59" t="str">
        <f t="shared" ref="A260:A323" si="38">CONCATENATE(D260,G260)</f>
        <v>APG-000088-00POUS269987</v>
      </c>
      <c r="B260" s="133">
        <v>45560</v>
      </c>
      <c r="C260" s="81">
        <f t="shared" ca="1" si="35"/>
        <v>45729</v>
      </c>
      <c r="D260" s="14" t="s">
        <v>102</v>
      </c>
      <c r="E260" s="82" t="str">
        <f t="shared" ref="E260:E279" si="39">LEFT(D260,8)</f>
        <v>APG-0000</v>
      </c>
      <c r="F260" s="135" t="s">
        <v>88</v>
      </c>
      <c r="G260" s="135" t="s">
        <v>455</v>
      </c>
      <c r="H260" s="142">
        <v>50850238</v>
      </c>
      <c r="I260" s="145">
        <v>13</v>
      </c>
      <c r="J260" s="144" t="str">
        <f t="shared" si="36"/>
        <v>CL</v>
      </c>
      <c r="K260" s="135" t="s">
        <v>455</v>
      </c>
      <c r="L260" s="84">
        <v>13</v>
      </c>
      <c r="M260" s="84">
        <v>0</v>
      </c>
      <c r="N260" s="84">
        <v>0</v>
      </c>
      <c r="O260" s="84">
        <v>0</v>
      </c>
      <c r="P260" s="85"/>
      <c r="Q260" s="86">
        <f t="shared" si="37"/>
        <v>0</v>
      </c>
      <c r="R260" s="87">
        <f>IFERROR(VLOOKUP(H260,AB:AE,3,0),I260)</f>
        <v>13</v>
      </c>
      <c r="S260" s="87">
        <f t="shared" ref="S260:S323" si="40">R260-L260</f>
        <v>0</v>
      </c>
      <c r="T260" s="136" t="s">
        <v>301</v>
      </c>
      <c r="U260" s="154"/>
      <c r="W260" t="e">
        <v>#N/A</v>
      </c>
      <c r="X260" t="e">
        <v>#N/A</v>
      </c>
      <c r="Y260" t="e">
        <v>#N/A</v>
      </c>
      <c r="AB260" s="155">
        <v>50850437</v>
      </c>
      <c r="AC260" s="155">
        <v>3</v>
      </c>
      <c r="AD260" s="155">
        <v>0</v>
      </c>
      <c r="AE260" s="155" t="s">
        <v>307</v>
      </c>
      <c r="AF260" s="155" t="s">
        <v>303</v>
      </c>
      <c r="AG260" s="156">
        <v>0</v>
      </c>
    </row>
    <row r="261" spans="1:33" s="155" customFormat="1" x14ac:dyDescent="0.35">
      <c r="A261" s="59" t="str">
        <f t="shared" si="38"/>
        <v>ASY-000056-00POUS269987</v>
      </c>
      <c r="B261" s="133">
        <v>45560</v>
      </c>
      <c r="C261" s="81">
        <f t="shared" ca="1" si="35"/>
        <v>45729</v>
      </c>
      <c r="D261" s="14" t="s">
        <v>375</v>
      </c>
      <c r="E261" s="82" t="str">
        <f t="shared" si="39"/>
        <v>ASY-0000</v>
      </c>
      <c r="F261" s="135" t="s">
        <v>88</v>
      </c>
      <c r="G261" s="135" t="s">
        <v>455</v>
      </c>
      <c r="H261" s="142">
        <v>50850239</v>
      </c>
      <c r="I261" s="150">
        <v>13</v>
      </c>
      <c r="J261" s="144">
        <f t="shared" si="36"/>
        <v>12</v>
      </c>
      <c r="K261" s="135" t="s">
        <v>455</v>
      </c>
      <c r="L261" s="84">
        <v>13</v>
      </c>
      <c r="M261" s="84">
        <v>0</v>
      </c>
      <c r="N261" s="84">
        <v>0</v>
      </c>
      <c r="O261" s="84">
        <v>0</v>
      </c>
      <c r="P261" s="85"/>
      <c r="Q261" s="86">
        <f t="shared" si="37"/>
        <v>0</v>
      </c>
      <c r="R261" s="87">
        <f>IFERROR(VLOOKUP(H261,AB:AE,3,0),0)</f>
        <v>13</v>
      </c>
      <c r="S261" s="87">
        <f t="shared" si="40"/>
        <v>0</v>
      </c>
      <c r="T261" s="84" t="s">
        <v>301</v>
      </c>
      <c r="U261" s="154"/>
      <c r="V261" t="s">
        <v>561</v>
      </c>
      <c r="W261" t="s">
        <v>560</v>
      </c>
      <c r="X261" t="s">
        <v>303</v>
      </c>
      <c r="Y261" t="s">
        <v>303</v>
      </c>
      <c r="Z261"/>
      <c r="AB261" s="155">
        <v>50850438</v>
      </c>
      <c r="AC261" s="155">
        <v>3</v>
      </c>
      <c r="AD261" s="155">
        <v>0</v>
      </c>
      <c r="AE261" s="155" t="s">
        <v>307</v>
      </c>
      <c r="AF261" s="155" t="s">
        <v>303</v>
      </c>
      <c r="AG261" s="156">
        <v>0</v>
      </c>
    </row>
    <row r="262" spans="1:33" s="155" customFormat="1" x14ac:dyDescent="0.35">
      <c r="A262" s="59" t="str">
        <f t="shared" si="38"/>
        <v>ASY-000082-00POUS269987</v>
      </c>
      <c r="B262" s="133">
        <v>45560</v>
      </c>
      <c r="C262" s="81">
        <f t="shared" ca="1" si="35"/>
        <v>45729</v>
      </c>
      <c r="D262" s="14" t="s">
        <v>166</v>
      </c>
      <c r="E262" s="82" t="str">
        <f t="shared" si="39"/>
        <v>ASY-0000</v>
      </c>
      <c r="F262" s="135" t="s">
        <v>88</v>
      </c>
      <c r="G262" s="135" t="s">
        <v>455</v>
      </c>
      <c r="H262" s="142">
        <v>50850240</v>
      </c>
      <c r="I262" s="150">
        <v>13</v>
      </c>
      <c r="J262" s="144">
        <f t="shared" si="36"/>
        <v>12</v>
      </c>
      <c r="K262" s="135" t="s">
        <v>455</v>
      </c>
      <c r="L262" s="84">
        <v>13</v>
      </c>
      <c r="M262" s="84">
        <v>0</v>
      </c>
      <c r="N262" s="84">
        <v>0</v>
      </c>
      <c r="O262" s="84">
        <v>0</v>
      </c>
      <c r="P262" s="85"/>
      <c r="Q262" s="86">
        <f t="shared" si="37"/>
        <v>0</v>
      </c>
      <c r="R262" s="87">
        <f>IFERROR(VLOOKUP(H262,AB:AE,3,0),0)</f>
        <v>13</v>
      </c>
      <c r="S262" s="87">
        <f t="shared" si="40"/>
        <v>0</v>
      </c>
      <c r="T262" s="84" t="s">
        <v>301</v>
      </c>
      <c r="U262" s="154"/>
      <c r="V262" t="s">
        <v>561</v>
      </c>
      <c r="W262" t="s">
        <v>560</v>
      </c>
      <c r="X262" t="s">
        <v>303</v>
      </c>
      <c r="Y262" t="s">
        <v>303</v>
      </c>
      <c r="Z262"/>
      <c r="AB262" s="155">
        <v>50850439</v>
      </c>
      <c r="AC262" s="155">
        <v>3</v>
      </c>
      <c r="AD262" s="155">
        <v>0</v>
      </c>
      <c r="AE262" s="155" t="s">
        <v>307</v>
      </c>
      <c r="AF262" s="155" t="s">
        <v>303</v>
      </c>
      <c r="AG262" s="156">
        <v>0</v>
      </c>
    </row>
    <row r="263" spans="1:33" s="155" customFormat="1" x14ac:dyDescent="0.35">
      <c r="A263" s="59" t="str">
        <f t="shared" si="38"/>
        <v>ASY-000088-00POUS269987</v>
      </c>
      <c r="B263" s="133">
        <v>45560</v>
      </c>
      <c r="C263" s="81">
        <f t="shared" ca="1" si="35"/>
        <v>45729</v>
      </c>
      <c r="D263" s="14" t="s">
        <v>109</v>
      </c>
      <c r="E263" s="82" t="str">
        <f t="shared" si="39"/>
        <v>ASY-0000</v>
      </c>
      <c r="F263" s="135" t="s">
        <v>88</v>
      </c>
      <c r="G263" s="135" t="s">
        <v>455</v>
      </c>
      <c r="H263" s="142">
        <v>50850241</v>
      </c>
      <c r="I263" s="150">
        <v>13</v>
      </c>
      <c r="J263" s="144">
        <f t="shared" si="36"/>
        <v>12</v>
      </c>
      <c r="K263" s="135" t="s">
        <v>455</v>
      </c>
      <c r="L263" s="84">
        <v>13</v>
      </c>
      <c r="M263" s="84">
        <v>0</v>
      </c>
      <c r="N263" s="84">
        <v>0</v>
      </c>
      <c r="O263" s="84">
        <v>0</v>
      </c>
      <c r="P263" s="85"/>
      <c r="Q263" s="86">
        <f t="shared" si="37"/>
        <v>0</v>
      </c>
      <c r="R263" s="87">
        <f>IFERROR(VLOOKUP(H263,AB:AE,3,0),0)</f>
        <v>13</v>
      </c>
      <c r="S263" s="87">
        <f t="shared" si="40"/>
        <v>0</v>
      </c>
      <c r="T263" s="84" t="s">
        <v>301</v>
      </c>
      <c r="U263" s="154"/>
      <c r="V263" t="s">
        <v>561</v>
      </c>
      <c r="W263" t="s">
        <v>560</v>
      </c>
      <c r="X263" t="s">
        <v>303</v>
      </c>
      <c r="Y263" t="s">
        <v>303</v>
      </c>
      <c r="Z263"/>
      <c r="AB263" s="155">
        <v>50850440</v>
      </c>
      <c r="AC263" s="155">
        <v>3</v>
      </c>
      <c r="AD263" s="155">
        <v>0</v>
      </c>
      <c r="AE263" s="155" t="s">
        <v>307</v>
      </c>
      <c r="AF263" s="155" t="s">
        <v>303</v>
      </c>
      <c r="AG263" s="156">
        <v>0</v>
      </c>
    </row>
    <row r="264" spans="1:33" s="155" customFormat="1" x14ac:dyDescent="0.35">
      <c r="A264" s="59" t="str">
        <f t="shared" si="38"/>
        <v>L50-I-48-06-30-90-MULT-9X29POUS269987</v>
      </c>
      <c r="B264" s="133">
        <v>45560</v>
      </c>
      <c r="C264" s="81">
        <f t="shared" ca="1" si="35"/>
        <v>45729</v>
      </c>
      <c r="D264" s="14" t="s">
        <v>464</v>
      </c>
      <c r="E264" s="82" t="str">
        <f t="shared" si="39"/>
        <v>L50-I-48</v>
      </c>
      <c r="F264" s="135" t="s">
        <v>87</v>
      </c>
      <c r="G264" s="135" t="s">
        <v>455</v>
      </c>
      <c r="H264" s="16">
        <v>30850117</v>
      </c>
      <c r="I264" s="145">
        <v>13</v>
      </c>
      <c r="J264" s="144">
        <f t="shared" si="36"/>
        <v>12</v>
      </c>
      <c r="K264" s="135" t="s">
        <v>455</v>
      </c>
      <c r="L264" s="84">
        <v>11</v>
      </c>
      <c r="M264" s="84">
        <v>2</v>
      </c>
      <c r="N264" s="84">
        <v>0</v>
      </c>
      <c r="O264" s="84">
        <v>0</v>
      </c>
      <c r="P264" s="85"/>
      <c r="Q264" s="86">
        <f t="shared" si="37"/>
        <v>0</v>
      </c>
      <c r="R264" s="87">
        <f>IFERROR(VLOOKUP(H264,AB:AE,3,0),0)</f>
        <v>11</v>
      </c>
      <c r="S264" s="87">
        <f t="shared" si="40"/>
        <v>0</v>
      </c>
      <c r="T264" s="136">
        <f ca="1">DAYS360(B264,C264)</f>
        <v>168</v>
      </c>
      <c r="U264" s="154"/>
      <c r="V264" t="s">
        <v>561</v>
      </c>
      <c r="W264" t="s">
        <v>560</v>
      </c>
      <c r="X264" t="s">
        <v>303</v>
      </c>
      <c r="Y264" t="s">
        <v>303</v>
      </c>
      <c r="Z264" t="s">
        <v>772</v>
      </c>
      <c r="AB264" s="155">
        <v>50850441</v>
      </c>
      <c r="AC264" s="155">
        <v>3</v>
      </c>
      <c r="AD264" s="155">
        <v>0</v>
      </c>
      <c r="AE264" s="155" t="s">
        <v>307</v>
      </c>
      <c r="AF264" s="155" t="s">
        <v>303</v>
      </c>
      <c r="AG264" s="156">
        <v>0</v>
      </c>
    </row>
    <row r="265" spans="1:33" s="155" customFormat="1" x14ac:dyDescent="0.35">
      <c r="A265" s="59" t="str">
        <f t="shared" si="38"/>
        <v>APG-000088-00POUS269996</v>
      </c>
      <c r="B265" s="133">
        <v>45560</v>
      </c>
      <c r="C265" s="81">
        <f t="shared" ca="1" si="35"/>
        <v>45729</v>
      </c>
      <c r="D265" s="14" t="s">
        <v>102</v>
      </c>
      <c r="E265" s="82" t="str">
        <f t="shared" si="39"/>
        <v>APG-0000</v>
      </c>
      <c r="F265" s="135" t="s">
        <v>88</v>
      </c>
      <c r="G265" s="135" t="s">
        <v>457</v>
      </c>
      <c r="H265" s="142">
        <v>50850242</v>
      </c>
      <c r="I265" s="145">
        <v>1</v>
      </c>
      <c r="J265" s="144" t="str">
        <f t="shared" si="36"/>
        <v>CL</v>
      </c>
      <c r="K265" s="135" t="s">
        <v>457</v>
      </c>
      <c r="L265" s="84">
        <v>1</v>
      </c>
      <c r="M265" s="84">
        <v>0</v>
      </c>
      <c r="N265" s="84">
        <v>0</v>
      </c>
      <c r="O265" s="84">
        <v>0</v>
      </c>
      <c r="P265" s="85"/>
      <c r="Q265" s="86">
        <f t="shared" si="37"/>
        <v>0</v>
      </c>
      <c r="R265" s="87">
        <f>IFERROR(VLOOKUP(H265,AB:AE,3,0),I265)</f>
        <v>1</v>
      </c>
      <c r="S265" s="87">
        <f t="shared" si="40"/>
        <v>0</v>
      </c>
      <c r="T265" s="136" t="s">
        <v>301</v>
      </c>
      <c r="U265" s="154"/>
      <c r="W265" t="e">
        <v>#N/A</v>
      </c>
      <c r="X265" t="e">
        <v>#N/A</v>
      </c>
      <c r="Y265" t="e">
        <v>#N/A</v>
      </c>
      <c r="AB265" s="155">
        <v>50850442</v>
      </c>
      <c r="AC265" s="155">
        <v>3</v>
      </c>
      <c r="AD265" s="155">
        <v>0</v>
      </c>
      <c r="AE265" s="155" t="s">
        <v>307</v>
      </c>
      <c r="AF265" s="155" t="s">
        <v>303</v>
      </c>
      <c r="AG265" s="156">
        <v>0</v>
      </c>
    </row>
    <row r="266" spans="1:33" s="155" customFormat="1" x14ac:dyDescent="0.35">
      <c r="A266" s="59" t="str">
        <f t="shared" si="38"/>
        <v>ASY-000056-00POUS269996</v>
      </c>
      <c r="B266" s="133">
        <v>45560</v>
      </c>
      <c r="C266" s="81">
        <f t="shared" ca="1" si="35"/>
        <v>45729</v>
      </c>
      <c r="D266" s="14" t="s">
        <v>375</v>
      </c>
      <c r="E266" s="82" t="str">
        <f t="shared" si="39"/>
        <v>ASY-0000</v>
      </c>
      <c r="F266" s="135" t="s">
        <v>88</v>
      </c>
      <c r="G266" s="135" t="s">
        <v>457</v>
      </c>
      <c r="H266" s="142">
        <v>50850243</v>
      </c>
      <c r="I266" s="150">
        <v>1</v>
      </c>
      <c r="J266" s="144">
        <f t="shared" si="36"/>
        <v>12</v>
      </c>
      <c r="K266" s="135" t="s">
        <v>457</v>
      </c>
      <c r="L266" s="84">
        <v>1</v>
      </c>
      <c r="M266" s="84">
        <v>0</v>
      </c>
      <c r="N266" s="84">
        <v>0</v>
      </c>
      <c r="O266" s="84">
        <v>0</v>
      </c>
      <c r="P266" s="85"/>
      <c r="Q266" s="86">
        <f t="shared" si="37"/>
        <v>0</v>
      </c>
      <c r="R266" s="87">
        <f>IFERROR(VLOOKUP(H266,AB:AE,3,0),0)</f>
        <v>1</v>
      </c>
      <c r="S266" s="87">
        <f t="shared" si="40"/>
        <v>0</v>
      </c>
      <c r="T266" s="84" t="s">
        <v>301</v>
      </c>
      <c r="U266" s="154"/>
      <c r="V266" t="s">
        <v>561</v>
      </c>
      <c r="W266" t="s">
        <v>570</v>
      </c>
      <c r="X266" t="s">
        <v>303</v>
      </c>
      <c r="Y266" t="s">
        <v>303</v>
      </c>
      <c r="Z266"/>
      <c r="AB266" s="155">
        <v>50850443</v>
      </c>
      <c r="AC266" s="155">
        <v>3</v>
      </c>
      <c r="AD266" s="155">
        <v>0</v>
      </c>
      <c r="AE266" s="155" t="s">
        <v>307</v>
      </c>
      <c r="AF266" s="155" t="s">
        <v>303</v>
      </c>
      <c r="AG266" s="156">
        <v>0</v>
      </c>
    </row>
    <row r="267" spans="1:33" s="155" customFormat="1" x14ac:dyDescent="0.35">
      <c r="A267" s="59" t="str">
        <f t="shared" si="38"/>
        <v>ASY-000082-00POUS269996</v>
      </c>
      <c r="B267" s="133">
        <v>45560</v>
      </c>
      <c r="C267" s="81">
        <f t="shared" ca="1" si="35"/>
        <v>45729</v>
      </c>
      <c r="D267" s="14" t="s">
        <v>166</v>
      </c>
      <c r="E267" s="82" t="str">
        <f t="shared" si="39"/>
        <v>ASY-0000</v>
      </c>
      <c r="F267" s="135" t="s">
        <v>88</v>
      </c>
      <c r="G267" s="135" t="s">
        <v>457</v>
      </c>
      <c r="H267" s="142">
        <v>50850244</v>
      </c>
      <c r="I267" s="150">
        <v>1</v>
      </c>
      <c r="J267" s="144">
        <f t="shared" si="36"/>
        <v>12</v>
      </c>
      <c r="K267" s="135" t="s">
        <v>457</v>
      </c>
      <c r="L267" s="84">
        <v>1</v>
      </c>
      <c r="M267" s="84">
        <v>0</v>
      </c>
      <c r="N267" s="84">
        <v>0</v>
      </c>
      <c r="O267" s="84">
        <v>0</v>
      </c>
      <c r="P267" s="85"/>
      <c r="Q267" s="86">
        <f t="shared" si="37"/>
        <v>0</v>
      </c>
      <c r="R267" s="87">
        <f>IFERROR(VLOOKUP(H267,AB:AE,3,0),0)</f>
        <v>1</v>
      </c>
      <c r="S267" s="87">
        <f t="shared" si="40"/>
        <v>0</v>
      </c>
      <c r="T267" s="84" t="s">
        <v>301</v>
      </c>
      <c r="U267" s="154"/>
      <c r="V267" t="s">
        <v>561</v>
      </c>
      <c r="W267" t="s">
        <v>570</v>
      </c>
      <c r="X267" t="s">
        <v>303</v>
      </c>
      <c r="Y267" t="s">
        <v>303</v>
      </c>
      <c r="Z267"/>
      <c r="AB267" s="155">
        <v>50850444</v>
      </c>
      <c r="AC267" s="155">
        <v>3</v>
      </c>
      <c r="AD267" s="155">
        <v>0</v>
      </c>
      <c r="AE267" s="155" t="s">
        <v>307</v>
      </c>
      <c r="AF267" s="155" t="s">
        <v>303</v>
      </c>
      <c r="AG267" s="156">
        <v>0</v>
      </c>
    </row>
    <row r="268" spans="1:33" s="155" customFormat="1" x14ac:dyDescent="0.35">
      <c r="A268" s="59" t="str">
        <f t="shared" si="38"/>
        <v>ASY-000088-00POUS269996</v>
      </c>
      <c r="B268" s="133">
        <v>45560</v>
      </c>
      <c r="C268" s="81">
        <f t="shared" ca="1" si="35"/>
        <v>45729</v>
      </c>
      <c r="D268" s="14" t="s">
        <v>109</v>
      </c>
      <c r="E268" s="82" t="str">
        <f t="shared" si="39"/>
        <v>ASY-0000</v>
      </c>
      <c r="F268" s="135" t="s">
        <v>88</v>
      </c>
      <c r="G268" s="135" t="s">
        <v>457</v>
      </c>
      <c r="H268" s="142">
        <v>50850245</v>
      </c>
      <c r="I268" s="150">
        <v>1</v>
      </c>
      <c r="J268" s="144">
        <f t="shared" si="36"/>
        <v>12</v>
      </c>
      <c r="K268" s="135" t="s">
        <v>457</v>
      </c>
      <c r="L268" s="84">
        <v>1</v>
      </c>
      <c r="M268" s="84">
        <v>0</v>
      </c>
      <c r="N268" s="84">
        <v>0</v>
      </c>
      <c r="O268" s="84">
        <v>0</v>
      </c>
      <c r="P268" s="85"/>
      <c r="Q268" s="86">
        <f t="shared" si="37"/>
        <v>0</v>
      </c>
      <c r="R268" s="87">
        <f>IFERROR(VLOOKUP(H268,AB:AE,3,0),0)</f>
        <v>1</v>
      </c>
      <c r="S268" s="87">
        <f t="shared" si="40"/>
        <v>0</v>
      </c>
      <c r="T268" s="84" t="s">
        <v>301</v>
      </c>
      <c r="U268" s="154"/>
      <c r="V268" t="s">
        <v>561</v>
      </c>
      <c r="W268" t="s">
        <v>560</v>
      </c>
      <c r="X268" t="s">
        <v>303</v>
      </c>
      <c r="Y268" t="s">
        <v>303</v>
      </c>
      <c r="Z268"/>
      <c r="AB268" s="155">
        <v>50850445</v>
      </c>
      <c r="AC268" s="155">
        <v>3</v>
      </c>
      <c r="AD268" s="155">
        <v>0</v>
      </c>
      <c r="AE268" s="155" t="s">
        <v>307</v>
      </c>
      <c r="AF268" s="155" t="s">
        <v>303</v>
      </c>
      <c r="AG268" s="156">
        <v>0</v>
      </c>
    </row>
    <row r="269" spans="1:33" s="155" customFormat="1" x14ac:dyDescent="0.35">
      <c r="A269" s="59" t="str">
        <f t="shared" si="38"/>
        <v>L50-I-48-08-27-90-MULT-9X29POUS269996</v>
      </c>
      <c r="B269" s="133">
        <v>45560</v>
      </c>
      <c r="C269" s="81">
        <f t="shared" ca="1" si="35"/>
        <v>45729</v>
      </c>
      <c r="D269" s="14" t="s">
        <v>465</v>
      </c>
      <c r="E269" s="82" t="str">
        <f t="shared" si="39"/>
        <v>L50-I-48</v>
      </c>
      <c r="F269" s="135" t="s">
        <v>87</v>
      </c>
      <c r="G269" s="135" t="s">
        <v>457</v>
      </c>
      <c r="H269" s="146">
        <v>30850118</v>
      </c>
      <c r="I269" s="145">
        <v>1</v>
      </c>
      <c r="J269" s="144">
        <f t="shared" si="36"/>
        <v>12</v>
      </c>
      <c r="K269" s="135" t="s">
        <v>457</v>
      </c>
      <c r="L269" s="84">
        <v>0</v>
      </c>
      <c r="M269" s="84">
        <v>0</v>
      </c>
      <c r="N269" s="84">
        <v>0</v>
      </c>
      <c r="O269" s="84">
        <v>0</v>
      </c>
      <c r="P269" s="85"/>
      <c r="Q269" s="86">
        <f t="shared" si="37"/>
        <v>-1</v>
      </c>
      <c r="R269" s="87">
        <f>IFERROR(VLOOKUP(H269,AB:AE,3,0),0)</f>
        <v>0</v>
      </c>
      <c r="S269" s="87">
        <f t="shared" si="40"/>
        <v>0</v>
      </c>
      <c r="T269" s="136">
        <f ca="1">DAYS360(B269,C269)</f>
        <v>168</v>
      </c>
      <c r="U269" s="154"/>
      <c r="V269" t="s">
        <v>561</v>
      </c>
      <c r="W269" t="s">
        <v>573</v>
      </c>
      <c r="X269" t="s">
        <v>303</v>
      </c>
      <c r="Y269" t="s">
        <v>303</v>
      </c>
      <c r="Z269" t="s">
        <v>776</v>
      </c>
      <c r="AB269" s="155">
        <v>50850446</v>
      </c>
      <c r="AC269" s="155">
        <v>3</v>
      </c>
      <c r="AD269" s="155">
        <v>0</v>
      </c>
      <c r="AE269" s="155" t="s">
        <v>307</v>
      </c>
      <c r="AF269" s="155" t="s">
        <v>303</v>
      </c>
      <c r="AG269" s="156">
        <v>0</v>
      </c>
    </row>
    <row r="270" spans="1:33" s="155" customFormat="1" x14ac:dyDescent="0.35">
      <c r="A270" s="59" t="str">
        <f t="shared" si="38"/>
        <v>APG-000088-00POUS270052</v>
      </c>
      <c r="B270" s="133">
        <v>45560</v>
      </c>
      <c r="C270" s="81">
        <f t="shared" ca="1" si="35"/>
        <v>45729</v>
      </c>
      <c r="D270" s="14" t="s">
        <v>102</v>
      </c>
      <c r="E270" s="82" t="str">
        <f t="shared" si="39"/>
        <v>APG-0000</v>
      </c>
      <c r="F270" s="135" t="s">
        <v>88</v>
      </c>
      <c r="G270" s="135" t="s">
        <v>459</v>
      </c>
      <c r="H270" s="142">
        <v>50850246</v>
      </c>
      <c r="I270" s="145">
        <v>8</v>
      </c>
      <c r="J270" s="144" t="str">
        <f t="shared" si="36"/>
        <v>CL</v>
      </c>
      <c r="K270" s="135" t="s">
        <v>459</v>
      </c>
      <c r="L270" s="84">
        <v>8</v>
      </c>
      <c r="M270" s="84">
        <v>0</v>
      </c>
      <c r="N270" s="84">
        <v>0</v>
      </c>
      <c r="O270" s="84">
        <v>0</v>
      </c>
      <c r="P270" s="85"/>
      <c r="Q270" s="86">
        <f t="shared" si="37"/>
        <v>0</v>
      </c>
      <c r="R270" s="87">
        <f>IFERROR(VLOOKUP(H270,AB:AE,3,0),I270)</f>
        <v>8</v>
      </c>
      <c r="S270" s="87">
        <f t="shared" si="40"/>
        <v>0</v>
      </c>
      <c r="T270" s="136" t="s">
        <v>301</v>
      </c>
      <c r="U270" s="154"/>
      <c r="W270" t="e">
        <v>#N/A</v>
      </c>
      <c r="X270" t="e">
        <v>#N/A</v>
      </c>
      <c r="Y270" t="e">
        <v>#N/A</v>
      </c>
      <c r="AB270" s="155">
        <v>50850447</v>
      </c>
      <c r="AC270" s="155">
        <v>3</v>
      </c>
      <c r="AD270" s="155">
        <v>0</v>
      </c>
      <c r="AE270" s="155" t="s">
        <v>307</v>
      </c>
      <c r="AF270" s="155" t="s">
        <v>303</v>
      </c>
      <c r="AG270" s="156">
        <v>0</v>
      </c>
    </row>
    <row r="271" spans="1:33" s="155" customFormat="1" x14ac:dyDescent="0.35">
      <c r="A271" s="59" t="str">
        <f t="shared" si="38"/>
        <v>ASY-000062-00POUS270052</v>
      </c>
      <c r="B271" s="133">
        <v>45560</v>
      </c>
      <c r="C271" s="81">
        <f t="shared" ca="1" si="35"/>
        <v>45729</v>
      </c>
      <c r="D271" s="14" t="s">
        <v>593</v>
      </c>
      <c r="E271" s="82" t="str">
        <f t="shared" si="39"/>
        <v>ASY-0000</v>
      </c>
      <c r="F271" s="135" t="s">
        <v>88</v>
      </c>
      <c r="G271" s="135" t="s">
        <v>459</v>
      </c>
      <c r="H271" s="142">
        <v>50850247</v>
      </c>
      <c r="I271" s="150">
        <v>8</v>
      </c>
      <c r="J271" s="144">
        <f t="shared" si="36"/>
        <v>12</v>
      </c>
      <c r="K271" s="135" t="s">
        <v>459</v>
      </c>
      <c r="L271" s="84">
        <v>8</v>
      </c>
      <c r="M271" s="84">
        <v>0</v>
      </c>
      <c r="N271" s="84">
        <v>0</v>
      </c>
      <c r="O271" s="84">
        <v>0</v>
      </c>
      <c r="P271" s="85"/>
      <c r="Q271" s="86">
        <f t="shared" si="37"/>
        <v>0</v>
      </c>
      <c r="R271" s="87">
        <f>IFERROR(VLOOKUP(H271,AB:AE,3,0),0)</f>
        <v>8</v>
      </c>
      <c r="S271" s="87">
        <f t="shared" si="40"/>
        <v>0</v>
      </c>
      <c r="T271" s="84" t="s">
        <v>301</v>
      </c>
      <c r="U271" s="154"/>
      <c r="V271" t="s">
        <v>561</v>
      </c>
      <c r="W271" t="s">
        <v>560</v>
      </c>
      <c r="X271" t="s">
        <v>303</v>
      </c>
      <c r="Y271" t="s">
        <v>303</v>
      </c>
      <c r="Z271"/>
      <c r="AB271" s="155">
        <v>50850449</v>
      </c>
      <c r="AC271" s="155">
        <v>3</v>
      </c>
      <c r="AD271" s="155">
        <v>0</v>
      </c>
      <c r="AE271" s="155" t="s">
        <v>307</v>
      </c>
      <c r="AF271" s="155" t="s">
        <v>303</v>
      </c>
      <c r="AG271" s="156">
        <v>0</v>
      </c>
    </row>
    <row r="272" spans="1:33" s="155" customFormat="1" x14ac:dyDescent="0.35">
      <c r="A272" s="59" t="str">
        <f t="shared" si="38"/>
        <v>ASY-000082-00POUS270052</v>
      </c>
      <c r="B272" s="133">
        <v>45560</v>
      </c>
      <c r="C272" s="81">
        <f t="shared" ca="1" si="35"/>
        <v>45729</v>
      </c>
      <c r="D272" s="14" t="s">
        <v>166</v>
      </c>
      <c r="E272" s="82" t="str">
        <f t="shared" si="39"/>
        <v>ASY-0000</v>
      </c>
      <c r="F272" s="135" t="s">
        <v>88</v>
      </c>
      <c r="G272" s="135" t="s">
        <v>459</v>
      </c>
      <c r="H272" s="142">
        <v>50850248</v>
      </c>
      <c r="I272" s="150">
        <v>8</v>
      </c>
      <c r="J272" s="144">
        <f t="shared" si="36"/>
        <v>12</v>
      </c>
      <c r="K272" s="135" t="s">
        <v>459</v>
      </c>
      <c r="L272" s="84">
        <v>8</v>
      </c>
      <c r="M272" s="84">
        <v>0</v>
      </c>
      <c r="N272" s="84">
        <v>0</v>
      </c>
      <c r="O272" s="84">
        <v>0</v>
      </c>
      <c r="P272" s="85"/>
      <c r="Q272" s="86">
        <f t="shared" si="37"/>
        <v>0</v>
      </c>
      <c r="R272" s="87">
        <f>IFERROR(VLOOKUP(H272,AB:AE,3,0),0)</f>
        <v>8</v>
      </c>
      <c r="S272" s="87">
        <f t="shared" si="40"/>
        <v>0</v>
      </c>
      <c r="T272" s="84" t="s">
        <v>301</v>
      </c>
      <c r="U272" s="154"/>
      <c r="V272" t="s">
        <v>561</v>
      </c>
      <c r="W272" t="s">
        <v>560</v>
      </c>
      <c r="X272" t="s">
        <v>303</v>
      </c>
      <c r="Y272" t="s">
        <v>303</v>
      </c>
      <c r="Z272"/>
      <c r="AB272" s="155">
        <v>50850451</v>
      </c>
      <c r="AC272" s="155">
        <v>3</v>
      </c>
      <c r="AD272" s="155">
        <v>0</v>
      </c>
      <c r="AE272" s="155" t="s">
        <v>307</v>
      </c>
      <c r="AF272" s="155" t="s">
        <v>303</v>
      </c>
      <c r="AG272" s="156">
        <v>0</v>
      </c>
    </row>
    <row r="273" spans="1:33" s="155" customFormat="1" x14ac:dyDescent="0.35">
      <c r="A273" s="59" t="str">
        <f t="shared" si="38"/>
        <v>ASY-000088-00POUS270052</v>
      </c>
      <c r="B273" s="133">
        <v>45560</v>
      </c>
      <c r="C273" s="81">
        <f t="shared" ca="1" si="35"/>
        <v>45729</v>
      </c>
      <c r="D273" s="14" t="s">
        <v>109</v>
      </c>
      <c r="E273" s="82" t="str">
        <f t="shared" si="39"/>
        <v>ASY-0000</v>
      </c>
      <c r="F273" s="135" t="s">
        <v>88</v>
      </c>
      <c r="G273" s="135" t="s">
        <v>459</v>
      </c>
      <c r="H273" s="142">
        <v>50850249</v>
      </c>
      <c r="I273" s="150">
        <v>8</v>
      </c>
      <c r="J273" s="144">
        <f t="shared" si="36"/>
        <v>12</v>
      </c>
      <c r="K273" s="135" t="s">
        <v>459</v>
      </c>
      <c r="L273" s="84">
        <v>8</v>
      </c>
      <c r="M273" s="84">
        <v>0</v>
      </c>
      <c r="N273" s="84">
        <v>0</v>
      </c>
      <c r="O273" s="84">
        <v>0</v>
      </c>
      <c r="P273" s="85"/>
      <c r="Q273" s="86">
        <f t="shared" si="37"/>
        <v>0</v>
      </c>
      <c r="R273" s="87">
        <f>IFERROR(VLOOKUP(H273,AB:AE,3,0),0)</f>
        <v>8</v>
      </c>
      <c r="S273" s="87">
        <f t="shared" si="40"/>
        <v>0</v>
      </c>
      <c r="T273" s="84" t="s">
        <v>301</v>
      </c>
      <c r="U273" s="154"/>
      <c r="V273" t="s">
        <v>561</v>
      </c>
      <c r="W273" t="s">
        <v>560</v>
      </c>
      <c r="X273" t="s">
        <v>303</v>
      </c>
      <c r="Y273" t="s">
        <v>303</v>
      </c>
      <c r="Z273"/>
      <c r="AB273" s="155">
        <v>50850452</v>
      </c>
      <c r="AC273" s="155">
        <v>3</v>
      </c>
      <c r="AD273" s="155">
        <v>0</v>
      </c>
      <c r="AE273" s="155" t="s">
        <v>307</v>
      </c>
      <c r="AF273" s="155" t="s">
        <v>303</v>
      </c>
      <c r="AG273" s="156">
        <v>0</v>
      </c>
    </row>
    <row r="274" spans="1:33" s="155" customFormat="1" x14ac:dyDescent="0.35">
      <c r="A274" s="59" t="str">
        <f t="shared" si="38"/>
        <v>L50-I-48-08-35-80-MULT-15X65POUS270052</v>
      </c>
      <c r="B274" s="133">
        <v>45560</v>
      </c>
      <c r="C274" s="81">
        <f t="shared" ca="1" si="35"/>
        <v>45729</v>
      </c>
      <c r="D274" s="14" t="s">
        <v>466</v>
      </c>
      <c r="E274" s="82" t="str">
        <f t="shared" si="39"/>
        <v>L50-I-48</v>
      </c>
      <c r="F274" s="135" t="s">
        <v>87</v>
      </c>
      <c r="G274" s="135" t="s">
        <v>459</v>
      </c>
      <c r="H274" s="142">
        <v>30850119</v>
      </c>
      <c r="I274" s="145">
        <v>8</v>
      </c>
      <c r="J274" s="144">
        <f t="shared" si="36"/>
        <v>12</v>
      </c>
      <c r="K274" s="135" t="s">
        <v>459</v>
      </c>
      <c r="L274" s="84">
        <v>8</v>
      </c>
      <c r="M274" s="84">
        <v>0</v>
      </c>
      <c r="N274" s="84">
        <v>0</v>
      </c>
      <c r="O274" s="84">
        <v>0</v>
      </c>
      <c r="P274" s="85"/>
      <c r="Q274" s="86">
        <f t="shared" si="37"/>
        <v>0</v>
      </c>
      <c r="R274" s="87">
        <f>IFERROR(VLOOKUP(H274,AB:AE,3,0),0)</f>
        <v>8</v>
      </c>
      <c r="S274" s="87">
        <f t="shared" si="40"/>
        <v>0</v>
      </c>
      <c r="T274" s="84" t="s">
        <v>301</v>
      </c>
      <c r="U274" s="154"/>
      <c r="V274" t="s">
        <v>561</v>
      </c>
      <c r="W274" t="s">
        <v>560</v>
      </c>
      <c r="X274" t="s">
        <v>303</v>
      </c>
      <c r="Y274" t="s">
        <v>303</v>
      </c>
      <c r="Z274" t="s">
        <v>571</v>
      </c>
      <c r="AB274" s="155">
        <v>50850453</v>
      </c>
      <c r="AC274" s="155">
        <v>3</v>
      </c>
      <c r="AD274" s="155">
        <v>0</v>
      </c>
      <c r="AE274" s="155" t="s">
        <v>307</v>
      </c>
      <c r="AF274" s="155" t="s">
        <v>303</v>
      </c>
      <c r="AG274" s="156">
        <v>0</v>
      </c>
    </row>
    <row r="275" spans="1:33" s="155" customFormat="1" x14ac:dyDescent="0.35">
      <c r="A275" s="59" t="str">
        <f t="shared" si="38"/>
        <v>APG-000088-00POUS269997</v>
      </c>
      <c r="B275" s="133">
        <v>45560</v>
      </c>
      <c r="C275" s="81">
        <f t="shared" ca="1" si="35"/>
        <v>45729</v>
      </c>
      <c r="D275" s="14" t="s">
        <v>102</v>
      </c>
      <c r="E275" s="82" t="str">
        <f t="shared" si="39"/>
        <v>APG-0000</v>
      </c>
      <c r="F275" s="135" t="s">
        <v>88</v>
      </c>
      <c r="G275" s="135" t="s">
        <v>468</v>
      </c>
      <c r="H275" s="142">
        <v>50850250</v>
      </c>
      <c r="I275" s="145">
        <v>1</v>
      </c>
      <c r="J275" s="144" t="str">
        <f t="shared" si="36"/>
        <v>CL</v>
      </c>
      <c r="K275" s="135" t="s">
        <v>468</v>
      </c>
      <c r="L275" s="84">
        <v>1</v>
      </c>
      <c r="M275" s="84">
        <v>0</v>
      </c>
      <c r="N275" s="84">
        <v>0</v>
      </c>
      <c r="O275" s="84">
        <v>0</v>
      </c>
      <c r="P275" s="85"/>
      <c r="Q275" s="86">
        <f t="shared" si="37"/>
        <v>0</v>
      </c>
      <c r="R275" s="87">
        <f>IFERROR(VLOOKUP(H275,AB:AE,3,0),I275)</f>
        <v>1</v>
      </c>
      <c r="S275" s="87">
        <f t="shared" si="40"/>
        <v>0</v>
      </c>
      <c r="T275" s="136" t="s">
        <v>301</v>
      </c>
      <c r="U275" s="154"/>
      <c r="W275" t="e">
        <v>#N/A</v>
      </c>
      <c r="X275" t="e">
        <v>#N/A</v>
      </c>
      <c r="Y275" t="e">
        <v>#N/A</v>
      </c>
      <c r="AB275" s="155">
        <v>50850454</v>
      </c>
      <c r="AC275" s="155">
        <v>3</v>
      </c>
      <c r="AD275" s="155">
        <v>0</v>
      </c>
      <c r="AE275" s="155" t="s">
        <v>307</v>
      </c>
      <c r="AF275" s="155" t="s">
        <v>303</v>
      </c>
      <c r="AG275" s="156">
        <v>0</v>
      </c>
    </row>
    <row r="276" spans="1:33" s="155" customFormat="1" x14ac:dyDescent="0.35">
      <c r="A276" s="59" t="str">
        <f t="shared" si="38"/>
        <v>ASY-000062-00POUS269997</v>
      </c>
      <c r="B276" s="133">
        <v>45560</v>
      </c>
      <c r="C276" s="81">
        <f t="shared" ca="1" si="35"/>
        <v>45729</v>
      </c>
      <c r="D276" s="14" t="s">
        <v>593</v>
      </c>
      <c r="E276" s="82" t="str">
        <f t="shared" si="39"/>
        <v>ASY-0000</v>
      </c>
      <c r="F276" s="135" t="s">
        <v>88</v>
      </c>
      <c r="G276" s="135" t="s">
        <v>468</v>
      </c>
      <c r="H276" s="142">
        <v>50850251</v>
      </c>
      <c r="I276" s="150">
        <v>1</v>
      </c>
      <c r="J276" s="144">
        <f t="shared" si="36"/>
        <v>12</v>
      </c>
      <c r="K276" s="135" t="s">
        <v>468</v>
      </c>
      <c r="L276" s="84">
        <v>1</v>
      </c>
      <c r="M276" s="84">
        <v>0</v>
      </c>
      <c r="N276" s="84">
        <v>0</v>
      </c>
      <c r="O276" s="84">
        <v>0</v>
      </c>
      <c r="P276" s="85"/>
      <c r="Q276" s="86">
        <f t="shared" si="37"/>
        <v>0</v>
      </c>
      <c r="R276" s="87">
        <f t="shared" ref="R276:R286" si="41">IFERROR(VLOOKUP(H276,AB:AE,3,0),0)</f>
        <v>1</v>
      </c>
      <c r="S276" s="87">
        <f t="shared" si="40"/>
        <v>0</v>
      </c>
      <c r="T276" s="84" t="s">
        <v>301</v>
      </c>
      <c r="U276" s="154"/>
      <c r="V276" t="s">
        <v>561</v>
      </c>
      <c r="W276" t="s">
        <v>560</v>
      </c>
      <c r="X276" t="s">
        <v>303</v>
      </c>
      <c r="Y276" t="s">
        <v>303</v>
      </c>
      <c r="Z276"/>
      <c r="AB276" s="155">
        <v>50850455</v>
      </c>
      <c r="AC276" s="155">
        <v>3</v>
      </c>
      <c r="AD276" s="155">
        <v>0</v>
      </c>
      <c r="AE276" s="155" t="s">
        <v>307</v>
      </c>
      <c r="AF276" s="155" t="s">
        <v>303</v>
      </c>
      <c r="AG276" s="156">
        <v>0</v>
      </c>
    </row>
    <row r="277" spans="1:33" s="155" customFormat="1" x14ac:dyDescent="0.35">
      <c r="A277" s="59" t="str">
        <f t="shared" si="38"/>
        <v>ASY-000082-00POUS269997</v>
      </c>
      <c r="B277" s="133">
        <v>45560</v>
      </c>
      <c r="C277" s="81">
        <f t="shared" ca="1" si="35"/>
        <v>45729</v>
      </c>
      <c r="D277" s="14" t="s">
        <v>166</v>
      </c>
      <c r="E277" s="82" t="str">
        <f t="shared" si="39"/>
        <v>ASY-0000</v>
      </c>
      <c r="F277" s="135" t="s">
        <v>88</v>
      </c>
      <c r="G277" s="135" t="s">
        <v>468</v>
      </c>
      <c r="H277" s="142">
        <v>50850252</v>
      </c>
      <c r="I277" s="150">
        <v>1</v>
      </c>
      <c r="J277" s="144">
        <f t="shared" si="36"/>
        <v>12</v>
      </c>
      <c r="K277" s="135" t="s">
        <v>468</v>
      </c>
      <c r="L277" s="84">
        <v>1</v>
      </c>
      <c r="M277" s="84">
        <v>0</v>
      </c>
      <c r="N277" s="84">
        <v>0</v>
      </c>
      <c r="O277" s="84">
        <v>0</v>
      </c>
      <c r="P277" s="85"/>
      <c r="Q277" s="86">
        <f t="shared" si="37"/>
        <v>0</v>
      </c>
      <c r="R277" s="87">
        <f t="shared" si="41"/>
        <v>1</v>
      </c>
      <c r="S277" s="87">
        <f t="shared" si="40"/>
        <v>0</v>
      </c>
      <c r="T277" s="84" t="s">
        <v>301</v>
      </c>
      <c r="U277" s="154"/>
      <c r="V277" t="s">
        <v>561</v>
      </c>
      <c r="W277" t="s">
        <v>560</v>
      </c>
      <c r="X277" t="s">
        <v>303</v>
      </c>
      <c r="Y277" t="s">
        <v>303</v>
      </c>
      <c r="Z277"/>
      <c r="AB277" s="155">
        <v>50850456</v>
      </c>
      <c r="AC277" s="155">
        <v>3</v>
      </c>
      <c r="AD277" s="155">
        <v>0</v>
      </c>
      <c r="AE277" s="155" t="s">
        <v>307</v>
      </c>
      <c r="AF277" s="155" t="s">
        <v>303</v>
      </c>
      <c r="AG277" s="156">
        <v>0</v>
      </c>
    </row>
    <row r="278" spans="1:33" s="155" customFormat="1" x14ac:dyDescent="0.35">
      <c r="A278" s="59" t="str">
        <f t="shared" si="38"/>
        <v>ASY-000088-00POUS269997</v>
      </c>
      <c r="B278" s="133">
        <v>45560</v>
      </c>
      <c r="C278" s="81">
        <f t="shared" ca="1" si="35"/>
        <v>45729</v>
      </c>
      <c r="D278" s="14" t="s">
        <v>109</v>
      </c>
      <c r="E278" s="82" t="str">
        <f t="shared" si="39"/>
        <v>ASY-0000</v>
      </c>
      <c r="F278" s="135" t="s">
        <v>88</v>
      </c>
      <c r="G278" s="135" t="s">
        <v>468</v>
      </c>
      <c r="H278" s="142">
        <v>50850253</v>
      </c>
      <c r="I278" s="150">
        <v>1</v>
      </c>
      <c r="J278" s="144">
        <f t="shared" si="36"/>
        <v>12</v>
      </c>
      <c r="K278" s="135" t="s">
        <v>468</v>
      </c>
      <c r="L278" s="84">
        <v>1</v>
      </c>
      <c r="M278" s="84">
        <v>0</v>
      </c>
      <c r="N278" s="84">
        <v>0</v>
      </c>
      <c r="O278" s="84">
        <v>0</v>
      </c>
      <c r="P278" s="85"/>
      <c r="Q278" s="86">
        <f t="shared" si="37"/>
        <v>0</v>
      </c>
      <c r="R278" s="87">
        <f t="shared" si="41"/>
        <v>1</v>
      </c>
      <c r="S278" s="87">
        <f t="shared" si="40"/>
        <v>0</v>
      </c>
      <c r="T278" s="84" t="s">
        <v>301</v>
      </c>
      <c r="U278" s="154"/>
      <c r="V278" t="s">
        <v>561</v>
      </c>
      <c r="W278" t="s">
        <v>560</v>
      </c>
      <c r="X278" t="s">
        <v>303</v>
      </c>
      <c r="Y278" t="s">
        <v>303</v>
      </c>
      <c r="Z278"/>
      <c r="AB278" s="155">
        <v>50850457</v>
      </c>
      <c r="AC278" s="155">
        <v>3</v>
      </c>
      <c r="AD278" s="155">
        <v>0</v>
      </c>
      <c r="AE278" s="155" t="s">
        <v>307</v>
      </c>
      <c r="AF278" s="155" t="s">
        <v>303</v>
      </c>
      <c r="AG278" s="156">
        <v>0</v>
      </c>
    </row>
    <row r="279" spans="1:33" s="155" customFormat="1" x14ac:dyDescent="0.35">
      <c r="A279" s="59" t="str">
        <f t="shared" si="38"/>
        <v>L50-I-48-10-35-90-MULT-15X65POUS269997</v>
      </c>
      <c r="B279" s="133">
        <v>45560</v>
      </c>
      <c r="C279" s="81">
        <f t="shared" ca="1" si="35"/>
        <v>45729</v>
      </c>
      <c r="D279" s="14" t="s">
        <v>467</v>
      </c>
      <c r="E279" s="82" t="str">
        <f t="shared" si="39"/>
        <v>L50-I-48</v>
      </c>
      <c r="F279" s="135" t="s">
        <v>87</v>
      </c>
      <c r="G279" s="135" t="s">
        <v>468</v>
      </c>
      <c r="H279" s="16">
        <v>30850120</v>
      </c>
      <c r="I279" s="145">
        <v>1</v>
      </c>
      <c r="J279" s="144">
        <f t="shared" si="36"/>
        <v>12</v>
      </c>
      <c r="K279" s="135" t="s">
        <v>468</v>
      </c>
      <c r="L279" s="84">
        <v>0</v>
      </c>
      <c r="M279" s="84">
        <v>1</v>
      </c>
      <c r="N279" s="84">
        <v>0</v>
      </c>
      <c r="O279" s="84">
        <v>0</v>
      </c>
      <c r="P279" s="85"/>
      <c r="Q279" s="86">
        <f t="shared" si="37"/>
        <v>0</v>
      </c>
      <c r="R279" s="87">
        <f t="shared" si="41"/>
        <v>0</v>
      </c>
      <c r="S279" s="87">
        <f t="shared" si="40"/>
        <v>0</v>
      </c>
      <c r="T279" s="136">
        <f ca="1">DAYS360(B279,C279)</f>
        <v>168</v>
      </c>
      <c r="U279" s="154"/>
      <c r="V279" t="s">
        <v>561</v>
      </c>
      <c r="W279" t="s">
        <v>560</v>
      </c>
      <c r="X279" t="s">
        <v>303</v>
      </c>
      <c r="Y279" t="s">
        <v>303</v>
      </c>
      <c r="Z279" t="s">
        <v>772</v>
      </c>
      <c r="AB279" s="155">
        <v>50850458</v>
      </c>
      <c r="AC279" s="155">
        <v>3</v>
      </c>
      <c r="AD279" s="155">
        <v>0</v>
      </c>
      <c r="AE279" s="155" t="s">
        <v>307</v>
      </c>
      <c r="AF279" s="155" t="s">
        <v>303</v>
      </c>
      <c r="AG279" s="156">
        <v>0</v>
      </c>
    </row>
    <row r="280" spans="1:33" s="155" customFormat="1" x14ac:dyDescent="0.35">
      <c r="A280" s="59" t="str">
        <f t="shared" si="38"/>
        <v>L35-I-12-10-30-90-MULT-120POUS270154</v>
      </c>
      <c r="B280" s="133">
        <v>45561</v>
      </c>
      <c r="C280" s="81">
        <f t="shared" ca="1" si="35"/>
        <v>45729</v>
      </c>
      <c r="D280" s="14" t="s">
        <v>441</v>
      </c>
      <c r="E280" s="82" t="str">
        <f>LEFT(D280,8)</f>
        <v>L35-I-12</v>
      </c>
      <c r="F280" s="135" t="s">
        <v>87</v>
      </c>
      <c r="G280" s="135" t="s">
        <v>471</v>
      </c>
      <c r="H280" s="142">
        <v>30850129</v>
      </c>
      <c r="I280" s="145">
        <v>0</v>
      </c>
      <c r="J280" s="144" t="str">
        <f t="shared" si="36"/>
        <v>CL</v>
      </c>
      <c r="K280" s="135" t="s">
        <v>471</v>
      </c>
      <c r="L280" s="84">
        <v>0</v>
      </c>
      <c r="M280" s="84">
        <v>0</v>
      </c>
      <c r="N280" s="84">
        <v>0</v>
      </c>
      <c r="O280" s="84">
        <v>0</v>
      </c>
      <c r="P280" s="85"/>
      <c r="Q280" s="86">
        <f t="shared" si="37"/>
        <v>0</v>
      </c>
      <c r="R280" s="87">
        <f t="shared" si="41"/>
        <v>0</v>
      </c>
      <c r="S280" s="87">
        <f t="shared" si="40"/>
        <v>0</v>
      </c>
      <c r="T280" s="84" t="s">
        <v>301</v>
      </c>
      <c r="U280" s="158" t="s">
        <v>594</v>
      </c>
      <c r="W280" t="s">
        <v>595</v>
      </c>
      <c r="X280" t="e">
        <v>#N/A</v>
      </c>
      <c r="Y280" t="e">
        <v>#N/A</v>
      </c>
      <c r="Z280" t="s">
        <v>571</v>
      </c>
      <c r="AC280" s="155">
        <v>0</v>
      </c>
      <c r="AD280" s="155">
        <v>0</v>
      </c>
      <c r="AG280" s="156">
        <v>89674.351500000004</v>
      </c>
    </row>
    <row r="281" spans="1:33" s="155" customFormat="1" x14ac:dyDescent="0.35">
      <c r="A281" s="59" t="str">
        <f t="shared" si="38"/>
        <v>ASY-000079-00POUS270154</v>
      </c>
      <c r="B281" s="133">
        <v>45561</v>
      </c>
      <c r="C281" s="81">
        <f t="shared" ca="1" si="35"/>
        <v>45729</v>
      </c>
      <c r="D281" s="14" t="s">
        <v>105</v>
      </c>
      <c r="E281" s="82" t="str">
        <f>LEFT(D281,8)</f>
        <v>ASY-0000</v>
      </c>
      <c r="F281" s="135" t="s">
        <v>88</v>
      </c>
      <c r="G281" s="135" t="s">
        <v>471</v>
      </c>
      <c r="H281" s="142">
        <v>50850271</v>
      </c>
      <c r="I281" s="145">
        <v>0</v>
      </c>
      <c r="J281" s="144" t="str">
        <f t="shared" si="36"/>
        <v>CL</v>
      </c>
      <c r="K281" s="135" t="s">
        <v>471</v>
      </c>
      <c r="L281" s="84">
        <v>0</v>
      </c>
      <c r="M281" s="84">
        <v>0</v>
      </c>
      <c r="N281" s="84">
        <v>0</v>
      </c>
      <c r="O281" s="84">
        <v>0</v>
      </c>
      <c r="P281" s="85"/>
      <c r="Q281" s="86">
        <f t="shared" si="37"/>
        <v>0</v>
      </c>
      <c r="R281" s="87">
        <f t="shared" si="41"/>
        <v>0</v>
      </c>
      <c r="S281" s="87">
        <f t="shared" si="40"/>
        <v>0</v>
      </c>
      <c r="T281" s="136" t="s">
        <v>301</v>
      </c>
      <c r="U281" s="158" t="s">
        <v>596</v>
      </c>
      <c r="W281" t="e">
        <v>#N/A</v>
      </c>
      <c r="X281" t="e">
        <v>#N/A</v>
      </c>
      <c r="Y281" t="e">
        <v>#N/A</v>
      </c>
      <c r="AB281" s="155">
        <v>30850030</v>
      </c>
      <c r="AC281" s="155">
        <v>28</v>
      </c>
      <c r="AD281" s="155">
        <v>16</v>
      </c>
      <c r="AE281" s="155" t="s">
        <v>303</v>
      </c>
      <c r="AF281" s="155" t="s">
        <v>303</v>
      </c>
      <c r="AG281" s="156">
        <v>2328.7392</v>
      </c>
    </row>
    <row r="282" spans="1:33" s="155" customFormat="1" x14ac:dyDescent="0.35">
      <c r="A282" s="59" t="str">
        <f t="shared" si="38"/>
        <v>ASY-000087-00POUS270154</v>
      </c>
      <c r="B282" s="133">
        <v>45561</v>
      </c>
      <c r="C282" s="81">
        <f t="shared" ca="1" si="35"/>
        <v>45729</v>
      </c>
      <c r="D282" s="14" t="s">
        <v>108</v>
      </c>
      <c r="E282" s="82" t="str">
        <f>LEFT(D282,8)</f>
        <v>ASY-0000</v>
      </c>
      <c r="F282" s="135" t="s">
        <v>88</v>
      </c>
      <c r="G282" s="135" t="s">
        <v>471</v>
      </c>
      <c r="H282" s="142">
        <v>50850272</v>
      </c>
      <c r="I282" s="145">
        <v>0</v>
      </c>
      <c r="J282" s="144" t="str">
        <f t="shared" si="36"/>
        <v>CL</v>
      </c>
      <c r="K282" s="135" t="s">
        <v>471</v>
      </c>
      <c r="L282" s="84">
        <v>0</v>
      </c>
      <c r="M282" s="84">
        <v>0</v>
      </c>
      <c r="N282" s="84">
        <v>0</v>
      </c>
      <c r="O282" s="84">
        <v>0</v>
      </c>
      <c r="P282" s="85"/>
      <c r="Q282" s="86">
        <f t="shared" si="37"/>
        <v>0</v>
      </c>
      <c r="R282" s="87">
        <f t="shared" si="41"/>
        <v>0</v>
      </c>
      <c r="S282" s="87">
        <f t="shared" si="40"/>
        <v>0</v>
      </c>
      <c r="T282" s="136" t="s">
        <v>301</v>
      </c>
      <c r="U282" s="158" t="s">
        <v>597</v>
      </c>
      <c r="W282" t="e">
        <v>#N/A</v>
      </c>
      <c r="X282" t="e">
        <v>#N/A</v>
      </c>
      <c r="Y282" t="e">
        <v>#N/A</v>
      </c>
      <c r="AB282" s="155">
        <v>30850034</v>
      </c>
      <c r="AC282" s="155">
        <v>28</v>
      </c>
      <c r="AD282" s="155">
        <v>3</v>
      </c>
      <c r="AE282" s="155" t="s">
        <v>303</v>
      </c>
      <c r="AF282" s="155" t="s">
        <v>303</v>
      </c>
      <c r="AG282" s="156">
        <v>0</v>
      </c>
    </row>
    <row r="283" spans="1:33" s="155" customFormat="1" x14ac:dyDescent="0.35">
      <c r="A283" s="59" t="str">
        <f t="shared" si="38"/>
        <v>L35-I-12-10-30-90-MULT-120POUS270209</v>
      </c>
      <c r="B283" s="133">
        <v>45561</v>
      </c>
      <c r="C283" s="81">
        <f t="shared" ca="1" si="35"/>
        <v>45729</v>
      </c>
      <c r="D283" s="14" t="s">
        <v>441</v>
      </c>
      <c r="E283" s="82" t="str">
        <f t="shared" ref="E283:E346" si="42">LEFT(D283,8)</f>
        <v>L35-I-12</v>
      </c>
      <c r="F283" s="135" t="s">
        <v>87</v>
      </c>
      <c r="G283" s="135" t="s">
        <v>473</v>
      </c>
      <c r="H283" s="142">
        <v>30850130</v>
      </c>
      <c r="I283" s="145">
        <v>20</v>
      </c>
      <c r="J283" s="144">
        <f t="shared" si="36"/>
        <v>11</v>
      </c>
      <c r="K283" s="135" t="s">
        <v>473</v>
      </c>
      <c r="L283" s="84">
        <v>20</v>
      </c>
      <c r="M283" s="84">
        <v>0</v>
      </c>
      <c r="N283" s="84">
        <v>0</v>
      </c>
      <c r="O283" s="84">
        <v>0</v>
      </c>
      <c r="P283" s="85"/>
      <c r="Q283" s="86">
        <f t="shared" si="37"/>
        <v>0</v>
      </c>
      <c r="R283" s="87">
        <f t="shared" si="41"/>
        <v>20</v>
      </c>
      <c r="S283" s="87">
        <f t="shared" si="40"/>
        <v>0</v>
      </c>
      <c r="T283" s="136" t="s">
        <v>301</v>
      </c>
      <c r="U283" s="154" t="s">
        <v>472</v>
      </c>
      <c r="V283" t="s">
        <v>561</v>
      </c>
      <c r="W283" t="s">
        <v>560</v>
      </c>
      <c r="X283" t="s">
        <v>303</v>
      </c>
      <c r="Y283" t="s">
        <v>303</v>
      </c>
      <c r="Z283" t="s">
        <v>571</v>
      </c>
      <c r="AB283" s="155">
        <v>30850040</v>
      </c>
      <c r="AC283" s="155">
        <v>28</v>
      </c>
      <c r="AD283" s="155">
        <v>6</v>
      </c>
      <c r="AE283" s="155" t="s">
        <v>303</v>
      </c>
      <c r="AF283" s="155" t="s">
        <v>303</v>
      </c>
      <c r="AG283" s="156">
        <v>0</v>
      </c>
    </row>
    <row r="284" spans="1:33" s="155" customFormat="1" x14ac:dyDescent="0.35">
      <c r="A284" s="59" t="str">
        <f t="shared" si="38"/>
        <v>ASY-000079-00POUS270209</v>
      </c>
      <c r="B284" s="133">
        <v>45561</v>
      </c>
      <c r="C284" s="81">
        <f t="shared" ca="1" si="35"/>
        <v>45729</v>
      </c>
      <c r="D284" s="14" t="s">
        <v>105</v>
      </c>
      <c r="E284" s="82" t="str">
        <f t="shared" si="42"/>
        <v>ASY-0000</v>
      </c>
      <c r="F284" s="135" t="s">
        <v>88</v>
      </c>
      <c r="G284" s="135" t="s">
        <v>473</v>
      </c>
      <c r="H284" s="142">
        <v>50850273</v>
      </c>
      <c r="I284" s="150">
        <v>20</v>
      </c>
      <c r="J284" s="144">
        <f t="shared" si="36"/>
        <v>11</v>
      </c>
      <c r="K284" s="135" t="s">
        <v>473</v>
      </c>
      <c r="L284" s="84">
        <v>20</v>
      </c>
      <c r="M284" s="84">
        <v>0</v>
      </c>
      <c r="N284" s="84">
        <v>0</v>
      </c>
      <c r="O284" s="84">
        <v>0</v>
      </c>
      <c r="P284" s="85"/>
      <c r="Q284" s="86">
        <f t="shared" si="37"/>
        <v>0</v>
      </c>
      <c r="R284" s="87">
        <f t="shared" si="41"/>
        <v>20</v>
      </c>
      <c r="S284" s="87">
        <f t="shared" si="40"/>
        <v>0</v>
      </c>
      <c r="T284" s="84" t="s">
        <v>301</v>
      </c>
      <c r="U284" s="154"/>
      <c r="V284" t="s">
        <v>561</v>
      </c>
      <c r="W284" t="s">
        <v>560</v>
      </c>
      <c r="X284" t="s">
        <v>303</v>
      </c>
      <c r="Y284" t="s">
        <v>303</v>
      </c>
      <c r="Z284"/>
      <c r="AB284" s="155">
        <v>30850044</v>
      </c>
      <c r="AC284" s="155">
        <v>28</v>
      </c>
      <c r="AD284" s="155">
        <v>1</v>
      </c>
      <c r="AE284" s="155" t="s">
        <v>303</v>
      </c>
      <c r="AF284" s="155" t="s">
        <v>303</v>
      </c>
      <c r="AG284" s="156">
        <v>0</v>
      </c>
    </row>
    <row r="285" spans="1:33" s="155" customFormat="1" x14ac:dyDescent="0.35">
      <c r="A285" s="59" t="str">
        <f t="shared" si="38"/>
        <v>ASY-000087-00POUS270209</v>
      </c>
      <c r="B285" s="133">
        <v>45561</v>
      </c>
      <c r="C285" s="81">
        <f t="shared" ca="1" si="35"/>
        <v>45729</v>
      </c>
      <c r="D285" s="14" t="s">
        <v>108</v>
      </c>
      <c r="E285" s="82" t="str">
        <f t="shared" si="42"/>
        <v>ASY-0000</v>
      </c>
      <c r="F285" s="135" t="s">
        <v>88</v>
      </c>
      <c r="G285" s="135" t="s">
        <v>473</v>
      </c>
      <c r="H285" s="142">
        <v>50850274</v>
      </c>
      <c r="I285" s="145">
        <v>20</v>
      </c>
      <c r="J285" s="144">
        <f t="shared" si="36"/>
        <v>11</v>
      </c>
      <c r="K285" s="135" t="s">
        <v>473</v>
      </c>
      <c r="L285" s="84">
        <v>20</v>
      </c>
      <c r="M285" s="84">
        <v>0</v>
      </c>
      <c r="N285" s="84">
        <v>0</v>
      </c>
      <c r="O285" s="84">
        <v>0</v>
      </c>
      <c r="P285" s="85"/>
      <c r="Q285" s="86">
        <f t="shared" si="37"/>
        <v>0</v>
      </c>
      <c r="R285" s="87">
        <f t="shared" si="41"/>
        <v>20</v>
      </c>
      <c r="S285" s="87">
        <f t="shared" si="40"/>
        <v>0</v>
      </c>
      <c r="T285" s="84" t="s">
        <v>301</v>
      </c>
      <c r="U285" s="154"/>
      <c r="V285" t="s">
        <v>561</v>
      </c>
      <c r="W285" t="s">
        <v>560</v>
      </c>
      <c r="X285" t="s">
        <v>303</v>
      </c>
      <c r="Y285" t="s">
        <v>303</v>
      </c>
      <c r="Z285"/>
      <c r="AB285" s="155">
        <v>30850048</v>
      </c>
      <c r="AC285" s="155">
        <v>26</v>
      </c>
      <c r="AD285" s="155">
        <v>1</v>
      </c>
      <c r="AE285" s="155" t="s">
        <v>303</v>
      </c>
      <c r="AF285" s="155" t="s">
        <v>303</v>
      </c>
      <c r="AG285" s="156">
        <v>45.7348</v>
      </c>
    </row>
    <row r="286" spans="1:33" s="155" customFormat="1" x14ac:dyDescent="0.35">
      <c r="A286" s="59" t="str">
        <f t="shared" si="38"/>
        <v>L35-I-12-10-35-80-MULT-120POUS270048</v>
      </c>
      <c r="B286" s="133">
        <v>45561</v>
      </c>
      <c r="C286" s="81">
        <f t="shared" ca="1" si="35"/>
        <v>45729</v>
      </c>
      <c r="D286" s="14" t="s">
        <v>474</v>
      </c>
      <c r="E286" s="82" t="str">
        <f t="shared" si="42"/>
        <v>L35-I-12</v>
      </c>
      <c r="F286" s="135" t="s">
        <v>87</v>
      </c>
      <c r="G286" s="135" t="s">
        <v>598</v>
      </c>
      <c r="H286" s="142">
        <v>30850131</v>
      </c>
      <c r="I286" s="145">
        <v>0</v>
      </c>
      <c r="J286" s="144" t="str">
        <f t="shared" si="36"/>
        <v>CL</v>
      </c>
      <c r="K286" s="135" t="s">
        <v>598</v>
      </c>
      <c r="L286" s="84">
        <v>0</v>
      </c>
      <c r="M286" s="84">
        <v>0</v>
      </c>
      <c r="N286" s="84">
        <v>0</v>
      </c>
      <c r="O286" s="84">
        <v>0</v>
      </c>
      <c r="P286" s="85"/>
      <c r="Q286" s="86">
        <f t="shared" si="37"/>
        <v>0</v>
      </c>
      <c r="R286" s="87">
        <f t="shared" si="41"/>
        <v>0</v>
      </c>
      <c r="S286" s="87">
        <f t="shared" si="40"/>
        <v>0</v>
      </c>
      <c r="T286" s="136" t="s">
        <v>301</v>
      </c>
      <c r="U286" s="154" t="s">
        <v>599</v>
      </c>
      <c r="W286" t="s">
        <v>595</v>
      </c>
      <c r="X286" t="e">
        <v>#N/A</v>
      </c>
      <c r="Y286" t="e">
        <v>#N/A</v>
      </c>
      <c r="Z286" t="s">
        <v>595</v>
      </c>
      <c r="AB286" s="155">
        <v>30850049</v>
      </c>
      <c r="AC286" s="155">
        <v>26</v>
      </c>
      <c r="AD286" s="155">
        <v>1</v>
      </c>
      <c r="AE286" s="155" t="s">
        <v>303</v>
      </c>
      <c r="AF286" s="155" t="s">
        <v>303</v>
      </c>
      <c r="AG286" s="156">
        <v>45.7348</v>
      </c>
    </row>
    <row r="287" spans="1:33" s="155" customFormat="1" x14ac:dyDescent="0.35">
      <c r="A287" s="59" t="str">
        <f t="shared" si="38"/>
        <v>ASY-000079-00POUS270048</v>
      </c>
      <c r="B287" s="133">
        <v>45561</v>
      </c>
      <c r="C287" s="81">
        <f t="shared" ca="1" si="35"/>
        <v>45729</v>
      </c>
      <c r="D287" s="14" t="s">
        <v>105</v>
      </c>
      <c r="E287" s="82" t="str">
        <f t="shared" si="42"/>
        <v>ASY-0000</v>
      </c>
      <c r="F287" s="135" t="s">
        <v>88</v>
      </c>
      <c r="G287" s="135" t="s">
        <v>598</v>
      </c>
      <c r="H287" s="142">
        <v>50850275</v>
      </c>
      <c r="I287" s="145">
        <v>3</v>
      </c>
      <c r="J287" s="144" t="str">
        <f t="shared" si="36"/>
        <v>CL</v>
      </c>
      <c r="K287" s="135" t="s">
        <v>598</v>
      </c>
      <c r="L287" s="84">
        <v>3</v>
      </c>
      <c r="M287" s="84">
        <v>0</v>
      </c>
      <c r="N287" s="84">
        <v>0</v>
      </c>
      <c r="O287" s="84">
        <v>0</v>
      </c>
      <c r="P287" s="85"/>
      <c r="Q287" s="86">
        <f t="shared" si="37"/>
        <v>0</v>
      </c>
      <c r="R287" s="87">
        <f>IFERROR(VLOOKUP(H287,AB:AE,3,0),I287)</f>
        <v>3</v>
      </c>
      <c r="S287" s="87">
        <f t="shared" si="40"/>
        <v>0</v>
      </c>
      <c r="T287" s="136" t="s">
        <v>301</v>
      </c>
      <c r="U287" s="154"/>
      <c r="W287" t="s">
        <v>595</v>
      </c>
      <c r="X287" t="e">
        <v>#N/A</v>
      </c>
      <c r="Y287" t="e">
        <v>#N/A</v>
      </c>
      <c r="AB287" s="155">
        <v>30850056</v>
      </c>
      <c r="AC287" s="155">
        <v>24</v>
      </c>
      <c r="AD287" s="155">
        <v>2</v>
      </c>
      <c r="AE287" s="155" t="s">
        <v>303</v>
      </c>
      <c r="AF287" s="155" t="s">
        <v>303</v>
      </c>
      <c r="AG287" s="156">
        <v>27.073399999999999</v>
      </c>
    </row>
    <row r="288" spans="1:33" s="155" customFormat="1" x14ac:dyDescent="0.35">
      <c r="A288" s="59" t="str">
        <f t="shared" si="38"/>
        <v>ASY-000087-00POUS270048</v>
      </c>
      <c r="B288" s="133">
        <v>45561</v>
      </c>
      <c r="C288" s="81">
        <f t="shared" ca="1" si="35"/>
        <v>45729</v>
      </c>
      <c r="D288" s="14" t="s">
        <v>108</v>
      </c>
      <c r="E288" s="82" t="str">
        <f t="shared" si="42"/>
        <v>ASY-0000</v>
      </c>
      <c r="F288" s="135" t="s">
        <v>88</v>
      </c>
      <c r="G288" s="135" t="s">
        <v>598</v>
      </c>
      <c r="H288" s="142">
        <v>50850276</v>
      </c>
      <c r="I288" s="145">
        <v>3</v>
      </c>
      <c r="J288" s="144" t="str">
        <f t="shared" si="36"/>
        <v>CL</v>
      </c>
      <c r="K288" s="135" t="s">
        <v>598</v>
      </c>
      <c r="L288" s="84">
        <v>3</v>
      </c>
      <c r="M288" s="84">
        <v>0</v>
      </c>
      <c r="N288" s="84">
        <v>0</v>
      </c>
      <c r="O288" s="84">
        <v>0</v>
      </c>
      <c r="P288" s="85"/>
      <c r="Q288" s="86">
        <f t="shared" si="37"/>
        <v>0</v>
      </c>
      <c r="R288" s="87">
        <f>IFERROR(VLOOKUP(H288,AB:AE,3,0),I288)</f>
        <v>3</v>
      </c>
      <c r="S288" s="87">
        <f t="shared" si="40"/>
        <v>0</v>
      </c>
      <c r="T288" s="136" t="s">
        <v>301</v>
      </c>
      <c r="U288" s="154"/>
      <c r="W288" t="s">
        <v>595</v>
      </c>
      <c r="X288" t="e">
        <v>#N/A</v>
      </c>
      <c r="Y288" t="e">
        <v>#N/A</v>
      </c>
      <c r="AB288" s="155">
        <v>30850059</v>
      </c>
      <c r="AC288" s="155">
        <v>24</v>
      </c>
      <c r="AD288" s="155">
        <v>4</v>
      </c>
      <c r="AE288" s="155" t="s">
        <v>303</v>
      </c>
      <c r="AF288" s="155" t="s">
        <v>303</v>
      </c>
      <c r="AG288" s="156">
        <v>185.35039999999901</v>
      </c>
    </row>
    <row r="289" spans="1:33" s="155" customFormat="1" x14ac:dyDescent="0.35">
      <c r="A289" s="59" t="str">
        <f t="shared" si="38"/>
        <v>L35-I-12-10-35-80-MULT-120POUS270145</v>
      </c>
      <c r="B289" s="133">
        <v>45561</v>
      </c>
      <c r="C289" s="81">
        <f t="shared" ca="1" si="35"/>
        <v>45729</v>
      </c>
      <c r="D289" s="14" t="s">
        <v>474</v>
      </c>
      <c r="E289" s="82" t="str">
        <f t="shared" si="42"/>
        <v>L35-I-12</v>
      </c>
      <c r="F289" s="135" t="s">
        <v>87</v>
      </c>
      <c r="G289" s="135" t="s">
        <v>476</v>
      </c>
      <c r="H289" s="16">
        <v>30850132</v>
      </c>
      <c r="I289" s="145">
        <v>98</v>
      </c>
      <c r="J289" s="144">
        <f t="shared" si="36"/>
        <v>11</v>
      </c>
      <c r="K289" s="135" t="s">
        <v>476</v>
      </c>
      <c r="L289" s="84">
        <v>95</v>
      </c>
      <c r="M289" s="84">
        <v>3</v>
      </c>
      <c r="N289" s="84">
        <v>0</v>
      </c>
      <c r="O289" s="84">
        <v>0</v>
      </c>
      <c r="P289" s="85"/>
      <c r="Q289" s="86">
        <f t="shared" si="37"/>
        <v>0</v>
      </c>
      <c r="R289" s="87">
        <f t="shared" ref="R289:R352" si="43">IFERROR(VLOOKUP(H289,AB:AE,3,0),0)</f>
        <v>95</v>
      </c>
      <c r="S289" s="87">
        <f t="shared" si="40"/>
        <v>0</v>
      </c>
      <c r="T289" s="136">
        <f ca="1">DAYS360(B289,C289)</f>
        <v>167</v>
      </c>
      <c r="U289" s="154" t="s">
        <v>475</v>
      </c>
      <c r="V289" t="s">
        <v>561</v>
      </c>
      <c r="W289" t="s">
        <v>570</v>
      </c>
      <c r="X289" t="s">
        <v>303</v>
      </c>
      <c r="Y289" t="s">
        <v>303</v>
      </c>
      <c r="Z289" t="s">
        <v>772</v>
      </c>
      <c r="AB289" s="155">
        <v>30850061</v>
      </c>
      <c r="AC289" s="155">
        <v>24</v>
      </c>
      <c r="AD289" s="155">
        <v>2</v>
      </c>
      <c r="AE289" s="155" t="s">
        <v>303</v>
      </c>
      <c r="AF289" s="155" t="s">
        <v>303</v>
      </c>
      <c r="AG289" s="156">
        <v>96.553600000000003</v>
      </c>
    </row>
    <row r="290" spans="1:33" s="155" customFormat="1" x14ac:dyDescent="0.35">
      <c r="A290" s="59" t="str">
        <f t="shared" si="38"/>
        <v>ASY-000079-00POUS270145</v>
      </c>
      <c r="B290" s="133">
        <v>45561</v>
      </c>
      <c r="C290" s="81">
        <f t="shared" ca="1" si="35"/>
        <v>45729</v>
      </c>
      <c r="D290" s="14" t="s">
        <v>105</v>
      </c>
      <c r="E290" s="82" t="str">
        <f t="shared" si="42"/>
        <v>ASY-0000</v>
      </c>
      <c r="F290" s="135" t="s">
        <v>88</v>
      </c>
      <c r="G290" s="135" t="s">
        <v>476</v>
      </c>
      <c r="H290" s="142">
        <v>50850277</v>
      </c>
      <c r="I290" s="150">
        <v>98</v>
      </c>
      <c r="J290" s="144">
        <f t="shared" si="36"/>
        <v>11</v>
      </c>
      <c r="K290" s="135" t="s">
        <v>476</v>
      </c>
      <c r="L290" s="84">
        <v>98</v>
      </c>
      <c r="M290" s="84">
        <v>0</v>
      </c>
      <c r="N290" s="84">
        <v>0</v>
      </c>
      <c r="O290" s="84">
        <v>0</v>
      </c>
      <c r="P290" s="85"/>
      <c r="Q290" s="86">
        <f t="shared" si="37"/>
        <v>0</v>
      </c>
      <c r="R290" s="87">
        <f t="shared" si="43"/>
        <v>98</v>
      </c>
      <c r="S290" s="87">
        <f t="shared" si="40"/>
        <v>0</v>
      </c>
      <c r="T290" s="84" t="s">
        <v>301</v>
      </c>
      <c r="U290" s="154"/>
      <c r="V290" t="s">
        <v>561</v>
      </c>
      <c r="W290" t="s">
        <v>560</v>
      </c>
      <c r="X290" t="s">
        <v>303</v>
      </c>
      <c r="Y290" t="s">
        <v>303</v>
      </c>
      <c r="Z290"/>
      <c r="AB290" s="155">
        <v>30850063</v>
      </c>
      <c r="AC290" s="155">
        <v>24</v>
      </c>
      <c r="AD290" s="155">
        <v>17</v>
      </c>
      <c r="AE290" s="155" t="s">
        <v>303</v>
      </c>
      <c r="AF290" s="155" t="s">
        <v>303</v>
      </c>
      <c r="AG290" s="156">
        <v>787.73919999999998</v>
      </c>
    </row>
    <row r="291" spans="1:33" s="155" customFormat="1" x14ac:dyDescent="0.35">
      <c r="A291" s="59" t="str">
        <f t="shared" si="38"/>
        <v>ASY-000087-00POUS270145</v>
      </c>
      <c r="B291" s="133">
        <v>45561</v>
      </c>
      <c r="C291" s="81">
        <f t="shared" ca="1" si="35"/>
        <v>45729</v>
      </c>
      <c r="D291" s="14" t="s">
        <v>108</v>
      </c>
      <c r="E291" s="82" t="str">
        <f t="shared" si="42"/>
        <v>ASY-0000</v>
      </c>
      <c r="F291" s="135" t="s">
        <v>88</v>
      </c>
      <c r="G291" s="135" t="s">
        <v>476</v>
      </c>
      <c r="H291" s="142">
        <v>50850278</v>
      </c>
      <c r="I291" s="150">
        <v>98</v>
      </c>
      <c r="J291" s="144">
        <f t="shared" si="36"/>
        <v>11</v>
      </c>
      <c r="K291" s="135" t="s">
        <v>476</v>
      </c>
      <c r="L291" s="84">
        <v>98</v>
      </c>
      <c r="M291" s="84">
        <v>0</v>
      </c>
      <c r="N291" s="84">
        <v>0</v>
      </c>
      <c r="O291" s="84">
        <v>0</v>
      </c>
      <c r="P291" s="85"/>
      <c r="Q291" s="86">
        <f t="shared" si="37"/>
        <v>0</v>
      </c>
      <c r="R291" s="87">
        <f t="shared" si="43"/>
        <v>98</v>
      </c>
      <c r="S291" s="87">
        <f t="shared" si="40"/>
        <v>0</v>
      </c>
      <c r="T291" s="84" t="s">
        <v>301</v>
      </c>
      <c r="U291" s="154"/>
      <c r="V291" t="s">
        <v>561</v>
      </c>
      <c r="W291" t="s">
        <v>560</v>
      </c>
      <c r="X291" t="s">
        <v>303</v>
      </c>
      <c r="Y291" t="s">
        <v>303</v>
      </c>
      <c r="Z291"/>
      <c r="AB291" s="155">
        <v>30850064</v>
      </c>
      <c r="AC291" s="155">
        <v>24</v>
      </c>
      <c r="AD291" s="155">
        <v>3</v>
      </c>
      <c r="AE291" s="155" t="s">
        <v>303</v>
      </c>
      <c r="AF291" s="155" t="s">
        <v>303</v>
      </c>
      <c r="AG291" s="156">
        <v>143.464799999999</v>
      </c>
    </row>
    <row r="292" spans="1:33" s="155" customFormat="1" x14ac:dyDescent="0.35">
      <c r="A292" s="59" t="str">
        <f t="shared" si="38"/>
        <v>L35-I-12-10-35-80-MULT-120POUS270378</v>
      </c>
      <c r="B292" s="133">
        <v>45561</v>
      </c>
      <c r="C292" s="81">
        <f t="shared" ca="1" si="35"/>
        <v>45729</v>
      </c>
      <c r="D292" s="14" t="s">
        <v>474</v>
      </c>
      <c r="E292" s="82" t="str">
        <f t="shared" si="42"/>
        <v>L35-I-12</v>
      </c>
      <c r="F292" s="135" t="s">
        <v>87</v>
      </c>
      <c r="G292" s="135" t="s">
        <v>477</v>
      </c>
      <c r="H292" s="16">
        <v>30850133</v>
      </c>
      <c r="I292" s="145">
        <v>22</v>
      </c>
      <c r="J292" s="144">
        <f t="shared" si="36"/>
        <v>11</v>
      </c>
      <c r="K292" s="135" t="s">
        <v>477</v>
      </c>
      <c r="L292" s="84">
        <v>21</v>
      </c>
      <c r="M292" s="84">
        <v>1</v>
      </c>
      <c r="N292" s="84">
        <v>0</v>
      </c>
      <c r="O292" s="84">
        <v>0</v>
      </c>
      <c r="P292" s="85"/>
      <c r="Q292" s="86">
        <f t="shared" si="37"/>
        <v>0</v>
      </c>
      <c r="R292" s="87">
        <f t="shared" si="43"/>
        <v>21</v>
      </c>
      <c r="S292" s="87">
        <f t="shared" si="40"/>
        <v>0</v>
      </c>
      <c r="T292" s="136">
        <f ca="1">DAYS360(B292,C292)</f>
        <v>167</v>
      </c>
      <c r="U292" s="154" t="s">
        <v>475</v>
      </c>
      <c r="V292" t="s">
        <v>561</v>
      </c>
      <c r="W292" t="s">
        <v>560</v>
      </c>
      <c r="X292" t="s">
        <v>303</v>
      </c>
      <c r="Y292" t="s">
        <v>303</v>
      </c>
      <c r="Z292" t="s">
        <v>772</v>
      </c>
      <c r="AB292" s="155">
        <v>30850065</v>
      </c>
      <c r="AC292" s="155">
        <v>24</v>
      </c>
      <c r="AD292" s="155">
        <v>2</v>
      </c>
      <c r="AE292" s="155" t="s">
        <v>303</v>
      </c>
      <c r="AF292" s="155" t="s">
        <v>303</v>
      </c>
      <c r="AG292" s="156">
        <v>92.675199999999904</v>
      </c>
    </row>
    <row r="293" spans="1:33" s="155" customFormat="1" x14ac:dyDescent="0.35">
      <c r="A293" s="59" t="str">
        <f t="shared" si="38"/>
        <v>ASY-000079-00POUS270378</v>
      </c>
      <c r="B293" s="133">
        <v>45561</v>
      </c>
      <c r="C293" s="81">
        <f t="shared" ca="1" si="35"/>
        <v>45729</v>
      </c>
      <c r="D293" s="14" t="s">
        <v>105</v>
      </c>
      <c r="E293" s="82" t="str">
        <f t="shared" si="42"/>
        <v>ASY-0000</v>
      </c>
      <c r="F293" s="135" t="s">
        <v>88</v>
      </c>
      <c r="G293" s="135" t="s">
        <v>477</v>
      </c>
      <c r="H293" s="142">
        <v>50850279</v>
      </c>
      <c r="I293" s="150">
        <v>22</v>
      </c>
      <c r="J293" s="144">
        <f t="shared" si="36"/>
        <v>11</v>
      </c>
      <c r="K293" s="135" t="s">
        <v>477</v>
      </c>
      <c r="L293" s="84">
        <v>22</v>
      </c>
      <c r="M293" s="84">
        <v>0</v>
      </c>
      <c r="N293" s="84">
        <v>0</v>
      </c>
      <c r="O293" s="84">
        <v>0</v>
      </c>
      <c r="P293" s="85"/>
      <c r="Q293" s="86">
        <f t="shared" si="37"/>
        <v>0</v>
      </c>
      <c r="R293" s="87">
        <f t="shared" si="43"/>
        <v>22</v>
      </c>
      <c r="S293" s="87">
        <f t="shared" si="40"/>
        <v>0</v>
      </c>
      <c r="T293" s="84" t="s">
        <v>301</v>
      </c>
      <c r="U293" s="154"/>
      <c r="V293" t="s">
        <v>561</v>
      </c>
      <c r="W293" t="s">
        <v>560</v>
      </c>
      <c r="X293" t="s">
        <v>303</v>
      </c>
      <c r="Y293" t="s">
        <v>303</v>
      </c>
      <c r="Z293"/>
      <c r="AB293" s="155">
        <v>30850066</v>
      </c>
      <c r="AC293" s="155">
        <v>24</v>
      </c>
      <c r="AD293" s="155">
        <v>14</v>
      </c>
      <c r="AE293" s="155" t="s">
        <v>303</v>
      </c>
      <c r="AF293" s="155" t="s">
        <v>303</v>
      </c>
      <c r="AG293" s="156">
        <v>648.72640000000001</v>
      </c>
    </row>
    <row r="294" spans="1:33" s="155" customFormat="1" x14ac:dyDescent="0.35">
      <c r="A294" s="59" t="str">
        <f t="shared" si="38"/>
        <v>ASY-000087-00POUS270378</v>
      </c>
      <c r="B294" s="133">
        <v>45561</v>
      </c>
      <c r="C294" s="81">
        <f t="shared" ca="1" si="35"/>
        <v>45729</v>
      </c>
      <c r="D294" s="14" t="s">
        <v>108</v>
      </c>
      <c r="E294" s="82" t="str">
        <f t="shared" si="42"/>
        <v>ASY-0000</v>
      </c>
      <c r="F294" s="135" t="s">
        <v>88</v>
      </c>
      <c r="G294" s="135" t="s">
        <v>477</v>
      </c>
      <c r="H294" s="142">
        <v>50850280</v>
      </c>
      <c r="I294" s="150">
        <v>22</v>
      </c>
      <c r="J294" s="144">
        <f t="shared" si="36"/>
        <v>11</v>
      </c>
      <c r="K294" s="135" t="s">
        <v>477</v>
      </c>
      <c r="L294" s="84">
        <v>22</v>
      </c>
      <c r="M294" s="84">
        <v>0</v>
      </c>
      <c r="N294" s="84">
        <v>0</v>
      </c>
      <c r="O294" s="84">
        <v>0</v>
      </c>
      <c r="P294" s="85"/>
      <c r="Q294" s="86">
        <f t="shared" si="37"/>
        <v>0</v>
      </c>
      <c r="R294" s="87">
        <f t="shared" si="43"/>
        <v>22</v>
      </c>
      <c r="S294" s="87">
        <f t="shared" si="40"/>
        <v>0</v>
      </c>
      <c r="T294" s="84" t="s">
        <v>301</v>
      </c>
      <c r="U294" s="154"/>
      <c r="V294" t="s">
        <v>561</v>
      </c>
      <c r="W294" t="s">
        <v>560</v>
      </c>
      <c r="X294" t="s">
        <v>303</v>
      </c>
      <c r="Y294" t="s">
        <v>303</v>
      </c>
      <c r="Z294"/>
      <c r="AB294" s="155">
        <v>30850070</v>
      </c>
      <c r="AC294" s="155">
        <v>17</v>
      </c>
      <c r="AD294" s="155">
        <v>35</v>
      </c>
      <c r="AE294" s="155" t="s">
        <v>303</v>
      </c>
      <c r="AF294" s="155" t="s">
        <v>303</v>
      </c>
      <c r="AG294" s="156">
        <v>1599.7835</v>
      </c>
    </row>
    <row r="295" spans="1:33" s="155" customFormat="1" x14ac:dyDescent="0.35">
      <c r="A295" s="59" t="str">
        <f t="shared" si="38"/>
        <v>L35-I-12-10-35-80-MULT-120POUS270434</v>
      </c>
      <c r="B295" s="133">
        <v>45561</v>
      </c>
      <c r="C295" s="81">
        <f t="shared" ca="1" si="35"/>
        <v>45729</v>
      </c>
      <c r="D295" s="14" t="s">
        <v>474</v>
      </c>
      <c r="E295" s="82" t="str">
        <f t="shared" si="42"/>
        <v>L35-I-12</v>
      </c>
      <c r="F295" s="135" t="s">
        <v>87</v>
      </c>
      <c r="G295" s="135" t="s">
        <v>478</v>
      </c>
      <c r="H295" s="142">
        <v>30850134</v>
      </c>
      <c r="I295" s="145">
        <v>2</v>
      </c>
      <c r="J295" s="144">
        <f t="shared" si="36"/>
        <v>11</v>
      </c>
      <c r="K295" s="135" t="s">
        <v>478</v>
      </c>
      <c r="L295" s="84">
        <v>2</v>
      </c>
      <c r="M295" s="84">
        <v>0</v>
      </c>
      <c r="N295" s="84">
        <v>0</v>
      </c>
      <c r="O295" s="84">
        <v>0</v>
      </c>
      <c r="P295" s="85"/>
      <c r="Q295" s="86">
        <f t="shared" si="37"/>
        <v>0</v>
      </c>
      <c r="R295" s="87">
        <f t="shared" si="43"/>
        <v>2</v>
      </c>
      <c r="S295" s="87">
        <f t="shared" si="40"/>
        <v>0</v>
      </c>
      <c r="T295" s="136" t="s">
        <v>301</v>
      </c>
      <c r="U295" s="154" t="s">
        <v>475</v>
      </c>
      <c r="V295" t="s">
        <v>561</v>
      </c>
      <c r="W295" t="s">
        <v>570</v>
      </c>
      <c r="X295" t="s">
        <v>303</v>
      </c>
      <c r="Y295" t="s">
        <v>303</v>
      </c>
      <c r="Z295" t="s">
        <v>571</v>
      </c>
      <c r="AB295" s="155">
        <v>30850071</v>
      </c>
      <c r="AC295" s="155">
        <v>17</v>
      </c>
      <c r="AD295" s="155">
        <v>108</v>
      </c>
      <c r="AE295" s="155" t="s">
        <v>303</v>
      </c>
      <c r="AF295" s="155" t="s">
        <v>303</v>
      </c>
      <c r="AG295" s="156">
        <v>1502.4959999999901</v>
      </c>
    </row>
    <row r="296" spans="1:33" s="155" customFormat="1" x14ac:dyDescent="0.35">
      <c r="A296" s="59" t="str">
        <f t="shared" si="38"/>
        <v>ASY-000079-00POUS270434</v>
      </c>
      <c r="B296" s="133">
        <v>45561</v>
      </c>
      <c r="C296" s="81">
        <f t="shared" ca="1" si="35"/>
        <v>45729</v>
      </c>
      <c r="D296" s="14" t="s">
        <v>105</v>
      </c>
      <c r="E296" s="82" t="str">
        <f t="shared" si="42"/>
        <v>ASY-0000</v>
      </c>
      <c r="F296" s="135" t="s">
        <v>88</v>
      </c>
      <c r="G296" s="135" t="s">
        <v>478</v>
      </c>
      <c r="H296" s="142">
        <v>50850281</v>
      </c>
      <c r="I296" s="150">
        <v>2</v>
      </c>
      <c r="J296" s="144">
        <f t="shared" si="36"/>
        <v>11</v>
      </c>
      <c r="K296" s="135" t="s">
        <v>478</v>
      </c>
      <c r="L296" s="84">
        <v>2</v>
      </c>
      <c r="M296" s="84">
        <v>0</v>
      </c>
      <c r="N296" s="84">
        <v>0</v>
      </c>
      <c r="O296" s="84">
        <v>0</v>
      </c>
      <c r="P296" s="85"/>
      <c r="Q296" s="86">
        <f t="shared" si="37"/>
        <v>0</v>
      </c>
      <c r="R296" s="87">
        <f t="shared" si="43"/>
        <v>2</v>
      </c>
      <c r="S296" s="87">
        <f t="shared" si="40"/>
        <v>0</v>
      </c>
      <c r="T296" s="84" t="s">
        <v>301</v>
      </c>
      <c r="U296" s="154"/>
      <c r="V296" t="s">
        <v>561</v>
      </c>
      <c r="W296" t="s">
        <v>570</v>
      </c>
      <c r="X296" t="s">
        <v>303</v>
      </c>
      <c r="Y296" t="s">
        <v>303</v>
      </c>
      <c r="Z296"/>
      <c r="AB296" s="155">
        <v>30850072</v>
      </c>
      <c r="AC296" s="155">
        <v>17</v>
      </c>
      <c r="AD296" s="155">
        <v>46</v>
      </c>
      <c r="AE296" s="155" t="s">
        <v>303</v>
      </c>
      <c r="AF296" s="155" t="s">
        <v>303</v>
      </c>
      <c r="AG296" s="156">
        <v>622.68820000000005</v>
      </c>
    </row>
    <row r="297" spans="1:33" s="155" customFormat="1" x14ac:dyDescent="0.35">
      <c r="A297" s="59" t="str">
        <f t="shared" si="38"/>
        <v>ASY-000087-00POUS270434</v>
      </c>
      <c r="B297" s="133">
        <v>45561</v>
      </c>
      <c r="C297" s="81">
        <f t="shared" ca="1" si="35"/>
        <v>45729</v>
      </c>
      <c r="D297" s="14" t="s">
        <v>108</v>
      </c>
      <c r="E297" s="82" t="str">
        <f t="shared" si="42"/>
        <v>ASY-0000</v>
      </c>
      <c r="F297" s="135" t="s">
        <v>88</v>
      </c>
      <c r="G297" s="135" t="s">
        <v>478</v>
      </c>
      <c r="H297" s="142">
        <v>50850282</v>
      </c>
      <c r="I297" s="150">
        <v>2</v>
      </c>
      <c r="J297" s="144">
        <f t="shared" si="36"/>
        <v>11</v>
      </c>
      <c r="K297" s="135" t="s">
        <v>478</v>
      </c>
      <c r="L297" s="84">
        <v>2</v>
      </c>
      <c r="M297" s="84">
        <v>0</v>
      </c>
      <c r="N297" s="84">
        <v>0</v>
      </c>
      <c r="O297" s="84">
        <v>0</v>
      </c>
      <c r="P297" s="85"/>
      <c r="Q297" s="86">
        <f t="shared" si="37"/>
        <v>0</v>
      </c>
      <c r="R297" s="87">
        <f t="shared" si="43"/>
        <v>2</v>
      </c>
      <c r="S297" s="87">
        <f t="shared" si="40"/>
        <v>0</v>
      </c>
      <c r="T297" s="84" t="s">
        <v>301</v>
      </c>
      <c r="U297" s="154"/>
      <c r="V297" t="s">
        <v>561</v>
      </c>
      <c r="W297" t="s">
        <v>570</v>
      </c>
      <c r="X297" t="s">
        <v>303</v>
      </c>
      <c r="Y297" t="s">
        <v>303</v>
      </c>
      <c r="Z297"/>
      <c r="AB297" s="155">
        <v>30850075</v>
      </c>
      <c r="AC297" s="155">
        <v>17</v>
      </c>
      <c r="AD297" s="155">
        <v>6</v>
      </c>
      <c r="AE297" s="155" t="s">
        <v>303</v>
      </c>
      <c r="AF297" s="155" t="s">
        <v>303</v>
      </c>
      <c r="AG297" s="156">
        <v>282.97680000000003</v>
      </c>
    </row>
    <row r="298" spans="1:33" s="155" customFormat="1" x14ac:dyDescent="0.35">
      <c r="A298" s="59" t="str">
        <f t="shared" si="38"/>
        <v>L35-I-12-12-30-90-MULT-120POUS270096</v>
      </c>
      <c r="B298" s="133">
        <v>45561</v>
      </c>
      <c r="C298" s="81">
        <f t="shared" ca="1" si="35"/>
        <v>45729</v>
      </c>
      <c r="D298" s="14" t="s">
        <v>479</v>
      </c>
      <c r="E298" s="82" t="str">
        <f t="shared" si="42"/>
        <v>L35-I-12</v>
      </c>
      <c r="F298" s="135" t="s">
        <v>87</v>
      </c>
      <c r="G298" s="135" t="s">
        <v>480</v>
      </c>
      <c r="H298" s="16">
        <v>30850135</v>
      </c>
      <c r="I298" s="145">
        <v>43</v>
      </c>
      <c r="J298" s="144">
        <f t="shared" si="36"/>
        <v>11</v>
      </c>
      <c r="K298" s="135" t="s">
        <v>480</v>
      </c>
      <c r="L298" s="84">
        <v>42</v>
      </c>
      <c r="M298" s="84">
        <v>0</v>
      </c>
      <c r="N298" s="84">
        <v>1</v>
      </c>
      <c r="O298" s="84">
        <v>0</v>
      </c>
      <c r="P298" s="85"/>
      <c r="Q298" s="86">
        <f t="shared" si="37"/>
        <v>0</v>
      </c>
      <c r="R298" s="87">
        <f t="shared" si="43"/>
        <v>42</v>
      </c>
      <c r="S298" s="87">
        <f t="shared" si="40"/>
        <v>0</v>
      </c>
      <c r="T298" s="136">
        <f ca="1">DAYS360(B298,C298)</f>
        <v>167</v>
      </c>
      <c r="U298" s="154" t="s">
        <v>481</v>
      </c>
      <c r="V298" t="s">
        <v>561</v>
      </c>
      <c r="W298" t="s">
        <v>560</v>
      </c>
      <c r="X298" t="s">
        <v>303</v>
      </c>
      <c r="Y298" t="s">
        <v>303</v>
      </c>
      <c r="Z298" t="s">
        <v>772</v>
      </c>
      <c r="AB298" s="155">
        <v>30850078</v>
      </c>
      <c r="AC298" s="155">
        <v>17</v>
      </c>
      <c r="AD298" s="155">
        <v>3</v>
      </c>
      <c r="AE298" s="155" t="s">
        <v>303</v>
      </c>
      <c r="AF298" s="155" t="s">
        <v>303</v>
      </c>
      <c r="AG298" s="156">
        <v>452.0634</v>
      </c>
    </row>
    <row r="299" spans="1:33" s="155" customFormat="1" x14ac:dyDescent="0.35">
      <c r="A299" s="59" t="str">
        <f t="shared" si="38"/>
        <v>ASY-000079-00POUS270096</v>
      </c>
      <c r="B299" s="133">
        <v>45561</v>
      </c>
      <c r="C299" s="81">
        <f t="shared" ca="1" si="35"/>
        <v>45729</v>
      </c>
      <c r="D299" s="14" t="s">
        <v>105</v>
      </c>
      <c r="E299" s="82" t="str">
        <f t="shared" si="42"/>
        <v>ASY-0000</v>
      </c>
      <c r="F299" s="135" t="s">
        <v>88</v>
      </c>
      <c r="G299" s="135" t="s">
        <v>480</v>
      </c>
      <c r="H299" s="142">
        <v>50850283</v>
      </c>
      <c r="I299" s="150">
        <v>43</v>
      </c>
      <c r="J299" s="144">
        <f t="shared" si="36"/>
        <v>11</v>
      </c>
      <c r="K299" s="135" t="s">
        <v>480</v>
      </c>
      <c r="L299" s="84">
        <v>43</v>
      </c>
      <c r="M299" s="84">
        <v>0</v>
      </c>
      <c r="N299" s="84">
        <v>0</v>
      </c>
      <c r="O299" s="84">
        <v>0</v>
      </c>
      <c r="P299" s="85"/>
      <c r="Q299" s="86">
        <f t="shared" si="37"/>
        <v>0</v>
      </c>
      <c r="R299" s="87">
        <f t="shared" si="43"/>
        <v>43</v>
      </c>
      <c r="S299" s="87">
        <f t="shared" si="40"/>
        <v>0</v>
      </c>
      <c r="T299" s="84" t="s">
        <v>301</v>
      </c>
      <c r="U299" s="154"/>
      <c r="V299" t="s">
        <v>561</v>
      </c>
      <c r="W299" t="s">
        <v>560</v>
      </c>
      <c r="X299" t="s">
        <v>303</v>
      </c>
      <c r="Y299" t="s">
        <v>303</v>
      </c>
      <c r="Z299"/>
      <c r="AB299" s="155">
        <v>30850079</v>
      </c>
      <c r="AC299" s="155">
        <v>17</v>
      </c>
      <c r="AD299" s="155">
        <v>6</v>
      </c>
      <c r="AE299" s="155" t="s">
        <v>303</v>
      </c>
      <c r="AF299" s="155" t="s">
        <v>303</v>
      </c>
      <c r="AG299" s="156">
        <v>81.220199999999906</v>
      </c>
    </row>
    <row r="300" spans="1:33" s="155" customFormat="1" x14ac:dyDescent="0.35">
      <c r="A300" s="59" t="str">
        <f t="shared" si="38"/>
        <v>ASY-000087-00POUS270096</v>
      </c>
      <c r="B300" s="133">
        <v>45561</v>
      </c>
      <c r="C300" s="81">
        <f t="shared" ca="1" si="35"/>
        <v>45729</v>
      </c>
      <c r="D300" s="14" t="s">
        <v>108</v>
      </c>
      <c r="E300" s="82" t="str">
        <f t="shared" si="42"/>
        <v>ASY-0000</v>
      </c>
      <c r="F300" s="135" t="s">
        <v>88</v>
      </c>
      <c r="G300" s="135" t="s">
        <v>480</v>
      </c>
      <c r="H300" s="142">
        <v>50850284</v>
      </c>
      <c r="I300" s="150">
        <v>43</v>
      </c>
      <c r="J300" s="144">
        <f t="shared" si="36"/>
        <v>11</v>
      </c>
      <c r="K300" s="135" t="s">
        <v>480</v>
      </c>
      <c r="L300" s="84">
        <v>43</v>
      </c>
      <c r="M300" s="84">
        <v>0</v>
      </c>
      <c r="N300" s="84">
        <v>0</v>
      </c>
      <c r="O300" s="84">
        <v>0</v>
      </c>
      <c r="P300" s="85"/>
      <c r="Q300" s="86">
        <f t="shared" si="37"/>
        <v>0</v>
      </c>
      <c r="R300" s="87">
        <f t="shared" si="43"/>
        <v>43</v>
      </c>
      <c r="S300" s="87">
        <f t="shared" si="40"/>
        <v>0</v>
      </c>
      <c r="T300" s="84" t="s">
        <v>301</v>
      </c>
      <c r="U300" s="154"/>
      <c r="V300" t="s">
        <v>561</v>
      </c>
      <c r="W300" t="s">
        <v>560</v>
      </c>
      <c r="X300" t="s">
        <v>303</v>
      </c>
      <c r="Y300" t="s">
        <v>303</v>
      </c>
      <c r="Z300"/>
      <c r="AB300" s="155">
        <v>30850080</v>
      </c>
      <c r="AC300" s="155">
        <v>17</v>
      </c>
      <c r="AD300" s="155">
        <v>2</v>
      </c>
      <c r="AE300" s="155" t="s">
        <v>303</v>
      </c>
      <c r="AF300" s="155" t="s">
        <v>303</v>
      </c>
      <c r="AG300" s="156">
        <v>27.073399999999999</v>
      </c>
    </row>
    <row r="301" spans="1:33" s="155" customFormat="1" x14ac:dyDescent="0.35">
      <c r="A301" s="59" t="str">
        <f t="shared" si="38"/>
        <v>L35-I-12-12-35-80-MULT-120POUS270036</v>
      </c>
      <c r="B301" s="133">
        <v>45561</v>
      </c>
      <c r="C301" s="81">
        <f t="shared" ca="1" si="35"/>
        <v>45729</v>
      </c>
      <c r="D301" s="14" t="s">
        <v>482</v>
      </c>
      <c r="E301" s="82" t="str">
        <f t="shared" si="42"/>
        <v>L35-I-12</v>
      </c>
      <c r="F301" s="135" t="s">
        <v>87</v>
      </c>
      <c r="G301" s="135" t="s">
        <v>483</v>
      </c>
      <c r="H301" s="142">
        <v>30850136</v>
      </c>
      <c r="I301" s="145">
        <v>1</v>
      </c>
      <c r="J301" s="144">
        <f t="shared" si="36"/>
        <v>11</v>
      </c>
      <c r="K301" s="135" t="s">
        <v>483</v>
      </c>
      <c r="L301" s="84">
        <v>1</v>
      </c>
      <c r="M301" s="84">
        <v>0</v>
      </c>
      <c r="N301" s="84">
        <v>0</v>
      </c>
      <c r="O301" s="84">
        <v>0</v>
      </c>
      <c r="P301" s="85"/>
      <c r="Q301" s="86">
        <f t="shared" si="37"/>
        <v>0</v>
      </c>
      <c r="R301" s="87">
        <f t="shared" si="43"/>
        <v>1</v>
      </c>
      <c r="S301" s="87">
        <f t="shared" si="40"/>
        <v>0</v>
      </c>
      <c r="T301" s="136" t="s">
        <v>301</v>
      </c>
      <c r="U301" s="154" t="s">
        <v>484</v>
      </c>
      <c r="V301" t="s">
        <v>561</v>
      </c>
      <c r="W301" t="s">
        <v>560</v>
      </c>
      <c r="X301" t="s">
        <v>303</v>
      </c>
      <c r="Y301" t="s">
        <v>303</v>
      </c>
      <c r="Z301" t="s">
        <v>571</v>
      </c>
      <c r="AB301" s="155">
        <v>30850081</v>
      </c>
      <c r="AC301" s="155">
        <v>17</v>
      </c>
      <c r="AD301" s="155">
        <v>12</v>
      </c>
      <c r="AE301" s="155" t="s">
        <v>303</v>
      </c>
      <c r="AF301" s="155" t="s">
        <v>303</v>
      </c>
      <c r="AG301" s="156">
        <v>162.44039999999899</v>
      </c>
    </row>
    <row r="302" spans="1:33" s="155" customFormat="1" x14ac:dyDescent="0.35">
      <c r="A302" s="59" t="str">
        <f t="shared" si="38"/>
        <v>ASY-000079-00POUS270036</v>
      </c>
      <c r="B302" s="133">
        <v>45561</v>
      </c>
      <c r="C302" s="81">
        <f t="shared" ca="1" si="35"/>
        <v>45729</v>
      </c>
      <c r="D302" s="14" t="s">
        <v>105</v>
      </c>
      <c r="E302" s="82" t="str">
        <f t="shared" si="42"/>
        <v>ASY-0000</v>
      </c>
      <c r="F302" s="135" t="s">
        <v>88</v>
      </c>
      <c r="G302" s="135" t="s">
        <v>483</v>
      </c>
      <c r="H302" s="142">
        <v>50850285</v>
      </c>
      <c r="I302" s="150">
        <v>1</v>
      </c>
      <c r="J302" s="144">
        <f t="shared" si="36"/>
        <v>11</v>
      </c>
      <c r="K302" s="135" t="s">
        <v>483</v>
      </c>
      <c r="L302" s="84">
        <v>1</v>
      </c>
      <c r="M302" s="84">
        <v>0</v>
      </c>
      <c r="N302" s="84">
        <v>0</v>
      </c>
      <c r="O302" s="84">
        <v>0</v>
      </c>
      <c r="P302" s="85"/>
      <c r="Q302" s="86">
        <f t="shared" si="37"/>
        <v>0</v>
      </c>
      <c r="R302" s="87">
        <f t="shared" si="43"/>
        <v>1</v>
      </c>
      <c r="S302" s="87">
        <f t="shared" si="40"/>
        <v>0</v>
      </c>
      <c r="T302" s="84" t="s">
        <v>301</v>
      </c>
      <c r="U302" s="154"/>
      <c r="V302" t="s">
        <v>561</v>
      </c>
      <c r="W302" t="s">
        <v>560</v>
      </c>
      <c r="X302" t="s">
        <v>303</v>
      </c>
      <c r="Y302" t="s">
        <v>303</v>
      </c>
      <c r="Z302"/>
      <c r="AB302" s="155">
        <v>30850082</v>
      </c>
      <c r="AC302" s="155">
        <v>17</v>
      </c>
      <c r="AD302" s="155">
        <v>2</v>
      </c>
      <c r="AE302" s="155" t="s">
        <v>303</v>
      </c>
      <c r="AF302" s="155" t="s">
        <v>303</v>
      </c>
      <c r="AG302" s="156">
        <v>27.073399999999999</v>
      </c>
    </row>
    <row r="303" spans="1:33" s="155" customFormat="1" x14ac:dyDescent="0.35">
      <c r="A303" s="59" t="str">
        <f t="shared" si="38"/>
        <v>ASY-000087-00POUS270036</v>
      </c>
      <c r="B303" s="133">
        <v>45561</v>
      </c>
      <c r="C303" s="81">
        <f t="shared" ca="1" si="35"/>
        <v>45729</v>
      </c>
      <c r="D303" s="14" t="s">
        <v>108</v>
      </c>
      <c r="E303" s="82" t="str">
        <f t="shared" si="42"/>
        <v>ASY-0000</v>
      </c>
      <c r="F303" s="135" t="s">
        <v>88</v>
      </c>
      <c r="G303" s="135" t="s">
        <v>483</v>
      </c>
      <c r="H303" s="142">
        <v>50850286</v>
      </c>
      <c r="I303" s="150">
        <v>1</v>
      </c>
      <c r="J303" s="144">
        <f t="shared" si="36"/>
        <v>11</v>
      </c>
      <c r="K303" s="135" t="s">
        <v>483</v>
      </c>
      <c r="L303" s="84">
        <v>1</v>
      </c>
      <c r="M303" s="84">
        <v>0</v>
      </c>
      <c r="N303" s="84">
        <v>0</v>
      </c>
      <c r="O303" s="84">
        <v>0</v>
      </c>
      <c r="P303" s="85"/>
      <c r="Q303" s="86">
        <f t="shared" si="37"/>
        <v>0</v>
      </c>
      <c r="R303" s="87">
        <f t="shared" si="43"/>
        <v>1</v>
      </c>
      <c r="S303" s="87">
        <f t="shared" si="40"/>
        <v>0</v>
      </c>
      <c r="T303" s="84" t="s">
        <v>301</v>
      </c>
      <c r="U303" s="154"/>
      <c r="V303" t="s">
        <v>561</v>
      </c>
      <c r="W303" t="s">
        <v>560</v>
      </c>
      <c r="X303" t="s">
        <v>303</v>
      </c>
      <c r="Y303" t="s">
        <v>303</v>
      </c>
      <c r="Z303"/>
      <c r="AB303" s="155">
        <v>30850084</v>
      </c>
      <c r="AC303" s="155">
        <v>17</v>
      </c>
      <c r="AD303" s="155">
        <v>6</v>
      </c>
      <c r="AE303" s="155" t="s">
        <v>303</v>
      </c>
      <c r="AF303" s="155" t="s">
        <v>303</v>
      </c>
      <c r="AG303" s="156">
        <v>81.220200000000006</v>
      </c>
    </row>
    <row r="304" spans="1:33" s="155" customFormat="1" x14ac:dyDescent="0.35">
      <c r="A304" s="59" t="str">
        <f t="shared" si="38"/>
        <v>L35-I-12-12-35-90-MULT-120POUS270374</v>
      </c>
      <c r="B304" s="133">
        <v>45561</v>
      </c>
      <c r="C304" s="81">
        <f t="shared" ca="1" si="35"/>
        <v>45729</v>
      </c>
      <c r="D304" s="14" t="s">
        <v>485</v>
      </c>
      <c r="E304" s="82" t="str">
        <f t="shared" si="42"/>
        <v>L35-I-12</v>
      </c>
      <c r="F304" s="135" t="s">
        <v>87</v>
      </c>
      <c r="G304" s="135" t="s">
        <v>486</v>
      </c>
      <c r="H304" s="142">
        <v>30850137</v>
      </c>
      <c r="I304" s="145">
        <v>8</v>
      </c>
      <c r="J304" s="144">
        <f t="shared" si="36"/>
        <v>11</v>
      </c>
      <c r="K304" s="135" t="s">
        <v>486</v>
      </c>
      <c r="L304" s="84">
        <v>8</v>
      </c>
      <c r="M304" s="84">
        <v>0</v>
      </c>
      <c r="N304" s="84">
        <v>0</v>
      </c>
      <c r="O304" s="84">
        <v>0</v>
      </c>
      <c r="P304" s="85"/>
      <c r="Q304" s="86">
        <f t="shared" si="37"/>
        <v>0</v>
      </c>
      <c r="R304" s="87">
        <f t="shared" si="43"/>
        <v>8</v>
      </c>
      <c r="S304" s="87">
        <f t="shared" si="40"/>
        <v>0</v>
      </c>
      <c r="T304" s="136" t="s">
        <v>301</v>
      </c>
      <c r="U304" s="154" t="s">
        <v>487</v>
      </c>
      <c r="V304" t="s">
        <v>561</v>
      </c>
      <c r="W304" t="s">
        <v>560</v>
      </c>
      <c r="X304" t="s">
        <v>303</v>
      </c>
      <c r="Y304" t="s">
        <v>303</v>
      </c>
      <c r="Z304" t="s">
        <v>571</v>
      </c>
      <c r="AB304" s="155">
        <v>30850085</v>
      </c>
      <c r="AC304" s="155">
        <v>17</v>
      </c>
      <c r="AD304" s="155">
        <v>5</v>
      </c>
      <c r="AE304" s="155" t="s">
        <v>303</v>
      </c>
      <c r="AF304" s="155" t="s">
        <v>303</v>
      </c>
      <c r="AG304" s="156">
        <v>67.683499999999896</v>
      </c>
    </row>
    <row r="305" spans="1:33" s="155" customFormat="1" x14ac:dyDescent="0.35">
      <c r="A305" s="59" t="str">
        <f t="shared" si="38"/>
        <v>ASY-000079-00POUS270374</v>
      </c>
      <c r="B305" s="133">
        <v>45561</v>
      </c>
      <c r="C305" s="81">
        <f t="shared" ca="1" si="35"/>
        <v>45729</v>
      </c>
      <c r="D305" s="14" t="s">
        <v>105</v>
      </c>
      <c r="E305" s="82" t="str">
        <f t="shared" si="42"/>
        <v>ASY-0000</v>
      </c>
      <c r="F305" s="135" t="s">
        <v>88</v>
      </c>
      <c r="G305" s="135" t="s">
        <v>486</v>
      </c>
      <c r="H305" s="142">
        <v>50850287</v>
      </c>
      <c r="I305" s="150">
        <v>8</v>
      </c>
      <c r="J305" s="144">
        <f t="shared" si="36"/>
        <v>11</v>
      </c>
      <c r="K305" s="135" t="s">
        <v>486</v>
      </c>
      <c r="L305" s="84">
        <v>8</v>
      </c>
      <c r="M305" s="84">
        <v>0</v>
      </c>
      <c r="N305" s="84">
        <v>0</v>
      </c>
      <c r="O305" s="84">
        <v>0</v>
      </c>
      <c r="P305" s="85"/>
      <c r="Q305" s="86">
        <f t="shared" si="37"/>
        <v>0</v>
      </c>
      <c r="R305" s="87">
        <f t="shared" si="43"/>
        <v>8</v>
      </c>
      <c r="S305" s="87">
        <f t="shared" si="40"/>
        <v>0</v>
      </c>
      <c r="T305" s="84" t="s">
        <v>301</v>
      </c>
      <c r="U305" s="154"/>
      <c r="V305" t="s">
        <v>561</v>
      </c>
      <c r="W305" t="s">
        <v>560</v>
      </c>
      <c r="X305" t="s">
        <v>303</v>
      </c>
      <c r="Y305" t="s">
        <v>303</v>
      </c>
      <c r="Z305"/>
      <c r="AB305" s="155">
        <v>30850087</v>
      </c>
      <c r="AC305" s="155">
        <v>17</v>
      </c>
      <c r="AD305" s="155">
        <v>4</v>
      </c>
      <c r="AE305" s="155" t="s">
        <v>303</v>
      </c>
      <c r="AF305" s="155" t="s">
        <v>303</v>
      </c>
      <c r="AG305" s="156">
        <v>54.146799999999899</v>
      </c>
    </row>
    <row r="306" spans="1:33" s="155" customFormat="1" x14ac:dyDescent="0.35">
      <c r="A306" s="59" t="str">
        <f t="shared" si="38"/>
        <v>ASY-000087-00POUS270374</v>
      </c>
      <c r="B306" s="133">
        <v>45561</v>
      </c>
      <c r="C306" s="81">
        <f t="shared" ca="1" si="35"/>
        <v>45729</v>
      </c>
      <c r="D306" s="14" t="s">
        <v>108</v>
      </c>
      <c r="E306" s="82" t="str">
        <f t="shared" si="42"/>
        <v>ASY-0000</v>
      </c>
      <c r="F306" s="135" t="s">
        <v>88</v>
      </c>
      <c r="G306" s="135" t="s">
        <v>486</v>
      </c>
      <c r="H306" s="142">
        <v>50850288</v>
      </c>
      <c r="I306" s="150">
        <v>8</v>
      </c>
      <c r="J306" s="144">
        <f t="shared" si="36"/>
        <v>11</v>
      </c>
      <c r="K306" s="135" t="s">
        <v>486</v>
      </c>
      <c r="L306" s="84">
        <v>8</v>
      </c>
      <c r="M306" s="84">
        <v>0</v>
      </c>
      <c r="N306" s="84">
        <v>0</v>
      </c>
      <c r="O306" s="84">
        <v>0</v>
      </c>
      <c r="P306" s="85"/>
      <c r="Q306" s="86">
        <f t="shared" si="37"/>
        <v>0</v>
      </c>
      <c r="R306" s="87">
        <f t="shared" si="43"/>
        <v>8</v>
      </c>
      <c r="S306" s="87">
        <f t="shared" si="40"/>
        <v>0</v>
      </c>
      <c r="T306" s="84" t="s">
        <v>301</v>
      </c>
      <c r="U306" s="154"/>
      <c r="V306" t="s">
        <v>561</v>
      </c>
      <c r="W306" t="s">
        <v>560</v>
      </c>
      <c r="X306" t="s">
        <v>303</v>
      </c>
      <c r="Y306" t="s">
        <v>303</v>
      </c>
      <c r="Z306"/>
      <c r="AB306" s="155">
        <v>30850088</v>
      </c>
      <c r="AC306" s="155">
        <v>17</v>
      </c>
      <c r="AD306" s="155">
        <v>8</v>
      </c>
      <c r="AE306" s="155" t="s">
        <v>303</v>
      </c>
      <c r="AF306" s="155" t="s">
        <v>303</v>
      </c>
      <c r="AG306" s="156">
        <v>394.91039999999902</v>
      </c>
    </row>
    <row r="307" spans="1:33" s="155" customFormat="1" x14ac:dyDescent="0.35">
      <c r="A307" s="59" t="str">
        <f t="shared" si="38"/>
        <v>L35-I-12-12-27-90-MULT-120POUS270455</v>
      </c>
      <c r="B307" s="133">
        <v>45561</v>
      </c>
      <c r="C307" s="81">
        <f t="shared" ca="1" si="35"/>
        <v>45729</v>
      </c>
      <c r="D307" s="14" t="s">
        <v>488</v>
      </c>
      <c r="E307" s="82" t="str">
        <f t="shared" si="42"/>
        <v>L35-I-12</v>
      </c>
      <c r="F307" s="135" t="s">
        <v>87</v>
      </c>
      <c r="G307" s="135" t="s">
        <v>489</v>
      </c>
      <c r="H307" s="146">
        <v>30850138</v>
      </c>
      <c r="I307" s="145">
        <v>52</v>
      </c>
      <c r="J307" s="144">
        <f t="shared" si="36"/>
        <v>11</v>
      </c>
      <c r="K307" s="135" t="s">
        <v>489</v>
      </c>
      <c r="L307" s="84">
        <v>46</v>
      </c>
      <c r="M307" s="84">
        <v>1</v>
      </c>
      <c r="N307" s="84">
        <v>1</v>
      </c>
      <c r="O307" s="84">
        <v>0</v>
      </c>
      <c r="P307" s="85"/>
      <c r="Q307" s="86">
        <f t="shared" si="37"/>
        <v>-4</v>
      </c>
      <c r="R307" s="87">
        <f t="shared" si="43"/>
        <v>46</v>
      </c>
      <c r="S307" s="87">
        <f t="shared" si="40"/>
        <v>0</v>
      </c>
      <c r="T307" s="136">
        <f ca="1">DAYS360(B307,C307)</f>
        <v>167</v>
      </c>
      <c r="U307" s="154"/>
      <c r="V307" t="s">
        <v>561</v>
      </c>
      <c r="W307" t="s">
        <v>560</v>
      </c>
      <c r="X307" t="s">
        <v>303</v>
      </c>
      <c r="Y307" t="s">
        <v>303</v>
      </c>
      <c r="Z307" t="s">
        <v>774</v>
      </c>
      <c r="AB307" s="155">
        <v>30850089</v>
      </c>
      <c r="AC307" s="155">
        <v>16</v>
      </c>
      <c r="AD307" s="155">
        <v>20</v>
      </c>
      <c r="AE307" s="155" t="s">
        <v>303</v>
      </c>
      <c r="AF307" s="155" t="s">
        <v>303</v>
      </c>
      <c r="AG307" s="156">
        <v>270.73399999999901</v>
      </c>
    </row>
    <row r="308" spans="1:33" s="155" customFormat="1" x14ac:dyDescent="0.35">
      <c r="A308" s="59" t="str">
        <f t="shared" si="38"/>
        <v>ASY-000079-00POUS270455</v>
      </c>
      <c r="B308" s="133">
        <v>45561</v>
      </c>
      <c r="C308" s="81">
        <f t="shared" ca="1" si="35"/>
        <v>45729</v>
      </c>
      <c r="D308" s="14" t="s">
        <v>105</v>
      </c>
      <c r="E308" s="82" t="str">
        <f t="shared" si="42"/>
        <v>ASY-0000</v>
      </c>
      <c r="F308" s="135" t="s">
        <v>88</v>
      </c>
      <c r="G308" s="135" t="s">
        <v>489</v>
      </c>
      <c r="H308" s="142">
        <v>50850289</v>
      </c>
      <c r="I308" s="150">
        <v>52</v>
      </c>
      <c r="J308" s="144">
        <f t="shared" si="36"/>
        <v>11</v>
      </c>
      <c r="K308" s="135" t="s">
        <v>489</v>
      </c>
      <c r="L308" s="84">
        <v>52</v>
      </c>
      <c r="M308" s="84">
        <v>0</v>
      </c>
      <c r="N308" s="84">
        <v>0</v>
      </c>
      <c r="O308" s="84">
        <v>0</v>
      </c>
      <c r="P308" s="85"/>
      <c r="Q308" s="86">
        <f t="shared" si="37"/>
        <v>0</v>
      </c>
      <c r="R308" s="87">
        <f t="shared" si="43"/>
        <v>52</v>
      </c>
      <c r="S308" s="87">
        <f t="shared" si="40"/>
        <v>0</v>
      </c>
      <c r="T308" s="84" t="s">
        <v>301</v>
      </c>
      <c r="U308" s="154"/>
      <c r="V308" t="s">
        <v>561</v>
      </c>
      <c r="W308" t="s">
        <v>560</v>
      </c>
      <c r="X308" t="s">
        <v>303</v>
      </c>
      <c r="Y308" t="s">
        <v>303</v>
      </c>
      <c r="Z308"/>
      <c r="AB308" s="155">
        <v>30850090</v>
      </c>
      <c r="AC308" s="155">
        <v>16</v>
      </c>
      <c r="AD308" s="155">
        <v>2</v>
      </c>
      <c r="AE308" s="155" t="s">
        <v>303</v>
      </c>
      <c r="AF308" s="155" t="s">
        <v>303</v>
      </c>
      <c r="AG308" s="156">
        <v>27.073399999999999</v>
      </c>
    </row>
    <row r="309" spans="1:33" s="155" customFormat="1" x14ac:dyDescent="0.35">
      <c r="A309" s="59" t="str">
        <f t="shared" si="38"/>
        <v>ASY-000087-00POUS270455</v>
      </c>
      <c r="B309" s="133">
        <v>45561</v>
      </c>
      <c r="C309" s="81">
        <f t="shared" ca="1" si="35"/>
        <v>45729</v>
      </c>
      <c r="D309" s="14" t="s">
        <v>108</v>
      </c>
      <c r="E309" s="82" t="str">
        <f t="shared" si="42"/>
        <v>ASY-0000</v>
      </c>
      <c r="F309" s="135" t="s">
        <v>88</v>
      </c>
      <c r="G309" s="135" t="s">
        <v>489</v>
      </c>
      <c r="H309" s="142">
        <v>50850290</v>
      </c>
      <c r="I309" s="150">
        <v>52</v>
      </c>
      <c r="J309" s="144">
        <f t="shared" si="36"/>
        <v>11</v>
      </c>
      <c r="K309" s="135" t="s">
        <v>489</v>
      </c>
      <c r="L309" s="84">
        <v>52</v>
      </c>
      <c r="M309" s="84">
        <v>0</v>
      </c>
      <c r="N309" s="84">
        <v>0</v>
      </c>
      <c r="O309" s="84">
        <v>0</v>
      </c>
      <c r="P309" s="85"/>
      <c r="Q309" s="86">
        <f t="shared" si="37"/>
        <v>0</v>
      </c>
      <c r="R309" s="87">
        <f t="shared" si="43"/>
        <v>52</v>
      </c>
      <c r="S309" s="87">
        <f t="shared" si="40"/>
        <v>0</v>
      </c>
      <c r="T309" s="84" t="s">
        <v>301</v>
      </c>
      <c r="U309" s="154"/>
      <c r="V309" t="s">
        <v>561</v>
      </c>
      <c r="W309" t="s">
        <v>560</v>
      </c>
      <c r="X309" t="s">
        <v>303</v>
      </c>
      <c r="Y309" t="s">
        <v>303</v>
      </c>
      <c r="Z309"/>
      <c r="AB309" s="155">
        <v>30850093</v>
      </c>
      <c r="AC309" s="155">
        <v>13</v>
      </c>
      <c r="AD309" s="155">
        <v>11</v>
      </c>
      <c r="AE309" s="155" t="s">
        <v>303</v>
      </c>
      <c r="AF309" s="155" t="s">
        <v>303</v>
      </c>
      <c r="AG309" s="156">
        <v>149.97949999999901</v>
      </c>
    </row>
    <row r="310" spans="1:33" s="155" customFormat="1" x14ac:dyDescent="0.35">
      <c r="A310" s="59" t="str">
        <f t="shared" si="38"/>
        <v>ASY-000079-00POUS270407</v>
      </c>
      <c r="B310" s="133">
        <v>45561</v>
      </c>
      <c r="C310" s="81">
        <f t="shared" ca="1" si="35"/>
        <v>45729</v>
      </c>
      <c r="D310" s="14" t="s">
        <v>105</v>
      </c>
      <c r="E310" s="82" t="str">
        <f t="shared" si="42"/>
        <v>ASY-0000</v>
      </c>
      <c r="F310" s="135" t="s">
        <v>88</v>
      </c>
      <c r="G310" s="135" t="s">
        <v>491</v>
      </c>
      <c r="H310" s="142">
        <v>50850255</v>
      </c>
      <c r="I310" s="150">
        <v>1</v>
      </c>
      <c r="J310" s="144">
        <f t="shared" si="36"/>
        <v>11</v>
      </c>
      <c r="K310" s="135" t="s">
        <v>491</v>
      </c>
      <c r="L310" s="84">
        <v>1</v>
      </c>
      <c r="M310" s="84">
        <v>0</v>
      </c>
      <c r="N310" s="84">
        <v>0</v>
      </c>
      <c r="O310" s="84">
        <v>0</v>
      </c>
      <c r="P310" s="85"/>
      <c r="Q310" s="86">
        <f t="shared" si="37"/>
        <v>0</v>
      </c>
      <c r="R310" s="87">
        <f t="shared" si="43"/>
        <v>1</v>
      </c>
      <c r="S310" s="87">
        <f t="shared" si="40"/>
        <v>0</v>
      </c>
      <c r="T310" s="84" t="s">
        <v>301</v>
      </c>
      <c r="U310" s="154"/>
      <c r="V310" t="s">
        <v>561</v>
      </c>
      <c r="W310" t="s">
        <v>560</v>
      </c>
      <c r="X310" t="s">
        <v>303</v>
      </c>
      <c r="Y310" t="s">
        <v>303</v>
      </c>
      <c r="Z310"/>
      <c r="AB310" s="155">
        <v>30850097</v>
      </c>
      <c r="AC310" s="155">
        <v>12</v>
      </c>
      <c r="AD310" s="155">
        <v>1</v>
      </c>
      <c r="AE310" s="155" t="s">
        <v>303</v>
      </c>
      <c r="AF310" s="155" t="s">
        <v>303</v>
      </c>
      <c r="AG310" s="156">
        <v>45.7348</v>
      </c>
    </row>
    <row r="311" spans="1:33" s="155" customFormat="1" x14ac:dyDescent="0.35">
      <c r="A311" s="59" t="str">
        <f t="shared" si="38"/>
        <v>ASY-000087-00POUS270407</v>
      </c>
      <c r="B311" s="133">
        <v>45561</v>
      </c>
      <c r="C311" s="81">
        <f t="shared" ca="1" si="35"/>
        <v>45729</v>
      </c>
      <c r="D311" s="14" t="s">
        <v>108</v>
      </c>
      <c r="E311" s="82" t="str">
        <f t="shared" si="42"/>
        <v>ASY-0000</v>
      </c>
      <c r="F311" s="135" t="s">
        <v>88</v>
      </c>
      <c r="G311" s="135" t="s">
        <v>491</v>
      </c>
      <c r="H311" s="142">
        <v>50850256</v>
      </c>
      <c r="I311" s="150">
        <v>1</v>
      </c>
      <c r="J311" s="144">
        <f t="shared" si="36"/>
        <v>11</v>
      </c>
      <c r="K311" s="135" t="s">
        <v>491</v>
      </c>
      <c r="L311" s="84">
        <v>1</v>
      </c>
      <c r="M311" s="84">
        <v>0</v>
      </c>
      <c r="N311" s="84">
        <v>0</v>
      </c>
      <c r="O311" s="84">
        <v>0</v>
      </c>
      <c r="P311" s="85"/>
      <c r="Q311" s="86">
        <f t="shared" si="37"/>
        <v>0</v>
      </c>
      <c r="R311" s="87">
        <f t="shared" si="43"/>
        <v>1</v>
      </c>
      <c r="S311" s="87">
        <f t="shared" si="40"/>
        <v>0</v>
      </c>
      <c r="T311" s="84" t="s">
        <v>301</v>
      </c>
      <c r="U311" s="154"/>
      <c r="V311" t="s">
        <v>561</v>
      </c>
      <c r="W311" t="s">
        <v>560</v>
      </c>
      <c r="X311" t="s">
        <v>303</v>
      </c>
      <c r="Y311" t="s">
        <v>303</v>
      </c>
      <c r="Z311"/>
      <c r="AB311" s="155">
        <v>30850098</v>
      </c>
      <c r="AC311" s="155">
        <v>12</v>
      </c>
      <c r="AD311" s="155">
        <v>16</v>
      </c>
      <c r="AE311" s="155" t="s">
        <v>303</v>
      </c>
      <c r="AF311" s="155" t="s">
        <v>303</v>
      </c>
      <c r="AG311" s="156">
        <v>805.59039999999902</v>
      </c>
    </row>
    <row r="312" spans="1:33" s="155" customFormat="1" x14ac:dyDescent="0.35">
      <c r="A312" s="59" t="str">
        <f t="shared" si="38"/>
        <v>L35-I-12-04-35-80-MULT-120POUS270407</v>
      </c>
      <c r="B312" s="133">
        <v>45561</v>
      </c>
      <c r="C312" s="81">
        <f t="shared" ca="1" si="35"/>
        <v>45729</v>
      </c>
      <c r="D312" s="14" t="s">
        <v>490</v>
      </c>
      <c r="E312" s="82" t="str">
        <f t="shared" si="42"/>
        <v>L35-I-12</v>
      </c>
      <c r="F312" s="135" t="s">
        <v>87</v>
      </c>
      <c r="G312" s="135" t="s">
        <v>491</v>
      </c>
      <c r="H312" s="16">
        <v>30850121</v>
      </c>
      <c r="I312" s="145">
        <v>1</v>
      </c>
      <c r="J312" s="144">
        <f t="shared" si="36"/>
        <v>11</v>
      </c>
      <c r="K312" s="135" t="s">
        <v>491</v>
      </c>
      <c r="L312" s="84">
        <v>0</v>
      </c>
      <c r="M312" s="84">
        <v>1</v>
      </c>
      <c r="N312" s="84">
        <v>0</v>
      </c>
      <c r="O312" s="84">
        <v>0</v>
      </c>
      <c r="P312" s="85"/>
      <c r="Q312" s="86">
        <f t="shared" si="37"/>
        <v>0</v>
      </c>
      <c r="R312" s="87">
        <f t="shared" si="43"/>
        <v>0</v>
      </c>
      <c r="S312" s="87">
        <f t="shared" si="40"/>
        <v>0</v>
      </c>
      <c r="T312" s="136">
        <f ca="1">DAYS360(B312,C312)</f>
        <v>167</v>
      </c>
      <c r="U312" s="154"/>
      <c r="V312" t="s">
        <v>561</v>
      </c>
      <c r="W312" t="s">
        <v>560</v>
      </c>
      <c r="X312" t="s">
        <v>303</v>
      </c>
      <c r="Y312" t="s">
        <v>303</v>
      </c>
      <c r="Z312" t="s">
        <v>772</v>
      </c>
      <c r="AB312" s="155">
        <v>30850103</v>
      </c>
      <c r="AC312" s="155">
        <v>12</v>
      </c>
      <c r="AD312" s="155">
        <v>5</v>
      </c>
      <c r="AE312" s="155" t="s">
        <v>303</v>
      </c>
      <c r="AF312" s="155" t="s">
        <v>303</v>
      </c>
      <c r="AG312" s="156">
        <v>229.97049999999899</v>
      </c>
    </row>
    <row r="313" spans="1:33" s="155" customFormat="1" x14ac:dyDescent="0.35">
      <c r="A313" s="59" t="str">
        <f t="shared" si="38"/>
        <v>ASY-000079-00POUS270439</v>
      </c>
      <c r="B313" s="133">
        <v>45561</v>
      </c>
      <c r="C313" s="81">
        <f t="shared" ca="1" si="35"/>
        <v>45729</v>
      </c>
      <c r="D313" s="14" t="s">
        <v>105</v>
      </c>
      <c r="E313" s="82" t="str">
        <f t="shared" si="42"/>
        <v>ASY-0000</v>
      </c>
      <c r="F313" s="135" t="s">
        <v>88</v>
      </c>
      <c r="G313" s="135" t="s">
        <v>492</v>
      </c>
      <c r="H313" s="142">
        <v>50850257</v>
      </c>
      <c r="I313" s="150">
        <v>2</v>
      </c>
      <c r="J313" s="144">
        <f t="shared" si="36"/>
        <v>11</v>
      </c>
      <c r="K313" s="135" t="s">
        <v>492</v>
      </c>
      <c r="L313" s="84">
        <v>2</v>
      </c>
      <c r="M313" s="84">
        <v>0</v>
      </c>
      <c r="N313" s="84">
        <v>0</v>
      </c>
      <c r="O313" s="84">
        <v>0</v>
      </c>
      <c r="P313" s="85"/>
      <c r="Q313" s="86">
        <f t="shared" si="37"/>
        <v>0</v>
      </c>
      <c r="R313" s="87">
        <f t="shared" si="43"/>
        <v>2</v>
      </c>
      <c r="S313" s="87">
        <f t="shared" si="40"/>
        <v>0</v>
      </c>
      <c r="T313" s="84" t="s">
        <v>301</v>
      </c>
      <c r="U313" s="154"/>
      <c r="V313" t="s">
        <v>561</v>
      </c>
      <c r="W313" t="s">
        <v>560</v>
      </c>
      <c r="X313" t="s">
        <v>303</v>
      </c>
      <c r="Y313" t="s">
        <v>303</v>
      </c>
      <c r="Z313"/>
      <c r="AB313" s="155">
        <v>30850107</v>
      </c>
      <c r="AC313" s="155">
        <v>12</v>
      </c>
      <c r="AD313" s="155">
        <v>2</v>
      </c>
      <c r="AE313" s="155" t="s">
        <v>303</v>
      </c>
      <c r="AF313" s="155" t="s">
        <v>303</v>
      </c>
      <c r="AG313" s="156">
        <v>301.49160000000001</v>
      </c>
    </row>
    <row r="314" spans="1:33" s="155" customFormat="1" x14ac:dyDescent="0.35">
      <c r="A314" s="59" t="str">
        <f t="shared" si="38"/>
        <v>ASY-000087-00POUS270439</v>
      </c>
      <c r="B314" s="133">
        <v>45561</v>
      </c>
      <c r="C314" s="81">
        <f t="shared" ca="1" si="35"/>
        <v>45729</v>
      </c>
      <c r="D314" s="14" t="s">
        <v>108</v>
      </c>
      <c r="E314" s="82" t="str">
        <f t="shared" si="42"/>
        <v>ASY-0000</v>
      </c>
      <c r="F314" s="135" t="s">
        <v>88</v>
      </c>
      <c r="G314" s="135" t="s">
        <v>492</v>
      </c>
      <c r="H314" s="142">
        <v>50850258</v>
      </c>
      <c r="I314" s="150">
        <v>2</v>
      </c>
      <c r="J314" s="144">
        <f t="shared" si="36"/>
        <v>11</v>
      </c>
      <c r="K314" s="135" t="s">
        <v>492</v>
      </c>
      <c r="L314" s="84">
        <v>2</v>
      </c>
      <c r="M314" s="84">
        <v>0</v>
      </c>
      <c r="N314" s="84">
        <v>0</v>
      </c>
      <c r="O314" s="84">
        <v>0</v>
      </c>
      <c r="P314" s="85"/>
      <c r="Q314" s="86">
        <f t="shared" si="37"/>
        <v>0</v>
      </c>
      <c r="R314" s="87">
        <f t="shared" si="43"/>
        <v>2</v>
      </c>
      <c r="S314" s="87">
        <f t="shared" si="40"/>
        <v>0</v>
      </c>
      <c r="T314" s="84" t="s">
        <v>301</v>
      </c>
      <c r="U314" s="154"/>
      <c r="V314" t="s">
        <v>561</v>
      </c>
      <c r="W314" t="s">
        <v>560</v>
      </c>
      <c r="X314" t="s">
        <v>303</v>
      </c>
      <c r="Y314" t="s">
        <v>303</v>
      </c>
      <c r="Z314"/>
      <c r="AB314" s="155">
        <v>30850108</v>
      </c>
      <c r="AC314" s="155">
        <v>12</v>
      </c>
      <c r="AD314" s="155">
        <v>3</v>
      </c>
      <c r="AE314" s="155" t="s">
        <v>303</v>
      </c>
      <c r="AF314" s="155" t="s">
        <v>303</v>
      </c>
      <c r="AG314" s="156">
        <v>147.58619999999999</v>
      </c>
    </row>
    <row r="315" spans="1:33" s="155" customFormat="1" x14ac:dyDescent="0.35">
      <c r="A315" s="59" t="str">
        <f t="shared" si="38"/>
        <v>L35-I-12-04-35-80-MULT-120POUS270439</v>
      </c>
      <c r="B315" s="133">
        <v>45561</v>
      </c>
      <c r="C315" s="81">
        <f t="shared" ca="1" si="35"/>
        <v>45729</v>
      </c>
      <c r="D315" s="14" t="s">
        <v>490</v>
      </c>
      <c r="E315" s="82" t="str">
        <f t="shared" si="42"/>
        <v>L35-I-12</v>
      </c>
      <c r="F315" s="135" t="s">
        <v>87</v>
      </c>
      <c r="G315" s="135" t="s">
        <v>492</v>
      </c>
      <c r="H315" s="142">
        <v>30850122</v>
      </c>
      <c r="I315" s="145">
        <v>2</v>
      </c>
      <c r="J315" s="144">
        <f t="shared" si="36"/>
        <v>11</v>
      </c>
      <c r="K315" s="135" t="s">
        <v>492</v>
      </c>
      <c r="L315" s="84">
        <v>2</v>
      </c>
      <c r="M315" s="84">
        <v>0</v>
      </c>
      <c r="N315" s="84">
        <v>0</v>
      </c>
      <c r="O315" s="84">
        <v>0</v>
      </c>
      <c r="P315" s="85"/>
      <c r="Q315" s="86">
        <f t="shared" si="37"/>
        <v>0</v>
      </c>
      <c r="R315" s="87">
        <f t="shared" si="43"/>
        <v>2</v>
      </c>
      <c r="S315" s="87">
        <f t="shared" si="40"/>
        <v>0</v>
      </c>
      <c r="T315" s="136" t="s">
        <v>301</v>
      </c>
      <c r="U315" s="154"/>
      <c r="V315" t="s">
        <v>561</v>
      </c>
      <c r="W315" t="s">
        <v>560</v>
      </c>
      <c r="X315" t="s">
        <v>303</v>
      </c>
      <c r="Y315" t="s">
        <v>303</v>
      </c>
      <c r="Z315" t="s">
        <v>571</v>
      </c>
      <c r="AB315" s="155">
        <v>30850110</v>
      </c>
      <c r="AC315" s="155">
        <v>12</v>
      </c>
      <c r="AD315" s="155">
        <v>8</v>
      </c>
      <c r="AE315" s="155" t="s">
        <v>303</v>
      </c>
      <c r="AF315" s="155" t="s">
        <v>303</v>
      </c>
      <c r="AG315" s="156">
        <v>392.44319999999902</v>
      </c>
    </row>
    <row r="316" spans="1:33" s="155" customFormat="1" x14ac:dyDescent="0.35">
      <c r="A316" s="59" t="str">
        <f t="shared" si="38"/>
        <v>ASY-000079-00POUS270263</v>
      </c>
      <c r="B316" s="133">
        <v>45561</v>
      </c>
      <c r="C316" s="81">
        <f t="shared" ca="1" si="35"/>
        <v>45729</v>
      </c>
      <c r="D316" s="14" t="s">
        <v>105</v>
      </c>
      <c r="E316" s="82" t="str">
        <f t="shared" si="42"/>
        <v>ASY-0000</v>
      </c>
      <c r="F316" s="135" t="s">
        <v>88</v>
      </c>
      <c r="G316" s="135" t="s">
        <v>494</v>
      </c>
      <c r="H316" s="142">
        <v>50850259</v>
      </c>
      <c r="I316" s="150">
        <v>6</v>
      </c>
      <c r="J316" s="144">
        <f t="shared" si="36"/>
        <v>11</v>
      </c>
      <c r="K316" s="135" t="s">
        <v>494</v>
      </c>
      <c r="L316" s="84">
        <v>6</v>
      </c>
      <c r="M316" s="84">
        <v>0</v>
      </c>
      <c r="N316" s="84">
        <v>0</v>
      </c>
      <c r="O316" s="84">
        <v>0</v>
      </c>
      <c r="P316" s="85"/>
      <c r="Q316" s="86">
        <f t="shared" si="37"/>
        <v>0</v>
      </c>
      <c r="R316" s="87">
        <f t="shared" si="43"/>
        <v>6</v>
      </c>
      <c r="S316" s="87">
        <f t="shared" si="40"/>
        <v>0</v>
      </c>
      <c r="T316" s="84" t="s">
        <v>301</v>
      </c>
      <c r="U316" s="154"/>
      <c r="V316" t="s">
        <v>561</v>
      </c>
      <c r="W316" t="s">
        <v>560</v>
      </c>
      <c r="X316" t="s">
        <v>303</v>
      </c>
      <c r="Y316" t="s">
        <v>303</v>
      </c>
      <c r="Z316"/>
      <c r="AB316" s="155">
        <v>30850111</v>
      </c>
      <c r="AC316" s="155">
        <v>12</v>
      </c>
      <c r="AD316" s="155">
        <v>7</v>
      </c>
      <c r="AE316" s="155" t="s">
        <v>303</v>
      </c>
      <c r="AF316" s="155" t="s">
        <v>303</v>
      </c>
      <c r="AG316" s="156">
        <v>352.445799999999</v>
      </c>
    </row>
    <row r="317" spans="1:33" s="155" customFormat="1" x14ac:dyDescent="0.35">
      <c r="A317" s="59" t="str">
        <f t="shared" si="38"/>
        <v>ASY-000087-00POUS270263</v>
      </c>
      <c r="B317" s="133">
        <v>45561</v>
      </c>
      <c r="C317" s="81">
        <f t="shared" ca="1" si="35"/>
        <v>45729</v>
      </c>
      <c r="D317" s="14" t="s">
        <v>108</v>
      </c>
      <c r="E317" s="82" t="str">
        <f t="shared" si="42"/>
        <v>ASY-0000</v>
      </c>
      <c r="F317" s="135" t="s">
        <v>88</v>
      </c>
      <c r="G317" s="135" t="s">
        <v>494</v>
      </c>
      <c r="H317" s="142">
        <v>50850260</v>
      </c>
      <c r="I317" s="150">
        <v>6</v>
      </c>
      <c r="J317" s="144">
        <f t="shared" si="36"/>
        <v>11</v>
      </c>
      <c r="K317" s="135" t="s">
        <v>494</v>
      </c>
      <c r="L317" s="84">
        <v>6</v>
      </c>
      <c r="M317" s="84">
        <v>0</v>
      </c>
      <c r="N317" s="84">
        <v>0</v>
      </c>
      <c r="O317" s="84">
        <v>0</v>
      </c>
      <c r="P317" s="85"/>
      <c r="Q317" s="86">
        <f t="shared" si="37"/>
        <v>0</v>
      </c>
      <c r="R317" s="87">
        <f t="shared" si="43"/>
        <v>6</v>
      </c>
      <c r="S317" s="87">
        <f t="shared" si="40"/>
        <v>0</v>
      </c>
      <c r="T317" s="84" t="s">
        <v>301</v>
      </c>
      <c r="U317" s="154"/>
      <c r="V317" t="s">
        <v>561</v>
      </c>
      <c r="W317" t="s">
        <v>560</v>
      </c>
      <c r="X317" t="s">
        <v>303</v>
      </c>
      <c r="Y317" t="s">
        <v>303</v>
      </c>
      <c r="Z317"/>
      <c r="AB317" s="155">
        <v>30850112</v>
      </c>
      <c r="AC317" s="155">
        <v>12</v>
      </c>
      <c r="AD317" s="155">
        <v>25</v>
      </c>
      <c r="AE317" s="155" t="s">
        <v>303</v>
      </c>
      <c r="AF317" s="155" t="s">
        <v>303</v>
      </c>
      <c r="AG317" s="156">
        <v>1265.5599999999899</v>
      </c>
    </row>
    <row r="318" spans="1:33" s="155" customFormat="1" x14ac:dyDescent="0.35">
      <c r="A318" s="59" t="str">
        <f t="shared" si="38"/>
        <v>L35-I-12-06-35-80-MULT-120POUS270263</v>
      </c>
      <c r="B318" s="133">
        <v>45561</v>
      </c>
      <c r="C318" s="81">
        <f t="shared" ca="1" si="35"/>
        <v>45729</v>
      </c>
      <c r="D318" s="14" t="s">
        <v>493</v>
      </c>
      <c r="E318" s="82" t="str">
        <f t="shared" si="42"/>
        <v>L35-I-12</v>
      </c>
      <c r="F318" s="135" t="s">
        <v>87</v>
      </c>
      <c r="G318" s="135" t="s">
        <v>494</v>
      </c>
      <c r="H318" s="16">
        <v>30850123</v>
      </c>
      <c r="I318" s="145">
        <v>6</v>
      </c>
      <c r="J318" s="144">
        <f t="shared" si="36"/>
        <v>11</v>
      </c>
      <c r="K318" s="135" t="s">
        <v>494</v>
      </c>
      <c r="L318" s="84">
        <v>0</v>
      </c>
      <c r="M318" s="84">
        <v>6</v>
      </c>
      <c r="N318" s="84">
        <v>0</v>
      </c>
      <c r="O318" s="84">
        <v>0</v>
      </c>
      <c r="P318" s="85"/>
      <c r="Q318" s="86">
        <f t="shared" si="37"/>
        <v>0</v>
      </c>
      <c r="R318" s="87">
        <f t="shared" si="43"/>
        <v>0</v>
      </c>
      <c r="S318" s="87">
        <f t="shared" si="40"/>
        <v>0</v>
      </c>
      <c r="T318" s="136">
        <f ca="1">DAYS360(B318,C318)</f>
        <v>167</v>
      </c>
      <c r="U318" s="154"/>
      <c r="V318" t="s">
        <v>561</v>
      </c>
      <c r="W318" t="s">
        <v>560</v>
      </c>
      <c r="X318" t="s">
        <v>303</v>
      </c>
      <c r="Y318" t="s">
        <v>303</v>
      </c>
      <c r="Z318" t="s">
        <v>772</v>
      </c>
      <c r="AB318" s="155">
        <v>30850119</v>
      </c>
      <c r="AC318" s="155">
        <v>12</v>
      </c>
      <c r="AD318" s="155">
        <v>8</v>
      </c>
      <c r="AE318" s="155" t="s">
        <v>303</v>
      </c>
      <c r="AF318" s="155" t="s">
        <v>303</v>
      </c>
      <c r="AG318" s="156">
        <v>1161.8383999999901</v>
      </c>
    </row>
    <row r="319" spans="1:33" s="155" customFormat="1" x14ac:dyDescent="0.35">
      <c r="A319" s="59" t="str">
        <f t="shared" si="38"/>
        <v>ASY-000079-00POUS270412</v>
      </c>
      <c r="B319" s="133">
        <v>45561</v>
      </c>
      <c r="C319" s="81">
        <f t="shared" ca="1" si="35"/>
        <v>45729</v>
      </c>
      <c r="D319" s="14" t="s">
        <v>105</v>
      </c>
      <c r="E319" s="82" t="str">
        <f t="shared" si="42"/>
        <v>ASY-0000</v>
      </c>
      <c r="F319" s="135" t="s">
        <v>88</v>
      </c>
      <c r="G319" s="135" t="s">
        <v>495</v>
      </c>
      <c r="H319" s="142">
        <v>50850261</v>
      </c>
      <c r="I319" s="150">
        <v>4</v>
      </c>
      <c r="J319" s="144">
        <f t="shared" si="36"/>
        <v>11</v>
      </c>
      <c r="K319" s="135" t="s">
        <v>495</v>
      </c>
      <c r="L319" s="84">
        <v>4</v>
      </c>
      <c r="M319" s="84">
        <v>0</v>
      </c>
      <c r="N319" s="84">
        <v>0</v>
      </c>
      <c r="O319" s="84">
        <v>0</v>
      </c>
      <c r="P319" s="85"/>
      <c r="Q319" s="86">
        <f t="shared" si="37"/>
        <v>0</v>
      </c>
      <c r="R319" s="87">
        <f t="shared" si="43"/>
        <v>4</v>
      </c>
      <c r="S319" s="87">
        <f t="shared" si="40"/>
        <v>0</v>
      </c>
      <c r="T319" s="84" t="s">
        <v>301</v>
      </c>
      <c r="U319" s="154"/>
      <c r="V319" t="s">
        <v>561</v>
      </c>
      <c r="W319" t="s">
        <v>560</v>
      </c>
      <c r="X319" t="s">
        <v>303</v>
      </c>
      <c r="Y319" t="s">
        <v>303</v>
      </c>
      <c r="Z319"/>
      <c r="AB319" s="155">
        <v>30850122</v>
      </c>
      <c r="AC319" s="155">
        <v>11</v>
      </c>
      <c r="AD319" s="155">
        <v>2</v>
      </c>
      <c r="AE319" s="155" t="s">
        <v>303</v>
      </c>
      <c r="AF319" s="155" t="s">
        <v>303</v>
      </c>
      <c r="AG319" s="156">
        <v>57.660400000000003</v>
      </c>
    </row>
    <row r="320" spans="1:33" s="155" customFormat="1" x14ac:dyDescent="0.35">
      <c r="A320" s="59" t="str">
        <f t="shared" si="38"/>
        <v>ASY-000087-00POUS270412</v>
      </c>
      <c r="B320" s="133">
        <v>45561</v>
      </c>
      <c r="C320" s="81">
        <f t="shared" ca="1" si="35"/>
        <v>45729</v>
      </c>
      <c r="D320" s="14" t="s">
        <v>108</v>
      </c>
      <c r="E320" s="82" t="str">
        <f t="shared" si="42"/>
        <v>ASY-0000</v>
      </c>
      <c r="F320" s="135" t="s">
        <v>88</v>
      </c>
      <c r="G320" s="135" t="s">
        <v>495</v>
      </c>
      <c r="H320" s="142">
        <v>50850262</v>
      </c>
      <c r="I320" s="150">
        <v>4</v>
      </c>
      <c r="J320" s="144">
        <f t="shared" si="36"/>
        <v>11</v>
      </c>
      <c r="K320" s="135" t="s">
        <v>495</v>
      </c>
      <c r="L320" s="84">
        <v>4</v>
      </c>
      <c r="M320" s="84">
        <v>0</v>
      </c>
      <c r="N320" s="84">
        <v>0</v>
      </c>
      <c r="O320" s="84">
        <v>0</v>
      </c>
      <c r="P320" s="85"/>
      <c r="Q320" s="86">
        <f t="shared" si="37"/>
        <v>0</v>
      </c>
      <c r="R320" s="87">
        <f t="shared" si="43"/>
        <v>4</v>
      </c>
      <c r="S320" s="87">
        <f t="shared" si="40"/>
        <v>0</v>
      </c>
      <c r="T320" s="84" t="s">
        <v>301</v>
      </c>
      <c r="U320" s="154"/>
      <c r="V320" t="s">
        <v>561</v>
      </c>
      <c r="W320" t="s">
        <v>560</v>
      </c>
      <c r="X320" t="s">
        <v>303</v>
      </c>
      <c r="Y320" t="s">
        <v>303</v>
      </c>
      <c r="Z320"/>
      <c r="AB320" s="155">
        <v>30850125</v>
      </c>
      <c r="AC320" s="155">
        <v>11</v>
      </c>
      <c r="AD320" s="155">
        <v>3</v>
      </c>
      <c r="AE320" s="155" t="s">
        <v>303</v>
      </c>
      <c r="AF320" s="155" t="s">
        <v>303</v>
      </c>
      <c r="AG320" s="156">
        <v>0</v>
      </c>
    </row>
    <row r="321" spans="1:33" s="155" customFormat="1" x14ac:dyDescent="0.35">
      <c r="A321" s="59" t="str">
        <f t="shared" si="38"/>
        <v>L35-I-12-06-35-80-MULT-120POUS270412</v>
      </c>
      <c r="B321" s="133">
        <v>45561</v>
      </c>
      <c r="C321" s="81">
        <f t="shared" ca="1" si="35"/>
        <v>45729</v>
      </c>
      <c r="D321" s="14" t="s">
        <v>493</v>
      </c>
      <c r="E321" s="82" t="str">
        <f t="shared" si="42"/>
        <v>L35-I-12</v>
      </c>
      <c r="F321" s="135" t="s">
        <v>87</v>
      </c>
      <c r="G321" s="135" t="s">
        <v>495</v>
      </c>
      <c r="H321" s="16">
        <v>30850124</v>
      </c>
      <c r="I321" s="145">
        <v>4</v>
      </c>
      <c r="J321" s="144">
        <f t="shared" si="36"/>
        <v>11</v>
      </c>
      <c r="K321" s="135" t="s">
        <v>495</v>
      </c>
      <c r="L321" s="84">
        <v>3</v>
      </c>
      <c r="M321" s="84">
        <v>1</v>
      </c>
      <c r="N321" s="84">
        <v>0</v>
      </c>
      <c r="O321" s="84">
        <v>0</v>
      </c>
      <c r="P321" s="85"/>
      <c r="Q321" s="86">
        <f t="shared" si="37"/>
        <v>0</v>
      </c>
      <c r="R321" s="87">
        <f t="shared" si="43"/>
        <v>3</v>
      </c>
      <c r="S321" s="87">
        <f t="shared" si="40"/>
        <v>0</v>
      </c>
      <c r="T321" s="136">
        <f ca="1">DAYS360(B321,C321)</f>
        <v>167</v>
      </c>
      <c r="U321" s="154"/>
      <c r="V321" t="s">
        <v>561</v>
      </c>
      <c r="W321" t="s">
        <v>560</v>
      </c>
      <c r="X321" t="s">
        <v>303</v>
      </c>
      <c r="Y321" t="s">
        <v>303</v>
      </c>
      <c r="Z321" t="s">
        <v>772</v>
      </c>
      <c r="AB321" s="155">
        <v>30850130</v>
      </c>
      <c r="AC321" s="155">
        <v>11</v>
      </c>
      <c r="AD321" s="155">
        <v>20</v>
      </c>
      <c r="AE321" s="155" t="s">
        <v>303</v>
      </c>
      <c r="AF321" s="155" t="s">
        <v>303</v>
      </c>
      <c r="AG321" s="156">
        <v>919.88199999999904</v>
      </c>
    </row>
    <row r="322" spans="1:33" s="155" customFormat="1" x14ac:dyDescent="0.35">
      <c r="A322" s="59" t="str">
        <f t="shared" si="38"/>
        <v>ASY-000079-00POUS270187</v>
      </c>
      <c r="B322" s="133">
        <v>45561</v>
      </c>
      <c r="C322" s="81">
        <f t="shared" ca="1" si="35"/>
        <v>45729</v>
      </c>
      <c r="D322" s="14" t="s">
        <v>105</v>
      </c>
      <c r="E322" s="82" t="str">
        <f t="shared" si="42"/>
        <v>ASY-0000</v>
      </c>
      <c r="F322" s="135" t="s">
        <v>88</v>
      </c>
      <c r="G322" s="135" t="s">
        <v>496</v>
      </c>
      <c r="H322" s="142">
        <v>50850263</v>
      </c>
      <c r="I322" s="150">
        <v>3</v>
      </c>
      <c r="J322" s="144">
        <f t="shared" si="36"/>
        <v>11</v>
      </c>
      <c r="K322" s="135" t="s">
        <v>496</v>
      </c>
      <c r="L322" s="84">
        <v>3</v>
      </c>
      <c r="M322" s="84">
        <v>0</v>
      </c>
      <c r="N322" s="84">
        <v>0</v>
      </c>
      <c r="O322" s="84">
        <v>0</v>
      </c>
      <c r="P322" s="85"/>
      <c r="Q322" s="86">
        <f t="shared" si="37"/>
        <v>0</v>
      </c>
      <c r="R322" s="87">
        <f t="shared" si="43"/>
        <v>3</v>
      </c>
      <c r="S322" s="87">
        <f t="shared" si="40"/>
        <v>0</v>
      </c>
      <c r="T322" s="84" t="s">
        <v>301</v>
      </c>
      <c r="U322" s="154"/>
      <c r="V322" t="s">
        <v>561</v>
      </c>
      <c r="W322" t="s">
        <v>560</v>
      </c>
      <c r="X322" t="s">
        <v>303</v>
      </c>
      <c r="Y322" t="s">
        <v>303</v>
      </c>
      <c r="Z322"/>
      <c r="AB322" s="155">
        <v>30850134</v>
      </c>
      <c r="AC322" s="155">
        <v>11</v>
      </c>
      <c r="AD322" s="155">
        <v>2</v>
      </c>
      <c r="AE322" s="155" t="s">
        <v>303</v>
      </c>
      <c r="AF322" s="155" t="s">
        <v>303</v>
      </c>
      <c r="AG322" s="156">
        <v>90.696200000000005</v>
      </c>
    </row>
    <row r="323" spans="1:33" s="155" customFormat="1" x14ac:dyDescent="0.35">
      <c r="A323" s="59" t="str">
        <f t="shared" si="38"/>
        <v>ASY-000087-00POUS270187</v>
      </c>
      <c r="B323" s="133">
        <v>45561</v>
      </c>
      <c r="C323" s="81">
        <f t="shared" ref="C323:C386" ca="1" si="44">TODAY()</f>
        <v>45729</v>
      </c>
      <c r="D323" s="14" t="s">
        <v>108</v>
      </c>
      <c r="E323" s="82" t="str">
        <f t="shared" si="42"/>
        <v>ASY-0000</v>
      </c>
      <c r="F323" s="135" t="s">
        <v>88</v>
      </c>
      <c r="G323" s="135" t="s">
        <v>496</v>
      </c>
      <c r="H323" s="142">
        <v>50850264</v>
      </c>
      <c r="I323" s="150">
        <v>3</v>
      </c>
      <c r="J323" s="144">
        <f t="shared" ref="J323:J386" si="45">IFERROR(VLOOKUP(H323,AB:AD,2,0),"CL")</f>
        <v>11</v>
      </c>
      <c r="K323" s="135" t="s">
        <v>496</v>
      </c>
      <c r="L323" s="84">
        <v>3</v>
      </c>
      <c r="M323" s="84">
        <v>0</v>
      </c>
      <c r="N323" s="84">
        <v>0</v>
      </c>
      <c r="O323" s="84">
        <v>0</v>
      </c>
      <c r="P323" s="85"/>
      <c r="Q323" s="86">
        <f t="shared" ref="Q323:Q386" si="46">(L323+M323+N323+O323)-I323</f>
        <v>0</v>
      </c>
      <c r="R323" s="87">
        <f t="shared" si="43"/>
        <v>3</v>
      </c>
      <c r="S323" s="87">
        <f t="shared" si="40"/>
        <v>0</v>
      </c>
      <c r="T323" s="84" t="s">
        <v>301</v>
      </c>
      <c r="U323" s="154"/>
      <c r="V323" t="s">
        <v>561</v>
      </c>
      <c r="W323" t="s">
        <v>560</v>
      </c>
      <c r="X323" t="s">
        <v>303</v>
      </c>
      <c r="Y323" t="s">
        <v>303</v>
      </c>
      <c r="Z323"/>
      <c r="AB323" s="155">
        <v>30850136</v>
      </c>
      <c r="AC323" s="155">
        <v>11</v>
      </c>
      <c r="AD323" s="155">
        <v>1</v>
      </c>
      <c r="AE323" s="155" t="s">
        <v>303</v>
      </c>
      <c r="AF323" s="155" t="s">
        <v>303</v>
      </c>
      <c r="AG323" s="156">
        <v>45.348100000000002</v>
      </c>
    </row>
    <row r="324" spans="1:33" s="155" customFormat="1" x14ac:dyDescent="0.35">
      <c r="A324" s="59" t="str">
        <f t="shared" ref="A324:A387" si="47">CONCATENATE(D324,G324)</f>
        <v>L35-I-12-08-35-90-MULT-120POUS270187</v>
      </c>
      <c r="B324" s="133">
        <v>45561</v>
      </c>
      <c r="C324" s="81">
        <f t="shared" ca="1" si="44"/>
        <v>45729</v>
      </c>
      <c r="D324" s="14" t="s">
        <v>186</v>
      </c>
      <c r="E324" s="82" t="str">
        <f t="shared" si="42"/>
        <v>L35-I-12</v>
      </c>
      <c r="F324" s="135" t="s">
        <v>87</v>
      </c>
      <c r="G324" s="135" t="s">
        <v>496</v>
      </c>
      <c r="H324" s="142">
        <v>30850125</v>
      </c>
      <c r="I324" s="145">
        <v>3</v>
      </c>
      <c r="J324" s="144">
        <f t="shared" si="45"/>
        <v>11</v>
      </c>
      <c r="K324" s="135" t="s">
        <v>496</v>
      </c>
      <c r="L324" s="84">
        <v>3</v>
      </c>
      <c r="M324" s="84">
        <v>0</v>
      </c>
      <c r="N324" s="84">
        <v>0</v>
      </c>
      <c r="O324" s="84">
        <v>0</v>
      </c>
      <c r="P324" s="85"/>
      <c r="Q324" s="86">
        <f t="shared" si="46"/>
        <v>0</v>
      </c>
      <c r="R324" s="87">
        <f t="shared" si="43"/>
        <v>3</v>
      </c>
      <c r="S324" s="87">
        <f t="shared" ref="S324:S387" si="48">R324-L324</f>
        <v>0</v>
      </c>
      <c r="T324" s="136" t="s">
        <v>301</v>
      </c>
      <c r="U324" s="154"/>
      <c r="V324" t="s">
        <v>561</v>
      </c>
      <c r="W324" t="s">
        <v>560</v>
      </c>
      <c r="X324" t="s">
        <v>303</v>
      </c>
      <c r="Y324" t="s">
        <v>303</v>
      </c>
      <c r="Z324" t="s">
        <v>571</v>
      </c>
      <c r="AB324" s="155">
        <v>30850137</v>
      </c>
      <c r="AC324" s="155">
        <v>11</v>
      </c>
      <c r="AD324" s="155">
        <v>8</v>
      </c>
      <c r="AE324" s="155" t="s">
        <v>303</v>
      </c>
      <c r="AF324" s="155" t="s">
        <v>303</v>
      </c>
      <c r="AG324" s="156">
        <v>378.7448</v>
      </c>
    </row>
    <row r="325" spans="1:33" s="155" customFormat="1" x14ac:dyDescent="0.35">
      <c r="A325" s="59" t="str">
        <f t="shared" si="47"/>
        <v>ASY-000079-00POUS270258</v>
      </c>
      <c r="B325" s="133">
        <v>45561</v>
      </c>
      <c r="C325" s="81">
        <f t="shared" ca="1" si="44"/>
        <v>45729</v>
      </c>
      <c r="D325" s="14" t="s">
        <v>105</v>
      </c>
      <c r="E325" s="82" t="str">
        <f t="shared" si="42"/>
        <v>ASY-0000</v>
      </c>
      <c r="F325" s="135" t="s">
        <v>88</v>
      </c>
      <c r="G325" s="135" t="s">
        <v>497</v>
      </c>
      <c r="H325" s="142">
        <v>50850265</v>
      </c>
      <c r="I325" s="150">
        <v>4</v>
      </c>
      <c r="J325" s="144">
        <f t="shared" si="45"/>
        <v>11</v>
      </c>
      <c r="K325" s="135" t="s">
        <v>497</v>
      </c>
      <c r="L325" s="84">
        <v>4</v>
      </c>
      <c r="M325" s="84">
        <v>0</v>
      </c>
      <c r="N325" s="84">
        <v>0</v>
      </c>
      <c r="O325" s="84">
        <v>0</v>
      </c>
      <c r="P325" s="85"/>
      <c r="Q325" s="86">
        <f t="shared" si="46"/>
        <v>0</v>
      </c>
      <c r="R325" s="87">
        <f t="shared" si="43"/>
        <v>4</v>
      </c>
      <c r="S325" s="87">
        <f t="shared" si="48"/>
        <v>0</v>
      </c>
      <c r="T325" s="84" t="s">
        <v>301</v>
      </c>
      <c r="U325" s="154"/>
      <c r="V325" t="s">
        <v>561</v>
      </c>
      <c r="W325" t="s">
        <v>560</v>
      </c>
      <c r="X325" t="s">
        <v>303</v>
      </c>
      <c r="Y325" t="s">
        <v>303</v>
      </c>
      <c r="Z325"/>
      <c r="AB325" s="155">
        <v>30850146</v>
      </c>
      <c r="AC325" s="155">
        <v>10</v>
      </c>
      <c r="AD325" s="155">
        <v>9</v>
      </c>
      <c r="AE325" s="155" t="s">
        <v>303</v>
      </c>
      <c r="AF325" s="155" t="s">
        <v>303</v>
      </c>
      <c r="AG325" s="156">
        <v>0</v>
      </c>
    </row>
    <row r="326" spans="1:33" s="155" customFormat="1" x14ac:dyDescent="0.35">
      <c r="A326" s="59" t="str">
        <f t="shared" si="47"/>
        <v>ASY-000087-00POUS270258</v>
      </c>
      <c r="B326" s="133">
        <v>45561</v>
      </c>
      <c r="C326" s="81">
        <f t="shared" ca="1" si="44"/>
        <v>45729</v>
      </c>
      <c r="D326" s="14" t="s">
        <v>108</v>
      </c>
      <c r="E326" s="82" t="str">
        <f t="shared" si="42"/>
        <v>ASY-0000</v>
      </c>
      <c r="F326" s="135" t="s">
        <v>88</v>
      </c>
      <c r="G326" s="135" t="s">
        <v>497</v>
      </c>
      <c r="H326" s="142">
        <v>50850266</v>
      </c>
      <c r="I326" s="150">
        <v>4</v>
      </c>
      <c r="J326" s="144">
        <f t="shared" si="45"/>
        <v>11</v>
      </c>
      <c r="K326" s="135" t="s">
        <v>497</v>
      </c>
      <c r="L326" s="84">
        <v>4</v>
      </c>
      <c r="M326" s="84">
        <v>0</v>
      </c>
      <c r="N326" s="84">
        <v>0</v>
      </c>
      <c r="O326" s="84">
        <v>0</v>
      </c>
      <c r="P326" s="85"/>
      <c r="Q326" s="86">
        <f t="shared" si="46"/>
        <v>0</v>
      </c>
      <c r="R326" s="87">
        <f t="shared" si="43"/>
        <v>4</v>
      </c>
      <c r="S326" s="87">
        <f t="shared" si="48"/>
        <v>0</v>
      </c>
      <c r="T326" s="84" t="s">
        <v>301</v>
      </c>
      <c r="U326" s="154"/>
      <c r="V326" t="s">
        <v>561</v>
      </c>
      <c r="W326" t="s">
        <v>560</v>
      </c>
      <c r="X326" t="s">
        <v>303</v>
      </c>
      <c r="Y326" t="s">
        <v>303</v>
      </c>
      <c r="Z326"/>
      <c r="AB326" s="155">
        <v>30850150</v>
      </c>
      <c r="AC326" s="155">
        <v>10</v>
      </c>
      <c r="AD326" s="155">
        <v>4</v>
      </c>
      <c r="AE326" s="155" t="s">
        <v>303</v>
      </c>
      <c r="AF326" s="155" t="s">
        <v>303</v>
      </c>
      <c r="AG326" s="156">
        <v>0</v>
      </c>
    </row>
    <row r="327" spans="1:33" s="155" customFormat="1" x14ac:dyDescent="0.35">
      <c r="A327" s="59" t="str">
        <f t="shared" si="47"/>
        <v>L35-I-12-08-35-90-MULT-120POUS270258</v>
      </c>
      <c r="B327" s="133">
        <v>45561</v>
      </c>
      <c r="C327" s="81">
        <f t="shared" ca="1" si="44"/>
        <v>45729</v>
      </c>
      <c r="D327" s="14" t="s">
        <v>186</v>
      </c>
      <c r="E327" s="82" t="str">
        <f t="shared" si="42"/>
        <v>L35-I-12</v>
      </c>
      <c r="F327" s="135" t="s">
        <v>87</v>
      </c>
      <c r="G327" s="135" t="s">
        <v>497</v>
      </c>
      <c r="H327" s="16">
        <v>30850126</v>
      </c>
      <c r="I327" s="145">
        <v>4</v>
      </c>
      <c r="J327" s="144">
        <f t="shared" si="45"/>
        <v>11</v>
      </c>
      <c r="K327" s="135" t="s">
        <v>497</v>
      </c>
      <c r="L327" s="84">
        <v>3</v>
      </c>
      <c r="M327" s="84">
        <v>1</v>
      </c>
      <c r="N327" s="84">
        <v>0</v>
      </c>
      <c r="O327" s="84">
        <v>0</v>
      </c>
      <c r="P327" s="85"/>
      <c r="Q327" s="86">
        <f t="shared" si="46"/>
        <v>0</v>
      </c>
      <c r="R327" s="87">
        <f t="shared" si="43"/>
        <v>3</v>
      </c>
      <c r="S327" s="87">
        <f t="shared" si="48"/>
        <v>0</v>
      </c>
      <c r="T327" s="136">
        <f ca="1">DAYS360(B327,C327)</f>
        <v>167</v>
      </c>
      <c r="U327" s="154"/>
      <c r="V327" t="s">
        <v>561</v>
      </c>
      <c r="W327" t="s">
        <v>560</v>
      </c>
      <c r="X327" t="s">
        <v>303</v>
      </c>
      <c r="Y327" t="s">
        <v>303</v>
      </c>
      <c r="Z327" t="s">
        <v>772</v>
      </c>
      <c r="AB327" s="155">
        <v>50850159</v>
      </c>
      <c r="AC327" s="155">
        <v>13</v>
      </c>
      <c r="AD327" s="155">
        <v>5</v>
      </c>
      <c r="AE327" s="155" t="s">
        <v>303</v>
      </c>
      <c r="AF327" s="155" t="s">
        <v>303</v>
      </c>
      <c r="AG327" s="156">
        <v>0.16699999999999901</v>
      </c>
    </row>
    <row r="328" spans="1:33" s="155" customFormat="1" x14ac:dyDescent="0.35">
      <c r="A328" s="59" t="str">
        <f t="shared" si="47"/>
        <v>ASY-000079-00POUS270044</v>
      </c>
      <c r="B328" s="133">
        <v>45561</v>
      </c>
      <c r="C328" s="81">
        <f t="shared" ca="1" si="44"/>
        <v>45729</v>
      </c>
      <c r="D328" s="14" t="s">
        <v>105</v>
      </c>
      <c r="E328" s="82" t="str">
        <f t="shared" si="42"/>
        <v>ASY-0000</v>
      </c>
      <c r="F328" s="135" t="s">
        <v>88</v>
      </c>
      <c r="G328" s="135" t="s">
        <v>192</v>
      </c>
      <c r="H328" s="142">
        <v>50850267</v>
      </c>
      <c r="I328" s="150">
        <v>39</v>
      </c>
      <c r="J328" s="144">
        <f t="shared" si="45"/>
        <v>11</v>
      </c>
      <c r="K328" s="135" t="s">
        <v>192</v>
      </c>
      <c r="L328" s="84">
        <v>39</v>
      </c>
      <c r="M328" s="84">
        <v>0</v>
      </c>
      <c r="N328" s="84">
        <v>0</v>
      </c>
      <c r="O328" s="84">
        <v>0</v>
      </c>
      <c r="P328" s="85"/>
      <c r="Q328" s="86">
        <f t="shared" si="46"/>
        <v>0</v>
      </c>
      <c r="R328" s="87">
        <f t="shared" si="43"/>
        <v>39</v>
      </c>
      <c r="S328" s="87">
        <f t="shared" si="48"/>
        <v>0</v>
      </c>
      <c r="T328" s="84" t="s">
        <v>301</v>
      </c>
      <c r="U328" s="154"/>
      <c r="V328" t="s">
        <v>561</v>
      </c>
      <c r="W328" t="s">
        <v>560</v>
      </c>
      <c r="X328" t="s">
        <v>303</v>
      </c>
      <c r="Y328" t="s">
        <v>303</v>
      </c>
      <c r="Z328"/>
      <c r="AB328" s="155">
        <v>50850181</v>
      </c>
      <c r="AC328" s="155">
        <v>12</v>
      </c>
      <c r="AD328" s="155">
        <v>1</v>
      </c>
      <c r="AE328" s="155" t="s">
        <v>303</v>
      </c>
      <c r="AF328" s="155" t="s">
        <v>303</v>
      </c>
      <c r="AG328" s="156">
        <v>-1.5999999999999901</v>
      </c>
    </row>
    <row r="329" spans="1:33" s="155" customFormat="1" x14ac:dyDescent="0.35">
      <c r="A329" s="59" t="str">
        <f t="shared" si="47"/>
        <v>ASY-000087-00POUS270044</v>
      </c>
      <c r="B329" s="133">
        <v>45561</v>
      </c>
      <c r="C329" s="81">
        <f t="shared" ca="1" si="44"/>
        <v>45729</v>
      </c>
      <c r="D329" s="14" t="s">
        <v>108</v>
      </c>
      <c r="E329" s="82" t="str">
        <f t="shared" si="42"/>
        <v>ASY-0000</v>
      </c>
      <c r="F329" s="135" t="s">
        <v>88</v>
      </c>
      <c r="G329" s="135" t="s">
        <v>192</v>
      </c>
      <c r="H329" s="142">
        <v>50850268</v>
      </c>
      <c r="I329" s="145">
        <v>39</v>
      </c>
      <c r="J329" s="144">
        <f t="shared" si="45"/>
        <v>11</v>
      </c>
      <c r="K329" s="135" t="s">
        <v>192</v>
      </c>
      <c r="L329" s="84">
        <v>39</v>
      </c>
      <c r="M329" s="84">
        <v>0</v>
      </c>
      <c r="N329" s="84">
        <v>0</v>
      </c>
      <c r="O329" s="84">
        <v>0</v>
      </c>
      <c r="P329" s="85"/>
      <c r="Q329" s="86">
        <f t="shared" si="46"/>
        <v>0</v>
      </c>
      <c r="R329" s="87">
        <f t="shared" si="43"/>
        <v>39</v>
      </c>
      <c r="S329" s="87">
        <f t="shared" si="48"/>
        <v>0</v>
      </c>
      <c r="T329" s="84" t="s">
        <v>301</v>
      </c>
      <c r="U329" s="154"/>
      <c r="V329" t="s">
        <v>561</v>
      </c>
      <c r="W329" t="s">
        <v>560</v>
      </c>
      <c r="X329" t="s">
        <v>303</v>
      </c>
      <c r="Y329" t="s">
        <v>303</v>
      </c>
      <c r="Z329"/>
      <c r="AB329" s="155">
        <v>50850182</v>
      </c>
      <c r="AC329" s="155">
        <v>12</v>
      </c>
      <c r="AD329" s="155">
        <v>1</v>
      </c>
      <c r="AE329" s="155" t="s">
        <v>303</v>
      </c>
      <c r="AF329" s="155" t="s">
        <v>303</v>
      </c>
      <c r="AG329" s="156">
        <v>3.3399999999999902E-2</v>
      </c>
    </row>
    <row r="330" spans="1:33" s="155" customFormat="1" x14ac:dyDescent="0.35">
      <c r="A330" s="59" t="str">
        <f t="shared" si="47"/>
        <v>L35-I-12-10-30-80-MULT-120POUS270044</v>
      </c>
      <c r="B330" s="133">
        <v>45561</v>
      </c>
      <c r="C330" s="81">
        <f t="shared" ca="1" si="44"/>
        <v>45729</v>
      </c>
      <c r="D330" s="14" t="s">
        <v>247</v>
      </c>
      <c r="E330" s="82" t="str">
        <f t="shared" si="42"/>
        <v>L35-I-12</v>
      </c>
      <c r="F330" s="135" t="s">
        <v>87</v>
      </c>
      <c r="G330" s="135" t="s">
        <v>192</v>
      </c>
      <c r="H330" s="146">
        <v>30850127</v>
      </c>
      <c r="I330" s="145">
        <v>39</v>
      </c>
      <c r="J330" s="144">
        <f t="shared" si="45"/>
        <v>11</v>
      </c>
      <c r="K330" s="135" t="s">
        <v>192</v>
      </c>
      <c r="L330" s="84">
        <v>34</v>
      </c>
      <c r="M330" s="84">
        <v>4</v>
      </c>
      <c r="N330" s="84">
        <v>0</v>
      </c>
      <c r="O330" s="84">
        <v>0</v>
      </c>
      <c r="P330" s="85"/>
      <c r="Q330" s="86">
        <f t="shared" si="46"/>
        <v>-1</v>
      </c>
      <c r="R330" s="87">
        <f t="shared" si="43"/>
        <v>34</v>
      </c>
      <c r="S330" s="87">
        <f t="shared" si="48"/>
        <v>0</v>
      </c>
      <c r="T330" s="136">
        <f ca="1">DAYS360(B330,C330)</f>
        <v>167</v>
      </c>
      <c r="U330" s="154" t="s">
        <v>498</v>
      </c>
      <c r="V330" t="s">
        <v>561</v>
      </c>
      <c r="W330" t="s">
        <v>573</v>
      </c>
      <c r="X330" t="s">
        <v>303</v>
      </c>
      <c r="Y330" t="s">
        <v>303</v>
      </c>
      <c r="Z330" t="s">
        <v>774</v>
      </c>
      <c r="AB330" s="155">
        <v>50850186</v>
      </c>
      <c r="AC330" s="155">
        <v>12</v>
      </c>
      <c r="AD330" s="155">
        <v>5</v>
      </c>
      <c r="AE330" s="155" t="s">
        <v>303</v>
      </c>
      <c r="AF330" s="155" t="s">
        <v>303</v>
      </c>
      <c r="AG330" s="156">
        <v>0.16699999999999901</v>
      </c>
    </row>
    <row r="331" spans="1:33" s="155" customFormat="1" x14ac:dyDescent="0.35">
      <c r="A331" s="59" t="str">
        <f t="shared" si="47"/>
        <v>ASY-000079-00POUS270471</v>
      </c>
      <c r="B331" s="133">
        <v>45561</v>
      </c>
      <c r="C331" s="81">
        <f t="shared" ca="1" si="44"/>
        <v>45729</v>
      </c>
      <c r="D331" s="14" t="s">
        <v>105</v>
      </c>
      <c r="E331" s="82" t="str">
        <f t="shared" si="42"/>
        <v>ASY-0000</v>
      </c>
      <c r="F331" s="135" t="s">
        <v>88</v>
      </c>
      <c r="G331" s="135" t="s">
        <v>499</v>
      </c>
      <c r="H331" s="142">
        <v>50850269</v>
      </c>
      <c r="I331" s="150">
        <v>103</v>
      </c>
      <c r="J331" s="144">
        <f t="shared" si="45"/>
        <v>11</v>
      </c>
      <c r="K331" s="135" t="s">
        <v>499</v>
      </c>
      <c r="L331" s="84">
        <v>103</v>
      </c>
      <c r="M331" s="84">
        <v>0</v>
      </c>
      <c r="N331" s="84">
        <v>0</v>
      </c>
      <c r="O331" s="84">
        <v>0</v>
      </c>
      <c r="P331" s="85"/>
      <c r="Q331" s="86">
        <f t="shared" si="46"/>
        <v>0</v>
      </c>
      <c r="R331" s="87">
        <f t="shared" si="43"/>
        <v>103</v>
      </c>
      <c r="S331" s="87">
        <f t="shared" si="48"/>
        <v>0</v>
      </c>
      <c r="T331" s="84" t="s">
        <v>301</v>
      </c>
      <c r="U331" s="154"/>
      <c r="V331" t="s">
        <v>561</v>
      </c>
      <c r="W331" t="s">
        <v>560</v>
      </c>
      <c r="X331" t="s">
        <v>303</v>
      </c>
      <c r="Y331" t="s">
        <v>303</v>
      </c>
      <c r="Z331"/>
      <c r="AB331" s="155">
        <v>50850189</v>
      </c>
      <c r="AC331" s="155">
        <v>12</v>
      </c>
      <c r="AD331" s="155">
        <v>3</v>
      </c>
      <c r="AE331" s="155" t="s">
        <v>303</v>
      </c>
      <c r="AF331" s="155" t="s">
        <v>303</v>
      </c>
      <c r="AG331" s="156">
        <v>0.1002</v>
      </c>
    </row>
    <row r="332" spans="1:33" s="155" customFormat="1" x14ac:dyDescent="0.35">
      <c r="A332" s="59" t="str">
        <f t="shared" si="47"/>
        <v>ASY-000087-00POUS270471</v>
      </c>
      <c r="B332" s="133">
        <v>45561</v>
      </c>
      <c r="C332" s="81">
        <f t="shared" ca="1" si="44"/>
        <v>45729</v>
      </c>
      <c r="D332" s="14" t="s">
        <v>108</v>
      </c>
      <c r="E332" s="82" t="str">
        <f t="shared" si="42"/>
        <v>ASY-0000</v>
      </c>
      <c r="F332" s="135" t="s">
        <v>88</v>
      </c>
      <c r="G332" s="135" t="s">
        <v>499</v>
      </c>
      <c r="H332" s="142">
        <v>50850270</v>
      </c>
      <c r="I332" s="150">
        <v>103</v>
      </c>
      <c r="J332" s="144">
        <f t="shared" si="45"/>
        <v>11</v>
      </c>
      <c r="K332" s="135" t="s">
        <v>499</v>
      </c>
      <c r="L332" s="84">
        <v>103</v>
      </c>
      <c r="M332" s="84">
        <v>0</v>
      </c>
      <c r="N332" s="84">
        <v>0</v>
      </c>
      <c r="O332" s="84">
        <v>0</v>
      </c>
      <c r="P332" s="85"/>
      <c r="Q332" s="86">
        <f t="shared" si="46"/>
        <v>0</v>
      </c>
      <c r="R332" s="87">
        <f t="shared" si="43"/>
        <v>103</v>
      </c>
      <c r="S332" s="87">
        <f t="shared" si="48"/>
        <v>0</v>
      </c>
      <c r="T332" s="84" t="s">
        <v>301</v>
      </c>
      <c r="U332" s="154"/>
      <c r="V332" t="s">
        <v>561</v>
      </c>
      <c r="W332" t="s">
        <v>560</v>
      </c>
      <c r="X332" t="s">
        <v>303</v>
      </c>
      <c r="Y332" t="s">
        <v>303</v>
      </c>
      <c r="Z332"/>
      <c r="AB332" s="155">
        <v>50850190</v>
      </c>
      <c r="AC332" s="155">
        <v>12</v>
      </c>
      <c r="AD332" s="155">
        <v>3</v>
      </c>
      <c r="AE332" s="155" t="s">
        <v>303</v>
      </c>
      <c r="AF332" s="155" t="s">
        <v>303</v>
      </c>
      <c r="AG332" s="156">
        <v>-9.6</v>
      </c>
    </row>
    <row r="333" spans="1:33" s="155" customFormat="1" x14ac:dyDescent="0.35">
      <c r="A333" s="59" t="str">
        <f t="shared" si="47"/>
        <v>L35-I-12-10-30-80-MULT-120POUS270471</v>
      </c>
      <c r="B333" s="133">
        <v>45561</v>
      </c>
      <c r="C333" s="81">
        <f t="shared" ca="1" si="44"/>
        <v>45729</v>
      </c>
      <c r="D333" s="14" t="s">
        <v>247</v>
      </c>
      <c r="E333" s="82" t="str">
        <f t="shared" si="42"/>
        <v>L35-I-12</v>
      </c>
      <c r="F333" s="135" t="s">
        <v>87</v>
      </c>
      <c r="G333" s="135" t="s">
        <v>499</v>
      </c>
      <c r="H333" s="16">
        <v>30850128</v>
      </c>
      <c r="I333" s="145">
        <v>103</v>
      </c>
      <c r="J333" s="144">
        <f t="shared" si="45"/>
        <v>11</v>
      </c>
      <c r="K333" s="135" t="s">
        <v>499</v>
      </c>
      <c r="L333" s="84">
        <v>90</v>
      </c>
      <c r="M333" s="84">
        <v>13</v>
      </c>
      <c r="N333" s="84">
        <v>0</v>
      </c>
      <c r="O333" s="84">
        <v>0</v>
      </c>
      <c r="P333" s="85"/>
      <c r="Q333" s="86">
        <f t="shared" si="46"/>
        <v>0</v>
      </c>
      <c r="R333" s="87">
        <f t="shared" si="43"/>
        <v>90</v>
      </c>
      <c r="S333" s="87">
        <f t="shared" si="48"/>
        <v>0</v>
      </c>
      <c r="T333" s="136">
        <f ca="1">DAYS360(B333,C333)</f>
        <v>167</v>
      </c>
      <c r="U333" s="154" t="s">
        <v>498</v>
      </c>
      <c r="V333" t="s">
        <v>561</v>
      </c>
      <c r="W333" t="s">
        <v>560</v>
      </c>
      <c r="X333" t="s">
        <v>303</v>
      </c>
      <c r="Y333" t="s">
        <v>303</v>
      </c>
      <c r="Z333" t="s">
        <v>772</v>
      </c>
      <c r="AB333" s="155">
        <v>50850191</v>
      </c>
      <c r="AC333" s="155">
        <v>12</v>
      </c>
      <c r="AD333" s="155">
        <v>2</v>
      </c>
      <c r="AE333" s="155" t="s">
        <v>303</v>
      </c>
      <c r="AF333" s="155" t="s">
        <v>303</v>
      </c>
      <c r="AG333" s="156">
        <v>6.6799999999999901E-2</v>
      </c>
    </row>
    <row r="334" spans="1:33" s="155" customFormat="1" x14ac:dyDescent="0.35">
      <c r="A334" s="59" t="str">
        <f t="shared" si="47"/>
        <v>L35-I-48-08-30-80-MULT-120POUS270379</v>
      </c>
      <c r="B334" s="133">
        <v>45562</v>
      </c>
      <c r="C334" s="81">
        <f t="shared" ca="1" si="44"/>
        <v>45729</v>
      </c>
      <c r="D334" s="14" t="s">
        <v>500</v>
      </c>
      <c r="E334" s="82" t="str">
        <f t="shared" si="42"/>
        <v>L35-I-48</v>
      </c>
      <c r="F334" s="135" t="s">
        <v>87</v>
      </c>
      <c r="G334" s="135" t="s">
        <v>501</v>
      </c>
      <c r="H334" s="16">
        <v>30850139</v>
      </c>
      <c r="I334" s="145">
        <v>30</v>
      </c>
      <c r="J334" s="144">
        <f t="shared" si="45"/>
        <v>10</v>
      </c>
      <c r="K334" s="135" t="s">
        <v>501</v>
      </c>
      <c r="L334" s="84">
        <v>13</v>
      </c>
      <c r="M334" s="84">
        <v>17</v>
      </c>
      <c r="N334" s="84">
        <v>0</v>
      </c>
      <c r="O334" s="84">
        <v>0</v>
      </c>
      <c r="P334" s="85"/>
      <c r="Q334" s="86">
        <f t="shared" si="46"/>
        <v>0</v>
      </c>
      <c r="R334" s="87">
        <f t="shared" si="43"/>
        <v>13</v>
      </c>
      <c r="S334" s="87">
        <f t="shared" si="48"/>
        <v>0</v>
      </c>
      <c r="T334" s="136">
        <f ca="1">DAYS360(B334,C334)</f>
        <v>166</v>
      </c>
      <c r="U334" s="154"/>
      <c r="V334" t="s">
        <v>585</v>
      </c>
      <c r="W334" t="s">
        <v>560</v>
      </c>
      <c r="X334" t="s">
        <v>303</v>
      </c>
      <c r="Y334" t="s">
        <v>303</v>
      </c>
      <c r="Z334" t="s">
        <v>772</v>
      </c>
      <c r="AB334" s="155">
        <v>50850200</v>
      </c>
      <c r="AC334" s="155">
        <v>12</v>
      </c>
      <c r="AD334" s="155">
        <v>2</v>
      </c>
      <c r="AE334" s="155" t="s">
        <v>303</v>
      </c>
      <c r="AF334" s="155" t="s">
        <v>303</v>
      </c>
      <c r="AG334" s="156">
        <v>-6.4</v>
      </c>
    </row>
    <row r="335" spans="1:33" s="155" customFormat="1" x14ac:dyDescent="0.35">
      <c r="A335" s="59" t="str">
        <f t="shared" si="47"/>
        <v>ASY-000080-00POUS270379</v>
      </c>
      <c r="B335" s="133">
        <v>45562</v>
      </c>
      <c r="C335" s="81">
        <f t="shared" ca="1" si="44"/>
        <v>45729</v>
      </c>
      <c r="D335" s="14" t="s">
        <v>106</v>
      </c>
      <c r="E335" s="82" t="str">
        <f t="shared" si="42"/>
        <v>ASY-0000</v>
      </c>
      <c r="F335" s="135" t="s">
        <v>88</v>
      </c>
      <c r="G335" s="135" t="s">
        <v>501</v>
      </c>
      <c r="H335" s="142">
        <v>50850292</v>
      </c>
      <c r="I335" s="150">
        <v>30</v>
      </c>
      <c r="J335" s="144">
        <f t="shared" si="45"/>
        <v>10</v>
      </c>
      <c r="K335" s="135" t="s">
        <v>501</v>
      </c>
      <c r="L335" s="84">
        <v>30</v>
      </c>
      <c r="M335" s="84">
        <v>0</v>
      </c>
      <c r="N335" s="84">
        <v>0</v>
      </c>
      <c r="O335" s="84">
        <v>0</v>
      </c>
      <c r="P335" s="85"/>
      <c r="Q335" s="86">
        <f t="shared" si="46"/>
        <v>0</v>
      </c>
      <c r="R335" s="87">
        <f t="shared" si="43"/>
        <v>30</v>
      </c>
      <c r="S335" s="87">
        <f t="shared" si="48"/>
        <v>0</v>
      </c>
      <c r="T335" s="84" t="s">
        <v>301</v>
      </c>
      <c r="U335" s="154"/>
      <c r="V335" t="s">
        <v>561</v>
      </c>
      <c r="W335" t="s">
        <v>560</v>
      </c>
      <c r="X335" t="s">
        <v>303</v>
      </c>
      <c r="Y335" t="s">
        <v>303</v>
      </c>
      <c r="Z335"/>
      <c r="AB335" s="155">
        <v>50850201</v>
      </c>
      <c r="AC335" s="155">
        <v>12</v>
      </c>
      <c r="AD335" s="155">
        <v>2</v>
      </c>
      <c r="AE335" s="155" t="s">
        <v>303</v>
      </c>
      <c r="AF335" s="155" t="s">
        <v>303</v>
      </c>
      <c r="AG335" s="156">
        <v>6.6799999999999901E-2</v>
      </c>
    </row>
    <row r="336" spans="1:33" s="155" customFormat="1" x14ac:dyDescent="0.35">
      <c r="A336" s="59" t="str">
        <f t="shared" si="47"/>
        <v>ASY-000087-00POUS270379</v>
      </c>
      <c r="B336" s="133">
        <v>45562</v>
      </c>
      <c r="C336" s="81">
        <f t="shared" ca="1" si="44"/>
        <v>45729</v>
      </c>
      <c r="D336" s="14" t="s">
        <v>108</v>
      </c>
      <c r="E336" s="82" t="str">
        <f t="shared" si="42"/>
        <v>ASY-0000</v>
      </c>
      <c r="F336" s="135" t="s">
        <v>88</v>
      </c>
      <c r="G336" s="135" t="s">
        <v>501</v>
      </c>
      <c r="H336" s="142">
        <v>50850293</v>
      </c>
      <c r="I336" s="150">
        <v>30</v>
      </c>
      <c r="J336" s="144">
        <f t="shared" si="45"/>
        <v>10</v>
      </c>
      <c r="K336" s="135" t="s">
        <v>501</v>
      </c>
      <c r="L336" s="84">
        <v>30</v>
      </c>
      <c r="M336" s="84">
        <v>0</v>
      </c>
      <c r="N336" s="84">
        <v>0</v>
      </c>
      <c r="O336" s="84">
        <v>0</v>
      </c>
      <c r="P336" s="85"/>
      <c r="Q336" s="86">
        <f t="shared" si="46"/>
        <v>0</v>
      </c>
      <c r="R336" s="87">
        <f t="shared" si="43"/>
        <v>30</v>
      </c>
      <c r="S336" s="87">
        <f t="shared" si="48"/>
        <v>0</v>
      </c>
      <c r="T336" s="84" t="s">
        <v>301</v>
      </c>
      <c r="U336" s="154"/>
      <c r="V336" t="s">
        <v>561</v>
      </c>
      <c r="W336" t="s">
        <v>560</v>
      </c>
      <c r="X336" t="s">
        <v>303</v>
      </c>
      <c r="Y336" t="s">
        <v>303</v>
      </c>
      <c r="Z336"/>
      <c r="AB336" s="155">
        <v>50850205</v>
      </c>
      <c r="AC336" s="155">
        <v>12</v>
      </c>
      <c r="AD336" s="155">
        <v>3</v>
      </c>
      <c r="AE336" s="155" t="s">
        <v>303</v>
      </c>
      <c r="AF336" s="155" t="s">
        <v>303</v>
      </c>
      <c r="AG336" s="156">
        <v>0.1002</v>
      </c>
    </row>
    <row r="337" spans="1:33" s="155" customFormat="1" x14ac:dyDescent="0.35">
      <c r="A337" s="59" t="str">
        <f t="shared" si="47"/>
        <v>L35-I-48-08-35-90-MULT-120POUS270144</v>
      </c>
      <c r="B337" s="133">
        <v>45562</v>
      </c>
      <c r="C337" s="81">
        <f t="shared" ca="1" si="44"/>
        <v>45729</v>
      </c>
      <c r="D337" s="14" t="s">
        <v>502</v>
      </c>
      <c r="E337" s="82" t="str">
        <f t="shared" si="42"/>
        <v>L35-I-48</v>
      </c>
      <c r="F337" s="135" t="s">
        <v>87</v>
      </c>
      <c r="G337" s="135" t="s">
        <v>190</v>
      </c>
      <c r="H337" s="16">
        <v>30850140</v>
      </c>
      <c r="I337" s="145">
        <v>22</v>
      </c>
      <c r="J337" s="144">
        <f t="shared" si="45"/>
        <v>10</v>
      </c>
      <c r="K337" s="135" t="s">
        <v>190</v>
      </c>
      <c r="L337" s="84">
        <v>20</v>
      </c>
      <c r="M337" s="84">
        <v>2</v>
      </c>
      <c r="N337" s="84">
        <v>0</v>
      </c>
      <c r="O337" s="84">
        <v>0</v>
      </c>
      <c r="P337" s="85"/>
      <c r="Q337" s="86">
        <f t="shared" si="46"/>
        <v>0</v>
      </c>
      <c r="R337" s="87">
        <f t="shared" si="43"/>
        <v>20</v>
      </c>
      <c r="S337" s="87">
        <f t="shared" si="48"/>
        <v>0</v>
      </c>
      <c r="T337" s="136">
        <f ca="1">DAYS360(B337,C337)</f>
        <v>166</v>
      </c>
      <c r="U337" s="154"/>
      <c r="V337" t="s">
        <v>585</v>
      </c>
      <c r="W337" t="s">
        <v>560</v>
      </c>
      <c r="X337" t="s">
        <v>303</v>
      </c>
      <c r="Y337" t="s">
        <v>303</v>
      </c>
      <c r="Z337" t="s">
        <v>772</v>
      </c>
      <c r="AB337" s="155">
        <v>50850207</v>
      </c>
      <c r="AC337" s="155">
        <v>12</v>
      </c>
      <c r="AD337" s="155">
        <v>2</v>
      </c>
      <c r="AE337" s="155" t="s">
        <v>303</v>
      </c>
      <c r="AF337" s="155" t="s">
        <v>303</v>
      </c>
      <c r="AG337" s="156">
        <v>0</v>
      </c>
    </row>
    <row r="338" spans="1:33" s="155" customFormat="1" x14ac:dyDescent="0.35">
      <c r="A338" s="59" t="str">
        <f t="shared" si="47"/>
        <v>ASY-000080-00POUS270144</v>
      </c>
      <c r="B338" s="133">
        <v>45562</v>
      </c>
      <c r="C338" s="81">
        <f t="shared" ca="1" si="44"/>
        <v>45729</v>
      </c>
      <c r="D338" s="14" t="s">
        <v>106</v>
      </c>
      <c r="E338" s="82" t="str">
        <f t="shared" si="42"/>
        <v>ASY-0000</v>
      </c>
      <c r="F338" s="135" t="s">
        <v>88</v>
      </c>
      <c r="G338" s="135" t="s">
        <v>190</v>
      </c>
      <c r="H338" s="142">
        <v>50850294</v>
      </c>
      <c r="I338" s="150">
        <v>22</v>
      </c>
      <c r="J338" s="144">
        <f t="shared" si="45"/>
        <v>10</v>
      </c>
      <c r="K338" s="135" t="s">
        <v>190</v>
      </c>
      <c r="L338" s="84">
        <v>22</v>
      </c>
      <c r="M338" s="84">
        <v>0</v>
      </c>
      <c r="N338" s="84">
        <v>0</v>
      </c>
      <c r="O338" s="84">
        <v>0</v>
      </c>
      <c r="P338" s="85"/>
      <c r="Q338" s="86">
        <f t="shared" si="46"/>
        <v>0</v>
      </c>
      <c r="R338" s="87">
        <f t="shared" si="43"/>
        <v>22</v>
      </c>
      <c r="S338" s="87">
        <f t="shared" si="48"/>
        <v>0</v>
      </c>
      <c r="T338" s="136" t="s">
        <v>301</v>
      </c>
      <c r="U338" s="154"/>
      <c r="V338" t="s">
        <v>585</v>
      </c>
      <c r="W338" t="s">
        <v>560</v>
      </c>
      <c r="X338" t="s">
        <v>303</v>
      </c>
      <c r="Y338" t="s">
        <v>303</v>
      </c>
      <c r="Z338"/>
      <c r="AB338" s="155">
        <v>50850208</v>
      </c>
      <c r="AC338" s="155">
        <v>12</v>
      </c>
      <c r="AD338" s="155">
        <v>2</v>
      </c>
      <c r="AE338" s="155" t="s">
        <v>303</v>
      </c>
      <c r="AF338" s="155" t="s">
        <v>303</v>
      </c>
      <c r="AG338" s="156">
        <v>-3.19999999999999</v>
      </c>
    </row>
    <row r="339" spans="1:33" s="155" customFormat="1" x14ac:dyDescent="0.35">
      <c r="A339" s="59" t="str">
        <f t="shared" si="47"/>
        <v>ASY-000087-00POUS270144</v>
      </c>
      <c r="B339" s="133">
        <v>45562</v>
      </c>
      <c r="C339" s="81">
        <f t="shared" ca="1" si="44"/>
        <v>45729</v>
      </c>
      <c r="D339" s="14" t="s">
        <v>108</v>
      </c>
      <c r="E339" s="82" t="str">
        <f t="shared" si="42"/>
        <v>ASY-0000</v>
      </c>
      <c r="F339" s="135" t="s">
        <v>88</v>
      </c>
      <c r="G339" s="135" t="s">
        <v>190</v>
      </c>
      <c r="H339" s="142">
        <v>50850295</v>
      </c>
      <c r="I339" s="150">
        <v>22</v>
      </c>
      <c r="J339" s="144">
        <f t="shared" si="45"/>
        <v>10</v>
      </c>
      <c r="K339" s="135" t="s">
        <v>190</v>
      </c>
      <c r="L339" s="84">
        <v>22</v>
      </c>
      <c r="M339" s="84">
        <v>0</v>
      </c>
      <c r="N339" s="84">
        <v>0</v>
      </c>
      <c r="O339" s="84">
        <v>0</v>
      </c>
      <c r="P339" s="85"/>
      <c r="Q339" s="86">
        <f t="shared" si="46"/>
        <v>0</v>
      </c>
      <c r="R339" s="87">
        <f t="shared" si="43"/>
        <v>22</v>
      </c>
      <c r="S339" s="87">
        <f t="shared" si="48"/>
        <v>0</v>
      </c>
      <c r="T339" s="136" t="s">
        <v>301</v>
      </c>
      <c r="U339" s="154"/>
      <c r="V339" t="s">
        <v>585</v>
      </c>
      <c r="W339" t="s">
        <v>560</v>
      </c>
      <c r="X339" t="s">
        <v>303</v>
      </c>
      <c r="Y339" t="s">
        <v>303</v>
      </c>
      <c r="Z339"/>
      <c r="AB339" s="155">
        <v>50850209</v>
      </c>
      <c r="AC339" s="155">
        <v>12</v>
      </c>
      <c r="AD339" s="155">
        <v>2</v>
      </c>
      <c r="AE339" s="155" t="s">
        <v>303</v>
      </c>
      <c r="AF339" s="155" t="s">
        <v>303</v>
      </c>
      <c r="AG339" s="156">
        <v>6.6799999999999901E-2</v>
      </c>
    </row>
    <row r="340" spans="1:33" s="155" customFormat="1" x14ac:dyDescent="0.35">
      <c r="A340" s="59" t="str">
        <f t="shared" si="47"/>
        <v>L35-I-48-10-40-80-MULT-120POUS270472</v>
      </c>
      <c r="B340" s="133">
        <v>45562</v>
      </c>
      <c r="C340" s="81">
        <f t="shared" ca="1" si="44"/>
        <v>45729</v>
      </c>
      <c r="D340" s="14" t="s">
        <v>503</v>
      </c>
      <c r="E340" s="82" t="str">
        <f t="shared" si="42"/>
        <v>L35-I-48</v>
      </c>
      <c r="F340" s="135" t="s">
        <v>87</v>
      </c>
      <c r="G340" s="135" t="s">
        <v>504</v>
      </c>
      <c r="H340" s="16">
        <v>30850141</v>
      </c>
      <c r="I340" s="145">
        <v>16</v>
      </c>
      <c r="J340" s="144">
        <f t="shared" si="45"/>
        <v>10</v>
      </c>
      <c r="K340" s="135" t="s">
        <v>504</v>
      </c>
      <c r="L340" s="84">
        <v>3</v>
      </c>
      <c r="M340" s="84">
        <v>13</v>
      </c>
      <c r="N340" s="84">
        <v>0</v>
      </c>
      <c r="O340" s="84">
        <v>0</v>
      </c>
      <c r="P340" s="85"/>
      <c r="Q340" s="86">
        <f t="shared" si="46"/>
        <v>0</v>
      </c>
      <c r="R340" s="87">
        <f t="shared" si="43"/>
        <v>3</v>
      </c>
      <c r="S340" s="87">
        <f t="shared" si="48"/>
        <v>0</v>
      </c>
      <c r="T340" s="136">
        <f ca="1">DAYS360(B340,C340)</f>
        <v>166</v>
      </c>
      <c r="U340" s="154"/>
      <c r="V340" t="s">
        <v>561</v>
      </c>
      <c r="W340" t="s">
        <v>560</v>
      </c>
      <c r="X340" t="s">
        <v>303</v>
      </c>
      <c r="Y340" t="s">
        <v>303</v>
      </c>
      <c r="Z340" t="s">
        <v>772</v>
      </c>
      <c r="AB340" s="155">
        <v>50850211</v>
      </c>
      <c r="AC340" s="155">
        <v>12</v>
      </c>
      <c r="AD340" s="155">
        <v>8</v>
      </c>
      <c r="AE340" s="155" t="s">
        <v>303</v>
      </c>
      <c r="AF340" s="155" t="s">
        <v>303</v>
      </c>
      <c r="AG340" s="156">
        <v>0</v>
      </c>
    </row>
    <row r="341" spans="1:33" s="155" customFormat="1" x14ac:dyDescent="0.35">
      <c r="A341" s="59" t="str">
        <f t="shared" si="47"/>
        <v>ASY-000080-00POUS270472</v>
      </c>
      <c r="B341" s="133">
        <v>45562</v>
      </c>
      <c r="C341" s="81">
        <f t="shared" ca="1" si="44"/>
        <v>45729</v>
      </c>
      <c r="D341" s="14" t="s">
        <v>106</v>
      </c>
      <c r="E341" s="82" t="str">
        <f t="shared" si="42"/>
        <v>ASY-0000</v>
      </c>
      <c r="F341" s="135" t="s">
        <v>88</v>
      </c>
      <c r="G341" s="135" t="s">
        <v>504</v>
      </c>
      <c r="H341" s="142">
        <v>50850296</v>
      </c>
      <c r="I341" s="150">
        <v>16</v>
      </c>
      <c r="J341" s="144">
        <f t="shared" si="45"/>
        <v>10</v>
      </c>
      <c r="K341" s="135" t="s">
        <v>504</v>
      </c>
      <c r="L341" s="84">
        <v>16</v>
      </c>
      <c r="M341" s="84">
        <v>0</v>
      </c>
      <c r="N341" s="84">
        <v>0</v>
      </c>
      <c r="O341" s="84">
        <v>0</v>
      </c>
      <c r="P341" s="85"/>
      <c r="Q341" s="86">
        <f t="shared" si="46"/>
        <v>0</v>
      </c>
      <c r="R341" s="87">
        <f t="shared" si="43"/>
        <v>16</v>
      </c>
      <c r="S341" s="87">
        <f t="shared" si="48"/>
        <v>0</v>
      </c>
      <c r="T341" s="84" t="s">
        <v>301</v>
      </c>
      <c r="U341" s="154"/>
      <c r="V341" t="s">
        <v>561</v>
      </c>
      <c r="W341" t="s">
        <v>560</v>
      </c>
      <c r="X341" t="s">
        <v>303</v>
      </c>
      <c r="Y341" t="s">
        <v>303</v>
      </c>
      <c r="Z341"/>
      <c r="AB341" s="155">
        <v>50850212</v>
      </c>
      <c r="AC341" s="155">
        <v>12</v>
      </c>
      <c r="AD341" s="155">
        <v>8</v>
      </c>
      <c r="AE341" s="155" t="s">
        <v>303</v>
      </c>
      <c r="AF341" s="155" t="s">
        <v>303</v>
      </c>
      <c r="AG341" s="156">
        <v>0</v>
      </c>
    </row>
    <row r="342" spans="1:33" s="155" customFormat="1" x14ac:dyDescent="0.35">
      <c r="A342" s="59" t="str">
        <f t="shared" si="47"/>
        <v>ASY-000087-00POUS270472</v>
      </c>
      <c r="B342" s="133">
        <v>45562</v>
      </c>
      <c r="C342" s="81">
        <f t="shared" ca="1" si="44"/>
        <v>45729</v>
      </c>
      <c r="D342" s="14" t="s">
        <v>108</v>
      </c>
      <c r="E342" s="82" t="str">
        <f t="shared" si="42"/>
        <v>ASY-0000</v>
      </c>
      <c r="F342" s="135" t="s">
        <v>88</v>
      </c>
      <c r="G342" s="135" t="s">
        <v>504</v>
      </c>
      <c r="H342" s="142">
        <v>50850297</v>
      </c>
      <c r="I342" s="150">
        <v>16</v>
      </c>
      <c r="J342" s="144">
        <f t="shared" si="45"/>
        <v>10</v>
      </c>
      <c r="K342" s="135" t="s">
        <v>504</v>
      </c>
      <c r="L342" s="84">
        <v>16</v>
      </c>
      <c r="M342" s="84">
        <v>0</v>
      </c>
      <c r="N342" s="84">
        <v>0</v>
      </c>
      <c r="O342" s="84">
        <v>0</v>
      </c>
      <c r="P342" s="85"/>
      <c r="Q342" s="86">
        <f t="shared" si="46"/>
        <v>0</v>
      </c>
      <c r="R342" s="87">
        <f t="shared" si="43"/>
        <v>16</v>
      </c>
      <c r="S342" s="87">
        <f t="shared" si="48"/>
        <v>0</v>
      </c>
      <c r="T342" s="84" t="s">
        <v>301</v>
      </c>
      <c r="U342" s="154"/>
      <c r="V342" t="s">
        <v>561</v>
      </c>
      <c r="W342" t="s">
        <v>560</v>
      </c>
      <c r="X342" t="s">
        <v>303</v>
      </c>
      <c r="Y342" t="s">
        <v>303</v>
      </c>
      <c r="Z342"/>
      <c r="AB342" s="155">
        <v>50850213</v>
      </c>
      <c r="AC342" s="155">
        <v>12</v>
      </c>
      <c r="AD342" s="155">
        <v>8</v>
      </c>
      <c r="AE342" s="155" t="s">
        <v>303</v>
      </c>
      <c r="AF342" s="155" t="s">
        <v>303</v>
      </c>
      <c r="AG342" s="156">
        <v>0.26719999999999899</v>
      </c>
    </row>
    <row r="343" spans="1:33" s="155" customFormat="1" x14ac:dyDescent="0.35">
      <c r="A343" s="59" t="str">
        <f t="shared" si="47"/>
        <v>L35-I-48-06-27-90-MULT-120POUS270375</v>
      </c>
      <c r="B343" s="133">
        <v>45562</v>
      </c>
      <c r="C343" s="81">
        <f t="shared" ca="1" si="44"/>
        <v>45729</v>
      </c>
      <c r="D343" s="14" t="s">
        <v>505</v>
      </c>
      <c r="E343" s="82" t="str">
        <f t="shared" si="42"/>
        <v>L35-I-48</v>
      </c>
      <c r="F343" s="135" t="s">
        <v>87</v>
      </c>
      <c r="G343" s="135" t="s">
        <v>506</v>
      </c>
      <c r="H343" s="16">
        <v>30850142</v>
      </c>
      <c r="I343" s="145">
        <v>12</v>
      </c>
      <c r="J343" s="144">
        <f t="shared" si="45"/>
        <v>10</v>
      </c>
      <c r="K343" s="135" t="s">
        <v>506</v>
      </c>
      <c r="L343" s="84">
        <v>0</v>
      </c>
      <c r="M343" s="84">
        <v>12</v>
      </c>
      <c r="N343" s="84">
        <v>0</v>
      </c>
      <c r="O343" s="84">
        <v>0</v>
      </c>
      <c r="P343" s="85"/>
      <c r="Q343" s="86">
        <f t="shared" si="46"/>
        <v>0</v>
      </c>
      <c r="R343" s="87">
        <f t="shared" si="43"/>
        <v>0</v>
      </c>
      <c r="S343" s="87">
        <f t="shared" si="48"/>
        <v>0</v>
      </c>
      <c r="T343" s="136">
        <f ca="1">DAYS360(B343,C343)</f>
        <v>166</v>
      </c>
      <c r="U343" s="154"/>
      <c r="V343" t="s">
        <v>585</v>
      </c>
      <c r="W343" t="s">
        <v>560</v>
      </c>
      <c r="X343" t="s">
        <v>303</v>
      </c>
      <c r="Y343" t="s">
        <v>303</v>
      </c>
      <c r="Z343" t="s">
        <v>772</v>
      </c>
      <c r="AB343" s="155">
        <v>50850215</v>
      </c>
      <c r="AC343" s="155">
        <v>12</v>
      </c>
      <c r="AD343" s="155">
        <v>7</v>
      </c>
      <c r="AE343" s="155" t="s">
        <v>303</v>
      </c>
      <c r="AF343" s="155" t="s">
        <v>303</v>
      </c>
      <c r="AG343" s="156">
        <v>0</v>
      </c>
    </row>
    <row r="344" spans="1:33" s="155" customFormat="1" x14ac:dyDescent="0.35">
      <c r="A344" s="59" t="str">
        <f t="shared" si="47"/>
        <v>ASY-000080-00POUS270375</v>
      </c>
      <c r="B344" s="133">
        <v>45562</v>
      </c>
      <c r="C344" s="81">
        <f t="shared" ca="1" si="44"/>
        <v>45729</v>
      </c>
      <c r="D344" s="14" t="s">
        <v>106</v>
      </c>
      <c r="E344" s="82" t="str">
        <f t="shared" si="42"/>
        <v>ASY-0000</v>
      </c>
      <c r="F344" s="135" t="s">
        <v>88</v>
      </c>
      <c r="G344" s="135" t="s">
        <v>506</v>
      </c>
      <c r="H344" s="142">
        <v>50850299</v>
      </c>
      <c r="I344" s="150">
        <v>12</v>
      </c>
      <c r="J344" s="144">
        <f t="shared" si="45"/>
        <v>10</v>
      </c>
      <c r="K344" s="135" t="s">
        <v>506</v>
      </c>
      <c r="L344" s="84">
        <v>12</v>
      </c>
      <c r="M344" s="84">
        <v>0</v>
      </c>
      <c r="N344" s="84">
        <v>0</v>
      </c>
      <c r="O344" s="84">
        <v>0</v>
      </c>
      <c r="P344" s="85"/>
      <c r="Q344" s="86">
        <f t="shared" si="46"/>
        <v>0</v>
      </c>
      <c r="R344" s="87">
        <f t="shared" si="43"/>
        <v>12</v>
      </c>
      <c r="S344" s="87">
        <f t="shared" si="48"/>
        <v>0</v>
      </c>
      <c r="T344" s="136" t="s">
        <v>301</v>
      </c>
      <c r="U344" s="154"/>
      <c r="V344" t="s">
        <v>585</v>
      </c>
      <c r="W344" t="s">
        <v>560</v>
      </c>
      <c r="X344" t="s">
        <v>303</v>
      </c>
      <c r="Y344" t="s">
        <v>303</v>
      </c>
      <c r="Z344"/>
      <c r="AB344" s="155">
        <v>50850216</v>
      </c>
      <c r="AC344" s="155">
        <v>12</v>
      </c>
      <c r="AD344" s="155">
        <v>7</v>
      </c>
      <c r="AE344" s="155" t="s">
        <v>303</v>
      </c>
      <c r="AF344" s="155" t="s">
        <v>303</v>
      </c>
      <c r="AG344" s="156">
        <v>-11.2</v>
      </c>
    </row>
    <row r="345" spans="1:33" s="155" customFormat="1" x14ac:dyDescent="0.35">
      <c r="A345" s="59" t="str">
        <f t="shared" si="47"/>
        <v>ASY-000087-00POUS270375</v>
      </c>
      <c r="B345" s="133">
        <v>45562</v>
      </c>
      <c r="C345" s="81">
        <f t="shared" ca="1" si="44"/>
        <v>45729</v>
      </c>
      <c r="D345" s="14" t="s">
        <v>108</v>
      </c>
      <c r="E345" s="82" t="str">
        <f t="shared" si="42"/>
        <v>ASY-0000</v>
      </c>
      <c r="F345" s="135" t="s">
        <v>88</v>
      </c>
      <c r="G345" s="135" t="s">
        <v>506</v>
      </c>
      <c r="H345" s="142">
        <v>50850298</v>
      </c>
      <c r="I345" s="150">
        <v>12</v>
      </c>
      <c r="J345" s="144">
        <f t="shared" si="45"/>
        <v>10</v>
      </c>
      <c r="K345" s="135" t="s">
        <v>506</v>
      </c>
      <c r="L345" s="84">
        <v>12</v>
      </c>
      <c r="M345" s="84">
        <v>0</v>
      </c>
      <c r="N345" s="84">
        <v>0</v>
      </c>
      <c r="O345" s="84">
        <v>0</v>
      </c>
      <c r="P345" s="85"/>
      <c r="Q345" s="86">
        <f t="shared" si="46"/>
        <v>0</v>
      </c>
      <c r="R345" s="87">
        <f t="shared" si="43"/>
        <v>12</v>
      </c>
      <c r="S345" s="87">
        <f t="shared" si="48"/>
        <v>0</v>
      </c>
      <c r="T345" s="136" t="s">
        <v>301</v>
      </c>
      <c r="U345" s="154"/>
      <c r="V345" t="s">
        <v>585</v>
      </c>
      <c r="W345" t="s">
        <v>560</v>
      </c>
      <c r="X345" t="s">
        <v>303</v>
      </c>
      <c r="Y345" t="s">
        <v>303</v>
      </c>
      <c r="Z345"/>
      <c r="AB345" s="155">
        <v>50850217</v>
      </c>
      <c r="AC345" s="155">
        <v>12</v>
      </c>
      <c r="AD345" s="155">
        <v>7</v>
      </c>
      <c r="AE345" s="155" t="s">
        <v>303</v>
      </c>
      <c r="AF345" s="155" t="s">
        <v>303</v>
      </c>
      <c r="AG345" s="156">
        <v>0.23380000000000001</v>
      </c>
    </row>
    <row r="346" spans="1:33" s="155" customFormat="1" x14ac:dyDescent="0.35">
      <c r="A346" s="59" t="str">
        <f t="shared" si="47"/>
        <v>L35-I-48-08-27-80-MULT-120POUS270360</v>
      </c>
      <c r="B346" s="133">
        <v>45562</v>
      </c>
      <c r="C346" s="81">
        <f t="shared" ca="1" si="44"/>
        <v>45729</v>
      </c>
      <c r="D346" s="14" t="s">
        <v>507</v>
      </c>
      <c r="E346" s="82" t="str">
        <f t="shared" si="42"/>
        <v>L35-I-48</v>
      </c>
      <c r="F346" s="135" t="s">
        <v>87</v>
      </c>
      <c r="G346" s="135" t="s">
        <v>508</v>
      </c>
      <c r="H346" s="16">
        <v>30850143</v>
      </c>
      <c r="I346" s="145">
        <v>12</v>
      </c>
      <c r="J346" s="144">
        <f t="shared" si="45"/>
        <v>10</v>
      </c>
      <c r="K346" s="135" t="s">
        <v>508</v>
      </c>
      <c r="L346" s="84">
        <v>0</v>
      </c>
      <c r="M346" s="84">
        <v>12</v>
      </c>
      <c r="N346" s="84">
        <v>0</v>
      </c>
      <c r="O346" s="84">
        <v>0</v>
      </c>
      <c r="P346" s="85"/>
      <c r="Q346" s="86">
        <f t="shared" si="46"/>
        <v>0</v>
      </c>
      <c r="R346" s="87">
        <f t="shared" si="43"/>
        <v>0</v>
      </c>
      <c r="S346" s="87">
        <f t="shared" si="48"/>
        <v>0</v>
      </c>
      <c r="T346" s="136">
        <f ca="1">DAYS360(B346,C346)</f>
        <v>166</v>
      </c>
      <c r="U346" s="154"/>
      <c r="V346" t="s">
        <v>585</v>
      </c>
      <c r="W346" t="s">
        <v>560</v>
      </c>
      <c r="X346" t="s">
        <v>303</v>
      </c>
      <c r="Y346" t="s">
        <v>303</v>
      </c>
      <c r="Z346" t="s">
        <v>772</v>
      </c>
      <c r="AB346" s="155">
        <v>50850219</v>
      </c>
      <c r="AC346" s="155">
        <v>12</v>
      </c>
      <c r="AD346" s="155">
        <v>25</v>
      </c>
      <c r="AE346" s="155" t="s">
        <v>303</v>
      </c>
      <c r="AF346" s="155" t="s">
        <v>303</v>
      </c>
      <c r="AG346" s="156">
        <v>0</v>
      </c>
    </row>
    <row r="347" spans="1:33" s="155" customFormat="1" x14ac:dyDescent="0.35">
      <c r="A347" s="59" t="str">
        <f t="shared" si="47"/>
        <v>ASY-000080-00POUS270360</v>
      </c>
      <c r="B347" s="133">
        <v>45562</v>
      </c>
      <c r="C347" s="81">
        <f t="shared" ca="1" si="44"/>
        <v>45729</v>
      </c>
      <c r="D347" s="14" t="s">
        <v>106</v>
      </c>
      <c r="E347" s="82" t="str">
        <f t="shared" ref="E347:E410" si="49">LEFT(D347,8)</f>
        <v>ASY-0000</v>
      </c>
      <c r="F347" s="135" t="s">
        <v>88</v>
      </c>
      <c r="G347" s="135" t="s">
        <v>508</v>
      </c>
      <c r="H347" s="142">
        <v>50850301</v>
      </c>
      <c r="I347" s="150">
        <v>12</v>
      </c>
      <c r="J347" s="144">
        <f t="shared" si="45"/>
        <v>10</v>
      </c>
      <c r="K347" s="135" t="s">
        <v>508</v>
      </c>
      <c r="L347" s="84">
        <v>12</v>
      </c>
      <c r="M347" s="84">
        <v>0</v>
      </c>
      <c r="N347" s="84">
        <v>0</v>
      </c>
      <c r="O347" s="84">
        <v>0</v>
      </c>
      <c r="P347" s="85"/>
      <c r="Q347" s="86">
        <f t="shared" si="46"/>
        <v>0</v>
      </c>
      <c r="R347" s="87">
        <f t="shared" si="43"/>
        <v>12</v>
      </c>
      <c r="S347" s="87">
        <f t="shared" si="48"/>
        <v>0</v>
      </c>
      <c r="T347" s="136" t="s">
        <v>301</v>
      </c>
      <c r="U347" s="154"/>
      <c r="V347" t="s">
        <v>585</v>
      </c>
      <c r="W347" t="s">
        <v>560</v>
      </c>
      <c r="X347" t="s">
        <v>303</v>
      </c>
      <c r="Y347" t="s">
        <v>303</v>
      </c>
      <c r="Z347"/>
      <c r="AB347" s="155">
        <v>50850220</v>
      </c>
      <c r="AC347" s="155">
        <v>12</v>
      </c>
      <c r="AD347" s="155">
        <v>25</v>
      </c>
      <c r="AE347" s="155" t="s">
        <v>303</v>
      </c>
      <c r="AF347" s="155" t="s">
        <v>303</v>
      </c>
      <c r="AG347" s="156">
        <v>-40</v>
      </c>
    </row>
    <row r="348" spans="1:33" s="155" customFormat="1" x14ac:dyDescent="0.35">
      <c r="A348" s="59" t="str">
        <f t="shared" si="47"/>
        <v>ASY-000087-00POUS270360</v>
      </c>
      <c r="B348" s="133">
        <v>45562</v>
      </c>
      <c r="C348" s="81">
        <f t="shared" ca="1" si="44"/>
        <v>45729</v>
      </c>
      <c r="D348" s="14" t="s">
        <v>108</v>
      </c>
      <c r="E348" s="82" t="str">
        <f t="shared" si="49"/>
        <v>ASY-0000</v>
      </c>
      <c r="F348" s="135" t="s">
        <v>88</v>
      </c>
      <c r="G348" s="135" t="s">
        <v>508</v>
      </c>
      <c r="H348" s="142">
        <v>50850300</v>
      </c>
      <c r="I348" s="150">
        <v>12</v>
      </c>
      <c r="J348" s="144">
        <f t="shared" si="45"/>
        <v>10</v>
      </c>
      <c r="K348" s="135" t="s">
        <v>508</v>
      </c>
      <c r="L348" s="84">
        <v>12</v>
      </c>
      <c r="M348" s="84">
        <v>0</v>
      </c>
      <c r="N348" s="84">
        <v>0</v>
      </c>
      <c r="O348" s="84">
        <v>0</v>
      </c>
      <c r="P348" s="85"/>
      <c r="Q348" s="86">
        <f t="shared" si="46"/>
        <v>0</v>
      </c>
      <c r="R348" s="87">
        <f t="shared" si="43"/>
        <v>12</v>
      </c>
      <c r="S348" s="87">
        <f t="shared" si="48"/>
        <v>0</v>
      </c>
      <c r="T348" s="136" t="s">
        <v>301</v>
      </c>
      <c r="U348" s="154"/>
      <c r="V348" t="s">
        <v>585</v>
      </c>
      <c r="W348" t="s">
        <v>560</v>
      </c>
      <c r="X348" t="s">
        <v>303</v>
      </c>
      <c r="Y348" t="s">
        <v>303</v>
      </c>
      <c r="Z348"/>
      <c r="AB348" s="155">
        <v>50850221</v>
      </c>
      <c r="AC348" s="155">
        <v>12</v>
      </c>
      <c r="AD348" s="155">
        <v>25</v>
      </c>
      <c r="AE348" s="155" t="s">
        <v>303</v>
      </c>
      <c r="AF348" s="155" t="s">
        <v>303</v>
      </c>
      <c r="AG348" s="156">
        <v>0.83499999999999897</v>
      </c>
    </row>
    <row r="349" spans="1:33" s="155" customFormat="1" x14ac:dyDescent="0.35">
      <c r="A349" s="59" t="str">
        <f t="shared" si="47"/>
        <v>L35-I-48-06-40-80-MULT-120POUS270262</v>
      </c>
      <c r="B349" s="133">
        <v>45562</v>
      </c>
      <c r="C349" s="81">
        <f t="shared" ca="1" si="44"/>
        <v>45729</v>
      </c>
      <c r="D349" s="14" t="s">
        <v>509</v>
      </c>
      <c r="E349" s="82" t="str">
        <f t="shared" si="49"/>
        <v>L35-I-48</v>
      </c>
      <c r="F349" s="135" t="s">
        <v>87</v>
      </c>
      <c r="G349" s="135" t="s">
        <v>510</v>
      </c>
      <c r="H349" s="16">
        <v>30850144</v>
      </c>
      <c r="I349" s="145">
        <v>10</v>
      </c>
      <c r="J349" s="144">
        <f t="shared" si="45"/>
        <v>10</v>
      </c>
      <c r="K349" s="135" t="s">
        <v>510</v>
      </c>
      <c r="L349" s="84">
        <v>1</v>
      </c>
      <c r="M349" s="84">
        <v>9</v>
      </c>
      <c r="N349" s="84">
        <v>0</v>
      </c>
      <c r="O349" s="84">
        <v>0</v>
      </c>
      <c r="P349" s="85"/>
      <c r="Q349" s="86">
        <f t="shared" si="46"/>
        <v>0</v>
      </c>
      <c r="R349" s="87">
        <f t="shared" si="43"/>
        <v>1</v>
      </c>
      <c r="S349" s="87">
        <f t="shared" si="48"/>
        <v>0</v>
      </c>
      <c r="T349" s="136">
        <f ca="1">DAYS360(B349,C349)</f>
        <v>166</v>
      </c>
      <c r="U349" s="154"/>
      <c r="V349" t="s">
        <v>561</v>
      </c>
      <c r="W349" t="s">
        <v>560</v>
      </c>
      <c r="X349" t="s">
        <v>303</v>
      </c>
      <c r="Y349" t="s">
        <v>303</v>
      </c>
      <c r="Z349" t="s">
        <v>772</v>
      </c>
      <c r="AB349" s="155">
        <v>50850223</v>
      </c>
      <c r="AC349" s="155">
        <v>12</v>
      </c>
      <c r="AD349" s="155">
        <v>12</v>
      </c>
      <c r="AE349" s="155" t="s">
        <v>303</v>
      </c>
      <c r="AF349" s="155" t="s">
        <v>303</v>
      </c>
      <c r="AG349" s="156">
        <v>0</v>
      </c>
    </row>
    <row r="350" spans="1:33" s="155" customFormat="1" x14ac:dyDescent="0.35">
      <c r="A350" s="59" t="str">
        <f t="shared" si="47"/>
        <v>ASY-000080-00POUS270262</v>
      </c>
      <c r="B350" s="133">
        <v>45562</v>
      </c>
      <c r="C350" s="81">
        <f t="shared" ca="1" si="44"/>
        <v>45729</v>
      </c>
      <c r="D350" s="14" t="s">
        <v>106</v>
      </c>
      <c r="E350" s="82" t="str">
        <f t="shared" si="49"/>
        <v>ASY-0000</v>
      </c>
      <c r="F350" s="135" t="s">
        <v>88</v>
      </c>
      <c r="G350" s="135" t="s">
        <v>510</v>
      </c>
      <c r="H350" s="142">
        <v>50850303</v>
      </c>
      <c r="I350" s="150">
        <v>10</v>
      </c>
      <c r="J350" s="144">
        <f t="shared" si="45"/>
        <v>10</v>
      </c>
      <c r="K350" s="135" t="s">
        <v>510</v>
      </c>
      <c r="L350" s="84">
        <v>10</v>
      </c>
      <c r="M350" s="84">
        <v>0</v>
      </c>
      <c r="N350" s="84">
        <v>0</v>
      </c>
      <c r="O350" s="84">
        <v>0</v>
      </c>
      <c r="P350" s="85"/>
      <c r="Q350" s="86">
        <f t="shared" si="46"/>
        <v>0</v>
      </c>
      <c r="R350" s="87">
        <f t="shared" si="43"/>
        <v>10</v>
      </c>
      <c r="S350" s="87">
        <f t="shared" si="48"/>
        <v>0</v>
      </c>
      <c r="T350" s="84" t="s">
        <v>301</v>
      </c>
      <c r="U350" s="154"/>
      <c r="V350" t="s">
        <v>561</v>
      </c>
      <c r="W350" t="s">
        <v>560</v>
      </c>
      <c r="X350" t="s">
        <v>303</v>
      </c>
      <c r="Y350" t="s">
        <v>303</v>
      </c>
      <c r="Z350"/>
      <c r="AB350" s="155">
        <v>50850224</v>
      </c>
      <c r="AC350" s="155">
        <v>12</v>
      </c>
      <c r="AD350" s="155">
        <v>12</v>
      </c>
      <c r="AE350" s="155" t="s">
        <v>303</v>
      </c>
      <c r="AF350" s="155" t="s">
        <v>303</v>
      </c>
      <c r="AG350" s="156">
        <v>-19.1999999999999</v>
      </c>
    </row>
    <row r="351" spans="1:33" s="155" customFormat="1" x14ac:dyDescent="0.35">
      <c r="A351" s="59" t="str">
        <f t="shared" si="47"/>
        <v>ASY-000087-00POUS270262</v>
      </c>
      <c r="B351" s="133">
        <v>45562</v>
      </c>
      <c r="C351" s="81">
        <f t="shared" ca="1" si="44"/>
        <v>45729</v>
      </c>
      <c r="D351" s="14" t="s">
        <v>108</v>
      </c>
      <c r="E351" s="82" t="str">
        <f t="shared" si="49"/>
        <v>ASY-0000</v>
      </c>
      <c r="F351" s="135" t="s">
        <v>88</v>
      </c>
      <c r="G351" s="135" t="s">
        <v>510</v>
      </c>
      <c r="H351" s="142">
        <v>50850302</v>
      </c>
      <c r="I351" s="150">
        <v>10</v>
      </c>
      <c r="J351" s="144">
        <f t="shared" si="45"/>
        <v>10</v>
      </c>
      <c r="K351" s="135" t="s">
        <v>510</v>
      </c>
      <c r="L351" s="84">
        <v>10</v>
      </c>
      <c r="M351" s="84">
        <v>0</v>
      </c>
      <c r="N351" s="84">
        <v>0</v>
      </c>
      <c r="O351" s="84">
        <v>0</v>
      </c>
      <c r="P351" s="85"/>
      <c r="Q351" s="86">
        <f t="shared" si="46"/>
        <v>0</v>
      </c>
      <c r="R351" s="87">
        <f t="shared" si="43"/>
        <v>10</v>
      </c>
      <c r="S351" s="87">
        <f t="shared" si="48"/>
        <v>0</v>
      </c>
      <c r="T351" s="84" t="s">
        <v>301</v>
      </c>
      <c r="U351" s="154"/>
      <c r="V351" t="s">
        <v>561</v>
      </c>
      <c r="W351" t="s">
        <v>560</v>
      </c>
      <c r="X351" t="s">
        <v>303</v>
      </c>
      <c r="Y351" t="s">
        <v>303</v>
      </c>
      <c r="Z351"/>
      <c r="AB351" s="155">
        <v>50850225</v>
      </c>
      <c r="AC351" s="155">
        <v>12</v>
      </c>
      <c r="AD351" s="155">
        <v>12</v>
      </c>
      <c r="AE351" s="155" t="s">
        <v>303</v>
      </c>
      <c r="AF351" s="155" t="s">
        <v>303</v>
      </c>
      <c r="AG351" s="156">
        <v>0.40079999999999899</v>
      </c>
    </row>
    <row r="352" spans="1:33" s="155" customFormat="1" x14ac:dyDescent="0.35">
      <c r="A352" s="59" t="str">
        <f t="shared" si="47"/>
        <v>L35-I-48-12-40-90-MULT-120POUS270448</v>
      </c>
      <c r="B352" s="133">
        <v>45562</v>
      </c>
      <c r="C352" s="81">
        <f t="shared" ca="1" si="44"/>
        <v>45729</v>
      </c>
      <c r="D352" s="14" t="s">
        <v>511</v>
      </c>
      <c r="E352" s="82" t="str">
        <f t="shared" si="49"/>
        <v>L35-I-48</v>
      </c>
      <c r="F352" s="135" t="s">
        <v>87</v>
      </c>
      <c r="G352" s="135" t="s">
        <v>512</v>
      </c>
      <c r="H352" s="16">
        <v>30850145</v>
      </c>
      <c r="I352" s="145">
        <v>10</v>
      </c>
      <c r="J352" s="144">
        <f t="shared" si="45"/>
        <v>10</v>
      </c>
      <c r="K352" s="135" t="s">
        <v>512</v>
      </c>
      <c r="L352" s="84">
        <v>0</v>
      </c>
      <c r="M352" s="84">
        <v>10</v>
      </c>
      <c r="N352" s="84">
        <v>0</v>
      </c>
      <c r="O352" s="84">
        <v>0</v>
      </c>
      <c r="P352" s="85"/>
      <c r="Q352" s="86">
        <f t="shared" si="46"/>
        <v>0</v>
      </c>
      <c r="R352" s="87">
        <f t="shared" si="43"/>
        <v>0</v>
      </c>
      <c r="S352" s="87">
        <f t="shared" si="48"/>
        <v>0</v>
      </c>
      <c r="T352" s="136">
        <f ca="1">DAYS360(B352,C352)</f>
        <v>166</v>
      </c>
      <c r="U352" s="154"/>
      <c r="V352" t="s">
        <v>561</v>
      </c>
      <c r="W352" t="s">
        <v>560</v>
      </c>
      <c r="X352" t="s">
        <v>303</v>
      </c>
      <c r="Y352" t="s">
        <v>303</v>
      </c>
      <c r="Z352" t="s">
        <v>772</v>
      </c>
      <c r="AB352" s="155">
        <v>50850227</v>
      </c>
      <c r="AC352" s="155">
        <v>12</v>
      </c>
      <c r="AD352" s="155">
        <v>4</v>
      </c>
      <c r="AE352" s="155" t="s">
        <v>303</v>
      </c>
      <c r="AF352" s="155" t="s">
        <v>303</v>
      </c>
      <c r="AG352" s="156">
        <v>0</v>
      </c>
    </row>
    <row r="353" spans="1:33" s="155" customFormat="1" x14ac:dyDescent="0.35">
      <c r="A353" s="59" t="str">
        <f t="shared" si="47"/>
        <v>ASY-000080-00POUS270448</v>
      </c>
      <c r="B353" s="133">
        <v>45562</v>
      </c>
      <c r="C353" s="81">
        <f t="shared" ca="1" si="44"/>
        <v>45729</v>
      </c>
      <c r="D353" s="14" t="s">
        <v>106</v>
      </c>
      <c r="E353" s="82" t="str">
        <f t="shared" si="49"/>
        <v>ASY-0000</v>
      </c>
      <c r="F353" s="135" t="s">
        <v>88</v>
      </c>
      <c r="G353" s="135" t="s">
        <v>512</v>
      </c>
      <c r="H353" s="142">
        <v>50850305</v>
      </c>
      <c r="I353" s="150">
        <v>10</v>
      </c>
      <c r="J353" s="144">
        <f t="shared" si="45"/>
        <v>10</v>
      </c>
      <c r="K353" s="135" t="s">
        <v>512</v>
      </c>
      <c r="L353" s="84">
        <v>10</v>
      </c>
      <c r="M353" s="84">
        <v>0</v>
      </c>
      <c r="N353" s="84">
        <v>0</v>
      </c>
      <c r="O353" s="84">
        <v>0</v>
      </c>
      <c r="P353" s="85"/>
      <c r="Q353" s="86">
        <f t="shared" si="46"/>
        <v>0</v>
      </c>
      <c r="R353" s="87">
        <f t="shared" ref="R353:R405" si="50">IFERROR(VLOOKUP(H353,AB:AE,3,0),0)</f>
        <v>10</v>
      </c>
      <c r="S353" s="87">
        <f t="shared" si="48"/>
        <v>0</v>
      </c>
      <c r="T353" s="84" t="s">
        <v>301</v>
      </c>
      <c r="U353" s="154"/>
      <c r="V353" t="s">
        <v>561</v>
      </c>
      <c r="W353" t="s">
        <v>560</v>
      </c>
      <c r="X353" t="s">
        <v>303</v>
      </c>
      <c r="Y353" t="s">
        <v>303</v>
      </c>
      <c r="Z353"/>
      <c r="AB353" s="155">
        <v>50850228</v>
      </c>
      <c r="AC353" s="155">
        <v>12</v>
      </c>
      <c r="AD353" s="155">
        <v>4</v>
      </c>
      <c r="AE353" s="155" t="s">
        <v>303</v>
      </c>
      <c r="AF353" s="155" t="s">
        <v>303</v>
      </c>
      <c r="AG353" s="156">
        <v>-6.3999999999999897</v>
      </c>
    </row>
    <row r="354" spans="1:33" s="155" customFormat="1" x14ac:dyDescent="0.35">
      <c r="A354" s="59" t="str">
        <f t="shared" si="47"/>
        <v>ASY-000087-00POUS270448</v>
      </c>
      <c r="B354" s="133">
        <v>45562</v>
      </c>
      <c r="C354" s="81">
        <f t="shared" ca="1" si="44"/>
        <v>45729</v>
      </c>
      <c r="D354" s="14" t="s">
        <v>108</v>
      </c>
      <c r="E354" s="82" t="str">
        <f t="shared" si="49"/>
        <v>ASY-0000</v>
      </c>
      <c r="F354" s="135" t="s">
        <v>88</v>
      </c>
      <c r="G354" s="135" t="s">
        <v>512</v>
      </c>
      <c r="H354" s="142">
        <v>50850304</v>
      </c>
      <c r="I354" s="150">
        <v>10</v>
      </c>
      <c r="J354" s="144">
        <f t="shared" si="45"/>
        <v>10</v>
      </c>
      <c r="K354" s="135" t="s">
        <v>512</v>
      </c>
      <c r="L354" s="84">
        <v>10</v>
      </c>
      <c r="M354" s="84">
        <v>0</v>
      </c>
      <c r="N354" s="84">
        <v>0</v>
      </c>
      <c r="O354" s="84">
        <v>0</v>
      </c>
      <c r="P354" s="85"/>
      <c r="Q354" s="86">
        <f t="shared" si="46"/>
        <v>0</v>
      </c>
      <c r="R354" s="87">
        <f t="shared" si="50"/>
        <v>10</v>
      </c>
      <c r="S354" s="87">
        <f t="shared" si="48"/>
        <v>0</v>
      </c>
      <c r="T354" s="84" t="s">
        <v>301</v>
      </c>
      <c r="U354" s="154"/>
      <c r="V354" t="s">
        <v>561</v>
      </c>
      <c r="W354" t="s">
        <v>560</v>
      </c>
      <c r="X354" t="s">
        <v>303</v>
      </c>
      <c r="Y354" t="s">
        <v>303</v>
      </c>
      <c r="Z354"/>
      <c r="AB354" s="155">
        <v>50850229</v>
      </c>
      <c r="AC354" s="155">
        <v>12</v>
      </c>
      <c r="AD354" s="155">
        <v>4</v>
      </c>
      <c r="AE354" s="155" t="s">
        <v>303</v>
      </c>
      <c r="AF354" s="155" t="s">
        <v>303</v>
      </c>
      <c r="AG354" s="156">
        <v>0.1336</v>
      </c>
    </row>
    <row r="355" spans="1:33" s="155" customFormat="1" x14ac:dyDescent="0.35">
      <c r="A355" s="59" t="str">
        <f t="shared" si="47"/>
        <v>L35-I-48-04-30-80-MULT-120POUS270254</v>
      </c>
      <c r="B355" s="133">
        <v>45562</v>
      </c>
      <c r="C355" s="81">
        <f t="shared" ca="1" si="44"/>
        <v>45729</v>
      </c>
      <c r="D355" s="14" t="s">
        <v>114</v>
      </c>
      <c r="E355" s="82" t="str">
        <f t="shared" si="49"/>
        <v>L35-I-48</v>
      </c>
      <c r="F355" s="135" t="s">
        <v>87</v>
      </c>
      <c r="G355" s="135" t="s">
        <v>513</v>
      </c>
      <c r="H355" s="142">
        <v>30850146</v>
      </c>
      <c r="I355" s="145">
        <v>9</v>
      </c>
      <c r="J355" s="144">
        <f t="shared" si="45"/>
        <v>10</v>
      </c>
      <c r="K355" s="135" t="s">
        <v>513</v>
      </c>
      <c r="L355" s="84">
        <v>9</v>
      </c>
      <c r="M355" s="84">
        <v>0</v>
      </c>
      <c r="N355" s="84">
        <v>0</v>
      </c>
      <c r="O355" s="84">
        <v>0</v>
      </c>
      <c r="P355" s="85"/>
      <c r="Q355" s="86">
        <f t="shared" si="46"/>
        <v>0</v>
      </c>
      <c r="R355" s="87">
        <f t="shared" si="50"/>
        <v>9</v>
      </c>
      <c r="S355" s="87">
        <f t="shared" si="48"/>
        <v>0</v>
      </c>
      <c r="T355" s="136" t="s">
        <v>301</v>
      </c>
      <c r="U355" s="154"/>
      <c r="V355" t="s">
        <v>585</v>
      </c>
      <c r="W355" t="s">
        <v>560</v>
      </c>
      <c r="X355" t="s">
        <v>303</v>
      </c>
      <c r="Y355" t="s">
        <v>303</v>
      </c>
      <c r="Z355" t="s">
        <v>571</v>
      </c>
      <c r="AB355" s="155">
        <v>50850231</v>
      </c>
      <c r="AC355" s="155">
        <v>12</v>
      </c>
      <c r="AD355" s="155">
        <v>28</v>
      </c>
      <c r="AE355" s="155" t="s">
        <v>303</v>
      </c>
      <c r="AF355" s="155" t="s">
        <v>303</v>
      </c>
      <c r="AG355" s="156">
        <v>0</v>
      </c>
    </row>
    <row r="356" spans="1:33" s="155" customFormat="1" x14ac:dyDescent="0.35">
      <c r="A356" s="59" t="str">
        <f t="shared" si="47"/>
        <v>ASY-000080-00POUS270254</v>
      </c>
      <c r="B356" s="133">
        <v>45562</v>
      </c>
      <c r="C356" s="81">
        <f t="shared" ca="1" si="44"/>
        <v>45729</v>
      </c>
      <c r="D356" s="14" t="s">
        <v>106</v>
      </c>
      <c r="E356" s="82" t="str">
        <f t="shared" si="49"/>
        <v>ASY-0000</v>
      </c>
      <c r="F356" s="135" t="s">
        <v>88</v>
      </c>
      <c r="G356" s="135" t="s">
        <v>513</v>
      </c>
      <c r="H356" s="142">
        <v>50850307</v>
      </c>
      <c r="I356" s="150">
        <v>9</v>
      </c>
      <c r="J356" s="144">
        <f t="shared" si="45"/>
        <v>10</v>
      </c>
      <c r="K356" s="135" t="s">
        <v>513</v>
      </c>
      <c r="L356" s="84">
        <v>9</v>
      </c>
      <c r="M356" s="84">
        <v>0</v>
      </c>
      <c r="N356" s="84">
        <v>0</v>
      </c>
      <c r="O356" s="84">
        <v>0</v>
      </c>
      <c r="P356" s="85"/>
      <c r="Q356" s="86">
        <f t="shared" si="46"/>
        <v>0</v>
      </c>
      <c r="R356" s="87">
        <f t="shared" si="50"/>
        <v>9</v>
      </c>
      <c r="S356" s="87">
        <f t="shared" si="48"/>
        <v>0</v>
      </c>
      <c r="T356" s="136" t="s">
        <v>301</v>
      </c>
      <c r="U356" s="154"/>
      <c r="V356" t="s">
        <v>585</v>
      </c>
      <c r="W356" t="s">
        <v>560</v>
      </c>
      <c r="X356" t="s">
        <v>303</v>
      </c>
      <c r="Y356" t="s">
        <v>303</v>
      </c>
      <c r="Z356"/>
      <c r="AB356" s="155">
        <v>50850232</v>
      </c>
      <c r="AC356" s="155">
        <v>12</v>
      </c>
      <c r="AD356" s="155">
        <v>28</v>
      </c>
      <c r="AE356" s="155" t="s">
        <v>303</v>
      </c>
      <c r="AF356" s="155" t="s">
        <v>303</v>
      </c>
      <c r="AG356" s="156">
        <v>-89.6</v>
      </c>
    </row>
    <row r="357" spans="1:33" s="155" customFormat="1" x14ac:dyDescent="0.35">
      <c r="A357" s="59" t="str">
        <f t="shared" si="47"/>
        <v>ASY-000087-00POUS270254</v>
      </c>
      <c r="B357" s="133">
        <v>45562</v>
      </c>
      <c r="C357" s="81">
        <f t="shared" ca="1" si="44"/>
        <v>45729</v>
      </c>
      <c r="D357" s="14" t="s">
        <v>108</v>
      </c>
      <c r="E357" s="82" t="str">
        <f t="shared" si="49"/>
        <v>ASY-0000</v>
      </c>
      <c r="F357" s="135" t="s">
        <v>88</v>
      </c>
      <c r="G357" s="135" t="s">
        <v>513</v>
      </c>
      <c r="H357" s="142">
        <v>50850306</v>
      </c>
      <c r="I357" s="150">
        <v>9</v>
      </c>
      <c r="J357" s="144">
        <f t="shared" si="45"/>
        <v>10</v>
      </c>
      <c r="K357" s="135" t="s">
        <v>513</v>
      </c>
      <c r="L357" s="84">
        <v>9</v>
      </c>
      <c r="M357" s="84">
        <v>0</v>
      </c>
      <c r="N357" s="84">
        <v>0</v>
      </c>
      <c r="O357" s="84">
        <v>0</v>
      </c>
      <c r="P357" s="85"/>
      <c r="Q357" s="86">
        <f t="shared" si="46"/>
        <v>0</v>
      </c>
      <c r="R357" s="87">
        <f t="shared" si="50"/>
        <v>9</v>
      </c>
      <c r="S357" s="87">
        <f t="shared" si="48"/>
        <v>0</v>
      </c>
      <c r="T357" s="136" t="s">
        <v>301</v>
      </c>
      <c r="U357" s="154"/>
      <c r="V357" t="s">
        <v>585</v>
      </c>
      <c r="W357" t="s">
        <v>560</v>
      </c>
      <c r="X357" t="s">
        <v>303</v>
      </c>
      <c r="Y357" t="s">
        <v>303</v>
      </c>
      <c r="Z357"/>
      <c r="AB357" s="155">
        <v>50850233</v>
      </c>
      <c r="AC357" s="155">
        <v>12</v>
      </c>
      <c r="AD357" s="155">
        <v>28</v>
      </c>
      <c r="AE357" s="155" t="s">
        <v>303</v>
      </c>
      <c r="AF357" s="155" t="s">
        <v>303</v>
      </c>
      <c r="AG357" s="156">
        <v>0.93520000000000003</v>
      </c>
    </row>
    <row r="358" spans="1:33" s="155" customFormat="1" x14ac:dyDescent="0.35">
      <c r="A358" s="59" t="str">
        <f t="shared" si="47"/>
        <v>L35-I-48-12-50-80-MULT-120POUS270353</v>
      </c>
      <c r="B358" s="133">
        <v>45562</v>
      </c>
      <c r="C358" s="81">
        <f t="shared" ca="1" si="44"/>
        <v>45729</v>
      </c>
      <c r="D358" s="14" t="s">
        <v>514</v>
      </c>
      <c r="E358" s="82" t="str">
        <f t="shared" si="49"/>
        <v>L35-I-48</v>
      </c>
      <c r="F358" s="135" t="s">
        <v>87</v>
      </c>
      <c r="G358" s="135" t="s">
        <v>515</v>
      </c>
      <c r="H358" s="16">
        <v>30850147</v>
      </c>
      <c r="I358" s="145">
        <v>5</v>
      </c>
      <c r="J358" s="144">
        <f t="shared" si="45"/>
        <v>10</v>
      </c>
      <c r="K358" s="135" t="s">
        <v>515</v>
      </c>
      <c r="L358" s="84">
        <v>4</v>
      </c>
      <c r="M358" s="84">
        <v>1</v>
      </c>
      <c r="N358" s="84">
        <v>0</v>
      </c>
      <c r="O358" s="84">
        <v>0</v>
      </c>
      <c r="P358" s="85"/>
      <c r="Q358" s="86">
        <f t="shared" si="46"/>
        <v>0</v>
      </c>
      <c r="R358" s="87">
        <f t="shared" si="50"/>
        <v>4</v>
      </c>
      <c r="S358" s="87">
        <f t="shared" si="48"/>
        <v>0</v>
      </c>
      <c r="T358" s="136">
        <f ca="1">DAYS360(B358,C358)</f>
        <v>166</v>
      </c>
      <c r="U358" s="154"/>
      <c r="V358" t="s">
        <v>585</v>
      </c>
      <c r="W358" t="s">
        <v>560</v>
      </c>
      <c r="X358" t="s">
        <v>303</v>
      </c>
      <c r="Y358" t="s">
        <v>303</v>
      </c>
      <c r="Z358" t="s">
        <v>772</v>
      </c>
      <c r="AB358" s="155">
        <v>50850235</v>
      </c>
      <c r="AC358" s="155">
        <v>12</v>
      </c>
      <c r="AD358" s="155">
        <v>11</v>
      </c>
      <c r="AE358" s="155" t="s">
        <v>303</v>
      </c>
      <c r="AF358" s="155" t="s">
        <v>303</v>
      </c>
      <c r="AG358" s="156">
        <v>0</v>
      </c>
    </row>
    <row r="359" spans="1:33" s="155" customFormat="1" x14ac:dyDescent="0.35">
      <c r="A359" s="59" t="str">
        <f t="shared" si="47"/>
        <v>ASY-000080-00POUS270353</v>
      </c>
      <c r="B359" s="133">
        <v>45562</v>
      </c>
      <c r="C359" s="81">
        <f t="shared" ca="1" si="44"/>
        <v>45729</v>
      </c>
      <c r="D359" s="14" t="s">
        <v>106</v>
      </c>
      <c r="E359" s="82" t="str">
        <f t="shared" si="49"/>
        <v>ASY-0000</v>
      </c>
      <c r="F359" s="135" t="s">
        <v>88</v>
      </c>
      <c r="G359" s="135" t="s">
        <v>515</v>
      </c>
      <c r="H359" s="142">
        <v>50850309</v>
      </c>
      <c r="I359" s="150">
        <v>5</v>
      </c>
      <c r="J359" s="144">
        <f t="shared" si="45"/>
        <v>10</v>
      </c>
      <c r="K359" s="135" t="s">
        <v>515</v>
      </c>
      <c r="L359" s="84">
        <v>5</v>
      </c>
      <c r="M359" s="84">
        <v>0</v>
      </c>
      <c r="N359" s="84">
        <v>0</v>
      </c>
      <c r="O359" s="84">
        <v>0</v>
      </c>
      <c r="P359" s="85"/>
      <c r="Q359" s="86">
        <f t="shared" si="46"/>
        <v>0</v>
      </c>
      <c r="R359" s="87">
        <f t="shared" si="50"/>
        <v>5</v>
      </c>
      <c r="S359" s="87">
        <f t="shared" si="48"/>
        <v>0</v>
      </c>
      <c r="T359" s="136" t="s">
        <v>301</v>
      </c>
      <c r="U359" s="154"/>
      <c r="V359" t="s">
        <v>585</v>
      </c>
      <c r="W359" t="s">
        <v>560</v>
      </c>
      <c r="X359" t="s">
        <v>303</v>
      </c>
      <c r="Y359" t="s">
        <v>303</v>
      </c>
      <c r="Z359"/>
      <c r="AB359" s="155">
        <v>50850236</v>
      </c>
      <c r="AC359" s="155">
        <v>12</v>
      </c>
      <c r="AD359" s="155">
        <v>11</v>
      </c>
      <c r="AE359" s="155" t="s">
        <v>303</v>
      </c>
      <c r="AF359" s="155" t="s">
        <v>303</v>
      </c>
      <c r="AG359" s="156">
        <v>-35.200000000000003</v>
      </c>
    </row>
    <row r="360" spans="1:33" s="155" customFormat="1" x14ac:dyDescent="0.35">
      <c r="A360" s="59" t="str">
        <f t="shared" si="47"/>
        <v>ASY-000087-00POUS270353</v>
      </c>
      <c r="B360" s="133">
        <v>45562</v>
      </c>
      <c r="C360" s="81">
        <f t="shared" ca="1" si="44"/>
        <v>45729</v>
      </c>
      <c r="D360" s="14" t="s">
        <v>108</v>
      </c>
      <c r="E360" s="82" t="str">
        <f t="shared" si="49"/>
        <v>ASY-0000</v>
      </c>
      <c r="F360" s="135" t="s">
        <v>88</v>
      </c>
      <c r="G360" s="135" t="s">
        <v>515</v>
      </c>
      <c r="H360" s="142">
        <v>50850308</v>
      </c>
      <c r="I360" s="150">
        <v>5</v>
      </c>
      <c r="J360" s="144">
        <f t="shared" si="45"/>
        <v>10</v>
      </c>
      <c r="K360" s="135" t="s">
        <v>515</v>
      </c>
      <c r="L360" s="84">
        <v>5</v>
      </c>
      <c r="M360" s="84">
        <v>0</v>
      </c>
      <c r="N360" s="84">
        <v>0</v>
      </c>
      <c r="O360" s="84">
        <v>0</v>
      </c>
      <c r="P360" s="85"/>
      <c r="Q360" s="86">
        <f t="shared" si="46"/>
        <v>0</v>
      </c>
      <c r="R360" s="87">
        <f t="shared" si="50"/>
        <v>5</v>
      </c>
      <c r="S360" s="87">
        <f t="shared" si="48"/>
        <v>0</v>
      </c>
      <c r="T360" s="136" t="s">
        <v>301</v>
      </c>
      <c r="U360" s="154"/>
      <c r="V360" t="s">
        <v>585</v>
      </c>
      <c r="W360" t="s">
        <v>560</v>
      </c>
      <c r="X360" t="s">
        <v>303</v>
      </c>
      <c r="Y360" t="s">
        <v>303</v>
      </c>
      <c r="Z360"/>
      <c r="AB360" s="155">
        <v>50850237</v>
      </c>
      <c r="AC360" s="155">
        <v>12</v>
      </c>
      <c r="AD360" s="155">
        <v>11</v>
      </c>
      <c r="AE360" s="155" t="s">
        <v>303</v>
      </c>
      <c r="AF360" s="155" t="s">
        <v>303</v>
      </c>
      <c r="AG360" s="156">
        <v>0.3674</v>
      </c>
    </row>
    <row r="361" spans="1:33" s="155" customFormat="1" x14ac:dyDescent="0.35">
      <c r="A361" s="59" t="str">
        <f t="shared" si="47"/>
        <v>L35-I-48-10-35-90-MULT-120POUS270165</v>
      </c>
      <c r="B361" s="133">
        <v>45562</v>
      </c>
      <c r="C361" s="81">
        <f t="shared" ca="1" si="44"/>
        <v>45729</v>
      </c>
      <c r="D361" s="14" t="s">
        <v>516</v>
      </c>
      <c r="E361" s="82" t="str">
        <f t="shared" si="49"/>
        <v>L35-I-48</v>
      </c>
      <c r="F361" s="135" t="s">
        <v>87</v>
      </c>
      <c r="G361" s="135" t="s">
        <v>517</v>
      </c>
      <c r="H361" s="16">
        <v>30850148</v>
      </c>
      <c r="I361" s="145">
        <v>5</v>
      </c>
      <c r="J361" s="144">
        <f t="shared" si="45"/>
        <v>10</v>
      </c>
      <c r="K361" s="135" t="s">
        <v>517</v>
      </c>
      <c r="L361" s="84">
        <v>4</v>
      </c>
      <c r="M361" s="84">
        <v>1</v>
      </c>
      <c r="N361" s="84">
        <v>0</v>
      </c>
      <c r="O361" s="84">
        <v>0</v>
      </c>
      <c r="P361" s="85"/>
      <c r="Q361" s="86">
        <f t="shared" si="46"/>
        <v>0</v>
      </c>
      <c r="R361" s="87">
        <f t="shared" si="50"/>
        <v>4</v>
      </c>
      <c r="S361" s="87">
        <f t="shared" si="48"/>
        <v>0</v>
      </c>
      <c r="T361" s="136">
        <f ca="1">DAYS360(B361,C361)</f>
        <v>166</v>
      </c>
      <c r="U361" s="154"/>
      <c r="V361" t="s">
        <v>585</v>
      </c>
      <c r="W361" t="s">
        <v>560</v>
      </c>
      <c r="X361" t="s">
        <v>303</v>
      </c>
      <c r="Y361" t="s">
        <v>303</v>
      </c>
      <c r="Z361" t="s">
        <v>772</v>
      </c>
      <c r="AB361" s="155">
        <v>50850239</v>
      </c>
      <c r="AC361" s="155">
        <v>12</v>
      </c>
      <c r="AD361" s="155">
        <v>13</v>
      </c>
      <c r="AE361" s="155" t="s">
        <v>303</v>
      </c>
      <c r="AF361" s="155" t="s">
        <v>303</v>
      </c>
      <c r="AG361" s="156">
        <v>0</v>
      </c>
    </row>
    <row r="362" spans="1:33" s="155" customFormat="1" x14ac:dyDescent="0.35">
      <c r="A362" s="59" t="str">
        <f t="shared" si="47"/>
        <v>ASY-000080-00POUS270165</v>
      </c>
      <c r="B362" s="133">
        <v>45562</v>
      </c>
      <c r="C362" s="81">
        <f t="shared" ca="1" si="44"/>
        <v>45729</v>
      </c>
      <c r="D362" s="14" t="s">
        <v>106</v>
      </c>
      <c r="E362" s="82" t="str">
        <f t="shared" si="49"/>
        <v>ASY-0000</v>
      </c>
      <c r="F362" s="135" t="s">
        <v>88</v>
      </c>
      <c r="G362" s="135" t="s">
        <v>517</v>
      </c>
      <c r="H362" s="142">
        <v>50850311</v>
      </c>
      <c r="I362" s="150">
        <v>5</v>
      </c>
      <c r="J362" s="144">
        <f t="shared" si="45"/>
        <v>10</v>
      </c>
      <c r="K362" s="135" t="s">
        <v>517</v>
      </c>
      <c r="L362" s="84">
        <v>5</v>
      </c>
      <c r="M362" s="84">
        <v>0</v>
      </c>
      <c r="N362" s="84">
        <v>0</v>
      </c>
      <c r="O362" s="84">
        <v>0</v>
      </c>
      <c r="P362" s="85"/>
      <c r="Q362" s="86">
        <f t="shared" si="46"/>
        <v>0</v>
      </c>
      <c r="R362" s="87">
        <f t="shared" si="50"/>
        <v>5</v>
      </c>
      <c r="S362" s="87">
        <f t="shared" si="48"/>
        <v>0</v>
      </c>
      <c r="T362" s="136" t="s">
        <v>301</v>
      </c>
      <c r="U362" s="154"/>
      <c r="V362" t="s">
        <v>585</v>
      </c>
      <c r="W362" t="s">
        <v>560</v>
      </c>
      <c r="X362" t="s">
        <v>303</v>
      </c>
      <c r="Y362" t="s">
        <v>303</v>
      </c>
      <c r="Z362"/>
      <c r="AB362" s="155">
        <v>50850240</v>
      </c>
      <c r="AC362" s="155">
        <v>12</v>
      </c>
      <c r="AD362" s="155">
        <v>13</v>
      </c>
      <c r="AE362" s="155" t="s">
        <v>303</v>
      </c>
      <c r="AF362" s="155" t="s">
        <v>303</v>
      </c>
      <c r="AG362" s="156">
        <v>-41.6</v>
      </c>
    </row>
    <row r="363" spans="1:33" s="155" customFormat="1" x14ac:dyDescent="0.35">
      <c r="A363" s="59" t="str">
        <f t="shared" si="47"/>
        <v>ASY-000087-00POUS270165</v>
      </c>
      <c r="B363" s="133">
        <v>45562</v>
      </c>
      <c r="C363" s="81">
        <f t="shared" ca="1" si="44"/>
        <v>45729</v>
      </c>
      <c r="D363" s="14" t="s">
        <v>108</v>
      </c>
      <c r="E363" s="82" t="str">
        <f t="shared" si="49"/>
        <v>ASY-0000</v>
      </c>
      <c r="F363" s="135" t="s">
        <v>88</v>
      </c>
      <c r="G363" s="135" t="s">
        <v>517</v>
      </c>
      <c r="H363" s="142">
        <v>50850310</v>
      </c>
      <c r="I363" s="145">
        <v>5</v>
      </c>
      <c r="J363" s="144">
        <f t="shared" si="45"/>
        <v>10</v>
      </c>
      <c r="K363" s="135" t="s">
        <v>517</v>
      </c>
      <c r="L363" s="84">
        <v>5</v>
      </c>
      <c r="M363" s="84">
        <v>0</v>
      </c>
      <c r="N363" s="84">
        <v>0</v>
      </c>
      <c r="O363" s="84">
        <v>0</v>
      </c>
      <c r="P363" s="85"/>
      <c r="Q363" s="86">
        <f t="shared" si="46"/>
        <v>0</v>
      </c>
      <c r="R363" s="87">
        <f t="shared" si="50"/>
        <v>5</v>
      </c>
      <c r="S363" s="87">
        <f t="shared" si="48"/>
        <v>0</v>
      </c>
      <c r="T363" s="136">
        <f ca="1">DAYS360(B363,C363)</f>
        <v>166</v>
      </c>
      <c r="U363" s="154" t="s">
        <v>308</v>
      </c>
      <c r="V363" t="s">
        <v>585</v>
      </c>
      <c r="W363" t="s">
        <v>560</v>
      </c>
      <c r="X363" t="s">
        <v>303</v>
      </c>
      <c r="Y363" t="s">
        <v>303</v>
      </c>
      <c r="Z363"/>
      <c r="AB363" s="155">
        <v>50850241</v>
      </c>
      <c r="AC363" s="155">
        <v>12</v>
      </c>
      <c r="AD363" s="155">
        <v>13</v>
      </c>
      <c r="AE363" s="155" t="s">
        <v>303</v>
      </c>
      <c r="AF363" s="155" t="s">
        <v>303</v>
      </c>
      <c r="AG363" s="156">
        <v>0.43419999999999898</v>
      </c>
    </row>
    <row r="364" spans="1:33" s="155" customFormat="1" x14ac:dyDescent="0.35">
      <c r="A364" s="59" t="str">
        <f t="shared" si="47"/>
        <v>L35-I-48-06-35-80-MULT-120POUS270412</v>
      </c>
      <c r="B364" s="133">
        <v>45562</v>
      </c>
      <c r="C364" s="81">
        <f t="shared" ca="1" si="44"/>
        <v>45729</v>
      </c>
      <c r="D364" s="14" t="s">
        <v>518</v>
      </c>
      <c r="E364" s="82" t="str">
        <f t="shared" si="49"/>
        <v>L35-I-48</v>
      </c>
      <c r="F364" s="135" t="s">
        <v>87</v>
      </c>
      <c r="G364" s="135" t="s">
        <v>495</v>
      </c>
      <c r="H364" s="16">
        <v>30850149</v>
      </c>
      <c r="I364" s="145">
        <v>4</v>
      </c>
      <c r="J364" s="144">
        <f t="shared" si="45"/>
        <v>10</v>
      </c>
      <c r="K364" s="135" t="s">
        <v>495</v>
      </c>
      <c r="L364" s="84">
        <v>0</v>
      </c>
      <c r="M364" s="84">
        <v>4</v>
      </c>
      <c r="N364" s="84">
        <v>0</v>
      </c>
      <c r="O364" s="84">
        <v>0</v>
      </c>
      <c r="P364" s="85"/>
      <c r="Q364" s="86">
        <f t="shared" si="46"/>
        <v>0</v>
      </c>
      <c r="R364" s="87">
        <f t="shared" si="50"/>
        <v>0</v>
      </c>
      <c r="S364" s="87">
        <f t="shared" si="48"/>
        <v>0</v>
      </c>
      <c r="T364" s="136">
        <f ca="1">DAYS360(B364,C364)</f>
        <v>166</v>
      </c>
      <c r="U364" s="154"/>
      <c r="V364" t="s">
        <v>561</v>
      </c>
      <c r="W364" t="s">
        <v>777</v>
      </c>
      <c r="X364" t="s">
        <v>303</v>
      </c>
      <c r="Y364" t="s">
        <v>303</v>
      </c>
      <c r="Z364" t="s">
        <v>772</v>
      </c>
      <c r="AB364" s="155">
        <v>50850243</v>
      </c>
      <c r="AC364" s="155">
        <v>12</v>
      </c>
      <c r="AD364" s="155">
        <v>1</v>
      </c>
      <c r="AE364" s="155" t="s">
        <v>303</v>
      </c>
      <c r="AF364" s="155" t="s">
        <v>303</v>
      </c>
      <c r="AG364" s="156">
        <v>0</v>
      </c>
    </row>
    <row r="365" spans="1:33" s="155" customFormat="1" x14ac:dyDescent="0.35">
      <c r="A365" s="59" t="str">
        <f t="shared" si="47"/>
        <v>ASY-000080-00POUS270412</v>
      </c>
      <c r="B365" s="133">
        <v>45562</v>
      </c>
      <c r="C365" s="81">
        <f t="shared" ca="1" si="44"/>
        <v>45729</v>
      </c>
      <c r="D365" s="14" t="s">
        <v>106</v>
      </c>
      <c r="E365" s="82" t="str">
        <f t="shared" si="49"/>
        <v>ASY-0000</v>
      </c>
      <c r="F365" s="135" t="s">
        <v>88</v>
      </c>
      <c r="G365" s="135" t="s">
        <v>495</v>
      </c>
      <c r="H365" s="142">
        <v>50850313</v>
      </c>
      <c r="I365" s="150">
        <v>4</v>
      </c>
      <c r="J365" s="144">
        <f t="shared" si="45"/>
        <v>10</v>
      </c>
      <c r="K365" s="135" t="s">
        <v>495</v>
      </c>
      <c r="L365" s="84">
        <v>4</v>
      </c>
      <c r="M365" s="84">
        <v>0</v>
      </c>
      <c r="N365" s="84">
        <v>0</v>
      </c>
      <c r="O365" s="84">
        <v>0</v>
      </c>
      <c r="P365" s="85"/>
      <c r="Q365" s="86">
        <f t="shared" si="46"/>
        <v>0</v>
      </c>
      <c r="R365" s="87">
        <f t="shared" si="50"/>
        <v>4</v>
      </c>
      <c r="S365" s="87">
        <f t="shared" si="48"/>
        <v>0</v>
      </c>
      <c r="T365" s="136" t="s">
        <v>301</v>
      </c>
      <c r="U365" s="154"/>
      <c r="V365" t="s">
        <v>585</v>
      </c>
      <c r="W365" t="s">
        <v>560</v>
      </c>
      <c r="X365" t="s">
        <v>303</v>
      </c>
      <c r="Y365" t="s">
        <v>303</v>
      </c>
      <c r="Z365"/>
      <c r="AB365" s="155">
        <v>50850244</v>
      </c>
      <c r="AC365" s="155">
        <v>12</v>
      </c>
      <c r="AD365" s="155">
        <v>1</v>
      </c>
      <c r="AE365" s="155" t="s">
        <v>303</v>
      </c>
      <c r="AF365" s="155" t="s">
        <v>303</v>
      </c>
      <c r="AG365" s="156">
        <v>-3.2</v>
      </c>
    </row>
    <row r="366" spans="1:33" s="155" customFormat="1" x14ac:dyDescent="0.35">
      <c r="A366" s="59" t="str">
        <f t="shared" si="47"/>
        <v>ASY-000087-00POUS270412</v>
      </c>
      <c r="B366" s="133">
        <v>45562</v>
      </c>
      <c r="C366" s="81">
        <f t="shared" ca="1" si="44"/>
        <v>45729</v>
      </c>
      <c r="D366" s="14" t="s">
        <v>108</v>
      </c>
      <c r="E366" s="82" t="str">
        <f t="shared" si="49"/>
        <v>ASY-0000</v>
      </c>
      <c r="F366" s="135" t="s">
        <v>88</v>
      </c>
      <c r="G366" s="135" t="s">
        <v>495</v>
      </c>
      <c r="H366" s="142">
        <v>50850312</v>
      </c>
      <c r="I366" s="150">
        <v>4</v>
      </c>
      <c r="J366" s="144">
        <f t="shared" si="45"/>
        <v>10</v>
      </c>
      <c r="K366" s="135" t="s">
        <v>495</v>
      </c>
      <c r="L366" s="84">
        <v>4</v>
      </c>
      <c r="M366" s="84">
        <v>0</v>
      </c>
      <c r="N366" s="84">
        <v>0</v>
      </c>
      <c r="O366" s="84">
        <v>0</v>
      </c>
      <c r="P366" s="85"/>
      <c r="Q366" s="86">
        <f t="shared" si="46"/>
        <v>0</v>
      </c>
      <c r="R366" s="87">
        <f t="shared" si="50"/>
        <v>4</v>
      </c>
      <c r="S366" s="87">
        <f t="shared" si="48"/>
        <v>0</v>
      </c>
      <c r="T366" s="136" t="s">
        <v>301</v>
      </c>
      <c r="U366" s="154"/>
      <c r="V366" t="s">
        <v>585</v>
      </c>
      <c r="W366" t="s">
        <v>560</v>
      </c>
      <c r="X366" t="s">
        <v>303</v>
      </c>
      <c r="Y366" t="s">
        <v>303</v>
      </c>
      <c r="Z366"/>
      <c r="AB366" s="155">
        <v>50850245</v>
      </c>
      <c r="AC366" s="155">
        <v>12</v>
      </c>
      <c r="AD366" s="155">
        <v>1</v>
      </c>
      <c r="AE366" s="155" t="s">
        <v>303</v>
      </c>
      <c r="AF366" s="155" t="s">
        <v>303</v>
      </c>
      <c r="AG366" s="156">
        <v>3.3399999999999902E-2</v>
      </c>
    </row>
    <row r="367" spans="1:33" s="155" customFormat="1" x14ac:dyDescent="0.35">
      <c r="A367" s="59" t="str">
        <f t="shared" si="47"/>
        <v>L35-I-48-04-30-80-MULT-120POUS269981</v>
      </c>
      <c r="B367" s="133">
        <v>45562</v>
      </c>
      <c r="C367" s="81">
        <f t="shared" ca="1" si="44"/>
        <v>45729</v>
      </c>
      <c r="D367" s="14" t="s">
        <v>114</v>
      </c>
      <c r="E367" s="82" t="str">
        <f t="shared" si="49"/>
        <v>L35-I-48</v>
      </c>
      <c r="F367" s="135" t="s">
        <v>87</v>
      </c>
      <c r="G367" s="135" t="s">
        <v>123</v>
      </c>
      <c r="H367" s="142">
        <v>30850150</v>
      </c>
      <c r="I367" s="145">
        <v>4</v>
      </c>
      <c r="J367" s="144">
        <f t="shared" si="45"/>
        <v>10</v>
      </c>
      <c r="K367" s="135" t="s">
        <v>123</v>
      </c>
      <c r="L367" s="84">
        <v>4</v>
      </c>
      <c r="M367" s="84">
        <v>0</v>
      </c>
      <c r="N367" s="84">
        <v>0</v>
      </c>
      <c r="O367" s="84">
        <v>0</v>
      </c>
      <c r="P367" s="85"/>
      <c r="Q367" s="86">
        <f t="shared" si="46"/>
        <v>0</v>
      </c>
      <c r="R367" s="87">
        <f t="shared" si="50"/>
        <v>4</v>
      </c>
      <c r="S367" s="87">
        <f t="shared" si="48"/>
        <v>0</v>
      </c>
      <c r="T367" s="136" t="s">
        <v>301</v>
      </c>
      <c r="U367" s="154"/>
      <c r="V367" t="s">
        <v>585</v>
      </c>
      <c r="W367" t="s">
        <v>560</v>
      </c>
      <c r="X367" t="s">
        <v>303</v>
      </c>
      <c r="Y367" t="s">
        <v>303</v>
      </c>
      <c r="Z367" t="s">
        <v>571</v>
      </c>
      <c r="AB367" s="155">
        <v>50850247</v>
      </c>
      <c r="AC367" s="155">
        <v>12</v>
      </c>
      <c r="AD367" s="155">
        <v>8</v>
      </c>
      <c r="AE367" s="155" t="s">
        <v>303</v>
      </c>
      <c r="AF367" s="155" t="s">
        <v>303</v>
      </c>
      <c r="AG367" s="156">
        <v>0</v>
      </c>
    </row>
    <row r="368" spans="1:33" s="155" customFormat="1" x14ac:dyDescent="0.35">
      <c r="A368" s="59" t="str">
        <f t="shared" si="47"/>
        <v>ASY-000080-00POUS269981</v>
      </c>
      <c r="B368" s="133">
        <v>45562</v>
      </c>
      <c r="C368" s="81">
        <f t="shared" ca="1" si="44"/>
        <v>45729</v>
      </c>
      <c r="D368" s="14" t="s">
        <v>106</v>
      </c>
      <c r="E368" s="82" t="str">
        <f t="shared" si="49"/>
        <v>ASY-0000</v>
      </c>
      <c r="F368" s="135" t="s">
        <v>88</v>
      </c>
      <c r="G368" s="135" t="s">
        <v>123</v>
      </c>
      <c r="H368" s="142">
        <v>50850315</v>
      </c>
      <c r="I368" s="150">
        <v>4</v>
      </c>
      <c r="J368" s="144">
        <f t="shared" si="45"/>
        <v>10</v>
      </c>
      <c r="K368" s="135" t="s">
        <v>123</v>
      </c>
      <c r="L368" s="84">
        <v>4</v>
      </c>
      <c r="M368" s="84">
        <v>0</v>
      </c>
      <c r="N368" s="84">
        <v>0</v>
      </c>
      <c r="O368" s="84">
        <v>0</v>
      </c>
      <c r="P368" s="85"/>
      <c r="Q368" s="86">
        <f t="shared" si="46"/>
        <v>0</v>
      </c>
      <c r="R368" s="87">
        <f t="shared" si="50"/>
        <v>4</v>
      </c>
      <c r="S368" s="87">
        <f t="shared" si="48"/>
        <v>0</v>
      </c>
      <c r="T368" s="136" t="s">
        <v>301</v>
      </c>
      <c r="U368" s="154"/>
      <c r="V368" t="s">
        <v>585</v>
      </c>
      <c r="W368" t="s">
        <v>560</v>
      </c>
      <c r="X368" t="s">
        <v>303</v>
      </c>
      <c r="Y368" t="s">
        <v>303</v>
      </c>
      <c r="Z368"/>
      <c r="AB368" s="155">
        <v>50850248</v>
      </c>
      <c r="AC368" s="155">
        <v>12</v>
      </c>
      <c r="AD368" s="155">
        <v>8</v>
      </c>
      <c r="AE368" s="155" t="s">
        <v>303</v>
      </c>
      <c r="AF368" s="155" t="s">
        <v>303</v>
      </c>
      <c r="AG368" s="156">
        <v>-25.6</v>
      </c>
    </row>
    <row r="369" spans="1:33" s="155" customFormat="1" x14ac:dyDescent="0.35">
      <c r="A369" s="59" t="str">
        <f t="shared" si="47"/>
        <v>ASY-000087-00POUS269981</v>
      </c>
      <c r="B369" s="133">
        <v>45562</v>
      </c>
      <c r="C369" s="81">
        <f t="shared" ca="1" si="44"/>
        <v>45729</v>
      </c>
      <c r="D369" s="14" t="s">
        <v>108</v>
      </c>
      <c r="E369" s="82" t="str">
        <f t="shared" si="49"/>
        <v>ASY-0000</v>
      </c>
      <c r="F369" s="135" t="s">
        <v>88</v>
      </c>
      <c r="G369" s="135" t="s">
        <v>123</v>
      </c>
      <c r="H369" s="142">
        <v>50850314</v>
      </c>
      <c r="I369" s="150">
        <v>4</v>
      </c>
      <c r="J369" s="144">
        <f t="shared" si="45"/>
        <v>10</v>
      </c>
      <c r="K369" s="135" t="s">
        <v>123</v>
      </c>
      <c r="L369" s="84">
        <v>4</v>
      </c>
      <c r="M369" s="84">
        <v>0</v>
      </c>
      <c r="N369" s="84">
        <v>0</v>
      </c>
      <c r="O369" s="84">
        <v>0</v>
      </c>
      <c r="P369" s="85"/>
      <c r="Q369" s="86">
        <f t="shared" si="46"/>
        <v>0</v>
      </c>
      <c r="R369" s="87">
        <f t="shared" si="50"/>
        <v>4</v>
      </c>
      <c r="S369" s="87">
        <f t="shared" si="48"/>
        <v>0</v>
      </c>
      <c r="T369" s="136" t="s">
        <v>301</v>
      </c>
      <c r="U369" s="154"/>
      <c r="V369" t="s">
        <v>585</v>
      </c>
      <c r="W369" t="s">
        <v>560</v>
      </c>
      <c r="X369" t="s">
        <v>303</v>
      </c>
      <c r="Y369" t="s">
        <v>303</v>
      </c>
      <c r="Z369"/>
      <c r="AB369" s="155">
        <v>50850249</v>
      </c>
      <c r="AC369" s="155">
        <v>12</v>
      </c>
      <c r="AD369" s="155">
        <v>8</v>
      </c>
      <c r="AE369" s="155" t="s">
        <v>303</v>
      </c>
      <c r="AF369" s="155" t="s">
        <v>303</v>
      </c>
      <c r="AG369" s="156">
        <v>0.26719999999999899</v>
      </c>
    </row>
    <row r="370" spans="1:33" s="155" customFormat="1" x14ac:dyDescent="0.35">
      <c r="A370" s="59" t="str">
        <f t="shared" si="47"/>
        <v>L35-I-48-10-27-80-MULT-120POUS270256</v>
      </c>
      <c r="B370" s="133">
        <v>45562</v>
      </c>
      <c r="C370" s="81">
        <f t="shared" ca="1" si="44"/>
        <v>45729</v>
      </c>
      <c r="D370" s="14" t="s">
        <v>519</v>
      </c>
      <c r="E370" s="82" t="str">
        <f t="shared" si="49"/>
        <v>L35-I-48</v>
      </c>
      <c r="F370" s="135" t="s">
        <v>87</v>
      </c>
      <c r="G370" s="135" t="s">
        <v>520</v>
      </c>
      <c r="H370" s="16">
        <v>30850151</v>
      </c>
      <c r="I370" s="145">
        <v>3</v>
      </c>
      <c r="J370" s="144">
        <f t="shared" si="45"/>
        <v>10</v>
      </c>
      <c r="K370" s="135" t="s">
        <v>520</v>
      </c>
      <c r="L370" s="84">
        <v>0</v>
      </c>
      <c r="M370" s="84">
        <v>3</v>
      </c>
      <c r="N370" s="84">
        <v>0</v>
      </c>
      <c r="O370" s="84">
        <v>0</v>
      </c>
      <c r="P370" s="85"/>
      <c r="Q370" s="86">
        <f t="shared" si="46"/>
        <v>0</v>
      </c>
      <c r="R370" s="87">
        <f t="shared" si="50"/>
        <v>0</v>
      </c>
      <c r="S370" s="87">
        <f t="shared" si="48"/>
        <v>0</v>
      </c>
      <c r="T370" s="136">
        <f ca="1">DAYS360(B370,C370)</f>
        <v>166</v>
      </c>
      <c r="U370" s="154"/>
      <c r="V370" t="s">
        <v>585</v>
      </c>
      <c r="W370" t="s">
        <v>560</v>
      </c>
      <c r="X370" t="s">
        <v>303</v>
      </c>
      <c r="Y370" t="s">
        <v>303</v>
      </c>
      <c r="Z370" t="s">
        <v>772</v>
      </c>
      <c r="AB370" s="155">
        <v>50850251</v>
      </c>
      <c r="AC370" s="155">
        <v>12</v>
      </c>
      <c r="AD370" s="155">
        <v>1</v>
      </c>
      <c r="AE370" s="155" t="s">
        <v>303</v>
      </c>
      <c r="AF370" s="155" t="s">
        <v>303</v>
      </c>
      <c r="AG370" s="156">
        <v>0</v>
      </c>
    </row>
    <row r="371" spans="1:33" s="155" customFormat="1" x14ac:dyDescent="0.35">
      <c r="A371" s="59" t="str">
        <f t="shared" si="47"/>
        <v>ASY-000080-00POUS270256</v>
      </c>
      <c r="B371" s="133">
        <v>45562</v>
      </c>
      <c r="C371" s="81">
        <f t="shared" ca="1" si="44"/>
        <v>45729</v>
      </c>
      <c r="D371" s="14" t="s">
        <v>106</v>
      </c>
      <c r="E371" s="82" t="str">
        <f t="shared" si="49"/>
        <v>ASY-0000</v>
      </c>
      <c r="F371" s="135" t="s">
        <v>88</v>
      </c>
      <c r="G371" s="135" t="s">
        <v>520</v>
      </c>
      <c r="H371" s="142">
        <v>50850317</v>
      </c>
      <c r="I371" s="150">
        <v>3</v>
      </c>
      <c r="J371" s="144">
        <f t="shared" si="45"/>
        <v>10</v>
      </c>
      <c r="K371" s="135" t="s">
        <v>520</v>
      </c>
      <c r="L371" s="84">
        <v>3</v>
      </c>
      <c r="M371" s="84">
        <v>0</v>
      </c>
      <c r="N371" s="84">
        <v>0</v>
      </c>
      <c r="O371" s="84">
        <v>0</v>
      </c>
      <c r="P371" s="85"/>
      <c r="Q371" s="86">
        <f t="shared" si="46"/>
        <v>0</v>
      </c>
      <c r="R371" s="87">
        <f t="shared" si="50"/>
        <v>3</v>
      </c>
      <c r="S371" s="87">
        <f t="shared" si="48"/>
        <v>0</v>
      </c>
      <c r="T371" s="136" t="s">
        <v>301</v>
      </c>
      <c r="U371" s="154"/>
      <c r="V371" t="s">
        <v>585</v>
      </c>
      <c r="W371" t="s">
        <v>560</v>
      </c>
      <c r="X371" t="s">
        <v>303</v>
      </c>
      <c r="Y371" t="s">
        <v>303</v>
      </c>
      <c r="Z371"/>
      <c r="AB371" s="155">
        <v>50850252</v>
      </c>
      <c r="AC371" s="155">
        <v>12</v>
      </c>
      <c r="AD371" s="155">
        <v>1</v>
      </c>
      <c r="AE371" s="155" t="s">
        <v>303</v>
      </c>
      <c r="AF371" s="155" t="s">
        <v>303</v>
      </c>
      <c r="AG371" s="156">
        <v>-3.2</v>
      </c>
    </row>
    <row r="372" spans="1:33" s="155" customFormat="1" x14ac:dyDescent="0.35">
      <c r="A372" s="59" t="str">
        <f t="shared" si="47"/>
        <v>ASY-000087-00POUS270256</v>
      </c>
      <c r="B372" s="133">
        <v>45562</v>
      </c>
      <c r="C372" s="81">
        <f t="shared" ca="1" si="44"/>
        <v>45729</v>
      </c>
      <c r="D372" s="14" t="s">
        <v>108</v>
      </c>
      <c r="E372" s="82" t="str">
        <f t="shared" si="49"/>
        <v>ASY-0000</v>
      </c>
      <c r="F372" s="135" t="s">
        <v>88</v>
      </c>
      <c r="G372" s="135" t="s">
        <v>520</v>
      </c>
      <c r="H372" s="142">
        <v>50850316</v>
      </c>
      <c r="I372" s="150">
        <v>3</v>
      </c>
      <c r="J372" s="144">
        <f t="shared" si="45"/>
        <v>10</v>
      </c>
      <c r="K372" s="135" t="s">
        <v>520</v>
      </c>
      <c r="L372" s="84">
        <v>3</v>
      </c>
      <c r="M372" s="84">
        <v>0</v>
      </c>
      <c r="N372" s="84">
        <v>0</v>
      </c>
      <c r="O372" s="84">
        <v>0</v>
      </c>
      <c r="P372" s="85"/>
      <c r="Q372" s="86">
        <f t="shared" si="46"/>
        <v>0</v>
      </c>
      <c r="R372" s="87">
        <f t="shared" si="50"/>
        <v>3</v>
      </c>
      <c r="S372" s="87">
        <f t="shared" si="48"/>
        <v>0</v>
      </c>
      <c r="T372" s="136" t="s">
        <v>301</v>
      </c>
      <c r="U372" s="154"/>
      <c r="V372" t="s">
        <v>585</v>
      </c>
      <c r="W372" t="s">
        <v>560</v>
      </c>
      <c r="X372" t="s">
        <v>303</v>
      </c>
      <c r="Y372" t="s">
        <v>303</v>
      </c>
      <c r="Z372"/>
      <c r="AB372" s="155">
        <v>50850253</v>
      </c>
      <c r="AC372" s="155">
        <v>12</v>
      </c>
      <c r="AD372" s="155">
        <v>1</v>
      </c>
      <c r="AE372" s="155" t="s">
        <v>303</v>
      </c>
      <c r="AF372" s="155" t="s">
        <v>303</v>
      </c>
      <c r="AG372" s="156">
        <v>3.3399999999999902E-2</v>
      </c>
    </row>
    <row r="373" spans="1:33" s="155" customFormat="1" x14ac:dyDescent="0.35">
      <c r="A373" s="59" t="str">
        <f t="shared" si="47"/>
        <v>L35-I-48-02-30-80-MULT-120POUS269969</v>
      </c>
      <c r="B373" s="133">
        <v>45562</v>
      </c>
      <c r="C373" s="81">
        <f t="shared" ca="1" si="44"/>
        <v>45729</v>
      </c>
      <c r="D373" s="14" t="s">
        <v>110</v>
      </c>
      <c r="E373" s="82" t="str">
        <f t="shared" si="49"/>
        <v>L35-I-48</v>
      </c>
      <c r="F373" s="135" t="s">
        <v>87</v>
      </c>
      <c r="G373" s="135" t="s">
        <v>121</v>
      </c>
      <c r="H373" s="16">
        <v>30850152</v>
      </c>
      <c r="I373" s="145">
        <v>2</v>
      </c>
      <c r="J373" s="144">
        <f t="shared" si="45"/>
        <v>10</v>
      </c>
      <c r="K373" s="135" t="s">
        <v>121</v>
      </c>
      <c r="L373" s="84">
        <v>1</v>
      </c>
      <c r="M373" s="84">
        <v>1</v>
      </c>
      <c r="N373" s="84">
        <v>0</v>
      </c>
      <c r="O373" s="84">
        <v>0</v>
      </c>
      <c r="P373" s="85"/>
      <c r="Q373" s="86">
        <f t="shared" si="46"/>
        <v>0</v>
      </c>
      <c r="R373" s="87">
        <f t="shared" si="50"/>
        <v>1</v>
      </c>
      <c r="S373" s="87">
        <f t="shared" si="48"/>
        <v>0</v>
      </c>
      <c r="T373" s="136">
        <f ca="1">DAYS360(B373,C373)</f>
        <v>166</v>
      </c>
      <c r="U373" s="154"/>
      <c r="V373" t="s">
        <v>585</v>
      </c>
      <c r="W373" t="s">
        <v>560</v>
      </c>
      <c r="X373" t="s">
        <v>303</v>
      </c>
      <c r="Y373" t="s">
        <v>303</v>
      </c>
      <c r="Z373" t="s">
        <v>772</v>
      </c>
      <c r="AB373" s="155">
        <v>50850255</v>
      </c>
      <c r="AC373" s="155">
        <v>11</v>
      </c>
      <c r="AD373" s="155">
        <v>1</v>
      </c>
      <c r="AE373" s="155" t="s">
        <v>303</v>
      </c>
      <c r="AF373" s="155" t="s">
        <v>303</v>
      </c>
      <c r="AG373" s="156">
        <v>-1.5999999999999901</v>
      </c>
    </row>
    <row r="374" spans="1:33" s="155" customFormat="1" x14ac:dyDescent="0.35">
      <c r="A374" s="59" t="str">
        <f t="shared" si="47"/>
        <v>ASY-000080-00POUS269969</v>
      </c>
      <c r="B374" s="133">
        <v>45562</v>
      </c>
      <c r="C374" s="81">
        <f t="shared" ca="1" si="44"/>
        <v>45729</v>
      </c>
      <c r="D374" s="14" t="s">
        <v>106</v>
      </c>
      <c r="E374" s="82" t="str">
        <f t="shared" si="49"/>
        <v>ASY-0000</v>
      </c>
      <c r="F374" s="135" t="s">
        <v>88</v>
      </c>
      <c r="G374" s="135" t="s">
        <v>121</v>
      </c>
      <c r="H374" s="142">
        <v>50850319</v>
      </c>
      <c r="I374" s="150">
        <v>2</v>
      </c>
      <c r="J374" s="144">
        <f t="shared" si="45"/>
        <v>10</v>
      </c>
      <c r="K374" s="135" t="s">
        <v>121</v>
      </c>
      <c r="L374" s="84">
        <v>2</v>
      </c>
      <c r="M374" s="84">
        <v>0</v>
      </c>
      <c r="N374" s="84">
        <v>0</v>
      </c>
      <c r="O374" s="84">
        <v>0</v>
      </c>
      <c r="P374" s="85"/>
      <c r="Q374" s="86">
        <f t="shared" si="46"/>
        <v>0</v>
      </c>
      <c r="R374" s="87">
        <f t="shared" si="50"/>
        <v>2</v>
      </c>
      <c r="S374" s="87">
        <f t="shared" si="48"/>
        <v>0</v>
      </c>
      <c r="T374" s="136" t="s">
        <v>301</v>
      </c>
      <c r="U374" s="154"/>
      <c r="V374" t="s">
        <v>585</v>
      </c>
      <c r="W374" t="s">
        <v>560</v>
      </c>
      <c r="X374" t="s">
        <v>303</v>
      </c>
      <c r="Y374" t="s">
        <v>303</v>
      </c>
      <c r="Z374"/>
      <c r="AB374" s="155">
        <v>50850256</v>
      </c>
      <c r="AC374" s="155">
        <v>11</v>
      </c>
      <c r="AD374" s="155">
        <v>1</v>
      </c>
      <c r="AE374" s="155" t="s">
        <v>303</v>
      </c>
      <c r="AF374" s="155" t="s">
        <v>303</v>
      </c>
      <c r="AG374" s="156">
        <v>3.3399999999999902E-2</v>
      </c>
    </row>
    <row r="375" spans="1:33" s="155" customFormat="1" x14ac:dyDescent="0.35">
      <c r="A375" s="59" t="str">
        <f t="shared" si="47"/>
        <v>ASY-000087-00POUS269969</v>
      </c>
      <c r="B375" s="133">
        <v>45562</v>
      </c>
      <c r="C375" s="81">
        <f t="shared" ca="1" si="44"/>
        <v>45729</v>
      </c>
      <c r="D375" s="14" t="s">
        <v>108</v>
      </c>
      <c r="E375" s="82" t="str">
        <f t="shared" si="49"/>
        <v>ASY-0000</v>
      </c>
      <c r="F375" s="135" t="s">
        <v>88</v>
      </c>
      <c r="G375" s="135" t="s">
        <v>121</v>
      </c>
      <c r="H375" s="142">
        <v>50850318</v>
      </c>
      <c r="I375" s="150">
        <v>2</v>
      </c>
      <c r="J375" s="144">
        <f t="shared" si="45"/>
        <v>10</v>
      </c>
      <c r="K375" s="135" t="s">
        <v>121</v>
      </c>
      <c r="L375" s="84">
        <v>2</v>
      </c>
      <c r="M375" s="84">
        <v>0</v>
      </c>
      <c r="N375" s="84">
        <v>0</v>
      </c>
      <c r="O375" s="84">
        <v>0</v>
      </c>
      <c r="P375" s="85"/>
      <c r="Q375" s="86">
        <f t="shared" si="46"/>
        <v>0</v>
      </c>
      <c r="R375" s="87">
        <f t="shared" si="50"/>
        <v>2</v>
      </c>
      <c r="S375" s="87">
        <f t="shared" si="48"/>
        <v>0</v>
      </c>
      <c r="T375" s="136" t="s">
        <v>301</v>
      </c>
      <c r="U375" s="154"/>
      <c r="V375" t="s">
        <v>585</v>
      </c>
      <c r="W375" t="s">
        <v>560</v>
      </c>
      <c r="X375" t="s">
        <v>303</v>
      </c>
      <c r="Y375" t="s">
        <v>303</v>
      </c>
      <c r="Z375"/>
      <c r="AB375" s="155">
        <v>50850257</v>
      </c>
      <c r="AC375" s="155">
        <v>11</v>
      </c>
      <c r="AD375" s="155">
        <v>2</v>
      </c>
      <c r="AE375" s="155" t="s">
        <v>303</v>
      </c>
      <c r="AF375" s="155" t="s">
        <v>303</v>
      </c>
      <c r="AG375" s="156">
        <v>-3.19999999999999</v>
      </c>
    </row>
    <row r="376" spans="1:33" s="155" customFormat="1" x14ac:dyDescent="0.35">
      <c r="A376" s="59" t="str">
        <f t="shared" si="47"/>
        <v>L35-I-48-08-30-80-MULT-120POUS270415</v>
      </c>
      <c r="B376" s="133">
        <v>45562</v>
      </c>
      <c r="C376" s="81">
        <f t="shared" ca="1" si="44"/>
        <v>45729</v>
      </c>
      <c r="D376" s="14" t="s">
        <v>500</v>
      </c>
      <c r="E376" s="82" t="str">
        <f t="shared" si="49"/>
        <v>L35-I-48</v>
      </c>
      <c r="F376" s="135" t="s">
        <v>87</v>
      </c>
      <c r="G376" s="135" t="s">
        <v>521</v>
      </c>
      <c r="H376" s="16">
        <v>30850153</v>
      </c>
      <c r="I376" s="145">
        <v>2</v>
      </c>
      <c r="J376" s="144">
        <f t="shared" si="45"/>
        <v>10</v>
      </c>
      <c r="K376" s="135" t="s">
        <v>521</v>
      </c>
      <c r="L376" s="84">
        <v>0</v>
      </c>
      <c r="M376" s="84">
        <v>2</v>
      </c>
      <c r="N376" s="84">
        <v>0</v>
      </c>
      <c r="O376" s="84">
        <v>0</v>
      </c>
      <c r="P376" s="85"/>
      <c r="Q376" s="86">
        <f t="shared" si="46"/>
        <v>0</v>
      </c>
      <c r="R376" s="87">
        <f t="shared" si="50"/>
        <v>0</v>
      </c>
      <c r="S376" s="87">
        <f t="shared" si="48"/>
        <v>0</v>
      </c>
      <c r="T376" s="136">
        <f ca="1">DAYS360(B376,C376)</f>
        <v>166</v>
      </c>
      <c r="U376" s="154"/>
      <c r="V376" t="s">
        <v>561</v>
      </c>
      <c r="W376" t="s">
        <v>560</v>
      </c>
      <c r="X376" t="s">
        <v>303</v>
      </c>
      <c r="Y376" t="s">
        <v>303</v>
      </c>
      <c r="Z376" t="s">
        <v>772</v>
      </c>
      <c r="AB376" s="155">
        <v>50850258</v>
      </c>
      <c r="AC376" s="155">
        <v>11</v>
      </c>
      <c r="AD376" s="155">
        <v>2</v>
      </c>
      <c r="AE376" s="155" t="s">
        <v>303</v>
      </c>
      <c r="AF376" s="155" t="s">
        <v>303</v>
      </c>
      <c r="AG376" s="156">
        <v>6.6799999999999901E-2</v>
      </c>
    </row>
    <row r="377" spans="1:33" s="155" customFormat="1" x14ac:dyDescent="0.35">
      <c r="A377" s="59" t="str">
        <f t="shared" si="47"/>
        <v>ASY-000080-00POUS270415</v>
      </c>
      <c r="B377" s="133">
        <v>45562</v>
      </c>
      <c r="C377" s="81">
        <f t="shared" ca="1" si="44"/>
        <v>45729</v>
      </c>
      <c r="D377" s="14" t="s">
        <v>106</v>
      </c>
      <c r="E377" s="82" t="str">
        <f t="shared" si="49"/>
        <v>ASY-0000</v>
      </c>
      <c r="F377" s="135" t="s">
        <v>88</v>
      </c>
      <c r="G377" s="135" t="s">
        <v>521</v>
      </c>
      <c r="H377" s="142">
        <v>50850321</v>
      </c>
      <c r="I377" s="145">
        <v>2</v>
      </c>
      <c r="J377" s="144">
        <f t="shared" si="45"/>
        <v>10</v>
      </c>
      <c r="K377" s="135" t="s">
        <v>521</v>
      </c>
      <c r="L377" s="84">
        <v>2</v>
      </c>
      <c r="M377" s="84">
        <v>0</v>
      </c>
      <c r="N377" s="84">
        <v>0</v>
      </c>
      <c r="O377" s="84">
        <v>0</v>
      </c>
      <c r="P377" s="85"/>
      <c r="Q377" s="86">
        <f t="shared" si="46"/>
        <v>0</v>
      </c>
      <c r="R377" s="87">
        <f t="shared" si="50"/>
        <v>2</v>
      </c>
      <c r="S377" s="87">
        <f t="shared" si="48"/>
        <v>0</v>
      </c>
      <c r="T377" s="84" t="s">
        <v>301</v>
      </c>
      <c r="U377" s="154"/>
      <c r="V377" t="s">
        <v>561</v>
      </c>
      <c r="W377" t="s">
        <v>560</v>
      </c>
      <c r="X377" t="s">
        <v>303</v>
      </c>
      <c r="Y377" t="s">
        <v>303</v>
      </c>
      <c r="Z377"/>
      <c r="AB377" s="155">
        <v>50850259</v>
      </c>
      <c r="AC377" s="155">
        <v>11</v>
      </c>
      <c r="AD377" s="155">
        <v>6</v>
      </c>
      <c r="AE377" s="155" t="s">
        <v>303</v>
      </c>
      <c r="AF377" s="155" t="s">
        <v>303</v>
      </c>
      <c r="AG377" s="156">
        <v>-9.6</v>
      </c>
    </row>
    <row r="378" spans="1:33" s="155" customFormat="1" x14ac:dyDescent="0.35">
      <c r="A378" s="59" t="str">
        <f t="shared" si="47"/>
        <v>ASY-000087-00POUS270415</v>
      </c>
      <c r="B378" s="133">
        <v>45562</v>
      </c>
      <c r="C378" s="81">
        <f t="shared" ca="1" si="44"/>
        <v>45729</v>
      </c>
      <c r="D378" s="14" t="s">
        <v>108</v>
      </c>
      <c r="E378" s="82" t="str">
        <f t="shared" si="49"/>
        <v>ASY-0000</v>
      </c>
      <c r="F378" s="135" t="s">
        <v>88</v>
      </c>
      <c r="G378" s="135" t="s">
        <v>521</v>
      </c>
      <c r="H378" s="142">
        <v>50850320</v>
      </c>
      <c r="I378" s="145">
        <v>2</v>
      </c>
      <c r="J378" s="144">
        <f t="shared" si="45"/>
        <v>10</v>
      </c>
      <c r="K378" s="135" t="s">
        <v>521</v>
      </c>
      <c r="L378" s="84">
        <v>2</v>
      </c>
      <c r="M378" s="84">
        <v>0</v>
      </c>
      <c r="N378" s="84">
        <v>0</v>
      </c>
      <c r="O378" s="84">
        <v>0</v>
      </c>
      <c r="P378" s="85"/>
      <c r="Q378" s="86">
        <f t="shared" si="46"/>
        <v>0</v>
      </c>
      <c r="R378" s="87">
        <f t="shared" si="50"/>
        <v>2</v>
      </c>
      <c r="S378" s="87">
        <f t="shared" si="48"/>
        <v>0</v>
      </c>
      <c r="T378" s="84" t="s">
        <v>301</v>
      </c>
      <c r="U378" s="154"/>
      <c r="V378" t="s">
        <v>561</v>
      </c>
      <c r="W378" t="s">
        <v>560</v>
      </c>
      <c r="X378" t="s">
        <v>303</v>
      </c>
      <c r="Y378" t="s">
        <v>303</v>
      </c>
      <c r="Z378"/>
      <c r="AB378" s="155">
        <v>50850260</v>
      </c>
      <c r="AC378" s="155">
        <v>11</v>
      </c>
      <c r="AD378" s="155">
        <v>6</v>
      </c>
      <c r="AE378" s="155" t="s">
        <v>303</v>
      </c>
      <c r="AF378" s="155" t="s">
        <v>303</v>
      </c>
      <c r="AG378" s="156">
        <v>0.200399999999999</v>
      </c>
    </row>
    <row r="379" spans="1:33" s="155" customFormat="1" x14ac:dyDescent="0.35">
      <c r="A379" s="59" t="str">
        <f t="shared" si="47"/>
        <v>L35-I-48-12-50-80-MULT-120POUS270475</v>
      </c>
      <c r="B379" s="133">
        <v>45562</v>
      </c>
      <c r="C379" s="81">
        <f t="shared" ca="1" si="44"/>
        <v>45729</v>
      </c>
      <c r="D379" s="14" t="s">
        <v>514</v>
      </c>
      <c r="E379" s="82" t="str">
        <f t="shared" si="49"/>
        <v>L35-I-48</v>
      </c>
      <c r="F379" s="135" t="s">
        <v>87</v>
      </c>
      <c r="G379" s="135" t="s">
        <v>522</v>
      </c>
      <c r="H379" s="16">
        <v>30850154</v>
      </c>
      <c r="I379" s="145">
        <v>2</v>
      </c>
      <c r="J379" s="144">
        <f t="shared" si="45"/>
        <v>10</v>
      </c>
      <c r="K379" s="135" t="s">
        <v>522</v>
      </c>
      <c r="L379" s="84">
        <v>0</v>
      </c>
      <c r="M379" s="84">
        <v>2</v>
      </c>
      <c r="N379" s="84">
        <v>0</v>
      </c>
      <c r="O379" s="84">
        <v>0</v>
      </c>
      <c r="P379" s="85"/>
      <c r="Q379" s="86">
        <f t="shared" si="46"/>
        <v>0</v>
      </c>
      <c r="R379" s="87">
        <f t="shared" si="50"/>
        <v>0</v>
      </c>
      <c r="S379" s="87">
        <f t="shared" si="48"/>
        <v>0</v>
      </c>
      <c r="T379" s="136">
        <f ca="1">DAYS360(B379,C379)</f>
        <v>166</v>
      </c>
      <c r="U379" s="154"/>
      <c r="V379" t="s">
        <v>561</v>
      </c>
      <c r="W379" t="s">
        <v>560</v>
      </c>
      <c r="X379" t="s">
        <v>303</v>
      </c>
      <c r="Y379" t="s">
        <v>303</v>
      </c>
      <c r="Z379" t="s">
        <v>772</v>
      </c>
      <c r="AB379" s="155">
        <v>50850261</v>
      </c>
      <c r="AC379" s="155">
        <v>11</v>
      </c>
      <c r="AD379" s="155">
        <v>4</v>
      </c>
      <c r="AE379" s="155" t="s">
        <v>303</v>
      </c>
      <c r="AF379" s="155" t="s">
        <v>303</v>
      </c>
      <c r="AG379" s="156">
        <v>-6.3999999999999897</v>
      </c>
    </row>
    <row r="380" spans="1:33" s="155" customFormat="1" x14ac:dyDescent="0.35">
      <c r="A380" s="59" t="str">
        <f t="shared" si="47"/>
        <v>ASY-000080-00POUS270475</v>
      </c>
      <c r="B380" s="133">
        <v>45562</v>
      </c>
      <c r="C380" s="81">
        <f t="shared" ca="1" si="44"/>
        <v>45729</v>
      </c>
      <c r="D380" s="14" t="s">
        <v>106</v>
      </c>
      <c r="E380" s="82" t="str">
        <f t="shared" si="49"/>
        <v>ASY-0000</v>
      </c>
      <c r="F380" s="135" t="s">
        <v>88</v>
      </c>
      <c r="G380" s="135" t="s">
        <v>522</v>
      </c>
      <c r="H380" s="142">
        <v>50850323</v>
      </c>
      <c r="I380" s="145">
        <v>2</v>
      </c>
      <c r="J380" s="144">
        <f t="shared" si="45"/>
        <v>10</v>
      </c>
      <c r="K380" s="135" t="s">
        <v>522</v>
      </c>
      <c r="L380" s="84">
        <v>2</v>
      </c>
      <c r="M380" s="84">
        <v>0</v>
      </c>
      <c r="N380" s="84">
        <v>0</v>
      </c>
      <c r="O380" s="84">
        <v>0</v>
      </c>
      <c r="P380" s="85"/>
      <c r="Q380" s="86">
        <f t="shared" si="46"/>
        <v>0</v>
      </c>
      <c r="R380" s="87">
        <f t="shared" si="50"/>
        <v>2</v>
      </c>
      <c r="S380" s="87">
        <f t="shared" si="48"/>
        <v>0</v>
      </c>
      <c r="T380" s="84" t="s">
        <v>301</v>
      </c>
      <c r="U380" s="154"/>
      <c r="V380" t="s">
        <v>561</v>
      </c>
      <c r="W380" t="s">
        <v>560</v>
      </c>
      <c r="X380" t="s">
        <v>303</v>
      </c>
      <c r="Y380" t="s">
        <v>303</v>
      </c>
      <c r="Z380"/>
      <c r="AB380" s="155">
        <v>50850262</v>
      </c>
      <c r="AC380" s="155">
        <v>11</v>
      </c>
      <c r="AD380" s="155">
        <v>4</v>
      </c>
      <c r="AE380" s="155" t="s">
        <v>303</v>
      </c>
      <c r="AF380" s="155" t="s">
        <v>303</v>
      </c>
      <c r="AG380" s="156">
        <v>0.1336</v>
      </c>
    </row>
    <row r="381" spans="1:33" s="155" customFormat="1" x14ac:dyDescent="0.35">
      <c r="A381" s="59" t="str">
        <f t="shared" si="47"/>
        <v>ASY-000087-00POUS270475</v>
      </c>
      <c r="B381" s="133">
        <v>45562</v>
      </c>
      <c r="C381" s="81">
        <f t="shared" ca="1" si="44"/>
        <v>45729</v>
      </c>
      <c r="D381" s="14" t="s">
        <v>108</v>
      </c>
      <c r="E381" s="82" t="str">
        <f t="shared" si="49"/>
        <v>ASY-0000</v>
      </c>
      <c r="F381" s="135" t="s">
        <v>88</v>
      </c>
      <c r="G381" s="135" t="s">
        <v>522</v>
      </c>
      <c r="H381" s="142">
        <v>50850322</v>
      </c>
      <c r="I381" s="145">
        <v>2</v>
      </c>
      <c r="J381" s="144">
        <f t="shared" si="45"/>
        <v>10</v>
      </c>
      <c r="K381" s="135" t="s">
        <v>522</v>
      </c>
      <c r="L381" s="84">
        <v>2</v>
      </c>
      <c r="M381" s="84">
        <v>0</v>
      </c>
      <c r="N381" s="84">
        <v>0</v>
      </c>
      <c r="O381" s="84">
        <v>0</v>
      </c>
      <c r="P381" s="85"/>
      <c r="Q381" s="86">
        <f t="shared" si="46"/>
        <v>0</v>
      </c>
      <c r="R381" s="87">
        <f t="shared" si="50"/>
        <v>2</v>
      </c>
      <c r="S381" s="87">
        <f t="shared" si="48"/>
        <v>0</v>
      </c>
      <c r="T381" s="84" t="s">
        <v>301</v>
      </c>
      <c r="U381" s="154"/>
      <c r="V381" t="s">
        <v>561</v>
      </c>
      <c r="W381" t="s">
        <v>560</v>
      </c>
      <c r="X381" t="s">
        <v>303</v>
      </c>
      <c r="Y381" t="s">
        <v>303</v>
      </c>
      <c r="Z381"/>
      <c r="AB381" s="155">
        <v>50850263</v>
      </c>
      <c r="AC381" s="155">
        <v>11</v>
      </c>
      <c r="AD381" s="155">
        <v>3</v>
      </c>
      <c r="AE381" s="155" t="s">
        <v>303</v>
      </c>
      <c r="AF381" s="155" t="s">
        <v>303</v>
      </c>
      <c r="AG381" s="156">
        <v>-4.8</v>
      </c>
    </row>
    <row r="382" spans="1:33" s="155" customFormat="1" x14ac:dyDescent="0.35">
      <c r="A382" s="59" t="str">
        <f t="shared" si="47"/>
        <v>L35-I-48-04-35-80-MULT-120POUS270407</v>
      </c>
      <c r="B382" s="133">
        <v>45562</v>
      </c>
      <c r="C382" s="81">
        <f t="shared" ca="1" si="44"/>
        <v>45729</v>
      </c>
      <c r="D382" s="14" t="s">
        <v>187</v>
      </c>
      <c r="E382" s="82" t="str">
        <f t="shared" si="49"/>
        <v>L35-I-48</v>
      </c>
      <c r="F382" s="135" t="s">
        <v>87</v>
      </c>
      <c r="G382" s="135" t="s">
        <v>491</v>
      </c>
      <c r="H382" s="16">
        <v>30850155</v>
      </c>
      <c r="I382" s="145">
        <v>1</v>
      </c>
      <c r="J382" s="144">
        <f t="shared" si="45"/>
        <v>10</v>
      </c>
      <c r="K382" s="135" t="s">
        <v>491</v>
      </c>
      <c r="L382" s="84">
        <v>0</v>
      </c>
      <c r="M382" s="84">
        <v>1</v>
      </c>
      <c r="N382" s="84">
        <v>0</v>
      </c>
      <c r="O382" s="84">
        <v>0</v>
      </c>
      <c r="P382" s="85"/>
      <c r="Q382" s="86">
        <f t="shared" si="46"/>
        <v>0</v>
      </c>
      <c r="R382" s="87">
        <f t="shared" si="50"/>
        <v>0</v>
      </c>
      <c r="S382" s="87">
        <f t="shared" si="48"/>
        <v>0</v>
      </c>
      <c r="T382" s="136">
        <f ca="1">DAYS360(B382,C382)</f>
        <v>166</v>
      </c>
      <c r="U382" s="154"/>
      <c r="V382" t="s">
        <v>561</v>
      </c>
      <c r="W382" t="s">
        <v>600</v>
      </c>
      <c r="X382" t="s">
        <v>303</v>
      </c>
      <c r="Y382" t="s">
        <v>303</v>
      </c>
      <c r="Z382" t="s">
        <v>772</v>
      </c>
      <c r="AB382" s="155">
        <v>50850264</v>
      </c>
      <c r="AC382" s="155">
        <v>11</v>
      </c>
      <c r="AD382" s="155">
        <v>3</v>
      </c>
      <c r="AE382" s="155" t="s">
        <v>303</v>
      </c>
      <c r="AF382" s="155" t="s">
        <v>303</v>
      </c>
      <c r="AG382" s="156">
        <v>0.1002</v>
      </c>
    </row>
    <row r="383" spans="1:33" s="155" customFormat="1" x14ac:dyDescent="0.35">
      <c r="A383" s="59" t="str">
        <f t="shared" si="47"/>
        <v>ASY-000080-00POUS270407</v>
      </c>
      <c r="B383" s="133">
        <v>45562</v>
      </c>
      <c r="C383" s="81">
        <f t="shared" ca="1" si="44"/>
        <v>45729</v>
      </c>
      <c r="D383" s="14" t="s">
        <v>106</v>
      </c>
      <c r="E383" s="82" t="str">
        <f t="shared" si="49"/>
        <v>ASY-0000</v>
      </c>
      <c r="F383" s="135" t="s">
        <v>88</v>
      </c>
      <c r="G383" s="135" t="s">
        <v>491</v>
      </c>
      <c r="H383" s="142">
        <v>50850325</v>
      </c>
      <c r="I383" s="145">
        <v>1</v>
      </c>
      <c r="J383" s="144">
        <f t="shared" si="45"/>
        <v>10</v>
      </c>
      <c r="K383" s="135" t="s">
        <v>491</v>
      </c>
      <c r="L383" s="84">
        <v>1</v>
      </c>
      <c r="M383" s="84">
        <v>0</v>
      </c>
      <c r="N383" s="84">
        <v>0</v>
      </c>
      <c r="O383" s="84">
        <v>0</v>
      </c>
      <c r="P383" s="85"/>
      <c r="Q383" s="86">
        <f t="shared" si="46"/>
        <v>0</v>
      </c>
      <c r="R383" s="87">
        <f t="shared" si="50"/>
        <v>1</v>
      </c>
      <c r="S383" s="87">
        <f t="shared" si="48"/>
        <v>0</v>
      </c>
      <c r="T383" s="84" t="s">
        <v>301</v>
      </c>
      <c r="U383" s="154"/>
      <c r="V383" t="s">
        <v>561</v>
      </c>
      <c r="W383" t="s">
        <v>560</v>
      </c>
      <c r="X383" t="s">
        <v>303</v>
      </c>
      <c r="Y383" t="s">
        <v>303</v>
      </c>
      <c r="Z383"/>
      <c r="AB383" s="155">
        <v>50850265</v>
      </c>
      <c r="AC383" s="155">
        <v>11</v>
      </c>
      <c r="AD383" s="155">
        <v>4</v>
      </c>
      <c r="AE383" s="155" t="s">
        <v>303</v>
      </c>
      <c r="AF383" s="155" t="s">
        <v>303</v>
      </c>
      <c r="AG383" s="156">
        <v>-6.4</v>
      </c>
    </row>
    <row r="384" spans="1:33" s="155" customFormat="1" x14ac:dyDescent="0.35">
      <c r="A384" s="59" t="str">
        <f t="shared" si="47"/>
        <v>ASY-000087-00POUS270407</v>
      </c>
      <c r="B384" s="133">
        <v>45562</v>
      </c>
      <c r="C384" s="81">
        <f t="shared" ca="1" si="44"/>
        <v>45729</v>
      </c>
      <c r="D384" s="14" t="s">
        <v>108</v>
      </c>
      <c r="E384" s="82" t="str">
        <f t="shared" si="49"/>
        <v>ASY-0000</v>
      </c>
      <c r="F384" s="135" t="s">
        <v>88</v>
      </c>
      <c r="G384" s="135" t="s">
        <v>491</v>
      </c>
      <c r="H384" s="142">
        <v>50850324</v>
      </c>
      <c r="I384" s="145">
        <v>1</v>
      </c>
      <c r="J384" s="144">
        <f t="shared" si="45"/>
        <v>10</v>
      </c>
      <c r="K384" s="135" t="s">
        <v>491</v>
      </c>
      <c r="L384" s="84">
        <v>1</v>
      </c>
      <c r="M384" s="84">
        <v>0</v>
      </c>
      <c r="N384" s="84">
        <v>0</v>
      </c>
      <c r="O384" s="84">
        <v>0</v>
      </c>
      <c r="P384" s="85"/>
      <c r="Q384" s="86">
        <f t="shared" si="46"/>
        <v>0</v>
      </c>
      <c r="R384" s="87">
        <f t="shared" si="50"/>
        <v>1</v>
      </c>
      <c r="S384" s="87">
        <f t="shared" si="48"/>
        <v>0</v>
      </c>
      <c r="T384" s="84" t="s">
        <v>301</v>
      </c>
      <c r="U384" s="154"/>
      <c r="V384" t="s">
        <v>561</v>
      </c>
      <c r="W384" t="s">
        <v>560</v>
      </c>
      <c r="X384" t="s">
        <v>303</v>
      </c>
      <c r="Y384" t="s">
        <v>303</v>
      </c>
      <c r="Z384"/>
      <c r="AB384" s="155">
        <v>50850266</v>
      </c>
      <c r="AC384" s="155">
        <v>11</v>
      </c>
      <c r="AD384" s="155">
        <v>4</v>
      </c>
      <c r="AE384" s="155" t="s">
        <v>303</v>
      </c>
      <c r="AF384" s="155" t="s">
        <v>303</v>
      </c>
      <c r="AG384" s="156">
        <v>0.1336</v>
      </c>
    </row>
    <row r="385" spans="1:33" s="155" customFormat="1" x14ac:dyDescent="0.35">
      <c r="A385" s="59" t="str">
        <f t="shared" si="47"/>
        <v>L35-I-48-04-40-80-MULT-120POUS269982</v>
      </c>
      <c r="B385" s="133">
        <v>45562</v>
      </c>
      <c r="C385" s="81">
        <f t="shared" ca="1" si="44"/>
        <v>45729</v>
      </c>
      <c r="D385" s="14" t="s">
        <v>115</v>
      </c>
      <c r="E385" s="82" t="str">
        <f t="shared" si="49"/>
        <v>L35-I-48</v>
      </c>
      <c r="F385" s="135" t="s">
        <v>87</v>
      </c>
      <c r="G385" s="135" t="s">
        <v>124</v>
      </c>
      <c r="H385" s="16">
        <v>30850156</v>
      </c>
      <c r="I385" s="145">
        <v>1</v>
      </c>
      <c r="J385" s="144">
        <f t="shared" si="45"/>
        <v>10</v>
      </c>
      <c r="K385" s="135" t="s">
        <v>124</v>
      </c>
      <c r="L385" s="84">
        <v>0</v>
      </c>
      <c r="M385" s="84">
        <v>1</v>
      </c>
      <c r="N385" s="84">
        <v>0</v>
      </c>
      <c r="O385" s="84">
        <v>0</v>
      </c>
      <c r="P385" s="85"/>
      <c r="Q385" s="86">
        <f t="shared" si="46"/>
        <v>0</v>
      </c>
      <c r="R385" s="87">
        <f t="shared" si="50"/>
        <v>0</v>
      </c>
      <c r="S385" s="87">
        <f t="shared" si="48"/>
        <v>0</v>
      </c>
      <c r="T385" s="136">
        <f ca="1">DAYS360(B385,C385)</f>
        <v>166</v>
      </c>
      <c r="U385" s="154"/>
      <c r="V385" t="s">
        <v>585</v>
      </c>
      <c r="W385" t="s">
        <v>560</v>
      </c>
      <c r="X385" t="s">
        <v>303</v>
      </c>
      <c r="Y385" t="s">
        <v>303</v>
      </c>
      <c r="Z385" t="s">
        <v>772</v>
      </c>
      <c r="AB385" s="155">
        <v>50850267</v>
      </c>
      <c r="AC385" s="155">
        <v>11</v>
      </c>
      <c r="AD385" s="155">
        <v>39</v>
      </c>
      <c r="AE385" s="155" t="s">
        <v>303</v>
      </c>
      <c r="AF385" s="155" t="s">
        <v>303</v>
      </c>
      <c r="AG385" s="156">
        <v>-62.399999999999899</v>
      </c>
    </row>
    <row r="386" spans="1:33" s="155" customFormat="1" x14ac:dyDescent="0.35">
      <c r="A386" s="59" t="str">
        <f t="shared" si="47"/>
        <v>ASY-000080-00POUS269982</v>
      </c>
      <c r="B386" s="133">
        <v>45562</v>
      </c>
      <c r="C386" s="81">
        <f t="shared" ca="1" si="44"/>
        <v>45729</v>
      </c>
      <c r="D386" s="14" t="s">
        <v>106</v>
      </c>
      <c r="E386" s="82" t="str">
        <f t="shared" si="49"/>
        <v>ASY-0000</v>
      </c>
      <c r="F386" s="135" t="s">
        <v>88</v>
      </c>
      <c r="G386" s="135" t="s">
        <v>124</v>
      </c>
      <c r="H386" s="142">
        <v>50850327</v>
      </c>
      <c r="I386" s="145">
        <v>1</v>
      </c>
      <c r="J386" s="144">
        <f t="shared" si="45"/>
        <v>10</v>
      </c>
      <c r="K386" s="135" t="s">
        <v>124</v>
      </c>
      <c r="L386" s="84">
        <v>1</v>
      </c>
      <c r="M386" s="84">
        <v>0</v>
      </c>
      <c r="N386" s="84">
        <v>0</v>
      </c>
      <c r="O386" s="84">
        <v>0</v>
      </c>
      <c r="P386" s="85"/>
      <c r="Q386" s="86">
        <f t="shared" si="46"/>
        <v>0</v>
      </c>
      <c r="R386" s="87">
        <f t="shared" si="50"/>
        <v>1</v>
      </c>
      <c r="S386" s="87">
        <f t="shared" si="48"/>
        <v>0</v>
      </c>
      <c r="T386" s="136">
        <f ca="1">DAYS360(B386,C386)</f>
        <v>166</v>
      </c>
      <c r="U386" s="154" t="s">
        <v>308</v>
      </c>
      <c r="V386" t="s">
        <v>585</v>
      </c>
      <c r="W386" t="s">
        <v>560</v>
      </c>
      <c r="X386" t="s">
        <v>303</v>
      </c>
      <c r="Y386" t="s">
        <v>303</v>
      </c>
      <c r="Z386"/>
      <c r="AB386" s="155">
        <v>50850268</v>
      </c>
      <c r="AC386" s="155">
        <v>11</v>
      </c>
      <c r="AD386" s="155">
        <v>39</v>
      </c>
      <c r="AE386" s="155" t="s">
        <v>303</v>
      </c>
      <c r="AF386" s="155" t="s">
        <v>303</v>
      </c>
      <c r="AG386" s="156">
        <v>1.3026</v>
      </c>
    </row>
    <row r="387" spans="1:33" s="155" customFormat="1" x14ac:dyDescent="0.35">
      <c r="A387" s="59" t="str">
        <f t="shared" si="47"/>
        <v>ASY-000087-00POUS269982</v>
      </c>
      <c r="B387" s="133">
        <v>45562</v>
      </c>
      <c r="C387" s="81">
        <f t="shared" ref="C387:C450" ca="1" si="51">TODAY()</f>
        <v>45729</v>
      </c>
      <c r="D387" s="14" t="s">
        <v>108</v>
      </c>
      <c r="E387" s="82" t="str">
        <f t="shared" si="49"/>
        <v>ASY-0000</v>
      </c>
      <c r="F387" s="135" t="s">
        <v>88</v>
      </c>
      <c r="G387" s="135" t="s">
        <v>124</v>
      </c>
      <c r="H387" s="153">
        <v>50850326</v>
      </c>
      <c r="I387" s="145">
        <v>1</v>
      </c>
      <c r="J387" s="144">
        <f t="shared" ref="J387:J450" si="52">IFERROR(VLOOKUP(H387,AB:AD,2,0),"CL")</f>
        <v>10</v>
      </c>
      <c r="K387" s="135" t="s">
        <v>124</v>
      </c>
      <c r="L387" s="84">
        <v>1</v>
      </c>
      <c r="M387" s="84">
        <v>0</v>
      </c>
      <c r="N387" s="84">
        <v>0</v>
      </c>
      <c r="O387" s="84">
        <v>0</v>
      </c>
      <c r="P387" s="85"/>
      <c r="Q387" s="86">
        <f t="shared" ref="Q387:Q432" si="53">(L387+M387+N387+O387)-I387</f>
        <v>0</v>
      </c>
      <c r="R387" s="87">
        <f t="shared" si="50"/>
        <v>1</v>
      </c>
      <c r="S387" s="87">
        <f t="shared" si="48"/>
        <v>0</v>
      </c>
      <c r="T387" s="136">
        <f ca="1">DAYS360(B387,C387)</f>
        <v>166</v>
      </c>
      <c r="U387" s="154"/>
      <c r="V387" t="s">
        <v>561</v>
      </c>
      <c r="W387" t="s">
        <v>560</v>
      </c>
      <c r="X387" t="s">
        <v>303</v>
      </c>
      <c r="Y387" t="s">
        <v>303</v>
      </c>
      <c r="Z387"/>
      <c r="AB387" s="155">
        <v>50850269</v>
      </c>
      <c r="AC387" s="155">
        <v>11</v>
      </c>
      <c r="AD387" s="155">
        <v>103</v>
      </c>
      <c r="AE387" s="155" t="s">
        <v>303</v>
      </c>
      <c r="AF387" s="155" t="s">
        <v>303</v>
      </c>
      <c r="AG387" s="156">
        <v>-164.8</v>
      </c>
    </row>
    <row r="388" spans="1:33" s="155" customFormat="1" x14ac:dyDescent="0.35">
      <c r="A388" s="59" t="str">
        <f t="shared" ref="A388:A451" si="54">CONCATENATE(D388,G388)</f>
        <v>L35-I-48-08-27-80-MULT-120POUS270352</v>
      </c>
      <c r="B388" s="133">
        <v>45562</v>
      </c>
      <c r="C388" s="81">
        <f t="shared" ca="1" si="51"/>
        <v>45729</v>
      </c>
      <c r="D388" s="14" t="s">
        <v>507</v>
      </c>
      <c r="E388" s="82" t="str">
        <f t="shared" si="49"/>
        <v>L35-I-48</v>
      </c>
      <c r="F388" s="135" t="s">
        <v>87</v>
      </c>
      <c r="G388" s="135" t="s">
        <v>523</v>
      </c>
      <c r="H388" s="16">
        <v>30850157</v>
      </c>
      <c r="I388" s="145">
        <v>1</v>
      </c>
      <c r="J388" s="144">
        <f t="shared" si="52"/>
        <v>10</v>
      </c>
      <c r="K388" s="135" t="s">
        <v>523</v>
      </c>
      <c r="L388" s="84">
        <v>0</v>
      </c>
      <c r="M388" s="84">
        <v>1</v>
      </c>
      <c r="N388" s="84">
        <v>0</v>
      </c>
      <c r="O388" s="84">
        <v>0</v>
      </c>
      <c r="P388" s="85"/>
      <c r="Q388" s="86">
        <f t="shared" si="53"/>
        <v>0</v>
      </c>
      <c r="R388" s="87">
        <f t="shared" si="50"/>
        <v>0</v>
      </c>
      <c r="S388" s="87">
        <f t="shared" ref="S388:S432" si="55">R388-L388</f>
        <v>0</v>
      </c>
      <c r="T388" s="136">
        <f ca="1">DAYS360(B388,C388)</f>
        <v>166</v>
      </c>
      <c r="U388" s="154"/>
      <c r="V388" t="s">
        <v>561</v>
      </c>
      <c r="W388" t="s">
        <v>560</v>
      </c>
      <c r="X388" t="s">
        <v>303</v>
      </c>
      <c r="Y388" t="s">
        <v>303</v>
      </c>
      <c r="Z388" t="s">
        <v>772</v>
      </c>
      <c r="AB388" s="155">
        <v>50850270</v>
      </c>
      <c r="AC388" s="155">
        <v>11</v>
      </c>
      <c r="AD388" s="155">
        <v>103</v>
      </c>
      <c r="AE388" s="155" t="s">
        <v>303</v>
      </c>
      <c r="AF388" s="155" t="s">
        <v>303</v>
      </c>
      <c r="AG388" s="156">
        <v>3.4401999999999902</v>
      </c>
    </row>
    <row r="389" spans="1:33" s="155" customFormat="1" x14ac:dyDescent="0.35">
      <c r="A389" s="59" t="str">
        <f t="shared" si="54"/>
        <v>ASY-000080-00POUS270352</v>
      </c>
      <c r="B389" s="133">
        <v>45562</v>
      </c>
      <c r="C389" s="81">
        <f t="shared" ca="1" si="51"/>
        <v>45729</v>
      </c>
      <c r="D389" s="14" t="s">
        <v>106</v>
      </c>
      <c r="E389" s="82" t="str">
        <f t="shared" si="49"/>
        <v>ASY-0000</v>
      </c>
      <c r="F389" s="135" t="s">
        <v>88</v>
      </c>
      <c r="G389" s="135" t="s">
        <v>523</v>
      </c>
      <c r="H389" s="142">
        <v>50850329</v>
      </c>
      <c r="I389" s="145">
        <v>1</v>
      </c>
      <c r="J389" s="144">
        <f t="shared" si="52"/>
        <v>10</v>
      </c>
      <c r="K389" s="135" t="s">
        <v>523</v>
      </c>
      <c r="L389" s="84">
        <v>1</v>
      </c>
      <c r="M389" s="84">
        <v>0</v>
      </c>
      <c r="N389" s="84">
        <v>0</v>
      </c>
      <c r="O389" s="84">
        <v>0</v>
      </c>
      <c r="P389" s="85"/>
      <c r="Q389" s="86">
        <f t="shared" si="53"/>
        <v>0</v>
      </c>
      <c r="R389" s="87">
        <f t="shared" si="50"/>
        <v>1</v>
      </c>
      <c r="S389" s="87">
        <f t="shared" si="55"/>
        <v>0</v>
      </c>
      <c r="T389" s="84" t="s">
        <v>301</v>
      </c>
      <c r="U389" s="154"/>
      <c r="V389" t="s">
        <v>561</v>
      </c>
      <c r="W389" t="s">
        <v>560</v>
      </c>
      <c r="X389" t="s">
        <v>303</v>
      </c>
      <c r="Y389" t="s">
        <v>303</v>
      </c>
      <c r="Z389"/>
      <c r="AB389" s="155">
        <v>50850273</v>
      </c>
      <c r="AC389" s="155">
        <v>11</v>
      </c>
      <c r="AD389" s="155">
        <v>20</v>
      </c>
      <c r="AE389" s="155" t="s">
        <v>303</v>
      </c>
      <c r="AF389" s="155" t="s">
        <v>303</v>
      </c>
      <c r="AG389" s="156">
        <v>-32</v>
      </c>
    </row>
    <row r="390" spans="1:33" s="155" customFormat="1" x14ac:dyDescent="0.35">
      <c r="A390" s="59" t="str">
        <f t="shared" si="54"/>
        <v>ASY-000087-00POUS270352</v>
      </c>
      <c r="B390" s="133">
        <v>45562</v>
      </c>
      <c r="C390" s="81">
        <f t="shared" ca="1" si="51"/>
        <v>45729</v>
      </c>
      <c r="D390" s="14" t="s">
        <v>108</v>
      </c>
      <c r="E390" s="82" t="str">
        <f t="shared" si="49"/>
        <v>ASY-0000</v>
      </c>
      <c r="F390" s="135" t="s">
        <v>88</v>
      </c>
      <c r="G390" s="135" t="s">
        <v>523</v>
      </c>
      <c r="H390" s="142">
        <v>50850328</v>
      </c>
      <c r="I390" s="145">
        <v>1</v>
      </c>
      <c r="J390" s="144">
        <f t="shared" si="52"/>
        <v>10</v>
      </c>
      <c r="K390" s="135" t="s">
        <v>523</v>
      </c>
      <c r="L390" s="84">
        <v>1</v>
      </c>
      <c r="M390" s="84">
        <v>0</v>
      </c>
      <c r="N390" s="84">
        <v>0</v>
      </c>
      <c r="O390" s="84">
        <v>0</v>
      </c>
      <c r="P390" s="85"/>
      <c r="Q390" s="86">
        <f t="shared" si="53"/>
        <v>0</v>
      </c>
      <c r="R390" s="87">
        <f t="shared" si="50"/>
        <v>1</v>
      </c>
      <c r="S390" s="87">
        <f t="shared" si="55"/>
        <v>0</v>
      </c>
      <c r="T390" s="84" t="s">
        <v>301</v>
      </c>
      <c r="U390" s="154"/>
      <c r="V390" t="s">
        <v>561</v>
      </c>
      <c r="W390" t="s">
        <v>560</v>
      </c>
      <c r="X390" t="s">
        <v>303</v>
      </c>
      <c r="Y390" t="s">
        <v>303</v>
      </c>
      <c r="Z390"/>
      <c r="AB390" s="155">
        <v>50850274</v>
      </c>
      <c r="AC390" s="155">
        <v>11</v>
      </c>
      <c r="AD390" s="155">
        <v>20</v>
      </c>
      <c r="AE390" s="155" t="s">
        <v>303</v>
      </c>
      <c r="AF390" s="155" t="s">
        <v>303</v>
      </c>
      <c r="AG390" s="156">
        <v>0.66799999999999904</v>
      </c>
    </row>
    <row r="391" spans="1:33" s="155" customFormat="1" x14ac:dyDescent="0.35">
      <c r="A391" s="59" t="str">
        <f t="shared" si="54"/>
        <v>L35-I-48-08-30-80-MULT-120POUS270437</v>
      </c>
      <c r="B391" s="133">
        <v>45562</v>
      </c>
      <c r="C391" s="81">
        <f t="shared" ca="1" si="51"/>
        <v>45729</v>
      </c>
      <c r="D391" s="14" t="s">
        <v>500</v>
      </c>
      <c r="E391" s="82" t="str">
        <f t="shared" si="49"/>
        <v>L35-I-48</v>
      </c>
      <c r="F391" s="135" t="s">
        <v>87</v>
      </c>
      <c r="G391" s="135" t="s">
        <v>524</v>
      </c>
      <c r="H391" s="16">
        <v>30850158</v>
      </c>
      <c r="I391" s="145">
        <v>1</v>
      </c>
      <c r="J391" s="144">
        <f t="shared" si="52"/>
        <v>10</v>
      </c>
      <c r="K391" s="135" t="s">
        <v>524</v>
      </c>
      <c r="L391" s="84">
        <v>0</v>
      </c>
      <c r="M391" s="84">
        <v>1</v>
      </c>
      <c r="N391" s="84">
        <v>0</v>
      </c>
      <c r="O391" s="84">
        <v>0</v>
      </c>
      <c r="P391" s="85"/>
      <c r="Q391" s="86">
        <f t="shared" si="53"/>
        <v>0</v>
      </c>
      <c r="R391" s="87">
        <f t="shared" si="50"/>
        <v>0</v>
      </c>
      <c r="S391" s="87">
        <f t="shared" si="55"/>
        <v>0</v>
      </c>
      <c r="T391" s="136">
        <f ca="1">DAYS360(B391,C391)</f>
        <v>166</v>
      </c>
      <c r="U391" s="154"/>
      <c r="V391" t="s">
        <v>561</v>
      </c>
      <c r="W391" t="s">
        <v>560</v>
      </c>
      <c r="X391" t="s">
        <v>303</v>
      </c>
      <c r="Y391" t="s">
        <v>303</v>
      </c>
      <c r="Z391" t="s">
        <v>772</v>
      </c>
      <c r="AB391" s="155">
        <v>50850277</v>
      </c>
      <c r="AC391" s="155">
        <v>11</v>
      </c>
      <c r="AD391" s="155">
        <v>98</v>
      </c>
      <c r="AE391" s="155" t="s">
        <v>303</v>
      </c>
      <c r="AF391" s="155" t="s">
        <v>303</v>
      </c>
      <c r="AG391" s="156">
        <v>-156.79999999999899</v>
      </c>
    </row>
    <row r="392" spans="1:33" s="155" customFormat="1" x14ac:dyDescent="0.35">
      <c r="A392" s="59" t="str">
        <f t="shared" si="54"/>
        <v>ASY-000080-00POUS270437</v>
      </c>
      <c r="B392" s="133">
        <v>45562</v>
      </c>
      <c r="C392" s="81">
        <f t="shared" ca="1" si="51"/>
        <v>45729</v>
      </c>
      <c r="D392" s="14" t="s">
        <v>106</v>
      </c>
      <c r="E392" s="82" t="str">
        <f t="shared" si="49"/>
        <v>ASY-0000</v>
      </c>
      <c r="F392" s="135" t="s">
        <v>88</v>
      </c>
      <c r="G392" s="135" t="s">
        <v>524</v>
      </c>
      <c r="H392" s="142">
        <v>50850331</v>
      </c>
      <c r="I392" s="145">
        <v>1</v>
      </c>
      <c r="J392" s="144">
        <f t="shared" si="52"/>
        <v>10</v>
      </c>
      <c r="K392" s="135" t="s">
        <v>524</v>
      </c>
      <c r="L392" s="84">
        <v>1</v>
      </c>
      <c r="M392" s="84">
        <v>0</v>
      </c>
      <c r="N392" s="84">
        <v>0</v>
      </c>
      <c r="O392" s="84">
        <v>0</v>
      </c>
      <c r="P392" s="85"/>
      <c r="Q392" s="86">
        <f t="shared" si="53"/>
        <v>0</v>
      </c>
      <c r="R392" s="87">
        <f t="shared" si="50"/>
        <v>1</v>
      </c>
      <c r="S392" s="87">
        <f t="shared" si="55"/>
        <v>0</v>
      </c>
      <c r="T392" s="84" t="s">
        <v>301</v>
      </c>
      <c r="U392" s="154"/>
      <c r="V392" t="s">
        <v>561</v>
      </c>
      <c r="W392" t="s">
        <v>560</v>
      </c>
      <c r="X392" t="s">
        <v>303</v>
      </c>
      <c r="Y392" t="s">
        <v>303</v>
      </c>
      <c r="Z392"/>
      <c r="AB392" s="155">
        <v>50850278</v>
      </c>
      <c r="AC392" s="155">
        <v>11</v>
      </c>
      <c r="AD392" s="155">
        <v>98</v>
      </c>
      <c r="AE392" s="155" t="s">
        <v>303</v>
      </c>
      <c r="AF392" s="155" t="s">
        <v>303</v>
      </c>
      <c r="AG392" s="156">
        <v>3.2732000000000001</v>
      </c>
    </row>
    <row r="393" spans="1:33" s="155" customFormat="1" x14ac:dyDescent="0.35">
      <c r="A393" s="59" t="str">
        <f t="shared" si="54"/>
        <v>ASY-000087-00POUS270437</v>
      </c>
      <c r="B393" s="133">
        <v>45562</v>
      </c>
      <c r="C393" s="81">
        <f t="shared" ca="1" si="51"/>
        <v>45729</v>
      </c>
      <c r="D393" s="14" t="s">
        <v>108</v>
      </c>
      <c r="E393" s="82" t="str">
        <f t="shared" si="49"/>
        <v>ASY-0000</v>
      </c>
      <c r="F393" s="135" t="s">
        <v>88</v>
      </c>
      <c r="G393" s="135" t="s">
        <v>524</v>
      </c>
      <c r="H393" s="142">
        <v>50850330</v>
      </c>
      <c r="I393" s="145">
        <v>1</v>
      </c>
      <c r="J393" s="144">
        <f t="shared" si="52"/>
        <v>10</v>
      </c>
      <c r="K393" s="135" t="s">
        <v>524</v>
      </c>
      <c r="L393" s="84">
        <v>1</v>
      </c>
      <c r="M393" s="84">
        <v>0</v>
      </c>
      <c r="N393" s="84">
        <v>0</v>
      </c>
      <c r="O393" s="84">
        <v>0</v>
      </c>
      <c r="P393" s="85"/>
      <c r="Q393" s="86">
        <f t="shared" si="53"/>
        <v>0</v>
      </c>
      <c r="R393" s="87">
        <f t="shared" si="50"/>
        <v>1</v>
      </c>
      <c r="S393" s="87">
        <f t="shared" si="55"/>
        <v>0</v>
      </c>
      <c r="T393" s="84" t="s">
        <v>301</v>
      </c>
      <c r="U393" s="154"/>
      <c r="V393" t="s">
        <v>561</v>
      </c>
      <c r="W393" t="s">
        <v>560</v>
      </c>
      <c r="X393" t="s">
        <v>303</v>
      </c>
      <c r="Y393" t="s">
        <v>303</v>
      </c>
      <c r="Z393"/>
      <c r="AB393" s="155">
        <v>50850279</v>
      </c>
      <c r="AC393" s="155">
        <v>11</v>
      </c>
      <c r="AD393" s="155">
        <v>22</v>
      </c>
      <c r="AE393" s="155" t="s">
        <v>303</v>
      </c>
      <c r="AF393" s="155" t="s">
        <v>303</v>
      </c>
      <c r="AG393" s="156">
        <v>-35.199999999999903</v>
      </c>
    </row>
    <row r="394" spans="1:33" s="155" customFormat="1" x14ac:dyDescent="0.35">
      <c r="A394" s="59" t="str">
        <f t="shared" si="54"/>
        <v>L35-I-48-12-50-80-MULT-120POUS270039</v>
      </c>
      <c r="B394" s="133">
        <v>45562</v>
      </c>
      <c r="C394" s="81">
        <f t="shared" ca="1" si="51"/>
        <v>45729</v>
      </c>
      <c r="D394" s="14" t="s">
        <v>514</v>
      </c>
      <c r="E394" s="82" t="str">
        <f t="shared" si="49"/>
        <v>L35-I-48</v>
      </c>
      <c r="F394" s="135" t="s">
        <v>87</v>
      </c>
      <c r="G394" s="135" t="s">
        <v>525</v>
      </c>
      <c r="H394" s="16">
        <v>30850159</v>
      </c>
      <c r="I394" s="145">
        <v>1</v>
      </c>
      <c r="J394" s="144">
        <f t="shared" si="52"/>
        <v>10</v>
      </c>
      <c r="K394" s="135" t="s">
        <v>525</v>
      </c>
      <c r="L394" s="84">
        <v>0</v>
      </c>
      <c r="M394" s="84">
        <v>1</v>
      </c>
      <c r="N394" s="84">
        <v>0</v>
      </c>
      <c r="O394" s="84">
        <v>0</v>
      </c>
      <c r="P394" s="85"/>
      <c r="Q394" s="86">
        <f t="shared" si="53"/>
        <v>0</v>
      </c>
      <c r="R394" s="87">
        <f t="shared" si="50"/>
        <v>0</v>
      </c>
      <c r="S394" s="87">
        <f t="shared" si="55"/>
        <v>0</v>
      </c>
      <c r="T394" s="136">
        <f t="shared" ref="T394:T404" ca="1" si="56">DAYS360(B394,C394)</f>
        <v>166</v>
      </c>
      <c r="U394" s="154"/>
      <c r="V394" t="s">
        <v>585</v>
      </c>
      <c r="W394" t="s">
        <v>560</v>
      </c>
      <c r="X394" t="s">
        <v>303</v>
      </c>
      <c r="Y394" t="s">
        <v>303</v>
      </c>
      <c r="Z394" t="s">
        <v>772</v>
      </c>
      <c r="AB394" s="155">
        <v>50850280</v>
      </c>
      <c r="AC394" s="155">
        <v>11</v>
      </c>
      <c r="AD394" s="155">
        <v>22</v>
      </c>
      <c r="AE394" s="155" t="s">
        <v>303</v>
      </c>
      <c r="AF394" s="155" t="s">
        <v>303</v>
      </c>
      <c r="AG394" s="156">
        <v>0.73480000000000001</v>
      </c>
    </row>
    <row r="395" spans="1:33" s="155" customFormat="1" x14ac:dyDescent="0.35">
      <c r="A395" s="59" t="str">
        <f t="shared" si="54"/>
        <v>ASY-000080-00POUS270039</v>
      </c>
      <c r="B395" s="133">
        <v>45562</v>
      </c>
      <c r="C395" s="81">
        <f t="shared" ca="1" si="51"/>
        <v>45729</v>
      </c>
      <c r="D395" s="14" t="s">
        <v>106</v>
      </c>
      <c r="E395" s="82" t="str">
        <f t="shared" si="49"/>
        <v>ASY-0000</v>
      </c>
      <c r="F395" s="135" t="s">
        <v>88</v>
      </c>
      <c r="G395" s="135" t="s">
        <v>525</v>
      </c>
      <c r="H395" s="142">
        <v>50850333</v>
      </c>
      <c r="I395" s="145">
        <v>1</v>
      </c>
      <c r="J395" s="144">
        <f t="shared" si="52"/>
        <v>10</v>
      </c>
      <c r="K395" s="135" t="s">
        <v>525</v>
      </c>
      <c r="L395" s="84">
        <v>1</v>
      </c>
      <c r="M395" s="84">
        <v>0</v>
      </c>
      <c r="N395" s="84">
        <v>0</v>
      </c>
      <c r="O395" s="84">
        <v>0</v>
      </c>
      <c r="P395" s="85"/>
      <c r="Q395" s="86">
        <f t="shared" si="53"/>
        <v>0</v>
      </c>
      <c r="R395" s="87">
        <f t="shared" si="50"/>
        <v>1</v>
      </c>
      <c r="S395" s="87">
        <f t="shared" si="55"/>
        <v>0</v>
      </c>
      <c r="T395" s="136">
        <f t="shared" ca="1" si="56"/>
        <v>166</v>
      </c>
      <c r="U395" s="154" t="s">
        <v>308</v>
      </c>
      <c r="V395" t="s">
        <v>585</v>
      </c>
      <c r="W395" t="s">
        <v>560</v>
      </c>
      <c r="X395" t="s">
        <v>303</v>
      </c>
      <c r="Y395" t="s">
        <v>303</v>
      </c>
      <c r="Z395"/>
      <c r="AB395" s="155">
        <v>50850281</v>
      </c>
      <c r="AC395" s="155">
        <v>11</v>
      </c>
      <c r="AD395" s="155">
        <v>2</v>
      </c>
      <c r="AE395" s="155" t="s">
        <v>303</v>
      </c>
      <c r="AF395" s="155" t="s">
        <v>303</v>
      </c>
      <c r="AG395" s="156">
        <v>-3.19999999999999</v>
      </c>
    </row>
    <row r="396" spans="1:33" s="155" customFormat="1" x14ac:dyDescent="0.35">
      <c r="A396" s="59" t="str">
        <f t="shared" si="54"/>
        <v>ASY-000087-00POUS270039</v>
      </c>
      <c r="B396" s="133">
        <v>45562</v>
      </c>
      <c r="C396" s="81">
        <f t="shared" ca="1" si="51"/>
        <v>45729</v>
      </c>
      <c r="D396" s="14" t="s">
        <v>108</v>
      </c>
      <c r="E396" s="82" t="str">
        <f t="shared" si="49"/>
        <v>ASY-0000</v>
      </c>
      <c r="F396" s="135" t="s">
        <v>88</v>
      </c>
      <c r="G396" s="135" t="s">
        <v>525</v>
      </c>
      <c r="H396" s="142">
        <v>50850332</v>
      </c>
      <c r="I396" s="145">
        <v>1</v>
      </c>
      <c r="J396" s="144">
        <f t="shared" si="52"/>
        <v>10</v>
      </c>
      <c r="K396" s="135" t="s">
        <v>525</v>
      </c>
      <c r="L396" s="84">
        <v>1</v>
      </c>
      <c r="M396" s="84">
        <v>0</v>
      </c>
      <c r="N396" s="84">
        <v>0</v>
      </c>
      <c r="O396" s="84">
        <v>0</v>
      </c>
      <c r="P396" s="85"/>
      <c r="Q396" s="86">
        <f t="shared" si="53"/>
        <v>0</v>
      </c>
      <c r="R396" s="87">
        <f t="shared" si="50"/>
        <v>1</v>
      </c>
      <c r="S396" s="87">
        <f t="shared" si="55"/>
        <v>0</v>
      </c>
      <c r="T396" s="136">
        <f t="shared" ca="1" si="56"/>
        <v>166</v>
      </c>
      <c r="U396" s="154" t="s">
        <v>308</v>
      </c>
      <c r="V396" t="s">
        <v>585</v>
      </c>
      <c r="W396" t="s">
        <v>560</v>
      </c>
      <c r="X396" t="s">
        <v>303</v>
      </c>
      <c r="Y396" t="s">
        <v>303</v>
      </c>
      <c r="Z396"/>
      <c r="AB396" s="155">
        <v>50850282</v>
      </c>
      <c r="AC396" s="155">
        <v>11</v>
      </c>
      <c r="AD396" s="155">
        <v>2</v>
      </c>
      <c r="AE396" s="155" t="s">
        <v>303</v>
      </c>
      <c r="AF396" s="155" t="s">
        <v>303</v>
      </c>
      <c r="AG396" s="156">
        <v>6.6799999999999901E-2</v>
      </c>
    </row>
    <row r="397" spans="1:33" s="155" customFormat="1" x14ac:dyDescent="0.35">
      <c r="A397" s="59" t="str">
        <f t="shared" si="54"/>
        <v>L50-I-48-02-27-80-MULT-9X17POUS270085</v>
      </c>
      <c r="B397" s="133">
        <v>45565</v>
      </c>
      <c r="C397" s="81">
        <f t="shared" ca="1" si="51"/>
        <v>45729</v>
      </c>
      <c r="D397" s="14" t="s">
        <v>526</v>
      </c>
      <c r="E397" s="82" t="str">
        <f t="shared" si="49"/>
        <v>L50-I-48</v>
      </c>
      <c r="F397" s="135" t="s">
        <v>87</v>
      </c>
      <c r="G397" s="135" t="s">
        <v>527</v>
      </c>
      <c r="H397" s="16">
        <v>30850160</v>
      </c>
      <c r="I397" s="145">
        <v>1</v>
      </c>
      <c r="J397" s="144">
        <f t="shared" si="52"/>
        <v>7</v>
      </c>
      <c r="K397" s="135" t="s">
        <v>527</v>
      </c>
      <c r="L397" s="84">
        <v>0</v>
      </c>
      <c r="M397" s="84">
        <v>1</v>
      </c>
      <c r="N397" s="84">
        <v>0</v>
      </c>
      <c r="O397" s="84">
        <v>0</v>
      </c>
      <c r="P397" s="85"/>
      <c r="Q397" s="86">
        <f t="shared" si="53"/>
        <v>0</v>
      </c>
      <c r="R397" s="87">
        <f t="shared" si="50"/>
        <v>0</v>
      </c>
      <c r="S397" s="87">
        <f t="shared" si="55"/>
        <v>0</v>
      </c>
      <c r="T397" s="136">
        <f t="shared" ca="1" si="56"/>
        <v>163</v>
      </c>
      <c r="U397" s="154"/>
      <c r="V397" t="s">
        <v>561</v>
      </c>
      <c r="W397" t="s">
        <v>573</v>
      </c>
      <c r="X397" t="s">
        <v>303</v>
      </c>
      <c r="Y397" t="s">
        <v>303</v>
      </c>
      <c r="Z397" t="s">
        <v>772</v>
      </c>
      <c r="AB397" s="155">
        <v>50850283</v>
      </c>
      <c r="AC397" s="155">
        <v>11</v>
      </c>
      <c r="AD397" s="155">
        <v>43</v>
      </c>
      <c r="AE397" s="155" t="s">
        <v>303</v>
      </c>
      <c r="AF397" s="155" t="s">
        <v>303</v>
      </c>
      <c r="AG397" s="156">
        <v>-68.8</v>
      </c>
    </row>
    <row r="398" spans="1:33" s="155" customFormat="1" x14ac:dyDescent="0.35">
      <c r="A398" s="59" t="str">
        <f t="shared" si="54"/>
        <v>ASY-000055-00POUS270085</v>
      </c>
      <c r="B398" s="133">
        <v>45565</v>
      </c>
      <c r="C398" s="81">
        <f t="shared" ca="1" si="51"/>
        <v>45729</v>
      </c>
      <c r="D398" s="14" t="s">
        <v>334</v>
      </c>
      <c r="E398" s="82" t="str">
        <f t="shared" si="49"/>
        <v>ASY-0000</v>
      </c>
      <c r="F398" s="135" t="s">
        <v>88</v>
      </c>
      <c r="G398" s="135" t="s">
        <v>527</v>
      </c>
      <c r="H398" s="142">
        <v>50850335</v>
      </c>
      <c r="I398" s="145">
        <v>1</v>
      </c>
      <c r="J398" s="144">
        <f t="shared" si="52"/>
        <v>7</v>
      </c>
      <c r="K398" s="135" t="s">
        <v>527</v>
      </c>
      <c r="L398" s="84">
        <v>1</v>
      </c>
      <c r="M398" s="84">
        <v>0</v>
      </c>
      <c r="N398" s="84">
        <v>0</v>
      </c>
      <c r="O398" s="84">
        <v>0</v>
      </c>
      <c r="P398" s="85"/>
      <c r="Q398" s="86">
        <f t="shared" si="53"/>
        <v>0</v>
      </c>
      <c r="R398" s="87">
        <f t="shared" si="50"/>
        <v>0</v>
      </c>
      <c r="S398" s="87">
        <f t="shared" si="55"/>
        <v>-1</v>
      </c>
      <c r="T398" s="136">
        <f t="shared" ca="1" si="56"/>
        <v>163</v>
      </c>
      <c r="U398" s="154" t="s">
        <v>308</v>
      </c>
      <c r="V398" t="s">
        <v>585</v>
      </c>
      <c r="W398" t="s">
        <v>601</v>
      </c>
      <c r="X398" t="s">
        <v>303</v>
      </c>
      <c r="Y398" t="s">
        <v>303</v>
      </c>
      <c r="Z398"/>
      <c r="AB398" s="155">
        <v>50850284</v>
      </c>
      <c r="AC398" s="155">
        <v>11</v>
      </c>
      <c r="AD398" s="155">
        <v>43</v>
      </c>
      <c r="AE398" s="155" t="s">
        <v>303</v>
      </c>
      <c r="AF398" s="155" t="s">
        <v>303</v>
      </c>
      <c r="AG398" s="156">
        <v>1.4361999999999899</v>
      </c>
    </row>
    <row r="399" spans="1:33" s="155" customFormat="1" ht="72.5" x14ac:dyDescent="0.35">
      <c r="A399" s="59" t="str">
        <f t="shared" si="54"/>
        <v>L50-I-48-04-35-80-MULT-9X59POUS270499</v>
      </c>
      <c r="B399" s="133">
        <v>45565</v>
      </c>
      <c r="C399" s="81">
        <f t="shared" ca="1" si="51"/>
        <v>45729</v>
      </c>
      <c r="D399" s="14" t="s">
        <v>528</v>
      </c>
      <c r="E399" s="82" t="str">
        <f t="shared" si="49"/>
        <v>L50-I-48</v>
      </c>
      <c r="F399" s="135" t="s">
        <v>87</v>
      </c>
      <c r="G399" s="135" t="s">
        <v>529</v>
      </c>
      <c r="H399" s="159">
        <v>30850161</v>
      </c>
      <c r="I399" s="145">
        <v>6</v>
      </c>
      <c r="J399" s="144">
        <f t="shared" si="52"/>
        <v>7</v>
      </c>
      <c r="K399" s="135" t="s">
        <v>529</v>
      </c>
      <c r="L399" s="84">
        <v>0</v>
      </c>
      <c r="M399" s="84">
        <v>0</v>
      </c>
      <c r="N399" s="84">
        <v>0</v>
      </c>
      <c r="O399" s="84">
        <v>0</v>
      </c>
      <c r="P399" s="85"/>
      <c r="Q399" s="86">
        <f t="shared" si="53"/>
        <v>-6</v>
      </c>
      <c r="R399" s="87">
        <f t="shared" si="50"/>
        <v>0</v>
      </c>
      <c r="S399" s="87">
        <f t="shared" si="55"/>
        <v>0</v>
      </c>
      <c r="T399" s="136">
        <f t="shared" ca="1" si="56"/>
        <v>163</v>
      </c>
      <c r="U399" s="167" t="s">
        <v>778</v>
      </c>
      <c r="V399" t="s">
        <v>585</v>
      </c>
      <c r="W399" t="s">
        <v>427</v>
      </c>
      <c r="X399" t="s">
        <v>303</v>
      </c>
      <c r="Y399" t="s">
        <v>303</v>
      </c>
      <c r="Z399" s="155" t="s">
        <v>779</v>
      </c>
      <c r="AB399" s="155">
        <v>50850285</v>
      </c>
      <c r="AC399" s="155">
        <v>11</v>
      </c>
      <c r="AD399" s="155">
        <v>1</v>
      </c>
      <c r="AE399" s="155" t="s">
        <v>303</v>
      </c>
      <c r="AF399" s="155" t="s">
        <v>303</v>
      </c>
      <c r="AG399" s="156">
        <v>-1.5999999999999901</v>
      </c>
    </row>
    <row r="400" spans="1:33" s="155" customFormat="1" x14ac:dyDescent="0.35">
      <c r="A400" s="59" t="str">
        <f t="shared" si="54"/>
        <v>ASY-000057-00POUS270499</v>
      </c>
      <c r="B400" s="133">
        <v>45565</v>
      </c>
      <c r="C400" s="81">
        <f t="shared" ca="1" si="51"/>
        <v>45729</v>
      </c>
      <c r="D400" s="14" t="s">
        <v>592</v>
      </c>
      <c r="E400" s="82" t="str">
        <f t="shared" si="49"/>
        <v>ASY-0000</v>
      </c>
      <c r="F400" s="135" t="s">
        <v>88</v>
      </c>
      <c r="G400" s="135" t="s">
        <v>529</v>
      </c>
      <c r="H400" s="142">
        <v>50850336</v>
      </c>
      <c r="I400" s="145">
        <v>6</v>
      </c>
      <c r="J400" s="144">
        <f t="shared" si="52"/>
        <v>7</v>
      </c>
      <c r="K400" s="135" t="s">
        <v>529</v>
      </c>
      <c r="L400" s="84">
        <v>6</v>
      </c>
      <c r="M400" s="84">
        <v>0</v>
      </c>
      <c r="N400" s="84">
        <v>0</v>
      </c>
      <c r="O400" s="84">
        <v>0</v>
      </c>
      <c r="P400" s="85"/>
      <c r="Q400" s="86">
        <f t="shared" si="53"/>
        <v>0</v>
      </c>
      <c r="R400" s="87">
        <f t="shared" si="50"/>
        <v>6</v>
      </c>
      <c r="S400" s="87">
        <f t="shared" si="55"/>
        <v>0</v>
      </c>
      <c r="T400" s="136">
        <f t="shared" ca="1" si="56"/>
        <v>163</v>
      </c>
      <c r="U400" s="154" t="s">
        <v>308</v>
      </c>
      <c r="V400" t="s">
        <v>585</v>
      </c>
      <c r="W400" t="s">
        <v>560</v>
      </c>
      <c r="X400" t="s">
        <v>303</v>
      </c>
      <c r="Y400" t="s">
        <v>303</v>
      </c>
      <c r="Z400"/>
      <c r="AB400" s="155">
        <v>50850286</v>
      </c>
      <c r="AC400" s="155">
        <v>11</v>
      </c>
      <c r="AD400" s="155">
        <v>1</v>
      </c>
      <c r="AE400" s="155" t="s">
        <v>303</v>
      </c>
      <c r="AF400" s="155" t="s">
        <v>303</v>
      </c>
      <c r="AG400" s="156">
        <v>3.3399999999999902E-2</v>
      </c>
    </row>
    <row r="401" spans="1:33" s="155" customFormat="1" x14ac:dyDescent="0.35">
      <c r="A401" s="59" t="str">
        <f t="shared" si="54"/>
        <v>L50-I-48-08-30-90-MULT-9X29POUS270479</v>
      </c>
      <c r="B401" s="133">
        <v>45565</v>
      </c>
      <c r="C401" s="81">
        <f t="shared" ca="1" si="51"/>
        <v>45729</v>
      </c>
      <c r="D401" s="14" t="s">
        <v>530</v>
      </c>
      <c r="E401" s="82" t="str">
        <f t="shared" si="49"/>
        <v>L50-I-48</v>
      </c>
      <c r="F401" s="135" t="s">
        <v>87</v>
      </c>
      <c r="G401" s="135" t="s">
        <v>531</v>
      </c>
      <c r="H401" s="16">
        <v>30850162</v>
      </c>
      <c r="I401" s="145">
        <v>31</v>
      </c>
      <c r="J401" s="144">
        <f t="shared" si="52"/>
        <v>7</v>
      </c>
      <c r="K401" s="135" t="s">
        <v>531</v>
      </c>
      <c r="L401" s="84">
        <v>0</v>
      </c>
      <c r="M401" s="84">
        <v>31</v>
      </c>
      <c r="N401" s="84">
        <v>0</v>
      </c>
      <c r="O401" s="84">
        <v>0</v>
      </c>
      <c r="P401" s="85"/>
      <c r="Q401" s="86">
        <f t="shared" si="53"/>
        <v>0</v>
      </c>
      <c r="R401" s="87">
        <f t="shared" si="50"/>
        <v>0</v>
      </c>
      <c r="S401" s="87">
        <f t="shared" si="55"/>
        <v>0</v>
      </c>
      <c r="T401" s="136">
        <f t="shared" ca="1" si="56"/>
        <v>163</v>
      </c>
      <c r="U401" s="154"/>
      <c r="V401" t="s">
        <v>561</v>
      </c>
      <c r="W401" t="s">
        <v>573</v>
      </c>
      <c r="X401" t="s">
        <v>303</v>
      </c>
      <c r="Y401" t="s">
        <v>303</v>
      </c>
      <c r="Z401" t="s">
        <v>772</v>
      </c>
      <c r="AB401" s="155">
        <v>50850287</v>
      </c>
      <c r="AC401" s="155">
        <v>11</v>
      </c>
      <c r="AD401" s="155">
        <v>8</v>
      </c>
      <c r="AE401" s="155" t="s">
        <v>303</v>
      </c>
      <c r="AF401" s="155" t="s">
        <v>303</v>
      </c>
      <c r="AG401" s="156">
        <v>-12.799999999999899</v>
      </c>
    </row>
    <row r="402" spans="1:33" s="155" customFormat="1" x14ac:dyDescent="0.35">
      <c r="A402" s="59" t="str">
        <f t="shared" si="54"/>
        <v>ASY-000056-00POUS270499</v>
      </c>
      <c r="B402" s="133">
        <v>45565</v>
      </c>
      <c r="C402" s="81">
        <f t="shared" ca="1" si="51"/>
        <v>45729</v>
      </c>
      <c r="D402" s="14" t="s">
        <v>375</v>
      </c>
      <c r="E402" s="82" t="str">
        <f t="shared" si="49"/>
        <v>ASY-0000</v>
      </c>
      <c r="F402" s="135" t="s">
        <v>88</v>
      </c>
      <c r="G402" s="135" t="s">
        <v>529</v>
      </c>
      <c r="H402" s="153">
        <v>50850337</v>
      </c>
      <c r="I402" s="145">
        <v>31</v>
      </c>
      <c r="J402" s="144">
        <f t="shared" si="52"/>
        <v>7</v>
      </c>
      <c r="K402" s="135" t="s">
        <v>529</v>
      </c>
      <c r="L402" s="84">
        <v>0</v>
      </c>
      <c r="M402" s="84">
        <v>0</v>
      </c>
      <c r="N402" s="84">
        <v>0</v>
      </c>
      <c r="O402" s="84">
        <v>0</v>
      </c>
      <c r="P402" s="85"/>
      <c r="Q402" s="86">
        <f t="shared" si="53"/>
        <v>-31</v>
      </c>
      <c r="R402" s="87">
        <f t="shared" si="50"/>
        <v>0</v>
      </c>
      <c r="S402" s="87">
        <f t="shared" si="55"/>
        <v>0</v>
      </c>
      <c r="T402" s="136">
        <f t="shared" ca="1" si="56"/>
        <v>163</v>
      </c>
      <c r="U402" s="154" t="s">
        <v>780</v>
      </c>
      <c r="V402" t="s">
        <v>585</v>
      </c>
      <c r="W402" t="s">
        <v>601</v>
      </c>
      <c r="X402" t="s">
        <v>303</v>
      </c>
      <c r="Y402" t="s">
        <v>303</v>
      </c>
      <c r="Z402"/>
      <c r="AB402" s="155">
        <v>50850288</v>
      </c>
      <c r="AC402" s="155">
        <v>11</v>
      </c>
      <c r="AD402" s="155">
        <v>8</v>
      </c>
      <c r="AE402" s="155" t="s">
        <v>303</v>
      </c>
      <c r="AF402" s="155" t="s">
        <v>303</v>
      </c>
      <c r="AG402" s="156">
        <v>0.26719999999999899</v>
      </c>
    </row>
    <row r="403" spans="1:33" s="155" customFormat="1" x14ac:dyDescent="0.35">
      <c r="A403" s="59" t="str">
        <f t="shared" si="54"/>
        <v>L50-I-48-08-30-90-MULT-ASYMPOUS270428</v>
      </c>
      <c r="B403" s="133">
        <v>45565</v>
      </c>
      <c r="C403" s="81">
        <f t="shared" ca="1" si="51"/>
        <v>45729</v>
      </c>
      <c r="D403" s="14" t="s">
        <v>532</v>
      </c>
      <c r="E403" s="82" t="str">
        <f t="shared" si="49"/>
        <v>L50-I-48</v>
      </c>
      <c r="F403" s="135" t="s">
        <v>87</v>
      </c>
      <c r="G403" s="135" t="s">
        <v>533</v>
      </c>
      <c r="H403" s="16">
        <v>30850163</v>
      </c>
      <c r="I403" s="145">
        <v>2</v>
      </c>
      <c r="J403" s="144">
        <f t="shared" si="52"/>
        <v>7</v>
      </c>
      <c r="K403" s="135" t="s">
        <v>533</v>
      </c>
      <c r="L403" s="84">
        <v>0</v>
      </c>
      <c r="M403" s="84">
        <v>2</v>
      </c>
      <c r="N403" s="84">
        <v>0</v>
      </c>
      <c r="O403" s="84">
        <v>0</v>
      </c>
      <c r="P403" s="85"/>
      <c r="Q403" s="86">
        <f t="shared" si="53"/>
        <v>0</v>
      </c>
      <c r="R403" s="87">
        <f t="shared" si="50"/>
        <v>0</v>
      </c>
      <c r="S403" s="87">
        <f t="shared" si="55"/>
        <v>0</v>
      </c>
      <c r="T403" s="136">
        <f t="shared" ca="1" si="56"/>
        <v>163</v>
      </c>
      <c r="U403" s="154"/>
      <c r="V403" t="s">
        <v>561</v>
      </c>
      <c r="W403" t="s">
        <v>573</v>
      </c>
      <c r="X403" t="s">
        <v>303</v>
      </c>
      <c r="Y403" t="s">
        <v>303</v>
      </c>
      <c r="Z403" t="s">
        <v>772</v>
      </c>
      <c r="AB403" s="155">
        <v>50850289</v>
      </c>
      <c r="AC403" s="155">
        <v>11</v>
      </c>
      <c r="AD403" s="155">
        <v>52</v>
      </c>
      <c r="AE403" s="155" t="s">
        <v>303</v>
      </c>
      <c r="AF403" s="155" t="s">
        <v>303</v>
      </c>
      <c r="AG403" s="156">
        <v>-83.199999999999903</v>
      </c>
    </row>
    <row r="404" spans="1:33" s="155" customFormat="1" x14ac:dyDescent="0.35">
      <c r="A404" s="59" t="str">
        <f t="shared" si="54"/>
        <v>ASY-000053-00POUS270428</v>
      </c>
      <c r="B404" s="133">
        <v>45565</v>
      </c>
      <c r="C404" s="81">
        <f t="shared" ca="1" si="51"/>
        <v>45729</v>
      </c>
      <c r="D404" s="14" t="s">
        <v>94</v>
      </c>
      <c r="E404" s="82" t="str">
        <f t="shared" si="49"/>
        <v>ASY-0000</v>
      </c>
      <c r="F404" s="135" t="s">
        <v>88</v>
      </c>
      <c r="G404" s="135" t="s">
        <v>533</v>
      </c>
      <c r="H404" s="142">
        <v>50850338</v>
      </c>
      <c r="I404" s="145">
        <v>2</v>
      </c>
      <c r="J404" s="144">
        <f t="shared" si="52"/>
        <v>7</v>
      </c>
      <c r="K404" s="135" t="s">
        <v>533</v>
      </c>
      <c r="L404" s="84">
        <v>2</v>
      </c>
      <c r="M404" s="84">
        <v>0</v>
      </c>
      <c r="N404" s="84">
        <v>0</v>
      </c>
      <c r="O404" s="84">
        <v>0</v>
      </c>
      <c r="P404" s="85"/>
      <c r="Q404" s="86">
        <f t="shared" si="53"/>
        <v>0</v>
      </c>
      <c r="R404" s="87">
        <f t="shared" si="50"/>
        <v>2</v>
      </c>
      <c r="S404" s="87">
        <f t="shared" si="55"/>
        <v>0</v>
      </c>
      <c r="T404" s="136">
        <f t="shared" ca="1" si="56"/>
        <v>163</v>
      </c>
      <c r="U404" s="154" t="s">
        <v>308</v>
      </c>
      <c r="V404" t="s">
        <v>585</v>
      </c>
      <c r="W404" t="s">
        <v>560</v>
      </c>
      <c r="X404" t="s">
        <v>303</v>
      </c>
      <c r="Y404" t="s">
        <v>303</v>
      </c>
      <c r="Z404"/>
      <c r="AB404" s="155">
        <v>50850290</v>
      </c>
      <c r="AC404" s="155">
        <v>11</v>
      </c>
      <c r="AD404" s="155">
        <v>52</v>
      </c>
      <c r="AE404" s="155" t="s">
        <v>303</v>
      </c>
      <c r="AF404" s="155" t="s">
        <v>303</v>
      </c>
      <c r="AG404" s="156">
        <v>1.7367999999999899</v>
      </c>
    </row>
    <row r="405" spans="1:33" s="155" customFormat="1" x14ac:dyDescent="0.35">
      <c r="A405" s="59" t="str">
        <f t="shared" si="54"/>
        <v>L50-I-48-08-30-90-MULT-ASYMPOUS270228</v>
      </c>
      <c r="B405" s="133">
        <v>45565</v>
      </c>
      <c r="C405" s="81">
        <f t="shared" ca="1" si="51"/>
        <v>45729</v>
      </c>
      <c r="D405" s="14" t="s">
        <v>532</v>
      </c>
      <c r="E405" s="82" t="str">
        <f t="shared" si="49"/>
        <v>L50-I-48</v>
      </c>
      <c r="F405" s="135" t="s">
        <v>87</v>
      </c>
      <c r="G405" s="135" t="s">
        <v>534</v>
      </c>
      <c r="H405" s="142">
        <v>30850164</v>
      </c>
      <c r="I405" s="145">
        <v>0</v>
      </c>
      <c r="J405" s="144" t="str">
        <f t="shared" si="52"/>
        <v>CL</v>
      </c>
      <c r="K405" s="135" t="s">
        <v>534</v>
      </c>
      <c r="L405" s="84">
        <v>0</v>
      </c>
      <c r="M405" s="84">
        <v>0</v>
      </c>
      <c r="N405" s="84">
        <v>0</v>
      </c>
      <c r="O405" s="84">
        <v>0</v>
      </c>
      <c r="P405" s="85"/>
      <c r="Q405" s="86">
        <f t="shared" si="53"/>
        <v>0</v>
      </c>
      <c r="R405" s="87">
        <f t="shared" si="50"/>
        <v>0</v>
      </c>
      <c r="S405" s="87">
        <f t="shared" si="55"/>
        <v>0</v>
      </c>
      <c r="T405" s="136" t="s">
        <v>301</v>
      </c>
      <c r="U405" s="154" t="s">
        <v>595</v>
      </c>
      <c r="W405" t="s">
        <v>595</v>
      </c>
      <c r="X405" t="e">
        <v>#N/A</v>
      </c>
      <c r="Y405" t="e">
        <v>#N/A</v>
      </c>
      <c r="Z405" t="s">
        <v>595</v>
      </c>
      <c r="AB405" s="155">
        <v>50850292</v>
      </c>
      <c r="AC405" s="155">
        <v>10</v>
      </c>
      <c r="AD405" s="155">
        <v>30</v>
      </c>
      <c r="AE405" s="155" t="s">
        <v>303</v>
      </c>
      <c r="AF405" s="155" t="s">
        <v>303</v>
      </c>
      <c r="AG405" s="156">
        <v>-96.000000000000099</v>
      </c>
    </row>
    <row r="406" spans="1:33" s="155" customFormat="1" x14ac:dyDescent="0.35">
      <c r="A406" s="59" t="str">
        <f t="shared" si="54"/>
        <v>ASY-000053-00POUS270228</v>
      </c>
      <c r="B406" s="133">
        <v>45565</v>
      </c>
      <c r="C406" s="81">
        <f t="shared" ca="1" si="51"/>
        <v>45729</v>
      </c>
      <c r="D406" s="14" t="s">
        <v>94</v>
      </c>
      <c r="E406" s="82" t="str">
        <f t="shared" si="49"/>
        <v>ASY-0000</v>
      </c>
      <c r="F406" s="135" t="s">
        <v>88</v>
      </c>
      <c r="G406" s="135" t="s">
        <v>534</v>
      </c>
      <c r="H406" s="142">
        <v>50850339</v>
      </c>
      <c r="I406" s="145">
        <v>12</v>
      </c>
      <c r="J406" s="144" t="str">
        <f t="shared" si="52"/>
        <v>CL</v>
      </c>
      <c r="K406" s="135" t="s">
        <v>534</v>
      </c>
      <c r="L406" s="84">
        <v>12</v>
      </c>
      <c r="M406" s="84">
        <v>0</v>
      </c>
      <c r="N406" s="84">
        <v>0</v>
      </c>
      <c r="O406" s="84">
        <v>0</v>
      </c>
      <c r="P406" s="85"/>
      <c r="Q406" s="86">
        <f t="shared" si="53"/>
        <v>0</v>
      </c>
      <c r="R406" s="87">
        <f>IFERROR(VLOOKUP(H406,AB:AE,3,0),I406)</f>
        <v>12</v>
      </c>
      <c r="S406" s="87">
        <f t="shared" si="55"/>
        <v>0</v>
      </c>
      <c r="T406" s="136" t="s">
        <v>301</v>
      </c>
      <c r="U406" s="154"/>
      <c r="W406" t="e">
        <v>#N/A</v>
      </c>
      <c r="X406" t="e">
        <v>#N/A</v>
      </c>
      <c r="Y406" t="e">
        <v>#N/A</v>
      </c>
      <c r="AB406" s="155">
        <v>50850293</v>
      </c>
      <c r="AC406" s="155">
        <v>10</v>
      </c>
      <c r="AD406" s="155">
        <v>30</v>
      </c>
      <c r="AE406" s="155" t="s">
        <v>303</v>
      </c>
      <c r="AF406" s="155" t="s">
        <v>303</v>
      </c>
      <c r="AG406" s="156">
        <v>1.002</v>
      </c>
    </row>
    <row r="407" spans="1:33" s="155" customFormat="1" x14ac:dyDescent="0.35">
      <c r="A407" s="59" t="str">
        <f t="shared" si="54"/>
        <v>L50-I-48-08-30-90-MULT-ASYMPOUS270177</v>
      </c>
      <c r="B407" s="133">
        <v>45565</v>
      </c>
      <c r="C407" s="81">
        <f t="shared" ca="1" si="51"/>
        <v>45729</v>
      </c>
      <c r="D407" s="14" t="s">
        <v>532</v>
      </c>
      <c r="E407" s="82" t="str">
        <f t="shared" si="49"/>
        <v>L50-I-48</v>
      </c>
      <c r="F407" s="135" t="s">
        <v>87</v>
      </c>
      <c r="G407" s="135" t="s">
        <v>535</v>
      </c>
      <c r="H407" s="16">
        <v>30850165</v>
      </c>
      <c r="I407" s="145">
        <v>17</v>
      </c>
      <c r="J407" s="144">
        <f t="shared" si="52"/>
        <v>7</v>
      </c>
      <c r="K407" s="135" t="s">
        <v>535</v>
      </c>
      <c r="L407" s="84">
        <v>0</v>
      </c>
      <c r="M407" s="84">
        <v>17</v>
      </c>
      <c r="N407" s="84">
        <v>0</v>
      </c>
      <c r="O407" s="84">
        <v>0</v>
      </c>
      <c r="P407" s="85"/>
      <c r="Q407" s="86">
        <f t="shared" si="53"/>
        <v>0</v>
      </c>
      <c r="R407" s="87">
        <f t="shared" ref="R407:R418" si="57">IFERROR(VLOOKUP(H407,AB:AE,3,0),0)</f>
        <v>0</v>
      </c>
      <c r="S407" s="87">
        <f t="shared" si="55"/>
        <v>0</v>
      </c>
      <c r="T407" s="136">
        <f t="shared" ref="T407:T412" ca="1" si="58">DAYS360(B407,C407)</f>
        <v>163</v>
      </c>
      <c r="U407" s="154"/>
      <c r="V407" t="s">
        <v>561</v>
      </c>
      <c r="W407" t="s">
        <v>573</v>
      </c>
      <c r="X407" t="s">
        <v>303</v>
      </c>
      <c r="Y407" t="s">
        <v>303</v>
      </c>
      <c r="Z407" t="s">
        <v>772</v>
      </c>
      <c r="AB407" s="155">
        <v>50850294</v>
      </c>
      <c r="AC407" s="155">
        <v>10</v>
      </c>
      <c r="AD407" s="155">
        <v>22</v>
      </c>
      <c r="AE407" s="155" t="s">
        <v>303</v>
      </c>
      <c r="AF407" s="155" t="s">
        <v>303</v>
      </c>
      <c r="AG407" s="156">
        <v>-70.400000000000006</v>
      </c>
    </row>
    <row r="408" spans="1:33" s="155" customFormat="1" x14ac:dyDescent="0.35">
      <c r="A408" s="59" t="str">
        <f t="shared" si="54"/>
        <v>ASY-000053-00POUS270177</v>
      </c>
      <c r="B408" s="133">
        <v>45565</v>
      </c>
      <c r="C408" s="81">
        <f t="shared" ca="1" si="51"/>
        <v>45729</v>
      </c>
      <c r="D408" s="14" t="s">
        <v>94</v>
      </c>
      <c r="E408" s="82" t="str">
        <f t="shared" si="49"/>
        <v>ASY-0000</v>
      </c>
      <c r="F408" s="135" t="s">
        <v>88</v>
      </c>
      <c r="G408" s="135" t="s">
        <v>535</v>
      </c>
      <c r="H408" s="142">
        <v>50850340</v>
      </c>
      <c r="I408" s="145">
        <v>17</v>
      </c>
      <c r="J408" s="144">
        <f t="shared" si="52"/>
        <v>7</v>
      </c>
      <c r="K408" s="135" t="s">
        <v>535</v>
      </c>
      <c r="L408" s="84">
        <v>17</v>
      </c>
      <c r="M408" s="84">
        <v>0</v>
      </c>
      <c r="N408" s="84">
        <v>0</v>
      </c>
      <c r="O408" s="84">
        <v>0</v>
      </c>
      <c r="P408" s="85"/>
      <c r="Q408" s="86">
        <f t="shared" si="53"/>
        <v>0</v>
      </c>
      <c r="R408" s="87">
        <f t="shared" si="57"/>
        <v>17</v>
      </c>
      <c r="S408" s="87">
        <f t="shared" si="55"/>
        <v>0</v>
      </c>
      <c r="T408" s="136">
        <f t="shared" ca="1" si="58"/>
        <v>163</v>
      </c>
      <c r="U408" s="154" t="s">
        <v>308</v>
      </c>
      <c r="V408" t="s">
        <v>585</v>
      </c>
      <c r="W408" t="s">
        <v>560</v>
      </c>
      <c r="X408" t="s">
        <v>303</v>
      </c>
      <c r="Y408" t="s">
        <v>303</v>
      </c>
      <c r="Z408"/>
      <c r="AB408" s="155">
        <v>50850295</v>
      </c>
      <c r="AC408" s="155">
        <v>10</v>
      </c>
      <c r="AD408" s="155">
        <v>22</v>
      </c>
      <c r="AE408" s="155" t="s">
        <v>303</v>
      </c>
      <c r="AF408" s="155" t="s">
        <v>303</v>
      </c>
      <c r="AG408" s="156">
        <v>0.73480000000000001</v>
      </c>
    </row>
    <row r="409" spans="1:33" s="155" customFormat="1" x14ac:dyDescent="0.35">
      <c r="A409" s="59" t="str">
        <f t="shared" si="54"/>
        <v>L50-I-48-10-35-90-MULT-40X60POUS270151</v>
      </c>
      <c r="B409" s="133">
        <v>45565</v>
      </c>
      <c r="C409" s="81">
        <f t="shared" ca="1" si="51"/>
        <v>45729</v>
      </c>
      <c r="D409" s="14" t="s">
        <v>536</v>
      </c>
      <c r="E409" s="82" t="str">
        <f t="shared" si="49"/>
        <v>L50-I-48</v>
      </c>
      <c r="F409" s="135" t="s">
        <v>87</v>
      </c>
      <c r="G409" s="135" t="s">
        <v>537</v>
      </c>
      <c r="H409" s="16">
        <v>30850166</v>
      </c>
      <c r="I409" s="145">
        <v>10</v>
      </c>
      <c r="J409" s="144">
        <f t="shared" si="52"/>
        <v>7</v>
      </c>
      <c r="K409" s="135" t="s">
        <v>537</v>
      </c>
      <c r="L409" s="84">
        <v>0</v>
      </c>
      <c r="M409" s="84">
        <v>10</v>
      </c>
      <c r="N409" s="84">
        <v>0</v>
      </c>
      <c r="O409" s="84">
        <v>0</v>
      </c>
      <c r="P409" s="85"/>
      <c r="Q409" s="86">
        <f t="shared" si="53"/>
        <v>0</v>
      </c>
      <c r="R409" s="87">
        <f t="shared" si="57"/>
        <v>0</v>
      </c>
      <c r="S409" s="87">
        <f t="shared" si="55"/>
        <v>0</v>
      </c>
      <c r="T409" s="136">
        <f t="shared" ca="1" si="58"/>
        <v>163</v>
      </c>
      <c r="U409" s="154"/>
      <c r="V409" t="s">
        <v>561</v>
      </c>
      <c r="W409" t="s">
        <v>602</v>
      </c>
      <c r="X409" t="s">
        <v>303</v>
      </c>
      <c r="Y409" t="s">
        <v>303</v>
      </c>
      <c r="Z409" t="s">
        <v>772</v>
      </c>
      <c r="AB409" s="155">
        <v>50850296</v>
      </c>
      <c r="AC409" s="155">
        <v>10</v>
      </c>
      <c r="AD409" s="155">
        <v>16</v>
      </c>
      <c r="AE409" s="155" t="s">
        <v>303</v>
      </c>
      <c r="AF409" s="155" t="s">
        <v>303</v>
      </c>
      <c r="AG409" s="156">
        <v>-51.2</v>
      </c>
    </row>
    <row r="410" spans="1:33" s="155" customFormat="1" x14ac:dyDescent="0.35">
      <c r="A410" s="59" t="str">
        <f t="shared" si="54"/>
        <v>ASY-000071-00POUS270151</v>
      </c>
      <c r="B410" s="133">
        <v>45565</v>
      </c>
      <c r="C410" s="81">
        <f t="shared" ca="1" si="51"/>
        <v>45729</v>
      </c>
      <c r="D410" s="14" t="s">
        <v>200</v>
      </c>
      <c r="E410" s="82" t="str">
        <f t="shared" si="49"/>
        <v>ASY-0000</v>
      </c>
      <c r="F410" s="135" t="s">
        <v>88</v>
      </c>
      <c r="G410" s="135" t="s">
        <v>537</v>
      </c>
      <c r="H410" s="142">
        <v>50850341</v>
      </c>
      <c r="I410" s="145">
        <v>10</v>
      </c>
      <c r="J410" s="144">
        <f t="shared" si="52"/>
        <v>7</v>
      </c>
      <c r="K410" s="135" t="s">
        <v>537</v>
      </c>
      <c r="L410" s="84">
        <v>10</v>
      </c>
      <c r="M410" s="84">
        <v>0</v>
      </c>
      <c r="N410" s="84">
        <v>0</v>
      </c>
      <c r="O410" s="84">
        <v>0</v>
      </c>
      <c r="P410" s="85"/>
      <c r="Q410" s="86">
        <f t="shared" si="53"/>
        <v>0</v>
      </c>
      <c r="R410" s="87">
        <f t="shared" si="57"/>
        <v>0</v>
      </c>
      <c r="S410" s="87">
        <f t="shared" si="55"/>
        <v>-10</v>
      </c>
      <c r="T410" s="136">
        <f t="shared" ca="1" si="58"/>
        <v>163</v>
      </c>
      <c r="U410" s="154" t="s">
        <v>308</v>
      </c>
      <c r="V410" t="s">
        <v>585</v>
      </c>
      <c r="W410" t="s">
        <v>602</v>
      </c>
      <c r="X410" t="s">
        <v>303</v>
      </c>
      <c r="Y410" t="s">
        <v>303</v>
      </c>
      <c r="Z410"/>
      <c r="AB410" s="155">
        <v>50850297</v>
      </c>
      <c r="AC410" s="155">
        <v>10</v>
      </c>
      <c r="AD410" s="155">
        <v>16</v>
      </c>
      <c r="AE410" s="155" t="s">
        <v>303</v>
      </c>
      <c r="AF410" s="155" t="s">
        <v>303</v>
      </c>
      <c r="AG410" s="156">
        <v>0.53439999999999899</v>
      </c>
    </row>
    <row r="411" spans="1:33" s="155" customFormat="1" x14ac:dyDescent="0.35">
      <c r="A411" s="59" t="str">
        <f t="shared" si="54"/>
        <v>L50-I-48-10-35-90-MULT-40X60POUS270151</v>
      </c>
      <c r="B411" s="133">
        <v>45565</v>
      </c>
      <c r="C411" s="81">
        <f t="shared" ca="1" si="51"/>
        <v>45729</v>
      </c>
      <c r="D411" s="14" t="s">
        <v>536</v>
      </c>
      <c r="E411" s="82" t="str">
        <f t="shared" ref="E411:E441" si="59">LEFT(D411,8)</f>
        <v>L50-I-48</v>
      </c>
      <c r="F411" s="135" t="s">
        <v>87</v>
      </c>
      <c r="G411" s="135" t="s">
        <v>537</v>
      </c>
      <c r="H411" s="16">
        <v>30850167</v>
      </c>
      <c r="I411" s="145">
        <v>9</v>
      </c>
      <c r="J411" s="144">
        <f t="shared" si="52"/>
        <v>7</v>
      </c>
      <c r="K411" s="135" t="s">
        <v>537</v>
      </c>
      <c r="L411" s="84">
        <v>0</v>
      </c>
      <c r="M411" s="84">
        <v>9</v>
      </c>
      <c r="N411" s="84">
        <v>0</v>
      </c>
      <c r="O411" s="84">
        <v>0</v>
      </c>
      <c r="P411" s="85"/>
      <c r="Q411" s="86">
        <f t="shared" si="53"/>
        <v>0</v>
      </c>
      <c r="R411" s="87">
        <f t="shared" si="57"/>
        <v>0</v>
      </c>
      <c r="S411" s="87">
        <f t="shared" si="55"/>
        <v>0</v>
      </c>
      <c r="T411" s="136">
        <f t="shared" ca="1" si="58"/>
        <v>163</v>
      </c>
      <c r="U411" s="154"/>
      <c r="V411" t="s">
        <v>561</v>
      </c>
      <c r="W411" t="s">
        <v>602</v>
      </c>
      <c r="X411" t="s">
        <v>303</v>
      </c>
      <c r="Y411" t="s">
        <v>303</v>
      </c>
      <c r="Z411" t="s">
        <v>772</v>
      </c>
      <c r="AB411" s="155">
        <v>50850298</v>
      </c>
      <c r="AC411" s="155">
        <v>10</v>
      </c>
      <c r="AD411" s="155">
        <v>12</v>
      </c>
      <c r="AE411" s="155" t="s">
        <v>303</v>
      </c>
      <c r="AF411" s="155" t="s">
        <v>303</v>
      </c>
      <c r="AG411" s="156">
        <v>0.40079999999999899</v>
      </c>
    </row>
    <row r="412" spans="1:33" s="155" customFormat="1" x14ac:dyDescent="0.35">
      <c r="A412" s="59" t="str">
        <f t="shared" si="54"/>
        <v>ASY-000071-00POUS270151</v>
      </c>
      <c r="B412" s="133">
        <v>45565</v>
      </c>
      <c r="C412" s="81">
        <f t="shared" ca="1" si="51"/>
        <v>45729</v>
      </c>
      <c r="D412" s="14" t="s">
        <v>200</v>
      </c>
      <c r="E412" s="82" t="str">
        <f t="shared" si="59"/>
        <v>ASY-0000</v>
      </c>
      <c r="F412" s="135" t="s">
        <v>88</v>
      </c>
      <c r="G412" s="135" t="s">
        <v>537</v>
      </c>
      <c r="H412" s="142">
        <v>50850342</v>
      </c>
      <c r="I412" s="145">
        <v>9</v>
      </c>
      <c r="J412" s="144">
        <f t="shared" si="52"/>
        <v>7</v>
      </c>
      <c r="K412" s="135" t="s">
        <v>537</v>
      </c>
      <c r="L412" s="84">
        <v>9</v>
      </c>
      <c r="M412" s="84">
        <v>0</v>
      </c>
      <c r="N412" s="84">
        <v>0</v>
      </c>
      <c r="O412" s="84">
        <v>0</v>
      </c>
      <c r="P412" s="85"/>
      <c r="Q412" s="86">
        <f t="shared" si="53"/>
        <v>0</v>
      </c>
      <c r="R412" s="87">
        <f t="shared" si="57"/>
        <v>0</v>
      </c>
      <c r="S412" s="87">
        <f t="shared" si="55"/>
        <v>-9</v>
      </c>
      <c r="T412" s="136">
        <f t="shared" ca="1" si="58"/>
        <v>163</v>
      </c>
      <c r="U412" s="154" t="s">
        <v>308</v>
      </c>
      <c r="V412" t="s">
        <v>585</v>
      </c>
      <c r="W412" t="s">
        <v>602</v>
      </c>
      <c r="X412" t="s">
        <v>303</v>
      </c>
      <c r="Y412" t="s">
        <v>303</v>
      </c>
      <c r="Z412"/>
      <c r="AB412" s="155">
        <v>50850299</v>
      </c>
      <c r="AC412" s="155">
        <v>10</v>
      </c>
      <c r="AD412" s="155">
        <v>12</v>
      </c>
      <c r="AE412" s="155" t="s">
        <v>303</v>
      </c>
      <c r="AF412" s="155" t="s">
        <v>303</v>
      </c>
      <c r="AG412" s="156">
        <v>-38.4</v>
      </c>
    </row>
    <row r="413" spans="1:33" s="155" customFormat="1" x14ac:dyDescent="0.35">
      <c r="A413" s="59" t="str">
        <f t="shared" si="54"/>
        <v>L50-I-48-12-30-90-MULT-15X35POUS270443</v>
      </c>
      <c r="B413" s="133">
        <v>45565</v>
      </c>
      <c r="C413" s="81">
        <f t="shared" ca="1" si="51"/>
        <v>45729</v>
      </c>
      <c r="D413" s="14" t="s">
        <v>538</v>
      </c>
      <c r="E413" s="82" t="str">
        <f t="shared" si="59"/>
        <v>L50-I-48</v>
      </c>
      <c r="F413" s="135" t="s">
        <v>87</v>
      </c>
      <c r="G413" s="135" t="s">
        <v>539</v>
      </c>
      <c r="H413" s="142">
        <v>30850168</v>
      </c>
      <c r="I413" s="145">
        <v>0</v>
      </c>
      <c r="J413" s="144" t="str">
        <f t="shared" si="52"/>
        <v>CL</v>
      </c>
      <c r="K413" s="135" t="s">
        <v>539</v>
      </c>
      <c r="L413" s="84">
        <v>0</v>
      </c>
      <c r="M413" s="84">
        <v>0</v>
      </c>
      <c r="N413" s="84">
        <v>0</v>
      </c>
      <c r="O413" s="84">
        <v>0</v>
      </c>
      <c r="P413" s="85"/>
      <c r="Q413" s="86">
        <f t="shared" si="53"/>
        <v>0</v>
      </c>
      <c r="R413" s="87">
        <f t="shared" si="57"/>
        <v>0</v>
      </c>
      <c r="S413" s="87">
        <f t="shared" si="55"/>
        <v>0</v>
      </c>
      <c r="T413" s="136" t="s">
        <v>301</v>
      </c>
      <c r="U413" s="154" t="s">
        <v>595</v>
      </c>
      <c r="W413" t="s">
        <v>595</v>
      </c>
      <c r="X413" t="e">
        <v>#N/A</v>
      </c>
      <c r="Y413" t="e">
        <v>#N/A</v>
      </c>
      <c r="Z413" t="s">
        <v>595</v>
      </c>
      <c r="AB413" s="155">
        <v>50850300</v>
      </c>
      <c r="AC413" s="155">
        <v>10</v>
      </c>
      <c r="AD413" s="155">
        <v>12</v>
      </c>
      <c r="AE413" s="155" t="s">
        <v>303</v>
      </c>
      <c r="AF413" s="155" t="s">
        <v>303</v>
      </c>
      <c r="AG413" s="156">
        <v>0.40079999999999899</v>
      </c>
    </row>
    <row r="414" spans="1:33" s="155" customFormat="1" x14ac:dyDescent="0.35">
      <c r="A414" s="59" t="str">
        <f t="shared" si="54"/>
        <v>ASY-000061-00POUS270443</v>
      </c>
      <c r="B414" s="133">
        <v>45565</v>
      </c>
      <c r="C414" s="81">
        <f t="shared" ca="1" si="51"/>
        <v>45729</v>
      </c>
      <c r="D414" s="14" t="s">
        <v>196</v>
      </c>
      <c r="E414" s="82" t="str">
        <f t="shared" si="59"/>
        <v>ASY-0000</v>
      </c>
      <c r="F414" s="135" t="s">
        <v>88</v>
      </c>
      <c r="G414" s="135" t="s">
        <v>539</v>
      </c>
      <c r="H414" s="146">
        <v>50850343</v>
      </c>
      <c r="I414" s="145">
        <v>0</v>
      </c>
      <c r="J414" s="144">
        <f t="shared" si="52"/>
        <v>7</v>
      </c>
      <c r="K414" s="135" t="s">
        <v>539</v>
      </c>
      <c r="L414" s="84">
        <v>0</v>
      </c>
      <c r="M414" s="84">
        <v>0</v>
      </c>
      <c r="N414" s="84">
        <v>0</v>
      </c>
      <c r="O414" s="84">
        <v>0</v>
      </c>
      <c r="P414" s="85"/>
      <c r="Q414" s="86">
        <f t="shared" si="53"/>
        <v>0</v>
      </c>
      <c r="R414" s="87">
        <f t="shared" si="57"/>
        <v>0</v>
      </c>
      <c r="S414" s="87">
        <f t="shared" si="55"/>
        <v>0</v>
      </c>
      <c r="T414" s="136">
        <f ca="1">DAYS360(B414,C414)</f>
        <v>163</v>
      </c>
      <c r="U414" s="157" t="s">
        <v>603</v>
      </c>
      <c r="V414" t="e">
        <v>#N/A</v>
      </c>
      <c r="W414" t="e">
        <v>#N/A</v>
      </c>
      <c r="X414" t="s">
        <v>303</v>
      </c>
      <c r="Y414" t="s">
        <v>303</v>
      </c>
      <c r="Z414"/>
      <c r="AB414" s="155">
        <v>50850301</v>
      </c>
      <c r="AC414" s="155">
        <v>10</v>
      </c>
      <c r="AD414" s="155">
        <v>12</v>
      </c>
      <c r="AE414" s="155" t="s">
        <v>303</v>
      </c>
      <c r="AF414" s="155" t="s">
        <v>303</v>
      </c>
      <c r="AG414" s="156">
        <v>-38.4</v>
      </c>
    </row>
    <row r="415" spans="1:33" s="155" customFormat="1" x14ac:dyDescent="0.35">
      <c r="A415" s="59" t="str">
        <f t="shared" si="54"/>
        <v>L50-I-48-12-35-90-MULT-9X29POUS270001</v>
      </c>
      <c r="B415" s="133">
        <v>45565</v>
      </c>
      <c r="C415" s="81">
        <f t="shared" ca="1" si="51"/>
        <v>45729</v>
      </c>
      <c r="D415" s="14" t="s">
        <v>540</v>
      </c>
      <c r="E415" s="82" t="str">
        <f t="shared" si="59"/>
        <v>L50-I-48</v>
      </c>
      <c r="F415" s="135" t="s">
        <v>87</v>
      </c>
      <c r="G415" s="135" t="s">
        <v>541</v>
      </c>
      <c r="H415" s="16">
        <v>30850169</v>
      </c>
      <c r="I415" s="145">
        <v>5</v>
      </c>
      <c r="J415" s="144">
        <f t="shared" si="52"/>
        <v>7</v>
      </c>
      <c r="K415" s="135" t="s">
        <v>541</v>
      </c>
      <c r="L415" s="84">
        <v>0</v>
      </c>
      <c r="M415" s="84">
        <v>5</v>
      </c>
      <c r="N415" s="84">
        <v>0</v>
      </c>
      <c r="O415" s="84">
        <v>0</v>
      </c>
      <c r="P415" s="85"/>
      <c r="Q415" s="86">
        <f t="shared" si="53"/>
        <v>0</v>
      </c>
      <c r="R415" s="87">
        <f t="shared" si="57"/>
        <v>0</v>
      </c>
      <c r="S415" s="87">
        <f t="shared" si="55"/>
        <v>0</v>
      </c>
      <c r="T415" s="136">
        <f ca="1">DAYS360(B415,C415)</f>
        <v>163</v>
      </c>
      <c r="U415" s="154"/>
      <c r="V415" t="s">
        <v>561</v>
      </c>
      <c r="W415" t="s">
        <v>602</v>
      </c>
      <c r="X415" t="s">
        <v>303</v>
      </c>
      <c r="Y415" t="s">
        <v>303</v>
      </c>
      <c r="Z415" t="s">
        <v>772</v>
      </c>
      <c r="AB415" s="155">
        <v>50850302</v>
      </c>
      <c r="AC415" s="155">
        <v>10</v>
      </c>
      <c r="AD415" s="155">
        <v>10</v>
      </c>
      <c r="AE415" s="155" t="s">
        <v>303</v>
      </c>
      <c r="AF415" s="155" t="s">
        <v>303</v>
      </c>
      <c r="AG415" s="156">
        <v>0.33399999999999902</v>
      </c>
    </row>
    <row r="416" spans="1:33" s="155" customFormat="1" x14ac:dyDescent="0.35">
      <c r="A416" s="59" t="str">
        <f t="shared" si="54"/>
        <v>ASY-000056-00POUS270001</v>
      </c>
      <c r="B416" s="133">
        <v>45565</v>
      </c>
      <c r="C416" s="81">
        <f t="shared" ca="1" si="51"/>
        <v>45729</v>
      </c>
      <c r="D416" s="14" t="s">
        <v>375</v>
      </c>
      <c r="E416" s="82" t="str">
        <f t="shared" si="59"/>
        <v>ASY-0000</v>
      </c>
      <c r="F416" s="135" t="s">
        <v>88</v>
      </c>
      <c r="G416" s="135" t="s">
        <v>541</v>
      </c>
      <c r="H416" s="142">
        <v>50850344</v>
      </c>
      <c r="I416" s="145">
        <v>5</v>
      </c>
      <c r="J416" s="144">
        <f t="shared" si="52"/>
        <v>7</v>
      </c>
      <c r="K416" s="135" t="s">
        <v>541</v>
      </c>
      <c r="L416" s="84">
        <v>5</v>
      </c>
      <c r="M416" s="84">
        <v>0</v>
      </c>
      <c r="N416" s="84">
        <v>0</v>
      </c>
      <c r="O416" s="84">
        <v>0</v>
      </c>
      <c r="P416" s="85"/>
      <c r="Q416" s="86">
        <f t="shared" si="53"/>
        <v>0</v>
      </c>
      <c r="R416" s="87">
        <f t="shared" si="57"/>
        <v>0</v>
      </c>
      <c r="S416" s="87">
        <f t="shared" si="55"/>
        <v>-5</v>
      </c>
      <c r="T416" s="136">
        <f ca="1">DAYS360(B416,C416)</f>
        <v>163</v>
      </c>
      <c r="U416" s="154" t="s">
        <v>308</v>
      </c>
      <c r="V416" t="s">
        <v>585</v>
      </c>
      <c r="W416" t="s">
        <v>602</v>
      </c>
      <c r="X416" t="s">
        <v>303</v>
      </c>
      <c r="Y416" t="s">
        <v>303</v>
      </c>
      <c r="Z416"/>
      <c r="AB416" s="155">
        <v>50850303</v>
      </c>
      <c r="AC416" s="155">
        <v>10</v>
      </c>
      <c r="AD416" s="155">
        <v>10</v>
      </c>
      <c r="AE416" s="155" t="s">
        <v>303</v>
      </c>
      <c r="AF416" s="155" t="s">
        <v>303</v>
      </c>
      <c r="AG416" s="156">
        <v>-32</v>
      </c>
    </row>
    <row r="417" spans="1:33" s="155" customFormat="1" x14ac:dyDescent="0.35">
      <c r="A417" s="59" t="str">
        <f t="shared" si="54"/>
        <v>L50-I-48-12-35-90-MULT-9X29POUS270001</v>
      </c>
      <c r="B417" s="133">
        <v>45565</v>
      </c>
      <c r="C417" s="81">
        <f t="shared" ca="1" si="51"/>
        <v>45729</v>
      </c>
      <c r="D417" s="14" t="s">
        <v>540</v>
      </c>
      <c r="E417" s="82" t="str">
        <f t="shared" si="59"/>
        <v>L50-I-48</v>
      </c>
      <c r="F417" s="135" t="s">
        <v>87</v>
      </c>
      <c r="G417" s="135" t="s">
        <v>541</v>
      </c>
      <c r="H417" s="153">
        <v>30850170</v>
      </c>
      <c r="I417" s="145">
        <v>2</v>
      </c>
      <c r="J417" s="144">
        <f t="shared" si="52"/>
        <v>7</v>
      </c>
      <c r="K417" s="135" t="s">
        <v>541</v>
      </c>
      <c r="L417" s="84">
        <v>0</v>
      </c>
      <c r="M417" s="84">
        <v>0</v>
      </c>
      <c r="N417" s="84">
        <v>0</v>
      </c>
      <c r="O417" s="84">
        <v>0</v>
      </c>
      <c r="P417" s="85"/>
      <c r="Q417" s="86">
        <f t="shared" si="53"/>
        <v>-2</v>
      </c>
      <c r="R417" s="87">
        <f t="shared" si="57"/>
        <v>0</v>
      </c>
      <c r="S417" s="87">
        <f t="shared" si="55"/>
        <v>0</v>
      </c>
      <c r="T417" s="136">
        <f ca="1">DAYS360(B417,C417)</f>
        <v>163</v>
      </c>
      <c r="U417" s="154"/>
      <c r="V417" t="s">
        <v>585</v>
      </c>
      <c r="W417" t="s">
        <v>768</v>
      </c>
      <c r="X417" t="s">
        <v>303</v>
      </c>
      <c r="Y417" t="s">
        <v>303</v>
      </c>
      <c r="Z417" t="s">
        <v>255</v>
      </c>
      <c r="AB417" s="155">
        <v>50850304</v>
      </c>
      <c r="AC417" s="155">
        <v>10</v>
      </c>
      <c r="AD417" s="155">
        <v>10</v>
      </c>
      <c r="AE417" s="155" t="s">
        <v>303</v>
      </c>
      <c r="AF417" s="155" t="s">
        <v>303</v>
      </c>
      <c r="AG417" s="156">
        <v>0.33399999999999902</v>
      </c>
    </row>
    <row r="418" spans="1:33" s="155" customFormat="1" x14ac:dyDescent="0.35">
      <c r="A418" s="59" t="str">
        <f t="shared" si="54"/>
        <v>ASY-000056-00POUS270001</v>
      </c>
      <c r="B418" s="133">
        <v>45565</v>
      </c>
      <c r="C418" s="81">
        <f t="shared" ca="1" si="51"/>
        <v>45729</v>
      </c>
      <c r="D418" s="14" t="s">
        <v>375</v>
      </c>
      <c r="E418" s="82" t="str">
        <f t="shared" si="59"/>
        <v>ASY-0000</v>
      </c>
      <c r="F418" s="135" t="s">
        <v>88</v>
      </c>
      <c r="G418" s="135" t="s">
        <v>541</v>
      </c>
      <c r="H418" s="142">
        <v>50850345</v>
      </c>
      <c r="I418" s="145">
        <v>2</v>
      </c>
      <c r="J418" s="144">
        <f t="shared" si="52"/>
        <v>7</v>
      </c>
      <c r="K418" s="135" t="s">
        <v>541</v>
      </c>
      <c r="L418" s="84">
        <v>2</v>
      </c>
      <c r="M418" s="84">
        <v>0</v>
      </c>
      <c r="N418" s="84">
        <v>0</v>
      </c>
      <c r="O418" s="84">
        <v>0</v>
      </c>
      <c r="P418" s="85"/>
      <c r="Q418" s="86">
        <f t="shared" si="53"/>
        <v>0</v>
      </c>
      <c r="R418" s="87">
        <f t="shared" si="57"/>
        <v>0</v>
      </c>
      <c r="S418" s="87">
        <f t="shared" si="55"/>
        <v>-2</v>
      </c>
      <c r="T418" s="136">
        <f ca="1">DAYS360(B418,C418)</f>
        <v>163</v>
      </c>
      <c r="U418" s="154" t="s">
        <v>308</v>
      </c>
      <c r="V418" t="s">
        <v>585</v>
      </c>
      <c r="W418" t="s">
        <v>602</v>
      </c>
      <c r="X418" t="s">
        <v>303</v>
      </c>
      <c r="Y418" t="s">
        <v>303</v>
      </c>
      <c r="Z418"/>
      <c r="AB418" s="155">
        <v>50850305</v>
      </c>
      <c r="AC418" s="155">
        <v>10</v>
      </c>
      <c r="AD418" s="155">
        <v>10</v>
      </c>
      <c r="AE418" s="155" t="s">
        <v>303</v>
      </c>
      <c r="AF418" s="155" t="s">
        <v>303</v>
      </c>
      <c r="AG418" s="156">
        <v>-32</v>
      </c>
    </row>
    <row r="419" spans="1:33" s="155" customFormat="1" x14ac:dyDescent="0.35">
      <c r="A419" s="59" t="str">
        <f t="shared" si="54"/>
        <v>APG-000088-00NA</v>
      </c>
      <c r="B419" s="133">
        <v>45565</v>
      </c>
      <c r="C419" s="81">
        <f t="shared" ca="1" si="51"/>
        <v>45729</v>
      </c>
      <c r="D419" s="14" t="s">
        <v>102</v>
      </c>
      <c r="E419" s="82" t="str">
        <f t="shared" si="59"/>
        <v>APG-0000</v>
      </c>
      <c r="F419" s="135" t="s">
        <v>88</v>
      </c>
      <c r="G419" s="135" t="s">
        <v>129</v>
      </c>
      <c r="H419" s="142">
        <v>50850346</v>
      </c>
      <c r="I419" s="145">
        <f>101-37</f>
        <v>64</v>
      </c>
      <c r="J419" s="144" t="str">
        <f t="shared" si="52"/>
        <v>CL</v>
      </c>
      <c r="K419" s="135" t="s">
        <v>129</v>
      </c>
      <c r="L419" s="84">
        <v>64</v>
      </c>
      <c r="M419" s="84">
        <v>0</v>
      </c>
      <c r="N419" s="84">
        <v>0</v>
      </c>
      <c r="O419" s="84">
        <v>0</v>
      </c>
      <c r="P419" s="85"/>
      <c r="Q419" s="86">
        <f t="shared" si="53"/>
        <v>0</v>
      </c>
      <c r="R419" s="87">
        <f>IFERROR(VLOOKUP(H419,AB:AE,3,0),I419)</f>
        <v>64</v>
      </c>
      <c r="S419" s="87">
        <f t="shared" si="55"/>
        <v>0</v>
      </c>
      <c r="T419" s="136" t="s">
        <v>301</v>
      </c>
      <c r="U419" s="154"/>
      <c r="W419" t="e">
        <v>#N/A</v>
      </c>
      <c r="X419" t="e">
        <v>#N/A</v>
      </c>
      <c r="Y419" t="e">
        <v>#N/A</v>
      </c>
      <c r="AB419" s="155">
        <v>50850306</v>
      </c>
      <c r="AC419" s="155">
        <v>10</v>
      </c>
      <c r="AD419" s="155">
        <v>9</v>
      </c>
      <c r="AE419" s="155" t="s">
        <v>303</v>
      </c>
      <c r="AF419" s="155" t="s">
        <v>303</v>
      </c>
      <c r="AG419" s="156">
        <v>0.30059999999999898</v>
      </c>
    </row>
    <row r="420" spans="1:33" s="155" customFormat="1" x14ac:dyDescent="0.35">
      <c r="A420" s="59" t="str">
        <f t="shared" si="54"/>
        <v>APG-000090-00NA</v>
      </c>
      <c r="B420" s="133">
        <v>45565</v>
      </c>
      <c r="C420" s="81">
        <f t="shared" ca="1" si="51"/>
        <v>45729</v>
      </c>
      <c r="D420" s="14" t="s">
        <v>93</v>
      </c>
      <c r="E420" s="82" t="str">
        <f t="shared" si="59"/>
        <v>APG-0000</v>
      </c>
      <c r="F420" s="135" t="s">
        <v>88</v>
      </c>
      <c r="G420" s="135" t="s">
        <v>129</v>
      </c>
      <c r="H420" s="142">
        <v>50850347</v>
      </c>
      <c r="I420" s="145">
        <v>19</v>
      </c>
      <c r="J420" s="144" t="str">
        <f t="shared" si="52"/>
        <v>CL</v>
      </c>
      <c r="K420" s="135" t="s">
        <v>129</v>
      </c>
      <c r="L420" s="84">
        <v>19</v>
      </c>
      <c r="M420" s="84">
        <v>0</v>
      </c>
      <c r="N420" s="84">
        <v>0</v>
      </c>
      <c r="O420" s="84">
        <v>0</v>
      </c>
      <c r="P420" s="85"/>
      <c r="Q420" s="86">
        <f t="shared" si="53"/>
        <v>0</v>
      </c>
      <c r="R420" s="87">
        <f>IFERROR(VLOOKUP(H420,AB:AE,3,0),I420)</f>
        <v>19</v>
      </c>
      <c r="S420" s="87">
        <f t="shared" si="55"/>
        <v>0</v>
      </c>
      <c r="T420" s="136" t="s">
        <v>301</v>
      </c>
      <c r="U420" s="154"/>
      <c r="W420" t="e">
        <v>#N/A</v>
      </c>
      <c r="X420" t="e">
        <v>#N/A</v>
      </c>
      <c r="Y420" t="e">
        <v>#N/A</v>
      </c>
      <c r="AB420" s="155">
        <v>50850307</v>
      </c>
      <c r="AC420" s="155">
        <v>10</v>
      </c>
      <c r="AD420" s="155">
        <v>9</v>
      </c>
      <c r="AE420" s="155" t="s">
        <v>303</v>
      </c>
      <c r="AF420" s="155" t="s">
        <v>303</v>
      </c>
      <c r="AG420" s="156">
        <v>-28.8</v>
      </c>
    </row>
    <row r="421" spans="1:33" s="155" customFormat="1" x14ac:dyDescent="0.35">
      <c r="A421" s="59" t="str">
        <f t="shared" si="54"/>
        <v>ASY-000082-00NA</v>
      </c>
      <c r="B421" s="133">
        <v>45565</v>
      </c>
      <c r="C421" s="81">
        <f t="shared" ca="1" si="51"/>
        <v>45729</v>
      </c>
      <c r="D421" s="14" t="s">
        <v>166</v>
      </c>
      <c r="E421" s="82" t="str">
        <f t="shared" si="59"/>
        <v>ASY-0000</v>
      </c>
      <c r="F421" s="135" t="s">
        <v>88</v>
      </c>
      <c r="G421" s="135" t="s">
        <v>129</v>
      </c>
      <c r="H421" s="142">
        <v>50850348</v>
      </c>
      <c r="I421" s="145">
        <v>83</v>
      </c>
      <c r="J421" s="144">
        <f t="shared" si="52"/>
        <v>7</v>
      </c>
      <c r="K421" s="135" t="s">
        <v>129</v>
      </c>
      <c r="L421" s="84">
        <v>0</v>
      </c>
      <c r="M421" s="84">
        <v>0</v>
      </c>
      <c r="N421" s="84">
        <v>0</v>
      </c>
      <c r="O421" s="84">
        <v>0</v>
      </c>
      <c r="P421" s="85"/>
      <c r="Q421" s="86">
        <f t="shared" si="53"/>
        <v>-83</v>
      </c>
      <c r="R421" s="87">
        <f>IFERROR(VLOOKUP(H421,AB:AE,3,0),0)</f>
        <v>0</v>
      </c>
      <c r="S421" s="87">
        <f t="shared" si="55"/>
        <v>0</v>
      </c>
      <c r="T421" s="136">
        <f ca="1">DAYS360(B421,C421)</f>
        <v>163</v>
      </c>
      <c r="U421" s="154" t="s">
        <v>308</v>
      </c>
      <c r="V421" t="s">
        <v>585</v>
      </c>
      <c r="W421" t="s">
        <v>604</v>
      </c>
      <c r="X421" t="s">
        <v>303</v>
      </c>
      <c r="Y421" t="s">
        <v>303</v>
      </c>
      <c r="Z421"/>
      <c r="AB421" s="155">
        <v>50850308</v>
      </c>
      <c r="AC421" s="155">
        <v>10</v>
      </c>
      <c r="AD421" s="155">
        <v>5</v>
      </c>
      <c r="AE421" s="155" t="s">
        <v>303</v>
      </c>
      <c r="AF421" s="155" t="s">
        <v>303</v>
      </c>
      <c r="AG421" s="156">
        <v>0.16699999999999901</v>
      </c>
    </row>
    <row r="422" spans="1:33" s="155" customFormat="1" x14ac:dyDescent="0.35">
      <c r="A422" s="59" t="str">
        <f t="shared" si="54"/>
        <v>ASY-000088-00NA</v>
      </c>
      <c r="B422" s="133">
        <v>45565</v>
      </c>
      <c r="C422" s="81">
        <f t="shared" ca="1" si="51"/>
        <v>45729</v>
      </c>
      <c r="D422" s="14" t="s">
        <v>109</v>
      </c>
      <c r="E422" s="82" t="str">
        <f t="shared" si="59"/>
        <v>ASY-0000</v>
      </c>
      <c r="F422" s="135" t="s">
        <v>88</v>
      </c>
      <c r="G422" s="135" t="s">
        <v>129</v>
      </c>
      <c r="H422" s="142">
        <v>50850349</v>
      </c>
      <c r="I422" s="145">
        <v>83</v>
      </c>
      <c r="J422" s="144">
        <f t="shared" si="52"/>
        <v>7</v>
      </c>
      <c r="K422" s="135" t="s">
        <v>129</v>
      </c>
      <c r="L422" s="84">
        <v>0</v>
      </c>
      <c r="M422" s="84">
        <v>0</v>
      </c>
      <c r="N422" s="84">
        <v>0</v>
      </c>
      <c r="O422" s="84">
        <v>0</v>
      </c>
      <c r="P422" s="85"/>
      <c r="Q422" s="86">
        <f t="shared" si="53"/>
        <v>-83</v>
      </c>
      <c r="R422" s="87">
        <f>IFERROR(VLOOKUP(H422,AB:AE,3,0),0)</f>
        <v>0</v>
      </c>
      <c r="S422" s="87">
        <f t="shared" si="55"/>
        <v>0</v>
      </c>
      <c r="T422" s="136">
        <f ca="1">DAYS360(B422,C422)</f>
        <v>163</v>
      </c>
      <c r="U422" s="154" t="s">
        <v>308</v>
      </c>
      <c r="V422" t="s">
        <v>585</v>
      </c>
      <c r="W422" t="s">
        <v>604</v>
      </c>
      <c r="X422" t="s">
        <v>303</v>
      </c>
      <c r="Y422" t="s">
        <v>303</v>
      </c>
      <c r="Z422"/>
      <c r="AB422" s="155">
        <v>50850309</v>
      </c>
      <c r="AC422" s="155">
        <v>10</v>
      </c>
      <c r="AD422" s="155">
        <v>5</v>
      </c>
      <c r="AE422" s="155" t="s">
        <v>303</v>
      </c>
      <c r="AF422" s="155" t="s">
        <v>303</v>
      </c>
      <c r="AG422" s="156">
        <v>-16</v>
      </c>
    </row>
    <row r="423" spans="1:33" x14ac:dyDescent="0.35">
      <c r="A423" s="59" t="str">
        <f t="shared" si="54"/>
        <v>APG-000087-00POUS270124</v>
      </c>
      <c r="B423" s="133">
        <v>45567</v>
      </c>
      <c r="C423" s="81">
        <f t="shared" ca="1" si="51"/>
        <v>45729</v>
      </c>
      <c r="D423" s="14" t="s">
        <v>80</v>
      </c>
      <c r="E423" s="82" t="str">
        <f t="shared" si="59"/>
        <v>APG-0000</v>
      </c>
      <c r="F423" s="135" t="s">
        <v>88</v>
      </c>
      <c r="G423" s="135" t="s">
        <v>546</v>
      </c>
      <c r="H423" s="142">
        <v>50850356</v>
      </c>
      <c r="I423" s="145">
        <v>20</v>
      </c>
      <c r="J423" s="144" t="str">
        <f t="shared" si="52"/>
        <v>CL</v>
      </c>
      <c r="K423" s="135" t="s">
        <v>546</v>
      </c>
      <c r="L423" s="84">
        <v>20</v>
      </c>
      <c r="M423" s="84">
        <v>0</v>
      </c>
      <c r="N423" s="84">
        <v>0</v>
      </c>
      <c r="O423" s="84">
        <v>0</v>
      </c>
      <c r="P423" s="85"/>
      <c r="Q423" s="86">
        <f t="shared" si="53"/>
        <v>0</v>
      </c>
      <c r="R423" s="87">
        <f>IFERROR(VLOOKUP(H423,AB:AE,3,0),I423)</f>
        <v>20</v>
      </c>
      <c r="S423" s="87">
        <f t="shared" si="55"/>
        <v>0</v>
      </c>
      <c r="T423" s="136" t="s">
        <v>301</v>
      </c>
      <c r="U423" s="154"/>
      <c r="W423" t="e">
        <v>#N/A</v>
      </c>
      <c r="X423" t="e">
        <v>#N/A</v>
      </c>
      <c r="Y423" t="e">
        <v>#N/A</v>
      </c>
      <c r="AB423">
        <v>50850310</v>
      </c>
      <c r="AC423">
        <v>10</v>
      </c>
      <c r="AD423">
        <v>5</v>
      </c>
      <c r="AE423" t="s">
        <v>303</v>
      </c>
      <c r="AF423" t="s">
        <v>303</v>
      </c>
      <c r="AG423" s="72">
        <v>0.16699999999999901</v>
      </c>
    </row>
    <row r="424" spans="1:33" x14ac:dyDescent="0.35">
      <c r="A424" s="59" t="str">
        <f t="shared" si="54"/>
        <v>ASY-000041-00POUS270124</v>
      </c>
      <c r="B424" s="133">
        <v>45567</v>
      </c>
      <c r="C424" s="81">
        <f t="shared" ca="1" si="51"/>
        <v>45729</v>
      </c>
      <c r="D424" s="14" t="s">
        <v>194</v>
      </c>
      <c r="E424" s="82" t="str">
        <f t="shared" si="59"/>
        <v>ASY-0000</v>
      </c>
      <c r="F424" s="135" t="s">
        <v>88</v>
      </c>
      <c r="G424" s="135" t="s">
        <v>546</v>
      </c>
      <c r="H424" s="135">
        <v>50850357</v>
      </c>
      <c r="I424" s="145">
        <v>20</v>
      </c>
      <c r="J424" s="144">
        <f t="shared" si="52"/>
        <v>5</v>
      </c>
      <c r="K424" s="135" t="s">
        <v>546</v>
      </c>
      <c r="L424" s="84">
        <v>0</v>
      </c>
      <c r="M424" s="84">
        <v>0</v>
      </c>
      <c r="N424" s="84">
        <v>0</v>
      </c>
      <c r="O424" s="84">
        <v>0</v>
      </c>
      <c r="P424" s="85"/>
      <c r="Q424" s="86">
        <f t="shared" si="53"/>
        <v>-20</v>
      </c>
      <c r="R424" s="87">
        <f>IFERROR(VLOOKUP(H424,AB:AE,3,0),0)</f>
        <v>0</v>
      </c>
      <c r="S424" s="87">
        <f t="shared" si="55"/>
        <v>0</v>
      </c>
      <c r="T424" s="136">
        <f ca="1">DAYS360(B424,C424)</f>
        <v>161</v>
      </c>
      <c r="U424" s="154"/>
      <c r="V424" t="s">
        <v>585</v>
      </c>
      <c r="W424" t="s">
        <v>602</v>
      </c>
      <c r="X424" t="s">
        <v>303</v>
      </c>
      <c r="Y424" t="s">
        <v>303</v>
      </c>
      <c r="AB424">
        <v>50850311</v>
      </c>
      <c r="AC424">
        <v>10</v>
      </c>
      <c r="AD424">
        <v>5</v>
      </c>
      <c r="AE424" t="s">
        <v>303</v>
      </c>
      <c r="AF424" t="s">
        <v>303</v>
      </c>
      <c r="AG424" s="72">
        <v>-16</v>
      </c>
    </row>
    <row r="425" spans="1:33" x14ac:dyDescent="0.35">
      <c r="A425" s="59" t="str">
        <f t="shared" si="54"/>
        <v>ASY-000083-00POUS270124</v>
      </c>
      <c r="B425" s="133">
        <v>45567</v>
      </c>
      <c r="C425" s="81">
        <f t="shared" ca="1" si="51"/>
        <v>45729</v>
      </c>
      <c r="D425" s="14" t="s">
        <v>82</v>
      </c>
      <c r="E425" s="82" t="str">
        <f t="shared" si="59"/>
        <v>ASY-0000</v>
      </c>
      <c r="F425" s="135" t="s">
        <v>88</v>
      </c>
      <c r="G425" s="135" t="s">
        <v>546</v>
      </c>
      <c r="H425" s="135">
        <v>50850358</v>
      </c>
      <c r="I425" s="145">
        <v>20</v>
      </c>
      <c r="J425" s="144">
        <f t="shared" si="52"/>
        <v>5</v>
      </c>
      <c r="K425" s="135" t="s">
        <v>546</v>
      </c>
      <c r="L425" s="84">
        <v>0</v>
      </c>
      <c r="M425" s="84">
        <v>0</v>
      </c>
      <c r="N425" s="84">
        <v>0</v>
      </c>
      <c r="O425" s="84">
        <v>0</v>
      </c>
      <c r="P425" s="85"/>
      <c r="Q425" s="86">
        <f t="shared" si="53"/>
        <v>-20</v>
      </c>
      <c r="R425" s="87">
        <f>IFERROR(VLOOKUP(H425,AB:AE,3,0),0)</f>
        <v>0</v>
      </c>
      <c r="S425" s="87">
        <f t="shared" si="55"/>
        <v>0</v>
      </c>
      <c r="T425" s="136">
        <f ca="1">DAYS360(B425,C425)</f>
        <v>161</v>
      </c>
      <c r="U425" s="154"/>
      <c r="V425" t="s">
        <v>585</v>
      </c>
      <c r="W425" t="s">
        <v>602</v>
      </c>
      <c r="X425" t="s">
        <v>303</v>
      </c>
      <c r="Y425" t="s">
        <v>303</v>
      </c>
      <c r="AB425">
        <v>50850312</v>
      </c>
      <c r="AC425">
        <v>10</v>
      </c>
      <c r="AD425">
        <v>4</v>
      </c>
      <c r="AE425" t="s">
        <v>303</v>
      </c>
      <c r="AF425" t="s">
        <v>303</v>
      </c>
      <c r="AG425" s="72">
        <v>0.1336</v>
      </c>
    </row>
    <row r="426" spans="1:33" x14ac:dyDescent="0.35">
      <c r="A426" s="59" t="str">
        <f t="shared" si="54"/>
        <v>ASY-000089-00POUS270124</v>
      </c>
      <c r="B426" s="133">
        <v>45567</v>
      </c>
      <c r="C426" s="81">
        <f t="shared" ca="1" si="51"/>
        <v>45729</v>
      </c>
      <c r="D426" s="14" t="s">
        <v>83</v>
      </c>
      <c r="E426" s="82" t="str">
        <f t="shared" si="59"/>
        <v>ASY-0000</v>
      </c>
      <c r="F426" s="135" t="s">
        <v>88</v>
      </c>
      <c r="G426" s="135" t="s">
        <v>546</v>
      </c>
      <c r="H426" s="135">
        <v>50850359</v>
      </c>
      <c r="I426" s="145">
        <v>20</v>
      </c>
      <c r="J426" s="144">
        <f t="shared" si="52"/>
        <v>5</v>
      </c>
      <c r="K426" s="135" t="s">
        <v>546</v>
      </c>
      <c r="L426" s="84">
        <v>0</v>
      </c>
      <c r="M426" s="84">
        <v>0</v>
      </c>
      <c r="N426" s="84">
        <v>0</v>
      </c>
      <c r="O426" s="84">
        <v>0</v>
      </c>
      <c r="P426" s="85"/>
      <c r="Q426" s="86">
        <f t="shared" si="53"/>
        <v>-20</v>
      </c>
      <c r="R426" s="87">
        <f>IFERROR(VLOOKUP(H426,AB:AE,3,0),0)</f>
        <v>0</v>
      </c>
      <c r="S426" s="87">
        <f t="shared" si="55"/>
        <v>0</v>
      </c>
      <c r="T426" s="136">
        <f ca="1">DAYS360(B426,C426)</f>
        <v>161</v>
      </c>
      <c r="U426" s="154"/>
      <c r="V426" t="s">
        <v>585</v>
      </c>
      <c r="W426" t="s">
        <v>602</v>
      </c>
      <c r="X426" t="s">
        <v>303</v>
      </c>
      <c r="Y426" t="s">
        <v>303</v>
      </c>
      <c r="AB426">
        <v>50850313</v>
      </c>
      <c r="AC426">
        <v>10</v>
      </c>
      <c r="AD426">
        <v>4</v>
      </c>
      <c r="AE426" t="s">
        <v>303</v>
      </c>
      <c r="AF426" t="s">
        <v>303</v>
      </c>
      <c r="AG426" s="72">
        <v>-12.8</v>
      </c>
    </row>
    <row r="427" spans="1:33" ht="29" x14ac:dyDescent="0.35">
      <c r="A427" s="59" t="str">
        <f t="shared" si="54"/>
        <v>L50-E-12-08-35-90-MULT-25X25POUS270124</v>
      </c>
      <c r="B427" s="133">
        <v>45567</v>
      </c>
      <c r="C427" s="81">
        <f t="shared" ca="1" si="51"/>
        <v>45729</v>
      </c>
      <c r="D427" s="14" t="s">
        <v>545</v>
      </c>
      <c r="E427" s="82" t="str">
        <f t="shared" si="59"/>
        <v>L50-E-12</v>
      </c>
      <c r="F427" s="135" t="s">
        <v>87</v>
      </c>
      <c r="G427" s="135" t="s">
        <v>546</v>
      </c>
      <c r="H427" s="153">
        <v>30850172</v>
      </c>
      <c r="I427" s="145">
        <v>20</v>
      </c>
      <c r="J427" s="144">
        <f t="shared" si="52"/>
        <v>5</v>
      </c>
      <c r="K427" s="135" t="s">
        <v>546</v>
      </c>
      <c r="L427" s="84">
        <v>0</v>
      </c>
      <c r="M427" s="84">
        <v>0</v>
      </c>
      <c r="N427" s="84">
        <v>0</v>
      </c>
      <c r="O427" s="84">
        <v>0</v>
      </c>
      <c r="P427" s="85"/>
      <c r="Q427" s="86">
        <f t="shared" si="53"/>
        <v>-20</v>
      </c>
      <c r="R427" s="87">
        <f>IFERROR(VLOOKUP(H427,AB:AE,3,0),0)</f>
        <v>0</v>
      </c>
      <c r="S427" s="87">
        <f t="shared" si="55"/>
        <v>0</v>
      </c>
      <c r="T427" s="136">
        <f ca="1">DAYS360(B427,C427)</f>
        <v>161</v>
      </c>
      <c r="U427" s="154"/>
      <c r="V427" t="s">
        <v>585</v>
      </c>
      <c r="W427" s="138" t="s">
        <v>781</v>
      </c>
      <c r="X427" t="s">
        <v>303</v>
      </c>
      <c r="Y427" t="s">
        <v>303</v>
      </c>
      <c r="Z427" t="s">
        <v>255</v>
      </c>
      <c r="AB427">
        <v>50850314</v>
      </c>
      <c r="AC427">
        <v>10</v>
      </c>
      <c r="AD427">
        <v>4</v>
      </c>
      <c r="AE427" t="s">
        <v>303</v>
      </c>
      <c r="AF427" t="s">
        <v>303</v>
      </c>
      <c r="AG427" s="72">
        <v>0.1336</v>
      </c>
    </row>
    <row r="428" spans="1:33" x14ac:dyDescent="0.35">
      <c r="A428" s="59" t="str">
        <f t="shared" si="54"/>
        <v>APG-000088-00POUS270368</v>
      </c>
      <c r="B428" s="133">
        <v>45567</v>
      </c>
      <c r="C428" s="81">
        <f t="shared" ca="1" si="51"/>
        <v>45729</v>
      </c>
      <c r="D428" s="14" t="s">
        <v>102</v>
      </c>
      <c r="E428" s="82" t="str">
        <f t="shared" si="59"/>
        <v>APG-0000</v>
      </c>
      <c r="F428" s="135" t="s">
        <v>88</v>
      </c>
      <c r="G428" s="135" t="s">
        <v>548</v>
      </c>
      <c r="H428" s="142">
        <v>50850360</v>
      </c>
      <c r="I428" s="145">
        <v>25</v>
      </c>
      <c r="J428" s="144" t="str">
        <f t="shared" si="52"/>
        <v>CL</v>
      </c>
      <c r="K428" s="135" t="s">
        <v>548</v>
      </c>
      <c r="L428" s="84">
        <v>25</v>
      </c>
      <c r="M428" s="84">
        <v>0</v>
      </c>
      <c r="N428" s="84">
        <v>0</v>
      </c>
      <c r="O428" s="84">
        <v>0</v>
      </c>
      <c r="P428" s="85"/>
      <c r="Q428" s="86">
        <f t="shared" si="53"/>
        <v>0</v>
      </c>
      <c r="R428" s="87">
        <f>IFERROR(VLOOKUP(H428,AB:AE,3,0),I428)</f>
        <v>25</v>
      </c>
      <c r="S428" s="87">
        <f t="shared" si="55"/>
        <v>0</v>
      </c>
      <c r="T428" s="136" t="s">
        <v>301</v>
      </c>
      <c r="U428" s="154"/>
      <c r="W428" t="e">
        <v>#N/A</v>
      </c>
      <c r="X428" t="e">
        <v>#N/A</v>
      </c>
      <c r="Y428" t="e">
        <v>#N/A</v>
      </c>
      <c r="AB428">
        <v>50850315</v>
      </c>
      <c r="AC428">
        <v>10</v>
      </c>
      <c r="AD428">
        <v>4</v>
      </c>
      <c r="AE428" t="s">
        <v>303</v>
      </c>
      <c r="AF428" t="s">
        <v>303</v>
      </c>
      <c r="AG428" s="72">
        <v>-12.8</v>
      </c>
    </row>
    <row r="429" spans="1:33" x14ac:dyDescent="0.35">
      <c r="A429" s="59" t="str">
        <f t="shared" si="54"/>
        <v>ASY-000066-00POUS270368</v>
      </c>
      <c r="B429" s="133">
        <v>45567</v>
      </c>
      <c r="C429" s="81">
        <f t="shared" ca="1" si="51"/>
        <v>45729</v>
      </c>
      <c r="D429" s="14" t="s">
        <v>199</v>
      </c>
      <c r="E429" s="82" t="str">
        <f t="shared" si="59"/>
        <v>ASY-0000</v>
      </c>
      <c r="F429" s="135" t="s">
        <v>88</v>
      </c>
      <c r="G429" s="135" t="s">
        <v>548</v>
      </c>
      <c r="H429" s="135">
        <v>50850361</v>
      </c>
      <c r="I429" s="145">
        <v>25</v>
      </c>
      <c r="J429" s="144">
        <f t="shared" si="52"/>
        <v>5</v>
      </c>
      <c r="K429" s="135" t="s">
        <v>548</v>
      </c>
      <c r="L429" s="84">
        <v>0</v>
      </c>
      <c r="M429" s="84">
        <v>0</v>
      </c>
      <c r="N429" s="84">
        <v>0</v>
      </c>
      <c r="O429" s="84">
        <v>0</v>
      </c>
      <c r="P429" s="85"/>
      <c r="Q429" s="86">
        <f t="shared" si="53"/>
        <v>-25</v>
      </c>
      <c r="R429" s="87">
        <f>IFERROR(VLOOKUP(H429,AB:AE,3,0),0)</f>
        <v>0</v>
      </c>
      <c r="S429" s="87">
        <f t="shared" si="55"/>
        <v>0</v>
      </c>
      <c r="T429" s="136">
        <f t="shared" ref="T429:T441" ca="1" si="60">DAYS360(B429,C429)</f>
        <v>161</v>
      </c>
      <c r="U429" s="154"/>
      <c r="V429" t="s">
        <v>585</v>
      </c>
      <c r="W429" t="s">
        <v>602</v>
      </c>
      <c r="X429" t="s">
        <v>303</v>
      </c>
      <c r="Y429" t="s">
        <v>303</v>
      </c>
      <c r="AB429">
        <v>50850316</v>
      </c>
      <c r="AC429">
        <v>10</v>
      </c>
      <c r="AD429">
        <v>3</v>
      </c>
      <c r="AE429" t="s">
        <v>303</v>
      </c>
      <c r="AF429" t="s">
        <v>303</v>
      </c>
      <c r="AG429" s="72">
        <v>0.1002</v>
      </c>
    </row>
    <row r="430" spans="1:33" x14ac:dyDescent="0.35">
      <c r="A430" s="59" t="str">
        <f t="shared" si="54"/>
        <v>ASY-000082-00POUS270368</v>
      </c>
      <c r="B430" s="133">
        <v>45567</v>
      </c>
      <c r="C430" s="81">
        <f t="shared" ca="1" si="51"/>
        <v>45729</v>
      </c>
      <c r="D430" s="14" t="s">
        <v>166</v>
      </c>
      <c r="E430" s="82" t="str">
        <f t="shared" si="59"/>
        <v>ASY-0000</v>
      </c>
      <c r="F430" s="135" t="s">
        <v>88</v>
      </c>
      <c r="G430" s="135" t="s">
        <v>548</v>
      </c>
      <c r="H430" s="135">
        <v>50850362</v>
      </c>
      <c r="I430" s="145">
        <v>25</v>
      </c>
      <c r="J430" s="144">
        <f t="shared" si="52"/>
        <v>5</v>
      </c>
      <c r="K430" s="135" t="s">
        <v>548</v>
      </c>
      <c r="L430" s="84">
        <v>0</v>
      </c>
      <c r="M430" s="84">
        <v>0</v>
      </c>
      <c r="N430" s="84">
        <v>0</v>
      </c>
      <c r="O430" s="84">
        <v>0</v>
      </c>
      <c r="P430" s="85"/>
      <c r="Q430" s="86">
        <f t="shared" si="53"/>
        <v>-25</v>
      </c>
      <c r="R430" s="87">
        <f>IFERROR(VLOOKUP(H430,AB:AE,3,0),0)</f>
        <v>0</v>
      </c>
      <c r="S430" s="87">
        <f t="shared" si="55"/>
        <v>0</v>
      </c>
      <c r="T430" s="136">
        <f t="shared" ca="1" si="60"/>
        <v>161</v>
      </c>
      <c r="U430" s="154"/>
      <c r="V430" t="s">
        <v>585</v>
      </c>
      <c r="W430" t="s">
        <v>602</v>
      </c>
      <c r="X430" t="s">
        <v>303</v>
      </c>
      <c r="Y430" t="s">
        <v>303</v>
      </c>
      <c r="AB430">
        <v>50850317</v>
      </c>
      <c r="AC430">
        <v>10</v>
      </c>
      <c r="AD430">
        <v>3</v>
      </c>
      <c r="AE430" t="s">
        <v>303</v>
      </c>
      <c r="AF430" t="s">
        <v>303</v>
      </c>
      <c r="AG430" s="72">
        <v>-9.6</v>
      </c>
    </row>
    <row r="431" spans="1:33" x14ac:dyDescent="0.35">
      <c r="A431" s="59" t="str">
        <f t="shared" si="54"/>
        <v>ASY-000088-00POUS270368</v>
      </c>
      <c r="B431" s="133">
        <v>45567</v>
      </c>
      <c r="C431" s="81">
        <f t="shared" ca="1" si="51"/>
        <v>45729</v>
      </c>
      <c r="D431" s="14" t="s">
        <v>109</v>
      </c>
      <c r="E431" s="82" t="str">
        <f t="shared" si="59"/>
        <v>ASY-0000</v>
      </c>
      <c r="F431" s="135" t="s">
        <v>88</v>
      </c>
      <c r="G431" s="135" t="s">
        <v>548</v>
      </c>
      <c r="H431" s="135">
        <v>50850363</v>
      </c>
      <c r="I431" s="145">
        <v>25</v>
      </c>
      <c r="J431" s="144">
        <f t="shared" si="52"/>
        <v>5</v>
      </c>
      <c r="K431" s="135" t="s">
        <v>548</v>
      </c>
      <c r="L431" s="84">
        <v>0</v>
      </c>
      <c r="M431" s="84">
        <v>0</v>
      </c>
      <c r="N431" s="84">
        <v>0</v>
      </c>
      <c r="O431" s="84">
        <v>0</v>
      </c>
      <c r="P431" s="85"/>
      <c r="Q431" s="86">
        <f t="shared" si="53"/>
        <v>-25</v>
      </c>
      <c r="R431" s="87">
        <f>IFERROR(VLOOKUP(H431,AB:AE,3,0),0)</f>
        <v>0</v>
      </c>
      <c r="S431" s="87">
        <f t="shared" si="55"/>
        <v>0</v>
      </c>
      <c r="T431" s="136">
        <f t="shared" ca="1" si="60"/>
        <v>161</v>
      </c>
      <c r="U431" s="154"/>
      <c r="V431" t="s">
        <v>585</v>
      </c>
      <c r="W431" t="s">
        <v>602</v>
      </c>
      <c r="X431" t="s">
        <v>303</v>
      </c>
      <c r="Y431" t="s">
        <v>303</v>
      </c>
      <c r="AB431">
        <v>50850318</v>
      </c>
      <c r="AC431">
        <v>10</v>
      </c>
      <c r="AD431">
        <v>2</v>
      </c>
      <c r="AE431" t="s">
        <v>303</v>
      </c>
      <c r="AF431" t="s">
        <v>303</v>
      </c>
      <c r="AG431" s="72">
        <v>6.6799999999999901E-2</v>
      </c>
    </row>
    <row r="432" spans="1:33" x14ac:dyDescent="0.35">
      <c r="A432" s="59" t="str">
        <f t="shared" si="54"/>
        <v>L50-I-48-12-27-80-MULT-25X45POUS270368</v>
      </c>
      <c r="B432" s="133">
        <v>45567</v>
      </c>
      <c r="C432" s="81">
        <f t="shared" ca="1" si="51"/>
        <v>45729</v>
      </c>
      <c r="D432" s="14" t="s">
        <v>547</v>
      </c>
      <c r="E432" s="82" t="str">
        <f t="shared" si="59"/>
        <v>L50-I-48</v>
      </c>
      <c r="F432" s="135" t="s">
        <v>87</v>
      </c>
      <c r="G432" s="135" t="s">
        <v>548</v>
      </c>
      <c r="H432" s="153">
        <v>30850173</v>
      </c>
      <c r="I432" s="145">
        <v>25</v>
      </c>
      <c r="J432" s="144">
        <f t="shared" si="52"/>
        <v>5</v>
      </c>
      <c r="K432" s="135" t="s">
        <v>548</v>
      </c>
      <c r="L432" s="84">
        <v>0</v>
      </c>
      <c r="M432" s="84">
        <v>0</v>
      </c>
      <c r="N432" s="84">
        <v>0</v>
      </c>
      <c r="O432" s="84">
        <v>0</v>
      </c>
      <c r="P432" s="85"/>
      <c r="Q432" s="86">
        <f t="shared" si="53"/>
        <v>-25</v>
      </c>
      <c r="R432" s="87">
        <f>IFERROR(VLOOKUP(H432,AB:AE,3,0),0)</f>
        <v>0</v>
      </c>
      <c r="S432" s="87">
        <f t="shared" si="55"/>
        <v>0</v>
      </c>
      <c r="T432" s="136">
        <f t="shared" ca="1" si="60"/>
        <v>161</v>
      </c>
      <c r="U432" s="154"/>
      <c r="V432" t="s">
        <v>585</v>
      </c>
      <c r="W432" t="s">
        <v>570</v>
      </c>
      <c r="X432" t="s">
        <v>303</v>
      </c>
      <c r="Y432" t="s">
        <v>303</v>
      </c>
      <c r="Z432" t="s">
        <v>782</v>
      </c>
      <c r="AB432">
        <v>50850319</v>
      </c>
      <c r="AC432">
        <v>10</v>
      </c>
      <c r="AD432">
        <v>2</v>
      </c>
      <c r="AE432" t="s">
        <v>303</v>
      </c>
      <c r="AF432" t="s">
        <v>303</v>
      </c>
      <c r="AG432" s="72">
        <v>-6.4</v>
      </c>
    </row>
    <row r="433" spans="1:33" ht="15" thickBot="1" x14ac:dyDescent="0.4">
      <c r="A433" s="59" t="str">
        <f t="shared" si="54"/>
        <v>APG-000086-00BATCHKIT1-100224</v>
      </c>
      <c r="B433" s="133">
        <v>45567</v>
      </c>
      <c r="C433" s="81"/>
      <c r="D433" s="14" t="s">
        <v>101</v>
      </c>
      <c r="E433" s="82" t="str">
        <f t="shared" si="59"/>
        <v>APG-0000</v>
      </c>
      <c r="F433" s="135" t="s">
        <v>88</v>
      </c>
      <c r="G433" s="168" t="s">
        <v>783</v>
      </c>
      <c r="H433" s="169">
        <v>50850351</v>
      </c>
      <c r="I433" s="145">
        <v>133</v>
      </c>
      <c r="J433" s="144"/>
      <c r="K433" s="168" t="s">
        <v>784</v>
      </c>
      <c r="L433" s="84"/>
      <c r="M433" s="84"/>
      <c r="N433" s="84"/>
      <c r="O433" s="84"/>
      <c r="P433" s="85"/>
      <c r="Q433" s="86"/>
      <c r="R433" s="87"/>
      <c r="S433" s="87"/>
      <c r="T433" s="136"/>
      <c r="U433" s="154"/>
      <c r="V433" t="e">
        <v>#N/A</v>
      </c>
      <c r="W433" t="e">
        <v>#N/A</v>
      </c>
      <c r="AB433">
        <v>50850320</v>
      </c>
      <c r="AC433">
        <v>10</v>
      </c>
      <c r="AD433">
        <v>2</v>
      </c>
      <c r="AE433" t="s">
        <v>303</v>
      </c>
      <c r="AF433" t="s">
        <v>303</v>
      </c>
      <c r="AG433" s="72">
        <v>6.6799999999999901E-2</v>
      </c>
    </row>
    <row r="434" spans="1:33" x14ac:dyDescent="0.35">
      <c r="A434" s="59" t="str">
        <f t="shared" si="54"/>
        <v>ASY-000080-00BATCHKIT1-100224</v>
      </c>
      <c r="B434" s="133">
        <v>45567</v>
      </c>
      <c r="C434" s="81">
        <f t="shared" ca="1" si="51"/>
        <v>45729</v>
      </c>
      <c r="D434" s="14" t="s">
        <v>106</v>
      </c>
      <c r="E434" s="82" t="str">
        <f t="shared" si="59"/>
        <v>ASY-0000</v>
      </c>
      <c r="F434" s="135" t="s">
        <v>88</v>
      </c>
      <c r="G434" s="135" t="s">
        <v>783</v>
      </c>
      <c r="H434" s="153">
        <v>50850352</v>
      </c>
      <c r="I434" s="145">
        <v>133</v>
      </c>
      <c r="J434" s="144">
        <f t="shared" si="52"/>
        <v>5</v>
      </c>
      <c r="K434" s="135" t="s">
        <v>784</v>
      </c>
      <c r="L434" s="84">
        <v>0</v>
      </c>
      <c r="M434" s="84">
        <v>0</v>
      </c>
      <c r="N434" s="84">
        <v>0</v>
      </c>
      <c r="O434" s="84">
        <v>0</v>
      </c>
      <c r="P434" s="85"/>
      <c r="Q434" s="86">
        <f t="shared" ref="Q434:Q497" si="61">(L434+M434+N434+O434)-I434</f>
        <v>-133</v>
      </c>
      <c r="R434" s="87">
        <f>IFERROR(VLOOKUP(H434,AB:AE,3,0),0)</f>
        <v>0</v>
      </c>
      <c r="S434" s="87">
        <f t="shared" ref="S434:S497" si="62">R434-L434</f>
        <v>0</v>
      </c>
      <c r="T434" s="136">
        <f ca="1">DAYS360(B434,C434)</f>
        <v>161</v>
      </c>
      <c r="U434" s="154"/>
      <c r="V434" t="s">
        <v>585</v>
      </c>
      <c r="W434" t="s">
        <v>560</v>
      </c>
      <c r="AB434">
        <v>50850321</v>
      </c>
      <c r="AC434">
        <v>10</v>
      </c>
      <c r="AD434">
        <v>2</v>
      </c>
      <c r="AE434" t="s">
        <v>303</v>
      </c>
      <c r="AF434" t="s">
        <v>303</v>
      </c>
      <c r="AG434" s="72">
        <v>-6.4</v>
      </c>
    </row>
    <row r="435" spans="1:33" x14ac:dyDescent="0.35">
      <c r="A435" s="59" t="str">
        <f t="shared" si="54"/>
        <v>ASY-000087-00BATCHKIT1-100224</v>
      </c>
      <c r="B435" s="133">
        <v>45567</v>
      </c>
      <c r="C435" s="81">
        <f t="shared" ca="1" si="51"/>
        <v>45729</v>
      </c>
      <c r="D435" s="14" t="s">
        <v>108</v>
      </c>
      <c r="E435" s="82" t="str">
        <f t="shared" si="59"/>
        <v>ASY-0000</v>
      </c>
      <c r="F435" s="135" t="s">
        <v>88</v>
      </c>
      <c r="G435" s="135" t="s">
        <v>783</v>
      </c>
      <c r="H435" s="153">
        <v>50850353</v>
      </c>
      <c r="I435" s="145">
        <v>163</v>
      </c>
      <c r="J435" s="144">
        <f t="shared" si="52"/>
        <v>5</v>
      </c>
      <c r="K435" s="135" t="s">
        <v>784</v>
      </c>
      <c r="L435" s="84">
        <v>0</v>
      </c>
      <c r="M435" s="84">
        <v>0</v>
      </c>
      <c r="N435" s="84">
        <v>0</v>
      </c>
      <c r="O435" s="84">
        <v>0</v>
      </c>
      <c r="P435" s="85"/>
      <c r="Q435" s="86">
        <f t="shared" si="61"/>
        <v>-163</v>
      </c>
      <c r="R435" s="87">
        <f>IFERROR(VLOOKUP(H435,AB:AE,3,0),0)</f>
        <v>0</v>
      </c>
      <c r="S435" s="87">
        <f t="shared" si="62"/>
        <v>0</v>
      </c>
      <c r="T435" s="136">
        <f ca="1">DAYS360(B435,C435)</f>
        <v>161</v>
      </c>
      <c r="U435" s="154"/>
      <c r="V435" t="s">
        <v>585</v>
      </c>
      <c r="W435" t="s">
        <v>560</v>
      </c>
      <c r="AB435">
        <v>50850322</v>
      </c>
      <c r="AC435">
        <v>10</v>
      </c>
      <c r="AD435">
        <v>2</v>
      </c>
      <c r="AE435" t="s">
        <v>303</v>
      </c>
      <c r="AF435" t="s">
        <v>303</v>
      </c>
      <c r="AG435" s="72">
        <v>6.6799999999999901E-2</v>
      </c>
    </row>
    <row r="436" spans="1:33" x14ac:dyDescent="0.35">
      <c r="A436" s="59" t="str">
        <f t="shared" si="54"/>
        <v>APG-000085-00POUS270117</v>
      </c>
      <c r="B436" s="133">
        <v>45567</v>
      </c>
      <c r="C436" s="81">
        <f t="shared" ca="1" si="51"/>
        <v>45729</v>
      </c>
      <c r="D436" s="14" t="s">
        <v>100</v>
      </c>
      <c r="E436" s="82" t="str">
        <f>LEFT(D436,8)</f>
        <v>APG-0000</v>
      </c>
      <c r="F436" s="135" t="s">
        <v>88</v>
      </c>
      <c r="G436" s="135" t="s">
        <v>544</v>
      </c>
      <c r="H436" s="142">
        <v>50850354</v>
      </c>
      <c r="I436" s="145">
        <v>30</v>
      </c>
      <c r="J436" s="144" t="str">
        <f t="shared" si="52"/>
        <v>CL</v>
      </c>
      <c r="K436" s="135" t="s">
        <v>544</v>
      </c>
      <c r="L436" s="84">
        <v>30</v>
      </c>
      <c r="M436" s="84">
        <v>0</v>
      </c>
      <c r="N436" s="84">
        <v>0</v>
      </c>
      <c r="O436" s="84">
        <v>0</v>
      </c>
      <c r="P436" s="85"/>
      <c r="Q436" s="86">
        <f t="shared" si="61"/>
        <v>0</v>
      </c>
      <c r="R436" s="87">
        <f>IFERROR(VLOOKUP(H436,AB:AE,3,0),I436)</f>
        <v>30</v>
      </c>
      <c r="S436" s="87">
        <f t="shared" si="62"/>
        <v>0</v>
      </c>
      <c r="T436" s="136" t="s">
        <v>301</v>
      </c>
      <c r="U436" s="154"/>
      <c r="W436" t="e">
        <v>#N/A</v>
      </c>
      <c r="X436" t="e">
        <v>#N/A</v>
      </c>
      <c r="Y436" t="e">
        <v>#N/A</v>
      </c>
      <c r="AB436">
        <v>50850323</v>
      </c>
      <c r="AC436">
        <v>10</v>
      </c>
      <c r="AD436">
        <v>2</v>
      </c>
      <c r="AE436" t="s">
        <v>303</v>
      </c>
      <c r="AF436" t="s">
        <v>303</v>
      </c>
      <c r="AG436" s="72">
        <v>-6.4</v>
      </c>
    </row>
    <row r="437" spans="1:33" x14ac:dyDescent="0.35">
      <c r="A437" s="59" t="str">
        <f t="shared" si="54"/>
        <v>ASY-000079-00POUS270117</v>
      </c>
      <c r="B437" s="133">
        <v>45567</v>
      </c>
      <c r="C437" s="81">
        <f t="shared" ca="1" si="51"/>
        <v>45729</v>
      </c>
      <c r="D437" s="14" t="s">
        <v>105</v>
      </c>
      <c r="E437" s="82" t="str">
        <f>LEFT(D437,8)</f>
        <v>ASY-0000</v>
      </c>
      <c r="F437" s="135" t="s">
        <v>88</v>
      </c>
      <c r="G437" s="135" t="s">
        <v>544</v>
      </c>
      <c r="H437" s="153">
        <v>50850355</v>
      </c>
      <c r="I437" s="145">
        <v>30</v>
      </c>
      <c r="J437" s="144">
        <f t="shared" si="52"/>
        <v>5</v>
      </c>
      <c r="K437" s="170" t="s">
        <v>784</v>
      </c>
      <c r="L437" s="84">
        <v>0</v>
      </c>
      <c r="M437" s="84">
        <v>0</v>
      </c>
      <c r="N437" s="84">
        <v>0</v>
      </c>
      <c r="O437" s="84">
        <v>0</v>
      </c>
      <c r="P437" s="85"/>
      <c r="Q437" s="86">
        <f t="shared" si="61"/>
        <v>-30</v>
      </c>
      <c r="R437" s="87">
        <f t="shared" ref="R437:R443" si="63">IFERROR(VLOOKUP(H437,AB:AE,3,0),0)</f>
        <v>0</v>
      </c>
      <c r="S437" s="87">
        <f t="shared" si="62"/>
        <v>0</v>
      </c>
      <c r="T437" s="136">
        <f ca="1">DAYS360(B437,C437)</f>
        <v>161</v>
      </c>
      <c r="U437" s="154"/>
      <c r="V437" t="s">
        <v>585</v>
      </c>
      <c r="W437" t="s">
        <v>560</v>
      </c>
      <c r="X437" t="s">
        <v>307</v>
      </c>
      <c r="Y437" t="s">
        <v>303</v>
      </c>
      <c r="AB437">
        <v>50850324</v>
      </c>
      <c r="AC437">
        <v>10</v>
      </c>
      <c r="AD437">
        <v>1</v>
      </c>
      <c r="AE437" t="s">
        <v>303</v>
      </c>
      <c r="AF437" t="s">
        <v>303</v>
      </c>
      <c r="AG437" s="72">
        <v>3.3399999999999902E-2</v>
      </c>
    </row>
    <row r="438" spans="1:33" x14ac:dyDescent="0.35">
      <c r="A438" s="59" t="str">
        <f t="shared" si="54"/>
        <v>L35-I-12-10-40-90-MULT-120POUS270117</v>
      </c>
      <c r="B438" s="133">
        <v>45567</v>
      </c>
      <c r="C438" s="81">
        <f t="shared" ca="1" si="51"/>
        <v>45729</v>
      </c>
      <c r="D438" s="14" t="s">
        <v>543</v>
      </c>
      <c r="E438" s="82" t="str">
        <f>LEFT(D438,8)</f>
        <v>L35-I-12</v>
      </c>
      <c r="F438" s="135" t="s">
        <v>87</v>
      </c>
      <c r="G438" s="135" t="s">
        <v>544</v>
      </c>
      <c r="H438" s="153">
        <v>30850171</v>
      </c>
      <c r="I438" s="145">
        <v>30</v>
      </c>
      <c r="J438" s="144">
        <f t="shared" si="52"/>
        <v>5</v>
      </c>
      <c r="K438" s="135" t="s">
        <v>784</v>
      </c>
      <c r="L438" s="84">
        <v>0</v>
      </c>
      <c r="M438" s="84">
        <v>0</v>
      </c>
      <c r="N438" s="84">
        <v>0</v>
      </c>
      <c r="O438" s="84">
        <v>0</v>
      </c>
      <c r="P438" s="85"/>
      <c r="Q438" s="86">
        <f t="shared" si="61"/>
        <v>-30</v>
      </c>
      <c r="R438" s="87">
        <f t="shared" si="63"/>
        <v>0</v>
      </c>
      <c r="S438" s="87">
        <f t="shared" si="62"/>
        <v>0</v>
      </c>
      <c r="T438" s="136">
        <f ca="1">DAYS360(B438,C438)</f>
        <v>161</v>
      </c>
      <c r="U438" s="154"/>
      <c r="V438" t="s">
        <v>585</v>
      </c>
      <c r="W438" t="s">
        <v>560</v>
      </c>
      <c r="X438" t="s">
        <v>307</v>
      </c>
      <c r="Y438" t="s">
        <v>303</v>
      </c>
      <c r="Z438" t="s">
        <v>782</v>
      </c>
      <c r="AB438">
        <v>50850325</v>
      </c>
      <c r="AC438">
        <v>10</v>
      </c>
      <c r="AD438">
        <v>1</v>
      </c>
      <c r="AE438" t="s">
        <v>303</v>
      </c>
      <c r="AF438" t="s">
        <v>303</v>
      </c>
      <c r="AG438" s="72">
        <v>-3.2</v>
      </c>
    </row>
    <row r="439" spans="1:33" x14ac:dyDescent="0.35">
      <c r="A439" s="59" t="str">
        <f t="shared" si="54"/>
        <v>L35-I-48-06-30-90-MULT-120POUS269985</v>
      </c>
      <c r="B439" s="133">
        <v>45567</v>
      </c>
      <c r="C439" s="81">
        <f t="shared" ca="1" si="51"/>
        <v>45729</v>
      </c>
      <c r="D439" s="14" t="s">
        <v>549</v>
      </c>
      <c r="E439" s="82" t="str">
        <f t="shared" si="59"/>
        <v>L35-I-48</v>
      </c>
      <c r="F439" s="135" t="s">
        <v>87</v>
      </c>
      <c r="G439" s="135" t="s">
        <v>550</v>
      </c>
      <c r="H439" s="153">
        <v>30850174</v>
      </c>
      <c r="I439" s="145">
        <v>76</v>
      </c>
      <c r="J439" s="144">
        <f t="shared" si="52"/>
        <v>5</v>
      </c>
      <c r="K439" s="135" t="s">
        <v>784</v>
      </c>
      <c r="L439" s="84">
        <v>0</v>
      </c>
      <c r="M439" s="84">
        <v>0</v>
      </c>
      <c r="N439" s="84">
        <v>0</v>
      </c>
      <c r="O439" s="84">
        <v>0</v>
      </c>
      <c r="P439" s="85"/>
      <c r="Q439" s="86">
        <f t="shared" si="61"/>
        <v>-76</v>
      </c>
      <c r="R439" s="87">
        <f t="shared" si="63"/>
        <v>0</v>
      </c>
      <c r="S439" s="87">
        <f t="shared" si="62"/>
        <v>0</v>
      </c>
      <c r="T439" s="136">
        <f t="shared" ca="1" si="60"/>
        <v>161</v>
      </c>
      <c r="U439" s="154"/>
      <c r="V439" t="s">
        <v>585</v>
      </c>
      <c r="W439" t="s">
        <v>785</v>
      </c>
      <c r="X439" t="s">
        <v>307</v>
      </c>
      <c r="Y439" t="s">
        <v>303</v>
      </c>
      <c r="Z439" t="s">
        <v>255</v>
      </c>
      <c r="AB439">
        <v>50850326</v>
      </c>
      <c r="AC439">
        <v>10</v>
      </c>
      <c r="AD439">
        <v>1</v>
      </c>
      <c r="AE439" t="s">
        <v>303</v>
      </c>
      <c r="AF439" t="s">
        <v>303</v>
      </c>
      <c r="AG439" s="72">
        <v>3.3399999999999902E-2</v>
      </c>
    </row>
    <row r="440" spans="1:33" x14ac:dyDescent="0.35">
      <c r="A440" s="59" t="str">
        <f t="shared" si="54"/>
        <v>L35-I-48-06-30-90-MULT-120POUS270154</v>
      </c>
      <c r="B440" s="133">
        <v>45567</v>
      </c>
      <c r="C440" s="81">
        <f t="shared" ca="1" si="51"/>
        <v>45729</v>
      </c>
      <c r="D440" s="14" t="s">
        <v>549</v>
      </c>
      <c r="E440" s="82" t="str">
        <f t="shared" si="59"/>
        <v>L35-I-48</v>
      </c>
      <c r="F440" s="135" t="s">
        <v>87</v>
      </c>
      <c r="G440" s="135" t="s">
        <v>471</v>
      </c>
      <c r="H440" s="153">
        <v>30850175</v>
      </c>
      <c r="I440" s="145">
        <v>24</v>
      </c>
      <c r="J440" s="144">
        <f t="shared" si="52"/>
        <v>5</v>
      </c>
      <c r="K440" s="135" t="s">
        <v>784</v>
      </c>
      <c r="L440" s="84">
        <v>0</v>
      </c>
      <c r="M440" s="84">
        <v>0</v>
      </c>
      <c r="N440" s="84">
        <v>0</v>
      </c>
      <c r="O440" s="84">
        <v>0</v>
      </c>
      <c r="P440" s="85"/>
      <c r="Q440" s="86">
        <f t="shared" si="61"/>
        <v>-24</v>
      </c>
      <c r="R440" s="87">
        <f t="shared" si="63"/>
        <v>0</v>
      </c>
      <c r="S440" s="87">
        <f t="shared" si="62"/>
        <v>0</v>
      </c>
      <c r="T440" s="136">
        <f t="shared" ca="1" si="60"/>
        <v>161</v>
      </c>
      <c r="U440" s="154"/>
      <c r="V440" t="s">
        <v>585</v>
      </c>
      <c r="W440" t="s">
        <v>570</v>
      </c>
      <c r="X440" t="s">
        <v>307</v>
      </c>
      <c r="Y440" t="s">
        <v>303</v>
      </c>
      <c r="Z440" t="s">
        <v>782</v>
      </c>
      <c r="AB440">
        <v>50850327</v>
      </c>
      <c r="AC440">
        <v>10</v>
      </c>
      <c r="AD440">
        <v>1</v>
      </c>
      <c r="AE440" t="s">
        <v>303</v>
      </c>
      <c r="AF440" t="s">
        <v>303</v>
      </c>
      <c r="AG440" s="72">
        <v>-3.2</v>
      </c>
    </row>
    <row r="441" spans="1:33" x14ac:dyDescent="0.35">
      <c r="A441" s="59" t="str">
        <f t="shared" si="54"/>
        <v>L35-I-48-06-30-90-MULT-120POUS270209</v>
      </c>
      <c r="B441" s="133">
        <v>45567</v>
      </c>
      <c r="C441" s="81">
        <f t="shared" ca="1" si="51"/>
        <v>45729</v>
      </c>
      <c r="D441" s="14" t="s">
        <v>549</v>
      </c>
      <c r="E441" s="82" t="str">
        <f t="shared" si="59"/>
        <v>L35-I-48</v>
      </c>
      <c r="F441" s="135" t="s">
        <v>87</v>
      </c>
      <c r="G441" s="135" t="s">
        <v>473</v>
      </c>
      <c r="H441" s="153">
        <v>30850176</v>
      </c>
      <c r="I441" s="145">
        <v>33</v>
      </c>
      <c r="J441" s="144">
        <f t="shared" si="52"/>
        <v>5</v>
      </c>
      <c r="K441" s="135" t="s">
        <v>784</v>
      </c>
      <c r="L441" s="84">
        <v>0</v>
      </c>
      <c r="M441" s="84">
        <v>0</v>
      </c>
      <c r="N441" s="84">
        <v>0</v>
      </c>
      <c r="O441" s="84">
        <v>0</v>
      </c>
      <c r="P441" s="85"/>
      <c r="Q441" s="86">
        <f t="shared" si="61"/>
        <v>-33</v>
      </c>
      <c r="R441" s="87">
        <f t="shared" si="63"/>
        <v>0</v>
      </c>
      <c r="S441" s="87">
        <f t="shared" si="62"/>
        <v>0</v>
      </c>
      <c r="T441" s="136">
        <f t="shared" ca="1" si="60"/>
        <v>161</v>
      </c>
      <c r="U441" s="154"/>
      <c r="V441" t="s">
        <v>585</v>
      </c>
      <c r="W441" t="s">
        <v>785</v>
      </c>
      <c r="X441" t="s">
        <v>307</v>
      </c>
      <c r="Y441" t="s">
        <v>303</v>
      </c>
      <c r="Z441" t="s">
        <v>255</v>
      </c>
      <c r="AB441">
        <v>50850328</v>
      </c>
      <c r="AC441">
        <v>10</v>
      </c>
      <c r="AD441">
        <v>1</v>
      </c>
      <c r="AE441" t="s">
        <v>303</v>
      </c>
      <c r="AF441" t="s">
        <v>303</v>
      </c>
      <c r="AG441" s="72">
        <v>3.3399999999999902E-2</v>
      </c>
    </row>
    <row r="442" spans="1:33" x14ac:dyDescent="0.35">
      <c r="A442" s="59" t="str">
        <f t="shared" si="54"/>
        <v>ASY-000081-00BATCH200424</v>
      </c>
      <c r="B442" s="133">
        <v>45570</v>
      </c>
      <c r="C442" s="81">
        <f t="shared" ca="1" si="51"/>
        <v>45729</v>
      </c>
      <c r="D442" s="14" t="s">
        <v>107</v>
      </c>
      <c r="E442" s="82" t="str">
        <f>LEFT(D442,8)</f>
        <v>ASY-0000</v>
      </c>
      <c r="F442" s="135" t="s">
        <v>88</v>
      </c>
      <c r="G442" s="135" t="s">
        <v>713</v>
      </c>
      <c r="H442" s="153">
        <v>50850421</v>
      </c>
      <c r="I442" s="145">
        <v>478</v>
      </c>
      <c r="J442" s="144">
        <f t="shared" si="52"/>
        <v>3</v>
      </c>
      <c r="K442" s="135" t="s">
        <v>786</v>
      </c>
      <c r="L442" s="84">
        <v>0</v>
      </c>
      <c r="M442" s="84">
        <v>0</v>
      </c>
      <c r="N442" s="84">
        <v>0</v>
      </c>
      <c r="O442" s="84">
        <v>0</v>
      </c>
      <c r="P442" s="85"/>
      <c r="Q442" s="86">
        <f t="shared" si="61"/>
        <v>-478</v>
      </c>
      <c r="R442" s="87">
        <f t="shared" si="63"/>
        <v>0</v>
      </c>
      <c r="S442" s="87">
        <f t="shared" si="62"/>
        <v>0</v>
      </c>
      <c r="T442" s="136">
        <f ca="1">DAYS360(B442,C442)</f>
        <v>158</v>
      </c>
      <c r="U442" s="154"/>
      <c r="V442" t="e">
        <v>#N/A</v>
      </c>
      <c r="W442" t="e">
        <v>#N/A</v>
      </c>
      <c r="X442" t="s">
        <v>307</v>
      </c>
      <c r="Y442" t="s">
        <v>303</v>
      </c>
      <c r="Z442" t="s">
        <v>255</v>
      </c>
    </row>
    <row r="443" spans="1:33" x14ac:dyDescent="0.35">
      <c r="A443" s="59" t="str">
        <f t="shared" si="54"/>
        <v>ASY-000088-00BATCH200424</v>
      </c>
      <c r="B443" s="133">
        <v>45570</v>
      </c>
      <c r="C443" s="81">
        <f t="shared" ca="1" si="51"/>
        <v>45729</v>
      </c>
      <c r="D443" s="14" t="s">
        <v>109</v>
      </c>
      <c r="E443" s="82" t="str">
        <f>LEFT(D443,8)</f>
        <v>ASY-0000</v>
      </c>
      <c r="F443" s="135" t="s">
        <v>88</v>
      </c>
      <c r="G443" s="135" t="s">
        <v>713</v>
      </c>
      <c r="H443" s="153">
        <v>50850422</v>
      </c>
      <c r="I443" s="145">
        <v>478</v>
      </c>
      <c r="J443" s="144">
        <f t="shared" si="52"/>
        <v>3</v>
      </c>
      <c r="K443" s="135" t="s">
        <v>786</v>
      </c>
      <c r="L443" s="84">
        <v>0</v>
      </c>
      <c r="M443" s="84">
        <v>0</v>
      </c>
      <c r="N443" s="84">
        <v>0</v>
      </c>
      <c r="O443" s="84">
        <v>0</v>
      </c>
      <c r="P443" s="85"/>
      <c r="Q443" s="86">
        <f t="shared" si="61"/>
        <v>-478</v>
      </c>
      <c r="R443" s="87">
        <f t="shared" si="63"/>
        <v>0</v>
      </c>
      <c r="S443" s="87">
        <f t="shared" si="62"/>
        <v>0</v>
      </c>
      <c r="T443" s="136">
        <f ca="1">DAYS360(B443,C443)</f>
        <v>158</v>
      </c>
      <c r="U443" s="154"/>
      <c r="V443" t="e">
        <v>#N/A</v>
      </c>
      <c r="W443" t="e">
        <v>#N/A</v>
      </c>
      <c r="X443" t="s">
        <v>307</v>
      </c>
      <c r="Y443" t="s">
        <v>303</v>
      </c>
      <c r="Z443" t="s">
        <v>255</v>
      </c>
    </row>
    <row r="444" spans="1:33" ht="19.399999999999999" customHeight="1" x14ac:dyDescent="0.35">
      <c r="A444" s="59" t="str">
        <f t="shared" si="54"/>
        <v>APG-000087-00BATCH200424</v>
      </c>
      <c r="B444" s="133">
        <v>45570</v>
      </c>
      <c r="C444" s="81">
        <f t="shared" ca="1" si="51"/>
        <v>45729</v>
      </c>
      <c r="D444" s="14" t="s">
        <v>80</v>
      </c>
      <c r="E444" s="82" t="str">
        <f t="shared" ref="E444:E507" si="64">LEFT(D444,8)</f>
        <v>APG-0000</v>
      </c>
      <c r="F444" s="135" t="s">
        <v>88</v>
      </c>
      <c r="G444" s="135" t="s">
        <v>713</v>
      </c>
      <c r="H444" s="142">
        <v>50850423</v>
      </c>
      <c r="I444" s="145">
        <v>448</v>
      </c>
      <c r="J444" s="144" t="str">
        <f t="shared" si="52"/>
        <v>CL</v>
      </c>
      <c r="K444" s="135" t="s">
        <v>786</v>
      </c>
      <c r="L444" s="84">
        <v>448</v>
      </c>
      <c r="M444" s="84">
        <v>0</v>
      </c>
      <c r="N444" s="84">
        <v>0</v>
      </c>
      <c r="O444" s="84">
        <v>0</v>
      </c>
      <c r="P444" s="85"/>
      <c r="Q444" s="86">
        <f t="shared" si="61"/>
        <v>0</v>
      </c>
      <c r="R444" s="87">
        <f>IFERROR(VLOOKUP(H444,AB:AE,3,0),I444)</f>
        <v>448</v>
      </c>
      <c r="S444" s="87">
        <f t="shared" si="62"/>
        <v>0</v>
      </c>
      <c r="T444" s="136" t="s">
        <v>301</v>
      </c>
      <c r="U444" s="154"/>
      <c r="W444" t="e">
        <v>#N/A</v>
      </c>
      <c r="X444" t="e">
        <v>#N/A</v>
      </c>
      <c r="Y444" t="e">
        <v>#N/A</v>
      </c>
      <c r="AB444">
        <v>50850329</v>
      </c>
      <c r="AC444">
        <v>10</v>
      </c>
      <c r="AD444">
        <v>1</v>
      </c>
      <c r="AE444" t="s">
        <v>303</v>
      </c>
      <c r="AF444" t="s">
        <v>303</v>
      </c>
      <c r="AG444" s="72">
        <v>-3.2</v>
      </c>
    </row>
    <row r="445" spans="1:33" x14ac:dyDescent="0.35">
      <c r="A445" s="59" t="str">
        <f t="shared" si="54"/>
        <v>APG-000089-00BATCH200424</v>
      </c>
      <c r="B445" s="133">
        <v>45570</v>
      </c>
      <c r="C445" s="81">
        <f t="shared" ca="1" si="51"/>
        <v>45729</v>
      </c>
      <c r="D445" s="14" t="s">
        <v>353</v>
      </c>
      <c r="E445" s="82" t="str">
        <f t="shared" si="64"/>
        <v>APG-0000</v>
      </c>
      <c r="F445" s="135" t="s">
        <v>88</v>
      </c>
      <c r="G445" s="135" t="s">
        <v>713</v>
      </c>
      <c r="H445" s="142">
        <v>50850424</v>
      </c>
      <c r="I445" s="145">
        <v>30</v>
      </c>
      <c r="J445" s="144" t="str">
        <f t="shared" si="52"/>
        <v>CL</v>
      </c>
      <c r="K445" s="135" t="s">
        <v>786</v>
      </c>
      <c r="L445" s="84">
        <v>30</v>
      </c>
      <c r="M445" s="84">
        <v>0</v>
      </c>
      <c r="N445" s="84">
        <v>0</v>
      </c>
      <c r="O445" s="84">
        <v>0</v>
      </c>
      <c r="P445" s="85"/>
      <c r="Q445" s="86">
        <f t="shared" si="61"/>
        <v>0</v>
      </c>
      <c r="R445" s="87">
        <f>IFERROR(VLOOKUP(H445,AB:AE,3,0),I445)</f>
        <v>30</v>
      </c>
      <c r="S445" s="87">
        <f t="shared" si="62"/>
        <v>0</v>
      </c>
      <c r="T445" s="136" t="s">
        <v>301</v>
      </c>
      <c r="U445" s="154"/>
      <c r="W445" t="e">
        <v>#N/A</v>
      </c>
      <c r="X445" t="e">
        <v>#N/A</v>
      </c>
      <c r="Y445" t="e">
        <v>#N/A</v>
      </c>
      <c r="AB445">
        <v>50850330</v>
      </c>
      <c r="AC445">
        <v>10</v>
      </c>
      <c r="AD445">
        <v>1</v>
      </c>
      <c r="AE445" t="s">
        <v>303</v>
      </c>
      <c r="AF445" t="s">
        <v>303</v>
      </c>
      <c r="AG445" s="72">
        <v>3.3399999999999902E-2</v>
      </c>
    </row>
    <row r="446" spans="1:33" x14ac:dyDescent="0.35">
      <c r="A446" s="59" t="str">
        <f t="shared" si="54"/>
        <v>ASY-000044-00POUS270363</v>
      </c>
      <c r="B446" s="133">
        <v>45570</v>
      </c>
      <c r="C446" s="81">
        <f t="shared" ca="1" si="51"/>
        <v>45729</v>
      </c>
      <c r="D446" s="14" t="s">
        <v>622</v>
      </c>
      <c r="E446" s="82" t="str">
        <f t="shared" si="64"/>
        <v>ASY-0000</v>
      </c>
      <c r="F446" s="135" t="s">
        <v>88</v>
      </c>
      <c r="G446" s="135" t="s">
        <v>714</v>
      </c>
      <c r="H446" s="153">
        <v>50850425</v>
      </c>
      <c r="I446" s="145">
        <v>51</v>
      </c>
      <c r="J446" s="144">
        <f t="shared" si="52"/>
        <v>3</v>
      </c>
      <c r="K446" s="135" t="s">
        <v>786</v>
      </c>
      <c r="L446" s="84">
        <v>0</v>
      </c>
      <c r="M446" s="84">
        <v>0</v>
      </c>
      <c r="N446" s="84">
        <v>0</v>
      </c>
      <c r="O446" s="84">
        <v>0</v>
      </c>
      <c r="P446" s="85"/>
      <c r="Q446" s="86">
        <f t="shared" si="61"/>
        <v>-51</v>
      </c>
      <c r="R446" s="87">
        <f t="shared" ref="R446:R509" si="65">IFERROR(VLOOKUP(H446,AB:AE,3,0),0)</f>
        <v>0</v>
      </c>
      <c r="S446" s="87">
        <f t="shared" si="62"/>
        <v>0</v>
      </c>
      <c r="T446" s="136">
        <f t="shared" ref="T446:T509" ca="1" si="66">DAYS360(B446,C446)</f>
        <v>158</v>
      </c>
      <c r="U446" s="154"/>
      <c r="V446" t="e">
        <v>#N/A</v>
      </c>
      <c r="W446" t="e">
        <v>#N/A</v>
      </c>
      <c r="X446" t="s">
        <v>307</v>
      </c>
      <c r="Y446" t="s">
        <v>303</v>
      </c>
      <c r="Z446" t="s">
        <v>255</v>
      </c>
      <c r="AB446">
        <v>50850331</v>
      </c>
      <c r="AC446">
        <v>10</v>
      </c>
      <c r="AD446">
        <v>1</v>
      </c>
      <c r="AE446" t="s">
        <v>303</v>
      </c>
      <c r="AF446" t="s">
        <v>303</v>
      </c>
      <c r="AG446" s="72">
        <v>-3.2</v>
      </c>
    </row>
    <row r="447" spans="1:33" x14ac:dyDescent="0.35">
      <c r="A447" s="59" t="str">
        <f t="shared" si="54"/>
        <v>L50-I-12-08-30-90-MULT-25X75POUS270363</v>
      </c>
      <c r="B447" s="133">
        <v>45570</v>
      </c>
      <c r="C447" s="81">
        <f t="shared" ca="1" si="51"/>
        <v>45729</v>
      </c>
      <c r="D447" s="14" t="s">
        <v>715</v>
      </c>
      <c r="E447" s="82" t="str">
        <f t="shared" si="64"/>
        <v>L50-I-12</v>
      </c>
      <c r="F447" s="135" t="s">
        <v>87</v>
      </c>
      <c r="G447" s="135" t="s">
        <v>714</v>
      </c>
      <c r="H447" s="153">
        <v>30850228</v>
      </c>
      <c r="I447" s="145">
        <v>51</v>
      </c>
      <c r="J447" s="144">
        <f t="shared" si="52"/>
        <v>3</v>
      </c>
      <c r="K447" s="135" t="s">
        <v>786</v>
      </c>
      <c r="L447" s="84">
        <v>0</v>
      </c>
      <c r="M447" s="84">
        <v>0</v>
      </c>
      <c r="N447" s="84">
        <v>0</v>
      </c>
      <c r="O447" s="84">
        <v>0</v>
      </c>
      <c r="P447" s="85"/>
      <c r="Q447" s="86">
        <f t="shared" si="61"/>
        <v>-51</v>
      </c>
      <c r="R447" s="87">
        <f t="shared" si="65"/>
        <v>0</v>
      </c>
      <c r="S447" s="87">
        <f t="shared" si="62"/>
        <v>0</v>
      </c>
      <c r="T447" s="136">
        <f t="shared" ca="1" si="66"/>
        <v>158</v>
      </c>
      <c r="U447" s="154" t="s">
        <v>716</v>
      </c>
      <c r="V447" t="e">
        <v>#N/A</v>
      </c>
      <c r="W447" t="e">
        <v>#N/A</v>
      </c>
      <c r="X447" t="s">
        <v>307</v>
      </c>
      <c r="Y447" t="s">
        <v>303</v>
      </c>
      <c r="Z447" t="s">
        <v>255</v>
      </c>
      <c r="AB447">
        <v>50850332</v>
      </c>
      <c r="AC447">
        <v>10</v>
      </c>
      <c r="AD447">
        <v>1</v>
      </c>
      <c r="AE447" t="s">
        <v>303</v>
      </c>
      <c r="AF447" t="s">
        <v>303</v>
      </c>
      <c r="AG447" s="72">
        <v>3.3399999999999902E-2</v>
      </c>
    </row>
    <row r="448" spans="1:33" x14ac:dyDescent="0.35">
      <c r="A448" s="59" t="str">
        <f t="shared" si="54"/>
        <v>ASY-000033-00POUS270492</v>
      </c>
      <c r="B448" s="133">
        <v>45570</v>
      </c>
      <c r="C448" s="81">
        <f t="shared" ca="1" si="51"/>
        <v>45729</v>
      </c>
      <c r="D448" s="14" t="s">
        <v>103</v>
      </c>
      <c r="E448" s="82" t="str">
        <f t="shared" si="64"/>
        <v>ASY-0000</v>
      </c>
      <c r="F448" s="135" t="s">
        <v>88</v>
      </c>
      <c r="G448" s="135" t="s">
        <v>717</v>
      </c>
      <c r="H448" s="153">
        <v>50850426</v>
      </c>
      <c r="I448" s="145">
        <v>43</v>
      </c>
      <c r="J448" s="144">
        <f t="shared" si="52"/>
        <v>3</v>
      </c>
      <c r="K448" s="135" t="s">
        <v>786</v>
      </c>
      <c r="L448" s="84">
        <v>0</v>
      </c>
      <c r="M448" s="84">
        <v>0</v>
      </c>
      <c r="N448" s="84">
        <v>0</v>
      </c>
      <c r="O448" s="84">
        <v>0</v>
      </c>
      <c r="P448" s="85"/>
      <c r="Q448" s="86">
        <f t="shared" si="61"/>
        <v>-43</v>
      </c>
      <c r="R448" s="87">
        <f t="shared" si="65"/>
        <v>0</v>
      </c>
      <c r="S448" s="87">
        <f t="shared" si="62"/>
        <v>0</v>
      </c>
      <c r="T448" s="136">
        <f t="shared" ca="1" si="66"/>
        <v>158</v>
      </c>
      <c r="U448" s="154"/>
      <c r="V448" t="e">
        <v>#N/A</v>
      </c>
      <c r="W448" t="e">
        <v>#N/A</v>
      </c>
      <c r="X448" t="s">
        <v>307</v>
      </c>
      <c r="Y448" t="s">
        <v>303</v>
      </c>
      <c r="Z448" t="s">
        <v>255</v>
      </c>
      <c r="AB448">
        <v>50850333</v>
      </c>
      <c r="AC448">
        <v>10</v>
      </c>
      <c r="AD448">
        <v>1</v>
      </c>
      <c r="AE448" t="s">
        <v>303</v>
      </c>
      <c r="AF448" t="s">
        <v>303</v>
      </c>
      <c r="AG448" s="72">
        <v>-3.2</v>
      </c>
    </row>
    <row r="449" spans="1:33" x14ac:dyDescent="0.35">
      <c r="A449" s="59" t="str">
        <f t="shared" si="54"/>
        <v>L50-I-12-12-30-90-MULT-9X29POUS270492</v>
      </c>
      <c r="B449" s="133">
        <v>45570</v>
      </c>
      <c r="C449" s="81">
        <f t="shared" ca="1" si="51"/>
        <v>45729</v>
      </c>
      <c r="D449" s="14" t="s">
        <v>366</v>
      </c>
      <c r="E449" s="82" t="str">
        <f t="shared" si="64"/>
        <v>L50-I-12</v>
      </c>
      <c r="F449" s="135" t="s">
        <v>87</v>
      </c>
      <c r="G449" s="135" t="s">
        <v>717</v>
      </c>
      <c r="H449" s="153">
        <v>30850229</v>
      </c>
      <c r="I449" s="145">
        <v>43</v>
      </c>
      <c r="J449" s="144">
        <f t="shared" si="52"/>
        <v>3</v>
      </c>
      <c r="K449" s="135" t="s">
        <v>786</v>
      </c>
      <c r="L449" s="84">
        <v>0</v>
      </c>
      <c r="M449" s="84">
        <v>0</v>
      </c>
      <c r="N449" s="84">
        <v>0</v>
      </c>
      <c r="O449" s="84">
        <v>0</v>
      </c>
      <c r="P449" s="85"/>
      <c r="Q449" s="86">
        <f t="shared" si="61"/>
        <v>-43</v>
      </c>
      <c r="R449" s="87">
        <f t="shared" si="65"/>
        <v>0</v>
      </c>
      <c r="S449" s="87">
        <f t="shared" si="62"/>
        <v>0</v>
      </c>
      <c r="T449" s="136">
        <f t="shared" ca="1" si="66"/>
        <v>158</v>
      </c>
      <c r="U449" s="154" t="s">
        <v>716</v>
      </c>
      <c r="V449" t="e">
        <v>#N/A</v>
      </c>
      <c r="W449" t="e">
        <v>#N/A</v>
      </c>
      <c r="X449" t="s">
        <v>307</v>
      </c>
      <c r="Y449" t="s">
        <v>303</v>
      </c>
      <c r="Z449" t="s">
        <v>255</v>
      </c>
      <c r="AB449">
        <v>50850336</v>
      </c>
      <c r="AC449">
        <v>7</v>
      </c>
      <c r="AD449">
        <v>6</v>
      </c>
      <c r="AE449" t="s">
        <v>303</v>
      </c>
      <c r="AF449" t="s">
        <v>303</v>
      </c>
      <c r="AG449" s="72">
        <v>0</v>
      </c>
    </row>
    <row r="450" spans="1:33" x14ac:dyDescent="0.35">
      <c r="A450" s="59" t="str">
        <f t="shared" si="54"/>
        <v>ASY-000039-00POUS270358</v>
      </c>
      <c r="B450" s="133">
        <v>45570</v>
      </c>
      <c r="C450" s="81">
        <f t="shared" ca="1" si="51"/>
        <v>45729</v>
      </c>
      <c r="D450" s="14" t="s">
        <v>591</v>
      </c>
      <c r="E450" s="82" t="str">
        <f t="shared" si="64"/>
        <v>ASY-0000</v>
      </c>
      <c r="F450" s="135" t="s">
        <v>88</v>
      </c>
      <c r="G450" s="135" t="s">
        <v>718</v>
      </c>
      <c r="H450" s="153">
        <v>50850427</v>
      </c>
      <c r="I450" s="145">
        <v>40</v>
      </c>
      <c r="J450" s="144">
        <f t="shared" si="52"/>
        <v>3</v>
      </c>
      <c r="K450" s="135" t="s">
        <v>786</v>
      </c>
      <c r="L450" s="84">
        <v>0</v>
      </c>
      <c r="M450" s="84">
        <v>0</v>
      </c>
      <c r="N450" s="84">
        <v>0</v>
      </c>
      <c r="O450" s="84">
        <v>0</v>
      </c>
      <c r="P450" s="85"/>
      <c r="Q450" s="86">
        <f t="shared" si="61"/>
        <v>-40</v>
      </c>
      <c r="R450" s="87">
        <f t="shared" si="65"/>
        <v>0</v>
      </c>
      <c r="S450" s="87">
        <f t="shared" si="62"/>
        <v>0</v>
      </c>
      <c r="T450" s="136">
        <f t="shared" ca="1" si="66"/>
        <v>158</v>
      </c>
      <c r="U450" s="154"/>
      <c r="V450" t="e">
        <v>#N/A</v>
      </c>
      <c r="W450" t="e">
        <v>#N/A</v>
      </c>
      <c r="X450" t="s">
        <v>307</v>
      </c>
      <c r="Y450" t="s">
        <v>303</v>
      </c>
      <c r="Z450" t="s">
        <v>255</v>
      </c>
      <c r="AB450">
        <v>50850338</v>
      </c>
      <c r="AC450">
        <v>7</v>
      </c>
      <c r="AD450">
        <v>2</v>
      </c>
      <c r="AE450" t="s">
        <v>303</v>
      </c>
      <c r="AF450" t="s">
        <v>303</v>
      </c>
      <c r="AG450" s="72">
        <v>0</v>
      </c>
    </row>
    <row r="451" spans="1:33" x14ac:dyDescent="0.35">
      <c r="A451" s="59" t="str">
        <f t="shared" si="54"/>
        <v>L50-I-12-12-30-90-MULT-15X65POUS270358</v>
      </c>
      <c r="B451" s="133">
        <v>45570</v>
      </c>
      <c r="C451" s="81">
        <f t="shared" ref="C451:C514" ca="1" si="67">TODAY()</f>
        <v>45729</v>
      </c>
      <c r="D451" s="14" t="s">
        <v>719</v>
      </c>
      <c r="E451" s="82" t="str">
        <f t="shared" si="64"/>
        <v>L50-I-12</v>
      </c>
      <c r="F451" s="135" t="s">
        <v>87</v>
      </c>
      <c r="G451" s="135" t="s">
        <v>718</v>
      </c>
      <c r="H451" s="153">
        <v>30850230</v>
      </c>
      <c r="I451" s="145">
        <v>40</v>
      </c>
      <c r="J451" s="144">
        <f t="shared" ref="J451:J514" si="68">IFERROR(VLOOKUP(H451,AB:AD,2,0),"CL")</f>
        <v>3</v>
      </c>
      <c r="K451" s="135" t="s">
        <v>786</v>
      </c>
      <c r="L451" s="84">
        <v>0</v>
      </c>
      <c r="M451" s="84">
        <v>0</v>
      </c>
      <c r="N451" s="84">
        <v>0</v>
      </c>
      <c r="O451" s="84">
        <v>0</v>
      </c>
      <c r="P451" s="85"/>
      <c r="Q451" s="86">
        <f t="shared" si="61"/>
        <v>-40</v>
      </c>
      <c r="R451" s="87">
        <f t="shared" si="65"/>
        <v>0</v>
      </c>
      <c r="S451" s="87">
        <f t="shared" si="62"/>
        <v>0</v>
      </c>
      <c r="T451" s="136">
        <f t="shared" ca="1" si="66"/>
        <v>158</v>
      </c>
      <c r="U451" s="154" t="s">
        <v>716</v>
      </c>
      <c r="V451" t="e">
        <v>#N/A</v>
      </c>
      <c r="W451" t="e">
        <v>#N/A</v>
      </c>
      <c r="X451" t="s">
        <v>307</v>
      </c>
      <c r="Y451" t="s">
        <v>303</v>
      </c>
      <c r="Z451" t="s">
        <v>255</v>
      </c>
      <c r="AB451">
        <v>50850340</v>
      </c>
      <c r="AC451">
        <v>7</v>
      </c>
      <c r="AD451">
        <v>17</v>
      </c>
      <c r="AE451" t="s">
        <v>303</v>
      </c>
      <c r="AF451" t="s">
        <v>303</v>
      </c>
      <c r="AG451" s="72">
        <v>0</v>
      </c>
    </row>
    <row r="452" spans="1:33" x14ac:dyDescent="0.35">
      <c r="A452" s="59" t="str">
        <f t="shared" ref="A452:A515" si="69">CONCATENATE(D452,G452)</f>
        <v>ASY-000033-00POUS270479</v>
      </c>
      <c r="B452" s="133">
        <v>45570</v>
      </c>
      <c r="C452" s="81">
        <f t="shared" ca="1" si="67"/>
        <v>45729</v>
      </c>
      <c r="D452" s="14" t="s">
        <v>103</v>
      </c>
      <c r="E452" s="82" t="str">
        <f t="shared" si="64"/>
        <v>ASY-0000</v>
      </c>
      <c r="F452" s="135" t="s">
        <v>88</v>
      </c>
      <c r="G452" s="135" t="s">
        <v>531</v>
      </c>
      <c r="H452" s="153">
        <v>50850428</v>
      </c>
      <c r="I452" s="145">
        <v>34</v>
      </c>
      <c r="J452" s="144">
        <f t="shared" si="68"/>
        <v>3</v>
      </c>
      <c r="K452" s="135" t="s">
        <v>786</v>
      </c>
      <c r="L452" s="84">
        <v>0</v>
      </c>
      <c r="M452" s="84">
        <v>0</v>
      </c>
      <c r="N452" s="84">
        <v>0</v>
      </c>
      <c r="O452" s="84">
        <v>0</v>
      </c>
      <c r="P452" s="85"/>
      <c r="Q452" s="86">
        <f t="shared" si="61"/>
        <v>-34</v>
      </c>
      <c r="R452" s="87">
        <f t="shared" si="65"/>
        <v>0</v>
      </c>
      <c r="S452" s="87">
        <f t="shared" si="62"/>
        <v>0</v>
      </c>
      <c r="T452" s="136">
        <f t="shared" ca="1" si="66"/>
        <v>158</v>
      </c>
      <c r="U452" s="154"/>
      <c r="V452" t="e">
        <v>#N/A</v>
      </c>
      <c r="W452" t="e">
        <v>#N/A</v>
      </c>
      <c r="X452" t="s">
        <v>307</v>
      </c>
      <c r="Y452" t="s">
        <v>303</v>
      </c>
      <c r="Z452" t="s">
        <v>255</v>
      </c>
      <c r="AB452">
        <v>50850350</v>
      </c>
      <c r="AC452">
        <v>5</v>
      </c>
      <c r="AD452">
        <v>8</v>
      </c>
      <c r="AE452" t="s">
        <v>303</v>
      </c>
      <c r="AF452" t="s">
        <v>303</v>
      </c>
      <c r="AG452" s="72">
        <v>-12.799999999999899</v>
      </c>
    </row>
    <row r="453" spans="1:33" x14ac:dyDescent="0.35">
      <c r="A453" s="59" t="str">
        <f t="shared" si="69"/>
        <v>L50-I-12-08-30-90-MULT-9X29POUS270479</v>
      </c>
      <c r="B453" s="133">
        <v>45570</v>
      </c>
      <c r="C453" s="81">
        <f t="shared" ca="1" si="67"/>
        <v>45729</v>
      </c>
      <c r="D453" s="14" t="s">
        <v>720</v>
      </c>
      <c r="E453" s="82" t="str">
        <f t="shared" si="64"/>
        <v>L50-I-12</v>
      </c>
      <c r="F453" s="135" t="s">
        <v>87</v>
      </c>
      <c r="G453" s="135" t="s">
        <v>531</v>
      </c>
      <c r="H453" s="153">
        <v>30850231</v>
      </c>
      <c r="I453" s="145">
        <v>34</v>
      </c>
      <c r="J453" s="144">
        <f t="shared" si="68"/>
        <v>3</v>
      </c>
      <c r="K453" s="135" t="s">
        <v>786</v>
      </c>
      <c r="L453" s="84">
        <v>0</v>
      </c>
      <c r="M453" s="84">
        <v>0</v>
      </c>
      <c r="N453" s="84">
        <v>0</v>
      </c>
      <c r="O453" s="84">
        <v>0</v>
      </c>
      <c r="P453" s="85"/>
      <c r="Q453" s="86">
        <f t="shared" si="61"/>
        <v>-34</v>
      </c>
      <c r="R453" s="87">
        <f t="shared" si="65"/>
        <v>0</v>
      </c>
      <c r="S453" s="87">
        <f t="shared" si="62"/>
        <v>0</v>
      </c>
      <c r="T453" s="136">
        <f t="shared" ca="1" si="66"/>
        <v>158</v>
      </c>
      <c r="U453" s="154" t="s">
        <v>716</v>
      </c>
      <c r="V453" t="e">
        <v>#N/A</v>
      </c>
      <c r="W453" t="e">
        <v>#N/A</v>
      </c>
      <c r="X453" t="s">
        <v>307</v>
      </c>
      <c r="Y453" t="s">
        <v>303</v>
      </c>
      <c r="Z453" t="s">
        <v>255</v>
      </c>
      <c r="AC453">
        <v>0</v>
      </c>
      <c r="AD453">
        <v>0</v>
      </c>
      <c r="AG453" s="72">
        <v>14972.5941</v>
      </c>
    </row>
    <row r="454" spans="1:33" x14ac:dyDescent="0.35">
      <c r="A454" s="59" t="str">
        <f t="shared" si="69"/>
        <v>ASY-000038-00POUS270443</v>
      </c>
      <c r="B454" s="133">
        <v>45570</v>
      </c>
      <c r="C454" s="81">
        <f t="shared" ca="1" si="67"/>
        <v>45729</v>
      </c>
      <c r="D454" s="14" t="s">
        <v>589</v>
      </c>
      <c r="E454" s="82" t="str">
        <f t="shared" si="64"/>
        <v>ASY-0000</v>
      </c>
      <c r="F454" s="135" t="s">
        <v>88</v>
      </c>
      <c r="G454" s="135" t="s">
        <v>539</v>
      </c>
      <c r="H454" s="153">
        <v>50850429</v>
      </c>
      <c r="I454" s="145">
        <v>30</v>
      </c>
      <c r="J454" s="144">
        <f t="shared" si="68"/>
        <v>3</v>
      </c>
      <c r="K454" s="135" t="s">
        <v>786</v>
      </c>
      <c r="L454" s="84">
        <v>0</v>
      </c>
      <c r="M454" s="84">
        <v>0</v>
      </c>
      <c r="N454" s="84">
        <v>0</v>
      </c>
      <c r="O454" s="84">
        <v>0</v>
      </c>
      <c r="P454" s="85"/>
      <c r="Q454" s="86">
        <f t="shared" si="61"/>
        <v>-30</v>
      </c>
      <c r="R454" s="87">
        <f t="shared" si="65"/>
        <v>0</v>
      </c>
      <c r="S454" s="87">
        <f t="shared" si="62"/>
        <v>0</v>
      </c>
      <c r="T454" s="136">
        <f t="shared" ca="1" si="66"/>
        <v>158</v>
      </c>
      <c r="U454" s="154"/>
      <c r="V454" t="e">
        <v>#N/A</v>
      </c>
      <c r="W454" t="e">
        <v>#N/A</v>
      </c>
      <c r="X454" t="s">
        <v>307</v>
      </c>
      <c r="Y454" t="s">
        <v>303</v>
      </c>
      <c r="Z454" t="s">
        <v>255</v>
      </c>
      <c r="AC454">
        <v>0</v>
      </c>
      <c r="AD454">
        <v>0</v>
      </c>
      <c r="AG454" s="72">
        <v>104646.94560000001</v>
      </c>
    </row>
    <row r="455" spans="1:33" x14ac:dyDescent="0.35">
      <c r="A455" s="59" t="str">
        <f t="shared" si="69"/>
        <v>L50-I-12-12-30-90-MULT-15X35POUS270443</v>
      </c>
      <c r="B455" s="133">
        <v>45570</v>
      </c>
      <c r="C455" s="81">
        <f t="shared" ca="1" si="67"/>
        <v>45729</v>
      </c>
      <c r="D455" s="14" t="s">
        <v>721</v>
      </c>
      <c r="E455" s="82" t="str">
        <f t="shared" si="64"/>
        <v>L50-I-12</v>
      </c>
      <c r="F455" s="135" t="s">
        <v>87</v>
      </c>
      <c r="G455" s="135" t="s">
        <v>539</v>
      </c>
      <c r="H455" s="153">
        <v>30850232</v>
      </c>
      <c r="I455" s="145">
        <v>30</v>
      </c>
      <c r="J455" s="144">
        <f t="shared" si="68"/>
        <v>3</v>
      </c>
      <c r="K455" s="135" t="s">
        <v>786</v>
      </c>
      <c r="L455" s="84">
        <v>0</v>
      </c>
      <c r="M455" s="84">
        <v>0</v>
      </c>
      <c r="N455" s="84">
        <v>0</v>
      </c>
      <c r="O455" s="84">
        <v>0</v>
      </c>
      <c r="P455" s="85"/>
      <c r="Q455" s="86">
        <f t="shared" si="61"/>
        <v>-30</v>
      </c>
      <c r="R455" s="87">
        <f t="shared" si="65"/>
        <v>0</v>
      </c>
      <c r="S455" s="87">
        <f t="shared" si="62"/>
        <v>0</v>
      </c>
      <c r="T455" s="136">
        <f t="shared" ca="1" si="66"/>
        <v>158</v>
      </c>
      <c r="U455" s="154" t="s">
        <v>716</v>
      </c>
      <c r="V455" t="e">
        <v>#N/A</v>
      </c>
      <c r="W455" t="e">
        <v>#N/A</v>
      </c>
      <c r="X455" t="s">
        <v>307</v>
      </c>
      <c r="Y455" t="s">
        <v>303</v>
      </c>
      <c r="Z455" t="s">
        <v>255</v>
      </c>
    </row>
    <row r="456" spans="1:33" x14ac:dyDescent="0.35">
      <c r="A456" s="59" t="str">
        <f t="shared" si="69"/>
        <v>ASY-000033-00POUS270429</v>
      </c>
      <c r="B456" s="133">
        <v>45570</v>
      </c>
      <c r="C456" s="81">
        <f t="shared" ca="1" si="67"/>
        <v>45729</v>
      </c>
      <c r="D456" s="14" t="s">
        <v>103</v>
      </c>
      <c r="E456" s="82" t="str">
        <f t="shared" si="64"/>
        <v>ASY-0000</v>
      </c>
      <c r="F456" s="135" t="s">
        <v>88</v>
      </c>
      <c r="G456" s="135" t="s">
        <v>722</v>
      </c>
      <c r="H456" s="153">
        <v>50850430</v>
      </c>
      <c r="I456" s="145">
        <v>26</v>
      </c>
      <c r="J456" s="144">
        <f t="shared" si="68"/>
        <v>3</v>
      </c>
      <c r="K456" s="135" t="s">
        <v>786</v>
      </c>
      <c r="L456" s="84">
        <v>0</v>
      </c>
      <c r="M456" s="84">
        <v>0</v>
      </c>
      <c r="N456" s="84">
        <v>0</v>
      </c>
      <c r="O456" s="84">
        <v>0</v>
      </c>
      <c r="P456" s="85"/>
      <c r="Q456" s="86">
        <f t="shared" si="61"/>
        <v>-26</v>
      </c>
      <c r="R456" s="87">
        <f t="shared" si="65"/>
        <v>0</v>
      </c>
      <c r="S456" s="87">
        <f t="shared" si="62"/>
        <v>0</v>
      </c>
      <c r="T456" s="136">
        <f t="shared" ca="1" si="66"/>
        <v>158</v>
      </c>
      <c r="U456" s="154"/>
      <c r="V456" t="e">
        <v>#N/A</v>
      </c>
      <c r="W456" t="e">
        <v>#N/A</v>
      </c>
      <c r="X456" t="s">
        <v>307</v>
      </c>
      <c r="Y456" t="s">
        <v>303</v>
      </c>
      <c r="Z456" t="s">
        <v>255</v>
      </c>
    </row>
    <row r="457" spans="1:33" x14ac:dyDescent="0.35">
      <c r="A457" s="59" t="str">
        <f t="shared" si="69"/>
        <v>L50-I-12-06-22-80-MULT-9X29POUS270429</v>
      </c>
      <c r="B457" s="133">
        <v>45570</v>
      </c>
      <c r="C457" s="81">
        <f t="shared" ca="1" si="67"/>
        <v>45729</v>
      </c>
      <c r="D457" s="14" t="s">
        <v>451</v>
      </c>
      <c r="E457" s="82" t="str">
        <f t="shared" si="64"/>
        <v>L50-I-12</v>
      </c>
      <c r="F457" s="135" t="s">
        <v>87</v>
      </c>
      <c r="G457" s="135" t="s">
        <v>722</v>
      </c>
      <c r="H457" s="153">
        <v>30850233</v>
      </c>
      <c r="I457" s="145">
        <v>26</v>
      </c>
      <c r="J457" s="144">
        <f t="shared" si="68"/>
        <v>3</v>
      </c>
      <c r="K457" s="135" t="s">
        <v>786</v>
      </c>
      <c r="L457" s="84">
        <v>0</v>
      </c>
      <c r="M457" s="84">
        <v>0</v>
      </c>
      <c r="N457" s="84">
        <v>0</v>
      </c>
      <c r="O457" s="84">
        <v>0</v>
      </c>
      <c r="P457" s="85"/>
      <c r="Q457" s="86">
        <f t="shared" si="61"/>
        <v>-26</v>
      </c>
      <c r="R457" s="87">
        <f t="shared" si="65"/>
        <v>0</v>
      </c>
      <c r="S457" s="87">
        <f t="shared" si="62"/>
        <v>0</v>
      </c>
      <c r="T457" s="136">
        <f t="shared" ca="1" si="66"/>
        <v>158</v>
      </c>
      <c r="U457" s="154"/>
      <c r="V457" t="e">
        <v>#N/A</v>
      </c>
      <c r="W457" t="e">
        <v>#N/A</v>
      </c>
      <c r="X457" t="s">
        <v>307</v>
      </c>
      <c r="Y457" t="s">
        <v>303</v>
      </c>
      <c r="Z457" t="s">
        <v>255</v>
      </c>
    </row>
    <row r="458" spans="1:33" x14ac:dyDescent="0.35">
      <c r="A458" s="59" t="str">
        <f t="shared" si="69"/>
        <v>ASY-000036-00POUS270205</v>
      </c>
      <c r="B458" s="133">
        <v>45570</v>
      </c>
      <c r="C458" s="81">
        <f t="shared" ca="1" si="67"/>
        <v>45729</v>
      </c>
      <c r="D458" s="14" t="s">
        <v>588</v>
      </c>
      <c r="E458" s="82" t="str">
        <f t="shared" si="64"/>
        <v>ASY-0000</v>
      </c>
      <c r="F458" s="135" t="s">
        <v>88</v>
      </c>
      <c r="G458" s="135" t="s">
        <v>259</v>
      </c>
      <c r="H458" s="153">
        <v>50850431</v>
      </c>
      <c r="I458" s="145">
        <v>22</v>
      </c>
      <c r="J458" s="144">
        <f t="shared" si="68"/>
        <v>3</v>
      </c>
      <c r="K458" s="135" t="s">
        <v>786</v>
      </c>
      <c r="L458" s="84">
        <v>0</v>
      </c>
      <c r="M458" s="84">
        <v>0</v>
      </c>
      <c r="N458" s="84">
        <v>0</v>
      </c>
      <c r="O458" s="84">
        <v>0</v>
      </c>
      <c r="P458" s="85"/>
      <c r="Q458" s="86">
        <f t="shared" si="61"/>
        <v>-22</v>
      </c>
      <c r="R458" s="87">
        <f t="shared" si="65"/>
        <v>0</v>
      </c>
      <c r="S458" s="87">
        <f t="shared" si="62"/>
        <v>0</v>
      </c>
      <c r="T458" s="136">
        <f t="shared" ca="1" si="66"/>
        <v>158</v>
      </c>
      <c r="U458" s="154"/>
      <c r="V458" t="e">
        <v>#N/A</v>
      </c>
      <c r="W458" t="e">
        <v>#N/A</v>
      </c>
      <c r="X458" t="s">
        <v>307</v>
      </c>
      <c r="Y458" t="s">
        <v>303</v>
      </c>
      <c r="Z458" t="s">
        <v>255</v>
      </c>
    </row>
    <row r="459" spans="1:33" x14ac:dyDescent="0.35">
      <c r="A459" s="59" t="str">
        <f t="shared" si="69"/>
        <v>L50-I-12-04-27-80-MULT-15X15POUS270205</v>
      </c>
      <c r="B459" s="133">
        <v>45570</v>
      </c>
      <c r="C459" s="81">
        <f t="shared" ca="1" si="67"/>
        <v>45729</v>
      </c>
      <c r="D459" s="14" t="s">
        <v>723</v>
      </c>
      <c r="E459" s="82" t="str">
        <f t="shared" si="64"/>
        <v>L50-I-12</v>
      </c>
      <c r="F459" s="135" t="s">
        <v>87</v>
      </c>
      <c r="G459" s="135" t="s">
        <v>259</v>
      </c>
      <c r="H459" s="153">
        <v>30850234</v>
      </c>
      <c r="I459" s="145">
        <v>22</v>
      </c>
      <c r="J459" s="144">
        <f t="shared" si="68"/>
        <v>3</v>
      </c>
      <c r="K459" s="135" t="s">
        <v>786</v>
      </c>
      <c r="L459" s="84">
        <v>0</v>
      </c>
      <c r="M459" s="84">
        <v>0</v>
      </c>
      <c r="N459" s="84">
        <v>0</v>
      </c>
      <c r="O459" s="84">
        <v>0</v>
      </c>
      <c r="P459" s="85"/>
      <c r="Q459" s="86">
        <f t="shared" si="61"/>
        <v>-22</v>
      </c>
      <c r="R459" s="87">
        <f t="shared" si="65"/>
        <v>0</v>
      </c>
      <c r="S459" s="87">
        <f t="shared" si="62"/>
        <v>0</v>
      </c>
      <c r="T459" s="136">
        <f t="shared" ca="1" si="66"/>
        <v>158</v>
      </c>
      <c r="U459" s="154"/>
      <c r="V459" t="e">
        <v>#N/A</v>
      </c>
      <c r="W459" t="e">
        <v>#N/A</v>
      </c>
      <c r="X459" t="s">
        <v>307</v>
      </c>
      <c r="Y459" t="s">
        <v>303</v>
      </c>
      <c r="Z459" t="s">
        <v>255</v>
      </c>
    </row>
    <row r="460" spans="1:33" x14ac:dyDescent="0.35">
      <c r="A460" s="59" t="str">
        <f t="shared" si="69"/>
        <v>ASY-000043-00POUS270229</v>
      </c>
      <c r="B460" s="133">
        <v>45570</v>
      </c>
      <c r="C460" s="81">
        <f t="shared" ca="1" si="67"/>
        <v>45729</v>
      </c>
      <c r="D460" s="14" t="s">
        <v>675</v>
      </c>
      <c r="E460" s="82" t="str">
        <f t="shared" si="64"/>
        <v>ASY-0000</v>
      </c>
      <c r="F460" s="135" t="s">
        <v>88</v>
      </c>
      <c r="G460" s="135" t="s">
        <v>724</v>
      </c>
      <c r="H460" s="153">
        <v>50850432</v>
      </c>
      <c r="I460" s="145">
        <v>22</v>
      </c>
      <c r="J460" s="144">
        <f t="shared" si="68"/>
        <v>3</v>
      </c>
      <c r="K460" s="135" t="s">
        <v>786</v>
      </c>
      <c r="L460" s="84">
        <v>0</v>
      </c>
      <c r="M460" s="84">
        <v>0</v>
      </c>
      <c r="N460" s="84">
        <v>0</v>
      </c>
      <c r="O460" s="84">
        <v>0</v>
      </c>
      <c r="P460" s="85"/>
      <c r="Q460" s="86">
        <f t="shared" si="61"/>
        <v>-22</v>
      </c>
      <c r="R460" s="87">
        <f t="shared" si="65"/>
        <v>0</v>
      </c>
      <c r="S460" s="87">
        <f t="shared" si="62"/>
        <v>0</v>
      </c>
      <c r="T460" s="136">
        <f t="shared" ca="1" si="66"/>
        <v>158</v>
      </c>
      <c r="U460" s="154"/>
      <c r="V460" t="e">
        <v>#N/A</v>
      </c>
      <c r="W460" t="e">
        <v>#N/A</v>
      </c>
      <c r="X460" t="s">
        <v>307</v>
      </c>
      <c r="Y460" t="s">
        <v>303</v>
      </c>
      <c r="Z460" t="s">
        <v>255</v>
      </c>
    </row>
    <row r="461" spans="1:33" x14ac:dyDescent="0.35">
      <c r="A461" s="59" t="str">
        <f t="shared" si="69"/>
        <v>L50-I-12-10-30-80-MULT-25X45POUS270229</v>
      </c>
      <c r="B461" s="133">
        <v>45570</v>
      </c>
      <c r="C461" s="81">
        <f t="shared" ca="1" si="67"/>
        <v>45729</v>
      </c>
      <c r="D461" s="14" t="s">
        <v>725</v>
      </c>
      <c r="E461" s="82" t="str">
        <f t="shared" si="64"/>
        <v>L50-I-12</v>
      </c>
      <c r="F461" s="135" t="s">
        <v>87</v>
      </c>
      <c r="G461" s="135" t="s">
        <v>724</v>
      </c>
      <c r="H461" s="153">
        <v>30850235</v>
      </c>
      <c r="I461" s="145">
        <v>22</v>
      </c>
      <c r="J461" s="144">
        <f t="shared" si="68"/>
        <v>3</v>
      </c>
      <c r="K461" s="135" t="s">
        <v>786</v>
      </c>
      <c r="L461" s="84">
        <v>0</v>
      </c>
      <c r="M461" s="84">
        <v>0</v>
      </c>
      <c r="N461" s="84">
        <v>0</v>
      </c>
      <c r="O461" s="84">
        <v>0</v>
      </c>
      <c r="P461" s="85"/>
      <c r="Q461" s="86">
        <f t="shared" si="61"/>
        <v>-22</v>
      </c>
      <c r="R461" s="87">
        <f t="shared" si="65"/>
        <v>0</v>
      </c>
      <c r="S461" s="87">
        <f t="shared" si="62"/>
        <v>0</v>
      </c>
      <c r="T461" s="136">
        <f t="shared" ca="1" si="66"/>
        <v>158</v>
      </c>
      <c r="U461" s="154"/>
      <c r="V461" t="e">
        <v>#N/A</v>
      </c>
      <c r="W461" t="e">
        <v>#N/A</v>
      </c>
      <c r="X461" t="s">
        <v>307</v>
      </c>
      <c r="Y461" t="s">
        <v>303</v>
      </c>
      <c r="Z461" t="s">
        <v>255</v>
      </c>
    </row>
    <row r="462" spans="1:33" x14ac:dyDescent="0.35">
      <c r="A462" s="59" t="str">
        <f t="shared" si="69"/>
        <v>ASY-000048-00POUS270362</v>
      </c>
      <c r="B462" s="133">
        <v>45570</v>
      </c>
      <c r="C462" s="81">
        <f t="shared" ca="1" si="67"/>
        <v>45729</v>
      </c>
      <c r="D462" s="14" t="s">
        <v>614</v>
      </c>
      <c r="E462" s="82" t="str">
        <f t="shared" si="64"/>
        <v>ASY-0000</v>
      </c>
      <c r="F462" s="135" t="s">
        <v>88</v>
      </c>
      <c r="G462" s="135" t="s">
        <v>726</v>
      </c>
      <c r="H462" s="153">
        <v>50850433</v>
      </c>
      <c r="I462" s="145">
        <v>18</v>
      </c>
      <c r="J462" s="144">
        <f t="shared" si="68"/>
        <v>3</v>
      </c>
      <c r="K462" s="135" t="s">
        <v>786</v>
      </c>
      <c r="L462" s="84">
        <v>0</v>
      </c>
      <c r="M462" s="84">
        <v>0</v>
      </c>
      <c r="N462" s="84">
        <v>0</v>
      </c>
      <c r="O462" s="84">
        <v>0</v>
      </c>
      <c r="P462" s="85"/>
      <c r="Q462" s="86">
        <f t="shared" si="61"/>
        <v>-18</v>
      </c>
      <c r="R462" s="87">
        <f t="shared" si="65"/>
        <v>0</v>
      </c>
      <c r="S462" s="87">
        <f t="shared" si="62"/>
        <v>0</v>
      </c>
      <c r="T462" s="136">
        <f t="shared" ca="1" si="66"/>
        <v>158</v>
      </c>
      <c r="U462" s="154"/>
      <c r="V462" t="e">
        <v>#N/A</v>
      </c>
      <c r="W462" t="e">
        <v>#N/A</v>
      </c>
      <c r="X462" t="s">
        <v>307</v>
      </c>
      <c r="Y462" t="s">
        <v>303</v>
      </c>
      <c r="Z462" t="s">
        <v>255</v>
      </c>
    </row>
    <row r="463" spans="1:33" x14ac:dyDescent="0.35">
      <c r="A463" s="59" t="str">
        <f t="shared" si="69"/>
        <v>L50-I-12-06-30-90-MULT-40X60POUS270362</v>
      </c>
      <c r="B463" s="133">
        <v>45570</v>
      </c>
      <c r="C463" s="81">
        <f t="shared" ca="1" si="67"/>
        <v>45729</v>
      </c>
      <c r="D463" s="14" t="s">
        <v>727</v>
      </c>
      <c r="E463" s="82" t="str">
        <f t="shared" si="64"/>
        <v>L50-I-12</v>
      </c>
      <c r="F463" s="135" t="s">
        <v>87</v>
      </c>
      <c r="G463" s="135" t="s">
        <v>726</v>
      </c>
      <c r="H463" s="153">
        <v>30850236</v>
      </c>
      <c r="I463" s="145">
        <v>18</v>
      </c>
      <c r="J463" s="144">
        <f t="shared" si="68"/>
        <v>3</v>
      </c>
      <c r="K463" s="135" t="s">
        <v>786</v>
      </c>
      <c r="L463" s="84">
        <v>0</v>
      </c>
      <c r="M463" s="84">
        <v>0</v>
      </c>
      <c r="N463" s="84">
        <v>0</v>
      </c>
      <c r="O463" s="84">
        <v>0</v>
      </c>
      <c r="P463" s="85"/>
      <c r="Q463" s="86">
        <f t="shared" si="61"/>
        <v>-18</v>
      </c>
      <c r="R463" s="87">
        <f t="shared" si="65"/>
        <v>0</v>
      </c>
      <c r="S463" s="87">
        <f t="shared" si="62"/>
        <v>0</v>
      </c>
      <c r="T463" s="136">
        <f t="shared" ca="1" si="66"/>
        <v>158</v>
      </c>
      <c r="U463" s="154" t="s">
        <v>716</v>
      </c>
      <c r="V463" t="e">
        <v>#N/A</v>
      </c>
      <c r="W463" t="e">
        <v>#N/A</v>
      </c>
      <c r="X463" t="s">
        <v>307</v>
      </c>
      <c r="Y463" t="s">
        <v>303</v>
      </c>
      <c r="Z463" t="s">
        <v>255</v>
      </c>
    </row>
    <row r="464" spans="1:33" x14ac:dyDescent="0.35">
      <c r="A464" s="59" t="str">
        <f t="shared" si="69"/>
        <v>ASY-000041-00POUS270220</v>
      </c>
      <c r="B464" s="133">
        <v>45570</v>
      </c>
      <c r="C464" s="81">
        <f t="shared" ca="1" si="67"/>
        <v>45729</v>
      </c>
      <c r="D464" s="14" t="s">
        <v>194</v>
      </c>
      <c r="E464" s="82" t="str">
        <f t="shared" si="64"/>
        <v>ASY-0000</v>
      </c>
      <c r="F464" s="135" t="s">
        <v>88</v>
      </c>
      <c r="G464" s="135" t="s">
        <v>728</v>
      </c>
      <c r="H464" s="153">
        <v>50850434</v>
      </c>
      <c r="I464" s="145">
        <v>16</v>
      </c>
      <c r="J464" s="144">
        <f t="shared" si="68"/>
        <v>3</v>
      </c>
      <c r="K464" s="135" t="s">
        <v>786</v>
      </c>
      <c r="L464" s="84">
        <v>0</v>
      </c>
      <c r="M464" s="84">
        <v>0</v>
      </c>
      <c r="N464" s="84">
        <v>0</v>
      </c>
      <c r="O464" s="84">
        <v>0</v>
      </c>
      <c r="P464" s="85"/>
      <c r="Q464" s="86">
        <f t="shared" si="61"/>
        <v>-16</v>
      </c>
      <c r="R464" s="87">
        <f t="shared" si="65"/>
        <v>0</v>
      </c>
      <c r="S464" s="87">
        <f t="shared" si="62"/>
        <v>0</v>
      </c>
      <c r="T464" s="136">
        <f t="shared" ca="1" si="66"/>
        <v>158</v>
      </c>
      <c r="U464" s="154"/>
      <c r="V464" t="e">
        <v>#N/A</v>
      </c>
      <c r="W464" t="e">
        <v>#N/A</v>
      </c>
      <c r="X464" t="s">
        <v>307</v>
      </c>
      <c r="Y464" t="s">
        <v>303</v>
      </c>
      <c r="Z464" t="s">
        <v>255</v>
      </c>
    </row>
    <row r="465" spans="1:26" x14ac:dyDescent="0.35">
      <c r="A465" s="59" t="str">
        <f t="shared" si="69"/>
        <v>L50-I-12-08-35-80-MULT-25X25POUS270220</v>
      </c>
      <c r="B465" s="133">
        <v>45570</v>
      </c>
      <c r="C465" s="81">
        <f t="shared" ca="1" si="67"/>
        <v>45729</v>
      </c>
      <c r="D465" s="14" t="s">
        <v>729</v>
      </c>
      <c r="E465" s="82" t="str">
        <f t="shared" si="64"/>
        <v>L50-I-12</v>
      </c>
      <c r="F465" s="135" t="s">
        <v>87</v>
      </c>
      <c r="G465" s="135" t="s">
        <v>728</v>
      </c>
      <c r="H465" s="153">
        <v>30850237</v>
      </c>
      <c r="I465" s="145">
        <v>16</v>
      </c>
      <c r="J465" s="144">
        <f t="shared" si="68"/>
        <v>3</v>
      </c>
      <c r="K465" s="135" t="s">
        <v>786</v>
      </c>
      <c r="L465" s="84">
        <v>0</v>
      </c>
      <c r="M465" s="84">
        <v>0</v>
      </c>
      <c r="N465" s="84">
        <v>0</v>
      </c>
      <c r="O465" s="84">
        <v>0</v>
      </c>
      <c r="P465" s="85"/>
      <c r="Q465" s="86">
        <f t="shared" si="61"/>
        <v>-16</v>
      </c>
      <c r="R465" s="87">
        <f t="shared" si="65"/>
        <v>0</v>
      </c>
      <c r="S465" s="87">
        <f t="shared" si="62"/>
        <v>0</v>
      </c>
      <c r="T465" s="136">
        <f t="shared" ca="1" si="66"/>
        <v>158</v>
      </c>
      <c r="U465" s="154" t="s">
        <v>730</v>
      </c>
      <c r="V465" t="e">
        <v>#N/A</v>
      </c>
      <c r="W465" t="e">
        <v>#N/A</v>
      </c>
      <c r="X465" t="s">
        <v>307</v>
      </c>
      <c r="Y465" t="s">
        <v>303</v>
      </c>
      <c r="Z465" t="s">
        <v>255</v>
      </c>
    </row>
    <row r="466" spans="1:26" x14ac:dyDescent="0.35">
      <c r="A466" s="59" t="str">
        <f t="shared" si="69"/>
        <v>ASY-000037-00POUS270030</v>
      </c>
      <c r="B466" s="133">
        <v>45570</v>
      </c>
      <c r="C466" s="81">
        <f t="shared" ca="1" si="67"/>
        <v>45729</v>
      </c>
      <c r="D466" s="14" t="s">
        <v>646</v>
      </c>
      <c r="E466" s="82" t="str">
        <f t="shared" si="64"/>
        <v>ASY-0000</v>
      </c>
      <c r="F466" s="135" t="s">
        <v>88</v>
      </c>
      <c r="G466" s="135" t="s">
        <v>731</v>
      </c>
      <c r="H466" s="153">
        <v>50850435</v>
      </c>
      <c r="I466" s="145">
        <v>16</v>
      </c>
      <c r="J466" s="144">
        <f t="shared" si="68"/>
        <v>3</v>
      </c>
      <c r="K466" s="135" t="s">
        <v>786</v>
      </c>
      <c r="L466" s="84">
        <v>0</v>
      </c>
      <c r="M466" s="84">
        <v>0</v>
      </c>
      <c r="N466" s="84">
        <v>0</v>
      </c>
      <c r="O466" s="84">
        <v>0</v>
      </c>
      <c r="P466" s="85"/>
      <c r="Q466" s="86">
        <f t="shared" si="61"/>
        <v>-16</v>
      </c>
      <c r="R466" s="87">
        <f t="shared" si="65"/>
        <v>0</v>
      </c>
      <c r="S466" s="87">
        <f t="shared" si="62"/>
        <v>0</v>
      </c>
      <c r="T466" s="136">
        <f t="shared" ca="1" si="66"/>
        <v>158</v>
      </c>
      <c r="U466" s="154"/>
      <c r="V466" t="e">
        <v>#N/A</v>
      </c>
      <c r="W466" t="e">
        <v>#N/A</v>
      </c>
      <c r="X466" t="s">
        <v>307</v>
      </c>
      <c r="Y466" t="s">
        <v>303</v>
      </c>
      <c r="Z466" t="s">
        <v>255</v>
      </c>
    </row>
    <row r="467" spans="1:26" x14ac:dyDescent="0.35">
      <c r="A467" s="59" t="str">
        <f t="shared" si="69"/>
        <v>L50-I-12-12-35-80-MULT-15X23POUS270030</v>
      </c>
      <c r="B467" s="133">
        <v>45570</v>
      </c>
      <c r="C467" s="81">
        <f t="shared" ca="1" si="67"/>
        <v>45729</v>
      </c>
      <c r="D467" s="14" t="s">
        <v>732</v>
      </c>
      <c r="E467" s="82" t="str">
        <f t="shared" si="64"/>
        <v>L50-I-12</v>
      </c>
      <c r="F467" s="135" t="s">
        <v>87</v>
      </c>
      <c r="G467" s="135" t="s">
        <v>731</v>
      </c>
      <c r="H467" s="153">
        <v>30850238</v>
      </c>
      <c r="I467" s="145">
        <v>16</v>
      </c>
      <c r="J467" s="144">
        <f t="shared" si="68"/>
        <v>3</v>
      </c>
      <c r="K467" s="135" t="s">
        <v>786</v>
      </c>
      <c r="L467" s="84">
        <v>0</v>
      </c>
      <c r="M467" s="84">
        <v>0</v>
      </c>
      <c r="N467" s="84">
        <v>0</v>
      </c>
      <c r="O467" s="84">
        <v>0</v>
      </c>
      <c r="P467" s="85"/>
      <c r="Q467" s="86">
        <f t="shared" si="61"/>
        <v>-16</v>
      </c>
      <c r="R467" s="87">
        <f t="shared" si="65"/>
        <v>0</v>
      </c>
      <c r="S467" s="87">
        <f t="shared" si="62"/>
        <v>0</v>
      </c>
      <c r="T467" s="136">
        <f t="shared" ca="1" si="66"/>
        <v>158</v>
      </c>
      <c r="U467" s="154" t="s">
        <v>730</v>
      </c>
      <c r="V467" t="e">
        <v>#N/A</v>
      </c>
      <c r="W467" t="e">
        <v>#N/A</v>
      </c>
      <c r="X467" t="s">
        <v>307</v>
      </c>
      <c r="Y467" t="s">
        <v>303</v>
      </c>
      <c r="Z467" t="s">
        <v>255</v>
      </c>
    </row>
    <row r="468" spans="1:26" x14ac:dyDescent="0.35">
      <c r="A468" s="59" t="str">
        <f t="shared" si="69"/>
        <v>ASY-000038-00POUS269984</v>
      </c>
      <c r="B468" s="133">
        <v>45570</v>
      </c>
      <c r="C468" s="81">
        <f t="shared" ca="1" si="67"/>
        <v>45729</v>
      </c>
      <c r="D468" s="14" t="s">
        <v>589</v>
      </c>
      <c r="E468" s="82" t="str">
        <f t="shared" si="64"/>
        <v>ASY-0000</v>
      </c>
      <c r="F468" s="135" t="s">
        <v>88</v>
      </c>
      <c r="G468" s="135" t="s">
        <v>733</v>
      </c>
      <c r="H468" s="153">
        <v>50850436</v>
      </c>
      <c r="I468" s="145">
        <v>14</v>
      </c>
      <c r="J468" s="144">
        <f t="shared" si="68"/>
        <v>3</v>
      </c>
      <c r="K468" s="135" t="s">
        <v>786</v>
      </c>
      <c r="L468" s="84">
        <v>0</v>
      </c>
      <c r="M468" s="84">
        <v>0</v>
      </c>
      <c r="N468" s="84">
        <v>0</v>
      </c>
      <c r="O468" s="84">
        <v>0</v>
      </c>
      <c r="P468" s="85"/>
      <c r="Q468" s="86">
        <f t="shared" si="61"/>
        <v>-14</v>
      </c>
      <c r="R468" s="87">
        <f t="shared" si="65"/>
        <v>0</v>
      </c>
      <c r="S468" s="87">
        <f t="shared" si="62"/>
        <v>0</v>
      </c>
      <c r="T468" s="136">
        <f t="shared" ca="1" si="66"/>
        <v>158</v>
      </c>
      <c r="U468" s="154"/>
      <c r="V468" t="e">
        <v>#N/A</v>
      </c>
      <c r="W468" t="e">
        <v>#N/A</v>
      </c>
      <c r="X468" t="s">
        <v>307</v>
      </c>
      <c r="Y468" t="s">
        <v>303</v>
      </c>
      <c r="Z468" t="s">
        <v>255</v>
      </c>
    </row>
    <row r="469" spans="1:26" x14ac:dyDescent="0.35">
      <c r="A469" s="59" t="str">
        <f t="shared" si="69"/>
        <v>L50-I-12-06-27-80-MULT-15X35POUS269984</v>
      </c>
      <c r="B469" s="133">
        <v>45570</v>
      </c>
      <c r="C469" s="81">
        <f t="shared" ca="1" si="67"/>
        <v>45729</v>
      </c>
      <c r="D469" s="14" t="s">
        <v>734</v>
      </c>
      <c r="E469" s="82" t="str">
        <f t="shared" si="64"/>
        <v>L50-I-12</v>
      </c>
      <c r="F469" s="135" t="s">
        <v>87</v>
      </c>
      <c r="G469" s="135" t="s">
        <v>733</v>
      </c>
      <c r="H469" s="153">
        <v>30850239</v>
      </c>
      <c r="I469" s="145">
        <v>14</v>
      </c>
      <c r="J469" s="144">
        <f t="shared" si="68"/>
        <v>3</v>
      </c>
      <c r="K469" s="135" t="s">
        <v>786</v>
      </c>
      <c r="L469" s="84">
        <v>0</v>
      </c>
      <c r="M469" s="84">
        <v>0</v>
      </c>
      <c r="N469" s="84">
        <v>0</v>
      </c>
      <c r="O469" s="84">
        <v>0</v>
      </c>
      <c r="P469" s="85"/>
      <c r="Q469" s="86">
        <f t="shared" si="61"/>
        <v>-14</v>
      </c>
      <c r="R469" s="87">
        <f t="shared" si="65"/>
        <v>0</v>
      </c>
      <c r="S469" s="87">
        <f t="shared" si="62"/>
        <v>0</v>
      </c>
      <c r="T469" s="136">
        <f t="shared" ca="1" si="66"/>
        <v>158</v>
      </c>
      <c r="U469" s="154"/>
      <c r="V469" t="e">
        <v>#N/A</v>
      </c>
      <c r="W469" t="e">
        <v>#N/A</v>
      </c>
      <c r="X469" t="s">
        <v>307</v>
      </c>
      <c r="Y469" t="s">
        <v>303</v>
      </c>
      <c r="Z469" t="s">
        <v>255</v>
      </c>
    </row>
    <row r="470" spans="1:26" x14ac:dyDescent="0.35">
      <c r="A470" s="59" t="str">
        <f t="shared" si="69"/>
        <v>ASY-000033-00POUS270416</v>
      </c>
      <c r="B470" s="133">
        <v>45570</v>
      </c>
      <c r="C470" s="81">
        <f t="shared" ca="1" si="67"/>
        <v>45729</v>
      </c>
      <c r="D470" s="14" t="s">
        <v>103</v>
      </c>
      <c r="E470" s="82" t="str">
        <f t="shared" si="64"/>
        <v>ASY-0000</v>
      </c>
      <c r="F470" s="135" t="s">
        <v>88</v>
      </c>
      <c r="G470" s="135" t="s">
        <v>735</v>
      </c>
      <c r="H470" s="153">
        <v>50850437</v>
      </c>
      <c r="I470" s="145">
        <v>14</v>
      </c>
      <c r="J470" s="144">
        <f t="shared" si="68"/>
        <v>3</v>
      </c>
      <c r="K470" s="135" t="s">
        <v>786</v>
      </c>
      <c r="L470" s="84">
        <v>0</v>
      </c>
      <c r="M470" s="84">
        <v>0</v>
      </c>
      <c r="N470" s="84">
        <v>0</v>
      </c>
      <c r="O470" s="84">
        <v>0</v>
      </c>
      <c r="P470" s="85"/>
      <c r="Q470" s="86">
        <f t="shared" si="61"/>
        <v>-14</v>
      </c>
      <c r="R470" s="87">
        <f t="shared" si="65"/>
        <v>0</v>
      </c>
      <c r="S470" s="87">
        <f t="shared" si="62"/>
        <v>0</v>
      </c>
      <c r="T470" s="136">
        <f t="shared" ca="1" si="66"/>
        <v>158</v>
      </c>
      <c r="U470" s="154"/>
      <c r="V470" t="e">
        <v>#N/A</v>
      </c>
      <c r="W470" t="e">
        <v>#N/A</v>
      </c>
      <c r="X470" t="s">
        <v>307</v>
      </c>
      <c r="Y470" t="s">
        <v>303</v>
      </c>
      <c r="Z470" t="s">
        <v>255</v>
      </c>
    </row>
    <row r="471" spans="1:26" x14ac:dyDescent="0.35">
      <c r="A471" s="59" t="str">
        <f t="shared" si="69"/>
        <v>L50-I-12-06-35-90-MULT-9X29POUS270416</v>
      </c>
      <c r="B471" s="133">
        <v>45570</v>
      </c>
      <c r="C471" s="81">
        <f t="shared" ca="1" si="67"/>
        <v>45729</v>
      </c>
      <c r="D471" s="14" t="s">
        <v>736</v>
      </c>
      <c r="E471" s="82" t="str">
        <f t="shared" si="64"/>
        <v>L50-I-12</v>
      </c>
      <c r="F471" s="135" t="s">
        <v>87</v>
      </c>
      <c r="G471" s="135" t="s">
        <v>735</v>
      </c>
      <c r="H471" s="153">
        <v>30850240</v>
      </c>
      <c r="I471" s="145">
        <v>14</v>
      </c>
      <c r="J471" s="144">
        <f t="shared" si="68"/>
        <v>3</v>
      </c>
      <c r="K471" s="135" t="s">
        <v>786</v>
      </c>
      <c r="L471" s="84">
        <v>0</v>
      </c>
      <c r="M471" s="84">
        <v>0</v>
      </c>
      <c r="N471" s="84">
        <v>0</v>
      </c>
      <c r="O471" s="84">
        <v>0</v>
      </c>
      <c r="P471" s="85"/>
      <c r="Q471" s="86">
        <f t="shared" si="61"/>
        <v>-14</v>
      </c>
      <c r="R471" s="87">
        <f t="shared" si="65"/>
        <v>0</v>
      </c>
      <c r="S471" s="87">
        <f t="shared" si="62"/>
        <v>0</v>
      </c>
      <c r="T471" s="136">
        <f t="shared" ca="1" si="66"/>
        <v>158</v>
      </c>
      <c r="U471" s="154" t="s">
        <v>737</v>
      </c>
      <c r="V471" t="e">
        <v>#N/A</v>
      </c>
      <c r="W471" t="e">
        <v>#N/A</v>
      </c>
      <c r="X471" t="s">
        <v>307</v>
      </c>
      <c r="Y471" t="s">
        <v>303</v>
      </c>
      <c r="Z471" t="s">
        <v>255</v>
      </c>
    </row>
    <row r="472" spans="1:26" x14ac:dyDescent="0.35">
      <c r="A472" s="59" t="str">
        <f t="shared" si="69"/>
        <v>ASY-000038-00POUS269980</v>
      </c>
      <c r="B472" s="133">
        <v>45570</v>
      </c>
      <c r="C472" s="81">
        <f t="shared" ca="1" si="67"/>
        <v>45729</v>
      </c>
      <c r="D472" s="14" t="s">
        <v>589</v>
      </c>
      <c r="E472" s="82" t="str">
        <f t="shared" si="64"/>
        <v>ASY-0000</v>
      </c>
      <c r="F472" s="135" t="s">
        <v>88</v>
      </c>
      <c r="G472" s="135" t="s">
        <v>221</v>
      </c>
      <c r="H472" s="153">
        <v>50850438</v>
      </c>
      <c r="I472" s="145">
        <v>13</v>
      </c>
      <c r="J472" s="144">
        <f t="shared" si="68"/>
        <v>3</v>
      </c>
      <c r="K472" s="135" t="s">
        <v>786</v>
      </c>
      <c r="L472" s="84">
        <v>0</v>
      </c>
      <c r="M472" s="84">
        <v>0</v>
      </c>
      <c r="N472" s="84">
        <v>0</v>
      </c>
      <c r="O472" s="84">
        <v>0</v>
      </c>
      <c r="P472" s="85"/>
      <c r="Q472" s="86">
        <f t="shared" si="61"/>
        <v>-13</v>
      </c>
      <c r="R472" s="87">
        <f t="shared" si="65"/>
        <v>0</v>
      </c>
      <c r="S472" s="87">
        <f t="shared" si="62"/>
        <v>0</v>
      </c>
      <c r="T472" s="136">
        <f t="shared" ca="1" si="66"/>
        <v>158</v>
      </c>
      <c r="U472" s="154"/>
      <c r="V472" t="e">
        <v>#N/A</v>
      </c>
      <c r="W472" t="e">
        <v>#N/A</v>
      </c>
      <c r="X472" t="s">
        <v>307</v>
      </c>
      <c r="Y472" t="s">
        <v>303</v>
      </c>
      <c r="Z472" t="s">
        <v>255</v>
      </c>
    </row>
    <row r="473" spans="1:26" x14ac:dyDescent="0.35">
      <c r="A473" s="59" t="str">
        <f t="shared" si="69"/>
        <v>L50-I-12-06-27-80-MULT-15X35POUS269980</v>
      </c>
      <c r="B473" s="133">
        <v>45570</v>
      </c>
      <c r="C473" s="81">
        <f t="shared" ca="1" si="67"/>
        <v>45729</v>
      </c>
      <c r="D473" s="14" t="s">
        <v>734</v>
      </c>
      <c r="E473" s="82" t="str">
        <f t="shared" si="64"/>
        <v>L50-I-12</v>
      </c>
      <c r="F473" s="135" t="s">
        <v>87</v>
      </c>
      <c r="G473" s="135" t="s">
        <v>221</v>
      </c>
      <c r="H473" s="153">
        <v>30850241</v>
      </c>
      <c r="I473" s="145">
        <v>13</v>
      </c>
      <c r="J473" s="144">
        <f t="shared" si="68"/>
        <v>3</v>
      </c>
      <c r="K473" s="135" t="s">
        <v>786</v>
      </c>
      <c r="L473" s="84">
        <v>0</v>
      </c>
      <c r="M473" s="84">
        <v>0</v>
      </c>
      <c r="N473" s="84">
        <v>0</v>
      </c>
      <c r="O473" s="84">
        <v>0</v>
      </c>
      <c r="P473" s="85"/>
      <c r="Q473" s="86">
        <f t="shared" si="61"/>
        <v>-13</v>
      </c>
      <c r="R473" s="87">
        <f t="shared" si="65"/>
        <v>0</v>
      </c>
      <c r="S473" s="87">
        <f t="shared" si="62"/>
        <v>0</v>
      </c>
      <c r="T473" s="136">
        <f t="shared" ca="1" si="66"/>
        <v>158</v>
      </c>
      <c r="U473" s="154"/>
      <c r="V473" t="e">
        <v>#N/A</v>
      </c>
      <c r="W473" t="e">
        <v>#N/A</v>
      </c>
      <c r="X473" t="s">
        <v>307</v>
      </c>
      <c r="Y473" t="s">
        <v>303</v>
      </c>
      <c r="Z473" t="s">
        <v>255</v>
      </c>
    </row>
    <row r="474" spans="1:26" x14ac:dyDescent="0.35">
      <c r="A474" s="59" t="str">
        <f t="shared" si="69"/>
        <v>ASY-000033-00POUS270237</v>
      </c>
      <c r="B474" s="133">
        <v>45570</v>
      </c>
      <c r="C474" s="81">
        <f t="shared" ca="1" si="67"/>
        <v>45729</v>
      </c>
      <c r="D474" s="14" t="s">
        <v>103</v>
      </c>
      <c r="E474" s="82" t="str">
        <f t="shared" si="64"/>
        <v>ASY-0000</v>
      </c>
      <c r="F474" s="135" t="s">
        <v>88</v>
      </c>
      <c r="G474" s="135" t="s">
        <v>738</v>
      </c>
      <c r="H474" s="153">
        <v>50850439</v>
      </c>
      <c r="I474" s="145">
        <v>13</v>
      </c>
      <c r="J474" s="144">
        <f t="shared" si="68"/>
        <v>3</v>
      </c>
      <c r="K474" s="135" t="s">
        <v>786</v>
      </c>
      <c r="L474" s="84">
        <v>0</v>
      </c>
      <c r="M474" s="84">
        <v>0</v>
      </c>
      <c r="N474" s="84">
        <v>0</v>
      </c>
      <c r="O474" s="84">
        <v>0</v>
      </c>
      <c r="P474" s="85"/>
      <c r="Q474" s="86">
        <f t="shared" si="61"/>
        <v>-13</v>
      </c>
      <c r="R474" s="87">
        <f t="shared" si="65"/>
        <v>0</v>
      </c>
      <c r="S474" s="87">
        <f t="shared" si="62"/>
        <v>0</v>
      </c>
      <c r="T474" s="136">
        <f t="shared" ca="1" si="66"/>
        <v>158</v>
      </c>
      <c r="U474" s="154"/>
      <c r="V474" t="e">
        <v>#N/A</v>
      </c>
      <c r="W474" t="e">
        <v>#N/A</v>
      </c>
      <c r="X474" t="s">
        <v>307</v>
      </c>
      <c r="Y474" t="s">
        <v>303</v>
      </c>
      <c r="Z474" t="s">
        <v>255</v>
      </c>
    </row>
    <row r="475" spans="1:26" x14ac:dyDescent="0.35">
      <c r="A475" s="59" t="str">
        <f t="shared" si="69"/>
        <v>L50-I-12-06-30-90-MULT-9X29POUS270237</v>
      </c>
      <c r="B475" s="133">
        <v>45570</v>
      </c>
      <c r="C475" s="81">
        <f t="shared" ca="1" si="67"/>
        <v>45729</v>
      </c>
      <c r="D475" s="14" t="s">
        <v>376</v>
      </c>
      <c r="E475" s="82" t="str">
        <f t="shared" si="64"/>
        <v>L50-I-12</v>
      </c>
      <c r="F475" s="135" t="s">
        <v>87</v>
      </c>
      <c r="G475" s="135" t="s">
        <v>738</v>
      </c>
      <c r="H475" s="153">
        <v>30850242</v>
      </c>
      <c r="I475" s="145">
        <v>13</v>
      </c>
      <c r="J475" s="144">
        <f t="shared" si="68"/>
        <v>3</v>
      </c>
      <c r="K475" s="135" t="s">
        <v>786</v>
      </c>
      <c r="L475" s="84">
        <v>0</v>
      </c>
      <c r="M475" s="84">
        <v>0</v>
      </c>
      <c r="N475" s="84">
        <v>0</v>
      </c>
      <c r="O475" s="84">
        <v>0</v>
      </c>
      <c r="P475" s="85"/>
      <c r="Q475" s="86">
        <f t="shared" si="61"/>
        <v>-13</v>
      </c>
      <c r="R475" s="87">
        <f t="shared" si="65"/>
        <v>0</v>
      </c>
      <c r="S475" s="87">
        <f t="shared" si="62"/>
        <v>0</v>
      </c>
      <c r="T475" s="136">
        <f t="shared" ca="1" si="66"/>
        <v>158</v>
      </c>
      <c r="U475" s="154" t="s">
        <v>716</v>
      </c>
      <c r="V475" t="e">
        <v>#N/A</v>
      </c>
      <c r="W475" t="e">
        <v>#N/A</v>
      </c>
      <c r="X475" t="s">
        <v>307</v>
      </c>
      <c r="Y475" t="s">
        <v>303</v>
      </c>
      <c r="Z475" t="s">
        <v>255</v>
      </c>
    </row>
    <row r="476" spans="1:26" x14ac:dyDescent="0.35">
      <c r="A476" s="59" t="str">
        <f t="shared" si="69"/>
        <v>ASY-000033-00POUS270354</v>
      </c>
      <c r="B476" s="133">
        <v>45570</v>
      </c>
      <c r="C476" s="81">
        <f t="shared" ca="1" si="67"/>
        <v>45729</v>
      </c>
      <c r="D476" s="14" t="s">
        <v>103</v>
      </c>
      <c r="E476" s="82" t="str">
        <f t="shared" si="64"/>
        <v>ASY-0000</v>
      </c>
      <c r="F476" s="135" t="s">
        <v>88</v>
      </c>
      <c r="G476" s="135" t="s">
        <v>739</v>
      </c>
      <c r="H476" s="153">
        <v>50850440</v>
      </c>
      <c r="I476" s="145">
        <v>11</v>
      </c>
      <c r="J476" s="144">
        <f t="shared" si="68"/>
        <v>3</v>
      </c>
      <c r="K476" s="135" t="s">
        <v>786</v>
      </c>
      <c r="L476" s="84">
        <v>0</v>
      </c>
      <c r="M476" s="84">
        <v>0</v>
      </c>
      <c r="N476" s="84">
        <v>0</v>
      </c>
      <c r="O476" s="84">
        <v>0</v>
      </c>
      <c r="P476" s="85"/>
      <c r="Q476" s="86">
        <f t="shared" si="61"/>
        <v>-11</v>
      </c>
      <c r="R476" s="87">
        <f t="shared" si="65"/>
        <v>0</v>
      </c>
      <c r="S476" s="87">
        <f t="shared" si="62"/>
        <v>0</v>
      </c>
      <c r="T476" s="136">
        <f t="shared" ca="1" si="66"/>
        <v>158</v>
      </c>
      <c r="U476" s="154"/>
      <c r="V476" t="e">
        <v>#N/A</v>
      </c>
      <c r="W476" t="e">
        <v>#N/A</v>
      </c>
      <c r="X476" t="s">
        <v>307</v>
      </c>
      <c r="Y476" t="s">
        <v>303</v>
      </c>
      <c r="Z476" t="s">
        <v>255</v>
      </c>
    </row>
    <row r="477" spans="1:26" x14ac:dyDescent="0.35">
      <c r="A477" s="59" t="str">
        <f t="shared" si="69"/>
        <v>L50-I-12-06-35-80-MULT-9X29POUS270354</v>
      </c>
      <c r="B477" s="133">
        <v>45570</v>
      </c>
      <c r="C477" s="81">
        <f t="shared" ca="1" si="67"/>
        <v>45729</v>
      </c>
      <c r="D477" s="14" t="s">
        <v>740</v>
      </c>
      <c r="E477" s="82" t="str">
        <f t="shared" si="64"/>
        <v>L50-I-12</v>
      </c>
      <c r="F477" s="135" t="s">
        <v>87</v>
      </c>
      <c r="G477" s="135" t="s">
        <v>739</v>
      </c>
      <c r="H477" s="153">
        <v>30850243</v>
      </c>
      <c r="I477" s="145">
        <v>11</v>
      </c>
      <c r="J477" s="144">
        <f t="shared" si="68"/>
        <v>3</v>
      </c>
      <c r="K477" s="135" t="s">
        <v>786</v>
      </c>
      <c r="L477" s="84">
        <v>0</v>
      </c>
      <c r="M477" s="84">
        <v>0</v>
      </c>
      <c r="N477" s="84">
        <v>0</v>
      </c>
      <c r="O477" s="84">
        <v>0</v>
      </c>
      <c r="P477" s="85"/>
      <c r="Q477" s="86">
        <f t="shared" si="61"/>
        <v>-11</v>
      </c>
      <c r="R477" s="87">
        <f t="shared" si="65"/>
        <v>0</v>
      </c>
      <c r="S477" s="87">
        <f t="shared" si="62"/>
        <v>0</v>
      </c>
      <c r="T477" s="136">
        <f t="shared" ca="1" si="66"/>
        <v>158</v>
      </c>
      <c r="U477" s="154" t="s">
        <v>730</v>
      </c>
      <c r="V477" t="e">
        <v>#N/A</v>
      </c>
      <c r="W477" t="e">
        <v>#N/A</v>
      </c>
      <c r="X477" t="s">
        <v>307</v>
      </c>
      <c r="Y477" t="s">
        <v>303</v>
      </c>
      <c r="Z477" t="s">
        <v>255</v>
      </c>
    </row>
    <row r="478" spans="1:26" x14ac:dyDescent="0.35">
      <c r="A478" s="59" t="str">
        <f t="shared" si="69"/>
        <v>ASY-000030-00POUS270244</v>
      </c>
      <c r="B478" s="133">
        <v>45570</v>
      </c>
      <c r="C478" s="81">
        <f t="shared" ca="1" si="67"/>
        <v>45729</v>
      </c>
      <c r="D478" s="14" t="s">
        <v>330</v>
      </c>
      <c r="E478" s="82" t="str">
        <f t="shared" si="64"/>
        <v>ASY-0000</v>
      </c>
      <c r="F478" s="135" t="s">
        <v>88</v>
      </c>
      <c r="G478" s="135" t="s">
        <v>741</v>
      </c>
      <c r="H478" s="153">
        <v>50850441</v>
      </c>
      <c r="I478" s="145">
        <v>10</v>
      </c>
      <c r="J478" s="144">
        <f t="shared" si="68"/>
        <v>3</v>
      </c>
      <c r="K478" s="135" t="s">
        <v>786</v>
      </c>
      <c r="L478" s="84">
        <v>0</v>
      </c>
      <c r="M478" s="84">
        <v>0</v>
      </c>
      <c r="N478" s="84">
        <v>0</v>
      </c>
      <c r="O478" s="84">
        <v>0</v>
      </c>
      <c r="P478" s="85"/>
      <c r="Q478" s="86">
        <f t="shared" si="61"/>
        <v>-10</v>
      </c>
      <c r="R478" s="87">
        <f t="shared" si="65"/>
        <v>0</v>
      </c>
      <c r="S478" s="87">
        <f t="shared" si="62"/>
        <v>0</v>
      </c>
      <c r="T478" s="136">
        <f t="shared" ca="1" si="66"/>
        <v>158</v>
      </c>
      <c r="U478" s="154"/>
      <c r="V478" t="e">
        <v>#N/A</v>
      </c>
      <c r="W478" t="e">
        <v>#N/A</v>
      </c>
      <c r="X478" t="s">
        <v>307</v>
      </c>
      <c r="Y478" t="s">
        <v>303</v>
      </c>
      <c r="Z478" t="s">
        <v>255</v>
      </c>
    </row>
    <row r="479" spans="1:26" x14ac:dyDescent="0.35">
      <c r="A479" s="59" t="str">
        <f t="shared" si="69"/>
        <v>L50-I-12-08-35-90-MULT-ASYMPOUS270244</v>
      </c>
      <c r="B479" s="133">
        <v>45570</v>
      </c>
      <c r="C479" s="81">
        <f t="shared" ca="1" si="67"/>
        <v>45729</v>
      </c>
      <c r="D479" s="14" t="s">
        <v>742</v>
      </c>
      <c r="E479" s="82" t="str">
        <f t="shared" si="64"/>
        <v>L50-I-12</v>
      </c>
      <c r="F479" s="135" t="s">
        <v>87</v>
      </c>
      <c r="G479" s="135" t="s">
        <v>741</v>
      </c>
      <c r="H479" s="153">
        <v>30850244</v>
      </c>
      <c r="I479" s="145">
        <v>10</v>
      </c>
      <c r="J479" s="144">
        <f t="shared" si="68"/>
        <v>3</v>
      </c>
      <c r="K479" s="135" t="s">
        <v>786</v>
      </c>
      <c r="L479" s="84">
        <v>0</v>
      </c>
      <c r="M479" s="84">
        <v>0</v>
      </c>
      <c r="N479" s="84">
        <v>0</v>
      </c>
      <c r="O479" s="84">
        <v>0</v>
      </c>
      <c r="P479" s="85"/>
      <c r="Q479" s="86">
        <f t="shared" si="61"/>
        <v>-10</v>
      </c>
      <c r="R479" s="87">
        <f t="shared" si="65"/>
        <v>0</v>
      </c>
      <c r="S479" s="87">
        <f t="shared" si="62"/>
        <v>0</v>
      </c>
      <c r="T479" s="136">
        <f t="shared" ca="1" si="66"/>
        <v>158</v>
      </c>
      <c r="U479" s="154" t="s">
        <v>737</v>
      </c>
      <c r="V479" t="e">
        <v>#N/A</v>
      </c>
      <c r="W479" t="e">
        <v>#N/A</v>
      </c>
      <c r="X479" t="s">
        <v>307</v>
      </c>
      <c r="Y479" t="s">
        <v>303</v>
      </c>
      <c r="Z479" t="s">
        <v>255</v>
      </c>
    </row>
    <row r="480" spans="1:26" x14ac:dyDescent="0.35">
      <c r="A480" s="59" t="str">
        <f t="shared" si="69"/>
        <v>ASY-000030-00POUS270535</v>
      </c>
      <c r="B480" s="133">
        <v>45570</v>
      </c>
      <c r="C480" s="81">
        <f t="shared" ca="1" si="67"/>
        <v>45729</v>
      </c>
      <c r="D480" s="14" t="s">
        <v>330</v>
      </c>
      <c r="E480" s="82" t="str">
        <f t="shared" si="64"/>
        <v>ASY-0000</v>
      </c>
      <c r="F480" s="135" t="s">
        <v>88</v>
      </c>
      <c r="G480" s="135" t="s">
        <v>743</v>
      </c>
      <c r="H480" s="153">
        <v>50850442</v>
      </c>
      <c r="I480" s="145">
        <v>8</v>
      </c>
      <c r="J480" s="144">
        <f t="shared" si="68"/>
        <v>3</v>
      </c>
      <c r="K480" s="135" t="s">
        <v>786</v>
      </c>
      <c r="L480" s="84">
        <v>0</v>
      </c>
      <c r="M480" s="84">
        <v>0</v>
      </c>
      <c r="N480" s="84">
        <v>0</v>
      </c>
      <c r="O480" s="84">
        <v>0</v>
      </c>
      <c r="P480" s="85"/>
      <c r="Q480" s="86">
        <f t="shared" si="61"/>
        <v>-8</v>
      </c>
      <c r="R480" s="87">
        <f t="shared" si="65"/>
        <v>0</v>
      </c>
      <c r="S480" s="87">
        <f t="shared" si="62"/>
        <v>0</v>
      </c>
      <c r="T480" s="136">
        <f t="shared" ca="1" si="66"/>
        <v>158</v>
      </c>
      <c r="U480" s="154"/>
      <c r="V480" t="e">
        <v>#N/A</v>
      </c>
      <c r="W480" t="e">
        <v>#N/A</v>
      </c>
      <c r="X480" t="s">
        <v>307</v>
      </c>
      <c r="Y480" t="s">
        <v>303</v>
      </c>
      <c r="Z480" t="s">
        <v>255</v>
      </c>
    </row>
    <row r="481" spans="1:26" x14ac:dyDescent="0.35">
      <c r="A481" s="59" t="str">
        <f t="shared" si="69"/>
        <v>L50-I-12-06-35-80-MULT-ASYMPOUS270535</v>
      </c>
      <c r="B481" s="133">
        <v>45570</v>
      </c>
      <c r="C481" s="81">
        <f t="shared" ca="1" si="67"/>
        <v>45729</v>
      </c>
      <c r="D481" s="14" t="s">
        <v>744</v>
      </c>
      <c r="E481" s="82" t="str">
        <f t="shared" si="64"/>
        <v>L50-I-12</v>
      </c>
      <c r="F481" s="135" t="s">
        <v>87</v>
      </c>
      <c r="G481" s="135" t="s">
        <v>743</v>
      </c>
      <c r="H481" s="153">
        <v>30850245</v>
      </c>
      <c r="I481" s="145">
        <v>8</v>
      </c>
      <c r="J481" s="144">
        <f t="shared" si="68"/>
        <v>3</v>
      </c>
      <c r="K481" s="135" t="s">
        <v>786</v>
      </c>
      <c r="L481" s="84">
        <v>0</v>
      </c>
      <c r="M481" s="84">
        <v>0</v>
      </c>
      <c r="N481" s="84">
        <v>0</v>
      </c>
      <c r="O481" s="84">
        <v>0</v>
      </c>
      <c r="P481" s="85"/>
      <c r="Q481" s="86">
        <f t="shared" si="61"/>
        <v>-8</v>
      </c>
      <c r="R481" s="87">
        <f t="shared" si="65"/>
        <v>0</v>
      </c>
      <c r="S481" s="87">
        <f t="shared" si="62"/>
        <v>0</v>
      </c>
      <c r="T481" s="136">
        <f t="shared" ca="1" si="66"/>
        <v>158</v>
      </c>
      <c r="U481" s="154" t="s">
        <v>737</v>
      </c>
      <c r="V481" t="e">
        <v>#N/A</v>
      </c>
      <c r="W481" t="e">
        <v>#N/A</v>
      </c>
      <c r="X481" t="s">
        <v>307</v>
      </c>
      <c r="Y481" t="s">
        <v>303</v>
      </c>
      <c r="Z481" t="s">
        <v>255</v>
      </c>
    </row>
    <row r="482" spans="1:26" x14ac:dyDescent="0.35">
      <c r="A482" s="59" t="str">
        <f t="shared" si="69"/>
        <v>ASY-000030-00POUS270228</v>
      </c>
      <c r="B482" s="133">
        <v>45570</v>
      </c>
      <c r="C482" s="81">
        <f t="shared" ca="1" si="67"/>
        <v>45729</v>
      </c>
      <c r="D482" s="14" t="s">
        <v>330</v>
      </c>
      <c r="E482" s="82" t="str">
        <f t="shared" si="64"/>
        <v>ASY-0000</v>
      </c>
      <c r="F482" s="135" t="s">
        <v>88</v>
      </c>
      <c r="G482" s="135" t="s">
        <v>534</v>
      </c>
      <c r="H482" s="153">
        <v>50850443</v>
      </c>
      <c r="I482" s="145">
        <v>8</v>
      </c>
      <c r="J482" s="144">
        <f t="shared" si="68"/>
        <v>3</v>
      </c>
      <c r="K482" s="135" t="s">
        <v>786</v>
      </c>
      <c r="L482" s="84">
        <v>0</v>
      </c>
      <c r="M482" s="84">
        <v>0</v>
      </c>
      <c r="N482" s="84">
        <v>0</v>
      </c>
      <c r="O482" s="84">
        <v>0</v>
      </c>
      <c r="P482" s="85"/>
      <c r="Q482" s="86">
        <f t="shared" si="61"/>
        <v>-8</v>
      </c>
      <c r="R482" s="87">
        <f t="shared" si="65"/>
        <v>0</v>
      </c>
      <c r="S482" s="87">
        <f t="shared" si="62"/>
        <v>0</v>
      </c>
      <c r="T482" s="136">
        <f t="shared" ca="1" si="66"/>
        <v>158</v>
      </c>
      <c r="U482" s="154"/>
      <c r="V482" t="e">
        <v>#N/A</v>
      </c>
      <c r="W482" t="e">
        <v>#N/A</v>
      </c>
      <c r="X482" t="s">
        <v>307</v>
      </c>
      <c r="Y482" t="s">
        <v>303</v>
      </c>
      <c r="Z482" t="s">
        <v>255</v>
      </c>
    </row>
    <row r="483" spans="1:26" x14ac:dyDescent="0.35">
      <c r="A483" s="59" t="str">
        <f t="shared" si="69"/>
        <v>L50-I-12-08-30-90-MULT-ASYMPOUS270228</v>
      </c>
      <c r="B483" s="133">
        <v>45570</v>
      </c>
      <c r="C483" s="81">
        <f t="shared" ca="1" si="67"/>
        <v>45729</v>
      </c>
      <c r="D483" s="14" t="s">
        <v>745</v>
      </c>
      <c r="E483" s="82" t="str">
        <f t="shared" si="64"/>
        <v>L50-I-12</v>
      </c>
      <c r="F483" s="135" t="s">
        <v>87</v>
      </c>
      <c r="G483" s="135" t="s">
        <v>534</v>
      </c>
      <c r="H483" s="153">
        <v>30850246</v>
      </c>
      <c r="I483" s="145">
        <v>8</v>
      </c>
      <c r="J483" s="144">
        <f t="shared" si="68"/>
        <v>3</v>
      </c>
      <c r="K483" s="135" t="s">
        <v>786</v>
      </c>
      <c r="L483" s="84">
        <v>0</v>
      </c>
      <c r="M483" s="84">
        <v>0</v>
      </c>
      <c r="N483" s="84">
        <v>0</v>
      </c>
      <c r="O483" s="84">
        <v>0</v>
      </c>
      <c r="P483" s="85"/>
      <c r="Q483" s="86">
        <f t="shared" si="61"/>
        <v>-8</v>
      </c>
      <c r="R483" s="87">
        <f t="shared" si="65"/>
        <v>0</v>
      </c>
      <c r="S483" s="87">
        <f t="shared" si="62"/>
        <v>0</v>
      </c>
      <c r="T483" s="136">
        <f t="shared" ca="1" si="66"/>
        <v>158</v>
      </c>
      <c r="U483" s="154" t="s">
        <v>716</v>
      </c>
      <c r="V483" t="e">
        <v>#N/A</v>
      </c>
      <c r="W483" t="e">
        <v>#N/A</v>
      </c>
      <c r="X483" t="s">
        <v>307</v>
      </c>
      <c r="Y483" t="s">
        <v>303</v>
      </c>
      <c r="Z483" t="s">
        <v>255</v>
      </c>
    </row>
    <row r="484" spans="1:26" x14ac:dyDescent="0.35">
      <c r="A484" s="59" t="str">
        <f t="shared" si="69"/>
        <v>ASY-000043-00POUS270412</v>
      </c>
      <c r="B484" s="133">
        <v>45570</v>
      </c>
      <c r="C484" s="81">
        <f t="shared" ca="1" si="67"/>
        <v>45729</v>
      </c>
      <c r="D484" s="14" t="s">
        <v>675</v>
      </c>
      <c r="E484" s="82" t="str">
        <f t="shared" si="64"/>
        <v>ASY-0000</v>
      </c>
      <c r="F484" s="135" t="s">
        <v>88</v>
      </c>
      <c r="G484" s="135" t="s">
        <v>495</v>
      </c>
      <c r="H484" s="153">
        <v>50850444</v>
      </c>
      <c r="I484" s="145">
        <v>8</v>
      </c>
      <c r="J484" s="144">
        <f t="shared" si="68"/>
        <v>3</v>
      </c>
      <c r="K484" s="135" t="s">
        <v>786</v>
      </c>
      <c r="L484" s="84">
        <v>0</v>
      </c>
      <c r="M484" s="84">
        <v>0</v>
      </c>
      <c r="N484" s="84">
        <v>0</v>
      </c>
      <c r="O484" s="84">
        <v>0</v>
      </c>
      <c r="P484" s="85"/>
      <c r="Q484" s="86">
        <f t="shared" si="61"/>
        <v>-8</v>
      </c>
      <c r="R484" s="87">
        <f t="shared" si="65"/>
        <v>0</v>
      </c>
      <c r="S484" s="87">
        <f t="shared" si="62"/>
        <v>0</v>
      </c>
      <c r="T484" s="136">
        <f t="shared" ca="1" si="66"/>
        <v>158</v>
      </c>
      <c r="U484" s="154"/>
      <c r="V484" t="e">
        <v>#N/A</v>
      </c>
      <c r="W484" t="e">
        <v>#N/A</v>
      </c>
      <c r="X484" t="s">
        <v>307</v>
      </c>
      <c r="Y484" t="s">
        <v>303</v>
      </c>
      <c r="Z484" t="s">
        <v>255</v>
      </c>
    </row>
    <row r="485" spans="1:26" x14ac:dyDescent="0.35">
      <c r="A485" s="59" t="str">
        <f t="shared" si="69"/>
        <v>L50-I-12-08-35-80-MULT-25X45POUS270412</v>
      </c>
      <c r="B485" s="133">
        <v>45570</v>
      </c>
      <c r="C485" s="81">
        <f t="shared" ca="1" si="67"/>
        <v>45729</v>
      </c>
      <c r="D485" s="14" t="s">
        <v>746</v>
      </c>
      <c r="E485" s="82" t="str">
        <f t="shared" si="64"/>
        <v>L50-I-12</v>
      </c>
      <c r="F485" s="135" t="s">
        <v>87</v>
      </c>
      <c r="G485" s="135" t="s">
        <v>495</v>
      </c>
      <c r="H485" s="153">
        <v>30850247</v>
      </c>
      <c r="I485" s="145">
        <v>8</v>
      </c>
      <c r="J485" s="144">
        <f t="shared" si="68"/>
        <v>3</v>
      </c>
      <c r="K485" s="135" t="s">
        <v>786</v>
      </c>
      <c r="L485" s="84">
        <v>0</v>
      </c>
      <c r="M485" s="84">
        <v>0</v>
      </c>
      <c r="N485" s="84">
        <v>0</v>
      </c>
      <c r="O485" s="84">
        <v>0</v>
      </c>
      <c r="P485" s="85"/>
      <c r="Q485" s="86">
        <f t="shared" si="61"/>
        <v>-8</v>
      </c>
      <c r="R485" s="87">
        <f t="shared" si="65"/>
        <v>0</v>
      </c>
      <c r="S485" s="87">
        <f t="shared" si="62"/>
        <v>0</v>
      </c>
      <c r="T485" s="136">
        <f t="shared" ca="1" si="66"/>
        <v>158</v>
      </c>
      <c r="U485" s="154" t="s">
        <v>730</v>
      </c>
      <c r="V485" t="e">
        <v>#N/A</v>
      </c>
      <c r="W485" t="e">
        <v>#N/A</v>
      </c>
      <c r="X485" t="s">
        <v>307</v>
      </c>
      <c r="Y485" t="s">
        <v>303</v>
      </c>
      <c r="Z485" t="s">
        <v>255</v>
      </c>
    </row>
    <row r="486" spans="1:26" x14ac:dyDescent="0.35">
      <c r="A486" s="59" t="str">
        <f t="shared" si="69"/>
        <v>ASY-000029-00POUS270162</v>
      </c>
      <c r="B486" s="133">
        <v>45570</v>
      </c>
      <c r="C486" s="81">
        <f t="shared" ca="1" si="67"/>
        <v>45729</v>
      </c>
      <c r="D486" s="14" t="s">
        <v>639</v>
      </c>
      <c r="E486" s="82" t="str">
        <f t="shared" si="64"/>
        <v>ASY-0000</v>
      </c>
      <c r="F486" s="135" t="s">
        <v>88</v>
      </c>
      <c r="G486" s="135" t="s">
        <v>747</v>
      </c>
      <c r="H486" s="153">
        <v>50850445</v>
      </c>
      <c r="I486" s="145">
        <v>7</v>
      </c>
      <c r="J486" s="144">
        <f t="shared" si="68"/>
        <v>3</v>
      </c>
      <c r="K486" s="135" t="s">
        <v>786</v>
      </c>
      <c r="L486" s="84">
        <v>0</v>
      </c>
      <c r="M486" s="84">
        <v>0</v>
      </c>
      <c r="N486" s="84">
        <v>0</v>
      </c>
      <c r="O486" s="84">
        <v>0</v>
      </c>
      <c r="P486" s="85"/>
      <c r="Q486" s="86">
        <f t="shared" si="61"/>
        <v>-7</v>
      </c>
      <c r="R486" s="87">
        <f t="shared" si="65"/>
        <v>0</v>
      </c>
      <c r="S486" s="87">
        <f t="shared" si="62"/>
        <v>0</v>
      </c>
      <c r="T486" s="136">
        <f t="shared" ca="1" si="66"/>
        <v>158</v>
      </c>
      <c r="U486" s="154"/>
      <c r="V486" t="e">
        <v>#N/A</v>
      </c>
      <c r="W486" t="e">
        <v>#N/A</v>
      </c>
      <c r="X486" t="s">
        <v>307</v>
      </c>
      <c r="Y486" t="s">
        <v>303</v>
      </c>
      <c r="Z486" t="s">
        <v>255</v>
      </c>
    </row>
    <row r="487" spans="1:26" x14ac:dyDescent="0.35">
      <c r="A487" s="59" t="str">
        <f t="shared" si="69"/>
        <v>L50-I-12-12-30-90-MULT-LOLPOUS270162</v>
      </c>
      <c r="B487" s="133">
        <v>45570</v>
      </c>
      <c r="C487" s="81">
        <f t="shared" ca="1" si="67"/>
        <v>45729</v>
      </c>
      <c r="D487" s="14" t="s">
        <v>748</v>
      </c>
      <c r="E487" s="82" t="str">
        <f t="shared" si="64"/>
        <v>L50-I-12</v>
      </c>
      <c r="F487" s="135" t="s">
        <v>87</v>
      </c>
      <c r="G487" s="135" t="s">
        <v>747</v>
      </c>
      <c r="H487" s="153">
        <v>30850248</v>
      </c>
      <c r="I487" s="145">
        <v>7</v>
      </c>
      <c r="J487" s="144">
        <f t="shared" si="68"/>
        <v>3</v>
      </c>
      <c r="K487" s="135" t="s">
        <v>786</v>
      </c>
      <c r="L487" s="84">
        <v>0</v>
      </c>
      <c r="M487" s="84">
        <v>0</v>
      </c>
      <c r="N487" s="84">
        <v>0</v>
      </c>
      <c r="O487" s="84">
        <v>0</v>
      </c>
      <c r="P487" s="85"/>
      <c r="Q487" s="86">
        <f t="shared" si="61"/>
        <v>-7</v>
      </c>
      <c r="R487" s="87">
        <f t="shared" si="65"/>
        <v>0</v>
      </c>
      <c r="S487" s="87">
        <f t="shared" si="62"/>
        <v>0</v>
      </c>
      <c r="T487" s="136">
        <f t="shared" ca="1" si="66"/>
        <v>158</v>
      </c>
      <c r="U487" s="154" t="s">
        <v>716</v>
      </c>
      <c r="V487" t="e">
        <v>#N/A</v>
      </c>
      <c r="W487" t="e">
        <v>#N/A</v>
      </c>
      <c r="X487" t="s">
        <v>307</v>
      </c>
      <c r="Y487" t="s">
        <v>303</v>
      </c>
      <c r="Z487" t="s">
        <v>255</v>
      </c>
    </row>
    <row r="488" spans="1:26" x14ac:dyDescent="0.35">
      <c r="A488" s="59" t="str">
        <f t="shared" si="69"/>
        <v>ASY-000044-00POUS270337</v>
      </c>
      <c r="B488" s="133">
        <v>45570</v>
      </c>
      <c r="C488" s="81">
        <f t="shared" ca="1" si="67"/>
        <v>45729</v>
      </c>
      <c r="D488" s="14" t="s">
        <v>622</v>
      </c>
      <c r="E488" s="82" t="str">
        <f t="shared" si="64"/>
        <v>ASY-0000</v>
      </c>
      <c r="F488" s="135" t="s">
        <v>88</v>
      </c>
      <c r="G488" s="135" t="s">
        <v>749</v>
      </c>
      <c r="H488" s="153">
        <v>50850446</v>
      </c>
      <c r="I488" s="145">
        <v>6</v>
      </c>
      <c r="J488" s="144">
        <f t="shared" si="68"/>
        <v>3</v>
      </c>
      <c r="K488" s="135" t="s">
        <v>786</v>
      </c>
      <c r="L488" s="84">
        <v>0</v>
      </c>
      <c r="M488" s="84">
        <v>0</v>
      </c>
      <c r="N488" s="84">
        <v>0</v>
      </c>
      <c r="O488" s="84">
        <v>0</v>
      </c>
      <c r="P488" s="85"/>
      <c r="Q488" s="86">
        <f t="shared" si="61"/>
        <v>-6</v>
      </c>
      <c r="R488" s="87">
        <f t="shared" si="65"/>
        <v>0</v>
      </c>
      <c r="S488" s="87">
        <f t="shared" si="62"/>
        <v>0</v>
      </c>
      <c r="T488" s="136">
        <f t="shared" ca="1" si="66"/>
        <v>158</v>
      </c>
      <c r="U488" s="154"/>
      <c r="V488" t="e">
        <v>#N/A</v>
      </c>
      <c r="W488" t="e">
        <v>#N/A</v>
      </c>
      <c r="X488" t="s">
        <v>307</v>
      </c>
      <c r="Y488" t="s">
        <v>303</v>
      </c>
      <c r="Z488" t="s">
        <v>255</v>
      </c>
    </row>
    <row r="489" spans="1:26" x14ac:dyDescent="0.35">
      <c r="A489" s="59" t="str">
        <f t="shared" si="69"/>
        <v>L50-I-12-08-30-90-MULT-25X75POUS270337</v>
      </c>
      <c r="B489" s="133">
        <v>45570</v>
      </c>
      <c r="C489" s="81">
        <f t="shared" ca="1" si="67"/>
        <v>45729</v>
      </c>
      <c r="D489" s="14" t="s">
        <v>715</v>
      </c>
      <c r="E489" s="82" t="str">
        <f t="shared" si="64"/>
        <v>L50-I-12</v>
      </c>
      <c r="F489" s="135" t="s">
        <v>87</v>
      </c>
      <c r="G489" s="135" t="s">
        <v>749</v>
      </c>
      <c r="H489" s="153">
        <v>30850249</v>
      </c>
      <c r="I489" s="145">
        <v>6</v>
      </c>
      <c r="J489" s="144">
        <f t="shared" si="68"/>
        <v>3</v>
      </c>
      <c r="K489" s="135" t="s">
        <v>786</v>
      </c>
      <c r="L489" s="84">
        <v>0</v>
      </c>
      <c r="M489" s="84">
        <v>0</v>
      </c>
      <c r="N489" s="84">
        <v>0</v>
      </c>
      <c r="O489" s="84">
        <v>0</v>
      </c>
      <c r="P489" s="85"/>
      <c r="Q489" s="86">
        <f t="shared" si="61"/>
        <v>-6</v>
      </c>
      <c r="R489" s="87">
        <f t="shared" si="65"/>
        <v>0</v>
      </c>
      <c r="S489" s="87">
        <f t="shared" si="62"/>
        <v>0</v>
      </c>
      <c r="T489" s="136">
        <f t="shared" ca="1" si="66"/>
        <v>158</v>
      </c>
      <c r="U489" s="154" t="s">
        <v>716</v>
      </c>
      <c r="V489" t="e">
        <v>#N/A</v>
      </c>
      <c r="W489" t="e">
        <v>#N/A</v>
      </c>
      <c r="X489" t="s">
        <v>307</v>
      </c>
      <c r="Y489" t="s">
        <v>303</v>
      </c>
      <c r="Z489" t="s">
        <v>255</v>
      </c>
    </row>
    <row r="490" spans="1:26" x14ac:dyDescent="0.35">
      <c r="A490" s="59" t="str">
        <f t="shared" si="69"/>
        <v>ASY-000035-00POUS270400</v>
      </c>
      <c r="B490" s="133">
        <v>45570</v>
      </c>
      <c r="C490" s="81">
        <f t="shared" ca="1" si="67"/>
        <v>45729</v>
      </c>
      <c r="D490" s="14" t="s">
        <v>750</v>
      </c>
      <c r="E490" s="82" t="str">
        <f t="shared" si="64"/>
        <v>ASY-0000</v>
      </c>
      <c r="F490" s="135" t="s">
        <v>88</v>
      </c>
      <c r="G490" s="171" t="s">
        <v>752</v>
      </c>
      <c r="H490" s="153">
        <v>50850447</v>
      </c>
      <c r="I490" s="145">
        <v>6</v>
      </c>
      <c r="J490" s="144">
        <f t="shared" si="68"/>
        <v>3</v>
      </c>
      <c r="K490" s="135" t="s">
        <v>786</v>
      </c>
      <c r="L490" s="84">
        <v>0</v>
      </c>
      <c r="M490" s="84">
        <v>0</v>
      </c>
      <c r="N490" s="84">
        <v>0</v>
      </c>
      <c r="O490" s="84">
        <v>0</v>
      </c>
      <c r="P490" s="85"/>
      <c r="Q490" s="86">
        <f t="shared" si="61"/>
        <v>-6</v>
      </c>
      <c r="R490" s="87">
        <f t="shared" si="65"/>
        <v>0</v>
      </c>
      <c r="S490" s="87">
        <f t="shared" si="62"/>
        <v>0</v>
      </c>
      <c r="T490" s="136">
        <f t="shared" ca="1" si="66"/>
        <v>158</v>
      </c>
      <c r="U490" s="154"/>
      <c r="V490" t="e">
        <v>#N/A</v>
      </c>
      <c r="W490" t="e">
        <v>#N/A</v>
      </c>
      <c r="X490" t="s">
        <v>307</v>
      </c>
      <c r="Y490" t="s">
        <v>303</v>
      </c>
      <c r="Z490" t="s">
        <v>255</v>
      </c>
    </row>
    <row r="491" spans="1:26" x14ac:dyDescent="0.35">
      <c r="A491" s="59" t="str">
        <f t="shared" si="69"/>
        <v>L50-I-12-08-35-80-MULT-39X9POUS270400</v>
      </c>
      <c r="B491" s="133">
        <v>45570</v>
      </c>
      <c r="C491" s="81">
        <f t="shared" ca="1" si="67"/>
        <v>45729</v>
      </c>
      <c r="D491" s="14" t="s">
        <v>751</v>
      </c>
      <c r="E491" s="82" t="str">
        <f t="shared" si="64"/>
        <v>L50-I-12</v>
      </c>
      <c r="F491" s="135" t="s">
        <v>87</v>
      </c>
      <c r="G491" s="171" t="s">
        <v>752</v>
      </c>
      <c r="H491" s="153">
        <v>30850250</v>
      </c>
      <c r="I491" s="145">
        <v>6</v>
      </c>
      <c r="J491" s="144">
        <f t="shared" si="68"/>
        <v>3</v>
      </c>
      <c r="K491" s="135" t="s">
        <v>786</v>
      </c>
      <c r="L491" s="84">
        <v>0</v>
      </c>
      <c r="M491" s="84">
        <v>0</v>
      </c>
      <c r="N491" s="84">
        <v>0</v>
      </c>
      <c r="O491" s="84">
        <v>0</v>
      </c>
      <c r="P491" s="85"/>
      <c r="Q491" s="86">
        <f t="shared" si="61"/>
        <v>-6</v>
      </c>
      <c r="R491" s="87">
        <f t="shared" si="65"/>
        <v>0</v>
      </c>
      <c r="S491" s="87">
        <f t="shared" si="62"/>
        <v>0</v>
      </c>
      <c r="T491" s="136">
        <f t="shared" ca="1" si="66"/>
        <v>158</v>
      </c>
      <c r="U491" s="154" t="s">
        <v>730</v>
      </c>
      <c r="V491" t="e">
        <v>#N/A</v>
      </c>
      <c r="W491" t="e">
        <v>#N/A</v>
      </c>
      <c r="X491" t="s">
        <v>307</v>
      </c>
      <c r="Y491" t="s">
        <v>303</v>
      </c>
      <c r="Z491" t="s">
        <v>255</v>
      </c>
    </row>
    <row r="492" spans="1:26" x14ac:dyDescent="0.35">
      <c r="A492" s="59" t="str">
        <f t="shared" si="69"/>
        <v>ASY-000036-00POUS270369</v>
      </c>
      <c r="B492" s="133">
        <v>45570</v>
      </c>
      <c r="C492" s="81">
        <f t="shared" ca="1" si="67"/>
        <v>45729</v>
      </c>
      <c r="D492" s="14" t="s">
        <v>588</v>
      </c>
      <c r="E492" s="82" t="str">
        <f t="shared" si="64"/>
        <v>ASY-0000</v>
      </c>
      <c r="F492" s="135" t="s">
        <v>88</v>
      </c>
      <c r="G492" s="135" t="s">
        <v>753</v>
      </c>
      <c r="H492" s="153">
        <v>50850449</v>
      </c>
      <c r="I492" s="145">
        <v>6</v>
      </c>
      <c r="J492" s="144">
        <f t="shared" si="68"/>
        <v>3</v>
      </c>
      <c r="K492" s="135" t="s">
        <v>786</v>
      </c>
      <c r="L492" s="84">
        <v>0</v>
      </c>
      <c r="M492" s="84">
        <v>0</v>
      </c>
      <c r="N492" s="84">
        <v>0</v>
      </c>
      <c r="O492" s="84">
        <v>0</v>
      </c>
      <c r="P492" s="85"/>
      <c r="Q492" s="86">
        <f t="shared" si="61"/>
        <v>-6</v>
      </c>
      <c r="R492" s="87">
        <f t="shared" si="65"/>
        <v>0</v>
      </c>
      <c r="S492" s="87">
        <f t="shared" si="62"/>
        <v>0</v>
      </c>
      <c r="T492" s="136">
        <f t="shared" ca="1" si="66"/>
        <v>158</v>
      </c>
      <c r="U492" s="154"/>
      <c r="V492" t="e">
        <v>#N/A</v>
      </c>
      <c r="W492" t="e">
        <v>#N/A</v>
      </c>
      <c r="X492" t="s">
        <v>307</v>
      </c>
      <c r="Y492" t="s">
        <v>303</v>
      </c>
      <c r="Z492" t="s">
        <v>255</v>
      </c>
    </row>
    <row r="493" spans="1:26" x14ac:dyDescent="0.35">
      <c r="A493" s="59" t="str">
        <f t="shared" si="69"/>
        <v>L50-I-12-10-30-80-MULT-15X15POUS270369</v>
      </c>
      <c r="B493" s="133">
        <v>45570</v>
      </c>
      <c r="C493" s="81">
        <f t="shared" ca="1" si="67"/>
        <v>45729</v>
      </c>
      <c r="D493" s="14" t="s">
        <v>754</v>
      </c>
      <c r="E493" s="82" t="str">
        <f t="shared" si="64"/>
        <v>L50-I-12</v>
      </c>
      <c r="F493" s="135" t="s">
        <v>87</v>
      </c>
      <c r="G493" s="135" t="s">
        <v>753</v>
      </c>
      <c r="H493" s="153">
        <v>30850251</v>
      </c>
      <c r="I493" s="145">
        <v>6</v>
      </c>
      <c r="J493" s="144">
        <f t="shared" si="68"/>
        <v>3</v>
      </c>
      <c r="K493" s="135" t="s">
        <v>786</v>
      </c>
      <c r="L493" s="84">
        <v>0</v>
      </c>
      <c r="M493" s="84">
        <v>0</v>
      </c>
      <c r="N493" s="84">
        <v>0</v>
      </c>
      <c r="O493" s="84">
        <v>0</v>
      </c>
      <c r="P493" s="85"/>
      <c r="Q493" s="86">
        <f t="shared" si="61"/>
        <v>-6</v>
      </c>
      <c r="R493" s="87">
        <f t="shared" si="65"/>
        <v>0</v>
      </c>
      <c r="S493" s="87">
        <f t="shared" si="62"/>
        <v>0</v>
      </c>
      <c r="T493" s="136">
        <f t="shared" ca="1" si="66"/>
        <v>158</v>
      </c>
      <c r="U493" s="154"/>
      <c r="V493" t="e">
        <v>#N/A</v>
      </c>
      <c r="W493" t="e">
        <v>#N/A</v>
      </c>
      <c r="X493" t="s">
        <v>307</v>
      </c>
      <c r="Y493" t="s">
        <v>303</v>
      </c>
      <c r="Z493" t="s">
        <v>255</v>
      </c>
    </row>
    <row r="494" spans="1:26" x14ac:dyDescent="0.35">
      <c r="A494" s="59" t="str">
        <f t="shared" si="69"/>
        <v>ASY-000038-00POUS270170</v>
      </c>
      <c r="B494" s="133">
        <v>45570</v>
      </c>
      <c r="C494" s="81">
        <f t="shared" ca="1" si="67"/>
        <v>45729</v>
      </c>
      <c r="D494" s="14" t="s">
        <v>589</v>
      </c>
      <c r="E494" s="82" t="str">
        <f t="shared" si="64"/>
        <v>ASY-0000</v>
      </c>
      <c r="F494" s="135" t="s">
        <v>88</v>
      </c>
      <c r="G494" s="135" t="s">
        <v>225</v>
      </c>
      <c r="H494" s="153">
        <v>50850451</v>
      </c>
      <c r="I494" s="145">
        <v>6</v>
      </c>
      <c r="J494" s="144">
        <f t="shared" si="68"/>
        <v>3</v>
      </c>
      <c r="K494" s="135" t="s">
        <v>786</v>
      </c>
      <c r="L494" s="84">
        <v>0</v>
      </c>
      <c r="M494" s="84">
        <v>0</v>
      </c>
      <c r="N494" s="84">
        <v>0</v>
      </c>
      <c r="O494" s="84">
        <v>0</v>
      </c>
      <c r="P494" s="85"/>
      <c r="Q494" s="86">
        <f t="shared" si="61"/>
        <v>-6</v>
      </c>
      <c r="R494" s="87">
        <f t="shared" si="65"/>
        <v>0</v>
      </c>
      <c r="S494" s="87">
        <f t="shared" si="62"/>
        <v>0</v>
      </c>
      <c r="T494" s="136">
        <f t="shared" ca="1" si="66"/>
        <v>158</v>
      </c>
      <c r="U494" s="154"/>
      <c r="V494" t="e">
        <v>#N/A</v>
      </c>
      <c r="W494" t="e">
        <v>#N/A</v>
      </c>
      <c r="X494" t="s">
        <v>307</v>
      </c>
      <c r="Y494" t="s">
        <v>303</v>
      </c>
      <c r="Z494" t="s">
        <v>255</v>
      </c>
    </row>
    <row r="495" spans="1:26" x14ac:dyDescent="0.35">
      <c r="A495" s="59" t="str">
        <f t="shared" si="69"/>
        <v>L50-I-12-10-30-80-MULT-15X35POUS270170</v>
      </c>
      <c r="B495" s="133">
        <v>45570</v>
      </c>
      <c r="C495" s="81">
        <f t="shared" ca="1" si="67"/>
        <v>45729</v>
      </c>
      <c r="D495" s="14" t="s">
        <v>755</v>
      </c>
      <c r="E495" s="82" t="str">
        <f t="shared" si="64"/>
        <v>L50-I-12</v>
      </c>
      <c r="F495" s="135" t="s">
        <v>87</v>
      </c>
      <c r="G495" s="135" t="s">
        <v>225</v>
      </c>
      <c r="H495" s="153">
        <v>30850252</v>
      </c>
      <c r="I495" s="145">
        <v>6</v>
      </c>
      <c r="J495" s="144">
        <f t="shared" si="68"/>
        <v>3</v>
      </c>
      <c r="K495" s="135" t="s">
        <v>786</v>
      </c>
      <c r="L495" s="84">
        <v>0</v>
      </c>
      <c r="M495" s="84">
        <v>0</v>
      </c>
      <c r="N495" s="84">
        <v>0</v>
      </c>
      <c r="O495" s="84">
        <v>0</v>
      </c>
      <c r="P495" s="85"/>
      <c r="Q495" s="86">
        <f t="shared" si="61"/>
        <v>-6</v>
      </c>
      <c r="R495" s="87">
        <f t="shared" si="65"/>
        <v>0</v>
      </c>
      <c r="S495" s="87">
        <f t="shared" si="62"/>
        <v>0</v>
      </c>
      <c r="T495" s="136">
        <f t="shared" ca="1" si="66"/>
        <v>158</v>
      </c>
      <c r="U495" s="154"/>
      <c r="V495" t="e">
        <v>#N/A</v>
      </c>
      <c r="W495" t="e">
        <v>#N/A</v>
      </c>
      <c r="X495" t="s">
        <v>307</v>
      </c>
      <c r="Y495" t="s">
        <v>303</v>
      </c>
      <c r="Z495" t="s">
        <v>255</v>
      </c>
    </row>
    <row r="496" spans="1:26" x14ac:dyDescent="0.35">
      <c r="A496" s="59" t="str">
        <f t="shared" si="69"/>
        <v>ASY-000043-00POUS270368</v>
      </c>
      <c r="B496" s="133">
        <v>45570</v>
      </c>
      <c r="C496" s="81">
        <f t="shared" ca="1" si="67"/>
        <v>45729</v>
      </c>
      <c r="D496" s="14" t="s">
        <v>675</v>
      </c>
      <c r="E496" s="82" t="str">
        <f t="shared" si="64"/>
        <v>ASY-0000</v>
      </c>
      <c r="F496" s="135" t="s">
        <v>88</v>
      </c>
      <c r="G496" s="135" t="s">
        <v>548</v>
      </c>
      <c r="H496" s="153">
        <v>50850452</v>
      </c>
      <c r="I496" s="145">
        <v>6</v>
      </c>
      <c r="J496" s="144">
        <f t="shared" si="68"/>
        <v>3</v>
      </c>
      <c r="K496" s="135" t="s">
        <v>786</v>
      </c>
      <c r="L496" s="84">
        <v>0</v>
      </c>
      <c r="M496" s="84">
        <v>0</v>
      </c>
      <c r="N496" s="84">
        <v>0</v>
      </c>
      <c r="O496" s="84">
        <v>0</v>
      </c>
      <c r="P496" s="85"/>
      <c r="Q496" s="86">
        <f t="shared" si="61"/>
        <v>-6</v>
      </c>
      <c r="R496" s="87">
        <f t="shared" si="65"/>
        <v>0</v>
      </c>
      <c r="S496" s="87">
        <f t="shared" si="62"/>
        <v>0</v>
      </c>
      <c r="T496" s="136">
        <f t="shared" ca="1" si="66"/>
        <v>158</v>
      </c>
      <c r="U496" s="154"/>
      <c r="V496" t="e">
        <v>#N/A</v>
      </c>
      <c r="W496" t="e">
        <v>#N/A</v>
      </c>
      <c r="X496" t="s">
        <v>307</v>
      </c>
      <c r="Y496" t="s">
        <v>303</v>
      </c>
      <c r="Z496" t="s">
        <v>255</v>
      </c>
    </row>
    <row r="497" spans="1:33" x14ac:dyDescent="0.35">
      <c r="A497" s="59" t="str">
        <f t="shared" si="69"/>
        <v>L50-I-12-12-27-80-MULT-25X45POUS270368</v>
      </c>
      <c r="B497" s="133">
        <v>45570</v>
      </c>
      <c r="C497" s="81">
        <f t="shared" ca="1" si="67"/>
        <v>45729</v>
      </c>
      <c r="D497" s="14" t="s">
        <v>756</v>
      </c>
      <c r="E497" s="82" t="str">
        <f t="shared" si="64"/>
        <v>L50-I-12</v>
      </c>
      <c r="F497" s="135" t="s">
        <v>87</v>
      </c>
      <c r="G497" s="135" t="s">
        <v>548</v>
      </c>
      <c r="H497" s="153">
        <v>30850253</v>
      </c>
      <c r="I497" s="145">
        <v>6</v>
      </c>
      <c r="J497" s="144">
        <f t="shared" si="68"/>
        <v>3</v>
      </c>
      <c r="K497" s="135" t="s">
        <v>786</v>
      </c>
      <c r="L497" s="84">
        <v>0</v>
      </c>
      <c r="M497" s="84">
        <v>0</v>
      </c>
      <c r="N497" s="84">
        <v>0</v>
      </c>
      <c r="O497" s="84">
        <v>0</v>
      </c>
      <c r="P497" s="85"/>
      <c r="Q497" s="86">
        <f t="shared" si="61"/>
        <v>-6</v>
      </c>
      <c r="R497" s="87">
        <f t="shared" si="65"/>
        <v>0</v>
      </c>
      <c r="S497" s="87">
        <f t="shared" si="62"/>
        <v>0</v>
      </c>
      <c r="T497" s="136">
        <f t="shared" ca="1" si="66"/>
        <v>158</v>
      </c>
      <c r="U497" s="154"/>
      <c r="V497" t="e">
        <v>#N/A</v>
      </c>
      <c r="W497" t="e">
        <v>#N/A</v>
      </c>
      <c r="X497" t="s">
        <v>307</v>
      </c>
      <c r="Y497" t="s">
        <v>303</v>
      </c>
      <c r="Z497" t="s">
        <v>255</v>
      </c>
    </row>
    <row r="498" spans="1:33" x14ac:dyDescent="0.35">
      <c r="A498" s="59" t="str">
        <f t="shared" si="69"/>
        <v>ASY-000031-00POUS269981</v>
      </c>
      <c r="B498" s="133">
        <v>45570</v>
      </c>
      <c r="C498" s="81">
        <f t="shared" ca="1" si="67"/>
        <v>45729</v>
      </c>
      <c r="D498" s="14" t="s">
        <v>346</v>
      </c>
      <c r="E498" s="82" t="str">
        <f t="shared" si="64"/>
        <v>ASY-0000</v>
      </c>
      <c r="F498" s="135" t="s">
        <v>88</v>
      </c>
      <c r="G498" s="135" t="s">
        <v>123</v>
      </c>
      <c r="H498" s="153">
        <v>50850453</v>
      </c>
      <c r="I498" s="145">
        <v>4</v>
      </c>
      <c r="J498" s="144">
        <f t="shared" si="68"/>
        <v>3</v>
      </c>
      <c r="K498" s="135" t="s">
        <v>786</v>
      </c>
      <c r="L498" s="84">
        <v>0</v>
      </c>
      <c r="M498" s="84">
        <v>0</v>
      </c>
      <c r="N498" s="84">
        <v>0</v>
      </c>
      <c r="O498" s="84">
        <v>0</v>
      </c>
      <c r="P498" s="85"/>
      <c r="Q498" s="86">
        <f t="shared" ref="Q498:Q561" si="70">(L498+M498+N498+O498)-I498</f>
        <v>-4</v>
      </c>
      <c r="R498" s="87">
        <f t="shared" si="65"/>
        <v>0</v>
      </c>
      <c r="S498" s="87">
        <f t="shared" ref="S498:S561" si="71">R498-L498</f>
        <v>0</v>
      </c>
      <c r="T498" s="136">
        <f t="shared" ca="1" si="66"/>
        <v>158</v>
      </c>
      <c r="U498" s="154"/>
      <c r="V498" t="e">
        <v>#N/A</v>
      </c>
      <c r="W498" t="e">
        <v>#N/A</v>
      </c>
      <c r="X498" t="s">
        <v>307</v>
      </c>
      <c r="Y498" t="s">
        <v>303</v>
      </c>
      <c r="Z498" t="s">
        <v>255</v>
      </c>
    </row>
    <row r="499" spans="1:33" x14ac:dyDescent="0.35">
      <c r="A499" s="59" t="str">
        <f t="shared" si="69"/>
        <v>L50-I-12-04-35-80-MULT-9X9POUS269981</v>
      </c>
      <c r="B499" s="133">
        <v>45570</v>
      </c>
      <c r="C499" s="81">
        <f t="shared" ca="1" si="67"/>
        <v>45729</v>
      </c>
      <c r="D499" s="14" t="s">
        <v>757</v>
      </c>
      <c r="E499" s="82" t="str">
        <f t="shared" si="64"/>
        <v>L50-I-12</v>
      </c>
      <c r="F499" s="135" t="s">
        <v>87</v>
      </c>
      <c r="G499" s="135" t="s">
        <v>123</v>
      </c>
      <c r="H499" s="153">
        <v>30850254</v>
      </c>
      <c r="I499" s="145">
        <v>4</v>
      </c>
      <c r="J499" s="144">
        <f t="shared" si="68"/>
        <v>3</v>
      </c>
      <c r="K499" s="135" t="s">
        <v>786</v>
      </c>
      <c r="L499" s="84">
        <v>0</v>
      </c>
      <c r="M499" s="84">
        <v>0</v>
      </c>
      <c r="N499" s="84">
        <v>0</v>
      </c>
      <c r="O499" s="84">
        <v>0</v>
      </c>
      <c r="P499" s="85"/>
      <c r="Q499" s="86">
        <f t="shared" si="70"/>
        <v>-4</v>
      </c>
      <c r="R499" s="87">
        <f t="shared" si="65"/>
        <v>0</v>
      </c>
      <c r="S499" s="87">
        <f t="shared" si="71"/>
        <v>0</v>
      </c>
      <c r="T499" s="136">
        <f t="shared" ca="1" si="66"/>
        <v>158</v>
      </c>
      <c r="U499" s="154" t="s">
        <v>730</v>
      </c>
      <c r="V499" t="e">
        <v>#N/A</v>
      </c>
      <c r="W499" t="e">
        <v>#N/A</v>
      </c>
      <c r="X499" t="s">
        <v>307</v>
      </c>
      <c r="Y499" t="s">
        <v>303</v>
      </c>
      <c r="Z499" t="s">
        <v>255</v>
      </c>
    </row>
    <row r="500" spans="1:33" x14ac:dyDescent="0.35">
      <c r="A500" s="59" t="str">
        <f t="shared" si="69"/>
        <v>ASY-000030-00POUS270230</v>
      </c>
      <c r="B500" s="133">
        <v>45570</v>
      </c>
      <c r="C500" s="81">
        <f t="shared" ca="1" si="67"/>
        <v>45729</v>
      </c>
      <c r="D500" s="14" t="s">
        <v>330</v>
      </c>
      <c r="E500" s="82" t="str">
        <f t="shared" si="64"/>
        <v>ASY-0000</v>
      </c>
      <c r="F500" s="135" t="s">
        <v>88</v>
      </c>
      <c r="G500" s="135" t="s">
        <v>282</v>
      </c>
      <c r="H500" s="153">
        <v>50850454</v>
      </c>
      <c r="I500" s="145">
        <v>4</v>
      </c>
      <c r="J500" s="144">
        <f t="shared" si="68"/>
        <v>3</v>
      </c>
      <c r="K500" s="135" t="s">
        <v>786</v>
      </c>
      <c r="L500" s="84">
        <v>0</v>
      </c>
      <c r="M500" s="84">
        <v>0</v>
      </c>
      <c r="N500" s="84">
        <v>0</v>
      </c>
      <c r="O500" s="84">
        <v>0</v>
      </c>
      <c r="P500" s="85"/>
      <c r="Q500" s="86">
        <f t="shared" si="70"/>
        <v>-4</v>
      </c>
      <c r="R500" s="87">
        <f t="shared" si="65"/>
        <v>0</v>
      </c>
      <c r="S500" s="87">
        <f t="shared" si="71"/>
        <v>0</v>
      </c>
      <c r="T500" s="136">
        <f t="shared" ca="1" si="66"/>
        <v>158</v>
      </c>
      <c r="U500" s="154"/>
      <c r="V500" t="e">
        <v>#N/A</v>
      </c>
      <c r="W500" t="e">
        <v>#N/A</v>
      </c>
      <c r="X500" t="s">
        <v>307</v>
      </c>
      <c r="Y500" t="s">
        <v>303</v>
      </c>
      <c r="Z500" t="s">
        <v>255</v>
      </c>
    </row>
    <row r="501" spans="1:33" x14ac:dyDescent="0.35">
      <c r="A501" s="59" t="str">
        <f t="shared" si="69"/>
        <v>L50-I-12-10-30-80-MULT-ASYMPOUS270230</v>
      </c>
      <c r="B501" s="133">
        <v>45570</v>
      </c>
      <c r="C501" s="81">
        <f t="shared" ca="1" si="67"/>
        <v>45729</v>
      </c>
      <c r="D501" s="14" t="s">
        <v>281</v>
      </c>
      <c r="E501" s="82" t="str">
        <f t="shared" si="64"/>
        <v>L50-I-12</v>
      </c>
      <c r="F501" s="135" t="s">
        <v>87</v>
      </c>
      <c r="G501" s="135" t="s">
        <v>282</v>
      </c>
      <c r="H501" s="153">
        <v>30850255</v>
      </c>
      <c r="I501" s="145">
        <v>4</v>
      </c>
      <c r="J501" s="144">
        <f t="shared" si="68"/>
        <v>3</v>
      </c>
      <c r="K501" s="135" t="s">
        <v>786</v>
      </c>
      <c r="L501" s="84">
        <v>0</v>
      </c>
      <c r="M501" s="84">
        <v>0</v>
      </c>
      <c r="N501" s="84">
        <v>0</v>
      </c>
      <c r="O501" s="84">
        <v>0</v>
      </c>
      <c r="P501" s="85"/>
      <c r="Q501" s="86">
        <f t="shared" si="70"/>
        <v>-4</v>
      </c>
      <c r="R501" s="87">
        <f t="shared" si="65"/>
        <v>0</v>
      </c>
      <c r="S501" s="87">
        <f t="shared" si="71"/>
        <v>0</v>
      </c>
      <c r="T501" s="136">
        <f t="shared" ca="1" si="66"/>
        <v>158</v>
      </c>
      <c r="U501" s="154"/>
      <c r="V501" t="e">
        <v>#N/A</v>
      </c>
      <c r="W501" t="e">
        <v>#N/A</v>
      </c>
      <c r="X501" t="s">
        <v>307</v>
      </c>
      <c r="Y501" t="s">
        <v>303</v>
      </c>
      <c r="Z501" t="s">
        <v>255</v>
      </c>
    </row>
    <row r="502" spans="1:33" x14ac:dyDescent="0.35">
      <c r="A502" s="59" t="str">
        <f t="shared" si="69"/>
        <v>ASY-000048-00POUS270151</v>
      </c>
      <c r="B502" s="133">
        <v>45570</v>
      </c>
      <c r="C502" s="81">
        <f t="shared" ca="1" si="67"/>
        <v>45729</v>
      </c>
      <c r="D502" s="14" t="s">
        <v>614</v>
      </c>
      <c r="E502" s="82" t="str">
        <f t="shared" si="64"/>
        <v>ASY-0000</v>
      </c>
      <c r="F502" s="135" t="s">
        <v>88</v>
      </c>
      <c r="G502" s="135" t="s">
        <v>537</v>
      </c>
      <c r="H502" s="153">
        <v>50850455</v>
      </c>
      <c r="I502" s="145">
        <v>4</v>
      </c>
      <c r="J502" s="144">
        <f t="shared" si="68"/>
        <v>3</v>
      </c>
      <c r="K502" s="135" t="s">
        <v>786</v>
      </c>
      <c r="L502" s="84">
        <v>0</v>
      </c>
      <c r="M502" s="84">
        <v>0</v>
      </c>
      <c r="N502" s="84">
        <v>0</v>
      </c>
      <c r="O502" s="84">
        <v>0</v>
      </c>
      <c r="P502" s="85"/>
      <c r="Q502" s="86">
        <f t="shared" si="70"/>
        <v>-4</v>
      </c>
      <c r="R502" s="87">
        <f t="shared" si="65"/>
        <v>0</v>
      </c>
      <c r="S502" s="87">
        <f t="shared" si="71"/>
        <v>0</v>
      </c>
      <c r="T502" s="136">
        <f t="shared" ca="1" si="66"/>
        <v>158</v>
      </c>
      <c r="U502" s="154"/>
      <c r="V502" t="e">
        <v>#N/A</v>
      </c>
      <c r="W502" t="e">
        <v>#N/A</v>
      </c>
      <c r="X502" t="s">
        <v>307</v>
      </c>
      <c r="Y502" t="s">
        <v>303</v>
      </c>
      <c r="Z502" t="s">
        <v>255</v>
      </c>
    </row>
    <row r="503" spans="1:33" x14ac:dyDescent="0.35">
      <c r="A503" s="59" t="str">
        <f t="shared" si="69"/>
        <v>L50-I-12-10-35-90-MULT-40X60POUS270151</v>
      </c>
      <c r="B503" s="133">
        <v>45570</v>
      </c>
      <c r="C503" s="81">
        <f t="shared" ca="1" si="67"/>
        <v>45729</v>
      </c>
      <c r="D503" s="14" t="s">
        <v>758</v>
      </c>
      <c r="E503" s="82" t="str">
        <f t="shared" si="64"/>
        <v>L50-I-12</v>
      </c>
      <c r="F503" s="135" t="s">
        <v>87</v>
      </c>
      <c r="G503" s="135" t="s">
        <v>537</v>
      </c>
      <c r="H503" s="153">
        <v>30850256</v>
      </c>
      <c r="I503" s="145">
        <v>4</v>
      </c>
      <c r="J503" s="144">
        <f t="shared" si="68"/>
        <v>3</v>
      </c>
      <c r="K503" s="135" t="s">
        <v>786</v>
      </c>
      <c r="L503" s="84">
        <v>0</v>
      </c>
      <c r="M503" s="84">
        <v>0</v>
      </c>
      <c r="N503" s="84">
        <v>0</v>
      </c>
      <c r="O503" s="84">
        <v>0</v>
      </c>
      <c r="P503" s="85"/>
      <c r="Q503" s="86">
        <f t="shared" si="70"/>
        <v>-4</v>
      </c>
      <c r="R503" s="87">
        <f t="shared" si="65"/>
        <v>0</v>
      </c>
      <c r="S503" s="87">
        <f t="shared" si="71"/>
        <v>0</v>
      </c>
      <c r="T503" s="136">
        <f t="shared" ca="1" si="66"/>
        <v>158</v>
      </c>
      <c r="U503" s="154" t="s">
        <v>737</v>
      </c>
      <c r="V503" t="e">
        <v>#N/A</v>
      </c>
      <c r="W503" t="e">
        <v>#N/A</v>
      </c>
      <c r="X503" t="s">
        <v>307</v>
      </c>
      <c r="Y503" t="s">
        <v>303</v>
      </c>
      <c r="Z503" t="s">
        <v>255</v>
      </c>
    </row>
    <row r="504" spans="1:33" x14ac:dyDescent="0.35">
      <c r="A504" s="59" t="str">
        <f t="shared" si="69"/>
        <v>ASY-000032-00POUS270232</v>
      </c>
      <c r="B504" s="133">
        <v>45570</v>
      </c>
      <c r="C504" s="81">
        <f t="shared" ca="1" si="67"/>
        <v>45729</v>
      </c>
      <c r="D504" s="14" t="s">
        <v>348</v>
      </c>
      <c r="E504" s="82" t="str">
        <f t="shared" si="64"/>
        <v>ASY-0000</v>
      </c>
      <c r="F504" s="135" t="s">
        <v>88</v>
      </c>
      <c r="G504" s="135" t="s">
        <v>759</v>
      </c>
      <c r="H504" s="153">
        <v>50850456</v>
      </c>
      <c r="I504" s="145">
        <v>4</v>
      </c>
      <c r="J504" s="144">
        <f t="shared" si="68"/>
        <v>3</v>
      </c>
      <c r="K504" s="135" t="s">
        <v>786</v>
      </c>
      <c r="L504" s="84">
        <v>0</v>
      </c>
      <c r="M504" s="84">
        <v>0</v>
      </c>
      <c r="N504" s="84">
        <v>0</v>
      </c>
      <c r="O504" s="84">
        <v>0</v>
      </c>
      <c r="P504" s="85"/>
      <c r="Q504" s="86">
        <f t="shared" si="70"/>
        <v>-4</v>
      </c>
      <c r="R504" s="87">
        <f t="shared" si="65"/>
        <v>0</v>
      </c>
      <c r="S504" s="87">
        <f t="shared" si="71"/>
        <v>0</v>
      </c>
      <c r="T504" s="136">
        <f t="shared" ca="1" si="66"/>
        <v>158</v>
      </c>
      <c r="U504" s="154"/>
      <c r="V504" t="e">
        <v>#N/A</v>
      </c>
      <c r="W504" t="e">
        <v>#N/A</v>
      </c>
      <c r="X504" t="s">
        <v>307</v>
      </c>
      <c r="Y504" t="s">
        <v>303</v>
      </c>
      <c r="Z504" t="s">
        <v>255</v>
      </c>
    </row>
    <row r="505" spans="1:33" x14ac:dyDescent="0.35">
      <c r="A505" s="59" t="str">
        <f t="shared" si="69"/>
        <v>L50-I-12-12-30-90-MULT-9X17POUS270232</v>
      </c>
      <c r="B505" s="133">
        <v>45570</v>
      </c>
      <c r="C505" s="81">
        <f t="shared" ca="1" si="67"/>
        <v>45729</v>
      </c>
      <c r="D505" s="14" t="s">
        <v>760</v>
      </c>
      <c r="E505" s="82" t="str">
        <f t="shared" si="64"/>
        <v>L50-I-12</v>
      </c>
      <c r="F505" s="135" t="s">
        <v>87</v>
      </c>
      <c r="G505" s="135" t="s">
        <v>759</v>
      </c>
      <c r="H505" s="153">
        <v>30850257</v>
      </c>
      <c r="I505" s="145">
        <v>4</v>
      </c>
      <c r="J505" s="144">
        <f t="shared" si="68"/>
        <v>3</v>
      </c>
      <c r="K505" s="135" t="s">
        <v>786</v>
      </c>
      <c r="L505" s="84">
        <v>0</v>
      </c>
      <c r="M505" s="84">
        <v>0</v>
      </c>
      <c r="N505" s="84">
        <v>0</v>
      </c>
      <c r="O505" s="84">
        <v>0</v>
      </c>
      <c r="P505" s="85"/>
      <c r="Q505" s="86">
        <f t="shared" si="70"/>
        <v>-4</v>
      </c>
      <c r="R505" s="87">
        <f t="shared" si="65"/>
        <v>0</v>
      </c>
      <c r="S505" s="87">
        <f t="shared" si="71"/>
        <v>0</v>
      </c>
      <c r="T505" s="136">
        <f t="shared" ca="1" si="66"/>
        <v>158</v>
      </c>
      <c r="U505" s="154" t="s">
        <v>716</v>
      </c>
      <c r="V505" t="e">
        <v>#N/A</v>
      </c>
      <c r="W505" t="e">
        <v>#N/A</v>
      </c>
      <c r="X505" t="s">
        <v>307</v>
      </c>
      <c r="Y505" t="s">
        <v>303</v>
      </c>
      <c r="Z505" t="s">
        <v>255</v>
      </c>
    </row>
    <row r="506" spans="1:33" x14ac:dyDescent="0.35">
      <c r="A506" s="59" t="str">
        <f t="shared" si="69"/>
        <v>ASY-000028-00POUS270268</v>
      </c>
      <c r="B506" s="133">
        <v>45570</v>
      </c>
      <c r="C506" s="81">
        <f t="shared" ca="1" si="67"/>
        <v>45729</v>
      </c>
      <c r="D506" s="14" t="s">
        <v>81</v>
      </c>
      <c r="E506" s="82" t="str">
        <f t="shared" si="64"/>
        <v>ASY-0000</v>
      </c>
      <c r="F506" s="135" t="s">
        <v>88</v>
      </c>
      <c r="G506" s="135" t="s">
        <v>761</v>
      </c>
      <c r="H506" s="153">
        <v>50850457</v>
      </c>
      <c r="I506" s="145">
        <v>4</v>
      </c>
      <c r="J506" s="144">
        <f t="shared" si="68"/>
        <v>3</v>
      </c>
      <c r="K506" s="135" t="s">
        <v>786</v>
      </c>
      <c r="L506" s="84">
        <v>0</v>
      </c>
      <c r="M506" s="84">
        <v>0</v>
      </c>
      <c r="N506" s="84">
        <v>0</v>
      </c>
      <c r="O506" s="84">
        <v>0</v>
      </c>
      <c r="P506" s="85"/>
      <c r="Q506" s="86">
        <f t="shared" si="70"/>
        <v>-4</v>
      </c>
      <c r="R506" s="87">
        <f t="shared" si="65"/>
        <v>0</v>
      </c>
      <c r="S506" s="87">
        <f t="shared" si="71"/>
        <v>0</v>
      </c>
      <c r="T506" s="136">
        <f t="shared" ca="1" si="66"/>
        <v>158</v>
      </c>
      <c r="U506" s="154"/>
      <c r="V506" t="e">
        <v>#N/A</v>
      </c>
      <c r="W506" t="e">
        <v>#N/A</v>
      </c>
      <c r="X506" t="s">
        <v>307</v>
      </c>
      <c r="Y506" t="s">
        <v>303</v>
      </c>
      <c r="Z506" t="s">
        <v>255</v>
      </c>
    </row>
    <row r="507" spans="1:33" x14ac:dyDescent="0.35">
      <c r="A507" s="59" t="str">
        <f t="shared" si="69"/>
        <v>L50-I-12-12-35-80-MULT-70X70POUS270268</v>
      </c>
      <c r="B507" s="133">
        <v>45570</v>
      </c>
      <c r="C507" s="81">
        <f t="shared" ca="1" si="67"/>
        <v>45729</v>
      </c>
      <c r="D507" s="14" t="s">
        <v>762</v>
      </c>
      <c r="E507" s="82" t="str">
        <f t="shared" si="64"/>
        <v>L50-I-12</v>
      </c>
      <c r="F507" s="135" t="s">
        <v>87</v>
      </c>
      <c r="G507" s="135" t="s">
        <v>761</v>
      </c>
      <c r="H507" s="153">
        <v>30850258</v>
      </c>
      <c r="I507" s="145">
        <v>4</v>
      </c>
      <c r="J507" s="144">
        <f t="shared" si="68"/>
        <v>3</v>
      </c>
      <c r="K507" s="135" t="s">
        <v>786</v>
      </c>
      <c r="L507" s="84">
        <v>0</v>
      </c>
      <c r="M507" s="84">
        <v>0</v>
      </c>
      <c r="N507" s="84">
        <v>0</v>
      </c>
      <c r="O507" s="84">
        <v>0</v>
      </c>
      <c r="P507" s="85"/>
      <c r="Q507" s="86">
        <f t="shared" si="70"/>
        <v>-4</v>
      </c>
      <c r="R507" s="87">
        <f t="shared" si="65"/>
        <v>0</v>
      </c>
      <c r="S507" s="87">
        <f t="shared" si="71"/>
        <v>0</v>
      </c>
      <c r="T507" s="136">
        <f t="shared" ca="1" si="66"/>
        <v>158</v>
      </c>
      <c r="U507" s="154" t="s">
        <v>730</v>
      </c>
      <c r="V507" t="e">
        <v>#N/A</v>
      </c>
      <c r="W507" t="e">
        <v>#N/A</v>
      </c>
      <c r="X507" t="s">
        <v>307</v>
      </c>
      <c r="Y507" t="s">
        <v>303</v>
      </c>
      <c r="Z507" t="s">
        <v>255</v>
      </c>
    </row>
    <row r="508" spans="1:33" x14ac:dyDescent="0.35">
      <c r="A508" s="59" t="str">
        <f t="shared" si="69"/>
        <v>ASY-000044-00POUS270159</v>
      </c>
      <c r="B508" s="133">
        <v>45570</v>
      </c>
      <c r="C508" s="81">
        <f t="shared" ca="1" si="67"/>
        <v>45729</v>
      </c>
      <c r="D508" s="14" t="s">
        <v>622</v>
      </c>
      <c r="E508" s="82" t="str">
        <f>LEFT(D508,8)</f>
        <v>ASY-0000</v>
      </c>
      <c r="F508" s="135" t="s">
        <v>88</v>
      </c>
      <c r="G508" s="8" t="s">
        <v>763</v>
      </c>
      <c r="H508" s="153">
        <v>50850458</v>
      </c>
      <c r="I508" s="145">
        <v>4</v>
      </c>
      <c r="J508" s="144">
        <f t="shared" si="68"/>
        <v>3</v>
      </c>
      <c r="K508" s="135" t="s">
        <v>786</v>
      </c>
      <c r="L508" s="84">
        <v>0</v>
      </c>
      <c r="M508" s="84">
        <v>0</v>
      </c>
      <c r="N508" s="84">
        <v>0</v>
      </c>
      <c r="O508" s="84">
        <v>0</v>
      </c>
      <c r="P508" s="85"/>
      <c r="Q508" s="86">
        <f t="shared" si="70"/>
        <v>-4</v>
      </c>
      <c r="R508" s="87">
        <f t="shared" si="65"/>
        <v>0</v>
      </c>
      <c r="S508" s="87">
        <f t="shared" si="71"/>
        <v>0</v>
      </c>
      <c r="T508" s="136">
        <f t="shared" ca="1" si="66"/>
        <v>158</v>
      </c>
      <c r="U508" s="154"/>
      <c r="V508" t="e">
        <v>#N/A</v>
      </c>
      <c r="W508" t="e">
        <v>#N/A</v>
      </c>
      <c r="X508" t="s">
        <v>307</v>
      </c>
      <c r="Y508" t="s">
        <v>303</v>
      </c>
      <c r="Z508" t="s">
        <v>255</v>
      </c>
    </row>
    <row r="509" spans="1:33" x14ac:dyDescent="0.35">
      <c r="A509" s="59" t="str">
        <f t="shared" si="69"/>
        <v>L50-I-12-12-40-90-MULT-25X75POUS270159</v>
      </c>
      <c r="B509" s="133">
        <v>45570</v>
      </c>
      <c r="C509" s="81">
        <f t="shared" ca="1" si="67"/>
        <v>45729</v>
      </c>
      <c r="D509" s="14" t="s">
        <v>764</v>
      </c>
      <c r="E509" s="82" t="str">
        <f>LEFT(D509,8)</f>
        <v>L50-I-12</v>
      </c>
      <c r="F509" s="135" t="s">
        <v>87</v>
      </c>
      <c r="G509" s="8" t="s">
        <v>763</v>
      </c>
      <c r="H509" s="153">
        <v>30850259</v>
      </c>
      <c r="I509" s="145">
        <v>4</v>
      </c>
      <c r="J509" s="144">
        <f t="shared" si="68"/>
        <v>3</v>
      </c>
      <c r="K509" s="135" t="s">
        <v>786</v>
      </c>
      <c r="L509" s="84">
        <v>0</v>
      </c>
      <c r="M509" s="84">
        <v>0</v>
      </c>
      <c r="N509" s="84">
        <v>0</v>
      </c>
      <c r="O509" s="84">
        <v>0</v>
      </c>
      <c r="P509" s="85"/>
      <c r="Q509" s="86">
        <f t="shared" si="70"/>
        <v>-4</v>
      </c>
      <c r="R509" s="87">
        <f t="shared" si="65"/>
        <v>0</v>
      </c>
      <c r="S509" s="87">
        <f t="shared" si="71"/>
        <v>0</v>
      </c>
      <c r="T509" s="136">
        <f t="shared" ca="1" si="66"/>
        <v>158</v>
      </c>
      <c r="U509" s="154" t="s">
        <v>730</v>
      </c>
      <c r="V509" t="e">
        <v>#N/A</v>
      </c>
      <c r="W509" t="e">
        <v>#N/A</v>
      </c>
      <c r="X509" t="s">
        <v>307</v>
      </c>
      <c r="Y509" t="s">
        <v>303</v>
      </c>
      <c r="Z509" t="s">
        <v>255</v>
      </c>
    </row>
    <row r="510" spans="1:33" x14ac:dyDescent="0.35">
      <c r="A510" s="59" t="str">
        <f t="shared" si="69"/>
        <v>APG-000087-00BATCH100424</v>
      </c>
      <c r="B510" s="133">
        <v>45569</v>
      </c>
      <c r="C510" s="81">
        <f t="shared" ca="1" si="67"/>
        <v>45729</v>
      </c>
      <c r="D510" s="14" t="s">
        <v>80</v>
      </c>
      <c r="E510" s="82" t="str">
        <f>LEFT(D510,8)</f>
        <v>APG-0000</v>
      </c>
      <c r="F510" s="135" t="s">
        <v>88</v>
      </c>
      <c r="G510" s="135" t="s">
        <v>605</v>
      </c>
      <c r="H510" s="142">
        <v>50850364</v>
      </c>
      <c r="I510" s="145">
        <v>392</v>
      </c>
      <c r="J510" s="144" t="str">
        <f t="shared" si="68"/>
        <v>CL</v>
      </c>
      <c r="K510" s="135" t="s">
        <v>787</v>
      </c>
      <c r="L510" s="84">
        <v>392</v>
      </c>
      <c r="M510" s="84">
        <v>0</v>
      </c>
      <c r="N510" s="84">
        <v>0</v>
      </c>
      <c r="O510" s="84">
        <v>0</v>
      </c>
      <c r="P510" s="85"/>
      <c r="Q510" s="86">
        <f t="shared" si="70"/>
        <v>0</v>
      </c>
      <c r="R510" s="87">
        <f>IFERROR(VLOOKUP(H510,AB:AE,3,0),I510)</f>
        <v>392</v>
      </c>
      <c r="S510" s="87">
        <f t="shared" si="71"/>
        <v>0</v>
      </c>
      <c r="T510" s="136" t="s">
        <v>301</v>
      </c>
      <c r="U510" s="154"/>
      <c r="W510" t="e">
        <v>#N/A</v>
      </c>
      <c r="X510" t="e">
        <v>#N/A</v>
      </c>
      <c r="Y510" t="e">
        <v>#N/A</v>
      </c>
      <c r="AB510">
        <v>50850327</v>
      </c>
      <c r="AC510">
        <v>9</v>
      </c>
      <c r="AD510">
        <v>1</v>
      </c>
      <c r="AE510" t="s">
        <v>303</v>
      </c>
      <c r="AF510" t="s">
        <v>303</v>
      </c>
      <c r="AG510" s="72">
        <v>-3.2</v>
      </c>
    </row>
    <row r="511" spans="1:33" x14ac:dyDescent="0.35">
      <c r="A511" s="59" t="str">
        <f t="shared" si="69"/>
        <v>APG-000089-00BATCH100424</v>
      </c>
      <c r="B511" s="133">
        <v>45569</v>
      </c>
      <c r="C511" s="81">
        <f t="shared" ca="1" si="67"/>
        <v>45729</v>
      </c>
      <c r="D511" s="14" t="s">
        <v>353</v>
      </c>
      <c r="E511" s="82" t="str">
        <f>LEFT(D511,8)</f>
        <v>APG-0000</v>
      </c>
      <c r="F511" s="135" t="s">
        <v>88</v>
      </c>
      <c r="G511" s="135" t="s">
        <v>605</v>
      </c>
      <c r="H511" s="142">
        <v>50850365</v>
      </c>
      <c r="I511" s="145">
        <v>91</v>
      </c>
      <c r="J511" s="144" t="str">
        <f t="shared" si="68"/>
        <v>CL</v>
      </c>
      <c r="K511" s="135" t="s">
        <v>787</v>
      </c>
      <c r="L511" s="84">
        <v>91</v>
      </c>
      <c r="M511" s="84">
        <v>0</v>
      </c>
      <c r="N511" s="84">
        <v>0</v>
      </c>
      <c r="O511" s="84">
        <v>0</v>
      </c>
      <c r="P511" s="85"/>
      <c r="Q511" s="86">
        <f t="shared" si="70"/>
        <v>0</v>
      </c>
      <c r="R511" s="87">
        <f>IFERROR(VLOOKUP(H511,AB:AE,3,0),I511)</f>
        <v>91</v>
      </c>
      <c r="S511" s="87">
        <f t="shared" si="71"/>
        <v>0</v>
      </c>
      <c r="T511" s="136" t="s">
        <v>301</v>
      </c>
      <c r="U511" s="154"/>
      <c r="W511" t="e">
        <v>#N/A</v>
      </c>
      <c r="X511" t="e">
        <v>#N/A</v>
      </c>
      <c r="Y511" t="e">
        <v>#N/A</v>
      </c>
      <c r="AB511">
        <v>50850328</v>
      </c>
      <c r="AC511">
        <v>9</v>
      </c>
      <c r="AD511">
        <v>1</v>
      </c>
      <c r="AE511" t="s">
        <v>303</v>
      </c>
      <c r="AF511" t="s">
        <v>303</v>
      </c>
      <c r="AG511" s="72">
        <v>3.3399999999999902E-2</v>
      </c>
    </row>
    <row r="512" spans="1:33" x14ac:dyDescent="0.35">
      <c r="A512" s="59" t="str">
        <f t="shared" si="69"/>
        <v>ASY-000083-00BATCH100424</v>
      </c>
      <c r="B512" s="133">
        <v>45569</v>
      </c>
      <c r="C512" s="81">
        <f t="shared" ca="1" si="67"/>
        <v>45729</v>
      </c>
      <c r="D512" s="14" t="s">
        <v>82</v>
      </c>
      <c r="E512" s="82" t="str">
        <f>LEFT(D512,8)</f>
        <v>ASY-0000</v>
      </c>
      <c r="F512" s="135" t="s">
        <v>88</v>
      </c>
      <c r="G512" s="135" t="s">
        <v>605</v>
      </c>
      <c r="H512" s="153">
        <v>50850366</v>
      </c>
      <c r="I512" s="145">
        <v>483</v>
      </c>
      <c r="J512" s="144">
        <f t="shared" si="68"/>
        <v>3</v>
      </c>
      <c r="K512" s="135" t="s">
        <v>787</v>
      </c>
      <c r="L512" s="84">
        <v>0</v>
      </c>
      <c r="M512" s="84">
        <v>0</v>
      </c>
      <c r="N512" s="84">
        <v>0</v>
      </c>
      <c r="O512" s="84">
        <v>0</v>
      </c>
      <c r="P512" s="85"/>
      <c r="Q512" s="86">
        <f t="shared" si="70"/>
        <v>-483</v>
      </c>
      <c r="R512" s="87">
        <f t="shared" ref="R512:R554" si="72">IFERROR(VLOOKUP(H512,AB:AE,3,0),0)</f>
        <v>0</v>
      </c>
      <c r="S512" s="87">
        <f t="shared" si="71"/>
        <v>0</v>
      </c>
      <c r="T512" s="136">
        <f t="shared" ref="T512:T575" ca="1" si="73">DAYS360(B512,C512)</f>
        <v>159</v>
      </c>
      <c r="U512" s="154"/>
      <c r="V512" t="e">
        <v>#N/A</v>
      </c>
      <c r="W512" t="e">
        <v>#N/A</v>
      </c>
      <c r="X512" t="s">
        <v>307</v>
      </c>
      <c r="Y512" t="s">
        <v>303</v>
      </c>
      <c r="Z512" t="s">
        <v>255</v>
      </c>
      <c r="AB512">
        <v>50850329</v>
      </c>
      <c r="AC512">
        <v>9</v>
      </c>
      <c r="AD512">
        <v>1</v>
      </c>
      <c r="AE512" t="s">
        <v>303</v>
      </c>
      <c r="AF512" t="s">
        <v>303</v>
      </c>
      <c r="AG512" s="72">
        <v>-3.2</v>
      </c>
    </row>
    <row r="513" spans="1:33" x14ac:dyDescent="0.35">
      <c r="A513" s="59" t="str">
        <f t="shared" si="69"/>
        <v>ASY-000089-00BATCH100424</v>
      </c>
      <c r="B513" s="133">
        <v>45569</v>
      </c>
      <c r="C513" s="81">
        <f t="shared" ca="1" si="67"/>
        <v>45729</v>
      </c>
      <c r="D513" s="14" t="s">
        <v>83</v>
      </c>
      <c r="E513" s="82" t="str">
        <f t="shared" ref="E513:E576" si="74">LEFT(D513,8)</f>
        <v>ASY-0000</v>
      </c>
      <c r="F513" s="135" t="s">
        <v>88</v>
      </c>
      <c r="G513" s="135" t="s">
        <v>605</v>
      </c>
      <c r="H513" s="153">
        <v>50850367</v>
      </c>
      <c r="I513" s="145">
        <v>483</v>
      </c>
      <c r="J513" s="144">
        <f t="shared" si="68"/>
        <v>3</v>
      </c>
      <c r="K513" s="135" t="s">
        <v>787</v>
      </c>
      <c r="L513" s="84">
        <v>0</v>
      </c>
      <c r="M513" s="84">
        <v>0</v>
      </c>
      <c r="N513" s="84">
        <v>0</v>
      </c>
      <c r="O513" s="84">
        <v>0</v>
      </c>
      <c r="P513" s="85"/>
      <c r="Q513" s="86">
        <f t="shared" si="70"/>
        <v>-483</v>
      </c>
      <c r="R513" s="87">
        <f t="shared" si="72"/>
        <v>0</v>
      </c>
      <c r="S513" s="87">
        <f t="shared" si="71"/>
        <v>0</v>
      </c>
      <c r="T513" s="136">
        <f t="shared" ca="1" si="73"/>
        <v>159</v>
      </c>
      <c r="U513" s="154"/>
      <c r="V513" t="e">
        <v>#N/A</v>
      </c>
      <c r="W513" t="e">
        <v>#N/A</v>
      </c>
      <c r="X513" t="s">
        <v>307</v>
      </c>
      <c r="Y513" t="s">
        <v>303</v>
      </c>
      <c r="Z513" t="s">
        <v>255</v>
      </c>
      <c r="AB513">
        <v>50850330</v>
      </c>
      <c r="AC513">
        <v>9</v>
      </c>
      <c r="AD513">
        <v>1</v>
      </c>
      <c r="AE513" t="s">
        <v>303</v>
      </c>
      <c r="AF513" t="s">
        <v>303</v>
      </c>
      <c r="AG513" s="72">
        <v>3.3399999999999902E-2</v>
      </c>
    </row>
    <row r="514" spans="1:33" x14ac:dyDescent="0.35">
      <c r="A514" s="59" t="str">
        <f t="shared" si="69"/>
        <v>ASY-000074-00POUS270543</v>
      </c>
      <c r="B514" s="133">
        <v>45569</v>
      </c>
      <c r="C514" s="81">
        <f t="shared" ca="1" si="67"/>
        <v>45729</v>
      </c>
      <c r="D514" s="14" t="s">
        <v>341</v>
      </c>
      <c r="E514" s="82" t="str">
        <f t="shared" si="74"/>
        <v>ASY-0000</v>
      </c>
      <c r="F514" s="135" t="s">
        <v>88</v>
      </c>
      <c r="G514" s="135" t="s">
        <v>606</v>
      </c>
      <c r="H514" s="153">
        <v>50850367</v>
      </c>
      <c r="I514" s="145">
        <v>137</v>
      </c>
      <c r="J514" s="144">
        <f t="shared" si="68"/>
        <v>3</v>
      </c>
      <c r="K514" s="135" t="s">
        <v>787</v>
      </c>
      <c r="L514" s="84">
        <v>0</v>
      </c>
      <c r="M514" s="84">
        <v>0</v>
      </c>
      <c r="N514" s="84">
        <v>0</v>
      </c>
      <c r="O514" s="84">
        <v>0</v>
      </c>
      <c r="P514" s="85"/>
      <c r="Q514" s="86">
        <f t="shared" si="70"/>
        <v>-137</v>
      </c>
      <c r="R514" s="87">
        <f t="shared" si="72"/>
        <v>0</v>
      </c>
      <c r="S514" s="87">
        <f t="shared" si="71"/>
        <v>0</v>
      </c>
      <c r="T514" s="136">
        <f t="shared" ca="1" si="73"/>
        <v>159</v>
      </c>
      <c r="U514" s="154"/>
      <c r="V514" t="e">
        <v>#N/A</v>
      </c>
      <c r="W514" t="e">
        <v>#N/A</v>
      </c>
      <c r="X514" t="s">
        <v>307</v>
      </c>
      <c r="Y514" t="s">
        <v>303</v>
      </c>
      <c r="Z514" t="s">
        <v>255</v>
      </c>
      <c r="AB514">
        <v>50850331</v>
      </c>
      <c r="AC514">
        <v>9</v>
      </c>
      <c r="AD514">
        <v>1</v>
      </c>
      <c r="AE514" t="s">
        <v>303</v>
      </c>
      <c r="AF514" t="s">
        <v>303</v>
      </c>
      <c r="AG514" s="72">
        <v>-3.2</v>
      </c>
    </row>
    <row r="515" spans="1:33" x14ac:dyDescent="0.35">
      <c r="A515" s="59" t="str">
        <f t="shared" si="69"/>
        <v>L50-E-12-06-40-80-MULT-120POUS270543</v>
      </c>
      <c r="B515" s="133">
        <v>45569</v>
      </c>
      <c r="C515" s="81">
        <f t="shared" ref="C515:C578" ca="1" si="75">TODAY()</f>
        <v>45729</v>
      </c>
      <c r="D515" s="14" t="s">
        <v>607</v>
      </c>
      <c r="E515" s="82" t="str">
        <f t="shared" si="74"/>
        <v>L50-E-12</v>
      </c>
      <c r="F515" s="135" t="s">
        <v>87</v>
      </c>
      <c r="G515" s="135" t="s">
        <v>606</v>
      </c>
      <c r="H515" s="153">
        <v>30850177</v>
      </c>
      <c r="I515" s="145">
        <v>137</v>
      </c>
      <c r="J515" s="144">
        <f t="shared" ref="J515:J578" si="76">IFERROR(VLOOKUP(H515,AB:AD,2,0),"CL")</f>
        <v>3</v>
      </c>
      <c r="K515" s="135" t="s">
        <v>787</v>
      </c>
      <c r="L515" s="84">
        <v>0</v>
      </c>
      <c r="M515" s="84">
        <v>0</v>
      </c>
      <c r="N515" s="84">
        <v>0</v>
      </c>
      <c r="O515" s="84">
        <v>0</v>
      </c>
      <c r="P515" s="85"/>
      <c r="Q515" s="86">
        <f t="shared" si="70"/>
        <v>-137</v>
      </c>
      <c r="R515" s="87">
        <f t="shared" si="72"/>
        <v>0</v>
      </c>
      <c r="S515" s="87">
        <f t="shared" si="71"/>
        <v>0</v>
      </c>
      <c r="T515" s="136">
        <f t="shared" ca="1" si="73"/>
        <v>159</v>
      </c>
      <c r="U515" s="154" t="s">
        <v>608</v>
      </c>
      <c r="V515" t="e">
        <v>#N/A</v>
      </c>
      <c r="W515" t="e">
        <v>#N/A</v>
      </c>
      <c r="X515" t="s">
        <v>307</v>
      </c>
      <c r="Y515" t="s">
        <v>303</v>
      </c>
      <c r="Z515" t="s">
        <v>255</v>
      </c>
      <c r="AB515">
        <v>50850332</v>
      </c>
      <c r="AC515">
        <v>9</v>
      </c>
      <c r="AD515">
        <v>1</v>
      </c>
      <c r="AE515" t="s">
        <v>303</v>
      </c>
      <c r="AF515" t="s">
        <v>303</v>
      </c>
      <c r="AG515" s="72">
        <v>3.3399999999999902E-2</v>
      </c>
    </row>
    <row r="516" spans="1:33" x14ac:dyDescent="0.35">
      <c r="A516" s="59" t="str">
        <f t="shared" ref="A516:A579" si="77">CONCATENATE(D516,G516)</f>
        <v>ASY-000030-00POUS270533</v>
      </c>
      <c r="B516" s="133">
        <v>45569</v>
      </c>
      <c r="C516" s="81">
        <f t="shared" ca="1" si="75"/>
        <v>45729</v>
      </c>
      <c r="D516" s="14" t="s">
        <v>330</v>
      </c>
      <c r="E516" s="82" t="str">
        <f t="shared" si="74"/>
        <v>ASY-0000</v>
      </c>
      <c r="F516" s="135" t="s">
        <v>88</v>
      </c>
      <c r="G516" s="135" t="s">
        <v>609</v>
      </c>
      <c r="H516" s="153">
        <v>50850368</v>
      </c>
      <c r="I516" s="145">
        <v>70</v>
      </c>
      <c r="J516" s="144">
        <f t="shared" si="76"/>
        <v>3</v>
      </c>
      <c r="K516" s="135" t="s">
        <v>787</v>
      </c>
      <c r="L516" s="84">
        <v>0</v>
      </c>
      <c r="M516" s="84">
        <v>0</v>
      </c>
      <c r="N516" s="84">
        <v>0</v>
      </c>
      <c r="O516" s="84">
        <v>0</v>
      </c>
      <c r="P516" s="85"/>
      <c r="Q516" s="86">
        <f t="shared" si="70"/>
        <v>-70</v>
      </c>
      <c r="R516" s="87">
        <f t="shared" si="72"/>
        <v>0</v>
      </c>
      <c r="S516" s="87">
        <f t="shared" si="71"/>
        <v>0</v>
      </c>
      <c r="T516" s="136">
        <f t="shared" ca="1" si="73"/>
        <v>159</v>
      </c>
      <c r="U516" s="154"/>
      <c r="V516" t="e">
        <v>#N/A</v>
      </c>
      <c r="W516" t="e">
        <v>#N/A</v>
      </c>
      <c r="X516" t="s">
        <v>307</v>
      </c>
      <c r="Y516" t="s">
        <v>303</v>
      </c>
      <c r="Z516" t="s">
        <v>255</v>
      </c>
      <c r="AB516">
        <v>50850333</v>
      </c>
      <c r="AC516">
        <v>9</v>
      </c>
      <c r="AD516">
        <v>1</v>
      </c>
      <c r="AE516" t="s">
        <v>303</v>
      </c>
      <c r="AF516" t="s">
        <v>303</v>
      </c>
      <c r="AG516" s="72">
        <v>-3.2</v>
      </c>
    </row>
    <row r="517" spans="1:33" x14ac:dyDescent="0.35">
      <c r="A517" s="59" t="str">
        <f t="shared" si="77"/>
        <v>L50-E-12-04-30-90-MULT-ASYMPOUS270533</v>
      </c>
      <c r="B517" s="133">
        <v>45569</v>
      </c>
      <c r="C517" s="81">
        <f t="shared" ca="1" si="75"/>
        <v>45729</v>
      </c>
      <c r="D517" s="14" t="s">
        <v>610</v>
      </c>
      <c r="E517" s="82" t="str">
        <f t="shared" si="74"/>
        <v>L50-E-12</v>
      </c>
      <c r="F517" s="135" t="s">
        <v>87</v>
      </c>
      <c r="G517" s="135" t="s">
        <v>609</v>
      </c>
      <c r="H517" s="153">
        <v>30850178</v>
      </c>
      <c r="I517" s="145">
        <v>70</v>
      </c>
      <c r="J517" s="144">
        <f t="shared" si="76"/>
        <v>3</v>
      </c>
      <c r="K517" s="135" t="s">
        <v>787</v>
      </c>
      <c r="L517" s="84">
        <v>0</v>
      </c>
      <c r="M517" s="84">
        <v>0</v>
      </c>
      <c r="N517" s="84">
        <v>0</v>
      </c>
      <c r="O517" s="84">
        <v>0</v>
      </c>
      <c r="P517" s="85"/>
      <c r="Q517" s="86">
        <f t="shared" si="70"/>
        <v>-70</v>
      </c>
      <c r="R517" s="87">
        <f t="shared" si="72"/>
        <v>0</v>
      </c>
      <c r="S517" s="87">
        <f t="shared" si="71"/>
        <v>0</v>
      </c>
      <c r="T517" s="136">
        <f t="shared" ca="1" si="73"/>
        <v>159</v>
      </c>
      <c r="U517" s="154" t="s">
        <v>611</v>
      </c>
      <c r="V517" t="e">
        <v>#N/A</v>
      </c>
      <c r="W517" t="e">
        <v>#N/A</v>
      </c>
      <c r="X517" t="s">
        <v>307</v>
      </c>
      <c r="Y517" t="s">
        <v>303</v>
      </c>
      <c r="Z517" t="s">
        <v>255</v>
      </c>
      <c r="AB517">
        <v>50850336</v>
      </c>
      <c r="AC517">
        <v>6</v>
      </c>
      <c r="AD517">
        <v>6</v>
      </c>
      <c r="AE517" t="s">
        <v>303</v>
      </c>
      <c r="AF517" t="s">
        <v>303</v>
      </c>
      <c r="AG517" s="72">
        <v>0</v>
      </c>
    </row>
    <row r="518" spans="1:33" x14ac:dyDescent="0.35">
      <c r="A518" s="59" t="str">
        <f t="shared" si="77"/>
        <v>ASY-000031-00POUS270423</v>
      </c>
      <c r="B518" s="133">
        <v>45569</v>
      </c>
      <c r="C518" s="81">
        <f t="shared" ca="1" si="75"/>
        <v>45729</v>
      </c>
      <c r="D518" s="14" t="s">
        <v>346</v>
      </c>
      <c r="E518" s="82" t="str">
        <f t="shared" si="74"/>
        <v>ASY-0000</v>
      </c>
      <c r="F518" s="135" t="s">
        <v>88</v>
      </c>
      <c r="G518" s="135" t="s">
        <v>612</v>
      </c>
      <c r="H518" s="153">
        <v>50850369</v>
      </c>
      <c r="I518" s="145">
        <v>39</v>
      </c>
      <c r="J518" s="144">
        <f t="shared" si="76"/>
        <v>3</v>
      </c>
      <c r="K518" s="135" t="s">
        <v>787</v>
      </c>
      <c r="L518" s="84">
        <v>0</v>
      </c>
      <c r="M518" s="84">
        <v>0</v>
      </c>
      <c r="N518" s="84">
        <v>0</v>
      </c>
      <c r="O518" s="84">
        <v>0</v>
      </c>
      <c r="P518" s="85"/>
      <c r="Q518" s="86">
        <f t="shared" si="70"/>
        <v>-39</v>
      </c>
      <c r="R518" s="87">
        <f t="shared" si="72"/>
        <v>0</v>
      </c>
      <c r="S518" s="87">
        <f t="shared" si="71"/>
        <v>0</v>
      </c>
      <c r="T518" s="136">
        <f t="shared" ca="1" si="73"/>
        <v>159</v>
      </c>
      <c r="U518" s="154"/>
      <c r="V518" t="e">
        <v>#N/A</v>
      </c>
      <c r="W518" t="e">
        <v>#N/A</v>
      </c>
      <c r="X518" t="s">
        <v>307</v>
      </c>
      <c r="Y518" t="s">
        <v>303</v>
      </c>
      <c r="Z518" t="s">
        <v>255</v>
      </c>
      <c r="AB518">
        <v>50850338</v>
      </c>
      <c r="AC518">
        <v>6</v>
      </c>
      <c r="AD518">
        <v>2</v>
      </c>
      <c r="AE518" t="s">
        <v>303</v>
      </c>
      <c r="AF518" t="s">
        <v>303</v>
      </c>
      <c r="AG518" s="72">
        <v>0</v>
      </c>
    </row>
    <row r="519" spans="1:33" x14ac:dyDescent="0.35">
      <c r="A519" s="59" t="str">
        <f t="shared" si="77"/>
        <v>L50-E-12-12-30-90-MULT-9X9POUS270423</v>
      </c>
      <c r="B519" s="133">
        <v>45569</v>
      </c>
      <c r="C519" s="81">
        <f t="shared" ca="1" si="75"/>
        <v>45729</v>
      </c>
      <c r="D519" s="14" t="s">
        <v>613</v>
      </c>
      <c r="E519" s="82" t="str">
        <f t="shared" si="74"/>
        <v>L50-E-12</v>
      </c>
      <c r="F519" s="135" t="s">
        <v>87</v>
      </c>
      <c r="G519" s="135" t="s">
        <v>612</v>
      </c>
      <c r="H519" s="153">
        <v>30850179</v>
      </c>
      <c r="I519" s="145">
        <v>39</v>
      </c>
      <c r="J519" s="144">
        <f t="shared" si="76"/>
        <v>3</v>
      </c>
      <c r="K519" s="135" t="s">
        <v>787</v>
      </c>
      <c r="L519" s="84">
        <v>0</v>
      </c>
      <c r="M519" s="84">
        <v>0</v>
      </c>
      <c r="N519" s="84">
        <v>0</v>
      </c>
      <c r="O519" s="84">
        <v>0</v>
      </c>
      <c r="P519" s="85"/>
      <c r="Q519" s="86">
        <f t="shared" si="70"/>
        <v>-39</v>
      </c>
      <c r="R519" s="87">
        <f t="shared" si="72"/>
        <v>0</v>
      </c>
      <c r="S519" s="87">
        <f t="shared" si="71"/>
        <v>0</v>
      </c>
      <c r="T519" s="136">
        <f t="shared" ca="1" si="73"/>
        <v>159</v>
      </c>
      <c r="U519" s="154" t="s">
        <v>611</v>
      </c>
      <c r="V519" t="e">
        <v>#N/A</v>
      </c>
      <c r="W519" t="e">
        <v>#N/A</v>
      </c>
      <c r="X519" t="s">
        <v>307</v>
      </c>
      <c r="Y519" t="s">
        <v>303</v>
      </c>
      <c r="Z519" t="s">
        <v>255</v>
      </c>
      <c r="AB519">
        <v>50850340</v>
      </c>
      <c r="AC519">
        <v>6</v>
      </c>
      <c r="AD519">
        <v>17</v>
      </c>
      <c r="AE519" t="s">
        <v>303</v>
      </c>
      <c r="AF519" t="s">
        <v>303</v>
      </c>
      <c r="AG519" s="72">
        <v>0</v>
      </c>
    </row>
    <row r="520" spans="1:33" x14ac:dyDescent="0.35">
      <c r="A520" s="59" t="str">
        <f t="shared" si="77"/>
        <v>ASY-000048-00POUS270222</v>
      </c>
      <c r="B520" s="133">
        <v>45569</v>
      </c>
      <c r="C520" s="81">
        <f t="shared" ca="1" si="75"/>
        <v>45729</v>
      </c>
      <c r="D520" s="14" t="s">
        <v>614</v>
      </c>
      <c r="E520" s="82" t="str">
        <f t="shared" si="74"/>
        <v>ASY-0000</v>
      </c>
      <c r="F520" s="135" t="s">
        <v>88</v>
      </c>
      <c r="G520" s="135" t="s">
        <v>615</v>
      </c>
      <c r="H520" s="153">
        <v>50850370</v>
      </c>
      <c r="I520" s="145">
        <v>32</v>
      </c>
      <c r="J520" s="144">
        <f t="shared" si="76"/>
        <v>3</v>
      </c>
      <c r="K520" s="135" t="s">
        <v>787</v>
      </c>
      <c r="L520" s="84">
        <v>0</v>
      </c>
      <c r="M520" s="84">
        <v>0</v>
      </c>
      <c r="N520" s="84">
        <v>0</v>
      </c>
      <c r="O520" s="84">
        <v>0</v>
      </c>
      <c r="P520" s="85"/>
      <c r="Q520" s="86">
        <f t="shared" si="70"/>
        <v>-32</v>
      </c>
      <c r="R520" s="87">
        <f t="shared" si="72"/>
        <v>0</v>
      </c>
      <c r="S520" s="87">
        <f t="shared" si="71"/>
        <v>0</v>
      </c>
      <c r="T520" s="136">
        <f t="shared" ca="1" si="73"/>
        <v>159</v>
      </c>
      <c r="U520" s="154"/>
      <c r="V520" t="e">
        <v>#N/A</v>
      </c>
      <c r="W520" t="e">
        <v>#N/A</v>
      </c>
      <c r="X520" t="s">
        <v>307</v>
      </c>
      <c r="Y520" t="s">
        <v>303</v>
      </c>
      <c r="Z520" t="s">
        <v>255</v>
      </c>
      <c r="AB520">
        <v>50850350</v>
      </c>
      <c r="AC520">
        <v>4</v>
      </c>
      <c r="AD520">
        <v>8</v>
      </c>
      <c r="AE520" t="s">
        <v>303</v>
      </c>
      <c r="AF520" t="s">
        <v>303</v>
      </c>
      <c r="AG520" s="72">
        <v>-12.799999999999899</v>
      </c>
    </row>
    <row r="521" spans="1:33" x14ac:dyDescent="0.35">
      <c r="A521" s="59" t="str">
        <f t="shared" si="77"/>
        <v>L50-E-12-12-30-90-MULT-40X60POUS270222</v>
      </c>
      <c r="B521" s="133">
        <v>45569</v>
      </c>
      <c r="C521" s="81">
        <f t="shared" ca="1" si="75"/>
        <v>45729</v>
      </c>
      <c r="D521" s="14" t="s">
        <v>616</v>
      </c>
      <c r="E521" s="82" t="str">
        <f t="shared" si="74"/>
        <v>L50-E-12</v>
      </c>
      <c r="F521" s="135" t="s">
        <v>87</v>
      </c>
      <c r="G521" s="16" t="s">
        <v>615</v>
      </c>
      <c r="H521" s="153">
        <v>30850180</v>
      </c>
      <c r="I521" s="145">
        <v>32</v>
      </c>
      <c r="J521" s="144">
        <f t="shared" si="76"/>
        <v>3</v>
      </c>
      <c r="K521" s="135" t="s">
        <v>787</v>
      </c>
      <c r="L521" s="84">
        <v>0</v>
      </c>
      <c r="M521" s="84">
        <v>0</v>
      </c>
      <c r="N521" s="84">
        <v>0</v>
      </c>
      <c r="O521" s="84">
        <v>0</v>
      </c>
      <c r="P521" s="85"/>
      <c r="Q521" s="86">
        <f t="shared" si="70"/>
        <v>-32</v>
      </c>
      <c r="R521" s="87">
        <f t="shared" si="72"/>
        <v>0</v>
      </c>
      <c r="S521" s="87">
        <f t="shared" si="71"/>
        <v>0</v>
      </c>
      <c r="T521" s="136">
        <f t="shared" ca="1" si="73"/>
        <v>159</v>
      </c>
      <c r="U521" s="154" t="s">
        <v>617</v>
      </c>
      <c r="V521" t="e">
        <v>#N/A</v>
      </c>
      <c r="W521" t="e">
        <v>#N/A</v>
      </c>
      <c r="X521" t="s">
        <v>307</v>
      </c>
      <c r="Y521" t="s">
        <v>303</v>
      </c>
      <c r="Z521" t="s">
        <v>255</v>
      </c>
      <c r="AC521">
        <v>0</v>
      </c>
      <c r="AD521">
        <v>0</v>
      </c>
      <c r="AG521" s="72">
        <v>14972.5941</v>
      </c>
    </row>
    <row r="522" spans="1:33" x14ac:dyDescent="0.35">
      <c r="A522" s="59" t="str">
        <f t="shared" si="77"/>
        <v>ASY-000045-00POUS270213</v>
      </c>
      <c r="B522" s="133">
        <v>45569</v>
      </c>
      <c r="C522" s="81">
        <f t="shared" ca="1" si="75"/>
        <v>45729</v>
      </c>
      <c r="D522" s="14" t="s">
        <v>618</v>
      </c>
      <c r="E522" s="82" t="str">
        <f t="shared" si="74"/>
        <v>ASY-0000</v>
      </c>
      <c r="F522" s="135" t="s">
        <v>88</v>
      </c>
      <c r="G522" s="135" t="s">
        <v>619</v>
      </c>
      <c r="H522" s="153">
        <v>50850371</v>
      </c>
      <c r="I522" s="145">
        <v>24</v>
      </c>
      <c r="J522" s="144">
        <f t="shared" si="76"/>
        <v>3</v>
      </c>
      <c r="K522" s="135" t="s">
        <v>787</v>
      </c>
      <c r="L522" s="84">
        <v>0</v>
      </c>
      <c r="M522" s="84">
        <v>0</v>
      </c>
      <c r="N522" s="84">
        <v>0</v>
      </c>
      <c r="O522" s="84">
        <v>0</v>
      </c>
      <c r="P522" s="85"/>
      <c r="Q522" s="86">
        <f t="shared" si="70"/>
        <v>-24</v>
      </c>
      <c r="R522" s="87">
        <f t="shared" si="72"/>
        <v>0</v>
      </c>
      <c r="S522" s="87">
        <f t="shared" si="71"/>
        <v>0</v>
      </c>
      <c r="T522" s="136">
        <f t="shared" ca="1" si="73"/>
        <v>159</v>
      </c>
      <c r="U522" s="154"/>
      <c r="V522" t="e">
        <v>#N/A</v>
      </c>
      <c r="W522" t="e">
        <v>#N/A</v>
      </c>
      <c r="X522" t="s">
        <v>307</v>
      </c>
      <c r="Y522" t="s">
        <v>303</v>
      </c>
      <c r="Z522" t="s">
        <v>255</v>
      </c>
      <c r="AC522">
        <v>0</v>
      </c>
      <c r="AD522">
        <v>0</v>
      </c>
      <c r="AG522" s="72">
        <v>104646.94560000001</v>
      </c>
    </row>
    <row r="523" spans="1:33" x14ac:dyDescent="0.35">
      <c r="A523" s="59" t="str">
        <f t="shared" si="77"/>
        <v>L50-E-12-04-35-80-MULT-55X25POUS270213</v>
      </c>
      <c r="B523" s="133">
        <v>45569</v>
      </c>
      <c r="C523" s="81">
        <f t="shared" ca="1" si="75"/>
        <v>45729</v>
      </c>
      <c r="D523" s="14" t="s">
        <v>620</v>
      </c>
      <c r="E523" s="82" t="str">
        <f t="shared" si="74"/>
        <v>L50-E-12</v>
      </c>
      <c r="F523" s="135" t="s">
        <v>87</v>
      </c>
      <c r="G523" s="135" t="s">
        <v>619</v>
      </c>
      <c r="H523" s="153">
        <v>30850181</v>
      </c>
      <c r="I523" s="145">
        <v>24</v>
      </c>
      <c r="J523" s="144">
        <f t="shared" si="76"/>
        <v>3</v>
      </c>
      <c r="K523" s="135" t="s">
        <v>787</v>
      </c>
      <c r="L523" s="84">
        <v>0</v>
      </c>
      <c r="M523" s="84">
        <v>0</v>
      </c>
      <c r="N523" s="84">
        <v>0</v>
      </c>
      <c r="O523" s="84">
        <v>0</v>
      </c>
      <c r="P523" s="85"/>
      <c r="Q523" s="86">
        <f t="shared" si="70"/>
        <v>-24</v>
      </c>
      <c r="R523" s="87">
        <f t="shared" si="72"/>
        <v>0</v>
      </c>
      <c r="S523" s="87">
        <f t="shared" si="71"/>
        <v>0</v>
      </c>
      <c r="T523" s="136">
        <f t="shared" ca="1" si="73"/>
        <v>159</v>
      </c>
      <c r="U523" s="154" t="s">
        <v>621</v>
      </c>
      <c r="V523" t="e">
        <v>#N/A</v>
      </c>
      <c r="W523" t="e">
        <v>#N/A</v>
      </c>
      <c r="X523" t="s">
        <v>307</v>
      </c>
      <c r="Y523" t="s">
        <v>303</v>
      </c>
      <c r="Z523" t="s">
        <v>255</v>
      </c>
    </row>
    <row r="524" spans="1:33" x14ac:dyDescent="0.35">
      <c r="A524" s="59" t="str">
        <f t="shared" si="77"/>
        <v>ASY-000044-00POUS270113</v>
      </c>
      <c r="B524" s="133">
        <v>45569</v>
      </c>
      <c r="C524" s="81">
        <f t="shared" ca="1" si="75"/>
        <v>45729</v>
      </c>
      <c r="D524" s="14" t="s">
        <v>622</v>
      </c>
      <c r="E524" s="82" t="str">
        <f t="shared" si="74"/>
        <v>ASY-0000</v>
      </c>
      <c r="F524" s="135" t="s">
        <v>88</v>
      </c>
      <c r="G524" s="135" t="s">
        <v>623</v>
      </c>
      <c r="H524" s="153">
        <v>50850372</v>
      </c>
      <c r="I524" s="145">
        <v>24</v>
      </c>
      <c r="J524" s="144">
        <f t="shared" si="76"/>
        <v>3</v>
      </c>
      <c r="K524" s="135" t="s">
        <v>787</v>
      </c>
      <c r="L524" s="84">
        <v>0</v>
      </c>
      <c r="M524" s="84">
        <v>0</v>
      </c>
      <c r="N524" s="84">
        <v>0</v>
      </c>
      <c r="O524" s="84">
        <v>0</v>
      </c>
      <c r="P524" s="85"/>
      <c r="Q524" s="86">
        <f t="shared" si="70"/>
        <v>-24</v>
      </c>
      <c r="R524" s="87">
        <f t="shared" si="72"/>
        <v>0</v>
      </c>
      <c r="S524" s="87">
        <f t="shared" si="71"/>
        <v>0</v>
      </c>
      <c r="T524" s="136">
        <f t="shared" ca="1" si="73"/>
        <v>159</v>
      </c>
      <c r="U524" s="154"/>
      <c r="V524" t="e">
        <v>#N/A</v>
      </c>
      <c r="W524" t="e">
        <v>#N/A</v>
      </c>
      <c r="X524" t="s">
        <v>307</v>
      </c>
      <c r="Y524" t="s">
        <v>303</v>
      </c>
      <c r="Z524" t="s">
        <v>255</v>
      </c>
    </row>
    <row r="525" spans="1:33" x14ac:dyDescent="0.35">
      <c r="A525" s="59" t="str">
        <f t="shared" si="77"/>
        <v>L50-E-12-08-40-80-MULT-25X75POUS270113</v>
      </c>
      <c r="B525" s="133">
        <v>45569</v>
      </c>
      <c r="C525" s="81">
        <f t="shared" ca="1" si="75"/>
        <v>45729</v>
      </c>
      <c r="D525" s="14" t="s">
        <v>624</v>
      </c>
      <c r="E525" s="82" t="str">
        <f t="shared" si="74"/>
        <v>L50-E-12</v>
      </c>
      <c r="F525" s="135" t="s">
        <v>87</v>
      </c>
      <c r="G525" s="135" t="s">
        <v>623</v>
      </c>
      <c r="H525" s="153">
        <v>30850182</v>
      </c>
      <c r="I525" s="145">
        <v>24</v>
      </c>
      <c r="J525" s="144">
        <f t="shared" si="76"/>
        <v>3</v>
      </c>
      <c r="K525" s="135" t="s">
        <v>787</v>
      </c>
      <c r="L525" s="84">
        <v>0</v>
      </c>
      <c r="M525" s="84">
        <v>0</v>
      </c>
      <c r="N525" s="84">
        <v>0</v>
      </c>
      <c r="O525" s="84">
        <v>0</v>
      </c>
      <c r="P525" s="85"/>
      <c r="Q525" s="86">
        <f t="shared" si="70"/>
        <v>-24</v>
      </c>
      <c r="R525" s="87">
        <f t="shared" si="72"/>
        <v>0</v>
      </c>
      <c r="S525" s="87">
        <f t="shared" si="71"/>
        <v>0</v>
      </c>
      <c r="T525" s="136">
        <f t="shared" ca="1" si="73"/>
        <v>159</v>
      </c>
      <c r="U525" s="154" t="s">
        <v>608</v>
      </c>
      <c r="V525" t="e">
        <v>#N/A</v>
      </c>
      <c r="W525" t="e">
        <v>#N/A</v>
      </c>
      <c r="X525" t="s">
        <v>307</v>
      </c>
      <c r="Y525" t="s">
        <v>303</v>
      </c>
      <c r="Z525" t="s">
        <v>255</v>
      </c>
    </row>
    <row r="526" spans="1:33" x14ac:dyDescent="0.35">
      <c r="A526" s="59" t="str">
        <f t="shared" si="77"/>
        <v>ASY-000030-00POUS270332</v>
      </c>
      <c r="B526" s="133">
        <v>45569</v>
      </c>
      <c r="C526" s="81">
        <f t="shared" ca="1" si="75"/>
        <v>45729</v>
      </c>
      <c r="D526" s="14" t="s">
        <v>330</v>
      </c>
      <c r="E526" s="82" t="str">
        <f t="shared" si="74"/>
        <v>ASY-0000</v>
      </c>
      <c r="F526" s="135" t="s">
        <v>88</v>
      </c>
      <c r="G526" s="135" t="s">
        <v>625</v>
      </c>
      <c r="H526" s="153">
        <v>50850373</v>
      </c>
      <c r="I526" s="145">
        <v>21</v>
      </c>
      <c r="J526" s="144">
        <f t="shared" si="76"/>
        <v>3</v>
      </c>
      <c r="K526" s="135" t="s">
        <v>787</v>
      </c>
      <c r="L526" s="84">
        <v>0</v>
      </c>
      <c r="M526" s="84">
        <v>0</v>
      </c>
      <c r="N526" s="84">
        <v>0</v>
      </c>
      <c r="O526" s="84">
        <v>0</v>
      </c>
      <c r="P526" s="85"/>
      <c r="Q526" s="86">
        <f t="shared" si="70"/>
        <v>-21</v>
      </c>
      <c r="R526" s="87">
        <f t="shared" si="72"/>
        <v>0</v>
      </c>
      <c r="S526" s="87">
        <f t="shared" si="71"/>
        <v>0</v>
      </c>
      <c r="T526" s="136">
        <f t="shared" ca="1" si="73"/>
        <v>159</v>
      </c>
      <c r="U526" s="154"/>
      <c r="V526" t="e">
        <v>#N/A</v>
      </c>
      <c r="W526" t="e">
        <v>#N/A</v>
      </c>
      <c r="X526" t="s">
        <v>307</v>
      </c>
      <c r="Y526" t="s">
        <v>303</v>
      </c>
      <c r="Z526" t="s">
        <v>255</v>
      </c>
    </row>
    <row r="527" spans="1:33" x14ac:dyDescent="0.35">
      <c r="A527" s="59" t="str">
        <f t="shared" si="77"/>
        <v>L50-E-12-12-40-80-MULT-ASYMPOUS270332</v>
      </c>
      <c r="B527" s="133">
        <v>45569</v>
      </c>
      <c r="C527" s="81">
        <f t="shared" ca="1" si="75"/>
        <v>45729</v>
      </c>
      <c r="D527" s="14" t="s">
        <v>626</v>
      </c>
      <c r="E527" s="82" t="str">
        <f t="shared" si="74"/>
        <v>L50-E-12</v>
      </c>
      <c r="F527" s="135" t="s">
        <v>87</v>
      </c>
      <c r="G527" s="135" t="s">
        <v>625</v>
      </c>
      <c r="H527" s="153">
        <v>30850183</v>
      </c>
      <c r="I527" s="145">
        <v>21</v>
      </c>
      <c r="J527" s="144">
        <f t="shared" si="76"/>
        <v>3</v>
      </c>
      <c r="K527" s="135" t="s">
        <v>787</v>
      </c>
      <c r="L527" s="84">
        <v>0</v>
      </c>
      <c r="M527" s="84">
        <v>0</v>
      </c>
      <c r="N527" s="84">
        <v>0</v>
      </c>
      <c r="O527" s="84">
        <v>0</v>
      </c>
      <c r="P527" s="85"/>
      <c r="Q527" s="86">
        <f t="shared" si="70"/>
        <v>-21</v>
      </c>
      <c r="R527" s="87">
        <f t="shared" si="72"/>
        <v>0</v>
      </c>
      <c r="S527" s="87">
        <f t="shared" si="71"/>
        <v>0</v>
      </c>
      <c r="T527" s="136">
        <f t="shared" ca="1" si="73"/>
        <v>159</v>
      </c>
      <c r="U527" s="154" t="s">
        <v>608</v>
      </c>
      <c r="V527" t="e">
        <v>#N/A</v>
      </c>
      <c r="W527" t="e">
        <v>#N/A</v>
      </c>
      <c r="X527" t="s">
        <v>307</v>
      </c>
      <c r="Y527" t="s">
        <v>303</v>
      </c>
      <c r="Z527" t="s">
        <v>255</v>
      </c>
    </row>
    <row r="528" spans="1:33" x14ac:dyDescent="0.35">
      <c r="A528" s="59" t="str">
        <f t="shared" si="77"/>
        <v>ASY-000031-00POUS270449</v>
      </c>
      <c r="B528" s="133">
        <v>45569</v>
      </c>
      <c r="C528" s="81">
        <f t="shared" ca="1" si="75"/>
        <v>45729</v>
      </c>
      <c r="D528" s="14" t="s">
        <v>346</v>
      </c>
      <c r="E528" s="82" t="str">
        <f t="shared" si="74"/>
        <v>ASY-0000</v>
      </c>
      <c r="F528" s="135" t="s">
        <v>88</v>
      </c>
      <c r="G528" s="135" t="s">
        <v>627</v>
      </c>
      <c r="H528" s="153">
        <v>50850374</v>
      </c>
      <c r="I528" s="145">
        <v>20</v>
      </c>
      <c r="J528" s="144">
        <f t="shared" si="76"/>
        <v>3</v>
      </c>
      <c r="K528" s="135" t="s">
        <v>787</v>
      </c>
      <c r="L528" s="84">
        <v>0</v>
      </c>
      <c r="M528" s="84">
        <v>0</v>
      </c>
      <c r="N528" s="84">
        <v>0</v>
      </c>
      <c r="O528" s="84">
        <v>0</v>
      </c>
      <c r="P528" s="85"/>
      <c r="Q528" s="86">
        <f t="shared" si="70"/>
        <v>-20</v>
      </c>
      <c r="R528" s="87">
        <f t="shared" si="72"/>
        <v>0</v>
      </c>
      <c r="S528" s="87">
        <f t="shared" si="71"/>
        <v>0</v>
      </c>
      <c r="T528" s="136">
        <f t="shared" ca="1" si="73"/>
        <v>159</v>
      </c>
      <c r="U528" s="154"/>
      <c r="V528" t="e">
        <v>#N/A</v>
      </c>
      <c r="W528" t="e">
        <v>#N/A</v>
      </c>
      <c r="X528" t="s">
        <v>307</v>
      </c>
      <c r="Y528" t="s">
        <v>303</v>
      </c>
      <c r="Z528" t="s">
        <v>255</v>
      </c>
    </row>
    <row r="529" spans="1:26" x14ac:dyDescent="0.35">
      <c r="A529" s="59" t="str">
        <f t="shared" si="77"/>
        <v>L50-E-12-12-30-90-MULT-9X9POUS270449</v>
      </c>
      <c r="B529" s="133">
        <v>45569</v>
      </c>
      <c r="C529" s="81">
        <f t="shared" ca="1" si="75"/>
        <v>45729</v>
      </c>
      <c r="D529" s="14" t="s">
        <v>613</v>
      </c>
      <c r="E529" s="82" t="str">
        <f t="shared" si="74"/>
        <v>L50-E-12</v>
      </c>
      <c r="F529" s="135" t="s">
        <v>87</v>
      </c>
      <c r="G529" s="135" t="s">
        <v>627</v>
      </c>
      <c r="H529" s="153">
        <v>30850184</v>
      </c>
      <c r="I529" s="145">
        <v>20</v>
      </c>
      <c r="J529" s="144">
        <f t="shared" si="76"/>
        <v>3</v>
      </c>
      <c r="K529" s="135" t="s">
        <v>787</v>
      </c>
      <c r="L529" s="84">
        <v>0</v>
      </c>
      <c r="M529" s="84">
        <v>0</v>
      </c>
      <c r="N529" s="84">
        <v>0</v>
      </c>
      <c r="O529" s="84">
        <v>0</v>
      </c>
      <c r="P529" s="85"/>
      <c r="Q529" s="86">
        <f t="shared" si="70"/>
        <v>-20</v>
      </c>
      <c r="R529" s="87">
        <f t="shared" si="72"/>
        <v>0</v>
      </c>
      <c r="S529" s="87">
        <f t="shared" si="71"/>
        <v>0</v>
      </c>
      <c r="T529" s="136">
        <f t="shared" ca="1" si="73"/>
        <v>159</v>
      </c>
      <c r="U529" s="154" t="s">
        <v>611</v>
      </c>
      <c r="V529" t="e">
        <v>#N/A</v>
      </c>
      <c r="W529" t="e">
        <v>#N/A</v>
      </c>
      <c r="X529" t="s">
        <v>307</v>
      </c>
      <c r="Y529" t="s">
        <v>303</v>
      </c>
      <c r="Z529" t="s">
        <v>255</v>
      </c>
    </row>
    <row r="530" spans="1:26" x14ac:dyDescent="0.35">
      <c r="A530" s="59" t="str">
        <f t="shared" si="77"/>
        <v>ASY-000048-00POUS270418</v>
      </c>
      <c r="B530" s="133">
        <v>45569</v>
      </c>
      <c r="C530" s="81">
        <f t="shared" ca="1" si="75"/>
        <v>45729</v>
      </c>
      <c r="D530" s="14" t="s">
        <v>614</v>
      </c>
      <c r="E530" s="82" t="str">
        <f t="shared" si="74"/>
        <v>ASY-0000</v>
      </c>
      <c r="F530" s="135" t="s">
        <v>88</v>
      </c>
      <c r="G530" s="135" t="s">
        <v>628</v>
      </c>
      <c r="H530" s="153">
        <v>50850375</v>
      </c>
      <c r="I530" s="145">
        <v>10</v>
      </c>
      <c r="J530" s="144">
        <f t="shared" si="76"/>
        <v>3</v>
      </c>
      <c r="K530" s="135" t="s">
        <v>787</v>
      </c>
      <c r="L530" s="84">
        <v>0</v>
      </c>
      <c r="M530" s="84">
        <v>0</v>
      </c>
      <c r="N530" s="84">
        <v>0</v>
      </c>
      <c r="O530" s="84">
        <v>0</v>
      </c>
      <c r="P530" s="85"/>
      <c r="Q530" s="86">
        <f t="shared" si="70"/>
        <v>-10</v>
      </c>
      <c r="R530" s="87">
        <f t="shared" si="72"/>
        <v>0</v>
      </c>
      <c r="S530" s="87">
        <f t="shared" si="71"/>
        <v>0</v>
      </c>
      <c r="T530" s="136">
        <f t="shared" ca="1" si="73"/>
        <v>159</v>
      </c>
      <c r="U530" s="154"/>
      <c r="V530" t="e">
        <v>#N/A</v>
      </c>
      <c r="W530" t="e">
        <v>#N/A</v>
      </c>
      <c r="X530" t="s">
        <v>307</v>
      </c>
      <c r="Y530" t="s">
        <v>303</v>
      </c>
      <c r="Z530" t="s">
        <v>255</v>
      </c>
    </row>
    <row r="531" spans="1:26" x14ac:dyDescent="0.35">
      <c r="A531" s="59" t="str">
        <f t="shared" si="77"/>
        <v>L50-E-12-04-30-80-MULT-40X60POUS270418</v>
      </c>
      <c r="B531" s="133">
        <v>45569</v>
      </c>
      <c r="C531" s="81">
        <f t="shared" ca="1" si="75"/>
        <v>45729</v>
      </c>
      <c r="D531" s="14" t="s">
        <v>629</v>
      </c>
      <c r="E531" s="82" t="str">
        <f t="shared" si="74"/>
        <v>L50-E-12</v>
      </c>
      <c r="F531" s="135" t="s">
        <v>87</v>
      </c>
      <c r="G531" s="135" t="s">
        <v>628</v>
      </c>
      <c r="H531" s="153">
        <v>30850185</v>
      </c>
      <c r="I531" s="145">
        <v>10</v>
      </c>
      <c r="J531" s="144">
        <f t="shared" si="76"/>
        <v>3</v>
      </c>
      <c r="K531" s="135" t="s">
        <v>787</v>
      </c>
      <c r="L531" s="84">
        <v>0</v>
      </c>
      <c r="M531" s="84">
        <v>0</v>
      </c>
      <c r="N531" s="84">
        <v>0</v>
      </c>
      <c r="O531" s="84">
        <v>0</v>
      </c>
      <c r="P531" s="85"/>
      <c r="Q531" s="86">
        <f t="shared" si="70"/>
        <v>-10</v>
      </c>
      <c r="R531" s="87">
        <f t="shared" si="72"/>
        <v>0</v>
      </c>
      <c r="S531" s="87">
        <f t="shared" si="71"/>
        <v>0</v>
      </c>
      <c r="T531" s="136">
        <f t="shared" ca="1" si="73"/>
        <v>159</v>
      </c>
      <c r="U531" s="154"/>
      <c r="V531" t="e">
        <v>#N/A</v>
      </c>
      <c r="W531" t="e">
        <v>#N/A</v>
      </c>
      <c r="X531" t="s">
        <v>307</v>
      </c>
      <c r="Y531" t="s">
        <v>303</v>
      </c>
      <c r="Z531" t="s">
        <v>255</v>
      </c>
    </row>
    <row r="532" spans="1:26" x14ac:dyDescent="0.35">
      <c r="A532" s="59" t="str">
        <f t="shared" si="77"/>
        <v>ASY-000041-00POUS270355</v>
      </c>
      <c r="B532" s="133">
        <v>45569</v>
      </c>
      <c r="C532" s="81">
        <f t="shared" ca="1" si="75"/>
        <v>45729</v>
      </c>
      <c r="D532" s="14" t="s">
        <v>194</v>
      </c>
      <c r="E532" s="82" t="str">
        <f t="shared" si="74"/>
        <v>ASY-0000</v>
      </c>
      <c r="F532" s="135" t="s">
        <v>88</v>
      </c>
      <c r="G532" s="135" t="s">
        <v>630</v>
      </c>
      <c r="H532" s="153">
        <v>50850376</v>
      </c>
      <c r="I532" s="145">
        <v>9</v>
      </c>
      <c r="J532" s="144">
        <f t="shared" si="76"/>
        <v>3</v>
      </c>
      <c r="K532" s="135" t="s">
        <v>787</v>
      </c>
      <c r="L532" s="84">
        <v>0</v>
      </c>
      <c r="M532" s="84">
        <v>0</v>
      </c>
      <c r="N532" s="84">
        <v>0</v>
      </c>
      <c r="O532" s="84">
        <v>0</v>
      </c>
      <c r="P532" s="85"/>
      <c r="Q532" s="86">
        <f t="shared" si="70"/>
        <v>-9</v>
      </c>
      <c r="R532" s="87">
        <f t="shared" si="72"/>
        <v>0</v>
      </c>
      <c r="S532" s="87">
        <f t="shared" si="71"/>
        <v>0</v>
      </c>
      <c r="T532" s="136">
        <f t="shared" ca="1" si="73"/>
        <v>159</v>
      </c>
      <c r="U532" s="154"/>
      <c r="V532" t="e">
        <v>#N/A</v>
      </c>
      <c r="W532" t="e">
        <v>#N/A</v>
      </c>
      <c r="X532" t="s">
        <v>307</v>
      </c>
      <c r="Y532" t="s">
        <v>303</v>
      </c>
      <c r="Z532" t="s">
        <v>255</v>
      </c>
    </row>
    <row r="533" spans="1:26" x14ac:dyDescent="0.35">
      <c r="A533" s="59" t="str">
        <f t="shared" si="77"/>
        <v>L50-E-12-12-50-80-MULT-25X25POUS270355</v>
      </c>
      <c r="B533" s="133">
        <v>45569</v>
      </c>
      <c r="C533" s="81">
        <f t="shared" ca="1" si="75"/>
        <v>45729</v>
      </c>
      <c r="D533" s="14" t="s">
        <v>631</v>
      </c>
      <c r="E533" s="82" t="str">
        <f t="shared" si="74"/>
        <v>L50-E-12</v>
      </c>
      <c r="F533" s="135" t="s">
        <v>87</v>
      </c>
      <c r="G533" s="16" t="s">
        <v>630</v>
      </c>
      <c r="H533" s="153">
        <v>30850186</v>
      </c>
      <c r="I533" s="145">
        <v>9</v>
      </c>
      <c r="J533" s="144">
        <f t="shared" si="76"/>
        <v>3</v>
      </c>
      <c r="K533" s="135" t="s">
        <v>787</v>
      </c>
      <c r="L533" s="84">
        <v>0</v>
      </c>
      <c r="M533" s="84">
        <v>0</v>
      </c>
      <c r="N533" s="84">
        <v>0</v>
      </c>
      <c r="O533" s="84">
        <v>0</v>
      </c>
      <c r="P533" s="85"/>
      <c r="Q533" s="86">
        <f t="shared" si="70"/>
        <v>-9</v>
      </c>
      <c r="R533" s="87">
        <f t="shared" si="72"/>
        <v>0</v>
      </c>
      <c r="S533" s="87">
        <f t="shared" si="71"/>
        <v>0</v>
      </c>
      <c r="T533" s="136">
        <f t="shared" ca="1" si="73"/>
        <v>159</v>
      </c>
      <c r="U533" s="154" t="s">
        <v>632</v>
      </c>
      <c r="V533" t="e">
        <v>#N/A</v>
      </c>
      <c r="W533" t="e">
        <v>#N/A</v>
      </c>
      <c r="X533" t="s">
        <v>307</v>
      </c>
      <c r="Y533" t="s">
        <v>303</v>
      </c>
      <c r="Z533" t="s">
        <v>255</v>
      </c>
    </row>
    <row r="534" spans="1:26" x14ac:dyDescent="0.35">
      <c r="A534" s="59" t="str">
        <f t="shared" si="77"/>
        <v>ASY-000036-00POUS270356</v>
      </c>
      <c r="B534" s="133">
        <v>45569</v>
      </c>
      <c r="C534" s="81">
        <f t="shared" ca="1" si="75"/>
        <v>45729</v>
      </c>
      <c r="D534" s="14" t="s">
        <v>588</v>
      </c>
      <c r="E534" s="82" t="str">
        <f t="shared" si="74"/>
        <v>ASY-0000</v>
      </c>
      <c r="F534" s="135" t="s">
        <v>88</v>
      </c>
      <c r="G534" s="135" t="s">
        <v>633</v>
      </c>
      <c r="H534" s="153">
        <v>50850377</v>
      </c>
      <c r="I534" s="145">
        <v>9</v>
      </c>
      <c r="J534" s="144">
        <f t="shared" si="76"/>
        <v>3</v>
      </c>
      <c r="K534" s="135" t="s">
        <v>787</v>
      </c>
      <c r="L534" s="84">
        <v>0</v>
      </c>
      <c r="M534" s="84">
        <v>0</v>
      </c>
      <c r="N534" s="84">
        <v>0</v>
      </c>
      <c r="O534" s="84">
        <v>0</v>
      </c>
      <c r="P534" s="85"/>
      <c r="Q534" s="86">
        <f t="shared" si="70"/>
        <v>-9</v>
      </c>
      <c r="R534" s="87">
        <f t="shared" si="72"/>
        <v>0</v>
      </c>
      <c r="S534" s="87">
        <f t="shared" si="71"/>
        <v>0</v>
      </c>
      <c r="T534" s="136">
        <f t="shared" ca="1" si="73"/>
        <v>159</v>
      </c>
      <c r="U534" s="154"/>
      <c r="V534" t="e">
        <v>#N/A</v>
      </c>
      <c r="W534" t="e">
        <v>#N/A</v>
      </c>
      <c r="X534" t="s">
        <v>307</v>
      </c>
      <c r="Y534" t="s">
        <v>303</v>
      </c>
      <c r="Z534" t="s">
        <v>255</v>
      </c>
    </row>
    <row r="535" spans="1:26" x14ac:dyDescent="0.35">
      <c r="A535" s="59" t="str">
        <f t="shared" si="77"/>
        <v>L50-E-12-10-27-80-MULT-15X15POUS270356</v>
      </c>
      <c r="B535" s="133">
        <v>45569</v>
      </c>
      <c r="C535" s="81">
        <f t="shared" ca="1" si="75"/>
        <v>45729</v>
      </c>
      <c r="D535" s="14" t="s">
        <v>634</v>
      </c>
      <c r="E535" s="82" t="str">
        <f t="shared" si="74"/>
        <v>L50-E-12</v>
      </c>
      <c r="F535" s="135" t="s">
        <v>87</v>
      </c>
      <c r="G535" s="135" t="s">
        <v>633</v>
      </c>
      <c r="H535" s="153">
        <v>30850187</v>
      </c>
      <c r="I535" s="145">
        <v>9</v>
      </c>
      <c r="J535" s="144">
        <f t="shared" si="76"/>
        <v>3</v>
      </c>
      <c r="K535" s="135" t="s">
        <v>787</v>
      </c>
      <c r="L535" s="84">
        <v>0</v>
      </c>
      <c r="M535" s="84">
        <v>0</v>
      </c>
      <c r="N535" s="84">
        <v>0</v>
      </c>
      <c r="O535" s="84">
        <v>0</v>
      </c>
      <c r="P535" s="85"/>
      <c r="Q535" s="86">
        <f t="shared" si="70"/>
        <v>-9</v>
      </c>
      <c r="R535" s="87">
        <f t="shared" si="72"/>
        <v>0</v>
      </c>
      <c r="S535" s="87">
        <f t="shared" si="71"/>
        <v>0</v>
      </c>
      <c r="T535" s="136">
        <f t="shared" ca="1" si="73"/>
        <v>159</v>
      </c>
      <c r="U535" s="154"/>
      <c r="V535" t="e">
        <v>#N/A</v>
      </c>
      <c r="W535" t="e">
        <v>#N/A</v>
      </c>
      <c r="X535" t="s">
        <v>307</v>
      </c>
      <c r="Y535" t="s">
        <v>303</v>
      </c>
      <c r="Z535" t="s">
        <v>255</v>
      </c>
    </row>
    <row r="536" spans="1:26" x14ac:dyDescent="0.35">
      <c r="A536" s="59" t="str">
        <f t="shared" si="77"/>
        <v>ASY-000031-00POUS270540</v>
      </c>
      <c r="B536" s="133">
        <v>45569</v>
      </c>
      <c r="C536" s="81">
        <f t="shared" ca="1" si="75"/>
        <v>45729</v>
      </c>
      <c r="D536" s="14" t="s">
        <v>346</v>
      </c>
      <c r="E536" s="82" t="str">
        <f t="shared" si="74"/>
        <v>ASY-0000</v>
      </c>
      <c r="F536" s="135" t="s">
        <v>88</v>
      </c>
      <c r="G536" s="135" t="s">
        <v>635</v>
      </c>
      <c r="H536" s="153">
        <v>50850378</v>
      </c>
      <c r="I536" s="145">
        <v>6</v>
      </c>
      <c r="J536" s="144">
        <f t="shared" si="76"/>
        <v>3</v>
      </c>
      <c r="K536" s="135" t="s">
        <v>787</v>
      </c>
      <c r="L536" s="84">
        <v>0</v>
      </c>
      <c r="M536" s="84">
        <v>0</v>
      </c>
      <c r="N536" s="84">
        <v>0</v>
      </c>
      <c r="O536" s="84">
        <v>0</v>
      </c>
      <c r="P536" s="85"/>
      <c r="Q536" s="86">
        <f t="shared" si="70"/>
        <v>-6</v>
      </c>
      <c r="R536" s="87">
        <f t="shared" si="72"/>
        <v>0</v>
      </c>
      <c r="S536" s="87">
        <f t="shared" si="71"/>
        <v>0</v>
      </c>
      <c r="T536" s="136">
        <f t="shared" ca="1" si="73"/>
        <v>159</v>
      </c>
      <c r="U536" s="154"/>
      <c r="V536" t="e">
        <v>#N/A</v>
      </c>
      <c r="W536" t="e">
        <v>#N/A</v>
      </c>
      <c r="X536" t="s">
        <v>307</v>
      </c>
      <c r="Y536" t="s">
        <v>303</v>
      </c>
      <c r="Z536" t="s">
        <v>255</v>
      </c>
    </row>
    <row r="537" spans="1:26" x14ac:dyDescent="0.35">
      <c r="A537" s="59" t="str">
        <f t="shared" si="77"/>
        <v>L50-E-12-12-40-80-MULT-9X9POUS270540</v>
      </c>
      <c r="B537" s="133">
        <v>45569</v>
      </c>
      <c r="C537" s="81">
        <f t="shared" ca="1" si="75"/>
        <v>45729</v>
      </c>
      <c r="D537" s="14" t="s">
        <v>636</v>
      </c>
      <c r="E537" s="82" t="str">
        <f t="shared" si="74"/>
        <v>L50-E-12</v>
      </c>
      <c r="F537" s="135" t="s">
        <v>87</v>
      </c>
      <c r="G537" s="135" t="s">
        <v>635</v>
      </c>
      <c r="H537" s="153">
        <v>30850188</v>
      </c>
      <c r="I537" s="145">
        <v>6</v>
      </c>
      <c r="J537" s="144">
        <f t="shared" si="76"/>
        <v>3</v>
      </c>
      <c r="K537" s="135" t="s">
        <v>787</v>
      </c>
      <c r="L537" s="84">
        <v>0</v>
      </c>
      <c r="M537" s="84">
        <v>0</v>
      </c>
      <c r="N537" s="84">
        <v>0</v>
      </c>
      <c r="O537" s="84">
        <v>0</v>
      </c>
      <c r="P537" s="85"/>
      <c r="Q537" s="86">
        <f t="shared" si="70"/>
        <v>-6</v>
      </c>
      <c r="R537" s="87">
        <f t="shared" si="72"/>
        <v>0</v>
      </c>
      <c r="S537" s="87">
        <f t="shared" si="71"/>
        <v>0</v>
      </c>
      <c r="T537" s="136">
        <f t="shared" ca="1" si="73"/>
        <v>159</v>
      </c>
      <c r="U537" s="154" t="s">
        <v>608</v>
      </c>
      <c r="V537" t="e">
        <v>#N/A</v>
      </c>
      <c r="W537" t="e">
        <v>#N/A</v>
      </c>
      <c r="X537" t="s">
        <v>307</v>
      </c>
      <c r="Y537" t="s">
        <v>303</v>
      </c>
      <c r="Z537" t="s">
        <v>255</v>
      </c>
    </row>
    <row r="538" spans="1:26" x14ac:dyDescent="0.35">
      <c r="A538" s="59" t="str">
        <f t="shared" si="77"/>
        <v>ASY-000041-00POUS270436</v>
      </c>
      <c r="B538" s="133">
        <v>45569</v>
      </c>
      <c r="C538" s="81">
        <f t="shared" ca="1" si="75"/>
        <v>45729</v>
      </c>
      <c r="D538" s="14" t="s">
        <v>194</v>
      </c>
      <c r="E538" s="82" t="str">
        <f t="shared" si="74"/>
        <v>ASY-0000</v>
      </c>
      <c r="F538" s="135" t="s">
        <v>88</v>
      </c>
      <c r="G538" s="135" t="s">
        <v>637</v>
      </c>
      <c r="H538" s="153">
        <v>50850379</v>
      </c>
      <c r="I538" s="145">
        <v>6</v>
      </c>
      <c r="J538" s="144">
        <f t="shared" si="76"/>
        <v>3</v>
      </c>
      <c r="K538" s="135" t="s">
        <v>787</v>
      </c>
      <c r="L538" s="84">
        <v>0</v>
      </c>
      <c r="M538" s="84">
        <v>0</v>
      </c>
      <c r="N538" s="84">
        <v>0</v>
      </c>
      <c r="O538" s="84">
        <v>0</v>
      </c>
      <c r="P538" s="85"/>
      <c r="Q538" s="86">
        <f t="shared" si="70"/>
        <v>-6</v>
      </c>
      <c r="R538" s="87">
        <f t="shared" si="72"/>
        <v>0</v>
      </c>
      <c r="S538" s="87">
        <f t="shared" si="71"/>
        <v>0</v>
      </c>
      <c r="T538" s="136">
        <f t="shared" ca="1" si="73"/>
        <v>159</v>
      </c>
      <c r="U538" s="154"/>
      <c r="V538" t="e">
        <v>#N/A</v>
      </c>
      <c r="W538" t="e">
        <v>#N/A</v>
      </c>
      <c r="X538" t="s">
        <v>307</v>
      </c>
      <c r="Y538" t="s">
        <v>303</v>
      </c>
      <c r="Z538" t="s">
        <v>255</v>
      </c>
    </row>
    <row r="539" spans="1:26" x14ac:dyDescent="0.35">
      <c r="A539" s="59" t="str">
        <f t="shared" si="77"/>
        <v>L50-E-12-06-30-80-MULT-25X25POUS270436</v>
      </c>
      <c r="B539" s="133">
        <v>45569</v>
      </c>
      <c r="C539" s="81">
        <f t="shared" ca="1" si="75"/>
        <v>45729</v>
      </c>
      <c r="D539" s="14" t="s">
        <v>638</v>
      </c>
      <c r="E539" s="82" t="str">
        <f t="shared" si="74"/>
        <v>L50-E-12</v>
      </c>
      <c r="F539" s="135" t="s">
        <v>87</v>
      </c>
      <c r="G539" s="135" t="s">
        <v>637</v>
      </c>
      <c r="H539" s="153">
        <v>30850189</v>
      </c>
      <c r="I539" s="145">
        <v>6</v>
      </c>
      <c r="J539" s="144">
        <f t="shared" si="76"/>
        <v>3</v>
      </c>
      <c r="K539" s="135" t="s">
        <v>787</v>
      </c>
      <c r="L539" s="84">
        <v>0</v>
      </c>
      <c r="M539" s="84">
        <v>0</v>
      </c>
      <c r="N539" s="84">
        <v>0</v>
      </c>
      <c r="O539" s="84">
        <v>0</v>
      </c>
      <c r="P539" s="85"/>
      <c r="Q539" s="86">
        <f t="shared" si="70"/>
        <v>-6</v>
      </c>
      <c r="R539" s="87">
        <f t="shared" si="72"/>
        <v>0</v>
      </c>
      <c r="S539" s="87">
        <f t="shared" si="71"/>
        <v>0</v>
      </c>
      <c r="T539" s="136">
        <f t="shared" ca="1" si="73"/>
        <v>159</v>
      </c>
      <c r="U539" s="154"/>
      <c r="V539" t="e">
        <v>#N/A</v>
      </c>
      <c r="W539" t="e">
        <v>#N/A</v>
      </c>
      <c r="X539" t="s">
        <v>307</v>
      </c>
      <c r="Y539" t="s">
        <v>303</v>
      </c>
      <c r="Z539" t="s">
        <v>255</v>
      </c>
    </row>
    <row r="540" spans="1:26" x14ac:dyDescent="0.35">
      <c r="A540" s="59" t="str">
        <f t="shared" si="77"/>
        <v>ASY-000029-00POUS270341</v>
      </c>
      <c r="B540" s="133">
        <v>45569</v>
      </c>
      <c r="C540" s="81">
        <f t="shared" ca="1" si="75"/>
        <v>45729</v>
      </c>
      <c r="D540" s="14" t="s">
        <v>639</v>
      </c>
      <c r="E540" s="82" t="str">
        <f t="shared" si="74"/>
        <v>ASY-0000</v>
      </c>
      <c r="F540" s="135" t="s">
        <v>88</v>
      </c>
      <c r="G540" s="135" t="s">
        <v>640</v>
      </c>
      <c r="H540" s="153">
        <v>50850380</v>
      </c>
      <c r="I540" s="145">
        <v>6</v>
      </c>
      <c r="J540" s="144">
        <f t="shared" si="76"/>
        <v>3</v>
      </c>
      <c r="K540" s="135" t="s">
        <v>787</v>
      </c>
      <c r="L540" s="84">
        <v>0</v>
      </c>
      <c r="M540" s="84">
        <v>0</v>
      </c>
      <c r="N540" s="84">
        <v>0</v>
      </c>
      <c r="O540" s="84">
        <v>0</v>
      </c>
      <c r="P540" s="85"/>
      <c r="Q540" s="86">
        <f t="shared" si="70"/>
        <v>-6</v>
      </c>
      <c r="R540" s="87">
        <f t="shared" si="72"/>
        <v>0</v>
      </c>
      <c r="S540" s="87">
        <f t="shared" si="71"/>
        <v>0</v>
      </c>
      <c r="T540" s="136">
        <f t="shared" ca="1" si="73"/>
        <v>159</v>
      </c>
      <c r="U540" s="154"/>
      <c r="V540" t="e">
        <v>#N/A</v>
      </c>
      <c r="W540" t="e">
        <v>#N/A</v>
      </c>
      <c r="X540" t="s">
        <v>307</v>
      </c>
      <c r="Y540" t="s">
        <v>303</v>
      </c>
      <c r="Z540" t="s">
        <v>255</v>
      </c>
    </row>
    <row r="541" spans="1:26" x14ac:dyDescent="0.35">
      <c r="A541" s="59" t="str">
        <f t="shared" si="77"/>
        <v>L50-E-12-08-30-80-MULT-LOLPOUS270341</v>
      </c>
      <c r="B541" s="133">
        <v>45569</v>
      </c>
      <c r="C541" s="81">
        <f t="shared" ca="1" si="75"/>
        <v>45729</v>
      </c>
      <c r="D541" s="14" t="s">
        <v>641</v>
      </c>
      <c r="E541" s="82" t="str">
        <f t="shared" si="74"/>
        <v>L50-E-12</v>
      </c>
      <c r="F541" s="135" t="s">
        <v>87</v>
      </c>
      <c r="G541" s="135" t="s">
        <v>640</v>
      </c>
      <c r="H541" s="153">
        <v>30850190</v>
      </c>
      <c r="I541" s="145">
        <v>6</v>
      </c>
      <c r="J541" s="144">
        <f t="shared" si="76"/>
        <v>3</v>
      </c>
      <c r="K541" s="135" t="s">
        <v>787</v>
      </c>
      <c r="L541" s="84">
        <v>0</v>
      </c>
      <c r="M541" s="84">
        <v>0</v>
      </c>
      <c r="N541" s="84">
        <v>0</v>
      </c>
      <c r="O541" s="84">
        <v>0</v>
      </c>
      <c r="P541" s="85"/>
      <c r="Q541" s="86">
        <f t="shared" si="70"/>
        <v>-6</v>
      </c>
      <c r="R541" s="87">
        <f t="shared" si="72"/>
        <v>0</v>
      </c>
      <c r="S541" s="87">
        <f t="shared" si="71"/>
        <v>0</v>
      </c>
      <c r="T541" s="136">
        <f t="shared" ca="1" si="73"/>
        <v>159</v>
      </c>
      <c r="U541" s="154"/>
      <c r="V541" t="e">
        <v>#N/A</v>
      </c>
      <c r="W541" t="e">
        <v>#N/A</v>
      </c>
      <c r="X541" t="s">
        <v>307</v>
      </c>
      <c r="Y541" t="s">
        <v>303</v>
      </c>
      <c r="Z541" t="s">
        <v>255</v>
      </c>
    </row>
    <row r="542" spans="1:26" x14ac:dyDescent="0.35">
      <c r="A542" s="59" t="str">
        <f t="shared" si="77"/>
        <v>ASY-000074-00POUS269992</v>
      </c>
      <c r="B542" s="133">
        <v>45569</v>
      </c>
      <c r="C542" s="81">
        <f t="shared" ca="1" si="75"/>
        <v>45729</v>
      </c>
      <c r="D542" s="14" t="s">
        <v>341</v>
      </c>
      <c r="E542" s="82" t="str">
        <f t="shared" si="74"/>
        <v>ASY-0000</v>
      </c>
      <c r="F542" s="135" t="s">
        <v>88</v>
      </c>
      <c r="G542" s="135" t="s">
        <v>642</v>
      </c>
      <c r="H542" s="153">
        <v>50850381</v>
      </c>
      <c r="I542" s="145">
        <v>5</v>
      </c>
      <c r="J542" s="144">
        <f t="shared" si="76"/>
        <v>3</v>
      </c>
      <c r="K542" s="135" t="s">
        <v>787</v>
      </c>
      <c r="L542" s="84">
        <v>0</v>
      </c>
      <c r="M542" s="84">
        <v>0</v>
      </c>
      <c r="N542" s="84">
        <v>0</v>
      </c>
      <c r="O542" s="84">
        <v>0</v>
      </c>
      <c r="P542" s="85"/>
      <c r="Q542" s="86">
        <f t="shared" si="70"/>
        <v>-5</v>
      </c>
      <c r="R542" s="87">
        <f t="shared" si="72"/>
        <v>0</v>
      </c>
      <c r="S542" s="87">
        <f t="shared" si="71"/>
        <v>0</v>
      </c>
      <c r="T542" s="136">
        <f t="shared" ca="1" si="73"/>
        <v>159</v>
      </c>
      <c r="U542" s="154"/>
      <c r="V542" t="e">
        <v>#N/A</v>
      </c>
      <c r="W542" t="e">
        <v>#N/A</v>
      </c>
      <c r="X542" t="s">
        <v>307</v>
      </c>
      <c r="Y542" t="s">
        <v>303</v>
      </c>
      <c r="Z542" t="s">
        <v>255</v>
      </c>
    </row>
    <row r="543" spans="1:26" x14ac:dyDescent="0.35">
      <c r="A543" s="59" t="str">
        <f t="shared" si="77"/>
        <v>L50-E-12-02-27-80-MULT-120POUS269992</v>
      </c>
      <c r="B543" s="133">
        <v>45569</v>
      </c>
      <c r="C543" s="81">
        <f t="shared" ca="1" si="75"/>
        <v>45729</v>
      </c>
      <c r="D543" s="14" t="s">
        <v>643</v>
      </c>
      <c r="E543" s="82" t="str">
        <f t="shared" si="74"/>
        <v>L50-E-12</v>
      </c>
      <c r="F543" s="135" t="s">
        <v>87</v>
      </c>
      <c r="G543" s="135" t="s">
        <v>642</v>
      </c>
      <c r="H543" s="153">
        <v>30850191</v>
      </c>
      <c r="I543" s="145">
        <v>5</v>
      </c>
      <c r="J543" s="144">
        <f t="shared" si="76"/>
        <v>3</v>
      </c>
      <c r="K543" s="135" t="s">
        <v>787</v>
      </c>
      <c r="L543" s="84">
        <v>0</v>
      </c>
      <c r="M543" s="84">
        <v>0</v>
      </c>
      <c r="N543" s="84">
        <v>0</v>
      </c>
      <c r="O543" s="84">
        <v>0</v>
      </c>
      <c r="P543" s="85"/>
      <c r="Q543" s="86">
        <f t="shared" si="70"/>
        <v>-5</v>
      </c>
      <c r="R543" s="87">
        <f t="shared" si="72"/>
        <v>0</v>
      </c>
      <c r="S543" s="87">
        <f t="shared" si="71"/>
        <v>0</v>
      </c>
      <c r="T543" s="136">
        <f t="shared" ca="1" si="73"/>
        <v>159</v>
      </c>
      <c r="U543" s="154"/>
      <c r="V543" t="e">
        <v>#N/A</v>
      </c>
      <c r="W543" t="e">
        <v>#N/A</v>
      </c>
      <c r="X543" t="s">
        <v>307</v>
      </c>
      <c r="Y543" t="s">
        <v>303</v>
      </c>
      <c r="Z543" t="s">
        <v>255</v>
      </c>
    </row>
    <row r="544" spans="1:26" x14ac:dyDescent="0.35">
      <c r="A544" s="59" t="str">
        <f t="shared" si="77"/>
        <v>ASY-000074-00POUS270538</v>
      </c>
      <c r="B544" s="133">
        <v>45569</v>
      </c>
      <c r="C544" s="81">
        <f t="shared" ca="1" si="75"/>
        <v>45729</v>
      </c>
      <c r="D544" s="14" t="s">
        <v>341</v>
      </c>
      <c r="E544" s="82" t="str">
        <f t="shared" si="74"/>
        <v>ASY-0000</v>
      </c>
      <c r="F544" s="135" t="s">
        <v>88</v>
      </c>
      <c r="G544" s="135" t="s">
        <v>644</v>
      </c>
      <c r="H544" s="153">
        <v>50850382</v>
      </c>
      <c r="I544" s="145">
        <v>5</v>
      </c>
      <c r="J544" s="144">
        <f t="shared" si="76"/>
        <v>3</v>
      </c>
      <c r="K544" s="135" t="s">
        <v>787</v>
      </c>
      <c r="L544" s="84">
        <v>0</v>
      </c>
      <c r="M544" s="84">
        <v>0</v>
      </c>
      <c r="N544" s="84">
        <v>0</v>
      </c>
      <c r="O544" s="84">
        <v>0</v>
      </c>
      <c r="P544" s="85"/>
      <c r="Q544" s="86">
        <f t="shared" si="70"/>
        <v>-5</v>
      </c>
      <c r="R544" s="87">
        <f t="shared" si="72"/>
        <v>0</v>
      </c>
      <c r="S544" s="87">
        <f t="shared" si="71"/>
        <v>0</v>
      </c>
      <c r="T544" s="136">
        <f t="shared" ca="1" si="73"/>
        <v>159</v>
      </c>
      <c r="U544" s="154"/>
      <c r="V544" t="e">
        <v>#N/A</v>
      </c>
      <c r="W544" t="e">
        <v>#N/A</v>
      </c>
      <c r="X544" t="s">
        <v>307</v>
      </c>
      <c r="Y544" t="s">
        <v>303</v>
      </c>
      <c r="Z544" t="s">
        <v>255</v>
      </c>
    </row>
    <row r="545" spans="1:26" x14ac:dyDescent="0.35">
      <c r="A545" s="59" t="str">
        <f t="shared" si="77"/>
        <v>L50-E-12-08-27-80-MULT-120POUS270538</v>
      </c>
      <c r="B545" s="133">
        <v>45569</v>
      </c>
      <c r="C545" s="81">
        <f t="shared" ca="1" si="75"/>
        <v>45729</v>
      </c>
      <c r="D545" s="14" t="s">
        <v>645</v>
      </c>
      <c r="E545" s="82" t="str">
        <f t="shared" si="74"/>
        <v>L50-E-12</v>
      </c>
      <c r="F545" s="135" t="s">
        <v>87</v>
      </c>
      <c r="G545" s="135" t="s">
        <v>644</v>
      </c>
      <c r="H545" s="153">
        <v>30850192</v>
      </c>
      <c r="I545" s="145">
        <v>5</v>
      </c>
      <c r="J545" s="144">
        <f t="shared" si="76"/>
        <v>3</v>
      </c>
      <c r="K545" s="135" t="s">
        <v>787</v>
      </c>
      <c r="L545" s="84">
        <v>0</v>
      </c>
      <c r="M545" s="84">
        <v>0</v>
      </c>
      <c r="N545" s="84">
        <v>0</v>
      </c>
      <c r="O545" s="84">
        <v>0</v>
      </c>
      <c r="P545" s="85"/>
      <c r="Q545" s="86">
        <f t="shared" si="70"/>
        <v>-5</v>
      </c>
      <c r="R545" s="87">
        <f t="shared" si="72"/>
        <v>0</v>
      </c>
      <c r="S545" s="87">
        <f t="shared" si="71"/>
        <v>0</v>
      </c>
      <c r="T545" s="136">
        <f t="shared" ca="1" si="73"/>
        <v>159</v>
      </c>
      <c r="U545" s="154"/>
      <c r="V545" t="e">
        <v>#N/A</v>
      </c>
      <c r="W545" t="e">
        <v>#N/A</v>
      </c>
      <c r="X545" t="s">
        <v>307</v>
      </c>
      <c r="Y545" t="s">
        <v>303</v>
      </c>
      <c r="Z545" t="s">
        <v>255</v>
      </c>
    </row>
    <row r="546" spans="1:26" x14ac:dyDescent="0.35">
      <c r="A546" s="59" t="str">
        <f t="shared" si="77"/>
        <v>ASY-000037-00POUS270330</v>
      </c>
      <c r="B546" s="133">
        <v>45569</v>
      </c>
      <c r="C546" s="81">
        <f t="shared" ca="1" si="75"/>
        <v>45729</v>
      </c>
      <c r="D546" s="14" t="s">
        <v>646</v>
      </c>
      <c r="E546" s="82" t="str">
        <f t="shared" si="74"/>
        <v>ASY-0000</v>
      </c>
      <c r="F546" s="135" t="s">
        <v>88</v>
      </c>
      <c r="G546" s="135" t="s">
        <v>647</v>
      </c>
      <c r="H546" s="153">
        <v>50850383</v>
      </c>
      <c r="I546" s="145">
        <v>4</v>
      </c>
      <c r="J546" s="144">
        <f t="shared" si="76"/>
        <v>3</v>
      </c>
      <c r="K546" s="135" t="s">
        <v>787</v>
      </c>
      <c r="L546" s="84">
        <v>0</v>
      </c>
      <c r="M546" s="84">
        <v>0</v>
      </c>
      <c r="N546" s="84">
        <v>0</v>
      </c>
      <c r="O546" s="84">
        <v>0</v>
      </c>
      <c r="P546" s="85"/>
      <c r="Q546" s="86">
        <f t="shared" si="70"/>
        <v>-4</v>
      </c>
      <c r="R546" s="87">
        <f t="shared" si="72"/>
        <v>0</v>
      </c>
      <c r="S546" s="87">
        <f t="shared" si="71"/>
        <v>0</v>
      </c>
      <c r="T546" s="136">
        <f t="shared" ca="1" si="73"/>
        <v>159</v>
      </c>
      <c r="U546" s="154"/>
      <c r="V546" t="e">
        <v>#N/A</v>
      </c>
      <c r="W546" t="e">
        <v>#N/A</v>
      </c>
      <c r="X546" t="s">
        <v>307</v>
      </c>
      <c r="Y546" t="s">
        <v>303</v>
      </c>
      <c r="Z546" t="s">
        <v>255</v>
      </c>
    </row>
    <row r="547" spans="1:26" x14ac:dyDescent="0.35">
      <c r="A547" s="59" t="str">
        <f t="shared" si="77"/>
        <v>L50-E-12-04-40-80-MULT-15X23POUS270330</v>
      </c>
      <c r="B547" s="133">
        <v>45569</v>
      </c>
      <c r="C547" s="81">
        <f t="shared" ca="1" si="75"/>
        <v>45729</v>
      </c>
      <c r="D547" s="14" t="s">
        <v>648</v>
      </c>
      <c r="E547" s="82" t="str">
        <f t="shared" si="74"/>
        <v>L50-E-12</v>
      </c>
      <c r="F547" s="135" t="s">
        <v>87</v>
      </c>
      <c r="G547" s="135" t="s">
        <v>647</v>
      </c>
      <c r="H547" s="153">
        <v>30850193</v>
      </c>
      <c r="I547" s="145">
        <v>4</v>
      </c>
      <c r="J547" s="144">
        <f t="shared" si="76"/>
        <v>3</v>
      </c>
      <c r="K547" s="135" t="s">
        <v>787</v>
      </c>
      <c r="L547" s="84">
        <v>0</v>
      </c>
      <c r="M547" s="84">
        <v>0</v>
      </c>
      <c r="N547" s="84">
        <v>0</v>
      </c>
      <c r="O547" s="84">
        <v>0</v>
      </c>
      <c r="P547" s="85"/>
      <c r="Q547" s="86">
        <f t="shared" si="70"/>
        <v>-4</v>
      </c>
      <c r="R547" s="87">
        <f t="shared" si="72"/>
        <v>0</v>
      </c>
      <c r="S547" s="87">
        <f t="shared" si="71"/>
        <v>0</v>
      </c>
      <c r="T547" s="136">
        <f t="shared" ca="1" si="73"/>
        <v>159</v>
      </c>
      <c r="U547" s="154" t="s">
        <v>608</v>
      </c>
      <c r="V547" t="e">
        <v>#N/A</v>
      </c>
      <c r="W547" t="e">
        <v>#N/A</v>
      </c>
      <c r="X547" t="s">
        <v>307</v>
      </c>
      <c r="Y547" t="s">
        <v>303</v>
      </c>
      <c r="Z547" t="s">
        <v>255</v>
      </c>
    </row>
    <row r="548" spans="1:26" x14ac:dyDescent="0.35">
      <c r="A548" s="59" t="str">
        <f t="shared" si="77"/>
        <v>ASY-000032-00POUS269980</v>
      </c>
      <c r="B548" s="133">
        <v>45569</v>
      </c>
      <c r="C548" s="81">
        <f t="shared" ca="1" si="75"/>
        <v>45729</v>
      </c>
      <c r="D548" s="14" t="s">
        <v>348</v>
      </c>
      <c r="E548" s="82" t="str">
        <f t="shared" si="74"/>
        <v>ASY-0000</v>
      </c>
      <c r="F548" s="135" t="s">
        <v>88</v>
      </c>
      <c r="G548" s="135" t="s">
        <v>221</v>
      </c>
      <c r="H548" s="153">
        <v>50850384</v>
      </c>
      <c r="I548" s="145">
        <v>4</v>
      </c>
      <c r="J548" s="144">
        <f t="shared" si="76"/>
        <v>3</v>
      </c>
      <c r="K548" s="135" t="s">
        <v>787</v>
      </c>
      <c r="L548" s="84">
        <v>0</v>
      </c>
      <c r="M548" s="84">
        <v>0</v>
      </c>
      <c r="N548" s="84">
        <v>0</v>
      </c>
      <c r="O548" s="84">
        <v>0</v>
      </c>
      <c r="P548" s="85"/>
      <c r="Q548" s="86">
        <f t="shared" si="70"/>
        <v>-4</v>
      </c>
      <c r="R548" s="87">
        <f t="shared" si="72"/>
        <v>0</v>
      </c>
      <c r="S548" s="87">
        <f t="shared" si="71"/>
        <v>0</v>
      </c>
      <c r="T548" s="136">
        <f t="shared" ca="1" si="73"/>
        <v>159</v>
      </c>
      <c r="U548" s="154"/>
      <c r="V548" t="e">
        <v>#N/A</v>
      </c>
      <c r="W548" t="e">
        <v>#N/A</v>
      </c>
      <c r="X548" t="s">
        <v>307</v>
      </c>
      <c r="Y548" t="s">
        <v>303</v>
      </c>
      <c r="Z548" t="s">
        <v>255</v>
      </c>
    </row>
    <row r="549" spans="1:26" x14ac:dyDescent="0.35">
      <c r="A549" s="59" t="str">
        <f t="shared" si="77"/>
        <v>L50-E-12-06-27-80-MULT-9X17POUS269980</v>
      </c>
      <c r="B549" s="133">
        <v>45569</v>
      </c>
      <c r="C549" s="81">
        <f t="shared" ca="1" si="75"/>
        <v>45729</v>
      </c>
      <c r="D549" s="14" t="s">
        <v>649</v>
      </c>
      <c r="E549" s="82" t="str">
        <f t="shared" si="74"/>
        <v>L50-E-12</v>
      </c>
      <c r="F549" s="135" t="s">
        <v>87</v>
      </c>
      <c r="G549" s="135" t="s">
        <v>221</v>
      </c>
      <c r="H549" s="153">
        <v>30850194</v>
      </c>
      <c r="I549" s="145">
        <v>4</v>
      </c>
      <c r="J549" s="144">
        <f t="shared" si="76"/>
        <v>3</v>
      </c>
      <c r="K549" s="135" t="s">
        <v>787</v>
      </c>
      <c r="L549" s="84">
        <v>0</v>
      </c>
      <c r="M549" s="84">
        <v>0</v>
      </c>
      <c r="N549" s="84">
        <v>0</v>
      </c>
      <c r="O549" s="84">
        <v>0</v>
      </c>
      <c r="P549" s="85"/>
      <c r="Q549" s="86">
        <f t="shared" si="70"/>
        <v>-4</v>
      </c>
      <c r="R549" s="87">
        <f t="shared" si="72"/>
        <v>0</v>
      </c>
      <c r="S549" s="87">
        <f t="shared" si="71"/>
        <v>0</v>
      </c>
      <c r="T549" s="136">
        <f t="shared" ca="1" si="73"/>
        <v>159</v>
      </c>
      <c r="U549" s="154"/>
      <c r="V549" t="e">
        <v>#N/A</v>
      </c>
      <c r="W549" t="e">
        <v>#N/A</v>
      </c>
      <c r="X549" t="s">
        <v>307</v>
      </c>
      <c r="Y549" t="s">
        <v>303</v>
      </c>
      <c r="Z549" t="s">
        <v>255</v>
      </c>
    </row>
    <row r="550" spans="1:26" x14ac:dyDescent="0.35">
      <c r="A550" s="59" t="str">
        <f t="shared" si="77"/>
        <v>ASY-000044-00POUS270164</v>
      </c>
      <c r="B550" s="133">
        <v>45569</v>
      </c>
      <c r="C550" s="81">
        <f t="shared" ca="1" si="75"/>
        <v>45729</v>
      </c>
      <c r="D550" s="14" t="s">
        <v>622</v>
      </c>
      <c r="E550" s="82" t="str">
        <f t="shared" si="74"/>
        <v>ASY-0000</v>
      </c>
      <c r="F550" s="135" t="s">
        <v>88</v>
      </c>
      <c r="G550" s="135" t="s">
        <v>650</v>
      </c>
      <c r="H550" s="153">
        <v>50850385</v>
      </c>
      <c r="I550" s="145">
        <v>4</v>
      </c>
      <c r="J550" s="144">
        <f t="shared" si="76"/>
        <v>3</v>
      </c>
      <c r="K550" s="135" t="s">
        <v>787</v>
      </c>
      <c r="L550" s="84">
        <v>0</v>
      </c>
      <c r="M550" s="84">
        <v>0</v>
      </c>
      <c r="N550" s="84">
        <v>0</v>
      </c>
      <c r="O550" s="84">
        <v>0</v>
      </c>
      <c r="P550" s="85"/>
      <c r="Q550" s="86">
        <f t="shared" si="70"/>
        <v>-4</v>
      </c>
      <c r="R550" s="87">
        <f t="shared" si="72"/>
        <v>0</v>
      </c>
      <c r="S550" s="87">
        <f t="shared" si="71"/>
        <v>0</v>
      </c>
      <c r="T550" s="136">
        <f t="shared" ca="1" si="73"/>
        <v>159</v>
      </c>
      <c r="U550" s="154"/>
      <c r="V550" t="e">
        <v>#N/A</v>
      </c>
      <c r="W550" t="e">
        <v>#N/A</v>
      </c>
      <c r="X550" t="s">
        <v>307</v>
      </c>
      <c r="Y550" t="s">
        <v>303</v>
      </c>
      <c r="Z550" t="s">
        <v>255</v>
      </c>
    </row>
    <row r="551" spans="1:26" x14ac:dyDescent="0.35">
      <c r="A551" s="59" t="str">
        <f t="shared" si="77"/>
        <v>L50-E-12-06-40-80-MULT-25X75POUS270164</v>
      </c>
      <c r="B551" s="133">
        <v>45569</v>
      </c>
      <c r="C551" s="81">
        <f t="shared" ca="1" si="75"/>
        <v>45729</v>
      </c>
      <c r="D551" s="14" t="s">
        <v>651</v>
      </c>
      <c r="E551" s="82" t="str">
        <f t="shared" si="74"/>
        <v>L50-E-12</v>
      </c>
      <c r="F551" s="135" t="s">
        <v>87</v>
      </c>
      <c r="G551" s="135" t="s">
        <v>650</v>
      </c>
      <c r="H551" s="153">
        <v>30850195</v>
      </c>
      <c r="I551" s="145">
        <v>4</v>
      </c>
      <c r="J551" s="144">
        <f t="shared" si="76"/>
        <v>3</v>
      </c>
      <c r="K551" s="135" t="s">
        <v>787</v>
      </c>
      <c r="L551" s="84">
        <v>0</v>
      </c>
      <c r="M551" s="84">
        <v>0</v>
      </c>
      <c r="N551" s="84">
        <v>0</v>
      </c>
      <c r="O551" s="84">
        <v>0</v>
      </c>
      <c r="P551" s="85"/>
      <c r="Q551" s="86">
        <f t="shared" si="70"/>
        <v>-4</v>
      </c>
      <c r="R551" s="87">
        <f t="shared" si="72"/>
        <v>0</v>
      </c>
      <c r="S551" s="87">
        <f t="shared" si="71"/>
        <v>0</v>
      </c>
      <c r="T551" s="136">
        <f t="shared" ca="1" si="73"/>
        <v>159</v>
      </c>
      <c r="U551" s="154" t="s">
        <v>608</v>
      </c>
      <c r="V551" t="e">
        <v>#N/A</v>
      </c>
      <c r="W551" t="e">
        <v>#N/A</v>
      </c>
      <c r="X551" t="s">
        <v>307</v>
      </c>
      <c r="Y551" t="s">
        <v>303</v>
      </c>
      <c r="Z551" t="s">
        <v>255</v>
      </c>
    </row>
    <row r="552" spans="1:26" x14ac:dyDescent="0.35">
      <c r="A552" s="59" t="str">
        <f t="shared" si="77"/>
        <v>ASY-000034-00POUS270292</v>
      </c>
      <c r="B552" s="133">
        <v>45569</v>
      </c>
      <c r="C552" s="81">
        <f t="shared" ca="1" si="75"/>
        <v>45729</v>
      </c>
      <c r="D552" s="14" t="s">
        <v>339</v>
      </c>
      <c r="E552" s="82" t="str">
        <f t="shared" si="74"/>
        <v>ASY-0000</v>
      </c>
      <c r="F552" s="135" t="s">
        <v>88</v>
      </c>
      <c r="G552" s="135" t="s">
        <v>652</v>
      </c>
      <c r="H552" s="153">
        <v>50850386</v>
      </c>
      <c r="I552" s="145">
        <v>4</v>
      </c>
      <c r="J552" s="144">
        <f t="shared" si="76"/>
        <v>3</v>
      </c>
      <c r="K552" s="135" t="s">
        <v>787</v>
      </c>
      <c r="L552" s="84">
        <v>0</v>
      </c>
      <c r="M552" s="84">
        <v>0</v>
      </c>
      <c r="N552" s="84">
        <v>0</v>
      </c>
      <c r="O552" s="84">
        <v>0</v>
      </c>
      <c r="P552" s="85"/>
      <c r="Q552" s="86">
        <f t="shared" si="70"/>
        <v>-4</v>
      </c>
      <c r="R552" s="87">
        <f t="shared" si="72"/>
        <v>0</v>
      </c>
      <c r="S552" s="87">
        <f t="shared" si="71"/>
        <v>0</v>
      </c>
      <c r="T552" s="136">
        <f t="shared" ca="1" si="73"/>
        <v>159</v>
      </c>
      <c r="U552" s="154"/>
      <c r="V552" t="e">
        <v>#N/A</v>
      </c>
      <c r="W552" t="e">
        <v>#N/A</v>
      </c>
      <c r="X552" t="s">
        <v>307</v>
      </c>
      <c r="Y552" t="s">
        <v>303</v>
      </c>
      <c r="Z552" t="s">
        <v>255</v>
      </c>
    </row>
    <row r="553" spans="1:26" x14ac:dyDescent="0.35">
      <c r="A553" s="59" t="str">
        <f t="shared" si="77"/>
        <v>L50-E-12-08-40-80-MULT-9X59POUS270292</v>
      </c>
      <c r="B553" s="133">
        <v>45569</v>
      </c>
      <c r="C553" s="81">
        <f t="shared" ca="1" si="75"/>
        <v>45729</v>
      </c>
      <c r="D553" s="14" t="s">
        <v>653</v>
      </c>
      <c r="E553" s="82" t="str">
        <f t="shared" si="74"/>
        <v>L50-E-12</v>
      </c>
      <c r="F553" s="135" t="s">
        <v>87</v>
      </c>
      <c r="G553" s="135" t="s">
        <v>652</v>
      </c>
      <c r="H553" s="153">
        <v>30850196</v>
      </c>
      <c r="I553" s="145">
        <v>4</v>
      </c>
      <c r="J553" s="144">
        <f t="shared" si="76"/>
        <v>3</v>
      </c>
      <c r="K553" s="135" t="s">
        <v>787</v>
      </c>
      <c r="L553" s="84">
        <v>0</v>
      </c>
      <c r="M553" s="84">
        <v>0</v>
      </c>
      <c r="N553" s="84">
        <v>0</v>
      </c>
      <c r="O553" s="84">
        <v>0</v>
      </c>
      <c r="P553" s="85"/>
      <c r="Q553" s="86">
        <f t="shared" si="70"/>
        <v>-4</v>
      </c>
      <c r="R553" s="87">
        <f t="shared" si="72"/>
        <v>0</v>
      </c>
      <c r="S553" s="87">
        <f t="shared" si="71"/>
        <v>0</v>
      </c>
      <c r="T553" s="136">
        <f t="shared" ca="1" si="73"/>
        <v>159</v>
      </c>
      <c r="U553" s="154" t="s">
        <v>608</v>
      </c>
      <c r="V553" t="e">
        <v>#N/A</v>
      </c>
      <c r="W553" t="e">
        <v>#N/A</v>
      </c>
      <c r="X553" t="s">
        <v>307</v>
      </c>
      <c r="Y553" t="s">
        <v>303</v>
      </c>
      <c r="Z553" t="s">
        <v>255</v>
      </c>
    </row>
    <row r="554" spans="1:26" x14ac:dyDescent="0.35">
      <c r="A554" s="59" t="str">
        <f t="shared" si="77"/>
        <v>ASY-000048-00POUS270157</v>
      </c>
      <c r="B554" s="133">
        <v>45569</v>
      </c>
      <c r="C554" s="81">
        <f t="shared" ca="1" si="75"/>
        <v>45729</v>
      </c>
      <c r="D554" s="14" t="s">
        <v>614</v>
      </c>
      <c r="E554" s="82" t="str">
        <f t="shared" si="74"/>
        <v>ASY-0000</v>
      </c>
      <c r="F554" s="135" t="s">
        <v>88</v>
      </c>
      <c r="G554" s="135" t="s">
        <v>654</v>
      </c>
      <c r="H554" s="153">
        <v>50850387</v>
      </c>
      <c r="I554" s="145">
        <v>4</v>
      </c>
      <c r="J554" s="144">
        <f t="shared" si="76"/>
        <v>3</v>
      </c>
      <c r="K554" s="135" t="s">
        <v>787</v>
      </c>
      <c r="L554" s="84">
        <v>0</v>
      </c>
      <c r="M554" s="84">
        <v>0</v>
      </c>
      <c r="N554" s="84">
        <v>0</v>
      </c>
      <c r="O554" s="84">
        <v>0</v>
      </c>
      <c r="P554" s="85"/>
      <c r="Q554" s="86">
        <f t="shared" si="70"/>
        <v>-4</v>
      </c>
      <c r="R554" s="87">
        <f t="shared" si="72"/>
        <v>0</v>
      </c>
      <c r="S554" s="87">
        <f t="shared" si="71"/>
        <v>0</v>
      </c>
      <c r="T554" s="136">
        <f t="shared" ca="1" si="73"/>
        <v>159</v>
      </c>
      <c r="U554" s="154"/>
      <c r="V554" t="e">
        <v>#N/A</v>
      </c>
      <c r="W554" t="e">
        <v>#N/A</v>
      </c>
      <c r="X554" t="s">
        <v>307</v>
      </c>
      <c r="Y554" t="s">
        <v>303</v>
      </c>
      <c r="Z554" t="s">
        <v>255</v>
      </c>
    </row>
    <row r="555" spans="1:26" x14ac:dyDescent="0.35">
      <c r="A555" s="59" t="str">
        <f t="shared" si="77"/>
        <v>L50-E-12-10-35-80-MULT-40X60POUS270157</v>
      </c>
      <c r="B555" s="133">
        <v>45569</v>
      </c>
      <c r="C555" s="81">
        <f t="shared" ca="1" si="75"/>
        <v>45729</v>
      </c>
      <c r="D555" s="14" t="s">
        <v>655</v>
      </c>
      <c r="E555" s="82" t="str">
        <f t="shared" si="74"/>
        <v>L50-E-12</v>
      </c>
      <c r="F555" s="135" t="s">
        <v>87</v>
      </c>
      <c r="G555" s="135" t="s">
        <v>654</v>
      </c>
      <c r="H555" s="153">
        <v>30850260</v>
      </c>
      <c r="I555" s="145">
        <v>4</v>
      </c>
      <c r="J555" s="144">
        <f t="shared" si="76"/>
        <v>2</v>
      </c>
      <c r="K555" s="135" t="s">
        <v>787</v>
      </c>
      <c r="L555" s="84">
        <v>0</v>
      </c>
      <c r="M555" s="84">
        <v>0</v>
      </c>
      <c r="N555" s="84">
        <v>0</v>
      </c>
      <c r="O555" s="84">
        <v>0</v>
      </c>
      <c r="P555" s="85"/>
      <c r="Q555" s="86">
        <f t="shared" si="70"/>
        <v>-4</v>
      </c>
      <c r="R555" s="87">
        <f>IFERROR(VLOOKUP(H555,AB:AE,3,0),I555)</f>
        <v>0</v>
      </c>
      <c r="S555" s="87">
        <f t="shared" si="71"/>
        <v>0</v>
      </c>
      <c r="T555" s="136">
        <f t="shared" ca="1" si="73"/>
        <v>159</v>
      </c>
      <c r="U555" s="154" t="s">
        <v>621</v>
      </c>
      <c r="V555" t="e">
        <v>#N/A</v>
      </c>
      <c r="W555" t="e">
        <v>#N/A</v>
      </c>
      <c r="X555" t="e">
        <v>#N/A</v>
      </c>
      <c r="Y555" t="e">
        <v>#N/A</v>
      </c>
      <c r="Z555" t="s">
        <v>255</v>
      </c>
    </row>
    <row r="556" spans="1:26" x14ac:dyDescent="0.35">
      <c r="A556" s="59" t="str">
        <f t="shared" si="77"/>
        <v>ASY-000074-00POUS270245</v>
      </c>
      <c r="B556" s="133">
        <v>45569</v>
      </c>
      <c r="C556" s="81">
        <f t="shared" ca="1" si="75"/>
        <v>45729</v>
      </c>
      <c r="D556" s="14" t="s">
        <v>341</v>
      </c>
      <c r="E556" s="82" t="str">
        <f t="shared" si="74"/>
        <v>ASY-0000</v>
      </c>
      <c r="F556" s="135" t="s">
        <v>88</v>
      </c>
      <c r="G556" s="135" t="s">
        <v>656</v>
      </c>
      <c r="H556" s="153">
        <v>50850388</v>
      </c>
      <c r="I556" s="145">
        <v>4</v>
      </c>
      <c r="J556" s="144">
        <f t="shared" si="76"/>
        <v>3</v>
      </c>
      <c r="K556" s="135" t="s">
        <v>787</v>
      </c>
      <c r="L556" s="84">
        <v>0</v>
      </c>
      <c r="M556" s="84">
        <v>0</v>
      </c>
      <c r="N556" s="84">
        <v>0</v>
      </c>
      <c r="O556" s="84">
        <v>0</v>
      </c>
      <c r="P556" s="85"/>
      <c r="Q556" s="86">
        <f t="shared" si="70"/>
        <v>-4</v>
      </c>
      <c r="R556" s="87">
        <f t="shared" ref="R556:R587" si="78">IFERROR(VLOOKUP(H556,AB:AE,3,0),0)</f>
        <v>0</v>
      </c>
      <c r="S556" s="87">
        <f t="shared" si="71"/>
        <v>0</v>
      </c>
      <c r="T556" s="136">
        <f t="shared" ca="1" si="73"/>
        <v>159</v>
      </c>
      <c r="U556" s="154"/>
      <c r="V556" t="e">
        <v>#N/A</v>
      </c>
      <c r="W556" t="e">
        <v>#N/A</v>
      </c>
      <c r="X556" t="s">
        <v>307</v>
      </c>
      <c r="Y556" t="s">
        <v>303</v>
      </c>
      <c r="Z556" t="s">
        <v>255</v>
      </c>
    </row>
    <row r="557" spans="1:26" x14ac:dyDescent="0.35">
      <c r="A557" s="59" t="str">
        <f t="shared" si="77"/>
        <v>L50-E-12-12-27-80-MULT-120POUS270245</v>
      </c>
      <c r="B557" s="133">
        <v>45569</v>
      </c>
      <c r="C557" s="81">
        <f t="shared" ca="1" si="75"/>
        <v>45729</v>
      </c>
      <c r="D557" s="14" t="s">
        <v>657</v>
      </c>
      <c r="E557" s="82" t="str">
        <f t="shared" si="74"/>
        <v>L50-E-12</v>
      </c>
      <c r="F557" s="135" t="s">
        <v>87</v>
      </c>
      <c r="G557" s="135" t="s">
        <v>656</v>
      </c>
      <c r="H557" s="153">
        <v>30850198</v>
      </c>
      <c r="I557" s="145">
        <v>4</v>
      </c>
      <c r="J557" s="144">
        <f t="shared" si="76"/>
        <v>3</v>
      </c>
      <c r="K557" s="135" t="s">
        <v>787</v>
      </c>
      <c r="L557" s="84">
        <v>0</v>
      </c>
      <c r="M557" s="84">
        <v>0</v>
      </c>
      <c r="N557" s="84">
        <v>0</v>
      </c>
      <c r="O557" s="84">
        <v>0</v>
      </c>
      <c r="P557" s="85"/>
      <c r="Q557" s="86">
        <f t="shared" si="70"/>
        <v>-4</v>
      </c>
      <c r="R557" s="87">
        <f t="shared" si="78"/>
        <v>0</v>
      </c>
      <c r="S557" s="87">
        <f t="shared" si="71"/>
        <v>0</v>
      </c>
      <c r="T557" s="136">
        <f t="shared" ca="1" si="73"/>
        <v>159</v>
      </c>
      <c r="U557" s="154"/>
      <c r="V557" t="e">
        <v>#N/A</v>
      </c>
      <c r="W557" t="e">
        <v>#N/A</v>
      </c>
      <c r="X557" t="s">
        <v>307</v>
      </c>
      <c r="Y557" t="s">
        <v>303</v>
      </c>
      <c r="Z557" t="s">
        <v>255</v>
      </c>
    </row>
    <row r="558" spans="1:26" x14ac:dyDescent="0.35">
      <c r="A558" s="59" t="str">
        <f t="shared" si="77"/>
        <v>ASY-000048-00POUS270500</v>
      </c>
      <c r="B558" s="133">
        <v>45569</v>
      </c>
      <c r="C558" s="81">
        <f t="shared" ca="1" si="75"/>
        <v>45729</v>
      </c>
      <c r="D558" s="14" t="s">
        <v>614</v>
      </c>
      <c r="E558" s="82" t="str">
        <f t="shared" si="74"/>
        <v>ASY-0000</v>
      </c>
      <c r="F558" s="135" t="s">
        <v>88</v>
      </c>
      <c r="G558" s="135" t="s">
        <v>658</v>
      </c>
      <c r="H558" s="153">
        <v>50850389</v>
      </c>
      <c r="I558" s="145">
        <v>4</v>
      </c>
      <c r="J558" s="144">
        <f t="shared" si="76"/>
        <v>3</v>
      </c>
      <c r="K558" s="135" t="s">
        <v>787</v>
      </c>
      <c r="L558" s="84">
        <v>0</v>
      </c>
      <c r="M558" s="84">
        <v>0</v>
      </c>
      <c r="N558" s="84">
        <v>0</v>
      </c>
      <c r="O558" s="84">
        <v>0</v>
      </c>
      <c r="P558" s="85"/>
      <c r="Q558" s="86">
        <f t="shared" si="70"/>
        <v>-4</v>
      </c>
      <c r="R558" s="87">
        <f t="shared" si="78"/>
        <v>0</v>
      </c>
      <c r="S558" s="87">
        <f t="shared" si="71"/>
        <v>0</v>
      </c>
      <c r="T558" s="136">
        <f t="shared" ca="1" si="73"/>
        <v>159</v>
      </c>
      <c r="U558" s="154"/>
      <c r="V558" t="e">
        <v>#N/A</v>
      </c>
      <c r="W558" t="e">
        <v>#N/A</v>
      </c>
      <c r="X558" t="s">
        <v>307</v>
      </c>
      <c r="Y558" t="s">
        <v>303</v>
      </c>
      <c r="Z558" t="s">
        <v>255</v>
      </c>
    </row>
    <row r="559" spans="1:26" x14ac:dyDescent="0.35">
      <c r="A559" s="59" t="str">
        <f t="shared" si="77"/>
        <v>L50-E-12-12-30-90-MULT-40X60POUS270500</v>
      </c>
      <c r="B559" s="133">
        <v>45569</v>
      </c>
      <c r="C559" s="81">
        <f t="shared" ca="1" si="75"/>
        <v>45729</v>
      </c>
      <c r="D559" s="14" t="s">
        <v>616</v>
      </c>
      <c r="E559" s="82" t="str">
        <f t="shared" si="74"/>
        <v>L50-E-12</v>
      </c>
      <c r="F559" s="135" t="s">
        <v>87</v>
      </c>
      <c r="G559" s="135" t="s">
        <v>658</v>
      </c>
      <c r="H559" s="153">
        <v>30850199</v>
      </c>
      <c r="I559" s="145">
        <v>4</v>
      </c>
      <c r="J559" s="144">
        <f t="shared" si="76"/>
        <v>3</v>
      </c>
      <c r="K559" s="135" t="s">
        <v>787</v>
      </c>
      <c r="L559" s="84">
        <v>0</v>
      </c>
      <c r="M559" s="84">
        <v>0</v>
      </c>
      <c r="N559" s="84">
        <v>0</v>
      </c>
      <c r="O559" s="84">
        <v>0</v>
      </c>
      <c r="P559" s="85"/>
      <c r="Q559" s="86">
        <f t="shared" si="70"/>
        <v>-4</v>
      </c>
      <c r="R559" s="87">
        <f t="shared" si="78"/>
        <v>0</v>
      </c>
      <c r="S559" s="87">
        <f t="shared" si="71"/>
        <v>0</v>
      </c>
      <c r="T559" s="136">
        <f t="shared" ca="1" si="73"/>
        <v>159</v>
      </c>
      <c r="U559" s="154" t="s">
        <v>611</v>
      </c>
      <c r="V559" t="e">
        <v>#N/A</v>
      </c>
      <c r="W559" t="e">
        <v>#N/A</v>
      </c>
      <c r="X559" t="s">
        <v>307</v>
      </c>
      <c r="Y559" t="s">
        <v>303</v>
      </c>
      <c r="Z559" t="s">
        <v>255</v>
      </c>
    </row>
    <row r="560" spans="1:26" x14ac:dyDescent="0.35">
      <c r="A560" s="59" t="str">
        <f t="shared" si="77"/>
        <v>ASY-000033-00POUS270144</v>
      </c>
      <c r="B560" s="133">
        <v>45569</v>
      </c>
      <c r="C560" s="81">
        <f t="shared" ca="1" si="75"/>
        <v>45729</v>
      </c>
      <c r="D560" s="14" t="s">
        <v>103</v>
      </c>
      <c r="E560" s="82" t="str">
        <f t="shared" si="74"/>
        <v>ASY-0000</v>
      </c>
      <c r="F560" s="135" t="s">
        <v>88</v>
      </c>
      <c r="G560" s="135" t="s">
        <v>190</v>
      </c>
      <c r="H560" s="153">
        <v>50850390</v>
      </c>
      <c r="I560" s="145">
        <v>3</v>
      </c>
      <c r="J560" s="144">
        <f t="shared" si="76"/>
        <v>3</v>
      </c>
      <c r="K560" s="135" t="s">
        <v>787</v>
      </c>
      <c r="L560" s="84">
        <v>0</v>
      </c>
      <c r="M560" s="84">
        <v>0</v>
      </c>
      <c r="N560" s="84">
        <v>0</v>
      </c>
      <c r="O560" s="84">
        <v>0</v>
      </c>
      <c r="P560" s="85"/>
      <c r="Q560" s="86">
        <f t="shared" si="70"/>
        <v>-3</v>
      </c>
      <c r="R560" s="87">
        <f t="shared" si="78"/>
        <v>0</v>
      </c>
      <c r="S560" s="87">
        <f t="shared" si="71"/>
        <v>0</v>
      </c>
      <c r="T560" s="136">
        <f t="shared" ca="1" si="73"/>
        <v>159</v>
      </c>
      <c r="U560" s="154"/>
      <c r="V560" t="e">
        <v>#N/A</v>
      </c>
      <c r="W560" t="e">
        <v>#N/A</v>
      </c>
      <c r="X560" t="s">
        <v>307</v>
      </c>
      <c r="Y560" t="s">
        <v>303</v>
      </c>
      <c r="Z560" t="s">
        <v>255</v>
      </c>
    </row>
    <row r="561" spans="1:26" x14ac:dyDescent="0.35">
      <c r="A561" s="59" t="str">
        <f t="shared" si="77"/>
        <v>L50-E-12-04-35-90-MULT-9X29POUS270144</v>
      </c>
      <c r="B561" s="133">
        <v>45569</v>
      </c>
      <c r="C561" s="81">
        <f t="shared" ca="1" si="75"/>
        <v>45729</v>
      </c>
      <c r="D561" s="14" t="s">
        <v>659</v>
      </c>
      <c r="E561" s="82" t="str">
        <f t="shared" si="74"/>
        <v>L50-E-12</v>
      </c>
      <c r="F561" s="135" t="s">
        <v>87</v>
      </c>
      <c r="G561" s="135" t="s">
        <v>190</v>
      </c>
      <c r="H561" s="153">
        <v>30850200</v>
      </c>
      <c r="I561" s="145">
        <v>3</v>
      </c>
      <c r="J561" s="144">
        <f t="shared" si="76"/>
        <v>3</v>
      </c>
      <c r="K561" s="135" t="s">
        <v>787</v>
      </c>
      <c r="L561" s="84">
        <v>0</v>
      </c>
      <c r="M561" s="84">
        <v>0</v>
      </c>
      <c r="N561" s="84">
        <v>0</v>
      </c>
      <c r="O561" s="84">
        <v>0</v>
      </c>
      <c r="P561" s="85"/>
      <c r="Q561" s="86">
        <f t="shared" si="70"/>
        <v>-3</v>
      </c>
      <c r="R561" s="87">
        <f t="shared" si="78"/>
        <v>0</v>
      </c>
      <c r="S561" s="87">
        <f t="shared" si="71"/>
        <v>0</v>
      </c>
      <c r="T561" s="136">
        <f t="shared" ca="1" si="73"/>
        <v>159</v>
      </c>
      <c r="U561" s="154" t="s">
        <v>660</v>
      </c>
      <c r="V561" t="e">
        <v>#N/A</v>
      </c>
      <c r="W561" t="e">
        <v>#N/A</v>
      </c>
      <c r="X561" t="s">
        <v>307</v>
      </c>
      <c r="Y561" t="s">
        <v>303</v>
      </c>
      <c r="Z561" t="s">
        <v>255</v>
      </c>
    </row>
    <row r="562" spans="1:26" x14ac:dyDescent="0.35">
      <c r="A562" s="59" t="str">
        <f t="shared" si="77"/>
        <v>ASY-000034-00POUS270444</v>
      </c>
      <c r="B562" s="133">
        <v>45569</v>
      </c>
      <c r="C562" s="81">
        <f t="shared" ca="1" si="75"/>
        <v>45729</v>
      </c>
      <c r="D562" s="14" t="s">
        <v>339</v>
      </c>
      <c r="E562" s="82" t="str">
        <f t="shared" si="74"/>
        <v>ASY-0000</v>
      </c>
      <c r="F562" s="135" t="s">
        <v>88</v>
      </c>
      <c r="G562" s="135" t="s">
        <v>661</v>
      </c>
      <c r="H562" s="153">
        <v>50850391</v>
      </c>
      <c r="I562" s="145">
        <v>3</v>
      </c>
      <c r="J562" s="144">
        <f t="shared" si="76"/>
        <v>3</v>
      </c>
      <c r="K562" s="135" t="s">
        <v>787</v>
      </c>
      <c r="L562" s="84">
        <v>0</v>
      </c>
      <c r="M562" s="84">
        <v>0</v>
      </c>
      <c r="N562" s="84">
        <v>0</v>
      </c>
      <c r="O562" s="84">
        <v>0</v>
      </c>
      <c r="P562" s="85"/>
      <c r="Q562" s="86">
        <f t="shared" ref="Q562:Q625" si="79">(L562+M562+N562+O562)-I562</f>
        <v>-3</v>
      </c>
      <c r="R562" s="87">
        <f t="shared" si="78"/>
        <v>0</v>
      </c>
      <c r="S562" s="87">
        <f t="shared" ref="S562:S615" si="80">R562-L562</f>
        <v>0</v>
      </c>
      <c r="T562" s="136">
        <f t="shared" ca="1" si="73"/>
        <v>159</v>
      </c>
      <c r="U562" s="154"/>
      <c r="V562" t="e">
        <v>#N/A</v>
      </c>
      <c r="W562" t="e">
        <v>#N/A</v>
      </c>
      <c r="X562" t="s">
        <v>307</v>
      </c>
      <c r="Y562" t="s">
        <v>303</v>
      </c>
      <c r="Z562" t="s">
        <v>255</v>
      </c>
    </row>
    <row r="563" spans="1:26" x14ac:dyDescent="0.35">
      <c r="A563" s="59" t="str">
        <f t="shared" si="77"/>
        <v>L50-E-12-06-30-80-MULT-9X59POUS270444</v>
      </c>
      <c r="B563" s="133">
        <v>45569</v>
      </c>
      <c r="C563" s="81">
        <f t="shared" ca="1" si="75"/>
        <v>45729</v>
      </c>
      <c r="D563" s="14" t="s">
        <v>662</v>
      </c>
      <c r="E563" s="82" t="str">
        <f t="shared" si="74"/>
        <v>L50-E-12</v>
      </c>
      <c r="F563" s="135" t="s">
        <v>87</v>
      </c>
      <c r="G563" s="135" t="s">
        <v>661</v>
      </c>
      <c r="H563" s="153">
        <v>30850201</v>
      </c>
      <c r="I563" s="145">
        <v>3</v>
      </c>
      <c r="J563" s="144">
        <f t="shared" si="76"/>
        <v>3</v>
      </c>
      <c r="K563" s="135" t="s">
        <v>787</v>
      </c>
      <c r="L563" s="84">
        <v>0</v>
      </c>
      <c r="M563" s="84">
        <v>0</v>
      </c>
      <c r="N563" s="84">
        <v>0</v>
      </c>
      <c r="O563" s="84">
        <v>0</v>
      </c>
      <c r="P563" s="85"/>
      <c r="Q563" s="86">
        <f t="shared" si="79"/>
        <v>-3</v>
      </c>
      <c r="R563" s="87">
        <f t="shared" si="78"/>
        <v>0</v>
      </c>
      <c r="S563" s="87">
        <f t="shared" si="80"/>
        <v>0</v>
      </c>
      <c r="T563" s="136">
        <f t="shared" ca="1" si="73"/>
        <v>159</v>
      </c>
      <c r="U563" s="154"/>
      <c r="V563" t="e">
        <v>#N/A</v>
      </c>
      <c r="W563" t="e">
        <v>#N/A</v>
      </c>
      <c r="X563" t="s">
        <v>307</v>
      </c>
      <c r="Y563" t="s">
        <v>303</v>
      </c>
      <c r="Z563" t="s">
        <v>255</v>
      </c>
    </row>
    <row r="564" spans="1:26" x14ac:dyDescent="0.35">
      <c r="A564" s="59" t="str">
        <f t="shared" si="77"/>
        <v>ASY-000031-00POUS270424</v>
      </c>
      <c r="B564" s="133">
        <v>45569</v>
      </c>
      <c r="C564" s="81">
        <f t="shared" ca="1" si="75"/>
        <v>45729</v>
      </c>
      <c r="D564" s="14" t="s">
        <v>346</v>
      </c>
      <c r="E564" s="82" t="str">
        <f t="shared" si="74"/>
        <v>ASY-0000</v>
      </c>
      <c r="F564" s="135" t="s">
        <v>88</v>
      </c>
      <c r="G564" s="135" t="s">
        <v>663</v>
      </c>
      <c r="H564" s="153">
        <v>50850392</v>
      </c>
      <c r="I564" s="145">
        <v>3</v>
      </c>
      <c r="J564" s="144">
        <f t="shared" si="76"/>
        <v>3</v>
      </c>
      <c r="K564" s="135" t="s">
        <v>787</v>
      </c>
      <c r="L564" s="84">
        <v>0</v>
      </c>
      <c r="M564" s="84">
        <v>0</v>
      </c>
      <c r="N564" s="84">
        <v>0</v>
      </c>
      <c r="O564" s="84">
        <v>0</v>
      </c>
      <c r="P564" s="85"/>
      <c r="Q564" s="86">
        <f t="shared" si="79"/>
        <v>-3</v>
      </c>
      <c r="R564" s="87">
        <f t="shared" si="78"/>
        <v>0</v>
      </c>
      <c r="S564" s="87">
        <f t="shared" si="80"/>
        <v>0</v>
      </c>
      <c r="T564" s="136">
        <f t="shared" ca="1" si="73"/>
        <v>159</v>
      </c>
      <c r="U564" s="154"/>
      <c r="V564" t="e">
        <v>#N/A</v>
      </c>
      <c r="W564" t="e">
        <v>#N/A</v>
      </c>
      <c r="X564" t="s">
        <v>307</v>
      </c>
      <c r="Y564" t="s">
        <v>303</v>
      </c>
      <c r="Z564" t="s">
        <v>255</v>
      </c>
    </row>
    <row r="565" spans="1:26" x14ac:dyDescent="0.35">
      <c r="A565" s="59" t="str">
        <f t="shared" si="77"/>
        <v>L50-E-12-06-30-80-MULT-9X9POUS270424</v>
      </c>
      <c r="B565" s="133">
        <v>45569</v>
      </c>
      <c r="C565" s="81">
        <f t="shared" ca="1" si="75"/>
        <v>45729</v>
      </c>
      <c r="D565" s="14" t="s">
        <v>664</v>
      </c>
      <c r="E565" s="82" t="str">
        <f t="shared" si="74"/>
        <v>L50-E-12</v>
      </c>
      <c r="F565" s="135" t="s">
        <v>87</v>
      </c>
      <c r="G565" s="135" t="s">
        <v>663</v>
      </c>
      <c r="H565" s="153">
        <v>30850202</v>
      </c>
      <c r="I565" s="145">
        <v>3</v>
      </c>
      <c r="J565" s="144">
        <f t="shared" si="76"/>
        <v>3</v>
      </c>
      <c r="K565" s="135" t="s">
        <v>787</v>
      </c>
      <c r="L565" s="84">
        <v>0</v>
      </c>
      <c r="M565" s="84">
        <v>0</v>
      </c>
      <c r="N565" s="84">
        <v>0</v>
      </c>
      <c r="O565" s="84">
        <v>0</v>
      </c>
      <c r="P565" s="85"/>
      <c r="Q565" s="86">
        <f t="shared" si="79"/>
        <v>-3</v>
      </c>
      <c r="R565" s="87">
        <f t="shared" si="78"/>
        <v>0</v>
      </c>
      <c r="S565" s="87">
        <f t="shared" si="80"/>
        <v>0</v>
      </c>
      <c r="T565" s="136">
        <f t="shared" ca="1" si="73"/>
        <v>159</v>
      </c>
      <c r="U565" s="154"/>
      <c r="V565" t="e">
        <v>#N/A</v>
      </c>
      <c r="W565" t="e">
        <v>#N/A</v>
      </c>
      <c r="X565" t="s">
        <v>307</v>
      </c>
      <c r="Y565" t="s">
        <v>303</v>
      </c>
      <c r="Z565" t="s">
        <v>255</v>
      </c>
    </row>
    <row r="566" spans="1:26" x14ac:dyDescent="0.35">
      <c r="A566" s="59" t="str">
        <f t="shared" si="77"/>
        <v>ASY-000074-00POUS270380</v>
      </c>
      <c r="B566" s="133">
        <v>45569</v>
      </c>
      <c r="C566" s="81">
        <f t="shared" ca="1" si="75"/>
        <v>45729</v>
      </c>
      <c r="D566" s="14" t="s">
        <v>341</v>
      </c>
      <c r="E566" s="82" t="str">
        <f t="shared" si="74"/>
        <v>ASY-0000</v>
      </c>
      <c r="F566" s="135" t="s">
        <v>88</v>
      </c>
      <c r="G566" s="135" t="s">
        <v>665</v>
      </c>
      <c r="H566" s="153">
        <v>50850393</v>
      </c>
      <c r="I566" s="145">
        <v>3</v>
      </c>
      <c r="J566" s="144">
        <f t="shared" si="76"/>
        <v>3</v>
      </c>
      <c r="K566" s="135" t="s">
        <v>787</v>
      </c>
      <c r="L566" s="84">
        <v>0</v>
      </c>
      <c r="M566" s="84">
        <v>0</v>
      </c>
      <c r="N566" s="84">
        <v>0</v>
      </c>
      <c r="O566" s="84">
        <v>0</v>
      </c>
      <c r="P566" s="85"/>
      <c r="Q566" s="86">
        <f t="shared" si="79"/>
        <v>-3</v>
      </c>
      <c r="R566" s="87">
        <f t="shared" si="78"/>
        <v>0</v>
      </c>
      <c r="S566" s="87">
        <f t="shared" si="80"/>
        <v>0</v>
      </c>
      <c r="T566" s="136">
        <f t="shared" ca="1" si="73"/>
        <v>159</v>
      </c>
      <c r="U566" s="154"/>
      <c r="V566" t="e">
        <v>#N/A</v>
      </c>
      <c r="W566" t="e">
        <v>#N/A</v>
      </c>
      <c r="X566" t="s">
        <v>307</v>
      </c>
      <c r="Y566" t="s">
        <v>303</v>
      </c>
      <c r="Z566" t="s">
        <v>255</v>
      </c>
    </row>
    <row r="567" spans="1:26" x14ac:dyDescent="0.35">
      <c r="A567" s="59" t="str">
        <f t="shared" si="77"/>
        <v>L50-E-12-06-30-90-MULT-120POUS270380</v>
      </c>
      <c r="B567" s="133">
        <v>45569</v>
      </c>
      <c r="C567" s="81">
        <f t="shared" ca="1" si="75"/>
        <v>45729</v>
      </c>
      <c r="D567" s="14" t="s">
        <v>666</v>
      </c>
      <c r="E567" s="82" t="str">
        <f t="shared" si="74"/>
        <v>L50-E-12</v>
      </c>
      <c r="F567" s="135" t="s">
        <v>87</v>
      </c>
      <c r="G567" s="16" t="s">
        <v>665</v>
      </c>
      <c r="H567" s="153">
        <v>30850203</v>
      </c>
      <c r="I567" s="145">
        <v>3</v>
      </c>
      <c r="J567" s="144">
        <f t="shared" si="76"/>
        <v>3</v>
      </c>
      <c r="K567" s="135" t="s">
        <v>787</v>
      </c>
      <c r="L567" s="84">
        <v>0</v>
      </c>
      <c r="M567" s="84">
        <v>0</v>
      </c>
      <c r="N567" s="84">
        <v>0</v>
      </c>
      <c r="O567" s="84">
        <v>0</v>
      </c>
      <c r="P567" s="85"/>
      <c r="Q567" s="86">
        <f t="shared" si="79"/>
        <v>-3</v>
      </c>
      <c r="R567" s="87">
        <f t="shared" si="78"/>
        <v>0</v>
      </c>
      <c r="S567" s="87">
        <f t="shared" si="80"/>
        <v>0</v>
      </c>
      <c r="T567" s="136">
        <f t="shared" ca="1" si="73"/>
        <v>159</v>
      </c>
      <c r="U567" s="154" t="s">
        <v>472</v>
      </c>
      <c r="V567" t="e">
        <v>#N/A</v>
      </c>
      <c r="W567" t="e">
        <v>#N/A</v>
      </c>
      <c r="X567" t="s">
        <v>307</v>
      </c>
      <c r="Y567" t="s">
        <v>303</v>
      </c>
      <c r="Z567" t="s">
        <v>255</v>
      </c>
    </row>
    <row r="568" spans="1:26" x14ac:dyDescent="0.35">
      <c r="A568" s="59" t="str">
        <f t="shared" si="77"/>
        <v>ASY-000041-00POUS270114</v>
      </c>
      <c r="B568" s="133">
        <v>45569</v>
      </c>
      <c r="C568" s="81">
        <f t="shared" ca="1" si="75"/>
        <v>45729</v>
      </c>
      <c r="D568" s="14" t="s">
        <v>194</v>
      </c>
      <c r="E568" s="82" t="str">
        <f t="shared" si="74"/>
        <v>ASY-0000</v>
      </c>
      <c r="F568" s="135" t="s">
        <v>88</v>
      </c>
      <c r="G568" s="135" t="s">
        <v>667</v>
      </c>
      <c r="H568" s="153">
        <v>50850394</v>
      </c>
      <c r="I568" s="145">
        <v>3</v>
      </c>
      <c r="J568" s="144">
        <f t="shared" si="76"/>
        <v>3</v>
      </c>
      <c r="K568" s="135" t="s">
        <v>787</v>
      </c>
      <c r="L568" s="84">
        <v>0</v>
      </c>
      <c r="M568" s="84">
        <v>0</v>
      </c>
      <c r="N568" s="84">
        <v>0</v>
      </c>
      <c r="O568" s="84">
        <v>0</v>
      </c>
      <c r="P568" s="85"/>
      <c r="Q568" s="86">
        <f t="shared" si="79"/>
        <v>-3</v>
      </c>
      <c r="R568" s="87">
        <f t="shared" si="78"/>
        <v>0</v>
      </c>
      <c r="S568" s="87">
        <f t="shared" si="80"/>
        <v>0</v>
      </c>
      <c r="T568" s="136">
        <f t="shared" ca="1" si="73"/>
        <v>159</v>
      </c>
      <c r="U568" s="154"/>
      <c r="V568" t="e">
        <v>#N/A</v>
      </c>
      <c r="W568" t="e">
        <v>#N/A</v>
      </c>
      <c r="X568" t="s">
        <v>307</v>
      </c>
      <c r="Y568" t="s">
        <v>303</v>
      </c>
      <c r="Z568" t="s">
        <v>255</v>
      </c>
    </row>
    <row r="569" spans="1:26" x14ac:dyDescent="0.35">
      <c r="A569" s="59" t="str">
        <f t="shared" si="77"/>
        <v>L50-E-12-06-30-90-MULT-25X25POUS270114</v>
      </c>
      <c r="B569" s="133">
        <v>45569</v>
      </c>
      <c r="C569" s="81">
        <f t="shared" ca="1" si="75"/>
        <v>45729</v>
      </c>
      <c r="D569" s="14" t="s">
        <v>668</v>
      </c>
      <c r="E569" s="82" t="str">
        <f t="shared" si="74"/>
        <v>L50-E-12</v>
      </c>
      <c r="F569" s="135" t="s">
        <v>87</v>
      </c>
      <c r="G569" s="16" t="s">
        <v>667</v>
      </c>
      <c r="H569" s="153">
        <v>30850204</v>
      </c>
      <c r="I569" s="145">
        <v>3</v>
      </c>
      <c r="J569" s="144">
        <f t="shared" si="76"/>
        <v>3</v>
      </c>
      <c r="K569" s="135" t="s">
        <v>787</v>
      </c>
      <c r="L569" s="84">
        <v>0</v>
      </c>
      <c r="M569" s="84">
        <v>0</v>
      </c>
      <c r="N569" s="84">
        <v>0</v>
      </c>
      <c r="O569" s="84">
        <v>0</v>
      </c>
      <c r="P569" s="85"/>
      <c r="Q569" s="86">
        <f t="shared" si="79"/>
        <v>-3</v>
      </c>
      <c r="R569" s="87">
        <f t="shared" si="78"/>
        <v>0</v>
      </c>
      <c r="S569" s="87">
        <f t="shared" si="80"/>
        <v>0</v>
      </c>
      <c r="T569" s="136">
        <f t="shared" ca="1" si="73"/>
        <v>159</v>
      </c>
      <c r="U569" s="154" t="s">
        <v>472</v>
      </c>
      <c r="V569" t="e">
        <v>#N/A</v>
      </c>
      <c r="W569" t="e">
        <v>#N/A</v>
      </c>
      <c r="X569" t="s">
        <v>307</v>
      </c>
      <c r="Y569" t="s">
        <v>303</v>
      </c>
      <c r="Z569" t="s">
        <v>255</v>
      </c>
    </row>
    <row r="570" spans="1:26" x14ac:dyDescent="0.35">
      <c r="A570" s="59" t="str">
        <f t="shared" si="77"/>
        <v>ASY-000074-00POUS270372</v>
      </c>
      <c r="B570" s="133">
        <v>45569</v>
      </c>
      <c r="C570" s="81">
        <f t="shared" ca="1" si="75"/>
        <v>45729</v>
      </c>
      <c r="D570" s="14" t="s">
        <v>341</v>
      </c>
      <c r="E570" s="82" t="str">
        <f t="shared" si="74"/>
        <v>ASY-0000</v>
      </c>
      <c r="F570" s="135" t="s">
        <v>88</v>
      </c>
      <c r="G570" s="135" t="s">
        <v>669</v>
      </c>
      <c r="H570" s="153">
        <v>50850395</v>
      </c>
      <c r="I570" s="145">
        <v>3</v>
      </c>
      <c r="J570" s="144">
        <f t="shared" si="76"/>
        <v>3</v>
      </c>
      <c r="K570" s="135" t="s">
        <v>787</v>
      </c>
      <c r="L570" s="84">
        <v>0</v>
      </c>
      <c r="M570" s="84">
        <v>0</v>
      </c>
      <c r="N570" s="84">
        <v>0</v>
      </c>
      <c r="O570" s="84">
        <v>0</v>
      </c>
      <c r="P570" s="85"/>
      <c r="Q570" s="86">
        <f t="shared" si="79"/>
        <v>-3</v>
      </c>
      <c r="R570" s="87">
        <f t="shared" si="78"/>
        <v>0</v>
      </c>
      <c r="S570" s="87">
        <f t="shared" si="80"/>
        <v>0</v>
      </c>
      <c r="T570" s="136">
        <f t="shared" ca="1" si="73"/>
        <v>159</v>
      </c>
      <c r="U570" s="154"/>
      <c r="V570" t="e">
        <v>#N/A</v>
      </c>
      <c r="W570" t="e">
        <v>#N/A</v>
      </c>
      <c r="X570" t="s">
        <v>307</v>
      </c>
      <c r="Y570" t="s">
        <v>303</v>
      </c>
      <c r="Z570" t="s">
        <v>255</v>
      </c>
    </row>
    <row r="571" spans="1:26" x14ac:dyDescent="0.35">
      <c r="A571" s="59" t="str">
        <f t="shared" si="77"/>
        <v>L50-E-12-10-35-90-MULT-120POUS270372</v>
      </c>
      <c r="B571" s="133">
        <v>45569</v>
      </c>
      <c r="C571" s="81">
        <f t="shared" ca="1" si="75"/>
        <v>45729</v>
      </c>
      <c r="D571" s="14" t="s">
        <v>670</v>
      </c>
      <c r="E571" s="82" t="str">
        <f t="shared" si="74"/>
        <v>L50-E-12</v>
      </c>
      <c r="F571" s="135" t="s">
        <v>87</v>
      </c>
      <c r="G571" s="135" t="s">
        <v>669</v>
      </c>
      <c r="H571" s="153">
        <v>30850205</v>
      </c>
      <c r="I571" s="145">
        <v>3</v>
      </c>
      <c r="J571" s="144">
        <f t="shared" si="76"/>
        <v>3</v>
      </c>
      <c r="K571" s="135" t="s">
        <v>787</v>
      </c>
      <c r="L571" s="84">
        <v>0</v>
      </c>
      <c r="M571" s="84">
        <v>0</v>
      </c>
      <c r="N571" s="84">
        <v>0</v>
      </c>
      <c r="O571" s="84">
        <v>0</v>
      </c>
      <c r="P571" s="85"/>
      <c r="Q571" s="86">
        <f t="shared" si="79"/>
        <v>-3</v>
      </c>
      <c r="R571" s="87">
        <f t="shared" si="78"/>
        <v>0</v>
      </c>
      <c r="S571" s="87">
        <f t="shared" si="80"/>
        <v>0</v>
      </c>
      <c r="T571" s="136">
        <f t="shared" ca="1" si="73"/>
        <v>159</v>
      </c>
      <c r="U571" s="154" t="s">
        <v>660</v>
      </c>
      <c r="V571" t="e">
        <v>#N/A</v>
      </c>
      <c r="W571" t="e">
        <v>#N/A</v>
      </c>
      <c r="X571" t="s">
        <v>307</v>
      </c>
      <c r="Y571" t="s">
        <v>303</v>
      </c>
      <c r="Z571" t="s">
        <v>255</v>
      </c>
    </row>
    <row r="572" spans="1:26" x14ac:dyDescent="0.35">
      <c r="A572" s="59" t="str">
        <f t="shared" si="77"/>
        <v>ASY-000033-00POUS270372</v>
      </c>
      <c r="B572" s="133">
        <v>45569</v>
      </c>
      <c r="C572" s="81">
        <f t="shared" ca="1" si="75"/>
        <v>45729</v>
      </c>
      <c r="D572" s="14" t="s">
        <v>103</v>
      </c>
      <c r="E572" s="82" t="str">
        <f t="shared" si="74"/>
        <v>ASY-0000</v>
      </c>
      <c r="F572" s="135" t="s">
        <v>88</v>
      </c>
      <c r="G572" s="135" t="s">
        <v>669</v>
      </c>
      <c r="H572" s="153">
        <v>50850396</v>
      </c>
      <c r="I572" s="145">
        <v>3</v>
      </c>
      <c r="J572" s="144">
        <f t="shared" si="76"/>
        <v>3</v>
      </c>
      <c r="K572" s="135" t="s">
        <v>787</v>
      </c>
      <c r="L572" s="84">
        <v>0</v>
      </c>
      <c r="M572" s="84">
        <v>0</v>
      </c>
      <c r="N572" s="84">
        <v>0</v>
      </c>
      <c r="O572" s="84">
        <v>0</v>
      </c>
      <c r="P572" s="85"/>
      <c r="Q572" s="86">
        <f t="shared" si="79"/>
        <v>-3</v>
      </c>
      <c r="R572" s="87">
        <f t="shared" si="78"/>
        <v>0</v>
      </c>
      <c r="S572" s="87">
        <f t="shared" si="80"/>
        <v>0</v>
      </c>
      <c r="T572" s="136">
        <f t="shared" ca="1" si="73"/>
        <v>159</v>
      </c>
      <c r="U572" s="154"/>
      <c r="V572" t="e">
        <v>#N/A</v>
      </c>
      <c r="W572" t="e">
        <v>#N/A</v>
      </c>
      <c r="X572" t="s">
        <v>307</v>
      </c>
      <c r="Y572" t="s">
        <v>303</v>
      </c>
      <c r="Z572" t="s">
        <v>255</v>
      </c>
    </row>
    <row r="573" spans="1:26" x14ac:dyDescent="0.35">
      <c r="A573" s="59" t="str">
        <f t="shared" si="77"/>
        <v>L50-E-12-10-35-90-MULT-9X29POUS270372</v>
      </c>
      <c r="B573" s="133">
        <v>45569</v>
      </c>
      <c r="C573" s="81">
        <f t="shared" ca="1" si="75"/>
        <v>45729</v>
      </c>
      <c r="D573" s="14" t="s">
        <v>671</v>
      </c>
      <c r="E573" s="82" t="str">
        <f t="shared" si="74"/>
        <v>L50-E-12</v>
      </c>
      <c r="F573" s="135" t="s">
        <v>87</v>
      </c>
      <c r="G573" s="135" t="s">
        <v>669</v>
      </c>
      <c r="H573" s="153">
        <v>30850206</v>
      </c>
      <c r="I573" s="145">
        <v>3</v>
      </c>
      <c r="J573" s="144">
        <f t="shared" si="76"/>
        <v>3</v>
      </c>
      <c r="K573" s="135" t="s">
        <v>787</v>
      </c>
      <c r="L573" s="84">
        <v>0</v>
      </c>
      <c r="M573" s="84">
        <v>0</v>
      </c>
      <c r="N573" s="84">
        <v>0</v>
      </c>
      <c r="O573" s="84">
        <v>0</v>
      </c>
      <c r="P573" s="85"/>
      <c r="Q573" s="86">
        <f t="shared" si="79"/>
        <v>-3</v>
      </c>
      <c r="R573" s="87">
        <f t="shared" si="78"/>
        <v>0</v>
      </c>
      <c r="S573" s="87">
        <f t="shared" si="80"/>
        <v>0</v>
      </c>
      <c r="T573" s="136">
        <f t="shared" ca="1" si="73"/>
        <v>159</v>
      </c>
      <c r="U573" s="154" t="s">
        <v>660</v>
      </c>
      <c r="V573" t="e">
        <v>#N/A</v>
      </c>
      <c r="W573" t="e">
        <v>#N/A</v>
      </c>
      <c r="X573" t="s">
        <v>307</v>
      </c>
      <c r="Y573" t="s">
        <v>303</v>
      </c>
      <c r="Z573" t="s">
        <v>255</v>
      </c>
    </row>
    <row r="574" spans="1:26" x14ac:dyDescent="0.35">
      <c r="A574" s="59" t="str">
        <f t="shared" si="77"/>
        <v>ASY-000074-00POUS270505</v>
      </c>
      <c r="B574" s="133">
        <v>45569</v>
      </c>
      <c r="C574" s="81">
        <f t="shared" ca="1" si="75"/>
        <v>45729</v>
      </c>
      <c r="D574" s="14" t="s">
        <v>341</v>
      </c>
      <c r="E574" s="82" t="str">
        <f t="shared" si="74"/>
        <v>ASY-0000</v>
      </c>
      <c r="F574" s="135" t="s">
        <v>88</v>
      </c>
      <c r="G574" s="135" t="s">
        <v>672</v>
      </c>
      <c r="H574" s="153">
        <v>50850397</v>
      </c>
      <c r="I574" s="145">
        <v>2</v>
      </c>
      <c r="J574" s="144">
        <f t="shared" si="76"/>
        <v>3</v>
      </c>
      <c r="K574" s="135" t="s">
        <v>787</v>
      </c>
      <c r="L574" s="84">
        <v>0</v>
      </c>
      <c r="M574" s="84">
        <v>0</v>
      </c>
      <c r="N574" s="84">
        <v>0</v>
      </c>
      <c r="O574" s="84">
        <v>0</v>
      </c>
      <c r="P574" s="85"/>
      <c r="Q574" s="86">
        <f t="shared" si="79"/>
        <v>-2</v>
      </c>
      <c r="R574" s="87">
        <f t="shared" si="78"/>
        <v>0</v>
      </c>
      <c r="S574" s="87">
        <f t="shared" si="80"/>
        <v>0</v>
      </c>
      <c r="T574" s="136">
        <f t="shared" ca="1" si="73"/>
        <v>159</v>
      </c>
      <c r="U574" s="154"/>
      <c r="V574" t="e">
        <v>#N/A</v>
      </c>
      <c r="W574" t="e">
        <v>#N/A</v>
      </c>
      <c r="X574" t="s">
        <v>307</v>
      </c>
      <c r="Y574" t="s">
        <v>303</v>
      </c>
      <c r="Z574" t="s">
        <v>255</v>
      </c>
    </row>
    <row r="575" spans="1:26" x14ac:dyDescent="0.35">
      <c r="A575" s="59" t="str">
        <f t="shared" si="77"/>
        <v>L50-E-12-10-27-80-MULT-120POUS270505</v>
      </c>
      <c r="B575" s="133">
        <v>45569</v>
      </c>
      <c r="C575" s="81">
        <f t="shared" ca="1" si="75"/>
        <v>45729</v>
      </c>
      <c r="D575" s="14" t="s">
        <v>673</v>
      </c>
      <c r="E575" s="82" t="str">
        <f t="shared" si="74"/>
        <v>L50-E-12</v>
      </c>
      <c r="F575" s="135" t="s">
        <v>87</v>
      </c>
      <c r="G575" s="135" t="s">
        <v>672</v>
      </c>
      <c r="H575" s="153">
        <v>30850207</v>
      </c>
      <c r="I575" s="145">
        <v>2</v>
      </c>
      <c r="J575" s="144">
        <f t="shared" si="76"/>
        <v>3</v>
      </c>
      <c r="K575" s="135" t="s">
        <v>787</v>
      </c>
      <c r="L575" s="84">
        <v>0</v>
      </c>
      <c r="M575" s="84">
        <v>0</v>
      </c>
      <c r="N575" s="84">
        <v>0</v>
      </c>
      <c r="O575" s="84">
        <v>0</v>
      </c>
      <c r="P575" s="85"/>
      <c r="Q575" s="86">
        <f t="shared" si="79"/>
        <v>-2</v>
      </c>
      <c r="R575" s="87">
        <f t="shared" si="78"/>
        <v>0</v>
      </c>
      <c r="S575" s="87">
        <f t="shared" si="80"/>
        <v>0</v>
      </c>
      <c r="T575" s="136">
        <f t="shared" ca="1" si="73"/>
        <v>159</v>
      </c>
      <c r="U575" s="154"/>
      <c r="V575" t="e">
        <v>#N/A</v>
      </c>
      <c r="W575" t="e">
        <v>#N/A</v>
      </c>
      <c r="X575" t="s">
        <v>307</v>
      </c>
      <c r="Y575" t="s">
        <v>303</v>
      </c>
      <c r="Z575" t="s">
        <v>255</v>
      </c>
    </row>
    <row r="576" spans="1:26" x14ac:dyDescent="0.35">
      <c r="A576" s="59" t="str">
        <f t="shared" si="77"/>
        <v>ASY-000074-00POUS270295</v>
      </c>
      <c r="B576" s="133">
        <v>45569</v>
      </c>
      <c r="C576" s="81">
        <f t="shared" ca="1" si="75"/>
        <v>45729</v>
      </c>
      <c r="D576" s="14" t="s">
        <v>341</v>
      </c>
      <c r="E576" s="82" t="str">
        <f t="shared" si="74"/>
        <v>ASY-0000</v>
      </c>
      <c r="F576" s="135" t="s">
        <v>88</v>
      </c>
      <c r="G576" s="135" t="s">
        <v>674</v>
      </c>
      <c r="H576" s="153">
        <v>50850398</v>
      </c>
      <c r="I576" s="145">
        <v>2</v>
      </c>
      <c r="J576" s="144">
        <f t="shared" si="76"/>
        <v>3</v>
      </c>
      <c r="K576" s="135" t="s">
        <v>787</v>
      </c>
      <c r="L576" s="84">
        <v>0</v>
      </c>
      <c r="M576" s="84">
        <v>0</v>
      </c>
      <c r="N576" s="84">
        <v>0</v>
      </c>
      <c r="O576" s="84">
        <v>0</v>
      </c>
      <c r="P576" s="85"/>
      <c r="Q576" s="86">
        <f t="shared" si="79"/>
        <v>-2</v>
      </c>
      <c r="R576" s="87">
        <f t="shared" si="78"/>
        <v>0</v>
      </c>
      <c r="S576" s="87">
        <f t="shared" si="80"/>
        <v>0</v>
      </c>
      <c r="T576" s="136">
        <f t="shared" ref="T576:T587" ca="1" si="81">DAYS360(B576,C576)</f>
        <v>159</v>
      </c>
      <c r="U576" s="154"/>
      <c r="V576" t="e">
        <v>#N/A</v>
      </c>
      <c r="W576" t="e">
        <v>#N/A</v>
      </c>
      <c r="X576" t="s">
        <v>307</v>
      </c>
      <c r="Y576" t="s">
        <v>303</v>
      </c>
      <c r="Z576" t="s">
        <v>255</v>
      </c>
    </row>
    <row r="577" spans="1:26" x14ac:dyDescent="0.35">
      <c r="A577" s="59" t="str">
        <f t="shared" si="77"/>
        <v>L50-E-12-12-27-80-MULT-120POUS270295</v>
      </c>
      <c r="B577" s="133">
        <v>45569</v>
      </c>
      <c r="C577" s="81">
        <f t="shared" ca="1" si="75"/>
        <v>45729</v>
      </c>
      <c r="D577" s="14" t="s">
        <v>657</v>
      </c>
      <c r="E577" s="82" t="str">
        <f t="shared" ref="E577:E615" si="82">LEFT(D577,8)</f>
        <v>L50-E-12</v>
      </c>
      <c r="F577" s="135" t="s">
        <v>87</v>
      </c>
      <c r="G577" s="135" t="s">
        <v>674</v>
      </c>
      <c r="H577" s="153">
        <v>30850208</v>
      </c>
      <c r="I577" s="145">
        <v>2</v>
      </c>
      <c r="J577" s="144">
        <f t="shared" si="76"/>
        <v>3</v>
      </c>
      <c r="K577" s="135" t="s">
        <v>787</v>
      </c>
      <c r="L577" s="84">
        <v>0</v>
      </c>
      <c r="M577" s="84">
        <v>0</v>
      </c>
      <c r="N577" s="84">
        <v>0</v>
      </c>
      <c r="O577" s="84">
        <v>0</v>
      </c>
      <c r="P577" s="85"/>
      <c r="Q577" s="86">
        <f t="shared" si="79"/>
        <v>-2</v>
      </c>
      <c r="R577" s="87">
        <f t="shared" si="78"/>
        <v>0</v>
      </c>
      <c r="S577" s="87">
        <f t="shared" si="80"/>
        <v>0</v>
      </c>
      <c r="T577" s="136">
        <f t="shared" ca="1" si="81"/>
        <v>159</v>
      </c>
      <c r="U577" s="154"/>
      <c r="V577" t="e">
        <v>#N/A</v>
      </c>
      <c r="W577" t="e">
        <v>#N/A</v>
      </c>
      <c r="X577" t="s">
        <v>307</v>
      </c>
      <c r="Y577" t="s">
        <v>303</v>
      </c>
      <c r="Z577" t="s">
        <v>255</v>
      </c>
    </row>
    <row r="578" spans="1:26" x14ac:dyDescent="0.35">
      <c r="A578" s="59" t="str">
        <f t="shared" si="77"/>
        <v>ASY-000043-00POUS270163</v>
      </c>
      <c r="B578" s="133">
        <v>45569</v>
      </c>
      <c r="C578" s="81">
        <f t="shared" ca="1" si="75"/>
        <v>45729</v>
      </c>
      <c r="D578" s="14" t="s">
        <v>675</v>
      </c>
      <c r="E578" s="82" t="str">
        <f t="shared" si="82"/>
        <v>ASY-0000</v>
      </c>
      <c r="F578" s="135" t="s">
        <v>88</v>
      </c>
      <c r="G578" s="135" t="s">
        <v>219</v>
      </c>
      <c r="H578" s="153">
        <v>50850399</v>
      </c>
      <c r="I578" s="145">
        <v>2</v>
      </c>
      <c r="J578" s="144">
        <f t="shared" si="76"/>
        <v>3</v>
      </c>
      <c r="K578" s="135" t="s">
        <v>787</v>
      </c>
      <c r="L578" s="84">
        <v>0</v>
      </c>
      <c r="M578" s="84">
        <v>0</v>
      </c>
      <c r="N578" s="84">
        <v>0</v>
      </c>
      <c r="O578" s="84">
        <v>0</v>
      </c>
      <c r="P578" s="85"/>
      <c r="Q578" s="86">
        <f t="shared" si="79"/>
        <v>-2</v>
      </c>
      <c r="R578" s="87">
        <f t="shared" si="78"/>
        <v>0</v>
      </c>
      <c r="S578" s="87">
        <f t="shared" si="80"/>
        <v>0</v>
      </c>
      <c r="T578" s="136">
        <f t="shared" ca="1" si="81"/>
        <v>159</v>
      </c>
      <c r="U578" s="154"/>
      <c r="V578" t="e">
        <v>#N/A</v>
      </c>
      <c r="W578" t="e">
        <v>#N/A</v>
      </c>
      <c r="X578" t="s">
        <v>307</v>
      </c>
      <c r="Y578" t="s">
        <v>303</v>
      </c>
      <c r="Z578" t="s">
        <v>255</v>
      </c>
    </row>
    <row r="579" spans="1:26" x14ac:dyDescent="0.35">
      <c r="A579" s="59" t="str">
        <f t="shared" si="77"/>
        <v>L50-E-12-12-30-80-MULT-25X45POUS270163</v>
      </c>
      <c r="B579" s="133">
        <v>45569</v>
      </c>
      <c r="C579" s="81">
        <f t="shared" ref="C579:C642" ca="1" si="83">TODAY()</f>
        <v>45729</v>
      </c>
      <c r="D579" s="14" t="s">
        <v>676</v>
      </c>
      <c r="E579" s="82" t="str">
        <f t="shared" si="82"/>
        <v>L50-E-12</v>
      </c>
      <c r="F579" s="135" t="s">
        <v>87</v>
      </c>
      <c r="G579" s="135" t="s">
        <v>219</v>
      </c>
      <c r="H579" s="153">
        <v>30850209</v>
      </c>
      <c r="I579" s="145">
        <v>2</v>
      </c>
      <c r="J579" s="144">
        <f t="shared" ref="J579:J642" si="84">IFERROR(VLOOKUP(H579,AB:AD,2,0),"CL")</f>
        <v>3</v>
      </c>
      <c r="K579" s="135" t="s">
        <v>787</v>
      </c>
      <c r="L579" s="84">
        <v>0</v>
      </c>
      <c r="M579" s="84">
        <v>0</v>
      </c>
      <c r="N579" s="84">
        <v>0</v>
      </c>
      <c r="O579" s="84">
        <v>0</v>
      </c>
      <c r="P579" s="85"/>
      <c r="Q579" s="86">
        <f t="shared" si="79"/>
        <v>-2</v>
      </c>
      <c r="R579" s="87">
        <f t="shared" si="78"/>
        <v>0</v>
      </c>
      <c r="S579" s="87">
        <f t="shared" si="80"/>
        <v>0</v>
      </c>
      <c r="T579" s="136">
        <f t="shared" ca="1" si="81"/>
        <v>159</v>
      </c>
      <c r="U579" s="154"/>
      <c r="V579" t="e">
        <v>#N/A</v>
      </c>
      <c r="W579" t="e">
        <v>#N/A</v>
      </c>
      <c r="X579" t="s">
        <v>307</v>
      </c>
      <c r="Y579" t="s">
        <v>303</v>
      </c>
      <c r="Z579" t="s">
        <v>255</v>
      </c>
    </row>
    <row r="580" spans="1:26" x14ac:dyDescent="0.35">
      <c r="A580" s="59" t="str">
        <f t="shared" ref="A580:A643" si="85">CONCATENATE(D580,G580)</f>
        <v>ASY-000048-00POUS270043</v>
      </c>
      <c r="B580" s="133">
        <v>45569</v>
      </c>
      <c r="C580" s="81">
        <f t="shared" ca="1" si="83"/>
        <v>45729</v>
      </c>
      <c r="D580" s="14" t="s">
        <v>614</v>
      </c>
      <c r="E580" s="82" t="str">
        <f t="shared" si="82"/>
        <v>ASY-0000</v>
      </c>
      <c r="F580" s="135" t="s">
        <v>88</v>
      </c>
      <c r="G580" s="135" t="s">
        <v>677</v>
      </c>
      <c r="H580" s="153">
        <v>50850400</v>
      </c>
      <c r="I580" s="145">
        <v>2</v>
      </c>
      <c r="J580" s="144">
        <f t="shared" si="84"/>
        <v>3</v>
      </c>
      <c r="K580" s="135" t="s">
        <v>787</v>
      </c>
      <c r="L580" s="84">
        <v>0</v>
      </c>
      <c r="M580" s="84">
        <v>0</v>
      </c>
      <c r="N580" s="84">
        <v>0</v>
      </c>
      <c r="O580" s="84">
        <v>0</v>
      </c>
      <c r="P580" s="85"/>
      <c r="Q580" s="86">
        <f t="shared" si="79"/>
        <v>-2</v>
      </c>
      <c r="R580" s="87">
        <f t="shared" si="78"/>
        <v>0</v>
      </c>
      <c r="S580" s="87">
        <f t="shared" si="80"/>
        <v>0</v>
      </c>
      <c r="T580" s="136">
        <f t="shared" ca="1" si="81"/>
        <v>159</v>
      </c>
      <c r="U580" s="154"/>
      <c r="V580" t="e">
        <v>#N/A</v>
      </c>
      <c r="W580" t="e">
        <v>#N/A</v>
      </c>
      <c r="X580" t="s">
        <v>307</v>
      </c>
      <c r="Y580" t="s">
        <v>303</v>
      </c>
      <c r="Z580" t="s">
        <v>255</v>
      </c>
    </row>
    <row r="581" spans="1:26" x14ac:dyDescent="0.35">
      <c r="A581" s="59" t="str">
        <f t="shared" si="85"/>
        <v>L50-E-12-12-30-80-MULT-40X60POUS270043</v>
      </c>
      <c r="B581" s="133">
        <v>45569</v>
      </c>
      <c r="C581" s="81">
        <f t="shared" ca="1" si="83"/>
        <v>45729</v>
      </c>
      <c r="D581" s="14" t="s">
        <v>678</v>
      </c>
      <c r="E581" s="82" t="str">
        <f t="shared" si="82"/>
        <v>L50-E-12</v>
      </c>
      <c r="F581" s="135" t="s">
        <v>87</v>
      </c>
      <c r="G581" s="135" t="s">
        <v>677</v>
      </c>
      <c r="H581" s="153">
        <v>30850210</v>
      </c>
      <c r="I581" s="145">
        <v>2</v>
      </c>
      <c r="J581" s="144">
        <f t="shared" si="84"/>
        <v>3</v>
      </c>
      <c r="K581" s="135" t="s">
        <v>787</v>
      </c>
      <c r="L581" s="84">
        <v>0</v>
      </c>
      <c r="M581" s="84">
        <v>0</v>
      </c>
      <c r="N581" s="84">
        <v>0</v>
      </c>
      <c r="O581" s="84">
        <v>0</v>
      </c>
      <c r="P581" s="85"/>
      <c r="Q581" s="86">
        <f t="shared" si="79"/>
        <v>-2</v>
      </c>
      <c r="R581" s="87">
        <f t="shared" si="78"/>
        <v>0</v>
      </c>
      <c r="S581" s="87">
        <f t="shared" si="80"/>
        <v>0</v>
      </c>
      <c r="T581" s="136">
        <f t="shared" ca="1" si="81"/>
        <v>159</v>
      </c>
      <c r="U581" s="154"/>
      <c r="V581" t="e">
        <v>#N/A</v>
      </c>
      <c r="W581" t="e">
        <v>#N/A</v>
      </c>
      <c r="X581" t="s">
        <v>307</v>
      </c>
      <c r="Y581" t="s">
        <v>303</v>
      </c>
      <c r="Z581" t="s">
        <v>255</v>
      </c>
    </row>
    <row r="582" spans="1:26" x14ac:dyDescent="0.35">
      <c r="A582" s="59" t="str">
        <f t="shared" si="85"/>
        <v>ASY-000041-00POUS270343</v>
      </c>
      <c r="B582" s="133">
        <v>45569</v>
      </c>
      <c r="C582" s="81">
        <f t="shared" ca="1" si="83"/>
        <v>45729</v>
      </c>
      <c r="D582" s="14" t="s">
        <v>194</v>
      </c>
      <c r="E582" s="82" t="str">
        <f t="shared" si="82"/>
        <v>ASY-0000</v>
      </c>
      <c r="F582" s="135" t="s">
        <v>88</v>
      </c>
      <c r="G582" s="135" t="s">
        <v>679</v>
      </c>
      <c r="H582" s="153">
        <v>50850401</v>
      </c>
      <c r="I582" s="145">
        <v>1</v>
      </c>
      <c r="J582" s="144">
        <f t="shared" si="84"/>
        <v>3</v>
      </c>
      <c r="K582" s="135" t="s">
        <v>787</v>
      </c>
      <c r="L582" s="84">
        <v>0</v>
      </c>
      <c r="M582" s="84">
        <v>0</v>
      </c>
      <c r="N582" s="84">
        <v>0</v>
      </c>
      <c r="O582" s="84">
        <v>0</v>
      </c>
      <c r="P582" s="85"/>
      <c r="Q582" s="86">
        <f t="shared" si="79"/>
        <v>-1</v>
      </c>
      <c r="R582" s="87">
        <f t="shared" si="78"/>
        <v>0</v>
      </c>
      <c r="S582" s="87">
        <f t="shared" si="80"/>
        <v>0</v>
      </c>
      <c r="T582" s="136">
        <f t="shared" ca="1" si="81"/>
        <v>159</v>
      </c>
      <c r="U582" s="154"/>
      <c r="V582" t="e">
        <v>#N/A</v>
      </c>
      <c r="W582" t="e">
        <v>#N/A</v>
      </c>
      <c r="X582" t="s">
        <v>307</v>
      </c>
      <c r="Y582" t="s">
        <v>303</v>
      </c>
      <c r="Z582" t="s">
        <v>255</v>
      </c>
    </row>
    <row r="583" spans="1:26" x14ac:dyDescent="0.35">
      <c r="A583" s="59" t="str">
        <f t="shared" si="85"/>
        <v>L50-E-12-04-30-80-MULT-25X25POUS270343</v>
      </c>
      <c r="B583" s="133">
        <v>45569</v>
      </c>
      <c r="C583" s="81">
        <f t="shared" ca="1" si="83"/>
        <v>45729</v>
      </c>
      <c r="D583" s="14" t="s">
        <v>680</v>
      </c>
      <c r="E583" s="82" t="str">
        <f t="shared" si="82"/>
        <v>L50-E-12</v>
      </c>
      <c r="F583" s="135" t="s">
        <v>87</v>
      </c>
      <c r="G583" s="135" t="s">
        <v>679</v>
      </c>
      <c r="H583" s="153">
        <v>30850211</v>
      </c>
      <c r="I583" s="145">
        <v>1</v>
      </c>
      <c r="J583" s="144">
        <f t="shared" si="84"/>
        <v>3</v>
      </c>
      <c r="K583" s="135" t="s">
        <v>787</v>
      </c>
      <c r="L583" s="84">
        <v>0</v>
      </c>
      <c r="M583" s="84">
        <v>0</v>
      </c>
      <c r="N583" s="84">
        <v>0</v>
      </c>
      <c r="O583" s="84">
        <v>0</v>
      </c>
      <c r="P583" s="85"/>
      <c r="Q583" s="86">
        <f t="shared" si="79"/>
        <v>-1</v>
      </c>
      <c r="R583" s="87">
        <f t="shared" si="78"/>
        <v>0</v>
      </c>
      <c r="S583" s="87">
        <f t="shared" si="80"/>
        <v>0</v>
      </c>
      <c r="T583" s="136">
        <f t="shared" ca="1" si="81"/>
        <v>159</v>
      </c>
      <c r="U583" s="154"/>
      <c r="V583" t="e">
        <v>#N/A</v>
      </c>
      <c r="W583" t="e">
        <v>#N/A</v>
      </c>
      <c r="X583" t="s">
        <v>307</v>
      </c>
      <c r="Y583" t="s">
        <v>303</v>
      </c>
      <c r="Z583" t="s">
        <v>255</v>
      </c>
    </row>
    <row r="584" spans="1:26" x14ac:dyDescent="0.35">
      <c r="A584" s="59" t="str">
        <f t="shared" si="85"/>
        <v>ASY-000038-00POUS270053</v>
      </c>
      <c r="B584" s="133">
        <v>45569</v>
      </c>
      <c r="C584" s="81">
        <f t="shared" ca="1" si="83"/>
        <v>45729</v>
      </c>
      <c r="D584" s="14" t="s">
        <v>589</v>
      </c>
      <c r="E584" s="82" t="str">
        <f t="shared" si="82"/>
        <v>ASY-0000</v>
      </c>
      <c r="F584" s="135" t="s">
        <v>88</v>
      </c>
      <c r="G584" s="135" t="s">
        <v>681</v>
      </c>
      <c r="H584" s="153">
        <v>50850402</v>
      </c>
      <c r="I584" s="145">
        <v>1</v>
      </c>
      <c r="J584" s="144">
        <f t="shared" si="84"/>
        <v>3</v>
      </c>
      <c r="K584" s="135" t="s">
        <v>787</v>
      </c>
      <c r="L584" s="84">
        <v>0</v>
      </c>
      <c r="M584" s="84">
        <v>0</v>
      </c>
      <c r="N584" s="84">
        <v>0</v>
      </c>
      <c r="O584" s="84">
        <v>0</v>
      </c>
      <c r="P584" s="85"/>
      <c r="Q584" s="86">
        <f t="shared" si="79"/>
        <v>-1</v>
      </c>
      <c r="R584" s="87">
        <f t="shared" si="78"/>
        <v>0</v>
      </c>
      <c r="S584" s="87">
        <f t="shared" si="80"/>
        <v>0</v>
      </c>
      <c r="T584" s="136">
        <f t="shared" ca="1" si="81"/>
        <v>159</v>
      </c>
      <c r="U584" s="154"/>
      <c r="V584" t="e">
        <v>#N/A</v>
      </c>
      <c r="W584" t="e">
        <v>#N/A</v>
      </c>
      <c r="X584" t="s">
        <v>307</v>
      </c>
      <c r="Y584" t="s">
        <v>303</v>
      </c>
      <c r="Z584" t="s">
        <v>255</v>
      </c>
    </row>
    <row r="585" spans="1:26" x14ac:dyDescent="0.35">
      <c r="A585" s="59" t="str">
        <f t="shared" si="85"/>
        <v>L50-E-12-08-27-80-MULT-15X35POUS270053</v>
      </c>
      <c r="B585" s="133">
        <v>45569</v>
      </c>
      <c r="C585" s="81">
        <f t="shared" ca="1" si="83"/>
        <v>45729</v>
      </c>
      <c r="D585" s="14" t="s">
        <v>682</v>
      </c>
      <c r="E585" s="82" t="str">
        <f t="shared" si="82"/>
        <v>L50-E-12</v>
      </c>
      <c r="F585" s="135" t="s">
        <v>87</v>
      </c>
      <c r="G585" s="135" t="s">
        <v>681</v>
      </c>
      <c r="H585" s="153">
        <v>30850212</v>
      </c>
      <c r="I585" s="145">
        <v>1</v>
      </c>
      <c r="J585" s="144">
        <f t="shared" si="84"/>
        <v>3</v>
      </c>
      <c r="K585" s="135" t="s">
        <v>787</v>
      </c>
      <c r="L585" s="84">
        <v>0</v>
      </c>
      <c r="M585" s="84">
        <v>0</v>
      </c>
      <c r="N585" s="84">
        <v>0</v>
      </c>
      <c r="O585" s="84">
        <v>0</v>
      </c>
      <c r="P585" s="85"/>
      <c r="Q585" s="86">
        <f t="shared" si="79"/>
        <v>-1</v>
      </c>
      <c r="R585" s="87">
        <f t="shared" si="78"/>
        <v>0</v>
      </c>
      <c r="S585" s="87">
        <f t="shared" si="80"/>
        <v>0</v>
      </c>
      <c r="T585" s="136">
        <f t="shared" ca="1" si="81"/>
        <v>159</v>
      </c>
      <c r="U585" s="154"/>
      <c r="V585" t="e">
        <v>#N/A</v>
      </c>
      <c r="W585" t="e">
        <v>#N/A</v>
      </c>
      <c r="X585" t="s">
        <v>307</v>
      </c>
      <c r="Y585" t="s">
        <v>303</v>
      </c>
      <c r="Z585" t="s">
        <v>255</v>
      </c>
    </row>
    <row r="586" spans="1:26" x14ac:dyDescent="0.35">
      <c r="A586" s="59" t="str">
        <f t="shared" si="85"/>
        <v>ASY-000033-00POUS269998</v>
      </c>
      <c r="B586" s="133">
        <v>45569</v>
      </c>
      <c r="C586" s="81">
        <f t="shared" ca="1" si="83"/>
        <v>45729</v>
      </c>
      <c r="D586" s="14" t="s">
        <v>103</v>
      </c>
      <c r="E586" s="82" t="str">
        <f t="shared" si="82"/>
        <v>ASY-0000</v>
      </c>
      <c r="F586" s="135" t="s">
        <v>88</v>
      </c>
      <c r="G586" s="135" t="s">
        <v>683</v>
      </c>
      <c r="H586" s="153">
        <v>50850403</v>
      </c>
      <c r="I586" s="145">
        <v>1</v>
      </c>
      <c r="J586" s="144">
        <f t="shared" si="84"/>
        <v>3</v>
      </c>
      <c r="K586" s="135" t="s">
        <v>787</v>
      </c>
      <c r="L586" s="84">
        <v>0</v>
      </c>
      <c r="M586" s="84">
        <v>0</v>
      </c>
      <c r="N586" s="84">
        <v>0</v>
      </c>
      <c r="O586" s="84">
        <v>0</v>
      </c>
      <c r="P586" s="85"/>
      <c r="Q586" s="86">
        <f t="shared" si="79"/>
        <v>-1</v>
      </c>
      <c r="R586" s="87">
        <f t="shared" si="78"/>
        <v>0</v>
      </c>
      <c r="S586" s="87">
        <f t="shared" si="80"/>
        <v>0</v>
      </c>
      <c r="T586" s="136">
        <f t="shared" ca="1" si="81"/>
        <v>159</v>
      </c>
      <c r="U586" s="154"/>
      <c r="V586" t="e">
        <v>#N/A</v>
      </c>
      <c r="W586" t="e">
        <v>#N/A</v>
      </c>
      <c r="X586" t="s">
        <v>307</v>
      </c>
      <c r="Y586" t="s">
        <v>303</v>
      </c>
      <c r="Z586" t="s">
        <v>255</v>
      </c>
    </row>
    <row r="587" spans="1:26" x14ac:dyDescent="0.35">
      <c r="A587" s="172" t="str">
        <f t="shared" si="85"/>
        <v>L50-E-12-10-27-80-MULT-9X29POUS269998</v>
      </c>
      <c r="B587" s="133">
        <v>45569</v>
      </c>
      <c r="C587" s="81">
        <f t="shared" ca="1" si="83"/>
        <v>45729</v>
      </c>
      <c r="D587" s="14" t="s">
        <v>684</v>
      </c>
      <c r="E587" s="82" t="str">
        <f t="shared" si="82"/>
        <v>L50-E-12</v>
      </c>
      <c r="F587" s="135" t="s">
        <v>87</v>
      </c>
      <c r="G587" s="135" t="s">
        <v>683</v>
      </c>
      <c r="H587" s="153">
        <v>30850213</v>
      </c>
      <c r="I587" s="145">
        <v>1</v>
      </c>
      <c r="J587" s="144">
        <f t="shared" si="84"/>
        <v>3</v>
      </c>
      <c r="K587" s="135" t="s">
        <v>787</v>
      </c>
      <c r="L587" s="84">
        <v>0</v>
      </c>
      <c r="M587" s="84">
        <v>0</v>
      </c>
      <c r="N587" s="84">
        <v>0</v>
      </c>
      <c r="O587" s="84">
        <v>0</v>
      </c>
      <c r="P587" s="85"/>
      <c r="Q587" s="86">
        <f t="shared" si="79"/>
        <v>-1</v>
      </c>
      <c r="R587" s="87">
        <f t="shared" si="78"/>
        <v>0</v>
      </c>
      <c r="S587" s="87">
        <f t="shared" si="80"/>
        <v>0</v>
      </c>
      <c r="T587" s="136">
        <f t="shared" ca="1" si="81"/>
        <v>159</v>
      </c>
      <c r="U587" s="154"/>
      <c r="V587" t="e">
        <v>#N/A</v>
      </c>
      <c r="W587" t="e">
        <v>#N/A</v>
      </c>
      <c r="X587" t="s">
        <v>307</v>
      </c>
      <c r="Y587" t="s">
        <v>303</v>
      </c>
      <c r="Z587" t="s">
        <v>255</v>
      </c>
    </row>
    <row r="588" spans="1:26" x14ac:dyDescent="0.35">
      <c r="A588" s="59" t="str">
        <f t="shared" si="85"/>
        <v>APG-000088-00BATCH300424</v>
      </c>
      <c r="B588" s="133">
        <v>45569</v>
      </c>
      <c r="C588" s="81">
        <f t="shared" ca="1" si="83"/>
        <v>45729</v>
      </c>
      <c r="D588" s="14" t="s">
        <v>102</v>
      </c>
      <c r="E588" s="82" t="str">
        <f t="shared" si="82"/>
        <v>APG-0000</v>
      </c>
      <c r="F588" s="135" t="s">
        <v>88</v>
      </c>
      <c r="G588" s="135" t="s">
        <v>685</v>
      </c>
      <c r="H588" s="142">
        <v>50850404</v>
      </c>
      <c r="I588" s="145">
        <v>59</v>
      </c>
      <c r="J588" s="144" t="str">
        <f t="shared" si="84"/>
        <v>CL</v>
      </c>
      <c r="K588" s="135" t="s">
        <v>788</v>
      </c>
      <c r="L588" s="84">
        <v>59</v>
      </c>
      <c r="M588" s="84">
        <v>0</v>
      </c>
      <c r="N588" s="84">
        <v>0</v>
      </c>
      <c r="O588" s="84">
        <v>0</v>
      </c>
      <c r="P588" s="85"/>
      <c r="Q588" s="86">
        <f t="shared" si="79"/>
        <v>0</v>
      </c>
      <c r="R588" s="87">
        <f>IFERROR(VLOOKUP(H588,AB:AE,3,0),I588)</f>
        <v>59</v>
      </c>
      <c r="S588" s="87">
        <f t="shared" si="80"/>
        <v>0</v>
      </c>
      <c r="T588" s="136" t="s">
        <v>301</v>
      </c>
      <c r="U588" s="154"/>
      <c r="W588" t="e">
        <v>#N/A</v>
      </c>
      <c r="X588" t="e">
        <v>#N/A</v>
      </c>
      <c r="Y588" t="e">
        <v>#N/A</v>
      </c>
    </row>
    <row r="589" spans="1:26" x14ac:dyDescent="0.35">
      <c r="A589" s="59" t="str">
        <f t="shared" si="85"/>
        <v>ASY-000084-00BATCH300424</v>
      </c>
      <c r="B589" s="133">
        <v>45569</v>
      </c>
      <c r="C589" s="81">
        <f t="shared" ca="1" si="83"/>
        <v>45729</v>
      </c>
      <c r="D589" s="14" t="s">
        <v>95</v>
      </c>
      <c r="E589" s="82" t="str">
        <f t="shared" si="82"/>
        <v>ASY-0000</v>
      </c>
      <c r="F589" s="135" t="s">
        <v>88</v>
      </c>
      <c r="G589" s="135" t="s">
        <v>685</v>
      </c>
      <c r="H589" s="153">
        <v>50850405</v>
      </c>
      <c r="I589" s="145">
        <v>59</v>
      </c>
      <c r="J589" s="144">
        <f t="shared" si="84"/>
        <v>2</v>
      </c>
      <c r="K589" s="135" t="s">
        <v>788</v>
      </c>
      <c r="L589" s="84">
        <v>0</v>
      </c>
      <c r="M589" s="84">
        <v>0</v>
      </c>
      <c r="N589" s="84">
        <v>0</v>
      </c>
      <c r="O589" s="84">
        <v>0</v>
      </c>
      <c r="P589" s="85"/>
      <c r="Q589" s="86">
        <f t="shared" si="79"/>
        <v>-59</v>
      </c>
      <c r="R589" s="87">
        <f t="shared" ref="R589:R652" si="86">IFERROR(VLOOKUP(H589,AB:AE,3,0),0)</f>
        <v>0</v>
      </c>
      <c r="S589" s="87">
        <f t="shared" si="80"/>
        <v>0</v>
      </c>
      <c r="T589" s="136">
        <f t="shared" ref="T589:T652" ca="1" si="87">DAYS360(B589,C589)</f>
        <v>159</v>
      </c>
      <c r="U589" s="154"/>
      <c r="V589" t="e">
        <v>#N/A</v>
      </c>
      <c r="W589" t="e">
        <v>#N/A</v>
      </c>
      <c r="X589" t="s">
        <v>307</v>
      </c>
      <c r="Y589" t="s">
        <v>303</v>
      </c>
      <c r="Z589" t="s">
        <v>255</v>
      </c>
    </row>
    <row r="590" spans="1:26" x14ac:dyDescent="0.35">
      <c r="A590" s="59" t="str">
        <f t="shared" si="85"/>
        <v>ASY-000089-00BATCH300424</v>
      </c>
      <c r="B590" s="133">
        <v>45569</v>
      </c>
      <c r="C590" s="81">
        <f t="shared" ca="1" si="83"/>
        <v>45729</v>
      </c>
      <c r="D590" s="14" t="s">
        <v>83</v>
      </c>
      <c r="E590" s="82" t="str">
        <f>LEFT(D590,8)</f>
        <v>ASY-0000</v>
      </c>
      <c r="F590" s="135" t="s">
        <v>88</v>
      </c>
      <c r="G590" s="135" t="s">
        <v>685</v>
      </c>
      <c r="H590" s="153">
        <v>50850406</v>
      </c>
      <c r="I590" s="145">
        <v>59</v>
      </c>
      <c r="J590" s="144">
        <f t="shared" si="84"/>
        <v>2</v>
      </c>
      <c r="K590" s="135" t="s">
        <v>788</v>
      </c>
      <c r="L590" s="84">
        <v>0</v>
      </c>
      <c r="M590" s="84">
        <v>0</v>
      </c>
      <c r="N590" s="84">
        <v>0</v>
      </c>
      <c r="O590" s="84">
        <v>0</v>
      </c>
      <c r="P590" s="85"/>
      <c r="Q590" s="86">
        <f t="shared" si="79"/>
        <v>-59</v>
      </c>
      <c r="R590" s="87">
        <f t="shared" si="86"/>
        <v>0</v>
      </c>
      <c r="S590" s="87">
        <f t="shared" si="80"/>
        <v>0</v>
      </c>
      <c r="T590" s="136">
        <f t="shared" ca="1" si="87"/>
        <v>159</v>
      </c>
      <c r="U590" s="154"/>
      <c r="V590" t="e">
        <v>#N/A</v>
      </c>
      <c r="W590" t="e">
        <v>#N/A</v>
      </c>
      <c r="X590" t="s">
        <v>307</v>
      </c>
      <c r="Y590" t="s">
        <v>303</v>
      </c>
      <c r="Z590" t="s">
        <v>255</v>
      </c>
    </row>
    <row r="591" spans="1:26" x14ac:dyDescent="0.35">
      <c r="A591" s="59" t="str">
        <f t="shared" si="85"/>
        <v>ASY-000052-00POUS270156</v>
      </c>
      <c r="B591" s="133">
        <v>45569</v>
      </c>
      <c r="C591" s="81">
        <f t="shared" ca="1" si="83"/>
        <v>45729</v>
      </c>
      <c r="D591" s="14" t="s">
        <v>104</v>
      </c>
      <c r="E591" s="82" t="str">
        <f t="shared" si="82"/>
        <v>ASY-0000</v>
      </c>
      <c r="F591" s="135" t="s">
        <v>88</v>
      </c>
      <c r="G591" s="135" t="s">
        <v>686</v>
      </c>
      <c r="H591" s="153">
        <v>50850407</v>
      </c>
      <c r="I591" s="145">
        <v>13</v>
      </c>
      <c r="J591" s="144">
        <f t="shared" si="84"/>
        <v>2</v>
      </c>
      <c r="K591" s="135" t="s">
        <v>788</v>
      </c>
      <c r="L591" s="84">
        <v>0</v>
      </c>
      <c r="M591" s="84">
        <v>0</v>
      </c>
      <c r="N591" s="84">
        <v>0</v>
      </c>
      <c r="O591" s="84">
        <v>0</v>
      </c>
      <c r="P591" s="85"/>
      <c r="Q591" s="86">
        <f t="shared" si="79"/>
        <v>-13</v>
      </c>
      <c r="R591" s="87">
        <f t="shared" si="86"/>
        <v>0</v>
      </c>
      <c r="S591" s="87">
        <f t="shared" si="80"/>
        <v>0</v>
      </c>
      <c r="T591" s="136">
        <f t="shared" ca="1" si="87"/>
        <v>159</v>
      </c>
      <c r="U591" s="154"/>
      <c r="V591" t="e">
        <v>#N/A</v>
      </c>
      <c r="W591" t="e">
        <v>#N/A</v>
      </c>
      <c r="X591" t="s">
        <v>307</v>
      </c>
      <c r="Y591" t="s">
        <v>303</v>
      </c>
      <c r="Z591" t="s">
        <v>255</v>
      </c>
    </row>
    <row r="592" spans="1:26" x14ac:dyDescent="0.35">
      <c r="A592" s="59" t="str">
        <f t="shared" si="85"/>
        <v>L50-E-48-04-30-90-MULT-LOLPOUS270156</v>
      </c>
      <c r="B592" s="133">
        <v>45569</v>
      </c>
      <c r="C592" s="81">
        <f t="shared" ca="1" si="83"/>
        <v>45729</v>
      </c>
      <c r="D592" s="14" t="s">
        <v>687</v>
      </c>
      <c r="E592" s="82" t="str">
        <f t="shared" si="82"/>
        <v>L50-E-48</v>
      </c>
      <c r="F592" s="135" t="s">
        <v>87</v>
      </c>
      <c r="G592" s="135" t="s">
        <v>686</v>
      </c>
      <c r="H592" s="153">
        <v>30850214</v>
      </c>
      <c r="I592" s="145">
        <v>13</v>
      </c>
      <c r="J592" s="144">
        <f t="shared" si="84"/>
        <v>2</v>
      </c>
      <c r="K592" s="135" t="s">
        <v>788</v>
      </c>
      <c r="L592" s="84">
        <v>0</v>
      </c>
      <c r="M592" s="84">
        <v>0</v>
      </c>
      <c r="N592" s="84">
        <v>0</v>
      </c>
      <c r="O592" s="84">
        <v>0</v>
      </c>
      <c r="P592" s="85"/>
      <c r="Q592" s="86">
        <f t="shared" si="79"/>
        <v>-13</v>
      </c>
      <c r="R592" s="87">
        <f t="shared" si="86"/>
        <v>0</v>
      </c>
      <c r="S592" s="87">
        <f t="shared" si="80"/>
        <v>0</v>
      </c>
      <c r="T592" s="136">
        <f t="shared" ca="1" si="87"/>
        <v>159</v>
      </c>
      <c r="U592" s="154"/>
      <c r="V592" t="e">
        <v>#N/A</v>
      </c>
      <c r="W592" t="e">
        <v>#N/A</v>
      </c>
      <c r="X592" t="s">
        <v>307</v>
      </c>
      <c r="Y592" t="s">
        <v>303</v>
      </c>
      <c r="Z592" t="s">
        <v>255</v>
      </c>
    </row>
    <row r="593" spans="1:26" x14ac:dyDescent="0.35">
      <c r="A593" s="59" t="str">
        <f t="shared" si="85"/>
        <v>ASY-000075-00POUS270295</v>
      </c>
      <c r="B593" s="133">
        <v>45569</v>
      </c>
      <c r="C593" s="81">
        <f t="shared" ca="1" si="83"/>
        <v>45729</v>
      </c>
      <c r="D593" s="14" t="s">
        <v>201</v>
      </c>
      <c r="E593" s="82" t="str">
        <f t="shared" si="82"/>
        <v>ASY-0000</v>
      </c>
      <c r="F593" s="135" t="s">
        <v>88</v>
      </c>
      <c r="G593" s="135" t="s">
        <v>674</v>
      </c>
      <c r="H593" s="159">
        <v>50850408</v>
      </c>
      <c r="I593" s="145">
        <v>13</v>
      </c>
      <c r="J593" s="144">
        <f t="shared" si="84"/>
        <v>2</v>
      </c>
      <c r="K593" s="135" t="s">
        <v>788</v>
      </c>
      <c r="L593" s="84">
        <v>0</v>
      </c>
      <c r="M593" s="84">
        <v>0</v>
      </c>
      <c r="N593" s="84">
        <v>0</v>
      </c>
      <c r="O593" s="84">
        <v>0</v>
      </c>
      <c r="P593" s="85"/>
      <c r="Q593" s="86">
        <f t="shared" si="79"/>
        <v>-13</v>
      </c>
      <c r="R593" s="87">
        <f t="shared" si="86"/>
        <v>0</v>
      </c>
      <c r="S593" s="87">
        <f t="shared" si="80"/>
        <v>0</v>
      </c>
      <c r="T593" s="136">
        <f t="shared" ca="1" si="87"/>
        <v>159</v>
      </c>
      <c r="U593" s="160" t="s">
        <v>688</v>
      </c>
      <c r="V593" t="e">
        <v>#N/A</v>
      </c>
      <c r="W593" t="e">
        <v>#N/A</v>
      </c>
      <c r="X593" t="s">
        <v>307</v>
      </c>
      <c r="Y593" t="s">
        <v>303</v>
      </c>
      <c r="Z593" t="s">
        <v>255</v>
      </c>
    </row>
    <row r="594" spans="1:26" x14ac:dyDescent="0.35">
      <c r="A594" s="59" t="str">
        <f t="shared" si="85"/>
        <v>L50-E-48-12-27-80-MULT-120POUS270295</v>
      </c>
      <c r="B594" s="133">
        <v>45569</v>
      </c>
      <c r="C594" s="81">
        <f t="shared" ca="1" si="83"/>
        <v>45729</v>
      </c>
      <c r="D594" s="14" t="s">
        <v>689</v>
      </c>
      <c r="E594" s="82" t="str">
        <f t="shared" si="82"/>
        <v>L50-E-48</v>
      </c>
      <c r="F594" s="135" t="s">
        <v>87</v>
      </c>
      <c r="G594" s="135" t="s">
        <v>674</v>
      </c>
      <c r="H594" s="153">
        <v>30850215</v>
      </c>
      <c r="I594" s="145">
        <v>13</v>
      </c>
      <c r="J594" s="144">
        <f t="shared" si="84"/>
        <v>2</v>
      </c>
      <c r="K594" s="135" t="s">
        <v>788</v>
      </c>
      <c r="L594" s="84">
        <v>0</v>
      </c>
      <c r="M594" s="84">
        <v>0</v>
      </c>
      <c r="N594" s="84">
        <v>0</v>
      </c>
      <c r="O594" s="84">
        <v>0</v>
      </c>
      <c r="P594" s="85"/>
      <c r="Q594" s="86">
        <f t="shared" si="79"/>
        <v>-13</v>
      </c>
      <c r="R594" s="87">
        <f t="shared" si="86"/>
        <v>0</v>
      </c>
      <c r="S594" s="87">
        <f t="shared" si="80"/>
        <v>0</v>
      </c>
      <c r="T594" s="136">
        <f t="shared" ca="1" si="87"/>
        <v>159</v>
      </c>
      <c r="U594" s="154" t="s">
        <v>690</v>
      </c>
      <c r="V594" t="e">
        <v>#N/A</v>
      </c>
      <c r="W594" t="e">
        <v>#N/A</v>
      </c>
      <c r="X594" t="s">
        <v>307</v>
      </c>
      <c r="Y594" t="s">
        <v>303</v>
      </c>
      <c r="Z594" t="s">
        <v>255</v>
      </c>
    </row>
    <row r="595" spans="1:26" x14ac:dyDescent="0.35">
      <c r="A595" s="59" t="str">
        <f t="shared" si="85"/>
        <v>ASY-000061-00POUS270336</v>
      </c>
      <c r="B595" s="133">
        <v>45569</v>
      </c>
      <c r="C595" s="81">
        <f t="shared" ca="1" si="83"/>
        <v>45729</v>
      </c>
      <c r="D595" s="14" t="s">
        <v>196</v>
      </c>
      <c r="E595" s="82" t="str">
        <f t="shared" si="82"/>
        <v>ASY-0000</v>
      </c>
      <c r="F595" s="135" t="s">
        <v>88</v>
      </c>
      <c r="G595" s="135" t="s">
        <v>691</v>
      </c>
      <c r="H595" s="153">
        <v>50850409</v>
      </c>
      <c r="I595" s="145">
        <v>10</v>
      </c>
      <c r="J595" s="144">
        <f t="shared" si="84"/>
        <v>2</v>
      </c>
      <c r="K595" s="135" t="s">
        <v>788</v>
      </c>
      <c r="L595" s="84">
        <v>0</v>
      </c>
      <c r="M595" s="84">
        <v>0</v>
      </c>
      <c r="N595" s="84">
        <v>0</v>
      </c>
      <c r="O595" s="84">
        <v>0</v>
      </c>
      <c r="P595" s="85"/>
      <c r="Q595" s="86">
        <f t="shared" si="79"/>
        <v>-10</v>
      </c>
      <c r="R595" s="87">
        <f t="shared" si="86"/>
        <v>0</v>
      </c>
      <c r="S595" s="87">
        <f t="shared" si="80"/>
        <v>0</v>
      </c>
      <c r="T595" s="136">
        <f t="shared" ca="1" si="87"/>
        <v>159</v>
      </c>
      <c r="U595" s="154"/>
      <c r="V595" t="e">
        <v>#N/A</v>
      </c>
      <c r="W595" t="e">
        <v>#N/A</v>
      </c>
      <c r="X595" t="s">
        <v>307</v>
      </c>
      <c r="Y595" t="s">
        <v>303</v>
      </c>
      <c r="Z595" t="s">
        <v>255</v>
      </c>
    </row>
    <row r="596" spans="1:26" x14ac:dyDescent="0.35">
      <c r="A596" s="59" t="str">
        <f t="shared" si="85"/>
        <v>L50-E-48-06-27-80-MULT-15X35POUS270336</v>
      </c>
      <c r="B596" s="133">
        <v>45569</v>
      </c>
      <c r="C596" s="81">
        <f t="shared" ca="1" si="83"/>
        <v>45729</v>
      </c>
      <c r="D596" s="14" t="s">
        <v>692</v>
      </c>
      <c r="E596" s="82" t="str">
        <f t="shared" si="82"/>
        <v>L50-E-48</v>
      </c>
      <c r="F596" s="135" t="s">
        <v>87</v>
      </c>
      <c r="G596" s="135" t="s">
        <v>691</v>
      </c>
      <c r="H596" s="153">
        <v>30850216</v>
      </c>
      <c r="I596" s="145">
        <v>10</v>
      </c>
      <c r="J596" s="144">
        <f t="shared" si="84"/>
        <v>2</v>
      </c>
      <c r="K596" s="135" t="s">
        <v>788</v>
      </c>
      <c r="L596" s="84">
        <v>0</v>
      </c>
      <c r="M596" s="84">
        <v>0</v>
      </c>
      <c r="N596" s="84">
        <v>0</v>
      </c>
      <c r="O596" s="84">
        <v>0</v>
      </c>
      <c r="P596" s="85"/>
      <c r="Q596" s="86">
        <f t="shared" si="79"/>
        <v>-10</v>
      </c>
      <c r="R596" s="87">
        <f t="shared" si="86"/>
        <v>0</v>
      </c>
      <c r="S596" s="87">
        <f t="shared" si="80"/>
        <v>0</v>
      </c>
      <c r="T596" s="136">
        <f t="shared" ca="1" si="87"/>
        <v>159</v>
      </c>
      <c r="U596" s="154" t="s">
        <v>690</v>
      </c>
      <c r="V596" t="e">
        <v>#N/A</v>
      </c>
      <c r="W596" t="e">
        <v>#N/A</v>
      </c>
      <c r="X596" t="s">
        <v>307</v>
      </c>
      <c r="Y596" t="s">
        <v>303</v>
      </c>
      <c r="Z596" t="s">
        <v>255</v>
      </c>
    </row>
    <row r="597" spans="1:26" x14ac:dyDescent="0.35">
      <c r="A597" s="59" t="str">
        <f t="shared" si="85"/>
        <v>ASY-000052-00POUS270239</v>
      </c>
      <c r="B597" s="133">
        <v>45569</v>
      </c>
      <c r="C597" s="81">
        <f t="shared" ca="1" si="83"/>
        <v>45729</v>
      </c>
      <c r="D597" s="14" t="s">
        <v>104</v>
      </c>
      <c r="E597" s="82" t="str">
        <f t="shared" si="82"/>
        <v>ASY-0000</v>
      </c>
      <c r="F597" s="135" t="s">
        <v>88</v>
      </c>
      <c r="G597" s="135" t="s">
        <v>693</v>
      </c>
      <c r="H597" s="153">
        <v>50850410</v>
      </c>
      <c r="I597" s="145">
        <v>4</v>
      </c>
      <c r="J597" s="144">
        <f t="shared" si="84"/>
        <v>2</v>
      </c>
      <c r="K597" s="135" t="s">
        <v>788</v>
      </c>
      <c r="L597" s="84">
        <v>0</v>
      </c>
      <c r="M597" s="84">
        <v>0</v>
      </c>
      <c r="N597" s="84">
        <v>0</v>
      </c>
      <c r="O597" s="84">
        <v>0</v>
      </c>
      <c r="P597" s="85"/>
      <c r="Q597" s="86">
        <f t="shared" si="79"/>
        <v>-4</v>
      </c>
      <c r="R597" s="87">
        <f t="shared" si="86"/>
        <v>0</v>
      </c>
      <c r="S597" s="87">
        <f t="shared" si="80"/>
        <v>0</v>
      </c>
      <c r="T597" s="136">
        <f t="shared" ca="1" si="87"/>
        <v>159</v>
      </c>
      <c r="U597" s="154"/>
      <c r="V597" t="e">
        <v>#N/A</v>
      </c>
      <c r="W597" t="e">
        <v>#N/A</v>
      </c>
      <c r="X597" t="s">
        <v>307</v>
      </c>
      <c r="Y597" t="s">
        <v>303</v>
      </c>
      <c r="Z597" t="s">
        <v>255</v>
      </c>
    </row>
    <row r="598" spans="1:26" x14ac:dyDescent="0.35">
      <c r="A598" s="59" t="str">
        <f t="shared" si="85"/>
        <v>L50-E-48-08-30-90-MULT-LOLPOUS270239</v>
      </c>
      <c r="B598" s="133">
        <v>45569</v>
      </c>
      <c r="C598" s="81">
        <f t="shared" ca="1" si="83"/>
        <v>45729</v>
      </c>
      <c r="D598" s="14" t="s">
        <v>694</v>
      </c>
      <c r="E598" s="82" t="str">
        <f t="shared" si="82"/>
        <v>L50-E-48</v>
      </c>
      <c r="F598" s="135" t="s">
        <v>87</v>
      </c>
      <c r="G598" s="135" t="s">
        <v>693</v>
      </c>
      <c r="H598" s="153">
        <v>30850217</v>
      </c>
      <c r="I598" s="145">
        <v>4</v>
      </c>
      <c r="J598" s="144">
        <f t="shared" si="84"/>
        <v>2</v>
      </c>
      <c r="K598" s="135" t="s">
        <v>788</v>
      </c>
      <c r="L598" s="84">
        <v>0</v>
      </c>
      <c r="M598" s="84">
        <v>0</v>
      </c>
      <c r="N598" s="84">
        <v>0</v>
      </c>
      <c r="O598" s="84">
        <v>0</v>
      </c>
      <c r="P598" s="85"/>
      <c r="Q598" s="86">
        <f t="shared" si="79"/>
        <v>-4</v>
      </c>
      <c r="R598" s="87">
        <f t="shared" si="86"/>
        <v>0</v>
      </c>
      <c r="S598" s="87">
        <f t="shared" si="80"/>
        <v>0</v>
      </c>
      <c r="T598" s="136">
        <f t="shared" ca="1" si="87"/>
        <v>159</v>
      </c>
      <c r="U598" s="154"/>
      <c r="V598" t="e">
        <v>#N/A</v>
      </c>
      <c r="W598" t="e">
        <v>#N/A</v>
      </c>
      <c r="X598" t="s">
        <v>307</v>
      </c>
      <c r="Y598" t="s">
        <v>303</v>
      </c>
      <c r="Z598" t="s">
        <v>255</v>
      </c>
    </row>
    <row r="599" spans="1:26" x14ac:dyDescent="0.35">
      <c r="A599" s="59" t="str">
        <f t="shared" si="85"/>
        <v>ASY-000052-00POUS270384</v>
      </c>
      <c r="B599" s="133">
        <v>45569</v>
      </c>
      <c r="C599" s="81">
        <f t="shared" ca="1" si="83"/>
        <v>45729</v>
      </c>
      <c r="D599" s="14" t="s">
        <v>104</v>
      </c>
      <c r="E599" s="82" t="str">
        <f t="shared" si="82"/>
        <v>ASY-0000</v>
      </c>
      <c r="F599" s="135" t="s">
        <v>88</v>
      </c>
      <c r="G599" s="135" t="s">
        <v>695</v>
      </c>
      <c r="H599" s="153">
        <v>50850411</v>
      </c>
      <c r="I599" s="145">
        <v>3</v>
      </c>
      <c r="J599" s="144">
        <f t="shared" si="84"/>
        <v>2</v>
      </c>
      <c r="K599" s="135" t="s">
        <v>788</v>
      </c>
      <c r="L599" s="84">
        <v>0</v>
      </c>
      <c r="M599" s="84">
        <v>0</v>
      </c>
      <c r="N599" s="84">
        <v>0</v>
      </c>
      <c r="O599" s="84">
        <v>0</v>
      </c>
      <c r="P599" s="85"/>
      <c r="Q599" s="86">
        <f t="shared" si="79"/>
        <v>-3</v>
      </c>
      <c r="R599" s="87">
        <f t="shared" si="86"/>
        <v>0</v>
      </c>
      <c r="S599" s="87">
        <f t="shared" si="80"/>
        <v>0</v>
      </c>
      <c r="T599" s="136">
        <f t="shared" ca="1" si="87"/>
        <v>159</v>
      </c>
      <c r="U599" s="154"/>
      <c r="V599" t="e">
        <v>#N/A</v>
      </c>
      <c r="W599" t="e">
        <v>#N/A</v>
      </c>
      <c r="X599" t="s">
        <v>307</v>
      </c>
      <c r="Y599" t="s">
        <v>303</v>
      </c>
      <c r="Z599" t="s">
        <v>255</v>
      </c>
    </row>
    <row r="600" spans="1:26" x14ac:dyDescent="0.35">
      <c r="A600" s="59" t="str">
        <f t="shared" si="85"/>
        <v>L50-E-48-06-35-80-MULT-LOLPOUS270384</v>
      </c>
      <c r="B600" s="133">
        <v>45569</v>
      </c>
      <c r="C600" s="81">
        <f t="shared" ca="1" si="83"/>
        <v>45729</v>
      </c>
      <c r="D600" s="14" t="s">
        <v>696</v>
      </c>
      <c r="E600" s="82" t="str">
        <f t="shared" si="82"/>
        <v>L50-E-48</v>
      </c>
      <c r="F600" s="135" t="s">
        <v>87</v>
      </c>
      <c r="G600" s="135" t="s">
        <v>695</v>
      </c>
      <c r="H600" s="153">
        <v>30850218</v>
      </c>
      <c r="I600" s="145">
        <v>3</v>
      </c>
      <c r="J600" s="144">
        <f t="shared" si="84"/>
        <v>2</v>
      </c>
      <c r="K600" s="135" t="s">
        <v>788</v>
      </c>
      <c r="L600" s="84">
        <v>0</v>
      </c>
      <c r="M600" s="84">
        <v>0</v>
      </c>
      <c r="N600" s="84">
        <v>0</v>
      </c>
      <c r="O600" s="84">
        <v>0</v>
      </c>
      <c r="P600" s="85"/>
      <c r="Q600" s="86">
        <f t="shared" si="79"/>
        <v>-3</v>
      </c>
      <c r="R600" s="87">
        <f t="shared" si="86"/>
        <v>0</v>
      </c>
      <c r="S600" s="87">
        <f t="shared" si="80"/>
        <v>0</v>
      </c>
      <c r="T600" s="136">
        <f t="shared" ca="1" si="87"/>
        <v>159</v>
      </c>
      <c r="U600" s="154"/>
      <c r="V600" t="e">
        <v>#N/A</v>
      </c>
      <c r="W600" t="e">
        <v>#N/A</v>
      </c>
      <c r="X600" t="s">
        <v>307</v>
      </c>
      <c r="Y600" t="s">
        <v>303</v>
      </c>
      <c r="Z600" t="s">
        <v>255</v>
      </c>
    </row>
    <row r="601" spans="1:26" x14ac:dyDescent="0.35">
      <c r="A601" s="59" t="str">
        <f t="shared" si="85"/>
        <v>ASY-000052-00POUS270341</v>
      </c>
      <c r="B601" s="133">
        <v>45569</v>
      </c>
      <c r="C601" s="81">
        <f t="shared" ca="1" si="83"/>
        <v>45729</v>
      </c>
      <c r="D601" s="14" t="s">
        <v>104</v>
      </c>
      <c r="E601" s="82" t="str">
        <f t="shared" si="82"/>
        <v>ASY-0000</v>
      </c>
      <c r="F601" s="135" t="s">
        <v>88</v>
      </c>
      <c r="G601" s="135" t="s">
        <v>640</v>
      </c>
      <c r="H601" s="153">
        <v>50850412</v>
      </c>
      <c r="I601" s="145">
        <v>3</v>
      </c>
      <c r="J601" s="144">
        <f t="shared" si="84"/>
        <v>2</v>
      </c>
      <c r="K601" s="135" t="s">
        <v>788</v>
      </c>
      <c r="L601" s="84">
        <v>0</v>
      </c>
      <c r="M601" s="84">
        <v>0</v>
      </c>
      <c r="N601" s="84">
        <v>0</v>
      </c>
      <c r="O601" s="84">
        <v>0</v>
      </c>
      <c r="P601" s="85"/>
      <c r="Q601" s="86">
        <f t="shared" si="79"/>
        <v>-3</v>
      </c>
      <c r="R601" s="87">
        <f t="shared" si="86"/>
        <v>0</v>
      </c>
      <c r="S601" s="87">
        <f t="shared" si="80"/>
        <v>0</v>
      </c>
      <c r="T601" s="136">
        <f t="shared" ca="1" si="87"/>
        <v>159</v>
      </c>
      <c r="U601" s="154"/>
      <c r="V601" t="e">
        <v>#N/A</v>
      </c>
      <c r="W601" t="e">
        <v>#N/A</v>
      </c>
      <c r="X601" t="s">
        <v>307</v>
      </c>
      <c r="Y601" t="s">
        <v>303</v>
      </c>
      <c r="Z601" t="s">
        <v>255</v>
      </c>
    </row>
    <row r="602" spans="1:26" x14ac:dyDescent="0.35">
      <c r="A602" s="59" t="str">
        <f t="shared" si="85"/>
        <v>L50-E-48-08-30-80-MULT-LOLPOUS270341</v>
      </c>
      <c r="B602" s="133">
        <v>45569</v>
      </c>
      <c r="C602" s="81">
        <f t="shared" ca="1" si="83"/>
        <v>45729</v>
      </c>
      <c r="D602" s="14" t="s">
        <v>120</v>
      </c>
      <c r="E602" s="82" t="str">
        <f t="shared" si="82"/>
        <v>L50-E-48</v>
      </c>
      <c r="F602" s="135" t="s">
        <v>87</v>
      </c>
      <c r="G602" s="135" t="s">
        <v>640</v>
      </c>
      <c r="H602" s="153">
        <v>30850219</v>
      </c>
      <c r="I602" s="145">
        <v>3</v>
      </c>
      <c r="J602" s="144">
        <f t="shared" si="84"/>
        <v>2</v>
      </c>
      <c r="K602" s="135" t="s">
        <v>788</v>
      </c>
      <c r="L602" s="84">
        <v>0</v>
      </c>
      <c r="M602" s="84">
        <v>0</v>
      </c>
      <c r="N602" s="84">
        <v>0</v>
      </c>
      <c r="O602" s="84">
        <v>0</v>
      </c>
      <c r="P602" s="85"/>
      <c r="Q602" s="86">
        <f t="shared" si="79"/>
        <v>-3</v>
      </c>
      <c r="R602" s="87">
        <f t="shared" si="86"/>
        <v>0</v>
      </c>
      <c r="S602" s="87">
        <f t="shared" si="80"/>
        <v>0</v>
      </c>
      <c r="T602" s="136">
        <f t="shared" ca="1" si="87"/>
        <v>159</v>
      </c>
      <c r="U602" s="154"/>
      <c r="V602" t="e">
        <v>#N/A</v>
      </c>
      <c r="W602" t="e">
        <v>#N/A</v>
      </c>
      <c r="X602" t="s">
        <v>307</v>
      </c>
      <c r="Y602" t="s">
        <v>303</v>
      </c>
      <c r="Z602" t="s">
        <v>255</v>
      </c>
    </row>
    <row r="603" spans="1:26" x14ac:dyDescent="0.35">
      <c r="A603" s="59" t="str">
        <f t="shared" si="85"/>
        <v>ASY-000061-00POUS270365</v>
      </c>
      <c r="B603" s="133">
        <v>45569</v>
      </c>
      <c r="C603" s="81">
        <f t="shared" ca="1" si="83"/>
        <v>45729</v>
      </c>
      <c r="D603" s="14" t="s">
        <v>196</v>
      </c>
      <c r="E603" s="82" t="str">
        <f t="shared" si="82"/>
        <v>ASY-0000</v>
      </c>
      <c r="F603" s="135" t="s">
        <v>88</v>
      </c>
      <c r="G603" s="135" t="s">
        <v>697</v>
      </c>
      <c r="H603" s="153">
        <v>50850413</v>
      </c>
      <c r="I603" s="145">
        <v>2</v>
      </c>
      <c r="J603" s="144">
        <f t="shared" si="84"/>
        <v>2</v>
      </c>
      <c r="K603" s="135" t="s">
        <v>788</v>
      </c>
      <c r="L603" s="84">
        <v>0</v>
      </c>
      <c r="M603" s="84">
        <v>0</v>
      </c>
      <c r="N603" s="84">
        <v>0</v>
      </c>
      <c r="O603" s="84">
        <v>0</v>
      </c>
      <c r="P603" s="85"/>
      <c r="Q603" s="86">
        <f t="shared" si="79"/>
        <v>-2</v>
      </c>
      <c r="R603" s="87">
        <f t="shared" si="86"/>
        <v>0</v>
      </c>
      <c r="S603" s="87">
        <f t="shared" si="80"/>
        <v>0</v>
      </c>
      <c r="T603" s="136">
        <f t="shared" ca="1" si="87"/>
        <v>159</v>
      </c>
      <c r="U603" s="154"/>
      <c r="V603" t="e">
        <v>#N/A</v>
      </c>
      <c r="W603" t="e">
        <v>#N/A</v>
      </c>
      <c r="X603" t="s">
        <v>307</v>
      </c>
      <c r="Y603" t="s">
        <v>303</v>
      </c>
      <c r="Z603" t="s">
        <v>255</v>
      </c>
    </row>
    <row r="604" spans="1:26" x14ac:dyDescent="0.35">
      <c r="A604" s="59" t="str">
        <f t="shared" si="85"/>
        <v>L50-E-48-06-27-80-MULT-15X35POUS270365</v>
      </c>
      <c r="B604" s="133">
        <v>45569</v>
      </c>
      <c r="C604" s="81">
        <f t="shared" ca="1" si="83"/>
        <v>45729</v>
      </c>
      <c r="D604" s="14" t="s">
        <v>692</v>
      </c>
      <c r="E604" s="82" t="str">
        <f t="shared" si="82"/>
        <v>L50-E-48</v>
      </c>
      <c r="F604" s="135" t="s">
        <v>87</v>
      </c>
      <c r="G604" s="135" t="s">
        <v>697</v>
      </c>
      <c r="H604" s="153">
        <v>30850220</v>
      </c>
      <c r="I604" s="145">
        <v>2</v>
      </c>
      <c r="J604" s="144">
        <f t="shared" si="84"/>
        <v>2</v>
      </c>
      <c r="K604" s="135" t="s">
        <v>788</v>
      </c>
      <c r="L604" s="84">
        <v>0</v>
      </c>
      <c r="M604" s="84">
        <v>0</v>
      </c>
      <c r="N604" s="84">
        <v>0</v>
      </c>
      <c r="O604" s="84">
        <v>0</v>
      </c>
      <c r="P604" s="85"/>
      <c r="Q604" s="86">
        <f t="shared" si="79"/>
        <v>-2</v>
      </c>
      <c r="R604" s="87">
        <f t="shared" si="86"/>
        <v>0</v>
      </c>
      <c r="S604" s="87">
        <f t="shared" si="80"/>
        <v>0</v>
      </c>
      <c r="T604" s="136">
        <f t="shared" ca="1" si="87"/>
        <v>159</v>
      </c>
      <c r="U604" s="154" t="s">
        <v>690</v>
      </c>
      <c r="V604" t="e">
        <v>#N/A</v>
      </c>
      <c r="W604" t="e">
        <v>#N/A</v>
      </c>
      <c r="X604" t="s">
        <v>307</v>
      </c>
      <c r="Y604" t="s">
        <v>303</v>
      </c>
      <c r="Z604" t="s">
        <v>255</v>
      </c>
    </row>
    <row r="605" spans="1:26" x14ac:dyDescent="0.35">
      <c r="A605" s="59" t="str">
        <f t="shared" si="85"/>
        <v>ASY-000051-00POUS270410</v>
      </c>
      <c r="B605" s="133">
        <v>45569</v>
      </c>
      <c r="C605" s="81">
        <f t="shared" ca="1" si="83"/>
        <v>45729</v>
      </c>
      <c r="D605" s="14" t="s">
        <v>698</v>
      </c>
      <c r="E605" s="82" t="str">
        <f t="shared" si="82"/>
        <v>ASY-0000</v>
      </c>
      <c r="F605" s="135" t="s">
        <v>88</v>
      </c>
      <c r="G605" s="135" t="s">
        <v>699</v>
      </c>
      <c r="H605" s="153">
        <v>50850414</v>
      </c>
      <c r="I605" s="145">
        <v>2</v>
      </c>
      <c r="J605" s="144">
        <f t="shared" si="84"/>
        <v>2</v>
      </c>
      <c r="K605" s="135" t="s">
        <v>788</v>
      </c>
      <c r="L605" s="84">
        <v>0</v>
      </c>
      <c r="M605" s="84">
        <v>0</v>
      </c>
      <c r="N605" s="84">
        <v>0</v>
      </c>
      <c r="O605" s="84">
        <v>0</v>
      </c>
      <c r="P605" s="85"/>
      <c r="Q605" s="86">
        <f t="shared" si="79"/>
        <v>-2</v>
      </c>
      <c r="R605" s="87">
        <f t="shared" si="86"/>
        <v>0</v>
      </c>
      <c r="S605" s="87">
        <f t="shared" si="80"/>
        <v>0</v>
      </c>
      <c r="T605" s="136">
        <f t="shared" ca="1" si="87"/>
        <v>159</v>
      </c>
      <c r="U605" s="154"/>
      <c r="V605" t="e">
        <v>#N/A</v>
      </c>
      <c r="W605" t="e">
        <v>#N/A</v>
      </c>
      <c r="X605" t="s">
        <v>307</v>
      </c>
      <c r="Y605" t="s">
        <v>303</v>
      </c>
      <c r="Z605" t="s">
        <v>255</v>
      </c>
    </row>
    <row r="606" spans="1:26" x14ac:dyDescent="0.35">
      <c r="A606" s="59" t="str">
        <f t="shared" si="85"/>
        <v>L50-E-48-06-27-90-MULT-70X70POUS270410</v>
      </c>
      <c r="B606" s="133">
        <v>45569</v>
      </c>
      <c r="C606" s="81">
        <f t="shared" ca="1" si="83"/>
        <v>45729</v>
      </c>
      <c r="D606" s="14" t="s">
        <v>700</v>
      </c>
      <c r="E606" s="82" t="str">
        <f t="shared" si="82"/>
        <v>L50-E-48</v>
      </c>
      <c r="F606" s="135" t="s">
        <v>87</v>
      </c>
      <c r="G606" s="135" t="s">
        <v>699</v>
      </c>
      <c r="H606" s="153">
        <v>30850221</v>
      </c>
      <c r="I606" s="145">
        <v>2</v>
      </c>
      <c r="J606" s="144">
        <f t="shared" si="84"/>
        <v>2</v>
      </c>
      <c r="K606" s="135" t="s">
        <v>788</v>
      </c>
      <c r="L606" s="84">
        <v>0</v>
      </c>
      <c r="M606" s="84">
        <v>0</v>
      </c>
      <c r="N606" s="84">
        <v>0</v>
      </c>
      <c r="O606" s="84">
        <v>0</v>
      </c>
      <c r="P606" s="85"/>
      <c r="Q606" s="86">
        <f t="shared" si="79"/>
        <v>-2</v>
      </c>
      <c r="R606" s="87">
        <f t="shared" si="86"/>
        <v>0</v>
      </c>
      <c r="S606" s="87">
        <f t="shared" si="80"/>
        <v>0</v>
      </c>
      <c r="T606" s="136">
        <f t="shared" ca="1" si="87"/>
        <v>159</v>
      </c>
      <c r="U606" s="154"/>
      <c r="V606" t="e">
        <v>#N/A</v>
      </c>
      <c r="W606" t="e">
        <v>#N/A</v>
      </c>
      <c r="X606" t="s">
        <v>307</v>
      </c>
      <c r="Y606" t="s">
        <v>303</v>
      </c>
      <c r="Z606" t="s">
        <v>255</v>
      </c>
    </row>
    <row r="607" spans="1:26" x14ac:dyDescent="0.35">
      <c r="A607" s="59" t="str">
        <f t="shared" si="85"/>
        <v>ASY-000057-00POUS270550</v>
      </c>
      <c r="B607" s="133">
        <v>45569</v>
      </c>
      <c r="C607" s="81">
        <f t="shared" ca="1" si="83"/>
        <v>45729</v>
      </c>
      <c r="D607" s="14" t="s">
        <v>592</v>
      </c>
      <c r="E607" s="82" t="str">
        <f t="shared" si="82"/>
        <v>ASY-0000</v>
      </c>
      <c r="F607" s="135" t="s">
        <v>88</v>
      </c>
      <c r="G607" s="135" t="s">
        <v>701</v>
      </c>
      <c r="H607" s="153">
        <v>50850415</v>
      </c>
      <c r="I607" s="145">
        <v>2</v>
      </c>
      <c r="J607" s="144">
        <f t="shared" si="84"/>
        <v>2</v>
      </c>
      <c r="K607" s="135" t="s">
        <v>788</v>
      </c>
      <c r="L607" s="84">
        <v>0</v>
      </c>
      <c r="M607" s="84">
        <v>0</v>
      </c>
      <c r="N607" s="84">
        <v>0</v>
      </c>
      <c r="O607" s="84">
        <v>0</v>
      </c>
      <c r="P607" s="85"/>
      <c r="Q607" s="86">
        <f t="shared" si="79"/>
        <v>-2</v>
      </c>
      <c r="R607" s="87">
        <f t="shared" si="86"/>
        <v>0</v>
      </c>
      <c r="S607" s="87">
        <f t="shared" si="80"/>
        <v>0</v>
      </c>
      <c r="T607" s="136">
        <f t="shared" ca="1" si="87"/>
        <v>159</v>
      </c>
      <c r="U607" s="154"/>
      <c r="V607" t="e">
        <v>#N/A</v>
      </c>
      <c r="W607" t="e">
        <v>#N/A</v>
      </c>
      <c r="X607" t="s">
        <v>307</v>
      </c>
      <c r="Y607" t="s">
        <v>303</v>
      </c>
      <c r="Z607" t="s">
        <v>255</v>
      </c>
    </row>
    <row r="608" spans="1:26" x14ac:dyDescent="0.35">
      <c r="A608" s="59" t="str">
        <f t="shared" si="85"/>
        <v>L50-E-48-08-40-80-MULT-9X59POUS270550</v>
      </c>
      <c r="B608" s="133">
        <v>45569</v>
      </c>
      <c r="C608" s="81">
        <f t="shared" ca="1" si="83"/>
        <v>45729</v>
      </c>
      <c r="D608" s="14" t="s">
        <v>702</v>
      </c>
      <c r="E608" s="82" t="str">
        <f t="shared" si="82"/>
        <v>L50-E-48</v>
      </c>
      <c r="F608" s="135" t="s">
        <v>87</v>
      </c>
      <c r="G608" s="16" t="s">
        <v>701</v>
      </c>
      <c r="H608" s="153">
        <v>30850222</v>
      </c>
      <c r="I608" s="145">
        <v>2</v>
      </c>
      <c r="J608" s="144">
        <f t="shared" si="84"/>
        <v>2</v>
      </c>
      <c r="K608" s="135" t="s">
        <v>788</v>
      </c>
      <c r="L608" s="84">
        <v>0</v>
      </c>
      <c r="M608" s="84">
        <v>0</v>
      </c>
      <c r="N608" s="84">
        <v>0</v>
      </c>
      <c r="O608" s="84">
        <v>0</v>
      </c>
      <c r="P608" s="85"/>
      <c r="Q608" s="86">
        <f t="shared" si="79"/>
        <v>-2</v>
      </c>
      <c r="R608" s="87">
        <f t="shared" si="86"/>
        <v>0</v>
      </c>
      <c r="S608" s="87">
        <f t="shared" si="80"/>
        <v>0</v>
      </c>
      <c r="T608" s="136">
        <f t="shared" ca="1" si="87"/>
        <v>159</v>
      </c>
      <c r="U608" s="154" t="s">
        <v>703</v>
      </c>
      <c r="V608" t="e">
        <v>#N/A</v>
      </c>
      <c r="W608" t="e">
        <v>#N/A</v>
      </c>
      <c r="X608" t="s">
        <v>307</v>
      </c>
      <c r="Y608" t="s">
        <v>303</v>
      </c>
      <c r="Z608" t="s">
        <v>255</v>
      </c>
    </row>
    <row r="609" spans="1:26" x14ac:dyDescent="0.35">
      <c r="A609" s="59" t="str">
        <f t="shared" si="85"/>
        <v>ASY-000059-00POUS270430</v>
      </c>
      <c r="B609" s="133">
        <v>45569</v>
      </c>
      <c r="C609" s="81">
        <f t="shared" ca="1" si="83"/>
        <v>45729</v>
      </c>
      <c r="D609" s="14" t="s">
        <v>195</v>
      </c>
      <c r="E609" s="82" t="str">
        <f t="shared" si="82"/>
        <v>ASY-0000</v>
      </c>
      <c r="F609" s="135" t="s">
        <v>88</v>
      </c>
      <c r="G609" s="135" t="s">
        <v>704</v>
      </c>
      <c r="H609" s="153">
        <v>50850416</v>
      </c>
      <c r="I609" s="145">
        <v>2</v>
      </c>
      <c r="J609" s="144">
        <f t="shared" si="84"/>
        <v>2</v>
      </c>
      <c r="K609" s="135" t="s">
        <v>788</v>
      </c>
      <c r="L609" s="84">
        <v>0</v>
      </c>
      <c r="M609" s="84">
        <v>0</v>
      </c>
      <c r="N609" s="84">
        <v>0</v>
      </c>
      <c r="O609" s="84">
        <v>0</v>
      </c>
      <c r="P609" s="85"/>
      <c r="Q609" s="86">
        <f t="shared" si="79"/>
        <v>-2</v>
      </c>
      <c r="R609" s="87">
        <f t="shared" si="86"/>
        <v>0</v>
      </c>
      <c r="S609" s="87">
        <f t="shared" si="80"/>
        <v>0</v>
      </c>
      <c r="T609" s="136">
        <f t="shared" ca="1" si="87"/>
        <v>159</v>
      </c>
      <c r="U609" s="154"/>
      <c r="V609" t="e">
        <v>#N/A</v>
      </c>
      <c r="W609" t="e">
        <v>#N/A</v>
      </c>
      <c r="X609" t="s">
        <v>307</v>
      </c>
      <c r="Y609" t="s">
        <v>303</v>
      </c>
      <c r="Z609" t="s">
        <v>255</v>
      </c>
    </row>
    <row r="610" spans="1:26" x14ac:dyDescent="0.35">
      <c r="A610" s="59" t="str">
        <f t="shared" si="85"/>
        <v>L50-E-48-10-27-90-MULT-15X15POUS270430</v>
      </c>
      <c r="B610" s="133">
        <v>45569</v>
      </c>
      <c r="C610" s="81">
        <f t="shared" ca="1" si="83"/>
        <v>45729</v>
      </c>
      <c r="D610" s="14" t="s">
        <v>705</v>
      </c>
      <c r="E610" s="82" t="str">
        <f t="shared" si="82"/>
        <v>L50-E-48</v>
      </c>
      <c r="F610" s="135" t="s">
        <v>87</v>
      </c>
      <c r="G610" s="135" t="s">
        <v>704</v>
      </c>
      <c r="H610" s="153">
        <v>30850223</v>
      </c>
      <c r="I610" s="145">
        <v>2</v>
      </c>
      <c r="J610" s="144">
        <f t="shared" si="84"/>
        <v>2</v>
      </c>
      <c r="K610" s="135" t="s">
        <v>788</v>
      </c>
      <c r="L610" s="84">
        <v>0</v>
      </c>
      <c r="M610" s="84">
        <v>0</v>
      </c>
      <c r="N610" s="84">
        <v>0</v>
      </c>
      <c r="O610" s="84">
        <v>0</v>
      </c>
      <c r="P610" s="85"/>
      <c r="Q610" s="86">
        <f t="shared" si="79"/>
        <v>-2</v>
      </c>
      <c r="R610" s="87">
        <f t="shared" si="86"/>
        <v>0</v>
      </c>
      <c r="S610" s="87">
        <f t="shared" si="80"/>
        <v>0</v>
      </c>
      <c r="T610" s="136">
        <f t="shared" ca="1" si="87"/>
        <v>159</v>
      </c>
      <c r="U610" s="154"/>
      <c r="V610" t="e">
        <v>#N/A</v>
      </c>
      <c r="W610" t="e">
        <v>#N/A</v>
      </c>
      <c r="X610" t="s">
        <v>307</v>
      </c>
      <c r="Y610" t="s">
        <v>303</v>
      </c>
      <c r="Z610" t="s">
        <v>255</v>
      </c>
    </row>
    <row r="611" spans="1:26" x14ac:dyDescent="0.35">
      <c r="A611" s="59" t="str">
        <f t="shared" si="85"/>
        <v>ASY-000062-00POUS270351</v>
      </c>
      <c r="B611" s="133">
        <v>45569</v>
      </c>
      <c r="C611" s="81">
        <f t="shared" ca="1" si="83"/>
        <v>45729</v>
      </c>
      <c r="D611" s="14" t="s">
        <v>593</v>
      </c>
      <c r="E611" s="82" t="str">
        <f t="shared" si="82"/>
        <v>ASY-0000</v>
      </c>
      <c r="F611" s="135" t="s">
        <v>88</v>
      </c>
      <c r="G611" s="135" t="s">
        <v>706</v>
      </c>
      <c r="H611" s="153">
        <v>50850417</v>
      </c>
      <c r="I611" s="145">
        <v>2</v>
      </c>
      <c r="J611" s="144">
        <f t="shared" si="84"/>
        <v>2</v>
      </c>
      <c r="K611" s="135" t="s">
        <v>788</v>
      </c>
      <c r="L611" s="84">
        <v>0</v>
      </c>
      <c r="M611" s="84">
        <v>0</v>
      </c>
      <c r="N611" s="84">
        <v>0</v>
      </c>
      <c r="O611" s="84">
        <v>0</v>
      </c>
      <c r="P611" s="85"/>
      <c r="Q611" s="86">
        <f t="shared" si="79"/>
        <v>-2</v>
      </c>
      <c r="R611" s="87">
        <f t="shared" si="86"/>
        <v>0</v>
      </c>
      <c r="S611" s="87">
        <f t="shared" si="80"/>
        <v>0</v>
      </c>
      <c r="T611" s="136">
        <f t="shared" ca="1" si="87"/>
        <v>159</v>
      </c>
      <c r="U611" s="154"/>
      <c r="V611" t="e">
        <v>#N/A</v>
      </c>
      <c r="W611" t="e">
        <v>#N/A</v>
      </c>
      <c r="X611" t="s">
        <v>307</v>
      </c>
      <c r="Y611" t="s">
        <v>303</v>
      </c>
      <c r="Z611" t="s">
        <v>255</v>
      </c>
    </row>
    <row r="612" spans="1:26" x14ac:dyDescent="0.35">
      <c r="A612" s="59" t="str">
        <f t="shared" si="85"/>
        <v>L50-E-48-12-27-80-MULT-15X65POUS270351</v>
      </c>
      <c r="B612" s="133">
        <v>45569</v>
      </c>
      <c r="C612" s="81">
        <f t="shared" ca="1" si="83"/>
        <v>45729</v>
      </c>
      <c r="D612" s="14" t="s">
        <v>707</v>
      </c>
      <c r="E612" s="82" t="str">
        <f t="shared" si="82"/>
        <v>L50-E-48</v>
      </c>
      <c r="F612" s="135" t="s">
        <v>87</v>
      </c>
      <c r="G612" s="135" t="s">
        <v>706</v>
      </c>
      <c r="H612" s="153">
        <v>30850224</v>
      </c>
      <c r="I612" s="145">
        <v>2</v>
      </c>
      <c r="J612" s="144">
        <f t="shared" si="84"/>
        <v>2</v>
      </c>
      <c r="K612" s="135" t="s">
        <v>788</v>
      </c>
      <c r="L612" s="84">
        <v>0</v>
      </c>
      <c r="M612" s="84">
        <v>0</v>
      </c>
      <c r="N612" s="84">
        <v>0</v>
      </c>
      <c r="O612" s="84">
        <v>0</v>
      </c>
      <c r="P612" s="85"/>
      <c r="Q612" s="86">
        <f t="shared" si="79"/>
        <v>-2</v>
      </c>
      <c r="R612" s="87">
        <f t="shared" si="86"/>
        <v>0</v>
      </c>
      <c r="S612" s="87">
        <f t="shared" si="80"/>
        <v>0</v>
      </c>
      <c r="T612" s="136">
        <f t="shared" ca="1" si="87"/>
        <v>159</v>
      </c>
      <c r="U612" s="154" t="s">
        <v>690</v>
      </c>
      <c r="V612" t="e">
        <v>#N/A</v>
      </c>
      <c r="W612" t="e">
        <v>#N/A</v>
      </c>
      <c r="X612" t="s">
        <v>307</v>
      </c>
      <c r="Y612" t="s">
        <v>303</v>
      </c>
      <c r="Z612" t="s">
        <v>255</v>
      </c>
    </row>
    <row r="613" spans="1:26" x14ac:dyDescent="0.35">
      <c r="A613" s="59" t="str">
        <f t="shared" si="85"/>
        <v>ASY-000059-00POUS270356</v>
      </c>
      <c r="B613" s="133">
        <v>45569</v>
      </c>
      <c r="C613" s="81">
        <f t="shared" ca="1" si="83"/>
        <v>45729</v>
      </c>
      <c r="D613" s="14" t="s">
        <v>195</v>
      </c>
      <c r="E613" s="82" t="str">
        <f t="shared" si="82"/>
        <v>ASY-0000</v>
      </c>
      <c r="F613" s="135" t="s">
        <v>88</v>
      </c>
      <c r="G613" s="135" t="s">
        <v>633</v>
      </c>
      <c r="H613" s="153">
        <v>50850418</v>
      </c>
      <c r="I613" s="145">
        <v>1</v>
      </c>
      <c r="J613" s="144">
        <f t="shared" si="84"/>
        <v>2</v>
      </c>
      <c r="K613" s="135" t="s">
        <v>788</v>
      </c>
      <c r="L613" s="84">
        <v>0</v>
      </c>
      <c r="M613" s="84">
        <v>0</v>
      </c>
      <c r="N613" s="84">
        <v>0</v>
      </c>
      <c r="O613" s="84">
        <v>0</v>
      </c>
      <c r="P613" s="85"/>
      <c r="Q613" s="86">
        <f t="shared" si="79"/>
        <v>-1</v>
      </c>
      <c r="R613" s="87">
        <f t="shared" si="86"/>
        <v>0</v>
      </c>
      <c r="S613" s="87">
        <f t="shared" si="80"/>
        <v>0</v>
      </c>
      <c r="T613" s="136">
        <f t="shared" ca="1" si="87"/>
        <v>159</v>
      </c>
      <c r="U613" s="154"/>
      <c r="V613" t="e">
        <v>#N/A</v>
      </c>
      <c r="W613" t="e">
        <v>#N/A</v>
      </c>
      <c r="X613" t="s">
        <v>307</v>
      </c>
      <c r="Y613" t="s">
        <v>303</v>
      </c>
      <c r="Z613" t="s">
        <v>255</v>
      </c>
    </row>
    <row r="614" spans="1:26" x14ac:dyDescent="0.35">
      <c r="A614" s="59" t="str">
        <f t="shared" si="85"/>
        <v>L50-E-48-10-27-80-MULT-15X15POUS270356</v>
      </c>
      <c r="B614" s="133">
        <v>45569</v>
      </c>
      <c r="C614" s="81">
        <f t="shared" ca="1" si="83"/>
        <v>45729</v>
      </c>
      <c r="D614" s="14" t="s">
        <v>708</v>
      </c>
      <c r="E614" s="82" t="str">
        <f t="shared" si="82"/>
        <v>L50-E-48</v>
      </c>
      <c r="F614" s="135" t="s">
        <v>87</v>
      </c>
      <c r="G614" s="135" t="s">
        <v>633</v>
      </c>
      <c r="H614" s="153">
        <v>30850225</v>
      </c>
      <c r="I614" s="145">
        <v>1</v>
      </c>
      <c r="J614" s="144">
        <f t="shared" si="84"/>
        <v>2</v>
      </c>
      <c r="K614" s="135" t="s">
        <v>788</v>
      </c>
      <c r="L614" s="84">
        <v>0</v>
      </c>
      <c r="M614" s="84">
        <v>0</v>
      </c>
      <c r="N614" s="84">
        <v>0</v>
      </c>
      <c r="O614" s="84">
        <v>0</v>
      </c>
      <c r="P614" s="85"/>
      <c r="Q614" s="86">
        <f t="shared" si="79"/>
        <v>-1</v>
      </c>
      <c r="R614" s="87">
        <f t="shared" si="86"/>
        <v>0</v>
      </c>
      <c r="S614" s="87">
        <f t="shared" si="80"/>
        <v>0</v>
      </c>
      <c r="T614" s="136">
        <f t="shared" ca="1" si="87"/>
        <v>159</v>
      </c>
      <c r="U614" s="154" t="s">
        <v>690</v>
      </c>
      <c r="V614" t="e">
        <v>#N/A</v>
      </c>
      <c r="W614" t="e">
        <v>#N/A</v>
      </c>
      <c r="X614" t="s">
        <v>307</v>
      </c>
      <c r="Y614" t="s">
        <v>303</v>
      </c>
      <c r="Z614" t="s">
        <v>255</v>
      </c>
    </row>
    <row r="615" spans="1:26" x14ac:dyDescent="0.35">
      <c r="A615" s="59" t="str">
        <f t="shared" si="85"/>
        <v>ASY-000059-00POUS270433</v>
      </c>
      <c r="B615" s="133">
        <v>45569</v>
      </c>
      <c r="C615" s="81">
        <f t="shared" ca="1" si="83"/>
        <v>45729</v>
      </c>
      <c r="D615" s="14" t="s">
        <v>195</v>
      </c>
      <c r="E615" s="82" t="str">
        <f t="shared" si="82"/>
        <v>ASY-0000</v>
      </c>
      <c r="F615" s="135" t="s">
        <v>88</v>
      </c>
      <c r="G615" s="135" t="s">
        <v>709</v>
      </c>
      <c r="H615" s="153">
        <v>50850419</v>
      </c>
      <c r="I615" s="145">
        <v>1</v>
      </c>
      <c r="J615" s="144">
        <f t="shared" si="84"/>
        <v>2</v>
      </c>
      <c r="K615" s="135" t="s">
        <v>788</v>
      </c>
      <c r="L615" s="84">
        <v>0</v>
      </c>
      <c r="M615" s="84">
        <v>0</v>
      </c>
      <c r="N615" s="84">
        <v>0</v>
      </c>
      <c r="O615" s="84">
        <v>0</v>
      </c>
      <c r="P615" s="85"/>
      <c r="Q615" s="86">
        <f t="shared" si="79"/>
        <v>-1</v>
      </c>
      <c r="R615" s="87">
        <f t="shared" si="86"/>
        <v>0</v>
      </c>
      <c r="S615" s="87">
        <f t="shared" si="80"/>
        <v>0</v>
      </c>
      <c r="T615" s="136">
        <f t="shared" ca="1" si="87"/>
        <v>159</v>
      </c>
      <c r="U615" s="154"/>
      <c r="V615" t="e">
        <v>#N/A</v>
      </c>
      <c r="W615" t="e">
        <v>#N/A</v>
      </c>
      <c r="X615" t="s">
        <v>307</v>
      </c>
      <c r="Y615" t="s">
        <v>303</v>
      </c>
      <c r="Z615" t="s">
        <v>255</v>
      </c>
    </row>
    <row r="616" spans="1:26" x14ac:dyDescent="0.35">
      <c r="A616" s="59" t="str">
        <f t="shared" si="85"/>
        <v>L50-E-48-12-35-90-MULT-15X15POUS270433</v>
      </c>
      <c r="B616" s="133">
        <v>45569</v>
      </c>
      <c r="C616" s="81">
        <f t="shared" ca="1" si="83"/>
        <v>45729</v>
      </c>
      <c r="D616" s="14" t="s">
        <v>710</v>
      </c>
      <c r="E616" s="82" t="str">
        <f>LEFT(D616,8)</f>
        <v>L50-E-48</v>
      </c>
      <c r="F616" s="135" t="s">
        <v>87</v>
      </c>
      <c r="G616" s="16" t="s">
        <v>709</v>
      </c>
      <c r="H616" s="153">
        <v>30850226</v>
      </c>
      <c r="I616" s="145">
        <v>1</v>
      </c>
      <c r="J616" s="144">
        <f t="shared" si="84"/>
        <v>2</v>
      </c>
      <c r="K616" s="135" t="s">
        <v>788</v>
      </c>
      <c r="L616" s="84">
        <v>0</v>
      </c>
      <c r="M616" s="84">
        <v>0</v>
      </c>
      <c r="N616" s="84">
        <v>0</v>
      </c>
      <c r="O616" s="84">
        <v>0</v>
      </c>
      <c r="P616" s="85"/>
      <c r="Q616" s="86">
        <f t="shared" si="79"/>
        <v>-1</v>
      </c>
      <c r="R616" s="87">
        <f t="shared" si="86"/>
        <v>0</v>
      </c>
      <c r="S616" s="87">
        <f>R616-L616</f>
        <v>0</v>
      </c>
      <c r="T616" s="136">
        <f t="shared" ca="1" si="87"/>
        <v>159</v>
      </c>
      <c r="U616" s="154" t="s">
        <v>711</v>
      </c>
      <c r="V616" t="e">
        <v>#N/A</v>
      </c>
      <c r="W616" t="e">
        <v>#N/A</v>
      </c>
      <c r="X616" t="s">
        <v>307</v>
      </c>
      <c r="Y616" t="s">
        <v>303</v>
      </c>
      <c r="Z616" t="s">
        <v>255</v>
      </c>
    </row>
    <row r="617" spans="1:26" x14ac:dyDescent="0.35">
      <c r="A617" s="59" t="str">
        <f t="shared" si="85"/>
        <v>ASY-000054-00POUS270433</v>
      </c>
      <c r="B617" s="133">
        <v>45569</v>
      </c>
      <c r="C617" s="81">
        <f t="shared" ca="1" si="83"/>
        <v>45729</v>
      </c>
      <c r="D617" s="14" t="s">
        <v>342</v>
      </c>
      <c r="E617" s="82" t="str">
        <f>LEFT(D617,8)</f>
        <v>ASY-0000</v>
      </c>
      <c r="F617" s="135" t="s">
        <v>88</v>
      </c>
      <c r="G617" s="135" t="s">
        <v>709</v>
      </c>
      <c r="H617" s="153">
        <v>50850420</v>
      </c>
      <c r="I617" s="145">
        <v>1</v>
      </c>
      <c r="J617" s="144">
        <f t="shared" si="84"/>
        <v>2</v>
      </c>
      <c r="K617" s="135" t="s">
        <v>788</v>
      </c>
      <c r="L617" s="84">
        <v>0</v>
      </c>
      <c r="M617" s="84">
        <v>0</v>
      </c>
      <c r="N617" s="84">
        <v>0</v>
      </c>
      <c r="O617" s="84">
        <v>0</v>
      </c>
      <c r="P617" s="85"/>
      <c r="Q617" s="86">
        <f t="shared" si="79"/>
        <v>-1</v>
      </c>
      <c r="R617" s="87">
        <f t="shared" si="86"/>
        <v>0</v>
      </c>
      <c r="S617" s="87">
        <f>R617-L617</f>
        <v>0</v>
      </c>
      <c r="T617" s="136">
        <f t="shared" ca="1" si="87"/>
        <v>159</v>
      </c>
      <c r="U617" s="154"/>
      <c r="V617" t="e">
        <v>#N/A</v>
      </c>
      <c r="W617" t="e">
        <v>#N/A</v>
      </c>
      <c r="X617" t="s">
        <v>307</v>
      </c>
      <c r="Y617" t="s">
        <v>303</v>
      </c>
      <c r="Z617" t="s">
        <v>255</v>
      </c>
    </row>
    <row r="618" spans="1:26" x14ac:dyDescent="0.35">
      <c r="A618" s="59" t="str">
        <f t="shared" si="85"/>
        <v>L50-E-48-12-35-90-MULT-9X9POUS270433</v>
      </c>
      <c r="B618" s="133">
        <v>45569</v>
      </c>
      <c r="C618" s="81">
        <f t="shared" ca="1" si="83"/>
        <v>45729</v>
      </c>
      <c r="D618" s="14" t="s">
        <v>712</v>
      </c>
      <c r="E618" s="82" t="str">
        <f>LEFT(D618,8)</f>
        <v>L50-E-48</v>
      </c>
      <c r="F618" s="135" t="s">
        <v>87</v>
      </c>
      <c r="G618" s="16" t="s">
        <v>709</v>
      </c>
      <c r="H618" s="153">
        <v>30850227</v>
      </c>
      <c r="I618" s="145">
        <v>1</v>
      </c>
      <c r="J618" s="144">
        <f t="shared" si="84"/>
        <v>2</v>
      </c>
      <c r="K618" s="135" t="s">
        <v>788</v>
      </c>
      <c r="L618" s="84">
        <v>0</v>
      </c>
      <c r="M618" s="84">
        <v>0</v>
      </c>
      <c r="N618" s="84">
        <v>0</v>
      </c>
      <c r="O618" s="84">
        <v>0</v>
      </c>
      <c r="P618" s="85"/>
      <c r="Q618" s="86">
        <f t="shared" si="79"/>
        <v>-1</v>
      </c>
      <c r="R618" s="87">
        <f t="shared" si="86"/>
        <v>0</v>
      </c>
      <c r="S618" s="87">
        <f>R618-L618</f>
        <v>0</v>
      </c>
      <c r="T618" s="136">
        <f t="shared" ca="1" si="87"/>
        <v>159</v>
      </c>
      <c r="U618" s="154" t="s">
        <v>711</v>
      </c>
      <c r="V618" t="e">
        <v>#N/A</v>
      </c>
      <c r="W618" t="e">
        <v>#N/A</v>
      </c>
      <c r="X618" t="s">
        <v>307</v>
      </c>
      <c r="Y618" t="s">
        <v>303</v>
      </c>
      <c r="Z618" t="s">
        <v>255</v>
      </c>
    </row>
    <row r="619" spans="1:26" x14ac:dyDescent="0.35">
      <c r="A619" s="59" t="str">
        <f t="shared" si="85"/>
        <v/>
      </c>
      <c r="B619" s="133"/>
      <c r="C619" s="81">
        <f t="shared" ca="1" si="83"/>
        <v>45729</v>
      </c>
      <c r="D619" s="14"/>
      <c r="E619" s="82" t="str">
        <f t="shared" ref="E619:E682" si="88">LEFT(D619,8)</f>
        <v/>
      </c>
      <c r="F619" s="135"/>
      <c r="G619" s="135"/>
      <c r="H619" s="135"/>
      <c r="I619" s="145"/>
      <c r="J619" s="144" t="str">
        <f t="shared" si="84"/>
        <v>CL</v>
      </c>
      <c r="K619" s="135"/>
      <c r="L619" s="84">
        <v>0</v>
      </c>
      <c r="M619" s="84">
        <v>0</v>
      </c>
      <c r="N619" s="84">
        <v>0</v>
      </c>
      <c r="O619" s="84">
        <v>0</v>
      </c>
      <c r="P619" s="85"/>
      <c r="Q619" s="86">
        <f t="shared" si="79"/>
        <v>0</v>
      </c>
      <c r="R619" s="87">
        <f t="shared" si="86"/>
        <v>0</v>
      </c>
      <c r="S619" s="87">
        <f t="shared" ref="S619:S682" si="89">R619-L619</f>
        <v>0</v>
      </c>
      <c r="T619" s="136">
        <f t="shared" ca="1" si="87"/>
        <v>45073</v>
      </c>
      <c r="U619" s="154"/>
      <c r="W619" t="e">
        <v>#N/A</v>
      </c>
      <c r="X619" t="e">
        <v>#N/A</v>
      </c>
      <c r="Y619" t="e">
        <v>#N/A</v>
      </c>
    </row>
    <row r="620" spans="1:26" x14ac:dyDescent="0.35">
      <c r="A620" s="59" t="str">
        <f t="shared" si="85"/>
        <v/>
      </c>
      <c r="B620" s="133"/>
      <c r="C620" s="81">
        <f t="shared" ca="1" si="83"/>
        <v>45729</v>
      </c>
      <c r="D620" s="14"/>
      <c r="E620" s="82" t="str">
        <f t="shared" si="88"/>
        <v/>
      </c>
      <c r="F620" s="135"/>
      <c r="G620" s="135"/>
      <c r="H620" s="135"/>
      <c r="I620" s="145"/>
      <c r="J620" s="144" t="str">
        <f t="shared" si="84"/>
        <v>CL</v>
      </c>
      <c r="K620" s="135"/>
      <c r="L620" s="84">
        <v>0</v>
      </c>
      <c r="M620" s="84">
        <v>0</v>
      </c>
      <c r="N620" s="84">
        <v>0</v>
      </c>
      <c r="O620" s="84">
        <v>0</v>
      </c>
      <c r="P620" s="85"/>
      <c r="Q620" s="86">
        <f t="shared" si="79"/>
        <v>0</v>
      </c>
      <c r="R620" s="87">
        <f t="shared" si="86"/>
        <v>0</v>
      </c>
      <c r="S620" s="87">
        <f t="shared" si="89"/>
        <v>0</v>
      </c>
      <c r="T620" s="136">
        <f t="shared" ca="1" si="87"/>
        <v>45073</v>
      </c>
      <c r="U620" s="154"/>
      <c r="W620" t="e">
        <v>#N/A</v>
      </c>
      <c r="X620" t="e">
        <v>#N/A</v>
      </c>
      <c r="Y620" t="e">
        <v>#N/A</v>
      </c>
    </row>
    <row r="621" spans="1:26" x14ac:dyDescent="0.35">
      <c r="A621" s="59" t="str">
        <f t="shared" si="85"/>
        <v/>
      </c>
      <c r="B621" s="133"/>
      <c r="C621" s="81">
        <f t="shared" ca="1" si="83"/>
        <v>45729</v>
      </c>
      <c r="D621" s="14"/>
      <c r="E621" s="82" t="str">
        <f t="shared" si="88"/>
        <v/>
      </c>
      <c r="F621" s="135"/>
      <c r="G621" s="135"/>
      <c r="H621" s="135"/>
      <c r="I621" s="145"/>
      <c r="J621" s="144" t="str">
        <f t="shared" si="84"/>
        <v>CL</v>
      </c>
      <c r="K621" s="135"/>
      <c r="L621" s="84">
        <v>0</v>
      </c>
      <c r="M621" s="84">
        <v>0</v>
      </c>
      <c r="N621" s="84">
        <v>0</v>
      </c>
      <c r="O621" s="84">
        <v>0</v>
      </c>
      <c r="P621" s="85"/>
      <c r="Q621" s="86">
        <f t="shared" si="79"/>
        <v>0</v>
      </c>
      <c r="R621" s="87">
        <f t="shared" si="86"/>
        <v>0</v>
      </c>
      <c r="S621" s="87">
        <f t="shared" si="89"/>
        <v>0</v>
      </c>
      <c r="T621" s="136">
        <f t="shared" ca="1" si="87"/>
        <v>45073</v>
      </c>
      <c r="U621" s="154"/>
      <c r="W621" t="e">
        <v>#N/A</v>
      </c>
      <c r="X621" t="e">
        <v>#N/A</v>
      </c>
      <c r="Y621" t="e">
        <v>#N/A</v>
      </c>
    </row>
    <row r="622" spans="1:26" x14ac:dyDescent="0.35">
      <c r="A622" s="59" t="str">
        <f t="shared" si="85"/>
        <v/>
      </c>
      <c r="B622" s="133"/>
      <c r="C622" s="81">
        <f t="shared" ca="1" si="83"/>
        <v>45729</v>
      </c>
      <c r="D622" s="14"/>
      <c r="E622" s="82" t="str">
        <f t="shared" si="88"/>
        <v/>
      </c>
      <c r="F622" s="135"/>
      <c r="G622" s="135"/>
      <c r="H622" s="135"/>
      <c r="I622" s="145"/>
      <c r="J622" s="144" t="str">
        <f t="shared" si="84"/>
        <v>CL</v>
      </c>
      <c r="K622" s="135"/>
      <c r="L622" s="84">
        <v>0</v>
      </c>
      <c r="M622" s="84">
        <v>0</v>
      </c>
      <c r="N622" s="84">
        <v>0</v>
      </c>
      <c r="O622" s="84">
        <v>0</v>
      </c>
      <c r="P622" s="85"/>
      <c r="Q622" s="86">
        <f t="shared" si="79"/>
        <v>0</v>
      </c>
      <c r="R622" s="87">
        <f t="shared" si="86"/>
        <v>0</v>
      </c>
      <c r="S622" s="87">
        <f t="shared" si="89"/>
        <v>0</v>
      </c>
      <c r="T622" s="136">
        <f t="shared" ca="1" si="87"/>
        <v>45073</v>
      </c>
      <c r="U622" s="154"/>
      <c r="W622" t="e">
        <v>#N/A</v>
      </c>
      <c r="X622" t="e">
        <v>#N/A</v>
      </c>
      <c r="Y622" t="e">
        <v>#N/A</v>
      </c>
    </row>
    <row r="623" spans="1:26" x14ac:dyDescent="0.35">
      <c r="A623" s="59" t="str">
        <f t="shared" si="85"/>
        <v/>
      </c>
      <c r="B623" s="133"/>
      <c r="C623" s="81">
        <f t="shared" ca="1" si="83"/>
        <v>45729</v>
      </c>
      <c r="D623" s="14"/>
      <c r="E623" s="82" t="str">
        <f t="shared" si="88"/>
        <v/>
      </c>
      <c r="F623" s="135"/>
      <c r="G623" s="135"/>
      <c r="H623" s="135"/>
      <c r="I623" s="145"/>
      <c r="J623" s="144" t="str">
        <f t="shared" si="84"/>
        <v>CL</v>
      </c>
      <c r="K623" s="135"/>
      <c r="L623" s="84">
        <v>0</v>
      </c>
      <c r="M623" s="84">
        <v>0</v>
      </c>
      <c r="N623" s="84">
        <v>0</v>
      </c>
      <c r="O623" s="84">
        <v>0</v>
      </c>
      <c r="P623" s="85"/>
      <c r="Q623" s="86">
        <f t="shared" si="79"/>
        <v>0</v>
      </c>
      <c r="R623" s="87">
        <f t="shared" si="86"/>
        <v>0</v>
      </c>
      <c r="S623" s="87">
        <f t="shared" si="89"/>
        <v>0</v>
      </c>
      <c r="T623" s="136">
        <f t="shared" ca="1" si="87"/>
        <v>45073</v>
      </c>
      <c r="U623" s="154"/>
      <c r="W623" t="e">
        <v>#N/A</v>
      </c>
      <c r="X623" t="e">
        <v>#N/A</v>
      </c>
      <c r="Y623" t="e">
        <v>#N/A</v>
      </c>
    </row>
    <row r="624" spans="1:26" x14ac:dyDescent="0.35">
      <c r="A624" s="59" t="str">
        <f t="shared" si="85"/>
        <v/>
      </c>
      <c r="B624" s="133"/>
      <c r="C624" s="81">
        <f t="shared" ca="1" si="83"/>
        <v>45729</v>
      </c>
      <c r="D624" s="14"/>
      <c r="E624" s="82" t="str">
        <f t="shared" si="88"/>
        <v/>
      </c>
      <c r="F624" s="135"/>
      <c r="G624" s="135"/>
      <c r="H624" s="135"/>
      <c r="I624" s="145"/>
      <c r="J624" s="144" t="str">
        <f t="shared" si="84"/>
        <v>CL</v>
      </c>
      <c r="K624" s="135"/>
      <c r="L624" s="84">
        <v>0</v>
      </c>
      <c r="M624" s="84">
        <v>0</v>
      </c>
      <c r="N624" s="84">
        <v>0</v>
      </c>
      <c r="O624" s="84">
        <v>0</v>
      </c>
      <c r="P624" s="85"/>
      <c r="Q624" s="86">
        <f t="shared" si="79"/>
        <v>0</v>
      </c>
      <c r="R624" s="87">
        <f t="shared" si="86"/>
        <v>0</v>
      </c>
      <c r="S624" s="87">
        <f t="shared" si="89"/>
        <v>0</v>
      </c>
      <c r="T624" s="136">
        <f t="shared" ca="1" si="87"/>
        <v>45073</v>
      </c>
      <c r="U624" s="154"/>
      <c r="W624" t="e">
        <v>#N/A</v>
      </c>
      <c r="X624" t="e">
        <v>#N/A</v>
      </c>
      <c r="Y624" t="e">
        <v>#N/A</v>
      </c>
    </row>
    <row r="625" spans="1:25" x14ac:dyDescent="0.35">
      <c r="A625" s="59" t="str">
        <f t="shared" si="85"/>
        <v/>
      </c>
      <c r="B625" s="133"/>
      <c r="C625" s="81">
        <f t="shared" ca="1" si="83"/>
        <v>45729</v>
      </c>
      <c r="D625" s="14"/>
      <c r="E625" s="82" t="str">
        <f t="shared" si="88"/>
        <v/>
      </c>
      <c r="F625" s="135"/>
      <c r="G625" s="135"/>
      <c r="H625" s="135"/>
      <c r="I625" s="145"/>
      <c r="J625" s="144" t="str">
        <f t="shared" si="84"/>
        <v>CL</v>
      </c>
      <c r="K625" s="135"/>
      <c r="L625" s="84">
        <v>0</v>
      </c>
      <c r="M625" s="84">
        <v>0</v>
      </c>
      <c r="N625" s="84">
        <v>0</v>
      </c>
      <c r="O625" s="84">
        <v>0</v>
      </c>
      <c r="P625" s="85"/>
      <c r="Q625" s="86">
        <f t="shared" si="79"/>
        <v>0</v>
      </c>
      <c r="R625" s="87">
        <f t="shared" si="86"/>
        <v>0</v>
      </c>
      <c r="S625" s="87">
        <f t="shared" si="89"/>
        <v>0</v>
      </c>
      <c r="T625" s="136">
        <f t="shared" ca="1" si="87"/>
        <v>45073</v>
      </c>
      <c r="U625" s="154"/>
      <c r="W625" t="e">
        <v>#N/A</v>
      </c>
      <c r="X625" t="e">
        <v>#N/A</v>
      </c>
      <c r="Y625" t="e">
        <v>#N/A</v>
      </c>
    </row>
    <row r="626" spans="1:25" x14ac:dyDescent="0.35">
      <c r="A626" s="59" t="str">
        <f t="shared" si="85"/>
        <v/>
      </c>
      <c r="B626" s="133"/>
      <c r="C626" s="81">
        <f t="shared" ca="1" si="83"/>
        <v>45729</v>
      </c>
      <c r="D626" s="14"/>
      <c r="E626" s="82" t="str">
        <f t="shared" si="88"/>
        <v/>
      </c>
      <c r="F626" s="135"/>
      <c r="G626" s="135"/>
      <c r="H626" s="135"/>
      <c r="I626" s="145"/>
      <c r="J626" s="144" t="str">
        <f t="shared" si="84"/>
        <v>CL</v>
      </c>
      <c r="K626" s="135"/>
      <c r="L626" s="84">
        <v>0</v>
      </c>
      <c r="M626" s="84">
        <v>0</v>
      </c>
      <c r="N626" s="84">
        <v>0</v>
      </c>
      <c r="O626" s="84">
        <v>0</v>
      </c>
      <c r="P626" s="85"/>
      <c r="Q626" s="86">
        <f t="shared" ref="Q626:Q689" si="90">(L626+M626+N626+O626)-I626</f>
        <v>0</v>
      </c>
      <c r="R626" s="87">
        <f t="shared" si="86"/>
        <v>0</v>
      </c>
      <c r="S626" s="87">
        <f t="shared" si="89"/>
        <v>0</v>
      </c>
      <c r="T626" s="136">
        <f t="shared" ca="1" si="87"/>
        <v>45073</v>
      </c>
      <c r="U626" s="154"/>
      <c r="W626" t="e">
        <v>#N/A</v>
      </c>
      <c r="X626" t="e">
        <v>#N/A</v>
      </c>
      <c r="Y626" t="e">
        <v>#N/A</v>
      </c>
    </row>
    <row r="627" spans="1:25" x14ac:dyDescent="0.35">
      <c r="A627" s="59" t="str">
        <f t="shared" si="85"/>
        <v/>
      </c>
      <c r="B627" s="133"/>
      <c r="C627" s="81">
        <f t="shared" ca="1" si="83"/>
        <v>45729</v>
      </c>
      <c r="D627" s="14"/>
      <c r="E627" s="82" t="str">
        <f t="shared" si="88"/>
        <v/>
      </c>
      <c r="F627" s="135"/>
      <c r="G627" s="135"/>
      <c r="H627" s="135"/>
      <c r="I627" s="145"/>
      <c r="J627" s="144" t="str">
        <f t="shared" si="84"/>
        <v>CL</v>
      </c>
      <c r="K627" s="135"/>
      <c r="L627" s="84">
        <v>0</v>
      </c>
      <c r="M627" s="84">
        <v>0</v>
      </c>
      <c r="N627" s="84">
        <v>0</v>
      </c>
      <c r="O627" s="84">
        <v>0</v>
      </c>
      <c r="P627" s="85"/>
      <c r="Q627" s="86">
        <f t="shared" si="90"/>
        <v>0</v>
      </c>
      <c r="R627" s="87">
        <f t="shared" si="86"/>
        <v>0</v>
      </c>
      <c r="S627" s="87">
        <f t="shared" si="89"/>
        <v>0</v>
      </c>
      <c r="T627" s="136">
        <f t="shared" ca="1" si="87"/>
        <v>45073</v>
      </c>
      <c r="U627" s="154"/>
      <c r="W627" t="e">
        <v>#N/A</v>
      </c>
      <c r="X627" t="e">
        <v>#N/A</v>
      </c>
      <c r="Y627" t="e">
        <v>#N/A</v>
      </c>
    </row>
    <row r="628" spans="1:25" x14ac:dyDescent="0.35">
      <c r="A628" s="59" t="str">
        <f t="shared" si="85"/>
        <v/>
      </c>
      <c r="B628" s="133"/>
      <c r="C628" s="81">
        <f t="shared" ca="1" si="83"/>
        <v>45729</v>
      </c>
      <c r="D628" s="14"/>
      <c r="E628" s="82" t="str">
        <f t="shared" si="88"/>
        <v/>
      </c>
      <c r="F628" s="135"/>
      <c r="G628" s="135"/>
      <c r="H628" s="135"/>
      <c r="I628" s="145"/>
      <c r="J628" s="144" t="str">
        <f t="shared" si="84"/>
        <v>CL</v>
      </c>
      <c r="K628" s="135"/>
      <c r="L628" s="84">
        <v>0</v>
      </c>
      <c r="M628" s="84">
        <v>0</v>
      </c>
      <c r="N628" s="84">
        <v>0</v>
      </c>
      <c r="O628" s="84">
        <v>0</v>
      </c>
      <c r="P628" s="85"/>
      <c r="Q628" s="86">
        <f t="shared" si="90"/>
        <v>0</v>
      </c>
      <c r="R628" s="87">
        <f t="shared" si="86"/>
        <v>0</v>
      </c>
      <c r="S628" s="87">
        <f t="shared" si="89"/>
        <v>0</v>
      </c>
      <c r="T628" s="136">
        <f t="shared" ca="1" si="87"/>
        <v>45073</v>
      </c>
      <c r="U628" s="154"/>
      <c r="W628" t="e">
        <v>#N/A</v>
      </c>
      <c r="X628" t="e">
        <v>#N/A</v>
      </c>
      <c r="Y628" t="e">
        <v>#N/A</v>
      </c>
    </row>
    <row r="629" spans="1:25" x14ac:dyDescent="0.35">
      <c r="A629" s="59" t="str">
        <f t="shared" si="85"/>
        <v/>
      </c>
      <c r="B629" s="133"/>
      <c r="C629" s="81">
        <f t="shared" ca="1" si="83"/>
        <v>45729</v>
      </c>
      <c r="D629" s="14"/>
      <c r="E629" s="82" t="str">
        <f t="shared" si="88"/>
        <v/>
      </c>
      <c r="F629" s="135"/>
      <c r="G629" s="135"/>
      <c r="H629" s="135"/>
      <c r="I629" s="145"/>
      <c r="J629" s="144" t="str">
        <f t="shared" si="84"/>
        <v>CL</v>
      </c>
      <c r="K629" s="135"/>
      <c r="L629" s="84">
        <v>0</v>
      </c>
      <c r="M629" s="84">
        <v>0</v>
      </c>
      <c r="N629" s="84">
        <v>0</v>
      </c>
      <c r="O629" s="84">
        <v>0</v>
      </c>
      <c r="P629" s="85"/>
      <c r="Q629" s="86">
        <f t="shared" si="90"/>
        <v>0</v>
      </c>
      <c r="R629" s="87">
        <f t="shared" si="86"/>
        <v>0</v>
      </c>
      <c r="S629" s="87">
        <f t="shared" si="89"/>
        <v>0</v>
      </c>
      <c r="T629" s="136">
        <f t="shared" ca="1" si="87"/>
        <v>45073</v>
      </c>
      <c r="U629" s="154"/>
      <c r="W629" t="e">
        <v>#N/A</v>
      </c>
      <c r="X629" t="e">
        <v>#N/A</v>
      </c>
      <c r="Y629" t="e">
        <v>#N/A</v>
      </c>
    </row>
    <row r="630" spans="1:25" x14ac:dyDescent="0.35">
      <c r="A630" s="59" t="str">
        <f t="shared" si="85"/>
        <v/>
      </c>
      <c r="B630" s="133"/>
      <c r="C630" s="81">
        <f t="shared" ca="1" si="83"/>
        <v>45729</v>
      </c>
      <c r="D630" s="14"/>
      <c r="E630" s="82" t="str">
        <f t="shared" si="88"/>
        <v/>
      </c>
      <c r="F630" s="135"/>
      <c r="G630" s="135"/>
      <c r="H630" s="135"/>
      <c r="I630" s="145"/>
      <c r="J630" s="144" t="str">
        <f t="shared" si="84"/>
        <v>CL</v>
      </c>
      <c r="K630" s="135"/>
      <c r="L630" s="84">
        <v>0</v>
      </c>
      <c r="M630" s="84">
        <v>0</v>
      </c>
      <c r="N630" s="84">
        <v>0</v>
      </c>
      <c r="O630" s="84">
        <v>0</v>
      </c>
      <c r="P630" s="85"/>
      <c r="Q630" s="86">
        <f t="shared" si="90"/>
        <v>0</v>
      </c>
      <c r="R630" s="87">
        <f t="shared" si="86"/>
        <v>0</v>
      </c>
      <c r="S630" s="87">
        <f t="shared" si="89"/>
        <v>0</v>
      </c>
      <c r="T630" s="136">
        <f t="shared" ca="1" si="87"/>
        <v>45073</v>
      </c>
      <c r="U630" s="154"/>
      <c r="W630" t="e">
        <v>#N/A</v>
      </c>
      <c r="X630" t="e">
        <v>#N/A</v>
      </c>
      <c r="Y630" t="e">
        <v>#N/A</v>
      </c>
    </row>
    <row r="631" spans="1:25" x14ac:dyDescent="0.35">
      <c r="A631" s="59" t="str">
        <f t="shared" si="85"/>
        <v/>
      </c>
      <c r="B631" s="133"/>
      <c r="C631" s="81">
        <f t="shared" ca="1" si="83"/>
        <v>45729</v>
      </c>
      <c r="D631" s="14"/>
      <c r="E631" s="82" t="str">
        <f t="shared" si="88"/>
        <v/>
      </c>
      <c r="F631" s="135"/>
      <c r="G631" s="135"/>
      <c r="H631" s="135"/>
      <c r="I631" s="145"/>
      <c r="J631" s="144" t="str">
        <f t="shared" si="84"/>
        <v>CL</v>
      </c>
      <c r="K631" s="135"/>
      <c r="L631" s="84">
        <v>0</v>
      </c>
      <c r="M631" s="84">
        <v>0</v>
      </c>
      <c r="N631" s="84">
        <v>0</v>
      </c>
      <c r="O631" s="84">
        <v>0</v>
      </c>
      <c r="P631" s="85"/>
      <c r="Q631" s="86">
        <f t="shared" si="90"/>
        <v>0</v>
      </c>
      <c r="R631" s="87">
        <f t="shared" si="86"/>
        <v>0</v>
      </c>
      <c r="S631" s="87">
        <f t="shared" si="89"/>
        <v>0</v>
      </c>
      <c r="T631" s="136">
        <f t="shared" ca="1" si="87"/>
        <v>45073</v>
      </c>
      <c r="U631" s="154"/>
      <c r="W631" t="e">
        <v>#N/A</v>
      </c>
      <c r="X631" t="e">
        <v>#N/A</v>
      </c>
      <c r="Y631" t="e">
        <v>#N/A</v>
      </c>
    </row>
    <row r="632" spans="1:25" x14ac:dyDescent="0.35">
      <c r="A632" s="59" t="str">
        <f t="shared" si="85"/>
        <v/>
      </c>
      <c r="B632" s="133"/>
      <c r="C632" s="81">
        <f t="shared" ca="1" si="83"/>
        <v>45729</v>
      </c>
      <c r="D632" s="14"/>
      <c r="E632" s="82" t="str">
        <f t="shared" si="88"/>
        <v/>
      </c>
      <c r="F632" s="135"/>
      <c r="G632" s="135"/>
      <c r="H632" s="135"/>
      <c r="I632" s="145"/>
      <c r="J632" s="144" t="str">
        <f t="shared" si="84"/>
        <v>CL</v>
      </c>
      <c r="K632" s="135"/>
      <c r="L632" s="84">
        <v>0</v>
      </c>
      <c r="M632" s="84">
        <v>0</v>
      </c>
      <c r="N632" s="84">
        <v>0</v>
      </c>
      <c r="O632" s="84">
        <v>0</v>
      </c>
      <c r="P632" s="85"/>
      <c r="Q632" s="86">
        <f t="shared" si="90"/>
        <v>0</v>
      </c>
      <c r="R632" s="87">
        <f t="shared" si="86"/>
        <v>0</v>
      </c>
      <c r="S632" s="87">
        <f t="shared" si="89"/>
        <v>0</v>
      </c>
      <c r="T632" s="136">
        <f t="shared" ca="1" si="87"/>
        <v>45073</v>
      </c>
      <c r="U632" s="154"/>
      <c r="W632" t="e">
        <v>#N/A</v>
      </c>
      <c r="X632" t="e">
        <v>#N/A</v>
      </c>
      <c r="Y632" t="e">
        <v>#N/A</v>
      </c>
    </row>
    <row r="633" spans="1:25" x14ac:dyDescent="0.35">
      <c r="A633" s="59" t="str">
        <f t="shared" si="85"/>
        <v/>
      </c>
      <c r="B633" s="133"/>
      <c r="C633" s="81">
        <f t="shared" ca="1" si="83"/>
        <v>45729</v>
      </c>
      <c r="D633" s="14"/>
      <c r="E633" s="82" t="str">
        <f t="shared" si="88"/>
        <v/>
      </c>
      <c r="F633" s="135"/>
      <c r="G633" s="135"/>
      <c r="H633" s="135"/>
      <c r="I633" s="145"/>
      <c r="J633" s="144" t="str">
        <f t="shared" si="84"/>
        <v>CL</v>
      </c>
      <c r="K633" s="135"/>
      <c r="L633" s="84">
        <v>0</v>
      </c>
      <c r="M633" s="84">
        <v>0</v>
      </c>
      <c r="N633" s="84">
        <v>0</v>
      </c>
      <c r="O633" s="84">
        <v>0</v>
      </c>
      <c r="P633" s="85"/>
      <c r="Q633" s="86">
        <f t="shared" si="90"/>
        <v>0</v>
      </c>
      <c r="R633" s="87">
        <f t="shared" si="86"/>
        <v>0</v>
      </c>
      <c r="S633" s="87">
        <f t="shared" si="89"/>
        <v>0</v>
      </c>
      <c r="T633" s="136">
        <f t="shared" ca="1" si="87"/>
        <v>45073</v>
      </c>
      <c r="U633" s="154"/>
      <c r="W633" t="e">
        <v>#N/A</v>
      </c>
      <c r="X633" t="e">
        <v>#N/A</v>
      </c>
      <c r="Y633" t="e">
        <v>#N/A</v>
      </c>
    </row>
    <row r="634" spans="1:25" x14ac:dyDescent="0.35">
      <c r="A634" s="59" t="str">
        <f t="shared" si="85"/>
        <v/>
      </c>
      <c r="B634" s="133"/>
      <c r="C634" s="81">
        <f t="shared" ca="1" si="83"/>
        <v>45729</v>
      </c>
      <c r="D634" s="14"/>
      <c r="E634" s="82" t="str">
        <f t="shared" si="88"/>
        <v/>
      </c>
      <c r="F634" s="135"/>
      <c r="G634" s="135"/>
      <c r="H634" s="135"/>
      <c r="I634" s="145"/>
      <c r="J634" s="144" t="str">
        <f t="shared" si="84"/>
        <v>CL</v>
      </c>
      <c r="K634" s="135"/>
      <c r="L634" s="84">
        <v>0</v>
      </c>
      <c r="M634" s="84">
        <v>0</v>
      </c>
      <c r="N634" s="84">
        <v>0</v>
      </c>
      <c r="O634" s="84">
        <v>0</v>
      </c>
      <c r="P634" s="85"/>
      <c r="Q634" s="86">
        <f t="shared" si="90"/>
        <v>0</v>
      </c>
      <c r="R634" s="87">
        <f t="shared" si="86"/>
        <v>0</v>
      </c>
      <c r="S634" s="87">
        <f t="shared" si="89"/>
        <v>0</v>
      </c>
      <c r="T634" s="136">
        <f t="shared" ca="1" si="87"/>
        <v>45073</v>
      </c>
      <c r="U634" s="154"/>
      <c r="W634" t="e">
        <v>#N/A</v>
      </c>
      <c r="X634" t="e">
        <v>#N/A</v>
      </c>
      <c r="Y634" t="e">
        <v>#N/A</v>
      </c>
    </row>
    <row r="635" spans="1:25" x14ac:dyDescent="0.35">
      <c r="A635" s="59" t="str">
        <f t="shared" si="85"/>
        <v/>
      </c>
      <c r="B635" s="133"/>
      <c r="C635" s="81">
        <f t="shared" ca="1" si="83"/>
        <v>45729</v>
      </c>
      <c r="D635" s="14"/>
      <c r="E635" s="82" t="str">
        <f t="shared" si="88"/>
        <v/>
      </c>
      <c r="F635" s="135"/>
      <c r="G635" s="135"/>
      <c r="H635" s="135"/>
      <c r="I635" s="145"/>
      <c r="J635" s="144" t="str">
        <f t="shared" si="84"/>
        <v>CL</v>
      </c>
      <c r="K635" s="135"/>
      <c r="L635" s="84">
        <v>0</v>
      </c>
      <c r="M635" s="84">
        <v>0</v>
      </c>
      <c r="N635" s="84">
        <v>0</v>
      </c>
      <c r="O635" s="84">
        <v>0</v>
      </c>
      <c r="P635" s="85"/>
      <c r="Q635" s="86">
        <f t="shared" si="90"/>
        <v>0</v>
      </c>
      <c r="R635" s="87">
        <f t="shared" si="86"/>
        <v>0</v>
      </c>
      <c r="S635" s="87">
        <f t="shared" si="89"/>
        <v>0</v>
      </c>
      <c r="T635" s="136">
        <f t="shared" ca="1" si="87"/>
        <v>45073</v>
      </c>
      <c r="U635" s="154"/>
      <c r="W635" t="e">
        <v>#N/A</v>
      </c>
      <c r="X635" t="e">
        <v>#N/A</v>
      </c>
      <c r="Y635" t="e">
        <v>#N/A</v>
      </c>
    </row>
    <row r="636" spans="1:25" x14ac:dyDescent="0.35">
      <c r="A636" s="59" t="str">
        <f t="shared" si="85"/>
        <v/>
      </c>
      <c r="B636" s="133"/>
      <c r="C636" s="81">
        <f t="shared" ca="1" si="83"/>
        <v>45729</v>
      </c>
      <c r="D636" s="14"/>
      <c r="E636" s="82" t="str">
        <f t="shared" si="88"/>
        <v/>
      </c>
      <c r="F636" s="135"/>
      <c r="G636" s="135"/>
      <c r="H636" s="135"/>
      <c r="I636" s="145"/>
      <c r="J636" s="144" t="str">
        <f t="shared" si="84"/>
        <v>CL</v>
      </c>
      <c r="K636" s="135"/>
      <c r="L636" s="84">
        <v>0</v>
      </c>
      <c r="M636" s="84">
        <v>0</v>
      </c>
      <c r="N636" s="84">
        <v>0</v>
      </c>
      <c r="O636" s="84">
        <v>0</v>
      </c>
      <c r="P636" s="85"/>
      <c r="Q636" s="86">
        <f t="shared" si="90"/>
        <v>0</v>
      </c>
      <c r="R636" s="87">
        <f t="shared" si="86"/>
        <v>0</v>
      </c>
      <c r="S636" s="87">
        <f t="shared" si="89"/>
        <v>0</v>
      </c>
      <c r="T636" s="136">
        <f t="shared" ca="1" si="87"/>
        <v>45073</v>
      </c>
      <c r="U636" s="154"/>
      <c r="W636" t="e">
        <v>#N/A</v>
      </c>
      <c r="X636" t="e">
        <v>#N/A</v>
      </c>
      <c r="Y636" t="e">
        <v>#N/A</v>
      </c>
    </row>
    <row r="637" spans="1:25" x14ac:dyDescent="0.35">
      <c r="A637" s="59" t="str">
        <f t="shared" si="85"/>
        <v/>
      </c>
      <c r="B637" s="133"/>
      <c r="C637" s="81">
        <f t="shared" ca="1" si="83"/>
        <v>45729</v>
      </c>
      <c r="D637" s="14"/>
      <c r="E637" s="82" t="str">
        <f t="shared" si="88"/>
        <v/>
      </c>
      <c r="F637" s="135"/>
      <c r="G637" s="135"/>
      <c r="H637" s="135"/>
      <c r="I637" s="145"/>
      <c r="J637" s="144" t="str">
        <f t="shared" si="84"/>
        <v>CL</v>
      </c>
      <c r="K637" s="135"/>
      <c r="L637" s="84">
        <v>0</v>
      </c>
      <c r="M637" s="84">
        <v>0</v>
      </c>
      <c r="N637" s="84">
        <v>0</v>
      </c>
      <c r="O637" s="84">
        <v>0</v>
      </c>
      <c r="P637" s="85"/>
      <c r="Q637" s="86">
        <f t="shared" si="90"/>
        <v>0</v>
      </c>
      <c r="R637" s="87">
        <f t="shared" si="86"/>
        <v>0</v>
      </c>
      <c r="S637" s="87">
        <f t="shared" si="89"/>
        <v>0</v>
      </c>
      <c r="T637" s="136">
        <f t="shared" ca="1" si="87"/>
        <v>45073</v>
      </c>
      <c r="U637" s="154"/>
      <c r="W637" t="e">
        <v>#N/A</v>
      </c>
      <c r="X637" t="e">
        <v>#N/A</v>
      </c>
      <c r="Y637" t="e">
        <v>#N/A</v>
      </c>
    </row>
    <row r="638" spans="1:25" x14ac:dyDescent="0.35">
      <c r="A638" s="59" t="str">
        <f t="shared" si="85"/>
        <v/>
      </c>
      <c r="B638" s="133"/>
      <c r="C638" s="81">
        <f t="shared" ca="1" si="83"/>
        <v>45729</v>
      </c>
      <c r="D638" s="14"/>
      <c r="E638" s="82" t="str">
        <f t="shared" si="88"/>
        <v/>
      </c>
      <c r="F638" s="135"/>
      <c r="G638" s="135"/>
      <c r="H638" s="135"/>
      <c r="I638" s="145"/>
      <c r="J638" s="144" t="str">
        <f t="shared" si="84"/>
        <v>CL</v>
      </c>
      <c r="K638" s="135"/>
      <c r="L638" s="84">
        <v>0</v>
      </c>
      <c r="M638" s="84">
        <v>0</v>
      </c>
      <c r="N638" s="84">
        <v>0</v>
      </c>
      <c r="O638" s="84">
        <v>0</v>
      </c>
      <c r="P638" s="85"/>
      <c r="Q638" s="86">
        <f t="shared" si="90"/>
        <v>0</v>
      </c>
      <c r="R638" s="87">
        <f t="shared" si="86"/>
        <v>0</v>
      </c>
      <c r="S638" s="87">
        <f t="shared" si="89"/>
        <v>0</v>
      </c>
      <c r="T638" s="136">
        <f t="shared" ca="1" si="87"/>
        <v>45073</v>
      </c>
      <c r="U638" s="154"/>
      <c r="W638" t="e">
        <v>#N/A</v>
      </c>
      <c r="X638" t="e">
        <v>#N/A</v>
      </c>
      <c r="Y638" t="e">
        <v>#N/A</v>
      </c>
    </row>
    <row r="639" spans="1:25" x14ac:dyDescent="0.35">
      <c r="A639" s="59" t="str">
        <f t="shared" si="85"/>
        <v/>
      </c>
      <c r="B639" s="133"/>
      <c r="C639" s="81">
        <f t="shared" ca="1" si="83"/>
        <v>45729</v>
      </c>
      <c r="D639" s="14"/>
      <c r="E639" s="82" t="str">
        <f t="shared" si="88"/>
        <v/>
      </c>
      <c r="F639" s="135"/>
      <c r="G639" s="135"/>
      <c r="H639" s="135"/>
      <c r="I639" s="145"/>
      <c r="J639" s="144" t="str">
        <f t="shared" si="84"/>
        <v>CL</v>
      </c>
      <c r="K639" s="135"/>
      <c r="L639" s="84">
        <v>0</v>
      </c>
      <c r="M639" s="84">
        <v>0</v>
      </c>
      <c r="N639" s="84">
        <v>0</v>
      </c>
      <c r="O639" s="84">
        <v>0</v>
      </c>
      <c r="P639" s="85"/>
      <c r="Q639" s="86">
        <f t="shared" si="90"/>
        <v>0</v>
      </c>
      <c r="R639" s="87">
        <f t="shared" si="86"/>
        <v>0</v>
      </c>
      <c r="S639" s="87">
        <f t="shared" si="89"/>
        <v>0</v>
      </c>
      <c r="T639" s="136">
        <f t="shared" ca="1" si="87"/>
        <v>45073</v>
      </c>
      <c r="U639" s="154"/>
      <c r="W639" t="e">
        <v>#N/A</v>
      </c>
      <c r="X639" t="e">
        <v>#N/A</v>
      </c>
      <c r="Y639" t="e">
        <v>#N/A</v>
      </c>
    </row>
    <row r="640" spans="1:25" x14ac:dyDescent="0.35">
      <c r="A640" s="59" t="str">
        <f t="shared" si="85"/>
        <v/>
      </c>
      <c r="B640" s="133"/>
      <c r="C640" s="81">
        <f t="shared" ca="1" si="83"/>
        <v>45729</v>
      </c>
      <c r="D640" s="14"/>
      <c r="E640" s="82" t="str">
        <f t="shared" si="88"/>
        <v/>
      </c>
      <c r="F640" s="135"/>
      <c r="G640" s="135"/>
      <c r="H640" s="135"/>
      <c r="I640" s="145"/>
      <c r="J640" s="144" t="str">
        <f t="shared" si="84"/>
        <v>CL</v>
      </c>
      <c r="K640" s="135"/>
      <c r="L640" s="84">
        <v>0</v>
      </c>
      <c r="M640" s="84">
        <v>0</v>
      </c>
      <c r="N640" s="84">
        <v>0</v>
      </c>
      <c r="O640" s="84">
        <v>0</v>
      </c>
      <c r="P640" s="85"/>
      <c r="Q640" s="86">
        <f t="shared" si="90"/>
        <v>0</v>
      </c>
      <c r="R640" s="87">
        <f t="shared" si="86"/>
        <v>0</v>
      </c>
      <c r="S640" s="87">
        <f t="shared" si="89"/>
        <v>0</v>
      </c>
      <c r="T640" s="136">
        <f t="shared" ca="1" si="87"/>
        <v>45073</v>
      </c>
      <c r="U640" s="154"/>
      <c r="W640" t="e">
        <v>#N/A</v>
      </c>
      <c r="X640" t="e">
        <v>#N/A</v>
      </c>
      <c r="Y640" t="e">
        <v>#N/A</v>
      </c>
    </row>
    <row r="641" spans="1:25" x14ac:dyDescent="0.35">
      <c r="A641" s="59" t="str">
        <f t="shared" si="85"/>
        <v/>
      </c>
      <c r="B641" s="133"/>
      <c r="C641" s="81">
        <f t="shared" ca="1" si="83"/>
        <v>45729</v>
      </c>
      <c r="D641" s="14"/>
      <c r="E641" s="82" t="str">
        <f t="shared" si="88"/>
        <v/>
      </c>
      <c r="F641" s="135"/>
      <c r="G641" s="135"/>
      <c r="H641" s="135"/>
      <c r="I641" s="145"/>
      <c r="J641" s="144" t="str">
        <f t="shared" si="84"/>
        <v>CL</v>
      </c>
      <c r="K641" s="135"/>
      <c r="L641" s="84">
        <v>0</v>
      </c>
      <c r="M641" s="84">
        <v>0</v>
      </c>
      <c r="N641" s="84">
        <v>0</v>
      </c>
      <c r="O641" s="84">
        <v>0</v>
      </c>
      <c r="P641" s="85"/>
      <c r="Q641" s="86">
        <f t="shared" si="90"/>
        <v>0</v>
      </c>
      <c r="R641" s="87">
        <f t="shared" si="86"/>
        <v>0</v>
      </c>
      <c r="S641" s="87">
        <f t="shared" si="89"/>
        <v>0</v>
      </c>
      <c r="T641" s="136">
        <f t="shared" ca="1" si="87"/>
        <v>45073</v>
      </c>
      <c r="U641" s="154"/>
      <c r="W641" t="e">
        <v>#N/A</v>
      </c>
      <c r="X641" t="e">
        <v>#N/A</v>
      </c>
      <c r="Y641" t="e">
        <v>#N/A</v>
      </c>
    </row>
    <row r="642" spans="1:25" x14ac:dyDescent="0.35">
      <c r="A642" s="59" t="str">
        <f t="shared" si="85"/>
        <v/>
      </c>
      <c r="B642" s="133"/>
      <c r="C642" s="81">
        <f t="shared" ca="1" si="83"/>
        <v>45729</v>
      </c>
      <c r="D642" s="14"/>
      <c r="E642" s="82" t="str">
        <f t="shared" si="88"/>
        <v/>
      </c>
      <c r="F642" s="135"/>
      <c r="G642" s="135"/>
      <c r="H642" s="135"/>
      <c r="I642" s="145"/>
      <c r="J642" s="144" t="str">
        <f t="shared" si="84"/>
        <v>CL</v>
      </c>
      <c r="K642" s="135"/>
      <c r="L642" s="84">
        <v>0</v>
      </c>
      <c r="M642" s="84">
        <v>0</v>
      </c>
      <c r="N642" s="84">
        <v>0</v>
      </c>
      <c r="O642" s="84">
        <v>0</v>
      </c>
      <c r="P642" s="85"/>
      <c r="Q642" s="86">
        <f t="shared" si="90"/>
        <v>0</v>
      </c>
      <c r="R642" s="87">
        <f t="shared" si="86"/>
        <v>0</v>
      </c>
      <c r="S642" s="87">
        <f t="shared" si="89"/>
        <v>0</v>
      </c>
      <c r="T642" s="136">
        <f t="shared" ca="1" si="87"/>
        <v>45073</v>
      </c>
      <c r="U642" s="154"/>
      <c r="W642" t="e">
        <v>#N/A</v>
      </c>
      <c r="X642" t="e">
        <v>#N/A</v>
      </c>
      <c r="Y642" t="e">
        <v>#N/A</v>
      </c>
    </row>
    <row r="643" spans="1:25" x14ac:dyDescent="0.35">
      <c r="A643" s="59" t="str">
        <f t="shared" si="85"/>
        <v/>
      </c>
      <c r="B643" s="133"/>
      <c r="C643" s="81">
        <f t="shared" ref="C643:C706" ca="1" si="91">TODAY()</f>
        <v>45729</v>
      </c>
      <c r="D643" s="14"/>
      <c r="E643" s="82" t="str">
        <f t="shared" si="88"/>
        <v/>
      </c>
      <c r="F643" s="135"/>
      <c r="G643" s="135"/>
      <c r="H643" s="135"/>
      <c r="I643" s="145"/>
      <c r="J643" s="144" t="str">
        <f t="shared" ref="J643:J706" si="92">IFERROR(VLOOKUP(H643,AB:AD,2,0),"CL")</f>
        <v>CL</v>
      </c>
      <c r="K643" s="135"/>
      <c r="L643" s="84">
        <v>0</v>
      </c>
      <c r="M643" s="84">
        <v>0</v>
      </c>
      <c r="N643" s="84">
        <v>0</v>
      </c>
      <c r="O643" s="84">
        <v>0</v>
      </c>
      <c r="P643" s="85"/>
      <c r="Q643" s="86">
        <f t="shared" si="90"/>
        <v>0</v>
      </c>
      <c r="R643" s="87">
        <f t="shared" si="86"/>
        <v>0</v>
      </c>
      <c r="S643" s="87">
        <f t="shared" si="89"/>
        <v>0</v>
      </c>
      <c r="T643" s="136">
        <f t="shared" ca="1" si="87"/>
        <v>45073</v>
      </c>
      <c r="U643" s="154"/>
      <c r="W643" t="e">
        <v>#N/A</v>
      </c>
      <c r="X643" t="e">
        <v>#N/A</v>
      </c>
      <c r="Y643" t="e">
        <v>#N/A</v>
      </c>
    </row>
    <row r="644" spans="1:25" x14ac:dyDescent="0.35">
      <c r="A644" s="59" t="str">
        <f t="shared" ref="A644:A707" si="93">CONCATENATE(D644,G644)</f>
        <v/>
      </c>
      <c r="B644" s="133"/>
      <c r="C644" s="81">
        <f t="shared" ca="1" si="91"/>
        <v>45729</v>
      </c>
      <c r="D644" s="14"/>
      <c r="E644" s="82" t="str">
        <f t="shared" si="88"/>
        <v/>
      </c>
      <c r="F644" s="135"/>
      <c r="G644" s="135"/>
      <c r="H644" s="135"/>
      <c r="I644" s="145"/>
      <c r="J644" s="144" t="str">
        <f t="shared" si="92"/>
        <v>CL</v>
      </c>
      <c r="K644" s="135"/>
      <c r="L644" s="84">
        <v>0</v>
      </c>
      <c r="M644" s="84">
        <v>0</v>
      </c>
      <c r="N644" s="84">
        <v>0</v>
      </c>
      <c r="O644" s="84">
        <v>0</v>
      </c>
      <c r="P644" s="85"/>
      <c r="Q644" s="86">
        <f t="shared" si="90"/>
        <v>0</v>
      </c>
      <c r="R644" s="87">
        <f t="shared" si="86"/>
        <v>0</v>
      </c>
      <c r="S644" s="87">
        <f t="shared" si="89"/>
        <v>0</v>
      </c>
      <c r="T644" s="136">
        <f t="shared" ca="1" si="87"/>
        <v>45073</v>
      </c>
      <c r="U644" s="154"/>
      <c r="W644" t="e">
        <v>#N/A</v>
      </c>
      <c r="X644" t="e">
        <v>#N/A</v>
      </c>
      <c r="Y644" t="e">
        <v>#N/A</v>
      </c>
    </row>
    <row r="645" spans="1:25" x14ac:dyDescent="0.35">
      <c r="A645" s="59" t="str">
        <f t="shared" si="93"/>
        <v/>
      </c>
      <c r="B645" s="133"/>
      <c r="C645" s="81">
        <f t="shared" ca="1" si="91"/>
        <v>45729</v>
      </c>
      <c r="D645" s="14"/>
      <c r="E645" s="82" t="str">
        <f t="shared" si="88"/>
        <v/>
      </c>
      <c r="F645" s="135"/>
      <c r="G645" s="135"/>
      <c r="H645" s="135"/>
      <c r="I645" s="145"/>
      <c r="J645" s="144" t="str">
        <f t="shared" si="92"/>
        <v>CL</v>
      </c>
      <c r="K645" s="135"/>
      <c r="L645" s="84">
        <v>0</v>
      </c>
      <c r="M645" s="84">
        <v>0</v>
      </c>
      <c r="N645" s="84">
        <v>0</v>
      </c>
      <c r="O645" s="84">
        <v>0</v>
      </c>
      <c r="P645" s="85"/>
      <c r="Q645" s="86">
        <f t="shared" si="90"/>
        <v>0</v>
      </c>
      <c r="R645" s="87">
        <f t="shared" si="86"/>
        <v>0</v>
      </c>
      <c r="S645" s="87">
        <f t="shared" si="89"/>
        <v>0</v>
      </c>
      <c r="T645" s="136">
        <f t="shared" ca="1" si="87"/>
        <v>45073</v>
      </c>
      <c r="U645" s="154"/>
      <c r="W645" t="e">
        <v>#N/A</v>
      </c>
      <c r="X645" t="e">
        <v>#N/A</v>
      </c>
      <c r="Y645" t="e">
        <v>#N/A</v>
      </c>
    </row>
    <row r="646" spans="1:25" x14ac:dyDescent="0.35">
      <c r="A646" s="59" t="str">
        <f t="shared" si="93"/>
        <v/>
      </c>
      <c r="B646" s="133"/>
      <c r="C646" s="81">
        <f t="shared" ca="1" si="91"/>
        <v>45729</v>
      </c>
      <c r="D646" s="14"/>
      <c r="E646" s="82" t="str">
        <f t="shared" si="88"/>
        <v/>
      </c>
      <c r="F646" s="135"/>
      <c r="G646" s="135"/>
      <c r="H646" s="135"/>
      <c r="I646" s="145"/>
      <c r="J646" s="144" t="str">
        <f t="shared" si="92"/>
        <v>CL</v>
      </c>
      <c r="K646" s="135"/>
      <c r="L646" s="84">
        <v>0</v>
      </c>
      <c r="M646" s="84">
        <v>0</v>
      </c>
      <c r="N646" s="84">
        <v>0</v>
      </c>
      <c r="O646" s="84">
        <v>0</v>
      </c>
      <c r="P646" s="85"/>
      <c r="Q646" s="86">
        <f t="shared" si="90"/>
        <v>0</v>
      </c>
      <c r="R646" s="87">
        <f t="shared" si="86"/>
        <v>0</v>
      </c>
      <c r="S646" s="87">
        <f t="shared" si="89"/>
        <v>0</v>
      </c>
      <c r="T646" s="136">
        <f t="shared" ca="1" si="87"/>
        <v>45073</v>
      </c>
      <c r="U646" s="154"/>
      <c r="W646" t="e">
        <v>#N/A</v>
      </c>
      <c r="X646" t="e">
        <v>#N/A</v>
      </c>
      <c r="Y646" t="e">
        <v>#N/A</v>
      </c>
    </row>
    <row r="647" spans="1:25" x14ac:dyDescent="0.35">
      <c r="A647" s="59" t="str">
        <f t="shared" si="93"/>
        <v/>
      </c>
      <c r="B647" s="133"/>
      <c r="C647" s="81">
        <f t="shared" ca="1" si="91"/>
        <v>45729</v>
      </c>
      <c r="D647" s="14"/>
      <c r="E647" s="82" t="str">
        <f t="shared" si="88"/>
        <v/>
      </c>
      <c r="F647" s="135"/>
      <c r="G647" s="135"/>
      <c r="H647" s="135"/>
      <c r="I647" s="145"/>
      <c r="J647" s="144" t="str">
        <f t="shared" si="92"/>
        <v>CL</v>
      </c>
      <c r="K647" s="135"/>
      <c r="L647" s="84">
        <v>0</v>
      </c>
      <c r="M647" s="84">
        <v>0</v>
      </c>
      <c r="N647" s="84">
        <v>0</v>
      </c>
      <c r="O647" s="84">
        <v>0</v>
      </c>
      <c r="P647" s="85"/>
      <c r="Q647" s="86">
        <f t="shared" si="90"/>
        <v>0</v>
      </c>
      <c r="R647" s="87">
        <f t="shared" si="86"/>
        <v>0</v>
      </c>
      <c r="S647" s="87">
        <f t="shared" si="89"/>
        <v>0</v>
      </c>
      <c r="T647" s="136">
        <f t="shared" ca="1" si="87"/>
        <v>45073</v>
      </c>
      <c r="U647" s="154"/>
      <c r="W647" t="e">
        <v>#N/A</v>
      </c>
      <c r="X647" t="e">
        <v>#N/A</v>
      </c>
      <c r="Y647" t="e">
        <v>#N/A</v>
      </c>
    </row>
    <row r="648" spans="1:25" x14ac:dyDescent="0.35">
      <c r="A648" s="59" t="str">
        <f t="shared" si="93"/>
        <v/>
      </c>
      <c r="B648" s="133"/>
      <c r="C648" s="81">
        <f t="shared" ca="1" si="91"/>
        <v>45729</v>
      </c>
      <c r="D648" s="14"/>
      <c r="E648" s="82" t="str">
        <f t="shared" si="88"/>
        <v/>
      </c>
      <c r="F648" s="135"/>
      <c r="G648" s="135"/>
      <c r="H648" s="135"/>
      <c r="I648" s="145"/>
      <c r="J648" s="144" t="str">
        <f t="shared" si="92"/>
        <v>CL</v>
      </c>
      <c r="K648" s="135"/>
      <c r="L648" s="84">
        <v>0</v>
      </c>
      <c r="M648" s="84">
        <v>0</v>
      </c>
      <c r="N648" s="84">
        <v>0</v>
      </c>
      <c r="O648" s="84">
        <v>0</v>
      </c>
      <c r="P648" s="85"/>
      <c r="Q648" s="86">
        <f t="shared" si="90"/>
        <v>0</v>
      </c>
      <c r="R648" s="87">
        <f t="shared" si="86"/>
        <v>0</v>
      </c>
      <c r="S648" s="87">
        <f t="shared" si="89"/>
        <v>0</v>
      </c>
      <c r="T648" s="136">
        <f t="shared" ca="1" si="87"/>
        <v>45073</v>
      </c>
      <c r="U648" s="154"/>
      <c r="W648" t="e">
        <v>#N/A</v>
      </c>
      <c r="X648" t="e">
        <v>#N/A</v>
      </c>
      <c r="Y648" t="e">
        <v>#N/A</v>
      </c>
    </row>
    <row r="649" spans="1:25" x14ac:dyDescent="0.35">
      <c r="A649" s="59" t="str">
        <f t="shared" si="93"/>
        <v/>
      </c>
      <c r="B649" s="133"/>
      <c r="C649" s="81">
        <f t="shared" ca="1" si="91"/>
        <v>45729</v>
      </c>
      <c r="D649" s="14"/>
      <c r="E649" s="82" t="str">
        <f t="shared" si="88"/>
        <v/>
      </c>
      <c r="F649" s="135"/>
      <c r="G649" s="135"/>
      <c r="H649" s="135"/>
      <c r="I649" s="145"/>
      <c r="J649" s="144" t="str">
        <f t="shared" si="92"/>
        <v>CL</v>
      </c>
      <c r="K649" s="135"/>
      <c r="L649" s="84">
        <v>0</v>
      </c>
      <c r="M649" s="84">
        <v>0</v>
      </c>
      <c r="N649" s="84">
        <v>0</v>
      </c>
      <c r="O649" s="84">
        <v>0</v>
      </c>
      <c r="P649" s="85"/>
      <c r="Q649" s="86">
        <f t="shared" si="90"/>
        <v>0</v>
      </c>
      <c r="R649" s="87">
        <f t="shared" si="86"/>
        <v>0</v>
      </c>
      <c r="S649" s="87">
        <f t="shared" si="89"/>
        <v>0</v>
      </c>
      <c r="T649" s="136">
        <f t="shared" ca="1" si="87"/>
        <v>45073</v>
      </c>
      <c r="U649" s="154"/>
      <c r="W649" t="e">
        <v>#N/A</v>
      </c>
      <c r="X649" t="e">
        <v>#N/A</v>
      </c>
      <c r="Y649" t="e">
        <v>#N/A</v>
      </c>
    </row>
    <row r="650" spans="1:25" x14ac:dyDescent="0.35">
      <c r="A650" s="59" t="str">
        <f t="shared" si="93"/>
        <v/>
      </c>
      <c r="B650" s="133"/>
      <c r="C650" s="81">
        <f t="shared" ca="1" si="91"/>
        <v>45729</v>
      </c>
      <c r="D650" s="14"/>
      <c r="E650" s="82" t="str">
        <f t="shared" si="88"/>
        <v/>
      </c>
      <c r="F650" s="135"/>
      <c r="G650" s="135"/>
      <c r="H650" s="135"/>
      <c r="I650" s="145"/>
      <c r="J650" s="144" t="str">
        <f t="shared" si="92"/>
        <v>CL</v>
      </c>
      <c r="K650" s="135"/>
      <c r="L650" s="84">
        <v>0</v>
      </c>
      <c r="M650" s="84">
        <v>0</v>
      </c>
      <c r="N650" s="84">
        <v>0</v>
      </c>
      <c r="O650" s="84">
        <v>0</v>
      </c>
      <c r="P650" s="85"/>
      <c r="Q650" s="86">
        <f t="shared" si="90"/>
        <v>0</v>
      </c>
      <c r="R650" s="87">
        <f t="shared" si="86"/>
        <v>0</v>
      </c>
      <c r="S650" s="87">
        <f t="shared" si="89"/>
        <v>0</v>
      </c>
      <c r="T650" s="136">
        <f t="shared" ca="1" si="87"/>
        <v>45073</v>
      </c>
      <c r="U650" s="154"/>
      <c r="W650" t="e">
        <v>#N/A</v>
      </c>
      <c r="X650" t="e">
        <v>#N/A</v>
      </c>
      <c r="Y650" t="e">
        <v>#N/A</v>
      </c>
    </row>
    <row r="651" spans="1:25" x14ac:dyDescent="0.35">
      <c r="A651" s="59" t="str">
        <f t="shared" si="93"/>
        <v/>
      </c>
      <c r="B651" s="133"/>
      <c r="C651" s="81">
        <f t="shared" ca="1" si="91"/>
        <v>45729</v>
      </c>
      <c r="D651" s="14"/>
      <c r="E651" s="82" t="str">
        <f t="shared" si="88"/>
        <v/>
      </c>
      <c r="F651" s="135"/>
      <c r="G651" s="135"/>
      <c r="H651" s="135"/>
      <c r="I651" s="145"/>
      <c r="J651" s="144" t="str">
        <f t="shared" si="92"/>
        <v>CL</v>
      </c>
      <c r="K651" s="135"/>
      <c r="L651" s="84">
        <v>0</v>
      </c>
      <c r="M651" s="84">
        <v>0</v>
      </c>
      <c r="N651" s="84">
        <v>0</v>
      </c>
      <c r="O651" s="84">
        <v>0</v>
      </c>
      <c r="P651" s="85"/>
      <c r="Q651" s="86">
        <f t="shared" si="90"/>
        <v>0</v>
      </c>
      <c r="R651" s="87">
        <f t="shared" si="86"/>
        <v>0</v>
      </c>
      <c r="S651" s="87">
        <f t="shared" si="89"/>
        <v>0</v>
      </c>
      <c r="T651" s="136">
        <f t="shared" ca="1" si="87"/>
        <v>45073</v>
      </c>
      <c r="U651" s="154"/>
      <c r="W651" t="e">
        <v>#N/A</v>
      </c>
      <c r="X651" t="e">
        <v>#N/A</v>
      </c>
      <c r="Y651" t="e">
        <v>#N/A</v>
      </c>
    </row>
    <row r="652" spans="1:25" x14ac:dyDescent="0.35">
      <c r="A652" s="59" t="str">
        <f t="shared" si="93"/>
        <v/>
      </c>
      <c r="B652" s="133"/>
      <c r="C652" s="81">
        <f t="shared" ca="1" si="91"/>
        <v>45729</v>
      </c>
      <c r="D652" s="14"/>
      <c r="E652" s="82" t="str">
        <f t="shared" si="88"/>
        <v/>
      </c>
      <c r="F652" s="135"/>
      <c r="G652" s="135"/>
      <c r="H652" s="135"/>
      <c r="I652" s="145"/>
      <c r="J652" s="144" t="str">
        <f t="shared" si="92"/>
        <v>CL</v>
      </c>
      <c r="K652" s="135"/>
      <c r="L652" s="84">
        <v>0</v>
      </c>
      <c r="M652" s="84">
        <v>0</v>
      </c>
      <c r="N652" s="84">
        <v>0</v>
      </c>
      <c r="O652" s="84">
        <v>0</v>
      </c>
      <c r="P652" s="85"/>
      <c r="Q652" s="86">
        <f t="shared" si="90"/>
        <v>0</v>
      </c>
      <c r="R652" s="87">
        <f t="shared" si="86"/>
        <v>0</v>
      </c>
      <c r="S652" s="87">
        <f t="shared" si="89"/>
        <v>0</v>
      </c>
      <c r="T652" s="136">
        <f t="shared" ca="1" si="87"/>
        <v>45073</v>
      </c>
      <c r="U652" s="154"/>
      <c r="W652" t="e">
        <v>#N/A</v>
      </c>
      <c r="X652" t="e">
        <v>#N/A</v>
      </c>
      <c r="Y652" t="e">
        <v>#N/A</v>
      </c>
    </row>
    <row r="653" spans="1:25" x14ac:dyDescent="0.35">
      <c r="A653" s="59" t="str">
        <f t="shared" si="93"/>
        <v/>
      </c>
      <c r="B653" s="133"/>
      <c r="C653" s="81">
        <f t="shared" ca="1" si="91"/>
        <v>45729</v>
      </c>
      <c r="D653" s="14"/>
      <c r="E653" s="82" t="str">
        <f t="shared" si="88"/>
        <v/>
      </c>
      <c r="F653" s="135"/>
      <c r="G653" s="135"/>
      <c r="H653" s="135"/>
      <c r="I653" s="145"/>
      <c r="J653" s="144" t="str">
        <f t="shared" si="92"/>
        <v>CL</v>
      </c>
      <c r="K653" s="135"/>
      <c r="L653" s="84">
        <v>0</v>
      </c>
      <c r="M653" s="84">
        <v>0</v>
      </c>
      <c r="N653" s="84">
        <v>0</v>
      </c>
      <c r="O653" s="84">
        <v>0</v>
      </c>
      <c r="P653" s="85"/>
      <c r="Q653" s="86">
        <f t="shared" si="90"/>
        <v>0</v>
      </c>
      <c r="R653" s="87">
        <f t="shared" ref="R653:R716" si="94">IFERROR(VLOOKUP(H653,AB:AE,3,0),0)</f>
        <v>0</v>
      </c>
      <c r="S653" s="87">
        <f t="shared" si="89"/>
        <v>0</v>
      </c>
      <c r="T653" s="136">
        <f t="shared" ref="T653:T716" ca="1" si="95">DAYS360(B653,C653)</f>
        <v>45073</v>
      </c>
      <c r="U653" s="154"/>
      <c r="W653" t="e">
        <v>#N/A</v>
      </c>
      <c r="X653" t="e">
        <v>#N/A</v>
      </c>
      <c r="Y653" t="e">
        <v>#N/A</v>
      </c>
    </row>
    <row r="654" spans="1:25" x14ac:dyDescent="0.35">
      <c r="A654" s="59" t="str">
        <f t="shared" si="93"/>
        <v/>
      </c>
      <c r="B654" s="133"/>
      <c r="C654" s="81">
        <f t="shared" ca="1" si="91"/>
        <v>45729</v>
      </c>
      <c r="D654" s="14"/>
      <c r="E654" s="82" t="str">
        <f t="shared" si="88"/>
        <v/>
      </c>
      <c r="F654" s="135"/>
      <c r="G654" s="135"/>
      <c r="H654" s="135"/>
      <c r="I654" s="145"/>
      <c r="J654" s="144" t="str">
        <f t="shared" si="92"/>
        <v>CL</v>
      </c>
      <c r="K654" s="135"/>
      <c r="L654" s="84">
        <v>0</v>
      </c>
      <c r="M654" s="84">
        <v>0</v>
      </c>
      <c r="N654" s="84">
        <v>0</v>
      </c>
      <c r="O654" s="84">
        <v>0</v>
      </c>
      <c r="P654" s="85"/>
      <c r="Q654" s="86">
        <f t="shared" si="90"/>
        <v>0</v>
      </c>
      <c r="R654" s="87">
        <f t="shared" si="94"/>
        <v>0</v>
      </c>
      <c r="S654" s="87">
        <f t="shared" si="89"/>
        <v>0</v>
      </c>
      <c r="T654" s="136">
        <f t="shared" ca="1" si="95"/>
        <v>45073</v>
      </c>
      <c r="U654" s="154"/>
      <c r="W654" t="e">
        <v>#N/A</v>
      </c>
      <c r="X654" t="e">
        <v>#N/A</v>
      </c>
      <c r="Y654" t="e">
        <v>#N/A</v>
      </c>
    </row>
    <row r="655" spans="1:25" x14ac:dyDescent="0.35">
      <c r="A655" s="59" t="str">
        <f t="shared" si="93"/>
        <v/>
      </c>
      <c r="B655" s="133"/>
      <c r="C655" s="81">
        <f t="shared" ca="1" si="91"/>
        <v>45729</v>
      </c>
      <c r="D655" s="14"/>
      <c r="E655" s="82" t="str">
        <f t="shared" si="88"/>
        <v/>
      </c>
      <c r="F655" s="135"/>
      <c r="G655" s="135"/>
      <c r="H655" s="135"/>
      <c r="I655" s="145"/>
      <c r="J655" s="144" t="str">
        <f t="shared" si="92"/>
        <v>CL</v>
      </c>
      <c r="K655" s="135"/>
      <c r="L655" s="84">
        <v>0</v>
      </c>
      <c r="M655" s="84">
        <v>0</v>
      </c>
      <c r="N655" s="84">
        <v>0</v>
      </c>
      <c r="O655" s="84">
        <v>0</v>
      </c>
      <c r="P655" s="85"/>
      <c r="Q655" s="86">
        <f t="shared" si="90"/>
        <v>0</v>
      </c>
      <c r="R655" s="87">
        <f t="shared" si="94"/>
        <v>0</v>
      </c>
      <c r="S655" s="87">
        <f t="shared" si="89"/>
        <v>0</v>
      </c>
      <c r="T655" s="136">
        <f t="shared" ca="1" si="95"/>
        <v>45073</v>
      </c>
      <c r="U655" s="154"/>
      <c r="W655" t="e">
        <v>#N/A</v>
      </c>
      <c r="X655" t="e">
        <v>#N/A</v>
      </c>
      <c r="Y655" t="e">
        <v>#N/A</v>
      </c>
    </row>
    <row r="656" spans="1:25" x14ac:dyDescent="0.35">
      <c r="A656" s="59" t="str">
        <f t="shared" si="93"/>
        <v/>
      </c>
      <c r="B656" s="133"/>
      <c r="C656" s="81">
        <f t="shared" ca="1" si="91"/>
        <v>45729</v>
      </c>
      <c r="D656" s="14"/>
      <c r="E656" s="82" t="str">
        <f t="shared" si="88"/>
        <v/>
      </c>
      <c r="F656" s="135"/>
      <c r="G656" s="135"/>
      <c r="H656" s="135"/>
      <c r="I656" s="145"/>
      <c r="J656" s="144" t="str">
        <f t="shared" si="92"/>
        <v>CL</v>
      </c>
      <c r="K656" s="135"/>
      <c r="L656" s="84">
        <v>0</v>
      </c>
      <c r="M656" s="84">
        <v>0</v>
      </c>
      <c r="N656" s="84">
        <v>0</v>
      </c>
      <c r="O656" s="84">
        <v>0</v>
      </c>
      <c r="P656" s="85"/>
      <c r="Q656" s="86">
        <f t="shared" si="90"/>
        <v>0</v>
      </c>
      <c r="R656" s="87">
        <f t="shared" si="94"/>
        <v>0</v>
      </c>
      <c r="S656" s="87">
        <f t="shared" si="89"/>
        <v>0</v>
      </c>
      <c r="T656" s="136">
        <f t="shared" ca="1" si="95"/>
        <v>45073</v>
      </c>
      <c r="U656" s="154"/>
      <c r="W656" t="e">
        <v>#N/A</v>
      </c>
      <c r="X656" t="e">
        <v>#N/A</v>
      </c>
      <c r="Y656" t="e">
        <v>#N/A</v>
      </c>
    </row>
    <row r="657" spans="1:25" x14ac:dyDescent="0.35">
      <c r="A657" s="59" t="str">
        <f t="shared" si="93"/>
        <v/>
      </c>
      <c r="B657" s="133"/>
      <c r="C657" s="81">
        <f t="shared" ca="1" si="91"/>
        <v>45729</v>
      </c>
      <c r="D657" s="14"/>
      <c r="E657" s="82" t="str">
        <f t="shared" si="88"/>
        <v/>
      </c>
      <c r="F657" s="135"/>
      <c r="G657" s="135"/>
      <c r="H657" s="135"/>
      <c r="I657" s="145"/>
      <c r="J657" s="144" t="str">
        <f t="shared" si="92"/>
        <v>CL</v>
      </c>
      <c r="K657" s="135"/>
      <c r="L657" s="84">
        <v>0</v>
      </c>
      <c r="M657" s="84">
        <v>0</v>
      </c>
      <c r="N657" s="84">
        <v>0</v>
      </c>
      <c r="O657" s="84">
        <v>0</v>
      </c>
      <c r="P657" s="85"/>
      <c r="Q657" s="86">
        <f t="shared" si="90"/>
        <v>0</v>
      </c>
      <c r="R657" s="87">
        <f t="shared" si="94"/>
        <v>0</v>
      </c>
      <c r="S657" s="87">
        <f t="shared" si="89"/>
        <v>0</v>
      </c>
      <c r="T657" s="136">
        <f t="shared" ca="1" si="95"/>
        <v>45073</v>
      </c>
      <c r="U657" s="154"/>
      <c r="W657" t="e">
        <v>#N/A</v>
      </c>
      <c r="X657" t="e">
        <v>#N/A</v>
      </c>
      <c r="Y657" t="e">
        <v>#N/A</v>
      </c>
    </row>
    <row r="658" spans="1:25" x14ac:dyDescent="0.35">
      <c r="A658" s="59" t="str">
        <f t="shared" si="93"/>
        <v/>
      </c>
      <c r="B658" s="133"/>
      <c r="C658" s="81">
        <f t="shared" ca="1" si="91"/>
        <v>45729</v>
      </c>
      <c r="D658" s="14"/>
      <c r="E658" s="82" t="str">
        <f t="shared" si="88"/>
        <v/>
      </c>
      <c r="F658" s="135"/>
      <c r="G658" s="135"/>
      <c r="H658" s="135"/>
      <c r="I658" s="145"/>
      <c r="J658" s="144" t="str">
        <f t="shared" si="92"/>
        <v>CL</v>
      </c>
      <c r="K658" s="135"/>
      <c r="L658" s="84">
        <v>0</v>
      </c>
      <c r="M658" s="84">
        <v>0</v>
      </c>
      <c r="N658" s="84">
        <v>0</v>
      </c>
      <c r="O658" s="84">
        <v>0</v>
      </c>
      <c r="P658" s="85"/>
      <c r="Q658" s="86">
        <f t="shared" si="90"/>
        <v>0</v>
      </c>
      <c r="R658" s="87">
        <f t="shared" si="94"/>
        <v>0</v>
      </c>
      <c r="S658" s="87">
        <f t="shared" si="89"/>
        <v>0</v>
      </c>
      <c r="T658" s="136">
        <f t="shared" ca="1" si="95"/>
        <v>45073</v>
      </c>
      <c r="U658" s="154"/>
      <c r="W658" t="e">
        <v>#N/A</v>
      </c>
      <c r="X658" t="e">
        <v>#N/A</v>
      </c>
      <c r="Y658" t="e">
        <v>#N/A</v>
      </c>
    </row>
    <row r="659" spans="1:25" x14ac:dyDescent="0.35">
      <c r="A659" s="59" t="str">
        <f t="shared" si="93"/>
        <v/>
      </c>
      <c r="B659" s="133"/>
      <c r="C659" s="81">
        <f t="shared" ca="1" si="91"/>
        <v>45729</v>
      </c>
      <c r="D659" s="14"/>
      <c r="E659" s="82" t="str">
        <f t="shared" si="88"/>
        <v/>
      </c>
      <c r="F659" s="135"/>
      <c r="G659" s="135"/>
      <c r="H659" s="135"/>
      <c r="I659" s="145"/>
      <c r="J659" s="144" t="str">
        <f t="shared" si="92"/>
        <v>CL</v>
      </c>
      <c r="K659" s="135"/>
      <c r="L659" s="84">
        <v>0</v>
      </c>
      <c r="M659" s="84">
        <v>0</v>
      </c>
      <c r="N659" s="84">
        <v>0</v>
      </c>
      <c r="O659" s="84">
        <v>0</v>
      </c>
      <c r="P659" s="85"/>
      <c r="Q659" s="86">
        <f t="shared" si="90"/>
        <v>0</v>
      </c>
      <c r="R659" s="87">
        <f t="shared" si="94"/>
        <v>0</v>
      </c>
      <c r="S659" s="87">
        <f t="shared" si="89"/>
        <v>0</v>
      </c>
      <c r="T659" s="136">
        <f t="shared" ca="1" si="95"/>
        <v>45073</v>
      </c>
      <c r="U659" s="154"/>
      <c r="W659" t="e">
        <v>#N/A</v>
      </c>
      <c r="X659" t="e">
        <v>#N/A</v>
      </c>
      <c r="Y659" t="e">
        <v>#N/A</v>
      </c>
    </row>
    <row r="660" spans="1:25" x14ac:dyDescent="0.35">
      <c r="A660" s="59" t="str">
        <f t="shared" si="93"/>
        <v/>
      </c>
      <c r="B660" s="133"/>
      <c r="C660" s="81">
        <f t="shared" ca="1" si="91"/>
        <v>45729</v>
      </c>
      <c r="D660" s="14"/>
      <c r="E660" s="82" t="str">
        <f t="shared" si="88"/>
        <v/>
      </c>
      <c r="F660" s="135"/>
      <c r="G660" s="135"/>
      <c r="H660" s="135"/>
      <c r="I660" s="145"/>
      <c r="J660" s="144" t="str">
        <f t="shared" si="92"/>
        <v>CL</v>
      </c>
      <c r="K660" s="135"/>
      <c r="L660" s="84">
        <v>0</v>
      </c>
      <c r="M660" s="84">
        <v>0</v>
      </c>
      <c r="N660" s="84">
        <v>0</v>
      </c>
      <c r="O660" s="84">
        <v>0</v>
      </c>
      <c r="P660" s="85"/>
      <c r="Q660" s="86">
        <f t="shared" si="90"/>
        <v>0</v>
      </c>
      <c r="R660" s="87">
        <f t="shared" si="94"/>
        <v>0</v>
      </c>
      <c r="S660" s="87">
        <f t="shared" si="89"/>
        <v>0</v>
      </c>
      <c r="T660" s="136">
        <f t="shared" ca="1" si="95"/>
        <v>45073</v>
      </c>
      <c r="U660" s="154"/>
      <c r="W660" t="e">
        <v>#N/A</v>
      </c>
      <c r="X660" t="e">
        <v>#N/A</v>
      </c>
      <c r="Y660" t="e">
        <v>#N/A</v>
      </c>
    </row>
    <row r="661" spans="1:25" x14ac:dyDescent="0.35">
      <c r="A661" s="59" t="str">
        <f t="shared" si="93"/>
        <v/>
      </c>
      <c r="B661" s="133"/>
      <c r="C661" s="81">
        <f t="shared" ca="1" si="91"/>
        <v>45729</v>
      </c>
      <c r="D661" s="14"/>
      <c r="E661" s="82" t="str">
        <f t="shared" si="88"/>
        <v/>
      </c>
      <c r="F661" s="135"/>
      <c r="G661" s="135"/>
      <c r="H661" s="135"/>
      <c r="I661" s="145"/>
      <c r="J661" s="144" t="str">
        <f t="shared" si="92"/>
        <v>CL</v>
      </c>
      <c r="K661" s="135"/>
      <c r="L661" s="84">
        <v>0</v>
      </c>
      <c r="M661" s="84">
        <v>0</v>
      </c>
      <c r="N661" s="84">
        <v>0</v>
      </c>
      <c r="O661" s="84">
        <v>0</v>
      </c>
      <c r="P661" s="85"/>
      <c r="Q661" s="86">
        <f t="shared" si="90"/>
        <v>0</v>
      </c>
      <c r="R661" s="87">
        <f t="shared" si="94"/>
        <v>0</v>
      </c>
      <c r="S661" s="87">
        <f t="shared" si="89"/>
        <v>0</v>
      </c>
      <c r="T661" s="136">
        <f t="shared" ca="1" si="95"/>
        <v>45073</v>
      </c>
      <c r="U661" s="154"/>
      <c r="W661" t="e">
        <v>#N/A</v>
      </c>
      <c r="X661" t="e">
        <v>#N/A</v>
      </c>
      <c r="Y661" t="e">
        <v>#N/A</v>
      </c>
    </row>
    <row r="662" spans="1:25" x14ac:dyDescent="0.35">
      <c r="A662" s="59" t="str">
        <f t="shared" si="93"/>
        <v/>
      </c>
      <c r="B662" s="133"/>
      <c r="C662" s="81">
        <f t="shared" ca="1" si="91"/>
        <v>45729</v>
      </c>
      <c r="D662" s="14"/>
      <c r="E662" s="82" t="str">
        <f t="shared" si="88"/>
        <v/>
      </c>
      <c r="F662" s="135"/>
      <c r="G662" s="135"/>
      <c r="H662" s="135"/>
      <c r="I662" s="145"/>
      <c r="J662" s="144" t="str">
        <f t="shared" si="92"/>
        <v>CL</v>
      </c>
      <c r="K662" s="135"/>
      <c r="L662" s="84">
        <v>0</v>
      </c>
      <c r="M662" s="84">
        <v>0</v>
      </c>
      <c r="N662" s="84">
        <v>0</v>
      </c>
      <c r="O662" s="84">
        <v>0</v>
      </c>
      <c r="P662" s="85"/>
      <c r="Q662" s="86">
        <f t="shared" si="90"/>
        <v>0</v>
      </c>
      <c r="R662" s="87">
        <f t="shared" si="94"/>
        <v>0</v>
      </c>
      <c r="S662" s="87">
        <f t="shared" si="89"/>
        <v>0</v>
      </c>
      <c r="T662" s="136">
        <f t="shared" ca="1" si="95"/>
        <v>45073</v>
      </c>
      <c r="U662" s="154"/>
      <c r="W662" t="e">
        <v>#N/A</v>
      </c>
      <c r="X662" t="e">
        <v>#N/A</v>
      </c>
      <c r="Y662" t="e">
        <v>#N/A</v>
      </c>
    </row>
    <row r="663" spans="1:25" x14ac:dyDescent="0.35">
      <c r="A663" s="59" t="str">
        <f t="shared" si="93"/>
        <v/>
      </c>
      <c r="B663" s="133"/>
      <c r="C663" s="81">
        <f t="shared" ca="1" si="91"/>
        <v>45729</v>
      </c>
      <c r="D663" s="14"/>
      <c r="E663" s="82" t="str">
        <f t="shared" si="88"/>
        <v/>
      </c>
      <c r="F663" s="135"/>
      <c r="G663" s="135"/>
      <c r="H663" s="135"/>
      <c r="I663" s="145"/>
      <c r="J663" s="144" t="str">
        <f t="shared" si="92"/>
        <v>CL</v>
      </c>
      <c r="K663" s="135"/>
      <c r="L663" s="84">
        <v>0</v>
      </c>
      <c r="M663" s="84">
        <v>0</v>
      </c>
      <c r="N663" s="84">
        <v>0</v>
      </c>
      <c r="O663" s="84">
        <v>0</v>
      </c>
      <c r="P663" s="85"/>
      <c r="Q663" s="86">
        <f t="shared" si="90"/>
        <v>0</v>
      </c>
      <c r="R663" s="87">
        <f t="shared" si="94"/>
        <v>0</v>
      </c>
      <c r="S663" s="87">
        <f t="shared" si="89"/>
        <v>0</v>
      </c>
      <c r="T663" s="136">
        <f t="shared" ca="1" si="95"/>
        <v>45073</v>
      </c>
      <c r="U663" s="154"/>
      <c r="W663" t="e">
        <v>#N/A</v>
      </c>
      <c r="X663" t="e">
        <v>#N/A</v>
      </c>
      <c r="Y663" t="e">
        <v>#N/A</v>
      </c>
    </row>
    <row r="664" spans="1:25" x14ac:dyDescent="0.35">
      <c r="A664" s="59" t="str">
        <f t="shared" si="93"/>
        <v/>
      </c>
      <c r="B664" s="133"/>
      <c r="C664" s="81">
        <f t="shared" ca="1" si="91"/>
        <v>45729</v>
      </c>
      <c r="D664" s="14"/>
      <c r="E664" s="82" t="str">
        <f t="shared" si="88"/>
        <v/>
      </c>
      <c r="F664" s="135"/>
      <c r="G664" s="135"/>
      <c r="H664" s="135"/>
      <c r="I664" s="145"/>
      <c r="J664" s="144" t="str">
        <f t="shared" si="92"/>
        <v>CL</v>
      </c>
      <c r="K664" s="135"/>
      <c r="L664" s="84">
        <v>0</v>
      </c>
      <c r="M664" s="84">
        <v>0</v>
      </c>
      <c r="N664" s="84">
        <v>0</v>
      </c>
      <c r="O664" s="84">
        <v>0</v>
      </c>
      <c r="P664" s="85"/>
      <c r="Q664" s="86">
        <f t="shared" si="90"/>
        <v>0</v>
      </c>
      <c r="R664" s="87">
        <f t="shared" si="94"/>
        <v>0</v>
      </c>
      <c r="S664" s="87">
        <f t="shared" si="89"/>
        <v>0</v>
      </c>
      <c r="T664" s="136">
        <f t="shared" ca="1" si="95"/>
        <v>45073</v>
      </c>
      <c r="U664" s="154"/>
      <c r="W664" t="e">
        <v>#N/A</v>
      </c>
      <c r="X664" t="e">
        <v>#N/A</v>
      </c>
      <c r="Y664" t="e">
        <v>#N/A</v>
      </c>
    </row>
    <row r="665" spans="1:25" x14ac:dyDescent="0.35">
      <c r="A665" s="59" t="str">
        <f t="shared" si="93"/>
        <v/>
      </c>
      <c r="B665" s="133"/>
      <c r="C665" s="81">
        <f t="shared" ca="1" si="91"/>
        <v>45729</v>
      </c>
      <c r="D665" s="14"/>
      <c r="E665" s="82" t="str">
        <f t="shared" si="88"/>
        <v/>
      </c>
      <c r="F665" s="135"/>
      <c r="G665" s="135"/>
      <c r="H665" s="135"/>
      <c r="I665" s="145"/>
      <c r="J665" s="144" t="str">
        <f t="shared" si="92"/>
        <v>CL</v>
      </c>
      <c r="K665" s="135"/>
      <c r="L665" s="84">
        <v>0</v>
      </c>
      <c r="M665" s="84">
        <v>0</v>
      </c>
      <c r="N665" s="84">
        <v>0</v>
      </c>
      <c r="O665" s="84">
        <v>0</v>
      </c>
      <c r="P665" s="85"/>
      <c r="Q665" s="86">
        <f t="shared" si="90"/>
        <v>0</v>
      </c>
      <c r="R665" s="87">
        <f t="shared" si="94"/>
        <v>0</v>
      </c>
      <c r="S665" s="87">
        <f t="shared" si="89"/>
        <v>0</v>
      </c>
      <c r="T665" s="136">
        <f t="shared" ca="1" si="95"/>
        <v>45073</v>
      </c>
      <c r="U665" s="154"/>
      <c r="W665" t="e">
        <v>#N/A</v>
      </c>
      <c r="X665" t="e">
        <v>#N/A</v>
      </c>
      <c r="Y665" t="e">
        <v>#N/A</v>
      </c>
    </row>
    <row r="666" spans="1:25" x14ac:dyDescent="0.35">
      <c r="A666" s="59" t="str">
        <f t="shared" si="93"/>
        <v/>
      </c>
      <c r="B666" s="133"/>
      <c r="C666" s="81">
        <f t="shared" ca="1" si="91"/>
        <v>45729</v>
      </c>
      <c r="D666" s="14"/>
      <c r="E666" s="82" t="str">
        <f t="shared" si="88"/>
        <v/>
      </c>
      <c r="F666" s="135"/>
      <c r="G666" s="135"/>
      <c r="H666" s="135"/>
      <c r="I666" s="145"/>
      <c r="J666" s="144" t="str">
        <f t="shared" si="92"/>
        <v>CL</v>
      </c>
      <c r="K666" s="135"/>
      <c r="L666" s="84">
        <v>0</v>
      </c>
      <c r="M666" s="84">
        <v>0</v>
      </c>
      <c r="N666" s="84">
        <v>0</v>
      </c>
      <c r="O666" s="84">
        <v>0</v>
      </c>
      <c r="P666" s="85"/>
      <c r="Q666" s="86">
        <f t="shared" si="90"/>
        <v>0</v>
      </c>
      <c r="R666" s="87">
        <f t="shared" si="94"/>
        <v>0</v>
      </c>
      <c r="S666" s="87">
        <f t="shared" si="89"/>
        <v>0</v>
      </c>
      <c r="T666" s="136">
        <f t="shared" ca="1" si="95"/>
        <v>45073</v>
      </c>
      <c r="U666" s="154"/>
      <c r="W666" t="e">
        <v>#N/A</v>
      </c>
      <c r="X666" t="e">
        <v>#N/A</v>
      </c>
      <c r="Y666" t="e">
        <v>#N/A</v>
      </c>
    </row>
    <row r="667" spans="1:25" x14ac:dyDescent="0.35">
      <c r="A667" s="59" t="str">
        <f t="shared" si="93"/>
        <v/>
      </c>
      <c r="B667" s="133"/>
      <c r="C667" s="81">
        <f t="shared" ca="1" si="91"/>
        <v>45729</v>
      </c>
      <c r="D667" s="14"/>
      <c r="E667" s="82" t="str">
        <f t="shared" si="88"/>
        <v/>
      </c>
      <c r="F667" s="135"/>
      <c r="G667" s="135"/>
      <c r="H667" s="135"/>
      <c r="I667" s="145"/>
      <c r="J667" s="144" t="str">
        <f t="shared" si="92"/>
        <v>CL</v>
      </c>
      <c r="K667" s="135"/>
      <c r="L667" s="84">
        <v>0</v>
      </c>
      <c r="M667" s="84">
        <v>0</v>
      </c>
      <c r="N667" s="84">
        <v>0</v>
      </c>
      <c r="O667" s="84">
        <v>0</v>
      </c>
      <c r="P667" s="85"/>
      <c r="Q667" s="86">
        <f t="shared" si="90"/>
        <v>0</v>
      </c>
      <c r="R667" s="87">
        <f t="shared" si="94"/>
        <v>0</v>
      </c>
      <c r="S667" s="87">
        <f t="shared" si="89"/>
        <v>0</v>
      </c>
      <c r="T667" s="136">
        <f t="shared" ca="1" si="95"/>
        <v>45073</v>
      </c>
      <c r="U667" s="154"/>
      <c r="W667" t="e">
        <v>#N/A</v>
      </c>
      <c r="X667" t="e">
        <v>#N/A</v>
      </c>
      <c r="Y667" t="e">
        <v>#N/A</v>
      </c>
    </row>
    <row r="668" spans="1:25" x14ac:dyDescent="0.35">
      <c r="A668" s="59" t="str">
        <f t="shared" si="93"/>
        <v/>
      </c>
      <c r="B668" s="133"/>
      <c r="C668" s="81">
        <f t="shared" ca="1" si="91"/>
        <v>45729</v>
      </c>
      <c r="D668" s="14"/>
      <c r="E668" s="82" t="str">
        <f t="shared" si="88"/>
        <v/>
      </c>
      <c r="F668" s="135"/>
      <c r="G668" s="135"/>
      <c r="H668" s="135"/>
      <c r="I668" s="145"/>
      <c r="J668" s="144" t="str">
        <f t="shared" si="92"/>
        <v>CL</v>
      </c>
      <c r="K668" s="135"/>
      <c r="L668" s="84">
        <v>0</v>
      </c>
      <c r="M668" s="84">
        <v>0</v>
      </c>
      <c r="N668" s="84">
        <v>0</v>
      </c>
      <c r="O668" s="84">
        <v>0</v>
      </c>
      <c r="P668" s="85"/>
      <c r="Q668" s="86">
        <f t="shared" si="90"/>
        <v>0</v>
      </c>
      <c r="R668" s="87">
        <f t="shared" si="94"/>
        <v>0</v>
      </c>
      <c r="S668" s="87">
        <f t="shared" si="89"/>
        <v>0</v>
      </c>
      <c r="T668" s="136">
        <f t="shared" ca="1" si="95"/>
        <v>45073</v>
      </c>
      <c r="U668" s="154"/>
      <c r="W668" t="e">
        <v>#N/A</v>
      </c>
      <c r="X668" t="e">
        <v>#N/A</v>
      </c>
      <c r="Y668" t="e">
        <v>#N/A</v>
      </c>
    </row>
    <row r="669" spans="1:25" x14ac:dyDescent="0.35">
      <c r="A669" s="59" t="str">
        <f t="shared" si="93"/>
        <v/>
      </c>
      <c r="B669" s="133"/>
      <c r="C669" s="81">
        <f t="shared" ca="1" si="91"/>
        <v>45729</v>
      </c>
      <c r="D669" s="14"/>
      <c r="E669" s="82" t="str">
        <f t="shared" si="88"/>
        <v/>
      </c>
      <c r="F669" s="135"/>
      <c r="G669" s="135"/>
      <c r="H669" s="135"/>
      <c r="I669" s="145"/>
      <c r="J669" s="144" t="str">
        <f t="shared" si="92"/>
        <v>CL</v>
      </c>
      <c r="K669" s="135"/>
      <c r="L669" s="84">
        <v>0</v>
      </c>
      <c r="M669" s="84">
        <v>0</v>
      </c>
      <c r="N669" s="84">
        <v>0</v>
      </c>
      <c r="O669" s="84">
        <v>0</v>
      </c>
      <c r="P669" s="85"/>
      <c r="Q669" s="86">
        <f t="shared" si="90"/>
        <v>0</v>
      </c>
      <c r="R669" s="87">
        <f t="shared" si="94"/>
        <v>0</v>
      </c>
      <c r="S669" s="87">
        <f t="shared" si="89"/>
        <v>0</v>
      </c>
      <c r="T669" s="136">
        <f t="shared" ca="1" si="95"/>
        <v>45073</v>
      </c>
      <c r="U669" s="154"/>
      <c r="W669" t="e">
        <v>#N/A</v>
      </c>
      <c r="X669" t="e">
        <v>#N/A</v>
      </c>
      <c r="Y669" t="e">
        <v>#N/A</v>
      </c>
    </row>
    <row r="670" spans="1:25" x14ac:dyDescent="0.35">
      <c r="A670" s="59" t="str">
        <f t="shared" si="93"/>
        <v/>
      </c>
      <c r="B670" s="133"/>
      <c r="C670" s="81">
        <f t="shared" ca="1" si="91"/>
        <v>45729</v>
      </c>
      <c r="D670" s="14"/>
      <c r="E670" s="82" t="str">
        <f t="shared" si="88"/>
        <v/>
      </c>
      <c r="F670" s="135"/>
      <c r="G670" s="135"/>
      <c r="H670" s="135"/>
      <c r="I670" s="145"/>
      <c r="J670" s="144" t="str">
        <f t="shared" si="92"/>
        <v>CL</v>
      </c>
      <c r="K670" s="135"/>
      <c r="L670" s="84">
        <v>0</v>
      </c>
      <c r="M670" s="84">
        <v>0</v>
      </c>
      <c r="N670" s="84">
        <v>0</v>
      </c>
      <c r="O670" s="84">
        <v>0</v>
      </c>
      <c r="P670" s="85"/>
      <c r="Q670" s="86">
        <f t="shared" si="90"/>
        <v>0</v>
      </c>
      <c r="R670" s="87">
        <f t="shared" si="94"/>
        <v>0</v>
      </c>
      <c r="S670" s="87">
        <f t="shared" si="89"/>
        <v>0</v>
      </c>
      <c r="T670" s="136">
        <f t="shared" ca="1" si="95"/>
        <v>45073</v>
      </c>
      <c r="U670" s="154"/>
      <c r="W670" t="e">
        <v>#N/A</v>
      </c>
      <c r="X670" t="e">
        <v>#N/A</v>
      </c>
      <c r="Y670" t="e">
        <v>#N/A</v>
      </c>
    </row>
    <row r="671" spans="1:25" x14ac:dyDescent="0.35">
      <c r="A671" s="59" t="str">
        <f t="shared" si="93"/>
        <v/>
      </c>
      <c r="B671" s="133"/>
      <c r="C671" s="81">
        <f t="shared" ca="1" si="91"/>
        <v>45729</v>
      </c>
      <c r="D671" s="14"/>
      <c r="E671" s="82" t="str">
        <f t="shared" si="88"/>
        <v/>
      </c>
      <c r="F671" s="135"/>
      <c r="G671" s="135"/>
      <c r="H671" s="135"/>
      <c r="I671" s="145"/>
      <c r="J671" s="144" t="str">
        <f t="shared" si="92"/>
        <v>CL</v>
      </c>
      <c r="K671" s="135"/>
      <c r="L671" s="84">
        <v>0</v>
      </c>
      <c r="M671" s="84">
        <v>0</v>
      </c>
      <c r="N671" s="84">
        <v>0</v>
      </c>
      <c r="O671" s="84">
        <v>0</v>
      </c>
      <c r="P671" s="85"/>
      <c r="Q671" s="86">
        <f t="shared" si="90"/>
        <v>0</v>
      </c>
      <c r="R671" s="87">
        <f t="shared" si="94"/>
        <v>0</v>
      </c>
      <c r="S671" s="87">
        <f t="shared" si="89"/>
        <v>0</v>
      </c>
      <c r="T671" s="136">
        <f t="shared" ca="1" si="95"/>
        <v>45073</v>
      </c>
      <c r="U671" s="154"/>
      <c r="W671" t="e">
        <v>#N/A</v>
      </c>
      <c r="X671" t="e">
        <v>#N/A</v>
      </c>
      <c r="Y671" t="e">
        <v>#N/A</v>
      </c>
    </row>
    <row r="672" spans="1:25" x14ac:dyDescent="0.35">
      <c r="A672" s="59" t="str">
        <f t="shared" si="93"/>
        <v/>
      </c>
      <c r="B672" s="133"/>
      <c r="C672" s="81">
        <f t="shared" ca="1" si="91"/>
        <v>45729</v>
      </c>
      <c r="D672" s="14"/>
      <c r="E672" s="82" t="str">
        <f t="shared" si="88"/>
        <v/>
      </c>
      <c r="F672" s="135"/>
      <c r="G672" s="135"/>
      <c r="H672" s="135"/>
      <c r="I672" s="145"/>
      <c r="J672" s="144" t="str">
        <f t="shared" si="92"/>
        <v>CL</v>
      </c>
      <c r="K672" s="135"/>
      <c r="L672" s="84">
        <v>0</v>
      </c>
      <c r="M672" s="84">
        <v>0</v>
      </c>
      <c r="N672" s="84">
        <v>0</v>
      </c>
      <c r="O672" s="84">
        <v>0</v>
      </c>
      <c r="P672" s="85"/>
      <c r="Q672" s="86">
        <f t="shared" si="90"/>
        <v>0</v>
      </c>
      <c r="R672" s="87">
        <f t="shared" si="94"/>
        <v>0</v>
      </c>
      <c r="S672" s="87">
        <f t="shared" si="89"/>
        <v>0</v>
      </c>
      <c r="T672" s="136">
        <f t="shared" ca="1" si="95"/>
        <v>45073</v>
      </c>
      <c r="U672" s="154"/>
      <c r="W672" t="e">
        <v>#N/A</v>
      </c>
      <c r="X672" t="e">
        <v>#N/A</v>
      </c>
      <c r="Y672" t="e">
        <v>#N/A</v>
      </c>
    </row>
    <row r="673" spans="1:25" x14ac:dyDescent="0.35">
      <c r="A673" s="59" t="str">
        <f t="shared" si="93"/>
        <v/>
      </c>
      <c r="B673" s="133"/>
      <c r="C673" s="81">
        <f t="shared" ca="1" si="91"/>
        <v>45729</v>
      </c>
      <c r="D673" s="14"/>
      <c r="E673" s="82" t="str">
        <f t="shared" si="88"/>
        <v/>
      </c>
      <c r="F673" s="135"/>
      <c r="G673" s="135"/>
      <c r="H673" s="135"/>
      <c r="I673" s="145"/>
      <c r="J673" s="144" t="str">
        <f t="shared" si="92"/>
        <v>CL</v>
      </c>
      <c r="K673" s="135"/>
      <c r="L673" s="84">
        <v>0</v>
      </c>
      <c r="M673" s="84">
        <v>0</v>
      </c>
      <c r="N673" s="84">
        <v>0</v>
      </c>
      <c r="O673" s="84">
        <v>0</v>
      </c>
      <c r="P673" s="85"/>
      <c r="Q673" s="86">
        <f t="shared" si="90"/>
        <v>0</v>
      </c>
      <c r="R673" s="87">
        <f t="shared" si="94"/>
        <v>0</v>
      </c>
      <c r="S673" s="87">
        <f t="shared" si="89"/>
        <v>0</v>
      </c>
      <c r="T673" s="136">
        <f t="shared" ca="1" si="95"/>
        <v>45073</v>
      </c>
      <c r="U673" s="154"/>
      <c r="W673" t="e">
        <v>#N/A</v>
      </c>
      <c r="X673" t="e">
        <v>#N/A</v>
      </c>
      <c r="Y673" t="e">
        <v>#N/A</v>
      </c>
    </row>
    <row r="674" spans="1:25" x14ac:dyDescent="0.35">
      <c r="A674" s="59" t="str">
        <f t="shared" si="93"/>
        <v/>
      </c>
      <c r="B674" s="133"/>
      <c r="C674" s="81">
        <f t="shared" ca="1" si="91"/>
        <v>45729</v>
      </c>
      <c r="D674" s="14"/>
      <c r="E674" s="82" t="str">
        <f t="shared" si="88"/>
        <v/>
      </c>
      <c r="F674" s="135"/>
      <c r="G674" s="135"/>
      <c r="H674" s="135"/>
      <c r="I674" s="145"/>
      <c r="J674" s="144" t="str">
        <f t="shared" si="92"/>
        <v>CL</v>
      </c>
      <c r="K674" s="135"/>
      <c r="L674" s="84">
        <v>0</v>
      </c>
      <c r="M674" s="84">
        <v>0</v>
      </c>
      <c r="N674" s="84">
        <v>0</v>
      </c>
      <c r="O674" s="84">
        <v>0</v>
      </c>
      <c r="P674" s="85"/>
      <c r="Q674" s="86">
        <f t="shared" si="90"/>
        <v>0</v>
      </c>
      <c r="R674" s="87">
        <f t="shared" si="94"/>
        <v>0</v>
      </c>
      <c r="S674" s="87">
        <f t="shared" si="89"/>
        <v>0</v>
      </c>
      <c r="T674" s="136">
        <f t="shared" ca="1" si="95"/>
        <v>45073</v>
      </c>
      <c r="U674" s="154"/>
      <c r="W674" t="e">
        <v>#N/A</v>
      </c>
      <c r="X674" t="e">
        <v>#N/A</v>
      </c>
      <c r="Y674" t="e">
        <v>#N/A</v>
      </c>
    </row>
    <row r="675" spans="1:25" x14ac:dyDescent="0.35">
      <c r="A675" s="59" t="str">
        <f t="shared" si="93"/>
        <v/>
      </c>
      <c r="B675" s="133"/>
      <c r="C675" s="81">
        <f t="shared" ca="1" si="91"/>
        <v>45729</v>
      </c>
      <c r="D675" s="14"/>
      <c r="E675" s="82" t="str">
        <f t="shared" si="88"/>
        <v/>
      </c>
      <c r="F675" s="135"/>
      <c r="G675" s="135"/>
      <c r="H675" s="135"/>
      <c r="I675" s="145"/>
      <c r="J675" s="144" t="str">
        <f t="shared" si="92"/>
        <v>CL</v>
      </c>
      <c r="K675" s="135"/>
      <c r="L675" s="84">
        <v>0</v>
      </c>
      <c r="M675" s="84">
        <v>0</v>
      </c>
      <c r="N675" s="84">
        <v>0</v>
      </c>
      <c r="O675" s="84">
        <v>0</v>
      </c>
      <c r="P675" s="85"/>
      <c r="Q675" s="86">
        <f t="shared" si="90"/>
        <v>0</v>
      </c>
      <c r="R675" s="87">
        <f t="shared" si="94"/>
        <v>0</v>
      </c>
      <c r="S675" s="87">
        <f t="shared" si="89"/>
        <v>0</v>
      </c>
      <c r="T675" s="136">
        <f t="shared" ca="1" si="95"/>
        <v>45073</v>
      </c>
      <c r="U675" s="154"/>
      <c r="W675" t="e">
        <v>#N/A</v>
      </c>
      <c r="X675" t="e">
        <v>#N/A</v>
      </c>
      <c r="Y675" t="e">
        <v>#N/A</v>
      </c>
    </row>
    <row r="676" spans="1:25" x14ac:dyDescent="0.35">
      <c r="A676" s="59" t="str">
        <f t="shared" si="93"/>
        <v/>
      </c>
      <c r="B676" s="133"/>
      <c r="C676" s="81">
        <f t="shared" ca="1" si="91"/>
        <v>45729</v>
      </c>
      <c r="D676" s="14"/>
      <c r="E676" s="82" t="str">
        <f t="shared" si="88"/>
        <v/>
      </c>
      <c r="F676" s="135"/>
      <c r="G676" s="135"/>
      <c r="H676" s="135"/>
      <c r="I676" s="145"/>
      <c r="J676" s="144" t="str">
        <f t="shared" si="92"/>
        <v>CL</v>
      </c>
      <c r="K676" s="135"/>
      <c r="L676" s="84">
        <v>0</v>
      </c>
      <c r="M676" s="84">
        <v>0</v>
      </c>
      <c r="N676" s="84">
        <v>0</v>
      </c>
      <c r="O676" s="84">
        <v>0</v>
      </c>
      <c r="P676" s="85"/>
      <c r="Q676" s="86">
        <f t="shared" si="90"/>
        <v>0</v>
      </c>
      <c r="R676" s="87">
        <f t="shared" si="94"/>
        <v>0</v>
      </c>
      <c r="S676" s="87">
        <f t="shared" si="89"/>
        <v>0</v>
      </c>
      <c r="T676" s="136">
        <f t="shared" ca="1" si="95"/>
        <v>45073</v>
      </c>
      <c r="U676" s="154"/>
      <c r="W676" t="e">
        <v>#N/A</v>
      </c>
      <c r="X676" t="e">
        <v>#N/A</v>
      </c>
      <c r="Y676" t="e">
        <v>#N/A</v>
      </c>
    </row>
    <row r="677" spans="1:25" x14ac:dyDescent="0.35">
      <c r="A677" s="59" t="str">
        <f t="shared" si="93"/>
        <v/>
      </c>
      <c r="B677" s="133"/>
      <c r="C677" s="81">
        <f t="shared" ca="1" si="91"/>
        <v>45729</v>
      </c>
      <c r="D677" s="14"/>
      <c r="E677" s="82" t="str">
        <f t="shared" si="88"/>
        <v/>
      </c>
      <c r="F677" s="135"/>
      <c r="G677" s="135"/>
      <c r="H677" s="135"/>
      <c r="I677" s="145"/>
      <c r="J677" s="144" t="str">
        <f t="shared" si="92"/>
        <v>CL</v>
      </c>
      <c r="K677" s="135"/>
      <c r="L677" s="84">
        <v>0</v>
      </c>
      <c r="M677" s="84">
        <v>0</v>
      </c>
      <c r="N677" s="84">
        <v>0</v>
      </c>
      <c r="O677" s="84">
        <v>0</v>
      </c>
      <c r="P677" s="85"/>
      <c r="Q677" s="86">
        <f t="shared" si="90"/>
        <v>0</v>
      </c>
      <c r="R677" s="87">
        <f t="shared" si="94"/>
        <v>0</v>
      </c>
      <c r="S677" s="87">
        <f t="shared" si="89"/>
        <v>0</v>
      </c>
      <c r="T677" s="136">
        <f t="shared" ca="1" si="95"/>
        <v>45073</v>
      </c>
      <c r="U677" s="154"/>
      <c r="W677" t="e">
        <v>#N/A</v>
      </c>
      <c r="X677" t="e">
        <v>#N/A</v>
      </c>
      <c r="Y677" t="e">
        <v>#N/A</v>
      </c>
    </row>
    <row r="678" spans="1:25" x14ac:dyDescent="0.35">
      <c r="A678" s="59" t="str">
        <f t="shared" si="93"/>
        <v/>
      </c>
      <c r="B678" s="133"/>
      <c r="C678" s="81">
        <f t="shared" ca="1" si="91"/>
        <v>45729</v>
      </c>
      <c r="D678" s="14"/>
      <c r="E678" s="82" t="str">
        <f t="shared" si="88"/>
        <v/>
      </c>
      <c r="F678" s="135"/>
      <c r="G678" s="135"/>
      <c r="H678" s="135"/>
      <c r="I678" s="145"/>
      <c r="J678" s="144" t="str">
        <f t="shared" si="92"/>
        <v>CL</v>
      </c>
      <c r="K678" s="135"/>
      <c r="L678" s="84">
        <v>0</v>
      </c>
      <c r="M678" s="84">
        <v>0</v>
      </c>
      <c r="N678" s="84">
        <v>0</v>
      </c>
      <c r="O678" s="84">
        <v>0</v>
      </c>
      <c r="P678" s="85"/>
      <c r="Q678" s="86">
        <f t="shared" si="90"/>
        <v>0</v>
      </c>
      <c r="R678" s="87">
        <f t="shared" si="94"/>
        <v>0</v>
      </c>
      <c r="S678" s="87">
        <f t="shared" si="89"/>
        <v>0</v>
      </c>
      <c r="T678" s="136">
        <f t="shared" ca="1" si="95"/>
        <v>45073</v>
      </c>
      <c r="U678" s="154"/>
      <c r="W678" t="e">
        <v>#N/A</v>
      </c>
      <c r="X678" t="e">
        <v>#N/A</v>
      </c>
      <c r="Y678" t="e">
        <v>#N/A</v>
      </c>
    </row>
    <row r="679" spans="1:25" x14ac:dyDescent="0.35">
      <c r="A679" s="59" t="str">
        <f t="shared" si="93"/>
        <v/>
      </c>
      <c r="B679" s="133"/>
      <c r="C679" s="81">
        <f t="shared" ca="1" si="91"/>
        <v>45729</v>
      </c>
      <c r="D679" s="14"/>
      <c r="E679" s="82" t="str">
        <f t="shared" si="88"/>
        <v/>
      </c>
      <c r="F679" s="135"/>
      <c r="G679" s="135"/>
      <c r="H679" s="135"/>
      <c r="I679" s="145"/>
      <c r="J679" s="144" t="str">
        <f t="shared" si="92"/>
        <v>CL</v>
      </c>
      <c r="K679" s="135"/>
      <c r="L679" s="84">
        <v>0</v>
      </c>
      <c r="M679" s="84">
        <v>0</v>
      </c>
      <c r="N679" s="84">
        <v>0</v>
      </c>
      <c r="O679" s="84">
        <v>0</v>
      </c>
      <c r="P679" s="85"/>
      <c r="Q679" s="86">
        <f t="shared" si="90"/>
        <v>0</v>
      </c>
      <c r="R679" s="87">
        <f t="shared" si="94"/>
        <v>0</v>
      </c>
      <c r="S679" s="87">
        <f t="shared" si="89"/>
        <v>0</v>
      </c>
      <c r="T679" s="136">
        <f t="shared" ca="1" si="95"/>
        <v>45073</v>
      </c>
      <c r="U679" s="154"/>
      <c r="W679" t="e">
        <v>#N/A</v>
      </c>
      <c r="X679" t="e">
        <v>#N/A</v>
      </c>
      <c r="Y679" t="e">
        <v>#N/A</v>
      </c>
    </row>
    <row r="680" spans="1:25" x14ac:dyDescent="0.35">
      <c r="A680" s="59" t="str">
        <f t="shared" si="93"/>
        <v/>
      </c>
      <c r="B680" s="133"/>
      <c r="C680" s="81">
        <f t="shared" ca="1" si="91"/>
        <v>45729</v>
      </c>
      <c r="D680" s="14"/>
      <c r="E680" s="82" t="str">
        <f t="shared" si="88"/>
        <v/>
      </c>
      <c r="F680" s="135"/>
      <c r="G680" s="135"/>
      <c r="H680" s="135"/>
      <c r="I680" s="145"/>
      <c r="J680" s="144" t="str">
        <f t="shared" si="92"/>
        <v>CL</v>
      </c>
      <c r="K680" s="135"/>
      <c r="L680" s="84">
        <v>0</v>
      </c>
      <c r="M680" s="84">
        <v>0</v>
      </c>
      <c r="N680" s="84">
        <v>0</v>
      </c>
      <c r="O680" s="84">
        <v>0</v>
      </c>
      <c r="P680" s="85"/>
      <c r="Q680" s="86">
        <f t="shared" si="90"/>
        <v>0</v>
      </c>
      <c r="R680" s="87">
        <f t="shared" si="94"/>
        <v>0</v>
      </c>
      <c r="S680" s="87">
        <f t="shared" si="89"/>
        <v>0</v>
      </c>
      <c r="T680" s="136">
        <f t="shared" ca="1" si="95"/>
        <v>45073</v>
      </c>
      <c r="U680" s="154"/>
      <c r="W680" t="e">
        <v>#N/A</v>
      </c>
      <c r="X680" t="e">
        <v>#N/A</v>
      </c>
      <c r="Y680" t="e">
        <v>#N/A</v>
      </c>
    </row>
    <row r="681" spans="1:25" x14ac:dyDescent="0.35">
      <c r="A681" s="59" t="str">
        <f t="shared" si="93"/>
        <v/>
      </c>
      <c r="B681" s="133"/>
      <c r="C681" s="81">
        <f t="shared" ca="1" si="91"/>
        <v>45729</v>
      </c>
      <c r="D681" s="14"/>
      <c r="E681" s="82" t="str">
        <f t="shared" si="88"/>
        <v/>
      </c>
      <c r="F681" s="135"/>
      <c r="G681" s="135"/>
      <c r="H681" s="135"/>
      <c r="I681" s="145"/>
      <c r="J681" s="144" t="str">
        <f t="shared" si="92"/>
        <v>CL</v>
      </c>
      <c r="K681" s="135"/>
      <c r="L681" s="84">
        <v>0</v>
      </c>
      <c r="M681" s="84">
        <v>0</v>
      </c>
      <c r="N681" s="84">
        <v>0</v>
      </c>
      <c r="O681" s="84">
        <v>0</v>
      </c>
      <c r="P681" s="85"/>
      <c r="Q681" s="86">
        <f t="shared" si="90"/>
        <v>0</v>
      </c>
      <c r="R681" s="87">
        <f t="shared" si="94"/>
        <v>0</v>
      </c>
      <c r="S681" s="87">
        <f t="shared" si="89"/>
        <v>0</v>
      </c>
      <c r="T681" s="136">
        <f t="shared" ca="1" si="95"/>
        <v>45073</v>
      </c>
      <c r="U681" s="154"/>
      <c r="W681" t="e">
        <v>#N/A</v>
      </c>
      <c r="X681" t="e">
        <v>#N/A</v>
      </c>
      <c r="Y681" t="e">
        <v>#N/A</v>
      </c>
    </row>
    <row r="682" spans="1:25" x14ac:dyDescent="0.35">
      <c r="A682" s="59" t="str">
        <f t="shared" si="93"/>
        <v/>
      </c>
      <c r="B682" s="133"/>
      <c r="C682" s="81">
        <f t="shared" ca="1" si="91"/>
        <v>45729</v>
      </c>
      <c r="D682" s="14"/>
      <c r="E682" s="82" t="str">
        <f t="shared" si="88"/>
        <v/>
      </c>
      <c r="F682" s="135"/>
      <c r="G682" s="135"/>
      <c r="H682" s="135"/>
      <c r="I682" s="145"/>
      <c r="J682" s="144" t="str">
        <f t="shared" si="92"/>
        <v>CL</v>
      </c>
      <c r="K682" s="135"/>
      <c r="L682" s="84">
        <v>0</v>
      </c>
      <c r="M682" s="84">
        <v>0</v>
      </c>
      <c r="N682" s="84">
        <v>0</v>
      </c>
      <c r="O682" s="84">
        <v>0</v>
      </c>
      <c r="P682" s="85"/>
      <c r="Q682" s="86">
        <f t="shared" si="90"/>
        <v>0</v>
      </c>
      <c r="R682" s="87">
        <f t="shared" si="94"/>
        <v>0</v>
      </c>
      <c r="S682" s="87">
        <f t="shared" si="89"/>
        <v>0</v>
      </c>
      <c r="T682" s="136">
        <f t="shared" ca="1" si="95"/>
        <v>45073</v>
      </c>
      <c r="U682" s="154"/>
      <c r="W682" t="e">
        <v>#N/A</v>
      </c>
      <c r="X682" t="e">
        <v>#N/A</v>
      </c>
      <c r="Y682" t="e">
        <v>#N/A</v>
      </c>
    </row>
    <row r="683" spans="1:25" x14ac:dyDescent="0.35">
      <c r="A683" s="59" t="str">
        <f t="shared" si="93"/>
        <v/>
      </c>
      <c r="B683" s="133"/>
      <c r="C683" s="81">
        <f t="shared" ca="1" si="91"/>
        <v>45729</v>
      </c>
      <c r="D683" s="14"/>
      <c r="E683" s="82" t="str">
        <f t="shared" ref="E683:E746" si="96">LEFT(D683,8)</f>
        <v/>
      </c>
      <c r="F683" s="135"/>
      <c r="G683" s="135"/>
      <c r="H683" s="135"/>
      <c r="I683" s="145"/>
      <c r="J683" s="144" t="str">
        <f t="shared" si="92"/>
        <v>CL</v>
      </c>
      <c r="K683" s="135"/>
      <c r="L683" s="84">
        <v>0</v>
      </c>
      <c r="M683" s="84">
        <v>0</v>
      </c>
      <c r="N683" s="84">
        <v>0</v>
      </c>
      <c r="O683" s="84">
        <v>0</v>
      </c>
      <c r="P683" s="85"/>
      <c r="Q683" s="86">
        <f t="shared" si="90"/>
        <v>0</v>
      </c>
      <c r="R683" s="87">
        <f t="shared" si="94"/>
        <v>0</v>
      </c>
      <c r="S683" s="87">
        <f t="shared" ref="S683:S746" si="97">R683-L683</f>
        <v>0</v>
      </c>
      <c r="T683" s="136">
        <f t="shared" ca="1" si="95"/>
        <v>45073</v>
      </c>
      <c r="U683" s="154"/>
      <c r="W683" t="e">
        <v>#N/A</v>
      </c>
      <c r="X683" t="e">
        <v>#N/A</v>
      </c>
      <c r="Y683" t="e">
        <v>#N/A</v>
      </c>
    </row>
    <row r="684" spans="1:25" x14ac:dyDescent="0.35">
      <c r="A684" s="59" t="str">
        <f t="shared" si="93"/>
        <v/>
      </c>
      <c r="B684" s="133"/>
      <c r="C684" s="81">
        <f t="shared" ca="1" si="91"/>
        <v>45729</v>
      </c>
      <c r="D684" s="14"/>
      <c r="E684" s="82" t="str">
        <f t="shared" si="96"/>
        <v/>
      </c>
      <c r="F684" s="135"/>
      <c r="G684" s="135"/>
      <c r="H684" s="135"/>
      <c r="I684" s="145"/>
      <c r="J684" s="144" t="str">
        <f t="shared" si="92"/>
        <v>CL</v>
      </c>
      <c r="K684" s="135"/>
      <c r="L684" s="84">
        <v>0</v>
      </c>
      <c r="M684" s="84">
        <v>0</v>
      </c>
      <c r="N684" s="84">
        <v>0</v>
      </c>
      <c r="O684" s="84">
        <v>0</v>
      </c>
      <c r="P684" s="85"/>
      <c r="Q684" s="86">
        <f t="shared" si="90"/>
        <v>0</v>
      </c>
      <c r="R684" s="87">
        <f t="shared" si="94"/>
        <v>0</v>
      </c>
      <c r="S684" s="87">
        <f t="shared" si="97"/>
        <v>0</v>
      </c>
      <c r="T684" s="136">
        <f t="shared" ca="1" si="95"/>
        <v>45073</v>
      </c>
      <c r="U684" s="154"/>
      <c r="W684" t="e">
        <v>#N/A</v>
      </c>
      <c r="X684" t="e">
        <v>#N/A</v>
      </c>
      <c r="Y684" t="e">
        <v>#N/A</v>
      </c>
    </row>
    <row r="685" spans="1:25" x14ac:dyDescent="0.35">
      <c r="A685" s="59" t="str">
        <f t="shared" si="93"/>
        <v/>
      </c>
      <c r="B685" s="133"/>
      <c r="C685" s="81">
        <f t="shared" ca="1" si="91"/>
        <v>45729</v>
      </c>
      <c r="D685" s="14"/>
      <c r="E685" s="82" t="str">
        <f t="shared" si="96"/>
        <v/>
      </c>
      <c r="F685" s="135"/>
      <c r="G685" s="135"/>
      <c r="H685" s="135"/>
      <c r="I685" s="145"/>
      <c r="J685" s="144" t="str">
        <f t="shared" si="92"/>
        <v>CL</v>
      </c>
      <c r="K685" s="135"/>
      <c r="L685" s="84">
        <v>0</v>
      </c>
      <c r="M685" s="84">
        <v>0</v>
      </c>
      <c r="N685" s="84">
        <v>0</v>
      </c>
      <c r="O685" s="84">
        <v>0</v>
      </c>
      <c r="P685" s="85"/>
      <c r="Q685" s="86">
        <f t="shared" si="90"/>
        <v>0</v>
      </c>
      <c r="R685" s="87">
        <f t="shared" si="94"/>
        <v>0</v>
      </c>
      <c r="S685" s="87">
        <f t="shared" si="97"/>
        <v>0</v>
      </c>
      <c r="T685" s="136">
        <f t="shared" ca="1" si="95"/>
        <v>45073</v>
      </c>
      <c r="U685" s="154"/>
      <c r="W685" t="e">
        <v>#N/A</v>
      </c>
      <c r="X685" t="e">
        <v>#N/A</v>
      </c>
      <c r="Y685" t="e">
        <v>#N/A</v>
      </c>
    </row>
    <row r="686" spans="1:25" x14ac:dyDescent="0.35">
      <c r="A686" s="59" t="str">
        <f t="shared" si="93"/>
        <v/>
      </c>
      <c r="B686" s="133"/>
      <c r="C686" s="81">
        <f t="shared" ca="1" si="91"/>
        <v>45729</v>
      </c>
      <c r="D686" s="14"/>
      <c r="E686" s="82" t="str">
        <f t="shared" si="96"/>
        <v/>
      </c>
      <c r="F686" s="135"/>
      <c r="G686" s="135"/>
      <c r="H686" s="135"/>
      <c r="I686" s="145"/>
      <c r="J686" s="144" t="str">
        <f t="shared" si="92"/>
        <v>CL</v>
      </c>
      <c r="K686" s="135"/>
      <c r="L686" s="84">
        <v>0</v>
      </c>
      <c r="M686" s="84">
        <v>0</v>
      </c>
      <c r="N686" s="84">
        <v>0</v>
      </c>
      <c r="O686" s="84">
        <v>0</v>
      </c>
      <c r="P686" s="85"/>
      <c r="Q686" s="86">
        <f t="shared" si="90"/>
        <v>0</v>
      </c>
      <c r="R686" s="87">
        <f t="shared" si="94"/>
        <v>0</v>
      </c>
      <c r="S686" s="87">
        <f t="shared" si="97"/>
        <v>0</v>
      </c>
      <c r="T686" s="136">
        <f t="shared" ca="1" si="95"/>
        <v>45073</v>
      </c>
      <c r="U686" s="154"/>
      <c r="W686" t="e">
        <v>#N/A</v>
      </c>
      <c r="X686" t="e">
        <v>#N/A</v>
      </c>
      <c r="Y686" t="e">
        <v>#N/A</v>
      </c>
    </row>
    <row r="687" spans="1:25" x14ac:dyDescent="0.35">
      <c r="A687" s="59" t="str">
        <f t="shared" si="93"/>
        <v/>
      </c>
      <c r="B687" s="133"/>
      <c r="C687" s="81">
        <f t="shared" ca="1" si="91"/>
        <v>45729</v>
      </c>
      <c r="D687" s="14"/>
      <c r="E687" s="82" t="str">
        <f t="shared" si="96"/>
        <v/>
      </c>
      <c r="F687" s="135"/>
      <c r="G687" s="135"/>
      <c r="H687" s="135"/>
      <c r="I687" s="145"/>
      <c r="J687" s="144" t="str">
        <f t="shared" si="92"/>
        <v>CL</v>
      </c>
      <c r="K687" s="135"/>
      <c r="L687" s="84">
        <v>0</v>
      </c>
      <c r="M687" s="84">
        <v>0</v>
      </c>
      <c r="N687" s="84">
        <v>0</v>
      </c>
      <c r="O687" s="84">
        <v>0</v>
      </c>
      <c r="P687" s="85"/>
      <c r="Q687" s="86">
        <f t="shared" si="90"/>
        <v>0</v>
      </c>
      <c r="R687" s="87">
        <f t="shared" si="94"/>
        <v>0</v>
      </c>
      <c r="S687" s="87">
        <f t="shared" si="97"/>
        <v>0</v>
      </c>
      <c r="T687" s="136">
        <f t="shared" ca="1" si="95"/>
        <v>45073</v>
      </c>
      <c r="U687" s="154"/>
      <c r="W687" t="e">
        <v>#N/A</v>
      </c>
      <c r="X687" t="e">
        <v>#N/A</v>
      </c>
      <c r="Y687" t="e">
        <v>#N/A</v>
      </c>
    </row>
    <row r="688" spans="1:25" x14ac:dyDescent="0.35">
      <c r="A688" s="59" t="str">
        <f t="shared" si="93"/>
        <v/>
      </c>
      <c r="B688" s="133"/>
      <c r="C688" s="81">
        <f t="shared" ca="1" si="91"/>
        <v>45729</v>
      </c>
      <c r="D688" s="14"/>
      <c r="E688" s="82" t="str">
        <f t="shared" si="96"/>
        <v/>
      </c>
      <c r="F688" s="135"/>
      <c r="G688" s="135"/>
      <c r="H688" s="135"/>
      <c r="I688" s="145"/>
      <c r="J688" s="144" t="str">
        <f t="shared" si="92"/>
        <v>CL</v>
      </c>
      <c r="K688" s="135"/>
      <c r="L688" s="84">
        <v>0</v>
      </c>
      <c r="M688" s="84">
        <v>0</v>
      </c>
      <c r="N688" s="84">
        <v>0</v>
      </c>
      <c r="O688" s="84">
        <v>0</v>
      </c>
      <c r="P688" s="85"/>
      <c r="Q688" s="86">
        <f t="shared" si="90"/>
        <v>0</v>
      </c>
      <c r="R688" s="87">
        <f t="shared" si="94"/>
        <v>0</v>
      </c>
      <c r="S688" s="87">
        <f t="shared" si="97"/>
        <v>0</v>
      </c>
      <c r="T688" s="136">
        <f t="shared" ca="1" si="95"/>
        <v>45073</v>
      </c>
      <c r="U688" s="154"/>
      <c r="W688" t="e">
        <v>#N/A</v>
      </c>
      <c r="X688" t="e">
        <v>#N/A</v>
      </c>
      <c r="Y688" t="e">
        <v>#N/A</v>
      </c>
    </row>
    <row r="689" spans="1:25" x14ac:dyDescent="0.35">
      <c r="A689" s="59" t="str">
        <f t="shared" si="93"/>
        <v/>
      </c>
      <c r="B689" s="133"/>
      <c r="C689" s="81">
        <f t="shared" ca="1" si="91"/>
        <v>45729</v>
      </c>
      <c r="D689" s="14"/>
      <c r="E689" s="82" t="str">
        <f t="shared" si="96"/>
        <v/>
      </c>
      <c r="F689" s="135"/>
      <c r="G689" s="135"/>
      <c r="H689" s="135"/>
      <c r="I689" s="145"/>
      <c r="J689" s="144" t="str">
        <f t="shared" si="92"/>
        <v>CL</v>
      </c>
      <c r="K689" s="135"/>
      <c r="L689" s="84">
        <v>0</v>
      </c>
      <c r="M689" s="84">
        <v>0</v>
      </c>
      <c r="N689" s="84">
        <v>0</v>
      </c>
      <c r="O689" s="84">
        <v>0</v>
      </c>
      <c r="P689" s="85"/>
      <c r="Q689" s="86">
        <f t="shared" si="90"/>
        <v>0</v>
      </c>
      <c r="R689" s="87">
        <f t="shared" si="94"/>
        <v>0</v>
      </c>
      <c r="S689" s="87">
        <f t="shared" si="97"/>
        <v>0</v>
      </c>
      <c r="T689" s="136">
        <f t="shared" ca="1" si="95"/>
        <v>45073</v>
      </c>
      <c r="U689" s="154"/>
      <c r="W689" t="e">
        <v>#N/A</v>
      </c>
      <c r="X689" t="e">
        <v>#N/A</v>
      </c>
      <c r="Y689" t="e">
        <v>#N/A</v>
      </c>
    </row>
    <row r="690" spans="1:25" x14ac:dyDescent="0.35">
      <c r="A690" s="59" t="str">
        <f t="shared" si="93"/>
        <v/>
      </c>
      <c r="B690" s="133"/>
      <c r="C690" s="81">
        <f t="shared" ca="1" si="91"/>
        <v>45729</v>
      </c>
      <c r="D690" s="14"/>
      <c r="E690" s="82" t="str">
        <f t="shared" si="96"/>
        <v/>
      </c>
      <c r="F690" s="135"/>
      <c r="G690" s="135"/>
      <c r="H690" s="135"/>
      <c r="I690" s="145"/>
      <c r="J690" s="144" t="str">
        <f t="shared" si="92"/>
        <v>CL</v>
      </c>
      <c r="K690" s="135"/>
      <c r="L690" s="84">
        <v>0</v>
      </c>
      <c r="M690" s="84">
        <v>0</v>
      </c>
      <c r="N690" s="84">
        <v>0</v>
      </c>
      <c r="O690" s="84">
        <v>0</v>
      </c>
      <c r="P690" s="85"/>
      <c r="Q690" s="86">
        <f t="shared" ref="Q690:Q753" si="98">(L690+M690+N690+O690)-I690</f>
        <v>0</v>
      </c>
      <c r="R690" s="87">
        <f t="shared" si="94"/>
        <v>0</v>
      </c>
      <c r="S690" s="87">
        <f t="shared" si="97"/>
        <v>0</v>
      </c>
      <c r="T690" s="136">
        <f t="shared" ca="1" si="95"/>
        <v>45073</v>
      </c>
      <c r="U690" s="154"/>
      <c r="W690" t="e">
        <v>#N/A</v>
      </c>
      <c r="X690" t="e">
        <v>#N/A</v>
      </c>
      <c r="Y690" t="e">
        <v>#N/A</v>
      </c>
    </row>
    <row r="691" spans="1:25" x14ac:dyDescent="0.35">
      <c r="A691" s="59" t="str">
        <f t="shared" si="93"/>
        <v/>
      </c>
      <c r="B691" s="133"/>
      <c r="C691" s="81">
        <f t="shared" ca="1" si="91"/>
        <v>45729</v>
      </c>
      <c r="D691" s="14"/>
      <c r="E691" s="82" t="str">
        <f t="shared" si="96"/>
        <v/>
      </c>
      <c r="F691" s="135"/>
      <c r="G691" s="135"/>
      <c r="H691" s="135"/>
      <c r="I691" s="145"/>
      <c r="J691" s="144" t="str">
        <f t="shared" si="92"/>
        <v>CL</v>
      </c>
      <c r="K691" s="135"/>
      <c r="L691" s="84">
        <v>0</v>
      </c>
      <c r="M691" s="84">
        <v>0</v>
      </c>
      <c r="N691" s="84">
        <v>0</v>
      </c>
      <c r="O691" s="84">
        <v>0</v>
      </c>
      <c r="P691" s="85"/>
      <c r="Q691" s="86">
        <f t="shared" si="98"/>
        <v>0</v>
      </c>
      <c r="R691" s="87">
        <f t="shared" si="94"/>
        <v>0</v>
      </c>
      <c r="S691" s="87">
        <f t="shared" si="97"/>
        <v>0</v>
      </c>
      <c r="T691" s="136">
        <f t="shared" ca="1" si="95"/>
        <v>45073</v>
      </c>
      <c r="U691" s="154"/>
      <c r="W691" t="e">
        <v>#N/A</v>
      </c>
      <c r="X691" t="e">
        <v>#N/A</v>
      </c>
      <c r="Y691" t="e">
        <v>#N/A</v>
      </c>
    </row>
    <row r="692" spans="1:25" x14ac:dyDescent="0.35">
      <c r="A692" s="59" t="str">
        <f t="shared" si="93"/>
        <v/>
      </c>
      <c r="B692" s="133"/>
      <c r="C692" s="81">
        <f t="shared" ca="1" si="91"/>
        <v>45729</v>
      </c>
      <c r="D692" s="14"/>
      <c r="E692" s="82" t="str">
        <f t="shared" si="96"/>
        <v/>
      </c>
      <c r="F692" s="135"/>
      <c r="G692" s="135"/>
      <c r="H692" s="135"/>
      <c r="I692" s="145"/>
      <c r="J692" s="144" t="str">
        <f t="shared" si="92"/>
        <v>CL</v>
      </c>
      <c r="K692" s="135"/>
      <c r="L692" s="84">
        <v>0</v>
      </c>
      <c r="M692" s="84">
        <v>0</v>
      </c>
      <c r="N692" s="84">
        <v>0</v>
      </c>
      <c r="O692" s="84">
        <v>0</v>
      </c>
      <c r="P692" s="85"/>
      <c r="Q692" s="86">
        <f t="shared" si="98"/>
        <v>0</v>
      </c>
      <c r="R692" s="87">
        <f t="shared" si="94"/>
        <v>0</v>
      </c>
      <c r="S692" s="87">
        <f t="shared" si="97"/>
        <v>0</v>
      </c>
      <c r="T692" s="136">
        <f t="shared" ca="1" si="95"/>
        <v>45073</v>
      </c>
      <c r="U692" s="154"/>
      <c r="W692" t="e">
        <v>#N/A</v>
      </c>
      <c r="X692" t="e">
        <v>#N/A</v>
      </c>
      <c r="Y692" t="e">
        <v>#N/A</v>
      </c>
    </row>
    <row r="693" spans="1:25" x14ac:dyDescent="0.35">
      <c r="A693" s="59" t="str">
        <f t="shared" si="93"/>
        <v/>
      </c>
      <c r="B693" s="133"/>
      <c r="C693" s="81">
        <f t="shared" ca="1" si="91"/>
        <v>45729</v>
      </c>
      <c r="D693" s="14"/>
      <c r="E693" s="82" t="str">
        <f t="shared" si="96"/>
        <v/>
      </c>
      <c r="F693" s="135"/>
      <c r="G693" s="135"/>
      <c r="H693" s="135"/>
      <c r="I693" s="145"/>
      <c r="J693" s="144" t="str">
        <f t="shared" si="92"/>
        <v>CL</v>
      </c>
      <c r="K693" s="135"/>
      <c r="L693" s="84">
        <v>0</v>
      </c>
      <c r="M693" s="84">
        <v>0</v>
      </c>
      <c r="N693" s="84">
        <v>0</v>
      </c>
      <c r="O693" s="84">
        <v>0</v>
      </c>
      <c r="P693" s="85"/>
      <c r="Q693" s="86">
        <f t="shared" si="98"/>
        <v>0</v>
      </c>
      <c r="R693" s="87">
        <f t="shared" si="94"/>
        <v>0</v>
      </c>
      <c r="S693" s="87">
        <f t="shared" si="97"/>
        <v>0</v>
      </c>
      <c r="T693" s="136">
        <f t="shared" ca="1" si="95"/>
        <v>45073</v>
      </c>
      <c r="U693" s="154"/>
      <c r="W693" t="e">
        <v>#N/A</v>
      </c>
      <c r="X693" t="e">
        <v>#N/A</v>
      </c>
      <c r="Y693" t="e">
        <v>#N/A</v>
      </c>
    </row>
    <row r="694" spans="1:25" x14ac:dyDescent="0.35">
      <c r="A694" s="59" t="str">
        <f t="shared" si="93"/>
        <v/>
      </c>
      <c r="B694" s="133"/>
      <c r="C694" s="81">
        <f t="shared" ca="1" si="91"/>
        <v>45729</v>
      </c>
      <c r="D694" s="14"/>
      <c r="E694" s="82" t="str">
        <f t="shared" si="96"/>
        <v/>
      </c>
      <c r="F694" s="135"/>
      <c r="G694" s="135"/>
      <c r="H694" s="135"/>
      <c r="I694" s="145"/>
      <c r="J694" s="144" t="str">
        <f t="shared" si="92"/>
        <v>CL</v>
      </c>
      <c r="K694" s="135"/>
      <c r="L694" s="84">
        <v>0</v>
      </c>
      <c r="M694" s="84">
        <v>0</v>
      </c>
      <c r="N694" s="84">
        <v>0</v>
      </c>
      <c r="O694" s="84">
        <v>0</v>
      </c>
      <c r="P694" s="85"/>
      <c r="Q694" s="86">
        <f t="shared" si="98"/>
        <v>0</v>
      </c>
      <c r="R694" s="87">
        <f t="shared" si="94"/>
        <v>0</v>
      </c>
      <c r="S694" s="87">
        <f t="shared" si="97"/>
        <v>0</v>
      </c>
      <c r="T694" s="136">
        <f t="shared" ca="1" si="95"/>
        <v>45073</v>
      </c>
      <c r="U694" s="154"/>
      <c r="W694" t="e">
        <v>#N/A</v>
      </c>
      <c r="X694" t="e">
        <v>#N/A</v>
      </c>
      <c r="Y694" t="e">
        <v>#N/A</v>
      </c>
    </row>
    <row r="695" spans="1:25" x14ac:dyDescent="0.35">
      <c r="A695" s="59" t="str">
        <f t="shared" si="93"/>
        <v/>
      </c>
      <c r="B695" s="133"/>
      <c r="C695" s="81">
        <f t="shared" ca="1" si="91"/>
        <v>45729</v>
      </c>
      <c r="D695" s="134"/>
      <c r="E695" s="82" t="str">
        <f t="shared" si="96"/>
        <v/>
      </c>
      <c r="F695" s="135"/>
      <c r="G695" s="135"/>
      <c r="H695" s="135"/>
      <c r="I695" s="145"/>
      <c r="J695" s="144" t="str">
        <f t="shared" si="92"/>
        <v>CL</v>
      </c>
      <c r="K695" s="135"/>
      <c r="L695" s="84">
        <v>0</v>
      </c>
      <c r="M695" s="84">
        <v>0</v>
      </c>
      <c r="N695" s="84">
        <v>0</v>
      </c>
      <c r="O695" s="84">
        <v>0</v>
      </c>
      <c r="P695" s="85"/>
      <c r="Q695" s="86">
        <f t="shared" si="98"/>
        <v>0</v>
      </c>
      <c r="R695" s="87">
        <f t="shared" si="94"/>
        <v>0</v>
      </c>
      <c r="S695" s="87">
        <f t="shared" si="97"/>
        <v>0</v>
      </c>
      <c r="T695" s="136">
        <f t="shared" ca="1" si="95"/>
        <v>45073</v>
      </c>
      <c r="U695" s="154"/>
      <c r="W695" t="e">
        <v>#N/A</v>
      </c>
      <c r="X695" t="e">
        <v>#N/A</v>
      </c>
      <c r="Y695" t="e">
        <v>#N/A</v>
      </c>
    </row>
    <row r="696" spans="1:25" x14ac:dyDescent="0.35">
      <c r="A696" s="59" t="str">
        <f t="shared" si="93"/>
        <v/>
      </c>
      <c r="B696" s="133"/>
      <c r="C696" s="81">
        <f t="shared" ca="1" si="91"/>
        <v>45729</v>
      </c>
      <c r="D696" s="134"/>
      <c r="E696" s="82" t="str">
        <f t="shared" si="96"/>
        <v/>
      </c>
      <c r="F696" s="135"/>
      <c r="G696" s="135"/>
      <c r="H696" s="135"/>
      <c r="I696" s="145"/>
      <c r="J696" s="144" t="str">
        <f t="shared" si="92"/>
        <v>CL</v>
      </c>
      <c r="K696" s="135"/>
      <c r="L696" s="84">
        <v>0</v>
      </c>
      <c r="M696" s="84">
        <v>0</v>
      </c>
      <c r="N696" s="84">
        <v>0</v>
      </c>
      <c r="O696" s="84">
        <v>0</v>
      </c>
      <c r="P696" s="85"/>
      <c r="Q696" s="86">
        <f t="shared" si="98"/>
        <v>0</v>
      </c>
      <c r="R696" s="87">
        <f t="shared" si="94"/>
        <v>0</v>
      </c>
      <c r="S696" s="87">
        <f t="shared" si="97"/>
        <v>0</v>
      </c>
      <c r="T696" s="136">
        <f t="shared" ca="1" si="95"/>
        <v>45073</v>
      </c>
      <c r="U696" s="154"/>
      <c r="W696" t="e">
        <v>#N/A</v>
      </c>
      <c r="X696" t="e">
        <v>#N/A</v>
      </c>
      <c r="Y696" t="e">
        <v>#N/A</v>
      </c>
    </row>
    <row r="697" spans="1:25" x14ac:dyDescent="0.35">
      <c r="A697" s="59" t="str">
        <f t="shared" si="93"/>
        <v/>
      </c>
      <c r="B697" s="133"/>
      <c r="C697" s="81">
        <f t="shared" ca="1" si="91"/>
        <v>45729</v>
      </c>
      <c r="D697" s="134"/>
      <c r="E697" s="82" t="str">
        <f t="shared" si="96"/>
        <v/>
      </c>
      <c r="F697" s="135"/>
      <c r="G697" s="135"/>
      <c r="H697" s="135"/>
      <c r="I697" s="145"/>
      <c r="J697" s="144" t="str">
        <f t="shared" si="92"/>
        <v>CL</v>
      </c>
      <c r="K697" s="135"/>
      <c r="L697" s="84">
        <v>0</v>
      </c>
      <c r="M697" s="84">
        <v>0</v>
      </c>
      <c r="N697" s="84">
        <v>0</v>
      </c>
      <c r="O697" s="84">
        <v>0</v>
      </c>
      <c r="P697" s="85"/>
      <c r="Q697" s="86">
        <f t="shared" si="98"/>
        <v>0</v>
      </c>
      <c r="R697" s="87">
        <f t="shared" si="94"/>
        <v>0</v>
      </c>
      <c r="S697" s="87">
        <f t="shared" si="97"/>
        <v>0</v>
      </c>
      <c r="T697" s="136">
        <f t="shared" ca="1" si="95"/>
        <v>45073</v>
      </c>
      <c r="U697" s="154"/>
      <c r="W697" t="e">
        <v>#N/A</v>
      </c>
      <c r="X697" t="e">
        <v>#N/A</v>
      </c>
      <c r="Y697" t="e">
        <v>#N/A</v>
      </c>
    </row>
    <row r="698" spans="1:25" x14ac:dyDescent="0.35">
      <c r="A698" s="59" t="str">
        <f t="shared" si="93"/>
        <v/>
      </c>
      <c r="B698" s="133"/>
      <c r="C698" s="81">
        <f t="shared" ca="1" si="91"/>
        <v>45729</v>
      </c>
      <c r="D698" s="134"/>
      <c r="E698" s="82" t="str">
        <f t="shared" si="96"/>
        <v/>
      </c>
      <c r="F698" s="135"/>
      <c r="G698" s="135"/>
      <c r="H698" s="135"/>
      <c r="I698" s="145"/>
      <c r="J698" s="144" t="str">
        <f t="shared" si="92"/>
        <v>CL</v>
      </c>
      <c r="K698" s="135"/>
      <c r="L698" s="84">
        <v>0</v>
      </c>
      <c r="M698" s="84">
        <v>0</v>
      </c>
      <c r="N698" s="84">
        <v>0</v>
      </c>
      <c r="O698" s="84">
        <v>0</v>
      </c>
      <c r="P698" s="85"/>
      <c r="Q698" s="86">
        <f t="shared" si="98"/>
        <v>0</v>
      </c>
      <c r="R698" s="87">
        <f t="shared" si="94"/>
        <v>0</v>
      </c>
      <c r="S698" s="87">
        <f t="shared" si="97"/>
        <v>0</v>
      </c>
      <c r="T698" s="136">
        <f t="shared" ca="1" si="95"/>
        <v>45073</v>
      </c>
      <c r="U698" s="154"/>
      <c r="W698" t="e">
        <v>#N/A</v>
      </c>
      <c r="X698" t="e">
        <v>#N/A</v>
      </c>
      <c r="Y698" t="e">
        <v>#N/A</v>
      </c>
    </row>
    <row r="699" spans="1:25" x14ac:dyDescent="0.35">
      <c r="A699" s="59" t="str">
        <f t="shared" si="93"/>
        <v/>
      </c>
      <c r="B699" s="133"/>
      <c r="C699" s="81">
        <f t="shared" ca="1" si="91"/>
        <v>45729</v>
      </c>
      <c r="D699" s="134"/>
      <c r="E699" s="82" t="str">
        <f t="shared" si="96"/>
        <v/>
      </c>
      <c r="F699" s="135"/>
      <c r="G699" s="135"/>
      <c r="H699" s="135"/>
      <c r="I699" s="145"/>
      <c r="J699" s="144" t="str">
        <f t="shared" si="92"/>
        <v>CL</v>
      </c>
      <c r="K699" s="135"/>
      <c r="L699" s="84">
        <v>0</v>
      </c>
      <c r="M699" s="84">
        <v>0</v>
      </c>
      <c r="N699" s="84">
        <v>0</v>
      </c>
      <c r="O699" s="84">
        <v>0</v>
      </c>
      <c r="P699" s="85"/>
      <c r="Q699" s="86">
        <f t="shared" si="98"/>
        <v>0</v>
      </c>
      <c r="R699" s="87">
        <f t="shared" si="94"/>
        <v>0</v>
      </c>
      <c r="S699" s="87">
        <f t="shared" si="97"/>
        <v>0</v>
      </c>
      <c r="T699" s="136">
        <f t="shared" ca="1" si="95"/>
        <v>45073</v>
      </c>
      <c r="U699" s="154"/>
      <c r="W699" t="e">
        <v>#N/A</v>
      </c>
      <c r="X699" t="e">
        <v>#N/A</v>
      </c>
      <c r="Y699" t="e">
        <v>#N/A</v>
      </c>
    </row>
    <row r="700" spans="1:25" x14ac:dyDescent="0.35">
      <c r="A700" s="59" t="str">
        <f t="shared" si="93"/>
        <v/>
      </c>
      <c r="B700" s="133"/>
      <c r="C700" s="81">
        <f t="shared" ca="1" si="91"/>
        <v>45729</v>
      </c>
      <c r="D700" s="134"/>
      <c r="E700" s="82" t="str">
        <f t="shared" si="96"/>
        <v/>
      </c>
      <c r="F700" s="135"/>
      <c r="G700" s="135"/>
      <c r="H700" s="135"/>
      <c r="I700" s="145"/>
      <c r="J700" s="144" t="str">
        <f t="shared" si="92"/>
        <v>CL</v>
      </c>
      <c r="K700" s="135"/>
      <c r="L700" s="84">
        <v>0</v>
      </c>
      <c r="M700" s="84">
        <v>0</v>
      </c>
      <c r="N700" s="84">
        <v>0</v>
      </c>
      <c r="O700" s="84">
        <v>0</v>
      </c>
      <c r="P700" s="85"/>
      <c r="Q700" s="86">
        <f t="shared" si="98"/>
        <v>0</v>
      </c>
      <c r="R700" s="87">
        <f t="shared" si="94"/>
        <v>0</v>
      </c>
      <c r="S700" s="87">
        <f t="shared" si="97"/>
        <v>0</v>
      </c>
      <c r="T700" s="136">
        <f t="shared" ca="1" si="95"/>
        <v>45073</v>
      </c>
      <c r="U700" s="154"/>
      <c r="W700" t="e">
        <v>#N/A</v>
      </c>
      <c r="X700" t="e">
        <v>#N/A</v>
      </c>
      <c r="Y700" t="e">
        <v>#N/A</v>
      </c>
    </row>
    <row r="701" spans="1:25" x14ac:dyDescent="0.35">
      <c r="A701" s="59" t="str">
        <f t="shared" si="93"/>
        <v/>
      </c>
      <c r="B701" s="133"/>
      <c r="C701" s="81">
        <f t="shared" ca="1" si="91"/>
        <v>45729</v>
      </c>
      <c r="D701" s="134"/>
      <c r="E701" s="82" t="str">
        <f t="shared" si="96"/>
        <v/>
      </c>
      <c r="F701" s="135"/>
      <c r="G701" s="135"/>
      <c r="H701" s="135"/>
      <c r="I701" s="145"/>
      <c r="J701" s="144" t="str">
        <f t="shared" si="92"/>
        <v>CL</v>
      </c>
      <c r="K701" s="135"/>
      <c r="L701" s="84">
        <v>0</v>
      </c>
      <c r="M701" s="84">
        <v>0</v>
      </c>
      <c r="N701" s="84">
        <v>0</v>
      </c>
      <c r="O701" s="84">
        <v>0</v>
      </c>
      <c r="P701" s="85"/>
      <c r="Q701" s="86">
        <f t="shared" si="98"/>
        <v>0</v>
      </c>
      <c r="R701" s="87">
        <f t="shared" si="94"/>
        <v>0</v>
      </c>
      <c r="S701" s="87">
        <f t="shared" si="97"/>
        <v>0</v>
      </c>
      <c r="T701" s="136">
        <f t="shared" ca="1" si="95"/>
        <v>45073</v>
      </c>
      <c r="U701" s="154"/>
      <c r="W701" t="e">
        <v>#N/A</v>
      </c>
      <c r="X701" t="e">
        <v>#N/A</v>
      </c>
      <c r="Y701" t="e">
        <v>#N/A</v>
      </c>
    </row>
    <row r="702" spans="1:25" x14ac:dyDescent="0.35">
      <c r="A702" s="59" t="str">
        <f t="shared" si="93"/>
        <v/>
      </c>
      <c r="B702" s="133"/>
      <c r="C702" s="81">
        <f t="shared" ca="1" si="91"/>
        <v>45729</v>
      </c>
      <c r="D702" s="134"/>
      <c r="E702" s="82" t="str">
        <f t="shared" si="96"/>
        <v/>
      </c>
      <c r="F702" s="135"/>
      <c r="G702" s="135"/>
      <c r="H702" s="135"/>
      <c r="I702" s="145"/>
      <c r="J702" s="144" t="str">
        <f t="shared" si="92"/>
        <v>CL</v>
      </c>
      <c r="K702" s="135"/>
      <c r="L702" s="84">
        <v>0</v>
      </c>
      <c r="M702" s="84">
        <v>0</v>
      </c>
      <c r="N702" s="84">
        <v>0</v>
      </c>
      <c r="O702" s="84">
        <v>0</v>
      </c>
      <c r="P702" s="85"/>
      <c r="Q702" s="86">
        <f t="shared" si="98"/>
        <v>0</v>
      </c>
      <c r="R702" s="87">
        <f t="shared" si="94"/>
        <v>0</v>
      </c>
      <c r="S702" s="87">
        <f t="shared" si="97"/>
        <v>0</v>
      </c>
      <c r="T702" s="136">
        <f t="shared" ca="1" si="95"/>
        <v>45073</v>
      </c>
      <c r="U702" s="154"/>
      <c r="W702" t="e">
        <v>#N/A</v>
      </c>
      <c r="X702" t="e">
        <v>#N/A</v>
      </c>
      <c r="Y702" t="e">
        <v>#N/A</v>
      </c>
    </row>
    <row r="703" spans="1:25" x14ac:dyDescent="0.35">
      <c r="A703" s="59" t="str">
        <f t="shared" si="93"/>
        <v/>
      </c>
      <c r="B703" s="133"/>
      <c r="C703" s="81">
        <f t="shared" ca="1" si="91"/>
        <v>45729</v>
      </c>
      <c r="D703" s="134"/>
      <c r="E703" s="82" t="str">
        <f t="shared" si="96"/>
        <v/>
      </c>
      <c r="F703" s="135"/>
      <c r="G703" s="135"/>
      <c r="H703" s="135"/>
      <c r="I703" s="145"/>
      <c r="J703" s="144" t="str">
        <f t="shared" si="92"/>
        <v>CL</v>
      </c>
      <c r="K703" s="135"/>
      <c r="L703" s="84">
        <v>0</v>
      </c>
      <c r="M703" s="84">
        <v>0</v>
      </c>
      <c r="N703" s="84">
        <v>0</v>
      </c>
      <c r="O703" s="84">
        <v>0</v>
      </c>
      <c r="P703" s="85"/>
      <c r="Q703" s="86">
        <f t="shared" si="98"/>
        <v>0</v>
      </c>
      <c r="R703" s="87">
        <f t="shared" si="94"/>
        <v>0</v>
      </c>
      <c r="S703" s="87">
        <f t="shared" si="97"/>
        <v>0</v>
      </c>
      <c r="T703" s="136">
        <f t="shared" ca="1" si="95"/>
        <v>45073</v>
      </c>
      <c r="U703" s="154"/>
      <c r="W703" t="e">
        <v>#N/A</v>
      </c>
      <c r="X703" t="e">
        <v>#N/A</v>
      </c>
      <c r="Y703" t="e">
        <v>#N/A</v>
      </c>
    </row>
    <row r="704" spans="1:25" x14ac:dyDescent="0.35">
      <c r="A704" s="59" t="str">
        <f t="shared" si="93"/>
        <v/>
      </c>
      <c r="B704" s="133"/>
      <c r="C704" s="81">
        <f t="shared" ca="1" si="91"/>
        <v>45729</v>
      </c>
      <c r="D704" s="134"/>
      <c r="E704" s="82" t="str">
        <f t="shared" si="96"/>
        <v/>
      </c>
      <c r="F704" s="135"/>
      <c r="G704" s="135"/>
      <c r="H704" s="135"/>
      <c r="I704" s="145"/>
      <c r="J704" s="144" t="str">
        <f t="shared" si="92"/>
        <v>CL</v>
      </c>
      <c r="K704" s="135"/>
      <c r="L704" s="84">
        <v>0</v>
      </c>
      <c r="M704" s="84">
        <v>0</v>
      </c>
      <c r="N704" s="84">
        <v>0</v>
      </c>
      <c r="O704" s="84">
        <v>0</v>
      </c>
      <c r="P704" s="85"/>
      <c r="Q704" s="86">
        <f t="shared" si="98"/>
        <v>0</v>
      </c>
      <c r="R704" s="87">
        <f t="shared" si="94"/>
        <v>0</v>
      </c>
      <c r="S704" s="87">
        <f t="shared" si="97"/>
        <v>0</v>
      </c>
      <c r="T704" s="136">
        <f t="shared" ca="1" si="95"/>
        <v>45073</v>
      </c>
      <c r="U704" s="154"/>
      <c r="W704" t="e">
        <v>#N/A</v>
      </c>
      <c r="X704" t="e">
        <v>#N/A</v>
      </c>
      <c r="Y704" t="e">
        <v>#N/A</v>
      </c>
    </row>
    <row r="705" spans="1:25" x14ac:dyDescent="0.35">
      <c r="A705" s="59" t="str">
        <f t="shared" si="93"/>
        <v/>
      </c>
      <c r="B705" s="133"/>
      <c r="C705" s="81">
        <f t="shared" ca="1" si="91"/>
        <v>45729</v>
      </c>
      <c r="D705" s="134"/>
      <c r="E705" s="82" t="str">
        <f t="shared" si="96"/>
        <v/>
      </c>
      <c r="F705" s="135"/>
      <c r="G705" s="135"/>
      <c r="H705" s="135"/>
      <c r="I705" s="145"/>
      <c r="J705" s="144" t="str">
        <f t="shared" si="92"/>
        <v>CL</v>
      </c>
      <c r="K705" s="135"/>
      <c r="L705" s="84">
        <v>0</v>
      </c>
      <c r="M705" s="84">
        <v>0</v>
      </c>
      <c r="N705" s="84">
        <v>0</v>
      </c>
      <c r="O705" s="84">
        <v>0</v>
      </c>
      <c r="P705" s="85"/>
      <c r="Q705" s="86">
        <f t="shared" si="98"/>
        <v>0</v>
      </c>
      <c r="R705" s="87">
        <f t="shared" si="94"/>
        <v>0</v>
      </c>
      <c r="S705" s="87">
        <f t="shared" si="97"/>
        <v>0</v>
      </c>
      <c r="T705" s="136">
        <f t="shared" ca="1" si="95"/>
        <v>45073</v>
      </c>
      <c r="U705" s="154"/>
      <c r="W705" t="e">
        <v>#N/A</v>
      </c>
      <c r="X705" t="e">
        <v>#N/A</v>
      </c>
      <c r="Y705" t="e">
        <v>#N/A</v>
      </c>
    </row>
    <row r="706" spans="1:25" x14ac:dyDescent="0.35">
      <c r="A706" s="59" t="str">
        <f t="shared" si="93"/>
        <v/>
      </c>
      <c r="B706" s="133"/>
      <c r="C706" s="81">
        <f t="shared" ca="1" si="91"/>
        <v>45729</v>
      </c>
      <c r="D706" s="134"/>
      <c r="E706" s="82" t="str">
        <f t="shared" si="96"/>
        <v/>
      </c>
      <c r="F706" s="135"/>
      <c r="G706" s="135"/>
      <c r="H706" s="135"/>
      <c r="I706" s="145"/>
      <c r="J706" s="144" t="str">
        <f t="shared" si="92"/>
        <v>CL</v>
      </c>
      <c r="K706" s="135"/>
      <c r="L706" s="84">
        <v>0</v>
      </c>
      <c r="M706" s="84">
        <v>0</v>
      </c>
      <c r="N706" s="84">
        <v>0</v>
      </c>
      <c r="O706" s="84">
        <v>0</v>
      </c>
      <c r="P706" s="85"/>
      <c r="Q706" s="86">
        <f t="shared" si="98"/>
        <v>0</v>
      </c>
      <c r="R706" s="87">
        <f t="shared" si="94"/>
        <v>0</v>
      </c>
      <c r="S706" s="87">
        <f t="shared" si="97"/>
        <v>0</v>
      </c>
      <c r="T706" s="136">
        <f t="shared" ca="1" si="95"/>
        <v>45073</v>
      </c>
      <c r="U706" s="154"/>
      <c r="W706" t="e">
        <v>#N/A</v>
      </c>
      <c r="X706" t="e">
        <v>#N/A</v>
      </c>
      <c r="Y706" t="e">
        <v>#N/A</v>
      </c>
    </row>
    <row r="707" spans="1:25" x14ac:dyDescent="0.35">
      <c r="A707" s="59" t="str">
        <f t="shared" si="93"/>
        <v/>
      </c>
      <c r="B707" s="133"/>
      <c r="C707" s="81">
        <f t="shared" ref="C707:C770" ca="1" si="99">TODAY()</f>
        <v>45729</v>
      </c>
      <c r="D707" s="134"/>
      <c r="E707" s="82" t="str">
        <f t="shared" si="96"/>
        <v/>
      </c>
      <c r="F707" s="135"/>
      <c r="G707" s="135"/>
      <c r="H707" s="135"/>
      <c r="I707" s="145"/>
      <c r="J707" s="144" t="str">
        <f t="shared" ref="J707:J770" si="100">IFERROR(VLOOKUP(H707,AB:AD,2,0),"CL")</f>
        <v>CL</v>
      </c>
      <c r="K707" s="135"/>
      <c r="L707" s="84">
        <v>0</v>
      </c>
      <c r="M707" s="84">
        <v>0</v>
      </c>
      <c r="N707" s="84">
        <v>0</v>
      </c>
      <c r="O707" s="84">
        <v>0</v>
      </c>
      <c r="P707" s="85"/>
      <c r="Q707" s="86">
        <f t="shared" si="98"/>
        <v>0</v>
      </c>
      <c r="R707" s="87">
        <f t="shared" si="94"/>
        <v>0</v>
      </c>
      <c r="S707" s="87">
        <f t="shared" si="97"/>
        <v>0</v>
      </c>
      <c r="T707" s="136">
        <f t="shared" ca="1" si="95"/>
        <v>45073</v>
      </c>
      <c r="U707" s="154"/>
      <c r="W707" t="e">
        <v>#N/A</v>
      </c>
      <c r="X707" t="e">
        <v>#N/A</v>
      </c>
      <c r="Y707" t="e">
        <v>#N/A</v>
      </c>
    </row>
    <row r="708" spans="1:25" x14ac:dyDescent="0.35">
      <c r="A708" s="59" t="str">
        <f t="shared" ref="A708:A771" si="101">CONCATENATE(D708,G708)</f>
        <v/>
      </c>
      <c r="B708" s="133"/>
      <c r="C708" s="81">
        <f t="shared" ca="1" si="99"/>
        <v>45729</v>
      </c>
      <c r="D708" s="134"/>
      <c r="E708" s="82" t="str">
        <f t="shared" si="96"/>
        <v/>
      </c>
      <c r="F708" s="135"/>
      <c r="G708" s="135"/>
      <c r="H708" s="135"/>
      <c r="I708" s="145"/>
      <c r="J708" s="144" t="str">
        <f t="shared" si="100"/>
        <v>CL</v>
      </c>
      <c r="K708" s="135"/>
      <c r="L708" s="84">
        <v>0</v>
      </c>
      <c r="M708" s="84">
        <v>0</v>
      </c>
      <c r="N708" s="84">
        <v>0</v>
      </c>
      <c r="O708" s="84">
        <v>0</v>
      </c>
      <c r="P708" s="85"/>
      <c r="Q708" s="86">
        <f t="shared" si="98"/>
        <v>0</v>
      </c>
      <c r="R708" s="87">
        <f t="shared" si="94"/>
        <v>0</v>
      </c>
      <c r="S708" s="87">
        <f t="shared" si="97"/>
        <v>0</v>
      </c>
      <c r="T708" s="136">
        <f t="shared" ca="1" si="95"/>
        <v>45073</v>
      </c>
      <c r="U708" s="154"/>
      <c r="W708" t="e">
        <v>#N/A</v>
      </c>
      <c r="X708" t="e">
        <v>#N/A</v>
      </c>
      <c r="Y708" t="e">
        <v>#N/A</v>
      </c>
    </row>
    <row r="709" spans="1:25" x14ac:dyDescent="0.35">
      <c r="A709" s="59" t="str">
        <f t="shared" si="101"/>
        <v/>
      </c>
      <c r="B709" s="133"/>
      <c r="C709" s="81">
        <f t="shared" ca="1" si="99"/>
        <v>45729</v>
      </c>
      <c r="D709" s="134"/>
      <c r="E709" s="82" t="str">
        <f t="shared" si="96"/>
        <v/>
      </c>
      <c r="F709" s="135"/>
      <c r="G709" s="135"/>
      <c r="H709" s="135"/>
      <c r="I709" s="145"/>
      <c r="J709" s="144" t="str">
        <f t="shared" si="100"/>
        <v>CL</v>
      </c>
      <c r="K709" s="135"/>
      <c r="L709" s="84">
        <v>0</v>
      </c>
      <c r="M709" s="84">
        <v>0</v>
      </c>
      <c r="N709" s="84">
        <v>0</v>
      </c>
      <c r="O709" s="84">
        <v>0</v>
      </c>
      <c r="P709" s="85"/>
      <c r="Q709" s="86">
        <f t="shared" si="98"/>
        <v>0</v>
      </c>
      <c r="R709" s="87">
        <f t="shared" si="94"/>
        <v>0</v>
      </c>
      <c r="S709" s="87">
        <f t="shared" si="97"/>
        <v>0</v>
      </c>
      <c r="T709" s="136">
        <f t="shared" ca="1" si="95"/>
        <v>45073</v>
      </c>
      <c r="U709" s="154"/>
      <c r="W709" t="e">
        <v>#N/A</v>
      </c>
      <c r="X709" t="e">
        <v>#N/A</v>
      </c>
      <c r="Y709" t="e">
        <v>#N/A</v>
      </c>
    </row>
    <row r="710" spans="1:25" x14ac:dyDescent="0.35">
      <c r="A710" s="59" t="str">
        <f t="shared" si="101"/>
        <v/>
      </c>
      <c r="B710" s="133"/>
      <c r="C710" s="81">
        <f t="shared" ca="1" si="99"/>
        <v>45729</v>
      </c>
      <c r="D710" s="134"/>
      <c r="E710" s="82" t="str">
        <f t="shared" si="96"/>
        <v/>
      </c>
      <c r="F710" s="135"/>
      <c r="G710" s="135"/>
      <c r="H710" s="135"/>
      <c r="I710" s="145"/>
      <c r="J710" s="144" t="str">
        <f t="shared" si="100"/>
        <v>CL</v>
      </c>
      <c r="K710" s="135"/>
      <c r="L710" s="84">
        <v>0</v>
      </c>
      <c r="M710" s="84">
        <v>0</v>
      </c>
      <c r="N710" s="84">
        <v>0</v>
      </c>
      <c r="O710" s="84">
        <v>0</v>
      </c>
      <c r="P710" s="85"/>
      <c r="Q710" s="86">
        <f t="shared" si="98"/>
        <v>0</v>
      </c>
      <c r="R710" s="87">
        <f t="shared" si="94"/>
        <v>0</v>
      </c>
      <c r="S710" s="87">
        <f t="shared" si="97"/>
        <v>0</v>
      </c>
      <c r="T710" s="136">
        <f t="shared" ca="1" si="95"/>
        <v>45073</v>
      </c>
      <c r="U710" s="154"/>
      <c r="W710" t="e">
        <v>#N/A</v>
      </c>
      <c r="X710" t="e">
        <v>#N/A</v>
      </c>
      <c r="Y710" t="e">
        <v>#N/A</v>
      </c>
    </row>
    <row r="711" spans="1:25" x14ac:dyDescent="0.35">
      <c r="A711" s="59" t="str">
        <f t="shared" si="101"/>
        <v/>
      </c>
      <c r="B711" s="133"/>
      <c r="C711" s="81">
        <f t="shared" ca="1" si="99"/>
        <v>45729</v>
      </c>
      <c r="D711" s="134"/>
      <c r="E711" s="82" t="str">
        <f t="shared" si="96"/>
        <v/>
      </c>
      <c r="F711" s="135"/>
      <c r="G711" s="135"/>
      <c r="H711" s="135"/>
      <c r="I711" s="145"/>
      <c r="J711" s="144" t="str">
        <f t="shared" si="100"/>
        <v>CL</v>
      </c>
      <c r="K711" s="135"/>
      <c r="L711" s="84">
        <v>0</v>
      </c>
      <c r="M711" s="84">
        <v>0</v>
      </c>
      <c r="N711" s="84">
        <v>0</v>
      </c>
      <c r="O711" s="84">
        <v>0</v>
      </c>
      <c r="P711" s="85"/>
      <c r="Q711" s="86">
        <f t="shared" si="98"/>
        <v>0</v>
      </c>
      <c r="R711" s="87">
        <f t="shared" si="94"/>
        <v>0</v>
      </c>
      <c r="S711" s="87">
        <f t="shared" si="97"/>
        <v>0</v>
      </c>
      <c r="T711" s="136">
        <f t="shared" ca="1" si="95"/>
        <v>45073</v>
      </c>
      <c r="U711" s="154"/>
      <c r="W711" t="e">
        <v>#N/A</v>
      </c>
      <c r="X711" t="e">
        <v>#N/A</v>
      </c>
      <c r="Y711" t="e">
        <v>#N/A</v>
      </c>
    </row>
    <row r="712" spans="1:25" x14ac:dyDescent="0.35">
      <c r="A712" s="59" t="str">
        <f t="shared" si="101"/>
        <v/>
      </c>
      <c r="B712" s="133"/>
      <c r="C712" s="81">
        <f t="shared" ca="1" si="99"/>
        <v>45729</v>
      </c>
      <c r="D712" s="134"/>
      <c r="E712" s="82" t="str">
        <f t="shared" si="96"/>
        <v/>
      </c>
      <c r="F712" s="135"/>
      <c r="G712" s="135"/>
      <c r="H712" s="135"/>
      <c r="I712" s="145"/>
      <c r="J712" s="144" t="str">
        <f t="shared" si="100"/>
        <v>CL</v>
      </c>
      <c r="K712" s="135"/>
      <c r="L712" s="84">
        <v>0</v>
      </c>
      <c r="M712" s="84">
        <v>0</v>
      </c>
      <c r="N712" s="84">
        <v>0</v>
      </c>
      <c r="O712" s="84">
        <v>0</v>
      </c>
      <c r="P712" s="85"/>
      <c r="Q712" s="86">
        <f t="shared" si="98"/>
        <v>0</v>
      </c>
      <c r="R712" s="87">
        <f t="shared" si="94"/>
        <v>0</v>
      </c>
      <c r="S712" s="87">
        <f t="shared" si="97"/>
        <v>0</v>
      </c>
      <c r="T712" s="136">
        <f t="shared" ca="1" si="95"/>
        <v>45073</v>
      </c>
      <c r="U712" s="154"/>
      <c r="W712" t="e">
        <v>#N/A</v>
      </c>
      <c r="X712" t="e">
        <v>#N/A</v>
      </c>
      <c r="Y712" t="e">
        <v>#N/A</v>
      </c>
    </row>
    <row r="713" spans="1:25" x14ac:dyDescent="0.35">
      <c r="A713" s="59" t="str">
        <f t="shared" si="101"/>
        <v/>
      </c>
      <c r="B713" s="133"/>
      <c r="C713" s="81">
        <f t="shared" ca="1" si="99"/>
        <v>45729</v>
      </c>
      <c r="D713" s="134"/>
      <c r="E713" s="82" t="str">
        <f t="shared" si="96"/>
        <v/>
      </c>
      <c r="F713" s="135"/>
      <c r="G713" s="135"/>
      <c r="H713" s="135"/>
      <c r="I713" s="145"/>
      <c r="J713" s="144" t="str">
        <f t="shared" si="100"/>
        <v>CL</v>
      </c>
      <c r="K713" s="135"/>
      <c r="L713" s="84">
        <v>0</v>
      </c>
      <c r="M713" s="84">
        <v>0</v>
      </c>
      <c r="N713" s="84">
        <v>0</v>
      </c>
      <c r="O713" s="84">
        <v>0</v>
      </c>
      <c r="P713" s="85"/>
      <c r="Q713" s="86">
        <f t="shared" si="98"/>
        <v>0</v>
      </c>
      <c r="R713" s="87">
        <f t="shared" si="94"/>
        <v>0</v>
      </c>
      <c r="S713" s="87">
        <f t="shared" si="97"/>
        <v>0</v>
      </c>
      <c r="T713" s="136">
        <f t="shared" ca="1" si="95"/>
        <v>45073</v>
      </c>
      <c r="U713" s="154"/>
      <c r="W713" t="e">
        <v>#N/A</v>
      </c>
      <c r="X713" t="e">
        <v>#N/A</v>
      </c>
      <c r="Y713" t="e">
        <v>#N/A</v>
      </c>
    </row>
    <row r="714" spans="1:25" x14ac:dyDescent="0.35">
      <c r="A714" s="59" t="str">
        <f t="shared" si="101"/>
        <v/>
      </c>
      <c r="B714" s="133"/>
      <c r="C714" s="81">
        <f t="shared" ca="1" si="99"/>
        <v>45729</v>
      </c>
      <c r="D714" s="134"/>
      <c r="E714" s="82" t="str">
        <f t="shared" si="96"/>
        <v/>
      </c>
      <c r="F714" s="135"/>
      <c r="G714" s="135"/>
      <c r="H714" s="135"/>
      <c r="I714" s="145"/>
      <c r="J714" s="144" t="str">
        <f t="shared" si="100"/>
        <v>CL</v>
      </c>
      <c r="K714" s="135"/>
      <c r="L714" s="84">
        <v>0</v>
      </c>
      <c r="M714" s="84">
        <v>0</v>
      </c>
      <c r="N714" s="84">
        <v>0</v>
      </c>
      <c r="O714" s="84">
        <v>0</v>
      </c>
      <c r="P714" s="85"/>
      <c r="Q714" s="86">
        <f t="shared" si="98"/>
        <v>0</v>
      </c>
      <c r="R714" s="87">
        <f t="shared" si="94"/>
        <v>0</v>
      </c>
      <c r="S714" s="87">
        <f t="shared" si="97"/>
        <v>0</v>
      </c>
      <c r="T714" s="136">
        <f t="shared" ca="1" si="95"/>
        <v>45073</v>
      </c>
      <c r="U714" s="154"/>
      <c r="W714" t="e">
        <v>#N/A</v>
      </c>
      <c r="X714" t="e">
        <v>#N/A</v>
      </c>
      <c r="Y714" t="e">
        <v>#N/A</v>
      </c>
    </row>
    <row r="715" spans="1:25" x14ac:dyDescent="0.35">
      <c r="A715" s="59" t="str">
        <f t="shared" si="101"/>
        <v/>
      </c>
      <c r="B715" s="133"/>
      <c r="C715" s="81">
        <f t="shared" ca="1" si="99"/>
        <v>45729</v>
      </c>
      <c r="D715" s="134"/>
      <c r="E715" s="82" t="str">
        <f t="shared" si="96"/>
        <v/>
      </c>
      <c r="F715" s="135"/>
      <c r="G715" s="135"/>
      <c r="H715" s="135"/>
      <c r="I715" s="145"/>
      <c r="J715" s="144" t="str">
        <f t="shared" si="100"/>
        <v>CL</v>
      </c>
      <c r="K715" s="135"/>
      <c r="L715" s="84">
        <v>0</v>
      </c>
      <c r="M715" s="84">
        <v>0</v>
      </c>
      <c r="N715" s="84">
        <v>0</v>
      </c>
      <c r="O715" s="84">
        <v>0</v>
      </c>
      <c r="P715" s="85"/>
      <c r="Q715" s="86">
        <f t="shared" si="98"/>
        <v>0</v>
      </c>
      <c r="R715" s="87">
        <f t="shared" si="94"/>
        <v>0</v>
      </c>
      <c r="S715" s="87">
        <f t="shared" si="97"/>
        <v>0</v>
      </c>
      <c r="T715" s="136">
        <f t="shared" ca="1" si="95"/>
        <v>45073</v>
      </c>
      <c r="U715" s="154"/>
      <c r="W715" t="e">
        <v>#N/A</v>
      </c>
      <c r="X715" t="e">
        <v>#N/A</v>
      </c>
      <c r="Y715" t="e">
        <v>#N/A</v>
      </c>
    </row>
    <row r="716" spans="1:25" x14ac:dyDescent="0.35">
      <c r="A716" s="59" t="str">
        <f t="shared" si="101"/>
        <v/>
      </c>
      <c r="B716" s="133"/>
      <c r="C716" s="81">
        <f t="shared" ca="1" si="99"/>
        <v>45729</v>
      </c>
      <c r="D716" s="134"/>
      <c r="E716" s="82" t="str">
        <f t="shared" si="96"/>
        <v/>
      </c>
      <c r="F716" s="135"/>
      <c r="G716" s="135"/>
      <c r="H716" s="135"/>
      <c r="I716" s="145"/>
      <c r="J716" s="144" t="str">
        <f t="shared" si="100"/>
        <v>CL</v>
      </c>
      <c r="K716" s="135"/>
      <c r="L716" s="84">
        <v>0</v>
      </c>
      <c r="M716" s="84">
        <v>0</v>
      </c>
      <c r="N716" s="84">
        <v>0</v>
      </c>
      <c r="O716" s="84">
        <v>0</v>
      </c>
      <c r="P716" s="85"/>
      <c r="Q716" s="86">
        <f t="shared" si="98"/>
        <v>0</v>
      </c>
      <c r="R716" s="87">
        <f t="shared" si="94"/>
        <v>0</v>
      </c>
      <c r="S716" s="87">
        <f t="shared" si="97"/>
        <v>0</v>
      </c>
      <c r="T716" s="136">
        <f t="shared" ca="1" si="95"/>
        <v>45073</v>
      </c>
      <c r="U716" s="154"/>
      <c r="W716" t="e">
        <v>#N/A</v>
      </c>
      <c r="X716" t="e">
        <v>#N/A</v>
      </c>
      <c r="Y716" t="e">
        <v>#N/A</v>
      </c>
    </row>
    <row r="717" spans="1:25" x14ac:dyDescent="0.35">
      <c r="A717" s="59" t="str">
        <f t="shared" si="101"/>
        <v/>
      </c>
      <c r="B717" s="133"/>
      <c r="C717" s="81">
        <f t="shared" ca="1" si="99"/>
        <v>45729</v>
      </c>
      <c r="D717" s="134"/>
      <c r="E717" s="82" t="str">
        <f t="shared" si="96"/>
        <v/>
      </c>
      <c r="F717" s="135"/>
      <c r="G717" s="135"/>
      <c r="H717" s="135"/>
      <c r="I717" s="145"/>
      <c r="J717" s="144" t="str">
        <f t="shared" si="100"/>
        <v>CL</v>
      </c>
      <c r="K717" s="135"/>
      <c r="L717" s="84">
        <v>0</v>
      </c>
      <c r="M717" s="84">
        <v>0</v>
      </c>
      <c r="N717" s="84">
        <v>0</v>
      </c>
      <c r="O717" s="84">
        <v>0</v>
      </c>
      <c r="P717" s="85"/>
      <c r="Q717" s="86">
        <f t="shared" si="98"/>
        <v>0</v>
      </c>
      <c r="R717" s="87">
        <f t="shared" ref="R717:R780" si="102">IFERROR(VLOOKUP(H717,AB:AE,3,0),0)</f>
        <v>0</v>
      </c>
      <c r="S717" s="87">
        <f t="shared" si="97"/>
        <v>0</v>
      </c>
      <c r="T717" s="136">
        <f t="shared" ref="T717:T780" ca="1" si="103">DAYS360(B717,C717)</f>
        <v>45073</v>
      </c>
      <c r="U717" s="154"/>
      <c r="W717" t="e">
        <v>#N/A</v>
      </c>
      <c r="X717" t="e">
        <v>#N/A</v>
      </c>
      <c r="Y717" t="e">
        <v>#N/A</v>
      </c>
    </row>
    <row r="718" spans="1:25" x14ac:dyDescent="0.35">
      <c r="A718" s="59" t="str">
        <f t="shared" si="101"/>
        <v/>
      </c>
      <c r="B718" s="133"/>
      <c r="C718" s="81">
        <f t="shared" ca="1" si="99"/>
        <v>45729</v>
      </c>
      <c r="D718" s="134"/>
      <c r="E718" s="82" t="str">
        <f t="shared" si="96"/>
        <v/>
      </c>
      <c r="F718" s="135"/>
      <c r="G718" s="135"/>
      <c r="H718" s="135"/>
      <c r="I718" s="145"/>
      <c r="J718" s="144" t="str">
        <f t="shared" si="100"/>
        <v>CL</v>
      </c>
      <c r="K718" s="135"/>
      <c r="L718" s="84">
        <v>0</v>
      </c>
      <c r="M718" s="84">
        <v>0</v>
      </c>
      <c r="N718" s="84">
        <v>0</v>
      </c>
      <c r="O718" s="84">
        <v>0</v>
      </c>
      <c r="P718" s="85"/>
      <c r="Q718" s="86">
        <f t="shared" si="98"/>
        <v>0</v>
      </c>
      <c r="R718" s="87">
        <f t="shared" si="102"/>
        <v>0</v>
      </c>
      <c r="S718" s="87">
        <f t="shared" si="97"/>
        <v>0</v>
      </c>
      <c r="T718" s="136">
        <f t="shared" ca="1" si="103"/>
        <v>45073</v>
      </c>
      <c r="U718" s="154"/>
      <c r="W718" t="e">
        <v>#N/A</v>
      </c>
      <c r="X718" t="e">
        <v>#N/A</v>
      </c>
      <c r="Y718" t="e">
        <v>#N/A</v>
      </c>
    </row>
    <row r="719" spans="1:25" x14ac:dyDescent="0.35">
      <c r="A719" s="59" t="str">
        <f t="shared" si="101"/>
        <v/>
      </c>
      <c r="B719" s="133"/>
      <c r="C719" s="81">
        <f t="shared" ca="1" si="99"/>
        <v>45729</v>
      </c>
      <c r="D719" s="134"/>
      <c r="E719" s="82" t="str">
        <f t="shared" si="96"/>
        <v/>
      </c>
      <c r="F719" s="135"/>
      <c r="G719" s="135"/>
      <c r="H719" s="135"/>
      <c r="I719" s="145"/>
      <c r="J719" s="144" t="str">
        <f t="shared" si="100"/>
        <v>CL</v>
      </c>
      <c r="K719" s="135"/>
      <c r="L719" s="84">
        <v>0</v>
      </c>
      <c r="M719" s="84">
        <v>0</v>
      </c>
      <c r="N719" s="84">
        <v>0</v>
      </c>
      <c r="O719" s="84">
        <v>0</v>
      </c>
      <c r="P719" s="85"/>
      <c r="Q719" s="86">
        <f t="shared" si="98"/>
        <v>0</v>
      </c>
      <c r="R719" s="87">
        <f t="shared" si="102"/>
        <v>0</v>
      </c>
      <c r="S719" s="87">
        <f t="shared" si="97"/>
        <v>0</v>
      </c>
      <c r="T719" s="136">
        <f t="shared" ca="1" si="103"/>
        <v>45073</v>
      </c>
      <c r="U719" s="154"/>
      <c r="W719" t="e">
        <v>#N/A</v>
      </c>
      <c r="X719" t="e">
        <v>#N/A</v>
      </c>
      <c r="Y719" t="e">
        <v>#N/A</v>
      </c>
    </row>
    <row r="720" spans="1:25" x14ac:dyDescent="0.35">
      <c r="A720" s="59" t="str">
        <f t="shared" si="101"/>
        <v/>
      </c>
      <c r="B720" s="133"/>
      <c r="C720" s="81">
        <f t="shared" ca="1" si="99"/>
        <v>45729</v>
      </c>
      <c r="D720" s="134"/>
      <c r="E720" s="82" t="str">
        <f t="shared" si="96"/>
        <v/>
      </c>
      <c r="F720" s="135"/>
      <c r="G720" s="135"/>
      <c r="H720" s="135"/>
      <c r="I720" s="145"/>
      <c r="J720" s="144" t="str">
        <f t="shared" si="100"/>
        <v>CL</v>
      </c>
      <c r="K720" s="135"/>
      <c r="L720" s="84">
        <v>0</v>
      </c>
      <c r="M720" s="84">
        <v>0</v>
      </c>
      <c r="N720" s="84">
        <v>0</v>
      </c>
      <c r="O720" s="84">
        <v>0</v>
      </c>
      <c r="P720" s="85"/>
      <c r="Q720" s="86">
        <f t="shared" si="98"/>
        <v>0</v>
      </c>
      <c r="R720" s="87">
        <f t="shared" si="102"/>
        <v>0</v>
      </c>
      <c r="S720" s="87">
        <f t="shared" si="97"/>
        <v>0</v>
      </c>
      <c r="T720" s="136">
        <f t="shared" ca="1" si="103"/>
        <v>45073</v>
      </c>
      <c r="U720" s="154"/>
      <c r="W720" t="e">
        <v>#N/A</v>
      </c>
      <c r="X720" t="e">
        <v>#N/A</v>
      </c>
      <c r="Y720" t="e">
        <v>#N/A</v>
      </c>
    </row>
    <row r="721" spans="1:25" x14ac:dyDescent="0.35">
      <c r="A721" s="59" t="str">
        <f t="shared" si="101"/>
        <v/>
      </c>
      <c r="B721" s="133"/>
      <c r="C721" s="81">
        <f t="shared" ca="1" si="99"/>
        <v>45729</v>
      </c>
      <c r="D721" s="134"/>
      <c r="E721" s="82" t="str">
        <f t="shared" si="96"/>
        <v/>
      </c>
      <c r="F721" s="135"/>
      <c r="G721" s="135"/>
      <c r="H721" s="135"/>
      <c r="I721" s="145"/>
      <c r="J721" s="144" t="str">
        <f t="shared" si="100"/>
        <v>CL</v>
      </c>
      <c r="K721" s="135"/>
      <c r="L721" s="84">
        <v>0</v>
      </c>
      <c r="M721" s="84">
        <v>0</v>
      </c>
      <c r="N721" s="84">
        <v>0</v>
      </c>
      <c r="O721" s="84">
        <v>0</v>
      </c>
      <c r="P721" s="85"/>
      <c r="Q721" s="86">
        <f t="shared" si="98"/>
        <v>0</v>
      </c>
      <c r="R721" s="87">
        <f t="shared" si="102"/>
        <v>0</v>
      </c>
      <c r="S721" s="87">
        <f t="shared" si="97"/>
        <v>0</v>
      </c>
      <c r="T721" s="136">
        <f t="shared" ca="1" si="103"/>
        <v>45073</v>
      </c>
      <c r="U721" s="154"/>
      <c r="W721" t="e">
        <v>#N/A</v>
      </c>
      <c r="X721" t="e">
        <v>#N/A</v>
      </c>
      <c r="Y721" t="e">
        <v>#N/A</v>
      </c>
    </row>
    <row r="722" spans="1:25" x14ac:dyDescent="0.35">
      <c r="A722" s="59" t="str">
        <f t="shared" si="101"/>
        <v/>
      </c>
      <c r="B722" s="133"/>
      <c r="C722" s="81">
        <f t="shared" ca="1" si="99"/>
        <v>45729</v>
      </c>
      <c r="D722" s="134"/>
      <c r="E722" s="82" t="str">
        <f t="shared" si="96"/>
        <v/>
      </c>
      <c r="F722" s="135"/>
      <c r="G722" s="135"/>
      <c r="H722" s="135"/>
      <c r="I722" s="145"/>
      <c r="J722" s="144" t="str">
        <f t="shared" si="100"/>
        <v>CL</v>
      </c>
      <c r="K722" s="135"/>
      <c r="L722" s="84">
        <v>0</v>
      </c>
      <c r="M722" s="84">
        <v>0</v>
      </c>
      <c r="N722" s="84">
        <v>0</v>
      </c>
      <c r="O722" s="84">
        <v>0</v>
      </c>
      <c r="P722" s="85"/>
      <c r="Q722" s="86">
        <f t="shared" si="98"/>
        <v>0</v>
      </c>
      <c r="R722" s="87">
        <f t="shared" si="102"/>
        <v>0</v>
      </c>
      <c r="S722" s="87">
        <f t="shared" si="97"/>
        <v>0</v>
      </c>
      <c r="T722" s="136">
        <f t="shared" ca="1" si="103"/>
        <v>45073</v>
      </c>
      <c r="U722" s="154"/>
      <c r="W722" t="e">
        <v>#N/A</v>
      </c>
      <c r="X722" t="e">
        <v>#N/A</v>
      </c>
      <c r="Y722" t="e">
        <v>#N/A</v>
      </c>
    </row>
    <row r="723" spans="1:25" x14ac:dyDescent="0.35">
      <c r="A723" s="59" t="str">
        <f t="shared" si="101"/>
        <v/>
      </c>
      <c r="B723" s="133"/>
      <c r="C723" s="81">
        <f t="shared" ca="1" si="99"/>
        <v>45729</v>
      </c>
      <c r="D723" s="134"/>
      <c r="E723" s="82" t="str">
        <f t="shared" si="96"/>
        <v/>
      </c>
      <c r="F723" s="135"/>
      <c r="G723" s="135"/>
      <c r="H723" s="135"/>
      <c r="I723" s="145"/>
      <c r="J723" s="144" t="str">
        <f t="shared" si="100"/>
        <v>CL</v>
      </c>
      <c r="K723" s="135"/>
      <c r="L723" s="84">
        <v>0</v>
      </c>
      <c r="M723" s="84">
        <v>0</v>
      </c>
      <c r="N723" s="84">
        <v>0</v>
      </c>
      <c r="O723" s="84">
        <v>0</v>
      </c>
      <c r="P723" s="85"/>
      <c r="Q723" s="86">
        <f t="shared" si="98"/>
        <v>0</v>
      </c>
      <c r="R723" s="87">
        <f t="shared" si="102"/>
        <v>0</v>
      </c>
      <c r="S723" s="87">
        <f t="shared" si="97"/>
        <v>0</v>
      </c>
      <c r="T723" s="136">
        <f t="shared" ca="1" si="103"/>
        <v>45073</v>
      </c>
      <c r="U723" s="154"/>
      <c r="W723" t="e">
        <v>#N/A</v>
      </c>
      <c r="X723" t="e">
        <v>#N/A</v>
      </c>
      <c r="Y723" t="e">
        <v>#N/A</v>
      </c>
    </row>
    <row r="724" spans="1:25" x14ac:dyDescent="0.35">
      <c r="A724" s="59" t="str">
        <f t="shared" si="101"/>
        <v/>
      </c>
      <c r="B724" s="133"/>
      <c r="C724" s="81">
        <f t="shared" ca="1" si="99"/>
        <v>45729</v>
      </c>
      <c r="D724" s="134"/>
      <c r="E724" s="82" t="str">
        <f t="shared" si="96"/>
        <v/>
      </c>
      <c r="F724" s="135"/>
      <c r="G724" s="135"/>
      <c r="H724" s="135"/>
      <c r="I724" s="145"/>
      <c r="J724" s="144" t="str">
        <f t="shared" si="100"/>
        <v>CL</v>
      </c>
      <c r="K724" s="135"/>
      <c r="L724" s="84">
        <v>0</v>
      </c>
      <c r="M724" s="84">
        <v>0</v>
      </c>
      <c r="N724" s="84">
        <v>0</v>
      </c>
      <c r="O724" s="84">
        <v>0</v>
      </c>
      <c r="P724" s="85"/>
      <c r="Q724" s="86">
        <f t="shared" si="98"/>
        <v>0</v>
      </c>
      <c r="R724" s="87">
        <f t="shared" si="102"/>
        <v>0</v>
      </c>
      <c r="S724" s="87">
        <f t="shared" si="97"/>
        <v>0</v>
      </c>
      <c r="T724" s="136">
        <f t="shared" ca="1" si="103"/>
        <v>45073</v>
      </c>
      <c r="U724" s="154"/>
      <c r="W724" t="e">
        <v>#N/A</v>
      </c>
      <c r="X724" t="e">
        <v>#N/A</v>
      </c>
      <c r="Y724" t="e">
        <v>#N/A</v>
      </c>
    </row>
    <row r="725" spans="1:25" x14ac:dyDescent="0.35">
      <c r="A725" s="59" t="str">
        <f t="shared" si="101"/>
        <v/>
      </c>
      <c r="B725" s="133"/>
      <c r="C725" s="81">
        <f t="shared" ca="1" si="99"/>
        <v>45729</v>
      </c>
      <c r="D725" s="134"/>
      <c r="E725" s="82" t="str">
        <f t="shared" si="96"/>
        <v/>
      </c>
      <c r="F725" s="135"/>
      <c r="G725" s="135"/>
      <c r="H725" s="135"/>
      <c r="I725" s="145"/>
      <c r="J725" s="144" t="str">
        <f t="shared" si="100"/>
        <v>CL</v>
      </c>
      <c r="K725" s="135"/>
      <c r="L725" s="84">
        <v>0</v>
      </c>
      <c r="M725" s="84">
        <v>0</v>
      </c>
      <c r="N725" s="84">
        <v>0</v>
      </c>
      <c r="O725" s="84">
        <v>0</v>
      </c>
      <c r="P725" s="85"/>
      <c r="Q725" s="86">
        <f t="shared" si="98"/>
        <v>0</v>
      </c>
      <c r="R725" s="87">
        <f t="shared" si="102"/>
        <v>0</v>
      </c>
      <c r="S725" s="87">
        <f t="shared" si="97"/>
        <v>0</v>
      </c>
      <c r="T725" s="136">
        <f t="shared" ca="1" si="103"/>
        <v>45073</v>
      </c>
      <c r="U725" s="154"/>
      <c r="W725" t="e">
        <v>#N/A</v>
      </c>
      <c r="X725" t="e">
        <v>#N/A</v>
      </c>
      <c r="Y725" t="e">
        <v>#N/A</v>
      </c>
    </row>
    <row r="726" spans="1:25" x14ac:dyDescent="0.35">
      <c r="A726" s="59" t="str">
        <f t="shared" si="101"/>
        <v/>
      </c>
      <c r="B726" s="133"/>
      <c r="C726" s="81">
        <f t="shared" ca="1" si="99"/>
        <v>45729</v>
      </c>
      <c r="D726" s="134"/>
      <c r="E726" s="82" t="str">
        <f t="shared" si="96"/>
        <v/>
      </c>
      <c r="F726" s="135"/>
      <c r="G726" s="135"/>
      <c r="H726" s="135"/>
      <c r="I726" s="145"/>
      <c r="J726" s="144" t="str">
        <f t="shared" si="100"/>
        <v>CL</v>
      </c>
      <c r="K726" s="135"/>
      <c r="L726" s="84">
        <v>0</v>
      </c>
      <c r="M726" s="84">
        <v>0</v>
      </c>
      <c r="N726" s="84">
        <v>0</v>
      </c>
      <c r="O726" s="84">
        <v>0</v>
      </c>
      <c r="P726" s="85"/>
      <c r="Q726" s="86">
        <f t="shared" si="98"/>
        <v>0</v>
      </c>
      <c r="R726" s="87">
        <f t="shared" si="102"/>
        <v>0</v>
      </c>
      <c r="S726" s="87">
        <f t="shared" si="97"/>
        <v>0</v>
      </c>
      <c r="T726" s="136">
        <f t="shared" ca="1" si="103"/>
        <v>45073</v>
      </c>
      <c r="U726" s="154"/>
      <c r="W726" t="e">
        <v>#N/A</v>
      </c>
      <c r="X726" t="e">
        <v>#N/A</v>
      </c>
      <c r="Y726" t="e">
        <v>#N/A</v>
      </c>
    </row>
    <row r="727" spans="1:25" x14ac:dyDescent="0.35">
      <c r="A727" s="59" t="str">
        <f t="shared" si="101"/>
        <v/>
      </c>
      <c r="B727" s="133"/>
      <c r="C727" s="81">
        <f t="shared" ca="1" si="99"/>
        <v>45729</v>
      </c>
      <c r="D727" s="134"/>
      <c r="E727" s="82" t="str">
        <f t="shared" si="96"/>
        <v/>
      </c>
      <c r="F727" s="135"/>
      <c r="G727" s="135"/>
      <c r="H727" s="135"/>
      <c r="I727" s="145"/>
      <c r="J727" s="144" t="str">
        <f t="shared" si="100"/>
        <v>CL</v>
      </c>
      <c r="K727" s="135"/>
      <c r="L727" s="84">
        <v>0</v>
      </c>
      <c r="M727" s="84">
        <v>0</v>
      </c>
      <c r="N727" s="84">
        <v>0</v>
      </c>
      <c r="O727" s="84">
        <v>0</v>
      </c>
      <c r="P727" s="85"/>
      <c r="Q727" s="86">
        <f t="shared" si="98"/>
        <v>0</v>
      </c>
      <c r="R727" s="87">
        <f t="shared" si="102"/>
        <v>0</v>
      </c>
      <c r="S727" s="87">
        <f t="shared" si="97"/>
        <v>0</v>
      </c>
      <c r="T727" s="136">
        <f t="shared" ca="1" si="103"/>
        <v>45073</v>
      </c>
      <c r="U727" s="154"/>
      <c r="W727" t="e">
        <v>#N/A</v>
      </c>
      <c r="X727" t="e">
        <v>#N/A</v>
      </c>
      <c r="Y727" t="e">
        <v>#N/A</v>
      </c>
    </row>
    <row r="728" spans="1:25" x14ac:dyDescent="0.35">
      <c r="A728" s="59" t="str">
        <f t="shared" si="101"/>
        <v/>
      </c>
      <c r="B728" s="133"/>
      <c r="C728" s="81">
        <f t="shared" ca="1" si="99"/>
        <v>45729</v>
      </c>
      <c r="D728" s="134"/>
      <c r="E728" s="82" t="str">
        <f t="shared" si="96"/>
        <v/>
      </c>
      <c r="F728" s="135"/>
      <c r="G728" s="135"/>
      <c r="H728" s="135"/>
      <c r="I728" s="145"/>
      <c r="J728" s="144" t="str">
        <f t="shared" si="100"/>
        <v>CL</v>
      </c>
      <c r="K728" s="135"/>
      <c r="L728" s="84">
        <v>0</v>
      </c>
      <c r="M728" s="84">
        <v>0</v>
      </c>
      <c r="N728" s="84">
        <v>0</v>
      </c>
      <c r="O728" s="84">
        <v>0</v>
      </c>
      <c r="P728" s="85"/>
      <c r="Q728" s="86">
        <f t="shared" si="98"/>
        <v>0</v>
      </c>
      <c r="R728" s="87">
        <f t="shared" si="102"/>
        <v>0</v>
      </c>
      <c r="S728" s="87">
        <f t="shared" si="97"/>
        <v>0</v>
      </c>
      <c r="T728" s="136">
        <f t="shared" ca="1" si="103"/>
        <v>45073</v>
      </c>
      <c r="U728" s="154"/>
      <c r="W728" t="e">
        <v>#N/A</v>
      </c>
      <c r="X728" t="e">
        <v>#N/A</v>
      </c>
      <c r="Y728" t="e">
        <v>#N/A</v>
      </c>
    </row>
    <row r="729" spans="1:25" x14ac:dyDescent="0.35">
      <c r="A729" s="59" t="str">
        <f t="shared" si="101"/>
        <v/>
      </c>
      <c r="B729" s="133"/>
      <c r="C729" s="81">
        <f t="shared" ca="1" si="99"/>
        <v>45729</v>
      </c>
      <c r="D729" s="134"/>
      <c r="E729" s="82" t="str">
        <f t="shared" si="96"/>
        <v/>
      </c>
      <c r="F729" s="135"/>
      <c r="G729" s="135"/>
      <c r="H729" s="135"/>
      <c r="I729" s="145"/>
      <c r="J729" s="144" t="str">
        <f t="shared" si="100"/>
        <v>CL</v>
      </c>
      <c r="K729" s="135"/>
      <c r="L729" s="84">
        <v>0</v>
      </c>
      <c r="M729" s="84">
        <v>0</v>
      </c>
      <c r="N729" s="84">
        <v>0</v>
      </c>
      <c r="O729" s="84">
        <v>0</v>
      </c>
      <c r="P729" s="85"/>
      <c r="Q729" s="86">
        <f t="shared" si="98"/>
        <v>0</v>
      </c>
      <c r="R729" s="87">
        <f t="shared" si="102"/>
        <v>0</v>
      </c>
      <c r="S729" s="87">
        <f t="shared" si="97"/>
        <v>0</v>
      </c>
      <c r="T729" s="136">
        <f t="shared" ca="1" si="103"/>
        <v>45073</v>
      </c>
      <c r="U729" s="154"/>
      <c r="W729" t="e">
        <v>#N/A</v>
      </c>
      <c r="X729" t="e">
        <v>#N/A</v>
      </c>
      <c r="Y729" t="e">
        <v>#N/A</v>
      </c>
    </row>
    <row r="730" spans="1:25" x14ac:dyDescent="0.35">
      <c r="A730" s="59" t="str">
        <f t="shared" si="101"/>
        <v/>
      </c>
      <c r="B730" s="133"/>
      <c r="C730" s="81">
        <f t="shared" ca="1" si="99"/>
        <v>45729</v>
      </c>
      <c r="D730" s="134"/>
      <c r="E730" s="82" t="str">
        <f t="shared" si="96"/>
        <v/>
      </c>
      <c r="F730" s="135"/>
      <c r="G730" s="135"/>
      <c r="H730" s="135"/>
      <c r="I730" s="145"/>
      <c r="J730" s="144" t="str">
        <f t="shared" si="100"/>
        <v>CL</v>
      </c>
      <c r="K730" s="135"/>
      <c r="L730" s="84">
        <v>0</v>
      </c>
      <c r="M730" s="84">
        <v>0</v>
      </c>
      <c r="N730" s="84">
        <v>0</v>
      </c>
      <c r="O730" s="84">
        <v>0</v>
      </c>
      <c r="P730" s="85"/>
      <c r="Q730" s="86">
        <f t="shared" si="98"/>
        <v>0</v>
      </c>
      <c r="R730" s="87">
        <f t="shared" si="102"/>
        <v>0</v>
      </c>
      <c r="S730" s="87">
        <f t="shared" si="97"/>
        <v>0</v>
      </c>
      <c r="T730" s="136">
        <f t="shared" ca="1" si="103"/>
        <v>45073</v>
      </c>
      <c r="U730" s="154"/>
      <c r="W730" t="e">
        <v>#N/A</v>
      </c>
      <c r="X730" t="e">
        <v>#N/A</v>
      </c>
      <c r="Y730" t="e">
        <v>#N/A</v>
      </c>
    </row>
    <row r="731" spans="1:25" x14ac:dyDescent="0.35">
      <c r="A731" s="59" t="str">
        <f t="shared" si="101"/>
        <v/>
      </c>
      <c r="B731" s="133"/>
      <c r="C731" s="81">
        <f t="shared" ca="1" si="99"/>
        <v>45729</v>
      </c>
      <c r="D731" s="134"/>
      <c r="E731" s="82" t="str">
        <f t="shared" si="96"/>
        <v/>
      </c>
      <c r="F731" s="135"/>
      <c r="G731" s="135"/>
      <c r="H731" s="135"/>
      <c r="I731" s="145"/>
      <c r="J731" s="144" t="str">
        <f t="shared" si="100"/>
        <v>CL</v>
      </c>
      <c r="K731" s="135"/>
      <c r="L731" s="84">
        <v>0</v>
      </c>
      <c r="M731" s="84">
        <v>0</v>
      </c>
      <c r="N731" s="84">
        <v>0</v>
      </c>
      <c r="O731" s="84">
        <v>0</v>
      </c>
      <c r="P731" s="85"/>
      <c r="Q731" s="86">
        <f t="shared" si="98"/>
        <v>0</v>
      </c>
      <c r="R731" s="87">
        <f t="shared" si="102"/>
        <v>0</v>
      </c>
      <c r="S731" s="87">
        <f t="shared" si="97"/>
        <v>0</v>
      </c>
      <c r="T731" s="136">
        <f t="shared" ca="1" si="103"/>
        <v>45073</v>
      </c>
      <c r="U731" s="154"/>
      <c r="W731" t="e">
        <v>#N/A</v>
      </c>
      <c r="X731" t="e">
        <v>#N/A</v>
      </c>
      <c r="Y731" t="e">
        <v>#N/A</v>
      </c>
    </row>
    <row r="732" spans="1:25" x14ac:dyDescent="0.35">
      <c r="A732" s="59" t="str">
        <f t="shared" si="101"/>
        <v/>
      </c>
      <c r="B732" s="133"/>
      <c r="C732" s="81">
        <f t="shared" ca="1" si="99"/>
        <v>45729</v>
      </c>
      <c r="D732" s="134"/>
      <c r="E732" s="82" t="str">
        <f t="shared" si="96"/>
        <v/>
      </c>
      <c r="F732" s="135"/>
      <c r="G732" s="135"/>
      <c r="H732" s="135"/>
      <c r="I732" s="145"/>
      <c r="J732" s="144" t="str">
        <f t="shared" si="100"/>
        <v>CL</v>
      </c>
      <c r="K732" s="135"/>
      <c r="L732" s="84">
        <v>0</v>
      </c>
      <c r="M732" s="84">
        <v>0</v>
      </c>
      <c r="N732" s="84">
        <v>0</v>
      </c>
      <c r="O732" s="84">
        <v>0</v>
      </c>
      <c r="P732" s="85"/>
      <c r="Q732" s="86">
        <f t="shared" si="98"/>
        <v>0</v>
      </c>
      <c r="R732" s="87">
        <f t="shared" si="102"/>
        <v>0</v>
      </c>
      <c r="S732" s="87">
        <f t="shared" si="97"/>
        <v>0</v>
      </c>
      <c r="T732" s="136">
        <f t="shared" ca="1" si="103"/>
        <v>45073</v>
      </c>
      <c r="U732" s="154"/>
      <c r="W732" t="e">
        <v>#N/A</v>
      </c>
      <c r="X732" t="e">
        <v>#N/A</v>
      </c>
      <c r="Y732" t="e">
        <v>#N/A</v>
      </c>
    </row>
    <row r="733" spans="1:25" x14ac:dyDescent="0.35">
      <c r="A733" s="59" t="str">
        <f t="shared" si="101"/>
        <v/>
      </c>
      <c r="B733" s="133"/>
      <c r="C733" s="81">
        <f t="shared" ca="1" si="99"/>
        <v>45729</v>
      </c>
      <c r="D733" s="134"/>
      <c r="E733" s="82" t="str">
        <f t="shared" si="96"/>
        <v/>
      </c>
      <c r="F733" s="135"/>
      <c r="G733" s="135"/>
      <c r="H733" s="135"/>
      <c r="I733" s="145"/>
      <c r="J733" s="144" t="str">
        <f t="shared" si="100"/>
        <v>CL</v>
      </c>
      <c r="K733" s="135"/>
      <c r="L733" s="84">
        <v>0</v>
      </c>
      <c r="M733" s="84">
        <v>0</v>
      </c>
      <c r="N733" s="84">
        <v>0</v>
      </c>
      <c r="O733" s="84">
        <v>0</v>
      </c>
      <c r="P733" s="85"/>
      <c r="Q733" s="86">
        <f t="shared" si="98"/>
        <v>0</v>
      </c>
      <c r="R733" s="87">
        <f t="shared" si="102"/>
        <v>0</v>
      </c>
      <c r="S733" s="87">
        <f t="shared" si="97"/>
        <v>0</v>
      </c>
      <c r="T733" s="136">
        <f t="shared" ca="1" si="103"/>
        <v>45073</v>
      </c>
      <c r="U733" s="154"/>
      <c r="W733" t="e">
        <v>#N/A</v>
      </c>
      <c r="X733" t="e">
        <v>#N/A</v>
      </c>
      <c r="Y733" t="e">
        <v>#N/A</v>
      </c>
    </row>
    <row r="734" spans="1:25" x14ac:dyDescent="0.35">
      <c r="A734" s="59" t="str">
        <f t="shared" si="101"/>
        <v/>
      </c>
      <c r="B734" s="133"/>
      <c r="C734" s="81">
        <f t="shared" ca="1" si="99"/>
        <v>45729</v>
      </c>
      <c r="D734" s="134"/>
      <c r="E734" s="82" t="str">
        <f t="shared" si="96"/>
        <v/>
      </c>
      <c r="F734" s="135"/>
      <c r="G734" s="135"/>
      <c r="H734" s="135"/>
      <c r="I734" s="145"/>
      <c r="J734" s="144" t="str">
        <f t="shared" si="100"/>
        <v>CL</v>
      </c>
      <c r="K734" s="135"/>
      <c r="L734" s="84">
        <v>0</v>
      </c>
      <c r="M734" s="84">
        <v>0</v>
      </c>
      <c r="N734" s="84">
        <v>0</v>
      </c>
      <c r="O734" s="84">
        <v>0</v>
      </c>
      <c r="P734" s="85"/>
      <c r="Q734" s="86">
        <f t="shared" si="98"/>
        <v>0</v>
      </c>
      <c r="R734" s="87">
        <f t="shared" si="102"/>
        <v>0</v>
      </c>
      <c r="S734" s="87">
        <f t="shared" si="97"/>
        <v>0</v>
      </c>
      <c r="T734" s="136">
        <f t="shared" ca="1" si="103"/>
        <v>45073</v>
      </c>
      <c r="U734" s="154"/>
      <c r="W734" t="e">
        <v>#N/A</v>
      </c>
      <c r="X734" t="e">
        <v>#N/A</v>
      </c>
      <c r="Y734" t="e">
        <v>#N/A</v>
      </c>
    </row>
    <row r="735" spans="1:25" x14ac:dyDescent="0.35">
      <c r="A735" s="59" t="str">
        <f t="shared" si="101"/>
        <v/>
      </c>
      <c r="B735" s="133"/>
      <c r="C735" s="81">
        <f t="shared" ca="1" si="99"/>
        <v>45729</v>
      </c>
      <c r="D735" s="134"/>
      <c r="E735" s="82" t="str">
        <f t="shared" si="96"/>
        <v/>
      </c>
      <c r="F735" s="135"/>
      <c r="G735" s="135"/>
      <c r="H735" s="135"/>
      <c r="I735" s="145"/>
      <c r="J735" s="144" t="str">
        <f t="shared" si="100"/>
        <v>CL</v>
      </c>
      <c r="K735" s="135"/>
      <c r="L735" s="84">
        <v>0</v>
      </c>
      <c r="M735" s="84">
        <v>0</v>
      </c>
      <c r="N735" s="84">
        <v>0</v>
      </c>
      <c r="O735" s="84">
        <v>0</v>
      </c>
      <c r="P735" s="85"/>
      <c r="Q735" s="86">
        <f t="shared" si="98"/>
        <v>0</v>
      </c>
      <c r="R735" s="87">
        <f t="shared" si="102"/>
        <v>0</v>
      </c>
      <c r="S735" s="87">
        <f t="shared" si="97"/>
        <v>0</v>
      </c>
      <c r="T735" s="136">
        <f t="shared" ca="1" si="103"/>
        <v>45073</v>
      </c>
      <c r="U735" s="154"/>
      <c r="W735" t="e">
        <v>#N/A</v>
      </c>
      <c r="X735" t="e">
        <v>#N/A</v>
      </c>
      <c r="Y735" t="e">
        <v>#N/A</v>
      </c>
    </row>
    <row r="736" spans="1:25" x14ac:dyDescent="0.35">
      <c r="A736" s="59" t="str">
        <f t="shared" si="101"/>
        <v/>
      </c>
      <c r="B736" s="133"/>
      <c r="C736" s="81">
        <f t="shared" ca="1" si="99"/>
        <v>45729</v>
      </c>
      <c r="D736" s="134"/>
      <c r="E736" s="82" t="str">
        <f t="shared" si="96"/>
        <v/>
      </c>
      <c r="F736" s="135"/>
      <c r="G736" s="135"/>
      <c r="H736" s="135"/>
      <c r="I736" s="145"/>
      <c r="J736" s="144" t="str">
        <f t="shared" si="100"/>
        <v>CL</v>
      </c>
      <c r="K736" s="135"/>
      <c r="L736" s="84">
        <v>0</v>
      </c>
      <c r="M736" s="84">
        <v>0</v>
      </c>
      <c r="N736" s="84">
        <v>0</v>
      </c>
      <c r="O736" s="84">
        <v>0</v>
      </c>
      <c r="P736" s="85"/>
      <c r="Q736" s="86">
        <f t="shared" si="98"/>
        <v>0</v>
      </c>
      <c r="R736" s="87">
        <f t="shared" si="102"/>
        <v>0</v>
      </c>
      <c r="S736" s="87">
        <f t="shared" si="97"/>
        <v>0</v>
      </c>
      <c r="T736" s="136">
        <f t="shared" ca="1" si="103"/>
        <v>45073</v>
      </c>
      <c r="U736" s="154"/>
      <c r="W736" t="e">
        <v>#N/A</v>
      </c>
      <c r="X736" t="e">
        <v>#N/A</v>
      </c>
      <c r="Y736" t="e">
        <v>#N/A</v>
      </c>
    </row>
    <row r="737" spans="1:25" x14ac:dyDescent="0.35">
      <c r="A737" s="59" t="str">
        <f t="shared" si="101"/>
        <v/>
      </c>
      <c r="B737" s="133"/>
      <c r="C737" s="81">
        <f t="shared" ca="1" si="99"/>
        <v>45729</v>
      </c>
      <c r="D737" s="134"/>
      <c r="E737" s="82" t="str">
        <f t="shared" si="96"/>
        <v/>
      </c>
      <c r="F737" s="135"/>
      <c r="G737" s="135"/>
      <c r="H737" s="135"/>
      <c r="I737" s="145"/>
      <c r="J737" s="144" t="str">
        <f t="shared" si="100"/>
        <v>CL</v>
      </c>
      <c r="K737" s="135"/>
      <c r="L737" s="84">
        <v>0</v>
      </c>
      <c r="M737" s="84">
        <v>0</v>
      </c>
      <c r="N737" s="84">
        <v>0</v>
      </c>
      <c r="O737" s="84">
        <v>0</v>
      </c>
      <c r="P737" s="85"/>
      <c r="Q737" s="86">
        <f t="shared" si="98"/>
        <v>0</v>
      </c>
      <c r="R737" s="87">
        <f t="shared" si="102"/>
        <v>0</v>
      </c>
      <c r="S737" s="87">
        <f t="shared" si="97"/>
        <v>0</v>
      </c>
      <c r="T737" s="136">
        <f t="shared" ca="1" si="103"/>
        <v>45073</v>
      </c>
      <c r="U737" s="154"/>
      <c r="W737" t="e">
        <v>#N/A</v>
      </c>
      <c r="X737" t="e">
        <v>#N/A</v>
      </c>
      <c r="Y737" t="e">
        <v>#N/A</v>
      </c>
    </row>
    <row r="738" spans="1:25" x14ac:dyDescent="0.35">
      <c r="A738" s="59" t="str">
        <f t="shared" si="101"/>
        <v/>
      </c>
      <c r="B738" s="133"/>
      <c r="C738" s="81">
        <f t="shared" ca="1" si="99"/>
        <v>45729</v>
      </c>
      <c r="D738" s="134"/>
      <c r="E738" s="82" t="str">
        <f t="shared" si="96"/>
        <v/>
      </c>
      <c r="F738" s="135"/>
      <c r="G738" s="135"/>
      <c r="H738" s="135"/>
      <c r="I738" s="145"/>
      <c r="J738" s="144" t="str">
        <f t="shared" si="100"/>
        <v>CL</v>
      </c>
      <c r="K738" s="135"/>
      <c r="L738" s="84">
        <v>0</v>
      </c>
      <c r="M738" s="84">
        <v>0</v>
      </c>
      <c r="N738" s="84">
        <v>0</v>
      </c>
      <c r="O738" s="84">
        <v>0</v>
      </c>
      <c r="P738" s="85"/>
      <c r="Q738" s="86">
        <f t="shared" si="98"/>
        <v>0</v>
      </c>
      <c r="R738" s="87">
        <f t="shared" si="102"/>
        <v>0</v>
      </c>
      <c r="S738" s="87">
        <f t="shared" si="97"/>
        <v>0</v>
      </c>
      <c r="T738" s="136">
        <f t="shared" ca="1" si="103"/>
        <v>45073</v>
      </c>
      <c r="U738" s="154"/>
      <c r="W738" t="e">
        <v>#N/A</v>
      </c>
      <c r="X738" t="e">
        <v>#N/A</v>
      </c>
      <c r="Y738" t="e">
        <v>#N/A</v>
      </c>
    </row>
    <row r="739" spans="1:25" x14ac:dyDescent="0.35">
      <c r="A739" s="59" t="str">
        <f t="shared" si="101"/>
        <v/>
      </c>
      <c r="B739" s="133"/>
      <c r="C739" s="81">
        <f t="shared" ca="1" si="99"/>
        <v>45729</v>
      </c>
      <c r="D739" s="134"/>
      <c r="E739" s="82" t="str">
        <f t="shared" si="96"/>
        <v/>
      </c>
      <c r="F739" s="135"/>
      <c r="G739" s="135"/>
      <c r="H739" s="135"/>
      <c r="I739" s="145"/>
      <c r="J739" s="144" t="str">
        <f t="shared" si="100"/>
        <v>CL</v>
      </c>
      <c r="K739" s="135"/>
      <c r="L739" s="84">
        <v>0</v>
      </c>
      <c r="M739" s="84">
        <v>0</v>
      </c>
      <c r="N739" s="84">
        <v>0</v>
      </c>
      <c r="O739" s="84">
        <v>0</v>
      </c>
      <c r="P739" s="85"/>
      <c r="Q739" s="86">
        <f t="shared" si="98"/>
        <v>0</v>
      </c>
      <c r="R739" s="87">
        <f t="shared" si="102"/>
        <v>0</v>
      </c>
      <c r="S739" s="87">
        <f t="shared" si="97"/>
        <v>0</v>
      </c>
      <c r="T739" s="136">
        <f t="shared" ca="1" si="103"/>
        <v>45073</v>
      </c>
      <c r="U739" s="154"/>
      <c r="W739" t="e">
        <v>#N/A</v>
      </c>
      <c r="X739" t="e">
        <v>#N/A</v>
      </c>
      <c r="Y739" t="e">
        <v>#N/A</v>
      </c>
    </row>
    <row r="740" spans="1:25" x14ac:dyDescent="0.35">
      <c r="A740" s="59" t="str">
        <f t="shared" si="101"/>
        <v/>
      </c>
      <c r="B740" s="133"/>
      <c r="C740" s="81">
        <f t="shared" ca="1" si="99"/>
        <v>45729</v>
      </c>
      <c r="D740" s="134"/>
      <c r="E740" s="82" t="str">
        <f t="shared" si="96"/>
        <v/>
      </c>
      <c r="F740" s="135"/>
      <c r="G740" s="135"/>
      <c r="H740" s="135"/>
      <c r="I740" s="145"/>
      <c r="J740" s="144" t="str">
        <f t="shared" si="100"/>
        <v>CL</v>
      </c>
      <c r="K740" s="135"/>
      <c r="L740" s="84">
        <v>0</v>
      </c>
      <c r="M740" s="84">
        <v>0</v>
      </c>
      <c r="N740" s="84">
        <v>0</v>
      </c>
      <c r="O740" s="84">
        <v>0</v>
      </c>
      <c r="P740" s="85"/>
      <c r="Q740" s="86">
        <f t="shared" si="98"/>
        <v>0</v>
      </c>
      <c r="R740" s="87">
        <f t="shared" si="102"/>
        <v>0</v>
      </c>
      <c r="S740" s="87">
        <f t="shared" si="97"/>
        <v>0</v>
      </c>
      <c r="T740" s="136">
        <f t="shared" ca="1" si="103"/>
        <v>45073</v>
      </c>
      <c r="U740" s="154"/>
      <c r="W740" t="e">
        <v>#N/A</v>
      </c>
      <c r="X740" t="e">
        <v>#N/A</v>
      </c>
      <c r="Y740" t="e">
        <v>#N/A</v>
      </c>
    </row>
    <row r="741" spans="1:25" x14ac:dyDescent="0.35">
      <c r="A741" s="59" t="str">
        <f t="shared" si="101"/>
        <v/>
      </c>
      <c r="B741" s="133"/>
      <c r="C741" s="81">
        <f t="shared" ca="1" si="99"/>
        <v>45729</v>
      </c>
      <c r="D741" s="134"/>
      <c r="E741" s="82" t="str">
        <f t="shared" si="96"/>
        <v/>
      </c>
      <c r="F741" s="135"/>
      <c r="G741" s="135"/>
      <c r="H741" s="135"/>
      <c r="I741" s="145"/>
      <c r="J741" s="144" t="str">
        <f t="shared" si="100"/>
        <v>CL</v>
      </c>
      <c r="K741" s="135"/>
      <c r="L741" s="84">
        <v>0</v>
      </c>
      <c r="M741" s="84">
        <v>0</v>
      </c>
      <c r="N741" s="84">
        <v>0</v>
      </c>
      <c r="O741" s="84">
        <v>0</v>
      </c>
      <c r="P741" s="85"/>
      <c r="Q741" s="86">
        <f t="shared" si="98"/>
        <v>0</v>
      </c>
      <c r="R741" s="87">
        <f t="shared" si="102"/>
        <v>0</v>
      </c>
      <c r="S741" s="87">
        <f t="shared" si="97"/>
        <v>0</v>
      </c>
      <c r="T741" s="136">
        <f t="shared" ca="1" si="103"/>
        <v>45073</v>
      </c>
      <c r="U741" s="154"/>
      <c r="W741" t="e">
        <v>#N/A</v>
      </c>
      <c r="X741" t="e">
        <v>#N/A</v>
      </c>
      <c r="Y741" t="e">
        <v>#N/A</v>
      </c>
    </row>
    <row r="742" spans="1:25" x14ac:dyDescent="0.35">
      <c r="A742" s="59" t="str">
        <f t="shared" si="101"/>
        <v/>
      </c>
      <c r="B742" s="133"/>
      <c r="C742" s="81">
        <f t="shared" ca="1" si="99"/>
        <v>45729</v>
      </c>
      <c r="D742" s="134"/>
      <c r="E742" s="82" t="str">
        <f t="shared" si="96"/>
        <v/>
      </c>
      <c r="F742" s="135"/>
      <c r="G742" s="135"/>
      <c r="H742" s="135"/>
      <c r="I742" s="145"/>
      <c r="J742" s="144" t="str">
        <f t="shared" si="100"/>
        <v>CL</v>
      </c>
      <c r="K742" s="135"/>
      <c r="L742" s="84">
        <v>0</v>
      </c>
      <c r="M742" s="84">
        <v>0</v>
      </c>
      <c r="N742" s="84">
        <v>0</v>
      </c>
      <c r="O742" s="84">
        <v>0</v>
      </c>
      <c r="P742" s="85"/>
      <c r="Q742" s="86">
        <f t="shared" si="98"/>
        <v>0</v>
      </c>
      <c r="R742" s="87">
        <f t="shared" si="102"/>
        <v>0</v>
      </c>
      <c r="S742" s="87">
        <f t="shared" si="97"/>
        <v>0</v>
      </c>
      <c r="T742" s="136">
        <f t="shared" ca="1" si="103"/>
        <v>45073</v>
      </c>
      <c r="U742" s="154"/>
      <c r="W742" t="e">
        <v>#N/A</v>
      </c>
      <c r="X742" t="e">
        <v>#N/A</v>
      </c>
      <c r="Y742" t="e">
        <v>#N/A</v>
      </c>
    </row>
    <row r="743" spans="1:25" x14ac:dyDescent="0.35">
      <c r="A743" s="59" t="str">
        <f t="shared" si="101"/>
        <v/>
      </c>
      <c r="B743" s="133"/>
      <c r="C743" s="81">
        <f t="shared" ca="1" si="99"/>
        <v>45729</v>
      </c>
      <c r="D743" s="134"/>
      <c r="E743" s="82" t="str">
        <f t="shared" si="96"/>
        <v/>
      </c>
      <c r="F743" s="135"/>
      <c r="G743" s="135"/>
      <c r="H743" s="135"/>
      <c r="I743" s="145"/>
      <c r="J743" s="144" t="str">
        <f t="shared" si="100"/>
        <v>CL</v>
      </c>
      <c r="K743" s="135"/>
      <c r="L743" s="84">
        <v>0</v>
      </c>
      <c r="M743" s="84">
        <v>0</v>
      </c>
      <c r="N743" s="84">
        <v>0</v>
      </c>
      <c r="O743" s="84">
        <v>0</v>
      </c>
      <c r="P743" s="85"/>
      <c r="Q743" s="86">
        <f t="shared" si="98"/>
        <v>0</v>
      </c>
      <c r="R743" s="87">
        <f t="shared" si="102"/>
        <v>0</v>
      </c>
      <c r="S743" s="87">
        <f t="shared" si="97"/>
        <v>0</v>
      </c>
      <c r="T743" s="136">
        <f t="shared" ca="1" si="103"/>
        <v>45073</v>
      </c>
      <c r="U743" s="154"/>
      <c r="W743" t="e">
        <v>#N/A</v>
      </c>
      <c r="X743" t="e">
        <v>#N/A</v>
      </c>
      <c r="Y743" t="e">
        <v>#N/A</v>
      </c>
    </row>
    <row r="744" spans="1:25" x14ac:dyDescent="0.35">
      <c r="A744" s="59" t="str">
        <f t="shared" si="101"/>
        <v/>
      </c>
      <c r="B744" s="133"/>
      <c r="C744" s="81">
        <f t="shared" ca="1" si="99"/>
        <v>45729</v>
      </c>
      <c r="D744" s="134"/>
      <c r="E744" s="82" t="str">
        <f t="shared" si="96"/>
        <v/>
      </c>
      <c r="F744" s="135"/>
      <c r="G744" s="135"/>
      <c r="H744" s="135"/>
      <c r="I744" s="145"/>
      <c r="J744" s="144" t="str">
        <f t="shared" si="100"/>
        <v>CL</v>
      </c>
      <c r="K744" s="135"/>
      <c r="L744" s="84">
        <v>0</v>
      </c>
      <c r="M744" s="84">
        <v>0</v>
      </c>
      <c r="N744" s="84">
        <v>0</v>
      </c>
      <c r="O744" s="84">
        <v>0</v>
      </c>
      <c r="P744" s="85"/>
      <c r="Q744" s="86">
        <f t="shared" si="98"/>
        <v>0</v>
      </c>
      <c r="R744" s="87">
        <f t="shared" si="102"/>
        <v>0</v>
      </c>
      <c r="S744" s="87">
        <f t="shared" si="97"/>
        <v>0</v>
      </c>
      <c r="T744" s="136">
        <f t="shared" ca="1" si="103"/>
        <v>45073</v>
      </c>
      <c r="U744" s="154"/>
      <c r="W744" t="e">
        <v>#N/A</v>
      </c>
      <c r="X744" t="e">
        <v>#N/A</v>
      </c>
      <c r="Y744" t="e">
        <v>#N/A</v>
      </c>
    </row>
    <row r="745" spans="1:25" x14ac:dyDescent="0.35">
      <c r="A745" s="59" t="str">
        <f t="shared" si="101"/>
        <v/>
      </c>
      <c r="B745" s="133"/>
      <c r="C745" s="81">
        <f t="shared" ca="1" si="99"/>
        <v>45729</v>
      </c>
      <c r="D745" s="134"/>
      <c r="E745" s="82" t="str">
        <f t="shared" si="96"/>
        <v/>
      </c>
      <c r="F745" s="135"/>
      <c r="G745" s="135"/>
      <c r="H745" s="135"/>
      <c r="I745" s="145"/>
      <c r="J745" s="144" t="str">
        <f t="shared" si="100"/>
        <v>CL</v>
      </c>
      <c r="K745" s="135"/>
      <c r="L745" s="84">
        <v>0</v>
      </c>
      <c r="M745" s="84">
        <v>0</v>
      </c>
      <c r="N745" s="84">
        <v>0</v>
      </c>
      <c r="O745" s="84">
        <v>0</v>
      </c>
      <c r="P745" s="85"/>
      <c r="Q745" s="86">
        <f t="shared" si="98"/>
        <v>0</v>
      </c>
      <c r="R745" s="87">
        <f t="shared" si="102"/>
        <v>0</v>
      </c>
      <c r="S745" s="87">
        <f t="shared" si="97"/>
        <v>0</v>
      </c>
      <c r="T745" s="136">
        <f t="shared" ca="1" si="103"/>
        <v>45073</v>
      </c>
      <c r="U745" s="154"/>
      <c r="W745" t="e">
        <v>#N/A</v>
      </c>
      <c r="X745" t="e">
        <v>#N/A</v>
      </c>
      <c r="Y745" t="e">
        <v>#N/A</v>
      </c>
    </row>
    <row r="746" spans="1:25" x14ac:dyDescent="0.35">
      <c r="A746" s="59" t="str">
        <f t="shared" si="101"/>
        <v/>
      </c>
      <c r="B746" s="133"/>
      <c r="C746" s="81">
        <f t="shared" ca="1" si="99"/>
        <v>45729</v>
      </c>
      <c r="D746" s="134"/>
      <c r="E746" s="82" t="str">
        <f t="shared" si="96"/>
        <v/>
      </c>
      <c r="F746" s="135"/>
      <c r="G746" s="135"/>
      <c r="H746" s="135"/>
      <c r="I746" s="145"/>
      <c r="J746" s="144" t="str">
        <f t="shared" si="100"/>
        <v>CL</v>
      </c>
      <c r="K746" s="135"/>
      <c r="L746" s="84">
        <v>0</v>
      </c>
      <c r="M746" s="84">
        <v>0</v>
      </c>
      <c r="N746" s="84">
        <v>0</v>
      </c>
      <c r="O746" s="84">
        <v>0</v>
      </c>
      <c r="P746" s="85"/>
      <c r="Q746" s="86">
        <f t="shared" si="98"/>
        <v>0</v>
      </c>
      <c r="R746" s="87">
        <f t="shared" si="102"/>
        <v>0</v>
      </c>
      <c r="S746" s="87">
        <f t="shared" si="97"/>
        <v>0</v>
      </c>
      <c r="T746" s="136">
        <f t="shared" ca="1" si="103"/>
        <v>45073</v>
      </c>
      <c r="U746" s="154"/>
      <c r="W746" t="e">
        <v>#N/A</v>
      </c>
      <c r="X746" t="e">
        <v>#N/A</v>
      </c>
      <c r="Y746" t="e">
        <v>#N/A</v>
      </c>
    </row>
    <row r="747" spans="1:25" x14ac:dyDescent="0.35">
      <c r="A747" s="59" t="str">
        <f t="shared" si="101"/>
        <v/>
      </c>
      <c r="B747" s="133"/>
      <c r="C747" s="81">
        <f t="shared" ca="1" si="99"/>
        <v>45729</v>
      </c>
      <c r="D747" s="134"/>
      <c r="E747" s="82" t="str">
        <f t="shared" ref="E747:E810" si="104">LEFT(D747,8)</f>
        <v/>
      </c>
      <c r="F747" s="135"/>
      <c r="G747" s="135"/>
      <c r="H747" s="135"/>
      <c r="I747" s="145"/>
      <c r="J747" s="144" t="str">
        <f t="shared" si="100"/>
        <v>CL</v>
      </c>
      <c r="K747" s="135"/>
      <c r="L747" s="84">
        <v>0</v>
      </c>
      <c r="M747" s="84">
        <v>0</v>
      </c>
      <c r="N747" s="84">
        <v>0</v>
      </c>
      <c r="O747" s="84">
        <v>0</v>
      </c>
      <c r="P747" s="85"/>
      <c r="Q747" s="86">
        <f t="shared" si="98"/>
        <v>0</v>
      </c>
      <c r="R747" s="87">
        <f t="shared" si="102"/>
        <v>0</v>
      </c>
      <c r="S747" s="87">
        <f t="shared" ref="S747:S810" si="105">R747-L747</f>
        <v>0</v>
      </c>
      <c r="T747" s="136">
        <f t="shared" ca="1" si="103"/>
        <v>45073</v>
      </c>
      <c r="U747" s="154"/>
      <c r="W747" t="e">
        <v>#N/A</v>
      </c>
      <c r="X747" t="e">
        <v>#N/A</v>
      </c>
      <c r="Y747" t="e">
        <v>#N/A</v>
      </c>
    </row>
    <row r="748" spans="1:25" x14ac:dyDescent="0.35">
      <c r="A748" s="59" t="str">
        <f t="shared" si="101"/>
        <v/>
      </c>
      <c r="B748" s="133"/>
      <c r="C748" s="81">
        <f t="shared" ca="1" si="99"/>
        <v>45729</v>
      </c>
      <c r="D748" s="134"/>
      <c r="E748" s="82" t="str">
        <f t="shared" si="104"/>
        <v/>
      </c>
      <c r="F748" s="135"/>
      <c r="G748" s="135"/>
      <c r="H748" s="135"/>
      <c r="I748" s="145"/>
      <c r="J748" s="144" t="str">
        <f t="shared" si="100"/>
        <v>CL</v>
      </c>
      <c r="K748" s="135"/>
      <c r="L748" s="84">
        <v>0</v>
      </c>
      <c r="M748" s="84">
        <v>0</v>
      </c>
      <c r="N748" s="84">
        <v>0</v>
      </c>
      <c r="O748" s="84">
        <v>0</v>
      </c>
      <c r="P748" s="85"/>
      <c r="Q748" s="86">
        <f t="shared" si="98"/>
        <v>0</v>
      </c>
      <c r="R748" s="87">
        <f t="shared" si="102"/>
        <v>0</v>
      </c>
      <c r="S748" s="87">
        <f t="shared" si="105"/>
        <v>0</v>
      </c>
      <c r="T748" s="136">
        <f t="shared" ca="1" si="103"/>
        <v>45073</v>
      </c>
      <c r="U748" s="154"/>
      <c r="W748" t="e">
        <v>#N/A</v>
      </c>
      <c r="X748" t="e">
        <v>#N/A</v>
      </c>
      <c r="Y748" t="e">
        <v>#N/A</v>
      </c>
    </row>
    <row r="749" spans="1:25" x14ac:dyDescent="0.35">
      <c r="A749" s="59" t="str">
        <f t="shared" si="101"/>
        <v/>
      </c>
      <c r="B749" s="133"/>
      <c r="C749" s="81">
        <f t="shared" ca="1" si="99"/>
        <v>45729</v>
      </c>
      <c r="D749" s="134"/>
      <c r="E749" s="82" t="str">
        <f t="shared" si="104"/>
        <v/>
      </c>
      <c r="F749" s="135"/>
      <c r="G749" s="135"/>
      <c r="H749" s="135"/>
      <c r="I749" s="145"/>
      <c r="J749" s="144" t="str">
        <f t="shared" si="100"/>
        <v>CL</v>
      </c>
      <c r="K749" s="135"/>
      <c r="L749" s="84">
        <v>0</v>
      </c>
      <c r="M749" s="84">
        <v>0</v>
      </c>
      <c r="N749" s="84">
        <v>0</v>
      </c>
      <c r="O749" s="84">
        <v>0</v>
      </c>
      <c r="P749" s="85"/>
      <c r="Q749" s="86">
        <f t="shared" si="98"/>
        <v>0</v>
      </c>
      <c r="R749" s="87">
        <f t="shared" si="102"/>
        <v>0</v>
      </c>
      <c r="S749" s="87">
        <f t="shared" si="105"/>
        <v>0</v>
      </c>
      <c r="T749" s="136">
        <f t="shared" ca="1" si="103"/>
        <v>45073</v>
      </c>
      <c r="U749" s="154"/>
      <c r="W749" t="e">
        <v>#N/A</v>
      </c>
      <c r="X749" t="e">
        <v>#N/A</v>
      </c>
      <c r="Y749" t="e">
        <v>#N/A</v>
      </c>
    </row>
    <row r="750" spans="1:25" x14ac:dyDescent="0.35">
      <c r="A750" s="59" t="str">
        <f t="shared" si="101"/>
        <v/>
      </c>
      <c r="B750" s="133"/>
      <c r="C750" s="81">
        <f t="shared" ca="1" si="99"/>
        <v>45729</v>
      </c>
      <c r="D750" s="134"/>
      <c r="E750" s="82" t="str">
        <f t="shared" si="104"/>
        <v/>
      </c>
      <c r="F750" s="135"/>
      <c r="G750" s="135"/>
      <c r="H750" s="135"/>
      <c r="I750" s="145"/>
      <c r="J750" s="144" t="str">
        <f t="shared" si="100"/>
        <v>CL</v>
      </c>
      <c r="K750" s="135"/>
      <c r="L750" s="84">
        <v>0</v>
      </c>
      <c r="M750" s="84">
        <v>0</v>
      </c>
      <c r="N750" s="84">
        <v>0</v>
      </c>
      <c r="O750" s="84">
        <v>0</v>
      </c>
      <c r="P750" s="85"/>
      <c r="Q750" s="86">
        <f t="shared" si="98"/>
        <v>0</v>
      </c>
      <c r="R750" s="87">
        <f t="shared" si="102"/>
        <v>0</v>
      </c>
      <c r="S750" s="87">
        <f t="shared" si="105"/>
        <v>0</v>
      </c>
      <c r="T750" s="136">
        <f t="shared" ca="1" si="103"/>
        <v>45073</v>
      </c>
      <c r="U750" s="154"/>
      <c r="W750" t="e">
        <v>#N/A</v>
      </c>
      <c r="X750" t="e">
        <v>#N/A</v>
      </c>
      <c r="Y750" t="e">
        <v>#N/A</v>
      </c>
    </row>
    <row r="751" spans="1:25" x14ac:dyDescent="0.35">
      <c r="A751" s="59" t="str">
        <f t="shared" si="101"/>
        <v/>
      </c>
      <c r="B751" s="133"/>
      <c r="C751" s="81">
        <f t="shared" ca="1" si="99"/>
        <v>45729</v>
      </c>
      <c r="D751" s="134"/>
      <c r="E751" s="82" t="str">
        <f t="shared" si="104"/>
        <v/>
      </c>
      <c r="F751" s="135"/>
      <c r="G751" s="135"/>
      <c r="H751" s="135"/>
      <c r="I751" s="145"/>
      <c r="J751" s="144" t="str">
        <f t="shared" si="100"/>
        <v>CL</v>
      </c>
      <c r="K751" s="135"/>
      <c r="L751" s="84">
        <v>0</v>
      </c>
      <c r="M751" s="84">
        <v>0</v>
      </c>
      <c r="N751" s="84">
        <v>0</v>
      </c>
      <c r="O751" s="84">
        <v>0</v>
      </c>
      <c r="P751" s="85"/>
      <c r="Q751" s="86">
        <f t="shared" si="98"/>
        <v>0</v>
      </c>
      <c r="R751" s="87">
        <f t="shared" si="102"/>
        <v>0</v>
      </c>
      <c r="S751" s="87">
        <f t="shared" si="105"/>
        <v>0</v>
      </c>
      <c r="T751" s="136">
        <f t="shared" ca="1" si="103"/>
        <v>45073</v>
      </c>
      <c r="U751" s="154"/>
      <c r="W751" t="e">
        <v>#N/A</v>
      </c>
      <c r="X751" t="e">
        <v>#N/A</v>
      </c>
      <c r="Y751" t="e">
        <v>#N/A</v>
      </c>
    </row>
    <row r="752" spans="1:25" x14ac:dyDescent="0.35">
      <c r="A752" s="59" t="str">
        <f t="shared" si="101"/>
        <v/>
      </c>
      <c r="B752" s="133"/>
      <c r="C752" s="81">
        <f t="shared" ca="1" si="99"/>
        <v>45729</v>
      </c>
      <c r="D752" s="134"/>
      <c r="E752" s="82" t="str">
        <f t="shared" si="104"/>
        <v/>
      </c>
      <c r="F752" s="135"/>
      <c r="G752" s="135"/>
      <c r="H752" s="135"/>
      <c r="I752" s="145"/>
      <c r="J752" s="144" t="str">
        <f t="shared" si="100"/>
        <v>CL</v>
      </c>
      <c r="K752" s="135"/>
      <c r="L752" s="84">
        <v>0</v>
      </c>
      <c r="M752" s="84">
        <v>0</v>
      </c>
      <c r="N752" s="84">
        <v>0</v>
      </c>
      <c r="O752" s="84">
        <v>0</v>
      </c>
      <c r="P752" s="85"/>
      <c r="Q752" s="86">
        <f t="shared" si="98"/>
        <v>0</v>
      </c>
      <c r="R752" s="87">
        <f t="shared" si="102"/>
        <v>0</v>
      </c>
      <c r="S752" s="87">
        <f t="shared" si="105"/>
        <v>0</v>
      </c>
      <c r="T752" s="136">
        <f t="shared" ca="1" si="103"/>
        <v>45073</v>
      </c>
      <c r="U752" s="154"/>
      <c r="W752" t="e">
        <v>#N/A</v>
      </c>
      <c r="X752" t="e">
        <v>#N/A</v>
      </c>
      <c r="Y752" t="e">
        <v>#N/A</v>
      </c>
    </row>
    <row r="753" spans="1:25" x14ac:dyDescent="0.35">
      <c r="A753" s="59" t="str">
        <f t="shared" si="101"/>
        <v/>
      </c>
      <c r="B753" s="133"/>
      <c r="C753" s="81">
        <f t="shared" ca="1" si="99"/>
        <v>45729</v>
      </c>
      <c r="D753" s="134"/>
      <c r="E753" s="82" t="str">
        <f t="shared" si="104"/>
        <v/>
      </c>
      <c r="F753" s="135"/>
      <c r="G753" s="135"/>
      <c r="H753" s="135"/>
      <c r="I753" s="145"/>
      <c r="J753" s="144" t="str">
        <f t="shared" si="100"/>
        <v>CL</v>
      </c>
      <c r="K753" s="135"/>
      <c r="L753" s="84">
        <v>0</v>
      </c>
      <c r="M753" s="84">
        <v>0</v>
      </c>
      <c r="N753" s="84">
        <v>0</v>
      </c>
      <c r="O753" s="84">
        <v>0</v>
      </c>
      <c r="P753" s="85"/>
      <c r="Q753" s="86">
        <f t="shared" si="98"/>
        <v>0</v>
      </c>
      <c r="R753" s="87">
        <f t="shared" si="102"/>
        <v>0</v>
      </c>
      <c r="S753" s="87">
        <f t="shared" si="105"/>
        <v>0</v>
      </c>
      <c r="T753" s="136">
        <f t="shared" ca="1" si="103"/>
        <v>45073</v>
      </c>
      <c r="U753" s="154"/>
      <c r="W753" t="e">
        <v>#N/A</v>
      </c>
      <c r="X753" t="e">
        <v>#N/A</v>
      </c>
      <c r="Y753" t="e">
        <v>#N/A</v>
      </c>
    </row>
    <row r="754" spans="1:25" x14ac:dyDescent="0.35">
      <c r="A754" s="59" t="str">
        <f t="shared" si="101"/>
        <v/>
      </c>
      <c r="B754" s="133"/>
      <c r="C754" s="81">
        <f t="shared" ca="1" si="99"/>
        <v>45729</v>
      </c>
      <c r="D754" s="134"/>
      <c r="E754" s="82" t="str">
        <f t="shared" si="104"/>
        <v/>
      </c>
      <c r="F754" s="135"/>
      <c r="G754" s="135"/>
      <c r="H754" s="135"/>
      <c r="I754" s="145"/>
      <c r="J754" s="144" t="str">
        <f t="shared" si="100"/>
        <v>CL</v>
      </c>
      <c r="K754" s="135"/>
      <c r="L754" s="84">
        <v>0</v>
      </c>
      <c r="M754" s="84">
        <v>0</v>
      </c>
      <c r="N754" s="84">
        <v>0</v>
      </c>
      <c r="O754" s="84">
        <v>0</v>
      </c>
      <c r="P754" s="85"/>
      <c r="Q754" s="86">
        <f t="shared" ref="Q754:Q817" si="106">(L754+M754+N754+O754)-I754</f>
        <v>0</v>
      </c>
      <c r="R754" s="87">
        <f t="shared" si="102"/>
        <v>0</v>
      </c>
      <c r="S754" s="87">
        <f t="shared" si="105"/>
        <v>0</v>
      </c>
      <c r="T754" s="136">
        <f t="shared" ca="1" si="103"/>
        <v>45073</v>
      </c>
      <c r="U754" s="154"/>
      <c r="W754" t="e">
        <v>#N/A</v>
      </c>
      <c r="X754" t="e">
        <v>#N/A</v>
      </c>
      <c r="Y754" t="e">
        <v>#N/A</v>
      </c>
    </row>
    <row r="755" spans="1:25" x14ac:dyDescent="0.35">
      <c r="A755" s="59" t="str">
        <f t="shared" si="101"/>
        <v/>
      </c>
      <c r="B755" s="133"/>
      <c r="C755" s="81">
        <f t="shared" ca="1" si="99"/>
        <v>45729</v>
      </c>
      <c r="D755" s="134"/>
      <c r="E755" s="82" t="str">
        <f t="shared" si="104"/>
        <v/>
      </c>
      <c r="F755" s="135"/>
      <c r="G755" s="135"/>
      <c r="H755" s="135"/>
      <c r="I755" s="145"/>
      <c r="J755" s="144" t="str">
        <f t="shared" si="100"/>
        <v>CL</v>
      </c>
      <c r="K755" s="135"/>
      <c r="L755" s="84">
        <v>0</v>
      </c>
      <c r="M755" s="84">
        <v>0</v>
      </c>
      <c r="N755" s="84">
        <v>0</v>
      </c>
      <c r="O755" s="84">
        <v>0</v>
      </c>
      <c r="P755" s="85"/>
      <c r="Q755" s="86">
        <f t="shared" si="106"/>
        <v>0</v>
      </c>
      <c r="R755" s="87">
        <f t="shared" si="102"/>
        <v>0</v>
      </c>
      <c r="S755" s="87">
        <f t="shared" si="105"/>
        <v>0</v>
      </c>
      <c r="T755" s="136">
        <f t="shared" ca="1" si="103"/>
        <v>45073</v>
      </c>
      <c r="U755" s="154"/>
      <c r="W755" t="e">
        <v>#N/A</v>
      </c>
      <c r="X755" t="e">
        <v>#N/A</v>
      </c>
      <c r="Y755" t="e">
        <v>#N/A</v>
      </c>
    </row>
    <row r="756" spans="1:25" x14ac:dyDescent="0.35">
      <c r="A756" s="59" t="str">
        <f t="shared" si="101"/>
        <v/>
      </c>
      <c r="B756" s="133"/>
      <c r="C756" s="81">
        <f t="shared" ca="1" si="99"/>
        <v>45729</v>
      </c>
      <c r="D756" s="134"/>
      <c r="E756" s="82" t="str">
        <f t="shared" si="104"/>
        <v/>
      </c>
      <c r="F756" s="135"/>
      <c r="G756" s="135"/>
      <c r="H756" s="135"/>
      <c r="I756" s="145"/>
      <c r="J756" s="144" t="str">
        <f t="shared" si="100"/>
        <v>CL</v>
      </c>
      <c r="K756" s="135"/>
      <c r="L756" s="84">
        <v>0</v>
      </c>
      <c r="M756" s="84">
        <v>0</v>
      </c>
      <c r="N756" s="84">
        <v>0</v>
      </c>
      <c r="O756" s="84">
        <v>0</v>
      </c>
      <c r="P756" s="85"/>
      <c r="Q756" s="86">
        <f t="shared" si="106"/>
        <v>0</v>
      </c>
      <c r="R756" s="87">
        <f t="shared" si="102"/>
        <v>0</v>
      </c>
      <c r="S756" s="87">
        <f t="shared" si="105"/>
        <v>0</v>
      </c>
      <c r="T756" s="136">
        <f t="shared" ca="1" si="103"/>
        <v>45073</v>
      </c>
      <c r="U756" s="154"/>
      <c r="W756" t="e">
        <v>#N/A</v>
      </c>
      <c r="X756" t="e">
        <v>#N/A</v>
      </c>
      <c r="Y756" t="e">
        <v>#N/A</v>
      </c>
    </row>
    <row r="757" spans="1:25" x14ac:dyDescent="0.35">
      <c r="A757" s="59" t="str">
        <f t="shared" si="101"/>
        <v/>
      </c>
      <c r="B757" s="133"/>
      <c r="C757" s="81">
        <f t="shared" ca="1" si="99"/>
        <v>45729</v>
      </c>
      <c r="D757" s="134"/>
      <c r="E757" s="82" t="str">
        <f t="shared" si="104"/>
        <v/>
      </c>
      <c r="F757" s="135"/>
      <c r="G757" s="135"/>
      <c r="H757" s="135"/>
      <c r="I757" s="145"/>
      <c r="J757" s="144" t="str">
        <f t="shared" si="100"/>
        <v>CL</v>
      </c>
      <c r="K757" s="135"/>
      <c r="L757" s="84">
        <v>0</v>
      </c>
      <c r="M757" s="84">
        <v>0</v>
      </c>
      <c r="N757" s="84">
        <v>0</v>
      </c>
      <c r="O757" s="84">
        <v>0</v>
      </c>
      <c r="P757" s="85"/>
      <c r="Q757" s="86">
        <f t="shared" si="106"/>
        <v>0</v>
      </c>
      <c r="R757" s="87">
        <f t="shared" si="102"/>
        <v>0</v>
      </c>
      <c r="S757" s="87">
        <f t="shared" si="105"/>
        <v>0</v>
      </c>
      <c r="T757" s="136">
        <f t="shared" ca="1" si="103"/>
        <v>45073</v>
      </c>
      <c r="U757" s="154"/>
      <c r="W757" t="e">
        <v>#N/A</v>
      </c>
      <c r="X757" t="e">
        <v>#N/A</v>
      </c>
      <c r="Y757" t="e">
        <v>#N/A</v>
      </c>
    </row>
    <row r="758" spans="1:25" x14ac:dyDescent="0.35">
      <c r="A758" s="59" t="str">
        <f t="shared" si="101"/>
        <v/>
      </c>
      <c r="B758" s="133"/>
      <c r="C758" s="81">
        <f t="shared" ca="1" si="99"/>
        <v>45729</v>
      </c>
      <c r="D758" s="134"/>
      <c r="E758" s="82" t="str">
        <f t="shared" si="104"/>
        <v/>
      </c>
      <c r="F758" s="135"/>
      <c r="G758" s="135"/>
      <c r="H758" s="135"/>
      <c r="I758" s="145"/>
      <c r="J758" s="144" t="str">
        <f t="shared" si="100"/>
        <v>CL</v>
      </c>
      <c r="K758" s="135"/>
      <c r="L758" s="84">
        <v>0</v>
      </c>
      <c r="M758" s="84">
        <v>0</v>
      </c>
      <c r="N758" s="84">
        <v>0</v>
      </c>
      <c r="O758" s="84">
        <v>0</v>
      </c>
      <c r="P758" s="85"/>
      <c r="Q758" s="86">
        <f t="shared" si="106"/>
        <v>0</v>
      </c>
      <c r="R758" s="87">
        <f t="shared" si="102"/>
        <v>0</v>
      </c>
      <c r="S758" s="87">
        <f t="shared" si="105"/>
        <v>0</v>
      </c>
      <c r="T758" s="136">
        <f t="shared" ca="1" si="103"/>
        <v>45073</v>
      </c>
      <c r="U758" s="154"/>
      <c r="W758" t="e">
        <v>#N/A</v>
      </c>
      <c r="X758" t="e">
        <v>#N/A</v>
      </c>
      <c r="Y758" t="e">
        <v>#N/A</v>
      </c>
    </row>
    <row r="759" spans="1:25" x14ac:dyDescent="0.35">
      <c r="A759" s="59" t="str">
        <f t="shared" si="101"/>
        <v/>
      </c>
      <c r="B759" s="133"/>
      <c r="C759" s="81">
        <f t="shared" ca="1" si="99"/>
        <v>45729</v>
      </c>
      <c r="D759" s="134"/>
      <c r="E759" s="82" t="str">
        <f t="shared" si="104"/>
        <v/>
      </c>
      <c r="F759" s="135"/>
      <c r="G759" s="135"/>
      <c r="H759" s="135"/>
      <c r="I759" s="145"/>
      <c r="J759" s="144" t="str">
        <f t="shared" si="100"/>
        <v>CL</v>
      </c>
      <c r="K759" s="135"/>
      <c r="L759" s="84">
        <v>0</v>
      </c>
      <c r="M759" s="84">
        <v>0</v>
      </c>
      <c r="N759" s="84">
        <v>0</v>
      </c>
      <c r="O759" s="84">
        <v>0</v>
      </c>
      <c r="P759" s="85"/>
      <c r="Q759" s="86">
        <f t="shared" si="106"/>
        <v>0</v>
      </c>
      <c r="R759" s="87">
        <f t="shared" si="102"/>
        <v>0</v>
      </c>
      <c r="S759" s="87">
        <f t="shared" si="105"/>
        <v>0</v>
      </c>
      <c r="T759" s="136">
        <f t="shared" ca="1" si="103"/>
        <v>45073</v>
      </c>
      <c r="U759" s="154"/>
      <c r="W759" t="e">
        <v>#N/A</v>
      </c>
      <c r="X759" t="e">
        <v>#N/A</v>
      </c>
      <c r="Y759" t="e">
        <v>#N/A</v>
      </c>
    </row>
    <row r="760" spans="1:25" x14ac:dyDescent="0.35">
      <c r="A760" s="59" t="str">
        <f t="shared" si="101"/>
        <v/>
      </c>
      <c r="B760" s="133"/>
      <c r="C760" s="81">
        <f t="shared" ca="1" si="99"/>
        <v>45729</v>
      </c>
      <c r="D760" s="134"/>
      <c r="E760" s="82" t="str">
        <f t="shared" si="104"/>
        <v/>
      </c>
      <c r="F760" s="135"/>
      <c r="G760" s="135"/>
      <c r="H760" s="135"/>
      <c r="I760" s="145"/>
      <c r="J760" s="144" t="str">
        <f t="shared" si="100"/>
        <v>CL</v>
      </c>
      <c r="K760" s="135"/>
      <c r="L760" s="84">
        <v>0</v>
      </c>
      <c r="M760" s="84">
        <v>0</v>
      </c>
      <c r="N760" s="84">
        <v>0</v>
      </c>
      <c r="O760" s="84">
        <v>0</v>
      </c>
      <c r="P760" s="85"/>
      <c r="Q760" s="86">
        <f t="shared" si="106"/>
        <v>0</v>
      </c>
      <c r="R760" s="87">
        <f t="shared" si="102"/>
        <v>0</v>
      </c>
      <c r="S760" s="87">
        <f t="shared" si="105"/>
        <v>0</v>
      </c>
      <c r="T760" s="136">
        <f t="shared" ca="1" si="103"/>
        <v>45073</v>
      </c>
      <c r="U760" s="154"/>
      <c r="W760" t="e">
        <v>#N/A</v>
      </c>
      <c r="X760" t="e">
        <v>#N/A</v>
      </c>
      <c r="Y760" t="e">
        <v>#N/A</v>
      </c>
    </row>
    <row r="761" spans="1:25" x14ac:dyDescent="0.35">
      <c r="A761" s="59" t="str">
        <f t="shared" si="101"/>
        <v/>
      </c>
      <c r="B761" s="133"/>
      <c r="C761" s="81">
        <f t="shared" ca="1" si="99"/>
        <v>45729</v>
      </c>
      <c r="D761" s="134"/>
      <c r="E761" s="82" t="str">
        <f t="shared" si="104"/>
        <v/>
      </c>
      <c r="F761" s="135"/>
      <c r="G761" s="135"/>
      <c r="H761" s="135"/>
      <c r="I761" s="145"/>
      <c r="J761" s="144" t="str">
        <f t="shared" si="100"/>
        <v>CL</v>
      </c>
      <c r="K761" s="135"/>
      <c r="L761" s="84">
        <v>0</v>
      </c>
      <c r="M761" s="84">
        <v>0</v>
      </c>
      <c r="N761" s="84">
        <v>0</v>
      </c>
      <c r="O761" s="84">
        <v>0</v>
      </c>
      <c r="P761" s="85"/>
      <c r="Q761" s="86">
        <f t="shared" si="106"/>
        <v>0</v>
      </c>
      <c r="R761" s="87">
        <f t="shared" si="102"/>
        <v>0</v>
      </c>
      <c r="S761" s="87">
        <f t="shared" si="105"/>
        <v>0</v>
      </c>
      <c r="T761" s="136">
        <f t="shared" ca="1" si="103"/>
        <v>45073</v>
      </c>
      <c r="U761" s="154"/>
      <c r="W761" t="e">
        <v>#N/A</v>
      </c>
      <c r="X761" t="e">
        <v>#N/A</v>
      </c>
      <c r="Y761" t="e">
        <v>#N/A</v>
      </c>
    </row>
    <row r="762" spans="1:25" x14ac:dyDescent="0.35">
      <c r="A762" s="59" t="str">
        <f t="shared" si="101"/>
        <v/>
      </c>
      <c r="B762" s="133"/>
      <c r="C762" s="81">
        <f t="shared" ca="1" si="99"/>
        <v>45729</v>
      </c>
      <c r="D762" s="134"/>
      <c r="E762" s="82" t="str">
        <f t="shared" si="104"/>
        <v/>
      </c>
      <c r="F762" s="135"/>
      <c r="G762" s="135"/>
      <c r="H762" s="135"/>
      <c r="I762" s="145"/>
      <c r="J762" s="144" t="str">
        <f t="shared" si="100"/>
        <v>CL</v>
      </c>
      <c r="K762" s="135"/>
      <c r="L762" s="84">
        <v>0</v>
      </c>
      <c r="M762" s="84">
        <v>0</v>
      </c>
      <c r="N762" s="84">
        <v>0</v>
      </c>
      <c r="O762" s="84">
        <v>0</v>
      </c>
      <c r="P762" s="85"/>
      <c r="Q762" s="86">
        <f t="shared" si="106"/>
        <v>0</v>
      </c>
      <c r="R762" s="87">
        <f t="shared" si="102"/>
        <v>0</v>
      </c>
      <c r="S762" s="87">
        <f t="shared" si="105"/>
        <v>0</v>
      </c>
      <c r="T762" s="136">
        <f t="shared" ca="1" si="103"/>
        <v>45073</v>
      </c>
      <c r="U762" s="154"/>
      <c r="W762" t="e">
        <v>#N/A</v>
      </c>
      <c r="X762" t="e">
        <v>#N/A</v>
      </c>
      <c r="Y762" t="e">
        <v>#N/A</v>
      </c>
    </row>
    <row r="763" spans="1:25" x14ac:dyDescent="0.35">
      <c r="A763" s="59" t="str">
        <f t="shared" si="101"/>
        <v/>
      </c>
      <c r="B763" s="133"/>
      <c r="C763" s="81">
        <f t="shared" ca="1" si="99"/>
        <v>45729</v>
      </c>
      <c r="D763" s="134"/>
      <c r="E763" s="82" t="str">
        <f t="shared" si="104"/>
        <v/>
      </c>
      <c r="F763" s="135"/>
      <c r="G763" s="135"/>
      <c r="H763" s="135"/>
      <c r="I763" s="145"/>
      <c r="J763" s="144" t="str">
        <f t="shared" si="100"/>
        <v>CL</v>
      </c>
      <c r="K763" s="135"/>
      <c r="L763" s="84">
        <v>0</v>
      </c>
      <c r="M763" s="84">
        <v>0</v>
      </c>
      <c r="N763" s="84">
        <v>0</v>
      </c>
      <c r="O763" s="84">
        <v>0</v>
      </c>
      <c r="P763" s="85"/>
      <c r="Q763" s="86">
        <f t="shared" si="106"/>
        <v>0</v>
      </c>
      <c r="R763" s="87">
        <f t="shared" si="102"/>
        <v>0</v>
      </c>
      <c r="S763" s="87">
        <f t="shared" si="105"/>
        <v>0</v>
      </c>
      <c r="T763" s="136">
        <f t="shared" ca="1" si="103"/>
        <v>45073</v>
      </c>
      <c r="U763" s="154"/>
      <c r="W763" t="e">
        <v>#N/A</v>
      </c>
      <c r="X763" t="e">
        <v>#N/A</v>
      </c>
      <c r="Y763" t="e">
        <v>#N/A</v>
      </c>
    </row>
    <row r="764" spans="1:25" x14ac:dyDescent="0.35">
      <c r="A764" s="59" t="str">
        <f t="shared" si="101"/>
        <v/>
      </c>
      <c r="B764" s="133"/>
      <c r="C764" s="81">
        <f t="shared" ca="1" si="99"/>
        <v>45729</v>
      </c>
      <c r="D764" s="134"/>
      <c r="E764" s="82" t="str">
        <f t="shared" si="104"/>
        <v/>
      </c>
      <c r="F764" s="135"/>
      <c r="G764" s="135"/>
      <c r="H764" s="135"/>
      <c r="I764" s="145"/>
      <c r="J764" s="144" t="str">
        <f t="shared" si="100"/>
        <v>CL</v>
      </c>
      <c r="K764" s="135"/>
      <c r="L764" s="84">
        <v>0</v>
      </c>
      <c r="M764" s="84">
        <v>0</v>
      </c>
      <c r="N764" s="84">
        <v>0</v>
      </c>
      <c r="O764" s="84">
        <v>0</v>
      </c>
      <c r="P764" s="85"/>
      <c r="Q764" s="86">
        <f t="shared" si="106"/>
        <v>0</v>
      </c>
      <c r="R764" s="87">
        <f t="shared" si="102"/>
        <v>0</v>
      </c>
      <c r="S764" s="87">
        <f t="shared" si="105"/>
        <v>0</v>
      </c>
      <c r="T764" s="136">
        <f t="shared" ca="1" si="103"/>
        <v>45073</v>
      </c>
      <c r="U764" s="154"/>
      <c r="W764" t="e">
        <v>#N/A</v>
      </c>
      <c r="X764" t="e">
        <v>#N/A</v>
      </c>
      <c r="Y764" t="e">
        <v>#N/A</v>
      </c>
    </row>
    <row r="765" spans="1:25" x14ac:dyDescent="0.35">
      <c r="A765" s="59" t="str">
        <f t="shared" si="101"/>
        <v/>
      </c>
      <c r="B765" s="133"/>
      <c r="C765" s="81">
        <f t="shared" ca="1" si="99"/>
        <v>45729</v>
      </c>
      <c r="D765" s="134"/>
      <c r="E765" s="82" t="str">
        <f t="shared" si="104"/>
        <v/>
      </c>
      <c r="F765" s="135"/>
      <c r="G765" s="135"/>
      <c r="H765" s="135"/>
      <c r="I765" s="145"/>
      <c r="J765" s="144" t="str">
        <f t="shared" si="100"/>
        <v>CL</v>
      </c>
      <c r="K765" s="135"/>
      <c r="L765" s="84">
        <v>0</v>
      </c>
      <c r="M765" s="84">
        <v>0</v>
      </c>
      <c r="N765" s="84">
        <v>0</v>
      </c>
      <c r="O765" s="84">
        <v>0</v>
      </c>
      <c r="P765" s="85"/>
      <c r="Q765" s="86">
        <f t="shared" si="106"/>
        <v>0</v>
      </c>
      <c r="R765" s="87">
        <f t="shared" si="102"/>
        <v>0</v>
      </c>
      <c r="S765" s="87">
        <f t="shared" si="105"/>
        <v>0</v>
      </c>
      <c r="T765" s="136">
        <f t="shared" ca="1" si="103"/>
        <v>45073</v>
      </c>
      <c r="U765" s="154"/>
      <c r="W765" t="e">
        <v>#N/A</v>
      </c>
      <c r="X765" t="e">
        <v>#N/A</v>
      </c>
      <c r="Y765" t="e">
        <v>#N/A</v>
      </c>
    </row>
    <row r="766" spans="1:25" x14ac:dyDescent="0.35">
      <c r="A766" s="59" t="str">
        <f t="shared" si="101"/>
        <v/>
      </c>
      <c r="B766" s="133"/>
      <c r="C766" s="81">
        <f t="shared" ca="1" si="99"/>
        <v>45729</v>
      </c>
      <c r="D766" s="134"/>
      <c r="E766" s="82" t="str">
        <f t="shared" si="104"/>
        <v/>
      </c>
      <c r="F766" s="135"/>
      <c r="G766" s="135"/>
      <c r="H766" s="135"/>
      <c r="I766" s="145"/>
      <c r="J766" s="144" t="str">
        <f t="shared" si="100"/>
        <v>CL</v>
      </c>
      <c r="K766" s="135"/>
      <c r="L766" s="84">
        <v>0</v>
      </c>
      <c r="M766" s="84">
        <v>0</v>
      </c>
      <c r="N766" s="84">
        <v>0</v>
      </c>
      <c r="O766" s="84">
        <v>0</v>
      </c>
      <c r="P766" s="85"/>
      <c r="Q766" s="86">
        <f t="shared" si="106"/>
        <v>0</v>
      </c>
      <c r="R766" s="87">
        <f t="shared" si="102"/>
        <v>0</v>
      </c>
      <c r="S766" s="87">
        <f t="shared" si="105"/>
        <v>0</v>
      </c>
      <c r="T766" s="136">
        <f t="shared" ca="1" si="103"/>
        <v>45073</v>
      </c>
      <c r="U766" s="154"/>
      <c r="W766" t="e">
        <v>#N/A</v>
      </c>
      <c r="X766" t="e">
        <v>#N/A</v>
      </c>
      <c r="Y766" t="e">
        <v>#N/A</v>
      </c>
    </row>
    <row r="767" spans="1:25" x14ac:dyDescent="0.35">
      <c r="A767" s="59" t="str">
        <f t="shared" si="101"/>
        <v/>
      </c>
      <c r="B767" s="133"/>
      <c r="C767" s="81">
        <f t="shared" ca="1" si="99"/>
        <v>45729</v>
      </c>
      <c r="D767" s="134"/>
      <c r="E767" s="82" t="str">
        <f t="shared" si="104"/>
        <v/>
      </c>
      <c r="F767" s="135"/>
      <c r="G767" s="135"/>
      <c r="H767" s="135"/>
      <c r="I767" s="145"/>
      <c r="J767" s="144" t="str">
        <f t="shared" si="100"/>
        <v>CL</v>
      </c>
      <c r="K767" s="135"/>
      <c r="L767" s="84">
        <v>0</v>
      </c>
      <c r="M767" s="84">
        <v>0</v>
      </c>
      <c r="N767" s="84">
        <v>0</v>
      </c>
      <c r="O767" s="84">
        <v>0</v>
      </c>
      <c r="P767" s="85"/>
      <c r="Q767" s="86">
        <f t="shared" si="106"/>
        <v>0</v>
      </c>
      <c r="R767" s="87">
        <f t="shared" si="102"/>
        <v>0</v>
      </c>
      <c r="S767" s="87">
        <f t="shared" si="105"/>
        <v>0</v>
      </c>
      <c r="T767" s="136">
        <f t="shared" ca="1" si="103"/>
        <v>45073</v>
      </c>
      <c r="U767" s="154"/>
      <c r="W767" t="e">
        <v>#N/A</v>
      </c>
      <c r="X767" t="e">
        <v>#N/A</v>
      </c>
      <c r="Y767" t="e">
        <v>#N/A</v>
      </c>
    </row>
    <row r="768" spans="1:25" x14ac:dyDescent="0.35">
      <c r="A768" s="59" t="str">
        <f t="shared" si="101"/>
        <v/>
      </c>
      <c r="B768" s="133"/>
      <c r="C768" s="81">
        <f t="shared" ca="1" si="99"/>
        <v>45729</v>
      </c>
      <c r="D768" s="134"/>
      <c r="E768" s="82" t="str">
        <f t="shared" si="104"/>
        <v/>
      </c>
      <c r="F768" s="135"/>
      <c r="G768" s="135"/>
      <c r="H768" s="135"/>
      <c r="I768" s="145"/>
      <c r="J768" s="144" t="str">
        <f t="shared" si="100"/>
        <v>CL</v>
      </c>
      <c r="K768" s="135"/>
      <c r="L768" s="84">
        <v>0</v>
      </c>
      <c r="M768" s="84">
        <v>0</v>
      </c>
      <c r="N768" s="84">
        <v>0</v>
      </c>
      <c r="O768" s="84">
        <v>0</v>
      </c>
      <c r="P768" s="85"/>
      <c r="Q768" s="86">
        <f t="shared" si="106"/>
        <v>0</v>
      </c>
      <c r="R768" s="87">
        <f t="shared" si="102"/>
        <v>0</v>
      </c>
      <c r="S768" s="87">
        <f t="shared" si="105"/>
        <v>0</v>
      </c>
      <c r="T768" s="136">
        <f t="shared" ca="1" si="103"/>
        <v>45073</v>
      </c>
      <c r="U768" s="154"/>
      <c r="W768" t="e">
        <v>#N/A</v>
      </c>
      <c r="X768" t="e">
        <v>#N/A</v>
      </c>
      <c r="Y768" t="e">
        <v>#N/A</v>
      </c>
    </row>
    <row r="769" spans="1:25" x14ac:dyDescent="0.35">
      <c r="A769" s="59" t="str">
        <f t="shared" si="101"/>
        <v/>
      </c>
      <c r="B769" s="133"/>
      <c r="C769" s="81">
        <f t="shared" ca="1" si="99"/>
        <v>45729</v>
      </c>
      <c r="D769" s="134"/>
      <c r="E769" s="82" t="str">
        <f t="shared" si="104"/>
        <v/>
      </c>
      <c r="F769" s="135"/>
      <c r="G769" s="135"/>
      <c r="H769" s="135"/>
      <c r="I769" s="145"/>
      <c r="J769" s="144" t="str">
        <f t="shared" si="100"/>
        <v>CL</v>
      </c>
      <c r="K769" s="135"/>
      <c r="L769" s="84">
        <v>0</v>
      </c>
      <c r="M769" s="84">
        <v>0</v>
      </c>
      <c r="N769" s="84">
        <v>0</v>
      </c>
      <c r="O769" s="84">
        <v>0</v>
      </c>
      <c r="P769" s="85"/>
      <c r="Q769" s="86">
        <f t="shared" si="106"/>
        <v>0</v>
      </c>
      <c r="R769" s="87">
        <f t="shared" si="102"/>
        <v>0</v>
      </c>
      <c r="S769" s="87">
        <f t="shared" si="105"/>
        <v>0</v>
      </c>
      <c r="T769" s="136">
        <f t="shared" ca="1" si="103"/>
        <v>45073</v>
      </c>
      <c r="U769" s="154"/>
      <c r="W769" t="e">
        <v>#N/A</v>
      </c>
      <c r="X769" t="e">
        <v>#N/A</v>
      </c>
      <c r="Y769" t="e">
        <v>#N/A</v>
      </c>
    </row>
    <row r="770" spans="1:25" x14ac:dyDescent="0.35">
      <c r="A770" s="59" t="str">
        <f t="shared" si="101"/>
        <v/>
      </c>
      <c r="B770" s="133"/>
      <c r="C770" s="81">
        <f t="shared" ca="1" si="99"/>
        <v>45729</v>
      </c>
      <c r="D770" s="134"/>
      <c r="E770" s="82" t="str">
        <f t="shared" si="104"/>
        <v/>
      </c>
      <c r="F770" s="135"/>
      <c r="G770" s="135"/>
      <c r="H770" s="135"/>
      <c r="I770" s="145"/>
      <c r="J770" s="144" t="str">
        <f t="shared" si="100"/>
        <v>CL</v>
      </c>
      <c r="K770" s="135"/>
      <c r="L770" s="84">
        <v>0</v>
      </c>
      <c r="M770" s="84">
        <v>0</v>
      </c>
      <c r="N770" s="84">
        <v>0</v>
      </c>
      <c r="O770" s="84">
        <v>0</v>
      </c>
      <c r="P770" s="85"/>
      <c r="Q770" s="86">
        <f t="shared" si="106"/>
        <v>0</v>
      </c>
      <c r="R770" s="87">
        <f t="shared" si="102"/>
        <v>0</v>
      </c>
      <c r="S770" s="87">
        <f t="shared" si="105"/>
        <v>0</v>
      </c>
      <c r="T770" s="136">
        <f t="shared" ca="1" si="103"/>
        <v>45073</v>
      </c>
      <c r="U770" s="154"/>
      <c r="W770" t="e">
        <v>#N/A</v>
      </c>
      <c r="X770" t="e">
        <v>#N/A</v>
      </c>
      <c r="Y770" t="e">
        <v>#N/A</v>
      </c>
    </row>
    <row r="771" spans="1:25" x14ac:dyDescent="0.35">
      <c r="A771" s="59" t="str">
        <f t="shared" si="101"/>
        <v/>
      </c>
      <c r="B771" s="133"/>
      <c r="C771" s="81">
        <f t="shared" ref="C771:C834" ca="1" si="107">TODAY()</f>
        <v>45729</v>
      </c>
      <c r="D771" s="134"/>
      <c r="E771" s="82" t="str">
        <f t="shared" si="104"/>
        <v/>
      </c>
      <c r="F771" s="135"/>
      <c r="G771" s="135"/>
      <c r="H771" s="135"/>
      <c r="I771" s="145"/>
      <c r="J771" s="144" t="str">
        <f t="shared" ref="J771:J834" si="108">IFERROR(VLOOKUP(H771,AB:AD,2,0),"CL")</f>
        <v>CL</v>
      </c>
      <c r="K771" s="135"/>
      <c r="L771" s="84">
        <v>0</v>
      </c>
      <c r="M771" s="84">
        <v>0</v>
      </c>
      <c r="N771" s="84">
        <v>0</v>
      </c>
      <c r="O771" s="84">
        <v>0</v>
      </c>
      <c r="P771" s="85"/>
      <c r="Q771" s="86">
        <f t="shared" si="106"/>
        <v>0</v>
      </c>
      <c r="R771" s="87">
        <f t="shared" si="102"/>
        <v>0</v>
      </c>
      <c r="S771" s="87">
        <f t="shared" si="105"/>
        <v>0</v>
      </c>
      <c r="T771" s="136">
        <f t="shared" ca="1" si="103"/>
        <v>45073</v>
      </c>
      <c r="U771" s="154"/>
      <c r="W771" t="e">
        <v>#N/A</v>
      </c>
      <c r="X771" t="e">
        <v>#N/A</v>
      </c>
      <c r="Y771" t="e">
        <v>#N/A</v>
      </c>
    </row>
    <row r="772" spans="1:25" x14ac:dyDescent="0.35">
      <c r="A772" s="59" t="str">
        <f t="shared" ref="A772:A835" si="109">CONCATENATE(D772,G772)</f>
        <v/>
      </c>
      <c r="B772" s="133"/>
      <c r="C772" s="81">
        <f t="shared" ca="1" si="107"/>
        <v>45729</v>
      </c>
      <c r="D772" s="134"/>
      <c r="E772" s="82" t="str">
        <f t="shared" si="104"/>
        <v/>
      </c>
      <c r="F772" s="135"/>
      <c r="G772" s="135"/>
      <c r="H772" s="135"/>
      <c r="I772" s="145"/>
      <c r="J772" s="144" t="str">
        <f t="shared" si="108"/>
        <v>CL</v>
      </c>
      <c r="K772" s="135"/>
      <c r="L772" s="84">
        <v>0</v>
      </c>
      <c r="M772" s="84">
        <v>0</v>
      </c>
      <c r="N772" s="84">
        <v>0</v>
      </c>
      <c r="O772" s="84">
        <v>0</v>
      </c>
      <c r="P772" s="85"/>
      <c r="Q772" s="86">
        <f t="shared" si="106"/>
        <v>0</v>
      </c>
      <c r="R772" s="87">
        <f t="shared" si="102"/>
        <v>0</v>
      </c>
      <c r="S772" s="87">
        <f t="shared" si="105"/>
        <v>0</v>
      </c>
      <c r="T772" s="136">
        <f t="shared" ca="1" si="103"/>
        <v>45073</v>
      </c>
      <c r="U772" s="154"/>
      <c r="W772" t="e">
        <v>#N/A</v>
      </c>
      <c r="X772" t="e">
        <v>#N/A</v>
      </c>
      <c r="Y772" t="e">
        <v>#N/A</v>
      </c>
    </row>
    <row r="773" spans="1:25" x14ac:dyDescent="0.35">
      <c r="A773" s="59" t="str">
        <f t="shared" si="109"/>
        <v/>
      </c>
      <c r="B773" s="133"/>
      <c r="C773" s="81">
        <f t="shared" ca="1" si="107"/>
        <v>45729</v>
      </c>
      <c r="D773" s="134"/>
      <c r="E773" s="82" t="str">
        <f t="shared" si="104"/>
        <v/>
      </c>
      <c r="F773" s="135"/>
      <c r="G773" s="135"/>
      <c r="H773" s="135"/>
      <c r="I773" s="145"/>
      <c r="J773" s="144" t="str">
        <f t="shared" si="108"/>
        <v>CL</v>
      </c>
      <c r="K773" s="135"/>
      <c r="L773" s="84">
        <v>0</v>
      </c>
      <c r="M773" s="84">
        <v>0</v>
      </c>
      <c r="N773" s="84">
        <v>0</v>
      </c>
      <c r="O773" s="84">
        <v>0</v>
      </c>
      <c r="P773" s="85"/>
      <c r="Q773" s="86">
        <f t="shared" si="106"/>
        <v>0</v>
      </c>
      <c r="R773" s="87">
        <f t="shared" si="102"/>
        <v>0</v>
      </c>
      <c r="S773" s="87">
        <f t="shared" si="105"/>
        <v>0</v>
      </c>
      <c r="T773" s="136">
        <f t="shared" ca="1" si="103"/>
        <v>45073</v>
      </c>
      <c r="U773" s="154"/>
      <c r="W773" t="e">
        <v>#N/A</v>
      </c>
      <c r="X773" t="e">
        <v>#N/A</v>
      </c>
      <c r="Y773" t="e">
        <v>#N/A</v>
      </c>
    </row>
    <row r="774" spans="1:25" x14ac:dyDescent="0.35">
      <c r="A774" s="59" t="str">
        <f t="shared" si="109"/>
        <v/>
      </c>
      <c r="B774" s="133"/>
      <c r="C774" s="81">
        <f t="shared" ca="1" si="107"/>
        <v>45729</v>
      </c>
      <c r="D774" s="134"/>
      <c r="E774" s="82" t="str">
        <f t="shared" si="104"/>
        <v/>
      </c>
      <c r="F774" s="135"/>
      <c r="G774" s="135"/>
      <c r="H774" s="135"/>
      <c r="I774" s="145"/>
      <c r="J774" s="144" t="str">
        <f t="shared" si="108"/>
        <v>CL</v>
      </c>
      <c r="K774" s="135"/>
      <c r="L774" s="84">
        <v>0</v>
      </c>
      <c r="M774" s="84">
        <v>0</v>
      </c>
      <c r="N774" s="84">
        <v>0</v>
      </c>
      <c r="O774" s="84">
        <v>0</v>
      </c>
      <c r="P774" s="85"/>
      <c r="Q774" s="86">
        <f t="shared" si="106"/>
        <v>0</v>
      </c>
      <c r="R774" s="87">
        <f t="shared" si="102"/>
        <v>0</v>
      </c>
      <c r="S774" s="87">
        <f t="shared" si="105"/>
        <v>0</v>
      </c>
      <c r="T774" s="136">
        <f t="shared" ca="1" si="103"/>
        <v>45073</v>
      </c>
      <c r="U774" s="154"/>
      <c r="W774" t="e">
        <v>#N/A</v>
      </c>
      <c r="X774" t="e">
        <v>#N/A</v>
      </c>
      <c r="Y774" t="e">
        <v>#N/A</v>
      </c>
    </row>
    <row r="775" spans="1:25" x14ac:dyDescent="0.35">
      <c r="A775" s="59" t="str">
        <f t="shared" si="109"/>
        <v/>
      </c>
      <c r="B775" s="133"/>
      <c r="C775" s="81">
        <f t="shared" ca="1" si="107"/>
        <v>45729</v>
      </c>
      <c r="D775" s="134"/>
      <c r="E775" s="82" t="str">
        <f t="shared" si="104"/>
        <v/>
      </c>
      <c r="F775" s="135"/>
      <c r="G775" s="135"/>
      <c r="H775" s="135"/>
      <c r="I775" s="145"/>
      <c r="J775" s="144" t="str">
        <f t="shared" si="108"/>
        <v>CL</v>
      </c>
      <c r="K775" s="135"/>
      <c r="L775" s="84">
        <v>0</v>
      </c>
      <c r="M775" s="84">
        <v>0</v>
      </c>
      <c r="N775" s="84">
        <v>0</v>
      </c>
      <c r="O775" s="84">
        <v>0</v>
      </c>
      <c r="P775" s="85"/>
      <c r="Q775" s="86">
        <f t="shared" si="106"/>
        <v>0</v>
      </c>
      <c r="R775" s="87">
        <f t="shared" si="102"/>
        <v>0</v>
      </c>
      <c r="S775" s="87">
        <f t="shared" si="105"/>
        <v>0</v>
      </c>
      <c r="T775" s="136">
        <f t="shared" ca="1" si="103"/>
        <v>45073</v>
      </c>
      <c r="U775" s="154"/>
      <c r="W775" t="e">
        <v>#N/A</v>
      </c>
      <c r="X775" t="e">
        <v>#N/A</v>
      </c>
      <c r="Y775" t="e">
        <v>#N/A</v>
      </c>
    </row>
    <row r="776" spans="1:25" x14ac:dyDescent="0.35">
      <c r="A776" s="59" t="str">
        <f t="shared" si="109"/>
        <v/>
      </c>
      <c r="B776" s="133"/>
      <c r="C776" s="81">
        <f t="shared" ca="1" si="107"/>
        <v>45729</v>
      </c>
      <c r="D776" s="134"/>
      <c r="E776" s="82" t="str">
        <f t="shared" si="104"/>
        <v/>
      </c>
      <c r="F776" s="135"/>
      <c r="G776" s="135"/>
      <c r="H776" s="135"/>
      <c r="I776" s="145"/>
      <c r="J776" s="144" t="str">
        <f t="shared" si="108"/>
        <v>CL</v>
      </c>
      <c r="K776" s="135"/>
      <c r="L776" s="84">
        <v>0</v>
      </c>
      <c r="M776" s="84">
        <v>0</v>
      </c>
      <c r="N776" s="84">
        <v>0</v>
      </c>
      <c r="O776" s="84">
        <v>0</v>
      </c>
      <c r="P776" s="85"/>
      <c r="Q776" s="86">
        <f t="shared" si="106"/>
        <v>0</v>
      </c>
      <c r="R776" s="87">
        <f t="shared" si="102"/>
        <v>0</v>
      </c>
      <c r="S776" s="87">
        <f t="shared" si="105"/>
        <v>0</v>
      </c>
      <c r="T776" s="136">
        <f t="shared" ca="1" si="103"/>
        <v>45073</v>
      </c>
      <c r="U776" s="154"/>
      <c r="W776" t="e">
        <v>#N/A</v>
      </c>
      <c r="X776" t="e">
        <v>#N/A</v>
      </c>
      <c r="Y776" t="e">
        <v>#N/A</v>
      </c>
    </row>
    <row r="777" spans="1:25" x14ac:dyDescent="0.35">
      <c r="A777" s="59" t="str">
        <f t="shared" si="109"/>
        <v/>
      </c>
      <c r="B777" s="133"/>
      <c r="C777" s="81">
        <f t="shared" ca="1" si="107"/>
        <v>45729</v>
      </c>
      <c r="D777" s="134"/>
      <c r="E777" s="82" t="str">
        <f t="shared" si="104"/>
        <v/>
      </c>
      <c r="F777" s="135"/>
      <c r="G777" s="135"/>
      <c r="H777" s="135"/>
      <c r="I777" s="145"/>
      <c r="J777" s="144" t="str">
        <f t="shared" si="108"/>
        <v>CL</v>
      </c>
      <c r="K777" s="135"/>
      <c r="L777" s="84">
        <v>0</v>
      </c>
      <c r="M777" s="84">
        <v>0</v>
      </c>
      <c r="N777" s="84">
        <v>0</v>
      </c>
      <c r="O777" s="84">
        <v>0</v>
      </c>
      <c r="P777" s="85"/>
      <c r="Q777" s="86">
        <f t="shared" si="106"/>
        <v>0</v>
      </c>
      <c r="R777" s="87">
        <f t="shared" si="102"/>
        <v>0</v>
      </c>
      <c r="S777" s="87">
        <f t="shared" si="105"/>
        <v>0</v>
      </c>
      <c r="T777" s="136">
        <f t="shared" ca="1" si="103"/>
        <v>45073</v>
      </c>
      <c r="U777" s="154"/>
      <c r="W777" t="e">
        <v>#N/A</v>
      </c>
      <c r="X777" t="e">
        <v>#N/A</v>
      </c>
      <c r="Y777" t="e">
        <v>#N/A</v>
      </c>
    </row>
    <row r="778" spans="1:25" x14ac:dyDescent="0.35">
      <c r="A778" s="59" t="str">
        <f t="shared" si="109"/>
        <v/>
      </c>
      <c r="B778" s="133"/>
      <c r="C778" s="81">
        <f t="shared" ca="1" si="107"/>
        <v>45729</v>
      </c>
      <c r="D778" s="134"/>
      <c r="E778" s="82" t="str">
        <f t="shared" si="104"/>
        <v/>
      </c>
      <c r="F778" s="135"/>
      <c r="G778" s="135"/>
      <c r="H778" s="135"/>
      <c r="I778" s="145"/>
      <c r="J778" s="144" t="str">
        <f t="shared" si="108"/>
        <v>CL</v>
      </c>
      <c r="K778" s="135"/>
      <c r="L778" s="84">
        <v>0</v>
      </c>
      <c r="M778" s="84">
        <v>0</v>
      </c>
      <c r="N778" s="84">
        <v>0</v>
      </c>
      <c r="O778" s="84">
        <v>0</v>
      </c>
      <c r="P778" s="85"/>
      <c r="Q778" s="86">
        <f t="shared" si="106"/>
        <v>0</v>
      </c>
      <c r="R778" s="87">
        <f t="shared" si="102"/>
        <v>0</v>
      </c>
      <c r="S778" s="87">
        <f t="shared" si="105"/>
        <v>0</v>
      </c>
      <c r="T778" s="136">
        <f t="shared" ca="1" si="103"/>
        <v>45073</v>
      </c>
      <c r="U778" s="154"/>
      <c r="W778" t="e">
        <v>#N/A</v>
      </c>
      <c r="X778" t="e">
        <v>#N/A</v>
      </c>
      <c r="Y778" t="e">
        <v>#N/A</v>
      </c>
    </row>
    <row r="779" spans="1:25" x14ac:dyDescent="0.35">
      <c r="A779" s="59" t="str">
        <f t="shared" si="109"/>
        <v/>
      </c>
      <c r="B779" s="133"/>
      <c r="C779" s="81">
        <f t="shared" ca="1" si="107"/>
        <v>45729</v>
      </c>
      <c r="D779" s="134"/>
      <c r="E779" s="82" t="str">
        <f t="shared" si="104"/>
        <v/>
      </c>
      <c r="F779" s="135"/>
      <c r="G779" s="135"/>
      <c r="H779" s="135"/>
      <c r="I779" s="145"/>
      <c r="J779" s="144" t="str">
        <f t="shared" si="108"/>
        <v>CL</v>
      </c>
      <c r="K779" s="135"/>
      <c r="L779" s="84">
        <v>0</v>
      </c>
      <c r="M779" s="84">
        <v>0</v>
      </c>
      <c r="N779" s="84">
        <v>0</v>
      </c>
      <c r="O779" s="84">
        <v>0</v>
      </c>
      <c r="P779" s="85"/>
      <c r="Q779" s="86">
        <f t="shared" si="106"/>
        <v>0</v>
      </c>
      <c r="R779" s="87">
        <f t="shared" si="102"/>
        <v>0</v>
      </c>
      <c r="S779" s="87">
        <f t="shared" si="105"/>
        <v>0</v>
      </c>
      <c r="T779" s="136">
        <f t="shared" ca="1" si="103"/>
        <v>45073</v>
      </c>
      <c r="U779" s="154"/>
      <c r="W779" t="e">
        <v>#N/A</v>
      </c>
      <c r="X779" t="e">
        <v>#N/A</v>
      </c>
      <c r="Y779" t="e">
        <v>#N/A</v>
      </c>
    </row>
    <row r="780" spans="1:25" x14ac:dyDescent="0.35">
      <c r="A780" s="59" t="str">
        <f t="shared" si="109"/>
        <v/>
      </c>
      <c r="B780" s="133"/>
      <c r="C780" s="81">
        <f t="shared" ca="1" si="107"/>
        <v>45729</v>
      </c>
      <c r="D780" s="134"/>
      <c r="E780" s="82" t="str">
        <f t="shared" si="104"/>
        <v/>
      </c>
      <c r="F780" s="135"/>
      <c r="G780" s="135"/>
      <c r="H780" s="135"/>
      <c r="I780" s="145"/>
      <c r="J780" s="144" t="str">
        <f t="shared" si="108"/>
        <v>CL</v>
      </c>
      <c r="K780" s="135"/>
      <c r="L780" s="84">
        <v>0</v>
      </c>
      <c r="M780" s="84">
        <v>0</v>
      </c>
      <c r="N780" s="84">
        <v>0</v>
      </c>
      <c r="O780" s="84">
        <v>0</v>
      </c>
      <c r="P780" s="85"/>
      <c r="Q780" s="86">
        <f t="shared" si="106"/>
        <v>0</v>
      </c>
      <c r="R780" s="87">
        <f t="shared" si="102"/>
        <v>0</v>
      </c>
      <c r="S780" s="87">
        <f t="shared" si="105"/>
        <v>0</v>
      </c>
      <c r="T780" s="136">
        <f t="shared" ca="1" si="103"/>
        <v>45073</v>
      </c>
      <c r="U780" s="154"/>
      <c r="W780" t="e">
        <v>#N/A</v>
      </c>
      <c r="X780" t="e">
        <v>#N/A</v>
      </c>
      <c r="Y780" t="e">
        <v>#N/A</v>
      </c>
    </row>
    <row r="781" spans="1:25" x14ac:dyDescent="0.35">
      <c r="A781" s="59" t="str">
        <f t="shared" si="109"/>
        <v/>
      </c>
      <c r="B781" s="133"/>
      <c r="C781" s="81">
        <f t="shared" ca="1" si="107"/>
        <v>45729</v>
      </c>
      <c r="D781" s="134"/>
      <c r="E781" s="82" t="str">
        <f t="shared" si="104"/>
        <v/>
      </c>
      <c r="F781" s="135"/>
      <c r="G781" s="135"/>
      <c r="H781" s="135"/>
      <c r="I781" s="145"/>
      <c r="J781" s="144" t="str">
        <f t="shared" si="108"/>
        <v>CL</v>
      </c>
      <c r="K781" s="135"/>
      <c r="L781" s="84">
        <v>0</v>
      </c>
      <c r="M781" s="84">
        <v>0</v>
      </c>
      <c r="N781" s="84">
        <v>0</v>
      </c>
      <c r="O781" s="84">
        <v>0</v>
      </c>
      <c r="P781" s="85"/>
      <c r="Q781" s="86">
        <f t="shared" si="106"/>
        <v>0</v>
      </c>
      <c r="R781" s="87">
        <f t="shared" ref="R781:R844" si="110">IFERROR(VLOOKUP(H781,AB:AE,3,0),0)</f>
        <v>0</v>
      </c>
      <c r="S781" s="87">
        <f t="shared" si="105"/>
        <v>0</v>
      </c>
      <c r="T781" s="136">
        <f t="shared" ref="T781:T844" ca="1" si="111">DAYS360(B781,C781)</f>
        <v>45073</v>
      </c>
      <c r="U781" s="154"/>
      <c r="W781" t="e">
        <v>#N/A</v>
      </c>
      <c r="X781" t="e">
        <v>#N/A</v>
      </c>
      <c r="Y781" t="e">
        <v>#N/A</v>
      </c>
    </row>
    <row r="782" spans="1:25" x14ac:dyDescent="0.35">
      <c r="A782" s="59" t="str">
        <f t="shared" si="109"/>
        <v/>
      </c>
      <c r="B782" s="133"/>
      <c r="C782" s="81">
        <f t="shared" ca="1" si="107"/>
        <v>45729</v>
      </c>
      <c r="D782" s="134"/>
      <c r="E782" s="82" t="str">
        <f t="shared" si="104"/>
        <v/>
      </c>
      <c r="F782" s="135"/>
      <c r="G782" s="135"/>
      <c r="H782" s="135"/>
      <c r="I782" s="145"/>
      <c r="J782" s="144" t="str">
        <f t="shared" si="108"/>
        <v>CL</v>
      </c>
      <c r="K782" s="135"/>
      <c r="L782" s="84">
        <v>0</v>
      </c>
      <c r="M782" s="84">
        <v>0</v>
      </c>
      <c r="N782" s="84">
        <v>0</v>
      </c>
      <c r="O782" s="84">
        <v>0</v>
      </c>
      <c r="P782" s="85"/>
      <c r="Q782" s="86">
        <f t="shared" si="106"/>
        <v>0</v>
      </c>
      <c r="R782" s="87">
        <f t="shared" si="110"/>
        <v>0</v>
      </c>
      <c r="S782" s="87">
        <f t="shared" si="105"/>
        <v>0</v>
      </c>
      <c r="T782" s="136">
        <f t="shared" ca="1" si="111"/>
        <v>45073</v>
      </c>
      <c r="U782" s="154"/>
      <c r="W782" t="e">
        <v>#N/A</v>
      </c>
      <c r="X782" t="e">
        <v>#N/A</v>
      </c>
      <c r="Y782" t="e">
        <v>#N/A</v>
      </c>
    </row>
    <row r="783" spans="1:25" x14ac:dyDescent="0.35">
      <c r="A783" s="59" t="str">
        <f t="shared" si="109"/>
        <v/>
      </c>
      <c r="B783" s="133"/>
      <c r="C783" s="81">
        <f t="shared" ca="1" si="107"/>
        <v>45729</v>
      </c>
      <c r="D783" s="134"/>
      <c r="E783" s="82" t="str">
        <f t="shared" si="104"/>
        <v/>
      </c>
      <c r="F783" s="135"/>
      <c r="G783" s="135"/>
      <c r="H783" s="135"/>
      <c r="I783" s="145"/>
      <c r="J783" s="144" t="str">
        <f t="shared" si="108"/>
        <v>CL</v>
      </c>
      <c r="K783" s="135"/>
      <c r="L783" s="84">
        <v>0</v>
      </c>
      <c r="M783" s="84">
        <v>0</v>
      </c>
      <c r="N783" s="84">
        <v>0</v>
      </c>
      <c r="O783" s="84">
        <v>0</v>
      </c>
      <c r="P783" s="85"/>
      <c r="Q783" s="86">
        <f t="shared" si="106"/>
        <v>0</v>
      </c>
      <c r="R783" s="87">
        <f t="shared" si="110"/>
        <v>0</v>
      </c>
      <c r="S783" s="87">
        <f t="shared" si="105"/>
        <v>0</v>
      </c>
      <c r="T783" s="136">
        <f t="shared" ca="1" si="111"/>
        <v>45073</v>
      </c>
      <c r="U783" s="154"/>
      <c r="W783" t="e">
        <v>#N/A</v>
      </c>
      <c r="X783" t="e">
        <v>#N/A</v>
      </c>
      <c r="Y783" t="e">
        <v>#N/A</v>
      </c>
    </row>
    <row r="784" spans="1:25" x14ac:dyDescent="0.35">
      <c r="A784" s="59" t="str">
        <f t="shared" si="109"/>
        <v/>
      </c>
      <c r="B784" s="133"/>
      <c r="C784" s="81">
        <f t="shared" ca="1" si="107"/>
        <v>45729</v>
      </c>
      <c r="D784" s="134"/>
      <c r="E784" s="82" t="str">
        <f t="shared" si="104"/>
        <v/>
      </c>
      <c r="F784" s="135"/>
      <c r="G784" s="135"/>
      <c r="H784" s="135"/>
      <c r="I784" s="145"/>
      <c r="J784" s="144" t="str">
        <f t="shared" si="108"/>
        <v>CL</v>
      </c>
      <c r="K784" s="135"/>
      <c r="L784" s="84">
        <v>0</v>
      </c>
      <c r="M784" s="84">
        <v>0</v>
      </c>
      <c r="N784" s="84">
        <v>0</v>
      </c>
      <c r="O784" s="84">
        <v>0</v>
      </c>
      <c r="P784" s="85"/>
      <c r="Q784" s="86">
        <f t="shared" si="106"/>
        <v>0</v>
      </c>
      <c r="R784" s="87">
        <f t="shared" si="110"/>
        <v>0</v>
      </c>
      <c r="S784" s="87">
        <f t="shared" si="105"/>
        <v>0</v>
      </c>
      <c r="T784" s="136">
        <f t="shared" ca="1" si="111"/>
        <v>45073</v>
      </c>
      <c r="U784" s="154"/>
      <c r="W784" t="e">
        <v>#N/A</v>
      </c>
      <c r="X784" t="e">
        <v>#N/A</v>
      </c>
      <c r="Y784" t="e">
        <v>#N/A</v>
      </c>
    </row>
    <row r="785" spans="1:25" x14ac:dyDescent="0.35">
      <c r="A785" s="59" t="str">
        <f t="shared" si="109"/>
        <v/>
      </c>
      <c r="B785" s="133"/>
      <c r="C785" s="81">
        <f t="shared" ca="1" si="107"/>
        <v>45729</v>
      </c>
      <c r="D785" s="134"/>
      <c r="E785" s="82" t="str">
        <f t="shared" si="104"/>
        <v/>
      </c>
      <c r="F785" s="135"/>
      <c r="G785" s="135"/>
      <c r="H785" s="135"/>
      <c r="I785" s="145"/>
      <c r="J785" s="144" t="str">
        <f t="shared" si="108"/>
        <v>CL</v>
      </c>
      <c r="K785" s="135"/>
      <c r="L785" s="84">
        <v>0</v>
      </c>
      <c r="M785" s="84">
        <v>0</v>
      </c>
      <c r="N785" s="84">
        <v>0</v>
      </c>
      <c r="O785" s="84">
        <v>0</v>
      </c>
      <c r="P785" s="85"/>
      <c r="Q785" s="86">
        <f t="shared" si="106"/>
        <v>0</v>
      </c>
      <c r="R785" s="87">
        <f t="shared" si="110"/>
        <v>0</v>
      </c>
      <c r="S785" s="87">
        <f t="shared" si="105"/>
        <v>0</v>
      </c>
      <c r="T785" s="136">
        <f t="shared" ca="1" si="111"/>
        <v>45073</v>
      </c>
      <c r="U785" s="154"/>
      <c r="W785" t="e">
        <v>#N/A</v>
      </c>
      <c r="X785" t="e">
        <v>#N/A</v>
      </c>
      <c r="Y785" t="e">
        <v>#N/A</v>
      </c>
    </row>
    <row r="786" spans="1:25" x14ac:dyDescent="0.35">
      <c r="A786" s="59" t="str">
        <f t="shared" si="109"/>
        <v/>
      </c>
      <c r="B786" s="133"/>
      <c r="C786" s="81">
        <f t="shared" ca="1" si="107"/>
        <v>45729</v>
      </c>
      <c r="D786" s="134"/>
      <c r="E786" s="82" t="str">
        <f t="shared" si="104"/>
        <v/>
      </c>
      <c r="F786" s="135"/>
      <c r="G786" s="135"/>
      <c r="H786" s="135"/>
      <c r="I786" s="145"/>
      <c r="J786" s="144" t="str">
        <f t="shared" si="108"/>
        <v>CL</v>
      </c>
      <c r="K786" s="135"/>
      <c r="L786" s="84">
        <v>0</v>
      </c>
      <c r="M786" s="84">
        <v>0</v>
      </c>
      <c r="N786" s="84">
        <v>0</v>
      </c>
      <c r="O786" s="84">
        <v>0</v>
      </c>
      <c r="P786" s="85"/>
      <c r="Q786" s="86">
        <f t="shared" si="106"/>
        <v>0</v>
      </c>
      <c r="R786" s="87">
        <f t="shared" si="110"/>
        <v>0</v>
      </c>
      <c r="S786" s="87">
        <f t="shared" si="105"/>
        <v>0</v>
      </c>
      <c r="T786" s="136">
        <f t="shared" ca="1" si="111"/>
        <v>45073</v>
      </c>
      <c r="U786" s="154"/>
      <c r="W786" t="e">
        <v>#N/A</v>
      </c>
      <c r="X786" t="e">
        <v>#N/A</v>
      </c>
      <c r="Y786" t="e">
        <v>#N/A</v>
      </c>
    </row>
    <row r="787" spans="1:25" x14ac:dyDescent="0.35">
      <c r="A787" s="59" t="str">
        <f t="shared" si="109"/>
        <v/>
      </c>
      <c r="B787" s="133"/>
      <c r="C787" s="81">
        <f t="shared" ca="1" si="107"/>
        <v>45729</v>
      </c>
      <c r="D787" s="134"/>
      <c r="E787" s="82" t="str">
        <f t="shared" si="104"/>
        <v/>
      </c>
      <c r="F787" s="135"/>
      <c r="G787" s="135"/>
      <c r="H787" s="135"/>
      <c r="I787" s="145"/>
      <c r="J787" s="144" t="str">
        <f t="shared" si="108"/>
        <v>CL</v>
      </c>
      <c r="K787" s="135"/>
      <c r="L787" s="84">
        <v>0</v>
      </c>
      <c r="M787" s="84">
        <v>0</v>
      </c>
      <c r="N787" s="84">
        <v>0</v>
      </c>
      <c r="O787" s="84">
        <v>0</v>
      </c>
      <c r="P787" s="85"/>
      <c r="Q787" s="86">
        <f t="shared" si="106"/>
        <v>0</v>
      </c>
      <c r="R787" s="87">
        <f t="shared" si="110"/>
        <v>0</v>
      </c>
      <c r="S787" s="87">
        <f t="shared" si="105"/>
        <v>0</v>
      </c>
      <c r="T787" s="136">
        <f t="shared" ca="1" si="111"/>
        <v>45073</v>
      </c>
      <c r="U787" s="154"/>
      <c r="W787" t="e">
        <v>#N/A</v>
      </c>
      <c r="X787" t="e">
        <v>#N/A</v>
      </c>
      <c r="Y787" t="e">
        <v>#N/A</v>
      </c>
    </row>
    <row r="788" spans="1:25" x14ac:dyDescent="0.35">
      <c r="A788" s="59" t="str">
        <f t="shared" si="109"/>
        <v/>
      </c>
      <c r="B788" s="133"/>
      <c r="C788" s="81">
        <f t="shared" ca="1" si="107"/>
        <v>45729</v>
      </c>
      <c r="D788" s="134"/>
      <c r="E788" s="82" t="str">
        <f t="shared" si="104"/>
        <v/>
      </c>
      <c r="F788" s="135"/>
      <c r="G788" s="135"/>
      <c r="H788" s="135"/>
      <c r="I788" s="145"/>
      <c r="J788" s="144" t="str">
        <f t="shared" si="108"/>
        <v>CL</v>
      </c>
      <c r="K788" s="135"/>
      <c r="L788" s="84">
        <v>0</v>
      </c>
      <c r="M788" s="84">
        <v>0</v>
      </c>
      <c r="N788" s="84">
        <v>0</v>
      </c>
      <c r="O788" s="84">
        <v>0</v>
      </c>
      <c r="P788" s="85"/>
      <c r="Q788" s="86">
        <f t="shared" si="106"/>
        <v>0</v>
      </c>
      <c r="R788" s="87">
        <f t="shared" si="110"/>
        <v>0</v>
      </c>
      <c r="S788" s="87">
        <f t="shared" si="105"/>
        <v>0</v>
      </c>
      <c r="T788" s="136">
        <f t="shared" ca="1" si="111"/>
        <v>45073</v>
      </c>
      <c r="U788" s="154"/>
      <c r="W788" t="e">
        <v>#N/A</v>
      </c>
      <c r="X788" t="e">
        <v>#N/A</v>
      </c>
      <c r="Y788" t="e">
        <v>#N/A</v>
      </c>
    </row>
    <row r="789" spans="1:25" x14ac:dyDescent="0.35">
      <c r="A789" s="59" t="str">
        <f t="shared" si="109"/>
        <v/>
      </c>
      <c r="B789" s="133"/>
      <c r="C789" s="81">
        <f t="shared" ca="1" si="107"/>
        <v>45729</v>
      </c>
      <c r="D789" s="134"/>
      <c r="E789" s="82" t="str">
        <f t="shared" si="104"/>
        <v/>
      </c>
      <c r="F789" s="135"/>
      <c r="G789" s="135"/>
      <c r="H789" s="135"/>
      <c r="I789" s="145"/>
      <c r="J789" s="144" t="str">
        <f t="shared" si="108"/>
        <v>CL</v>
      </c>
      <c r="K789" s="135"/>
      <c r="L789" s="84">
        <v>0</v>
      </c>
      <c r="M789" s="84">
        <v>0</v>
      </c>
      <c r="N789" s="84">
        <v>0</v>
      </c>
      <c r="O789" s="84">
        <v>0</v>
      </c>
      <c r="P789" s="85"/>
      <c r="Q789" s="86">
        <f t="shared" si="106"/>
        <v>0</v>
      </c>
      <c r="R789" s="87">
        <f t="shared" si="110"/>
        <v>0</v>
      </c>
      <c r="S789" s="87">
        <f t="shared" si="105"/>
        <v>0</v>
      </c>
      <c r="T789" s="136">
        <f t="shared" ca="1" si="111"/>
        <v>45073</v>
      </c>
      <c r="U789" s="154"/>
      <c r="W789" t="e">
        <v>#N/A</v>
      </c>
      <c r="X789" t="e">
        <v>#N/A</v>
      </c>
      <c r="Y789" t="e">
        <v>#N/A</v>
      </c>
    </row>
    <row r="790" spans="1:25" x14ac:dyDescent="0.35">
      <c r="A790" s="59" t="str">
        <f t="shared" si="109"/>
        <v/>
      </c>
      <c r="B790" s="133"/>
      <c r="C790" s="81">
        <f t="shared" ca="1" si="107"/>
        <v>45729</v>
      </c>
      <c r="D790" s="134"/>
      <c r="E790" s="82" t="str">
        <f t="shared" si="104"/>
        <v/>
      </c>
      <c r="F790" s="135"/>
      <c r="G790" s="135"/>
      <c r="H790" s="135"/>
      <c r="I790" s="145"/>
      <c r="J790" s="144" t="str">
        <f t="shared" si="108"/>
        <v>CL</v>
      </c>
      <c r="K790" s="135"/>
      <c r="L790" s="84">
        <v>0</v>
      </c>
      <c r="M790" s="84">
        <v>0</v>
      </c>
      <c r="N790" s="84">
        <v>0</v>
      </c>
      <c r="O790" s="84">
        <v>0</v>
      </c>
      <c r="P790" s="85"/>
      <c r="Q790" s="86">
        <f t="shared" si="106"/>
        <v>0</v>
      </c>
      <c r="R790" s="87">
        <f t="shared" si="110"/>
        <v>0</v>
      </c>
      <c r="S790" s="87">
        <f t="shared" si="105"/>
        <v>0</v>
      </c>
      <c r="T790" s="136">
        <f t="shared" ca="1" si="111"/>
        <v>45073</v>
      </c>
      <c r="U790" s="154"/>
      <c r="W790" t="e">
        <v>#N/A</v>
      </c>
      <c r="X790" t="e">
        <v>#N/A</v>
      </c>
      <c r="Y790" t="e">
        <v>#N/A</v>
      </c>
    </row>
    <row r="791" spans="1:25" x14ac:dyDescent="0.35">
      <c r="A791" s="59" t="str">
        <f t="shared" si="109"/>
        <v/>
      </c>
      <c r="B791" s="133"/>
      <c r="C791" s="81">
        <f t="shared" ca="1" si="107"/>
        <v>45729</v>
      </c>
      <c r="D791" s="134"/>
      <c r="E791" s="82" t="str">
        <f t="shared" si="104"/>
        <v/>
      </c>
      <c r="F791" s="135"/>
      <c r="G791" s="135"/>
      <c r="H791" s="135"/>
      <c r="I791" s="145"/>
      <c r="J791" s="144" t="str">
        <f t="shared" si="108"/>
        <v>CL</v>
      </c>
      <c r="K791" s="135"/>
      <c r="L791" s="84">
        <v>0</v>
      </c>
      <c r="M791" s="84">
        <v>0</v>
      </c>
      <c r="N791" s="84">
        <v>0</v>
      </c>
      <c r="O791" s="84">
        <v>0</v>
      </c>
      <c r="P791" s="85"/>
      <c r="Q791" s="86">
        <f t="shared" si="106"/>
        <v>0</v>
      </c>
      <c r="R791" s="87">
        <f t="shared" si="110"/>
        <v>0</v>
      </c>
      <c r="S791" s="87">
        <f t="shared" si="105"/>
        <v>0</v>
      </c>
      <c r="T791" s="136">
        <f t="shared" ca="1" si="111"/>
        <v>45073</v>
      </c>
      <c r="U791" s="154"/>
      <c r="W791" t="e">
        <v>#N/A</v>
      </c>
      <c r="X791" t="e">
        <v>#N/A</v>
      </c>
      <c r="Y791" t="e">
        <v>#N/A</v>
      </c>
    </row>
    <row r="792" spans="1:25" x14ac:dyDescent="0.35">
      <c r="A792" s="59" t="str">
        <f t="shared" si="109"/>
        <v/>
      </c>
      <c r="B792" s="133"/>
      <c r="C792" s="81">
        <f t="shared" ca="1" si="107"/>
        <v>45729</v>
      </c>
      <c r="D792" s="134"/>
      <c r="E792" s="82" t="str">
        <f t="shared" si="104"/>
        <v/>
      </c>
      <c r="F792" s="135"/>
      <c r="G792" s="135"/>
      <c r="H792" s="135"/>
      <c r="I792" s="145"/>
      <c r="J792" s="144" t="str">
        <f t="shared" si="108"/>
        <v>CL</v>
      </c>
      <c r="K792" s="135"/>
      <c r="L792" s="84">
        <v>0</v>
      </c>
      <c r="M792" s="84">
        <v>0</v>
      </c>
      <c r="N792" s="84">
        <v>0</v>
      </c>
      <c r="O792" s="84">
        <v>0</v>
      </c>
      <c r="P792" s="85"/>
      <c r="Q792" s="86">
        <f t="shared" si="106"/>
        <v>0</v>
      </c>
      <c r="R792" s="87">
        <f t="shared" si="110"/>
        <v>0</v>
      </c>
      <c r="S792" s="87">
        <f t="shared" si="105"/>
        <v>0</v>
      </c>
      <c r="T792" s="136">
        <f t="shared" ca="1" si="111"/>
        <v>45073</v>
      </c>
      <c r="U792" s="154"/>
      <c r="W792" t="e">
        <v>#N/A</v>
      </c>
      <c r="X792" t="e">
        <v>#N/A</v>
      </c>
      <c r="Y792" t="e">
        <v>#N/A</v>
      </c>
    </row>
    <row r="793" spans="1:25" x14ac:dyDescent="0.35">
      <c r="A793" s="59" t="str">
        <f t="shared" si="109"/>
        <v/>
      </c>
      <c r="B793" s="133"/>
      <c r="C793" s="81">
        <f t="shared" ca="1" si="107"/>
        <v>45729</v>
      </c>
      <c r="D793" s="134"/>
      <c r="E793" s="82" t="str">
        <f t="shared" si="104"/>
        <v/>
      </c>
      <c r="F793" s="135"/>
      <c r="G793" s="135"/>
      <c r="H793" s="135"/>
      <c r="I793" s="145"/>
      <c r="J793" s="144" t="str">
        <f t="shared" si="108"/>
        <v>CL</v>
      </c>
      <c r="K793" s="135"/>
      <c r="L793" s="84">
        <v>0</v>
      </c>
      <c r="M793" s="84">
        <v>0</v>
      </c>
      <c r="N793" s="84">
        <v>0</v>
      </c>
      <c r="O793" s="84">
        <v>0</v>
      </c>
      <c r="P793" s="85"/>
      <c r="Q793" s="86">
        <f t="shared" si="106"/>
        <v>0</v>
      </c>
      <c r="R793" s="87">
        <f t="shared" si="110"/>
        <v>0</v>
      </c>
      <c r="S793" s="87">
        <f t="shared" si="105"/>
        <v>0</v>
      </c>
      <c r="T793" s="136">
        <f t="shared" ca="1" si="111"/>
        <v>45073</v>
      </c>
      <c r="U793" s="154"/>
      <c r="W793" t="e">
        <v>#N/A</v>
      </c>
      <c r="X793" t="e">
        <v>#N/A</v>
      </c>
      <c r="Y793" t="e">
        <v>#N/A</v>
      </c>
    </row>
    <row r="794" spans="1:25" x14ac:dyDescent="0.35">
      <c r="A794" s="59" t="str">
        <f t="shared" si="109"/>
        <v/>
      </c>
      <c r="B794" s="133"/>
      <c r="C794" s="81">
        <f t="shared" ca="1" si="107"/>
        <v>45729</v>
      </c>
      <c r="D794" s="134"/>
      <c r="E794" s="82" t="str">
        <f t="shared" si="104"/>
        <v/>
      </c>
      <c r="F794" s="135"/>
      <c r="G794" s="135"/>
      <c r="H794" s="135"/>
      <c r="I794" s="145"/>
      <c r="J794" s="144" t="str">
        <f t="shared" si="108"/>
        <v>CL</v>
      </c>
      <c r="K794" s="135"/>
      <c r="L794" s="84">
        <v>0</v>
      </c>
      <c r="M794" s="84">
        <v>0</v>
      </c>
      <c r="N794" s="84">
        <v>0</v>
      </c>
      <c r="O794" s="84">
        <v>0</v>
      </c>
      <c r="P794" s="85"/>
      <c r="Q794" s="86">
        <f t="shared" si="106"/>
        <v>0</v>
      </c>
      <c r="R794" s="87">
        <f t="shared" si="110"/>
        <v>0</v>
      </c>
      <c r="S794" s="87">
        <f t="shared" si="105"/>
        <v>0</v>
      </c>
      <c r="T794" s="136">
        <f t="shared" ca="1" si="111"/>
        <v>45073</v>
      </c>
      <c r="U794" s="154"/>
      <c r="W794" t="e">
        <v>#N/A</v>
      </c>
      <c r="X794" t="e">
        <v>#N/A</v>
      </c>
      <c r="Y794" t="e">
        <v>#N/A</v>
      </c>
    </row>
    <row r="795" spans="1:25" x14ac:dyDescent="0.35">
      <c r="A795" s="59" t="str">
        <f t="shared" si="109"/>
        <v/>
      </c>
      <c r="B795" s="133"/>
      <c r="C795" s="81">
        <f t="shared" ca="1" si="107"/>
        <v>45729</v>
      </c>
      <c r="D795" s="134"/>
      <c r="E795" s="82" t="str">
        <f t="shared" si="104"/>
        <v/>
      </c>
      <c r="F795" s="135"/>
      <c r="G795" s="135"/>
      <c r="H795" s="135"/>
      <c r="I795" s="145"/>
      <c r="J795" s="144" t="str">
        <f t="shared" si="108"/>
        <v>CL</v>
      </c>
      <c r="K795" s="135"/>
      <c r="L795" s="84">
        <v>0</v>
      </c>
      <c r="M795" s="84">
        <v>0</v>
      </c>
      <c r="N795" s="84">
        <v>0</v>
      </c>
      <c r="O795" s="84">
        <v>0</v>
      </c>
      <c r="P795" s="85"/>
      <c r="Q795" s="86">
        <f t="shared" si="106"/>
        <v>0</v>
      </c>
      <c r="R795" s="87">
        <f t="shared" si="110"/>
        <v>0</v>
      </c>
      <c r="S795" s="87">
        <f t="shared" si="105"/>
        <v>0</v>
      </c>
      <c r="T795" s="136">
        <f t="shared" ca="1" si="111"/>
        <v>45073</v>
      </c>
      <c r="U795" s="154"/>
      <c r="W795" t="e">
        <v>#N/A</v>
      </c>
      <c r="X795" t="e">
        <v>#N/A</v>
      </c>
      <c r="Y795" t="e">
        <v>#N/A</v>
      </c>
    </row>
    <row r="796" spans="1:25" x14ac:dyDescent="0.35">
      <c r="A796" s="59" t="str">
        <f t="shared" si="109"/>
        <v/>
      </c>
      <c r="B796" s="133"/>
      <c r="C796" s="81">
        <f t="shared" ca="1" si="107"/>
        <v>45729</v>
      </c>
      <c r="D796" s="134"/>
      <c r="E796" s="82" t="str">
        <f t="shared" si="104"/>
        <v/>
      </c>
      <c r="F796" s="135"/>
      <c r="G796" s="135"/>
      <c r="H796" s="135"/>
      <c r="I796" s="145"/>
      <c r="J796" s="144" t="str">
        <f t="shared" si="108"/>
        <v>CL</v>
      </c>
      <c r="K796" s="135"/>
      <c r="L796" s="84">
        <v>0</v>
      </c>
      <c r="M796" s="84">
        <v>0</v>
      </c>
      <c r="N796" s="84">
        <v>0</v>
      </c>
      <c r="O796" s="84">
        <v>0</v>
      </c>
      <c r="P796" s="85"/>
      <c r="Q796" s="86">
        <f t="shared" si="106"/>
        <v>0</v>
      </c>
      <c r="R796" s="87">
        <f t="shared" si="110"/>
        <v>0</v>
      </c>
      <c r="S796" s="87">
        <f t="shared" si="105"/>
        <v>0</v>
      </c>
      <c r="T796" s="136">
        <f t="shared" ca="1" si="111"/>
        <v>45073</v>
      </c>
      <c r="U796" s="154"/>
      <c r="W796" t="e">
        <v>#N/A</v>
      </c>
      <c r="X796" t="e">
        <v>#N/A</v>
      </c>
      <c r="Y796" t="e">
        <v>#N/A</v>
      </c>
    </row>
    <row r="797" spans="1:25" x14ac:dyDescent="0.35">
      <c r="A797" s="59" t="str">
        <f t="shared" si="109"/>
        <v/>
      </c>
      <c r="B797" s="133"/>
      <c r="C797" s="81">
        <f t="shared" ca="1" si="107"/>
        <v>45729</v>
      </c>
      <c r="D797" s="134"/>
      <c r="E797" s="82" t="str">
        <f t="shared" si="104"/>
        <v/>
      </c>
      <c r="F797" s="135"/>
      <c r="G797" s="135"/>
      <c r="H797" s="135"/>
      <c r="I797" s="145"/>
      <c r="J797" s="144" t="str">
        <f t="shared" si="108"/>
        <v>CL</v>
      </c>
      <c r="K797" s="135"/>
      <c r="L797" s="84">
        <v>0</v>
      </c>
      <c r="M797" s="84">
        <v>0</v>
      </c>
      <c r="N797" s="84">
        <v>0</v>
      </c>
      <c r="O797" s="84">
        <v>0</v>
      </c>
      <c r="P797" s="85"/>
      <c r="Q797" s="86">
        <f t="shared" si="106"/>
        <v>0</v>
      </c>
      <c r="R797" s="87">
        <f t="shared" si="110"/>
        <v>0</v>
      </c>
      <c r="S797" s="87">
        <f t="shared" si="105"/>
        <v>0</v>
      </c>
      <c r="T797" s="136">
        <f t="shared" ca="1" si="111"/>
        <v>45073</v>
      </c>
      <c r="U797" s="154"/>
      <c r="W797" t="e">
        <v>#N/A</v>
      </c>
      <c r="X797" t="e">
        <v>#N/A</v>
      </c>
      <c r="Y797" t="e">
        <v>#N/A</v>
      </c>
    </row>
    <row r="798" spans="1:25" x14ac:dyDescent="0.35">
      <c r="A798" s="59" t="str">
        <f t="shared" si="109"/>
        <v/>
      </c>
      <c r="B798" s="133"/>
      <c r="C798" s="81">
        <f t="shared" ca="1" si="107"/>
        <v>45729</v>
      </c>
      <c r="D798" s="134"/>
      <c r="E798" s="82" t="str">
        <f t="shared" si="104"/>
        <v/>
      </c>
      <c r="F798" s="135"/>
      <c r="G798" s="135"/>
      <c r="H798" s="135"/>
      <c r="I798" s="145"/>
      <c r="J798" s="144" t="str">
        <f t="shared" si="108"/>
        <v>CL</v>
      </c>
      <c r="K798" s="135"/>
      <c r="L798" s="84">
        <v>0</v>
      </c>
      <c r="M798" s="84">
        <v>0</v>
      </c>
      <c r="N798" s="84">
        <v>0</v>
      </c>
      <c r="O798" s="84">
        <v>0</v>
      </c>
      <c r="P798" s="85"/>
      <c r="Q798" s="86">
        <f t="shared" si="106"/>
        <v>0</v>
      </c>
      <c r="R798" s="87">
        <f t="shared" si="110"/>
        <v>0</v>
      </c>
      <c r="S798" s="87">
        <f t="shared" si="105"/>
        <v>0</v>
      </c>
      <c r="T798" s="136">
        <f t="shared" ca="1" si="111"/>
        <v>45073</v>
      </c>
      <c r="U798" s="154"/>
      <c r="W798" t="e">
        <v>#N/A</v>
      </c>
      <c r="X798" t="e">
        <v>#N/A</v>
      </c>
      <c r="Y798" t="e">
        <v>#N/A</v>
      </c>
    </row>
    <row r="799" spans="1:25" x14ac:dyDescent="0.35">
      <c r="A799" s="59" t="str">
        <f t="shared" si="109"/>
        <v/>
      </c>
      <c r="B799" s="133"/>
      <c r="C799" s="81">
        <f t="shared" ca="1" si="107"/>
        <v>45729</v>
      </c>
      <c r="D799" s="134"/>
      <c r="E799" s="82" t="str">
        <f t="shared" si="104"/>
        <v/>
      </c>
      <c r="F799" s="135"/>
      <c r="G799" s="135"/>
      <c r="H799" s="135"/>
      <c r="I799" s="145"/>
      <c r="J799" s="144" t="str">
        <f t="shared" si="108"/>
        <v>CL</v>
      </c>
      <c r="K799" s="135"/>
      <c r="L799" s="84">
        <v>0</v>
      </c>
      <c r="M799" s="84">
        <v>0</v>
      </c>
      <c r="N799" s="84">
        <v>0</v>
      </c>
      <c r="O799" s="84">
        <v>0</v>
      </c>
      <c r="P799" s="85"/>
      <c r="Q799" s="86">
        <f t="shared" si="106"/>
        <v>0</v>
      </c>
      <c r="R799" s="87">
        <f t="shared" si="110"/>
        <v>0</v>
      </c>
      <c r="S799" s="87">
        <f t="shared" si="105"/>
        <v>0</v>
      </c>
      <c r="T799" s="136">
        <f t="shared" ca="1" si="111"/>
        <v>45073</v>
      </c>
      <c r="U799" s="154"/>
      <c r="W799" t="e">
        <v>#N/A</v>
      </c>
      <c r="X799" t="e">
        <v>#N/A</v>
      </c>
      <c r="Y799" t="e">
        <v>#N/A</v>
      </c>
    </row>
    <row r="800" spans="1:25" x14ac:dyDescent="0.35">
      <c r="A800" s="59" t="str">
        <f t="shared" si="109"/>
        <v/>
      </c>
      <c r="B800" s="133"/>
      <c r="C800" s="81">
        <f t="shared" ca="1" si="107"/>
        <v>45729</v>
      </c>
      <c r="D800" s="134"/>
      <c r="E800" s="82" t="str">
        <f t="shared" si="104"/>
        <v/>
      </c>
      <c r="F800" s="135"/>
      <c r="G800" s="135"/>
      <c r="H800" s="135"/>
      <c r="I800" s="145"/>
      <c r="J800" s="144" t="str">
        <f t="shared" si="108"/>
        <v>CL</v>
      </c>
      <c r="K800" s="135"/>
      <c r="L800" s="84">
        <v>0</v>
      </c>
      <c r="M800" s="84">
        <v>0</v>
      </c>
      <c r="N800" s="84">
        <v>0</v>
      </c>
      <c r="O800" s="84">
        <v>0</v>
      </c>
      <c r="P800" s="85"/>
      <c r="Q800" s="86">
        <f t="shared" si="106"/>
        <v>0</v>
      </c>
      <c r="R800" s="87">
        <f t="shared" si="110"/>
        <v>0</v>
      </c>
      <c r="S800" s="87">
        <f t="shared" si="105"/>
        <v>0</v>
      </c>
      <c r="T800" s="136">
        <f t="shared" ca="1" si="111"/>
        <v>45073</v>
      </c>
      <c r="U800" s="154"/>
      <c r="W800" t="e">
        <v>#N/A</v>
      </c>
      <c r="X800" t="e">
        <v>#N/A</v>
      </c>
      <c r="Y800" t="e">
        <v>#N/A</v>
      </c>
    </row>
    <row r="801" spans="1:25" x14ac:dyDescent="0.35">
      <c r="A801" s="59" t="str">
        <f t="shared" si="109"/>
        <v/>
      </c>
      <c r="B801" s="133"/>
      <c r="C801" s="81">
        <f t="shared" ca="1" si="107"/>
        <v>45729</v>
      </c>
      <c r="D801" s="134"/>
      <c r="E801" s="82" t="str">
        <f t="shared" si="104"/>
        <v/>
      </c>
      <c r="F801" s="135"/>
      <c r="G801" s="135"/>
      <c r="H801" s="135"/>
      <c r="I801" s="145"/>
      <c r="J801" s="144" t="str">
        <f t="shared" si="108"/>
        <v>CL</v>
      </c>
      <c r="K801" s="135"/>
      <c r="L801" s="84">
        <v>0</v>
      </c>
      <c r="M801" s="84">
        <v>0</v>
      </c>
      <c r="N801" s="84">
        <v>0</v>
      </c>
      <c r="O801" s="84">
        <v>0</v>
      </c>
      <c r="P801" s="85"/>
      <c r="Q801" s="86">
        <f t="shared" si="106"/>
        <v>0</v>
      </c>
      <c r="R801" s="87">
        <f t="shared" si="110"/>
        <v>0</v>
      </c>
      <c r="S801" s="87">
        <f t="shared" si="105"/>
        <v>0</v>
      </c>
      <c r="T801" s="136">
        <f t="shared" ca="1" si="111"/>
        <v>45073</v>
      </c>
      <c r="U801" s="154"/>
      <c r="W801" t="e">
        <v>#N/A</v>
      </c>
      <c r="X801" t="e">
        <v>#N/A</v>
      </c>
      <c r="Y801" t="e">
        <v>#N/A</v>
      </c>
    </row>
    <row r="802" spans="1:25" x14ac:dyDescent="0.35">
      <c r="A802" s="59" t="str">
        <f t="shared" si="109"/>
        <v/>
      </c>
      <c r="B802" s="133"/>
      <c r="C802" s="81">
        <f t="shared" ca="1" si="107"/>
        <v>45729</v>
      </c>
      <c r="D802" s="134"/>
      <c r="E802" s="82" t="str">
        <f t="shared" si="104"/>
        <v/>
      </c>
      <c r="F802" s="135"/>
      <c r="G802" s="135"/>
      <c r="H802" s="135"/>
      <c r="I802" s="145"/>
      <c r="J802" s="144" t="str">
        <f t="shared" si="108"/>
        <v>CL</v>
      </c>
      <c r="K802" s="135"/>
      <c r="L802" s="84">
        <v>0</v>
      </c>
      <c r="M802" s="84">
        <v>0</v>
      </c>
      <c r="N802" s="84">
        <v>0</v>
      </c>
      <c r="O802" s="84">
        <v>0</v>
      </c>
      <c r="P802" s="85"/>
      <c r="Q802" s="86">
        <f t="shared" si="106"/>
        <v>0</v>
      </c>
      <c r="R802" s="87">
        <f t="shared" si="110"/>
        <v>0</v>
      </c>
      <c r="S802" s="87">
        <f t="shared" si="105"/>
        <v>0</v>
      </c>
      <c r="T802" s="136">
        <f t="shared" ca="1" si="111"/>
        <v>45073</v>
      </c>
      <c r="U802" s="154"/>
      <c r="W802" t="e">
        <v>#N/A</v>
      </c>
      <c r="X802" t="e">
        <v>#N/A</v>
      </c>
      <c r="Y802" t="e">
        <v>#N/A</v>
      </c>
    </row>
    <row r="803" spans="1:25" x14ac:dyDescent="0.35">
      <c r="A803" s="59" t="str">
        <f t="shared" si="109"/>
        <v/>
      </c>
      <c r="B803" s="133"/>
      <c r="C803" s="81">
        <f t="shared" ca="1" si="107"/>
        <v>45729</v>
      </c>
      <c r="D803" s="134"/>
      <c r="E803" s="82" t="str">
        <f t="shared" si="104"/>
        <v/>
      </c>
      <c r="F803" s="135"/>
      <c r="G803" s="135"/>
      <c r="H803" s="135"/>
      <c r="I803" s="145"/>
      <c r="J803" s="144" t="str">
        <f t="shared" si="108"/>
        <v>CL</v>
      </c>
      <c r="K803" s="135"/>
      <c r="L803" s="84">
        <v>0</v>
      </c>
      <c r="M803" s="84">
        <v>0</v>
      </c>
      <c r="N803" s="84">
        <v>0</v>
      </c>
      <c r="O803" s="84">
        <v>0</v>
      </c>
      <c r="P803" s="85"/>
      <c r="Q803" s="86">
        <f t="shared" si="106"/>
        <v>0</v>
      </c>
      <c r="R803" s="87">
        <f t="shared" si="110"/>
        <v>0</v>
      </c>
      <c r="S803" s="87">
        <f t="shared" si="105"/>
        <v>0</v>
      </c>
      <c r="T803" s="136">
        <f t="shared" ca="1" si="111"/>
        <v>45073</v>
      </c>
      <c r="U803" s="154"/>
      <c r="W803" t="e">
        <v>#N/A</v>
      </c>
      <c r="X803" t="e">
        <v>#N/A</v>
      </c>
      <c r="Y803" t="e">
        <v>#N/A</v>
      </c>
    </row>
    <row r="804" spans="1:25" x14ac:dyDescent="0.35">
      <c r="A804" s="59" t="str">
        <f t="shared" si="109"/>
        <v/>
      </c>
      <c r="B804" s="133"/>
      <c r="C804" s="81">
        <f t="shared" ca="1" si="107"/>
        <v>45729</v>
      </c>
      <c r="D804" s="134"/>
      <c r="E804" s="82" t="str">
        <f t="shared" si="104"/>
        <v/>
      </c>
      <c r="F804" s="135"/>
      <c r="G804" s="135"/>
      <c r="H804" s="135"/>
      <c r="I804" s="145"/>
      <c r="J804" s="144" t="str">
        <f t="shared" si="108"/>
        <v>CL</v>
      </c>
      <c r="K804" s="135"/>
      <c r="L804" s="84">
        <v>0</v>
      </c>
      <c r="M804" s="84">
        <v>0</v>
      </c>
      <c r="N804" s="84">
        <v>0</v>
      </c>
      <c r="O804" s="84">
        <v>0</v>
      </c>
      <c r="P804" s="85"/>
      <c r="Q804" s="86">
        <f t="shared" si="106"/>
        <v>0</v>
      </c>
      <c r="R804" s="87">
        <f t="shared" si="110"/>
        <v>0</v>
      </c>
      <c r="S804" s="87">
        <f t="shared" si="105"/>
        <v>0</v>
      </c>
      <c r="T804" s="136">
        <f t="shared" ca="1" si="111"/>
        <v>45073</v>
      </c>
      <c r="U804" s="154"/>
      <c r="W804" t="e">
        <v>#N/A</v>
      </c>
      <c r="X804" t="e">
        <v>#N/A</v>
      </c>
      <c r="Y804" t="e">
        <v>#N/A</v>
      </c>
    </row>
    <row r="805" spans="1:25" x14ac:dyDescent="0.35">
      <c r="A805" s="59" t="str">
        <f t="shared" si="109"/>
        <v/>
      </c>
      <c r="B805" s="133"/>
      <c r="C805" s="81">
        <f t="shared" ca="1" si="107"/>
        <v>45729</v>
      </c>
      <c r="D805" s="134"/>
      <c r="E805" s="82" t="str">
        <f t="shared" si="104"/>
        <v/>
      </c>
      <c r="F805" s="135"/>
      <c r="G805" s="135"/>
      <c r="H805" s="135"/>
      <c r="I805" s="145"/>
      <c r="J805" s="144" t="str">
        <f t="shared" si="108"/>
        <v>CL</v>
      </c>
      <c r="K805" s="135"/>
      <c r="L805" s="84">
        <v>0</v>
      </c>
      <c r="M805" s="84">
        <v>0</v>
      </c>
      <c r="N805" s="84">
        <v>0</v>
      </c>
      <c r="O805" s="84">
        <v>0</v>
      </c>
      <c r="P805" s="85"/>
      <c r="Q805" s="86">
        <f t="shared" si="106"/>
        <v>0</v>
      </c>
      <c r="R805" s="87">
        <f t="shared" si="110"/>
        <v>0</v>
      </c>
      <c r="S805" s="87">
        <f t="shared" si="105"/>
        <v>0</v>
      </c>
      <c r="T805" s="136">
        <f t="shared" ca="1" si="111"/>
        <v>45073</v>
      </c>
      <c r="U805" s="154"/>
      <c r="W805" t="e">
        <v>#N/A</v>
      </c>
      <c r="X805" t="e">
        <v>#N/A</v>
      </c>
      <c r="Y805" t="e">
        <v>#N/A</v>
      </c>
    </row>
    <row r="806" spans="1:25" x14ac:dyDescent="0.35">
      <c r="A806" s="59" t="str">
        <f t="shared" si="109"/>
        <v/>
      </c>
      <c r="B806" s="133"/>
      <c r="C806" s="81">
        <f t="shared" ca="1" si="107"/>
        <v>45729</v>
      </c>
      <c r="D806" s="134"/>
      <c r="E806" s="82" t="str">
        <f t="shared" si="104"/>
        <v/>
      </c>
      <c r="F806" s="135"/>
      <c r="G806" s="135"/>
      <c r="H806" s="135"/>
      <c r="I806" s="145"/>
      <c r="J806" s="144" t="str">
        <f t="shared" si="108"/>
        <v>CL</v>
      </c>
      <c r="K806" s="135"/>
      <c r="L806" s="84">
        <v>0</v>
      </c>
      <c r="M806" s="84">
        <v>0</v>
      </c>
      <c r="N806" s="84">
        <v>0</v>
      </c>
      <c r="O806" s="84">
        <v>0</v>
      </c>
      <c r="P806" s="85"/>
      <c r="Q806" s="86">
        <f t="shared" si="106"/>
        <v>0</v>
      </c>
      <c r="R806" s="87">
        <f t="shared" si="110"/>
        <v>0</v>
      </c>
      <c r="S806" s="87">
        <f t="shared" si="105"/>
        <v>0</v>
      </c>
      <c r="T806" s="136">
        <f t="shared" ca="1" si="111"/>
        <v>45073</v>
      </c>
      <c r="U806" s="154"/>
      <c r="W806" t="e">
        <v>#N/A</v>
      </c>
      <c r="X806" t="e">
        <v>#N/A</v>
      </c>
      <c r="Y806" t="e">
        <v>#N/A</v>
      </c>
    </row>
    <row r="807" spans="1:25" x14ac:dyDescent="0.35">
      <c r="A807" s="59" t="str">
        <f t="shared" si="109"/>
        <v/>
      </c>
      <c r="B807" s="133"/>
      <c r="C807" s="81">
        <f t="shared" ca="1" si="107"/>
        <v>45729</v>
      </c>
      <c r="D807" s="134"/>
      <c r="E807" s="82" t="str">
        <f t="shared" si="104"/>
        <v/>
      </c>
      <c r="F807" s="135"/>
      <c r="G807" s="135"/>
      <c r="H807" s="135"/>
      <c r="I807" s="145"/>
      <c r="J807" s="144" t="str">
        <f t="shared" si="108"/>
        <v>CL</v>
      </c>
      <c r="K807" s="135"/>
      <c r="L807" s="84">
        <v>0</v>
      </c>
      <c r="M807" s="84">
        <v>0</v>
      </c>
      <c r="N807" s="84">
        <v>0</v>
      </c>
      <c r="O807" s="84">
        <v>0</v>
      </c>
      <c r="P807" s="85"/>
      <c r="Q807" s="86">
        <f t="shared" si="106"/>
        <v>0</v>
      </c>
      <c r="R807" s="87">
        <f t="shared" si="110"/>
        <v>0</v>
      </c>
      <c r="S807" s="87">
        <f t="shared" si="105"/>
        <v>0</v>
      </c>
      <c r="T807" s="136">
        <f t="shared" ca="1" si="111"/>
        <v>45073</v>
      </c>
      <c r="U807" s="154"/>
      <c r="W807" t="e">
        <v>#N/A</v>
      </c>
      <c r="X807" t="e">
        <v>#N/A</v>
      </c>
      <c r="Y807" t="e">
        <v>#N/A</v>
      </c>
    </row>
    <row r="808" spans="1:25" x14ac:dyDescent="0.35">
      <c r="A808" s="59" t="str">
        <f t="shared" si="109"/>
        <v/>
      </c>
      <c r="B808" s="133"/>
      <c r="C808" s="81">
        <f t="shared" ca="1" si="107"/>
        <v>45729</v>
      </c>
      <c r="D808" s="134"/>
      <c r="E808" s="82" t="str">
        <f t="shared" si="104"/>
        <v/>
      </c>
      <c r="F808" s="135"/>
      <c r="G808" s="135"/>
      <c r="H808" s="135"/>
      <c r="I808" s="145"/>
      <c r="J808" s="144" t="str">
        <f t="shared" si="108"/>
        <v>CL</v>
      </c>
      <c r="K808" s="135"/>
      <c r="L808" s="84">
        <v>0</v>
      </c>
      <c r="M808" s="84">
        <v>0</v>
      </c>
      <c r="N808" s="84">
        <v>0</v>
      </c>
      <c r="O808" s="84">
        <v>0</v>
      </c>
      <c r="P808" s="85"/>
      <c r="Q808" s="86">
        <f t="shared" si="106"/>
        <v>0</v>
      </c>
      <c r="R808" s="87">
        <f t="shared" si="110"/>
        <v>0</v>
      </c>
      <c r="S808" s="87">
        <f t="shared" si="105"/>
        <v>0</v>
      </c>
      <c r="T808" s="136">
        <f t="shared" ca="1" si="111"/>
        <v>45073</v>
      </c>
      <c r="U808" s="154"/>
      <c r="W808" t="e">
        <v>#N/A</v>
      </c>
      <c r="X808" t="e">
        <v>#N/A</v>
      </c>
      <c r="Y808" t="e">
        <v>#N/A</v>
      </c>
    </row>
    <row r="809" spans="1:25" x14ac:dyDescent="0.35">
      <c r="A809" s="59" t="str">
        <f t="shared" si="109"/>
        <v/>
      </c>
      <c r="B809" s="133"/>
      <c r="C809" s="81">
        <f t="shared" ca="1" si="107"/>
        <v>45729</v>
      </c>
      <c r="D809" s="134"/>
      <c r="E809" s="82" t="str">
        <f t="shared" si="104"/>
        <v/>
      </c>
      <c r="F809" s="135"/>
      <c r="G809" s="135"/>
      <c r="H809" s="135"/>
      <c r="I809" s="145"/>
      <c r="J809" s="144" t="str">
        <f t="shared" si="108"/>
        <v>CL</v>
      </c>
      <c r="K809" s="135"/>
      <c r="L809" s="84">
        <v>0</v>
      </c>
      <c r="M809" s="84">
        <v>0</v>
      </c>
      <c r="N809" s="84">
        <v>0</v>
      </c>
      <c r="O809" s="84">
        <v>0</v>
      </c>
      <c r="P809" s="85"/>
      <c r="Q809" s="86">
        <f t="shared" si="106"/>
        <v>0</v>
      </c>
      <c r="R809" s="87">
        <f t="shared" si="110"/>
        <v>0</v>
      </c>
      <c r="S809" s="87">
        <f t="shared" si="105"/>
        <v>0</v>
      </c>
      <c r="T809" s="136">
        <f t="shared" ca="1" si="111"/>
        <v>45073</v>
      </c>
      <c r="U809" s="154"/>
      <c r="W809" t="e">
        <v>#N/A</v>
      </c>
      <c r="X809" t="e">
        <v>#N/A</v>
      </c>
      <c r="Y809" t="e">
        <v>#N/A</v>
      </c>
    </row>
    <row r="810" spans="1:25" x14ac:dyDescent="0.35">
      <c r="A810" s="59" t="str">
        <f t="shared" si="109"/>
        <v/>
      </c>
      <c r="B810" s="133"/>
      <c r="C810" s="81">
        <f t="shared" ca="1" si="107"/>
        <v>45729</v>
      </c>
      <c r="D810" s="134"/>
      <c r="E810" s="82" t="str">
        <f t="shared" si="104"/>
        <v/>
      </c>
      <c r="F810" s="135"/>
      <c r="G810" s="135"/>
      <c r="H810" s="135"/>
      <c r="I810" s="145"/>
      <c r="J810" s="144" t="str">
        <f t="shared" si="108"/>
        <v>CL</v>
      </c>
      <c r="K810" s="135"/>
      <c r="L810" s="84">
        <v>0</v>
      </c>
      <c r="M810" s="84">
        <v>0</v>
      </c>
      <c r="N810" s="84">
        <v>0</v>
      </c>
      <c r="O810" s="84">
        <v>0</v>
      </c>
      <c r="P810" s="85"/>
      <c r="Q810" s="86">
        <f t="shared" si="106"/>
        <v>0</v>
      </c>
      <c r="R810" s="87">
        <f t="shared" si="110"/>
        <v>0</v>
      </c>
      <c r="S810" s="87">
        <f t="shared" si="105"/>
        <v>0</v>
      </c>
      <c r="T810" s="136">
        <f t="shared" ca="1" si="111"/>
        <v>45073</v>
      </c>
      <c r="U810" s="154"/>
      <c r="W810" t="e">
        <v>#N/A</v>
      </c>
      <c r="X810" t="e">
        <v>#N/A</v>
      </c>
      <c r="Y810" t="e">
        <v>#N/A</v>
      </c>
    </row>
    <row r="811" spans="1:25" x14ac:dyDescent="0.35">
      <c r="A811" s="59" t="str">
        <f t="shared" si="109"/>
        <v/>
      </c>
      <c r="B811" s="133"/>
      <c r="C811" s="81">
        <f t="shared" ca="1" si="107"/>
        <v>45729</v>
      </c>
      <c r="D811" s="134"/>
      <c r="E811" s="82" t="str">
        <f t="shared" ref="E811:E859" si="112">LEFT(D811,8)</f>
        <v/>
      </c>
      <c r="F811" s="135"/>
      <c r="G811" s="135"/>
      <c r="H811" s="135"/>
      <c r="I811" s="145"/>
      <c r="J811" s="144" t="str">
        <f t="shared" si="108"/>
        <v>CL</v>
      </c>
      <c r="K811" s="135"/>
      <c r="L811" s="84">
        <v>0</v>
      </c>
      <c r="M811" s="84">
        <v>0</v>
      </c>
      <c r="N811" s="84">
        <v>0</v>
      </c>
      <c r="O811" s="84">
        <v>0</v>
      </c>
      <c r="P811" s="85"/>
      <c r="Q811" s="86">
        <f t="shared" si="106"/>
        <v>0</v>
      </c>
      <c r="R811" s="87">
        <f t="shared" si="110"/>
        <v>0</v>
      </c>
      <c r="S811" s="87">
        <f t="shared" ref="S811:S859" si="113">R811-L811</f>
        <v>0</v>
      </c>
      <c r="T811" s="136">
        <f t="shared" ca="1" si="111"/>
        <v>45073</v>
      </c>
      <c r="U811" s="154"/>
      <c r="W811" t="e">
        <v>#N/A</v>
      </c>
      <c r="X811" t="e">
        <v>#N/A</v>
      </c>
      <c r="Y811" t="e">
        <v>#N/A</v>
      </c>
    </row>
    <row r="812" spans="1:25" x14ac:dyDescent="0.35">
      <c r="A812" s="59" t="str">
        <f t="shared" si="109"/>
        <v/>
      </c>
      <c r="B812" s="133"/>
      <c r="C812" s="81">
        <f t="shared" ca="1" si="107"/>
        <v>45729</v>
      </c>
      <c r="D812" s="134"/>
      <c r="E812" s="82" t="str">
        <f t="shared" si="112"/>
        <v/>
      </c>
      <c r="F812" s="135"/>
      <c r="G812" s="135"/>
      <c r="H812" s="135"/>
      <c r="I812" s="145"/>
      <c r="J812" s="144" t="str">
        <f t="shared" si="108"/>
        <v>CL</v>
      </c>
      <c r="K812" s="135"/>
      <c r="L812" s="84">
        <v>0</v>
      </c>
      <c r="M812" s="84">
        <v>0</v>
      </c>
      <c r="N812" s="84">
        <v>0</v>
      </c>
      <c r="O812" s="84">
        <v>0</v>
      </c>
      <c r="P812" s="85"/>
      <c r="Q812" s="86">
        <f t="shared" si="106"/>
        <v>0</v>
      </c>
      <c r="R812" s="87">
        <f t="shared" si="110"/>
        <v>0</v>
      </c>
      <c r="S812" s="87">
        <f t="shared" si="113"/>
        <v>0</v>
      </c>
      <c r="T812" s="136">
        <f t="shared" ca="1" si="111"/>
        <v>45073</v>
      </c>
      <c r="U812" s="154"/>
      <c r="W812" t="e">
        <v>#N/A</v>
      </c>
      <c r="X812" t="e">
        <v>#N/A</v>
      </c>
      <c r="Y812" t="e">
        <v>#N/A</v>
      </c>
    </row>
    <row r="813" spans="1:25" x14ac:dyDescent="0.35">
      <c r="A813" s="59" t="str">
        <f t="shared" si="109"/>
        <v/>
      </c>
      <c r="B813" s="133"/>
      <c r="C813" s="81">
        <f t="shared" ca="1" si="107"/>
        <v>45729</v>
      </c>
      <c r="D813" s="134"/>
      <c r="E813" s="82" t="str">
        <f t="shared" si="112"/>
        <v/>
      </c>
      <c r="F813" s="135"/>
      <c r="G813" s="135"/>
      <c r="H813" s="135"/>
      <c r="I813" s="145"/>
      <c r="J813" s="144" t="str">
        <f t="shared" si="108"/>
        <v>CL</v>
      </c>
      <c r="K813" s="135"/>
      <c r="L813" s="84">
        <v>0</v>
      </c>
      <c r="M813" s="84">
        <v>0</v>
      </c>
      <c r="N813" s="84">
        <v>0</v>
      </c>
      <c r="O813" s="84">
        <v>0</v>
      </c>
      <c r="P813" s="85"/>
      <c r="Q813" s="86">
        <f t="shared" si="106"/>
        <v>0</v>
      </c>
      <c r="R813" s="87">
        <f t="shared" si="110"/>
        <v>0</v>
      </c>
      <c r="S813" s="87">
        <f t="shared" si="113"/>
        <v>0</v>
      </c>
      <c r="T813" s="136">
        <f t="shared" ca="1" si="111"/>
        <v>45073</v>
      </c>
      <c r="U813" s="154"/>
      <c r="W813" t="e">
        <v>#N/A</v>
      </c>
      <c r="X813" t="e">
        <v>#N/A</v>
      </c>
      <c r="Y813" t="e">
        <v>#N/A</v>
      </c>
    </row>
    <row r="814" spans="1:25" x14ac:dyDescent="0.35">
      <c r="A814" s="59" t="str">
        <f t="shared" si="109"/>
        <v/>
      </c>
      <c r="B814" s="133"/>
      <c r="C814" s="81">
        <f t="shared" ca="1" si="107"/>
        <v>45729</v>
      </c>
      <c r="D814" s="134"/>
      <c r="E814" s="82" t="str">
        <f t="shared" si="112"/>
        <v/>
      </c>
      <c r="F814" s="135"/>
      <c r="G814" s="135"/>
      <c r="H814" s="135"/>
      <c r="I814" s="145"/>
      <c r="J814" s="144" t="str">
        <f t="shared" si="108"/>
        <v>CL</v>
      </c>
      <c r="K814" s="135"/>
      <c r="L814" s="84">
        <v>0</v>
      </c>
      <c r="M814" s="84">
        <v>0</v>
      </c>
      <c r="N814" s="84">
        <v>0</v>
      </c>
      <c r="O814" s="84">
        <v>0</v>
      </c>
      <c r="P814" s="85"/>
      <c r="Q814" s="86">
        <f t="shared" si="106"/>
        <v>0</v>
      </c>
      <c r="R814" s="87">
        <f t="shared" si="110"/>
        <v>0</v>
      </c>
      <c r="S814" s="87">
        <f t="shared" si="113"/>
        <v>0</v>
      </c>
      <c r="T814" s="136">
        <f t="shared" ca="1" si="111"/>
        <v>45073</v>
      </c>
      <c r="U814" s="154"/>
      <c r="W814" t="e">
        <v>#N/A</v>
      </c>
      <c r="X814" t="e">
        <v>#N/A</v>
      </c>
      <c r="Y814" t="e">
        <v>#N/A</v>
      </c>
    </row>
    <row r="815" spans="1:25" x14ac:dyDescent="0.35">
      <c r="A815" s="59" t="str">
        <f t="shared" si="109"/>
        <v/>
      </c>
      <c r="B815" s="133"/>
      <c r="C815" s="81">
        <f t="shared" ca="1" si="107"/>
        <v>45729</v>
      </c>
      <c r="D815" s="134"/>
      <c r="E815" s="82" t="str">
        <f t="shared" si="112"/>
        <v/>
      </c>
      <c r="F815" s="135"/>
      <c r="G815" s="135"/>
      <c r="H815" s="135"/>
      <c r="I815" s="145"/>
      <c r="J815" s="144" t="str">
        <f t="shared" si="108"/>
        <v>CL</v>
      </c>
      <c r="K815" s="135"/>
      <c r="L815" s="84">
        <v>0</v>
      </c>
      <c r="M815" s="84">
        <v>0</v>
      </c>
      <c r="N815" s="84">
        <v>0</v>
      </c>
      <c r="O815" s="84">
        <v>0</v>
      </c>
      <c r="P815" s="85"/>
      <c r="Q815" s="86">
        <f t="shared" si="106"/>
        <v>0</v>
      </c>
      <c r="R815" s="87">
        <f t="shared" si="110"/>
        <v>0</v>
      </c>
      <c r="S815" s="87">
        <f t="shared" si="113"/>
        <v>0</v>
      </c>
      <c r="T815" s="136">
        <f t="shared" ca="1" si="111"/>
        <v>45073</v>
      </c>
      <c r="U815" s="154"/>
      <c r="W815" t="e">
        <v>#N/A</v>
      </c>
      <c r="X815" t="e">
        <v>#N/A</v>
      </c>
      <c r="Y815" t="e">
        <v>#N/A</v>
      </c>
    </row>
    <row r="816" spans="1:25" x14ac:dyDescent="0.35">
      <c r="A816" s="59" t="str">
        <f t="shared" si="109"/>
        <v/>
      </c>
      <c r="B816" s="133"/>
      <c r="C816" s="81">
        <f t="shared" ca="1" si="107"/>
        <v>45729</v>
      </c>
      <c r="D816" s="134"/>
      <c r="E816" s="82" t="str">
        <f t="shared" si="112"/>
        <v/>
      </c>
      <c r="F816" s="135"/>
      <c r="G816" s="135"/>
      <c r="H816" s="135"/>
      <c r="I816" s="145"/>
      <c r="J816" s="144" t="str">
        <f t="shared" si="108"/>
        <v>CL</v>
      </c>
      <c r="K816" s="135"/>
      <c r="L816" s="84">
        <v>0</v>
      </c>
      <c r="M816" s="84">
        <v>0</v>
      </c>
      <c r="N816" s="84">
        <v>0</v>
      </c>
      <c r="O816" s="84">
        <v>0</v>
      </c>
      <c r="P816" s="85"/>
      <c r="Q816" s="86">
        <f t="shared" si="106"/>
        <v>0</v>
      </c>
      <c r="R816" s="87">
        <f t="shared" si="110"/>
        <v>0</v>
      </c>
      <c r="S816" s="87">
        <f t="shared" si="113"/>
        <v>0</v>
      </c>
      <c r="T816" s="136">
        <f t="shared" ca="1" si="111"/>
        <v>45073</v>
      </c>
      <c r="U816" s="154"/>
      <c r="W816" t="e">
        <v>#N/A</v>
      </c>
      <c r="X816" t="e">
        <v>#N/A</v>
      </c>
      <c r="Y816" t="e">
        <v>#N/A</v>
      </c>
    </row>
    <row r="817" spans="1:25" x14ac:dyDescent="0.35">
      <c r="A817" s="59" t="str">
        <f t="shared" si="109"/>
        <v/>
      </c>
      <c r="B817" s="133"/>
      <c r="C817" s="81">
        <f t="shared" ca="1" si="107"/>
        <v>45729</v>
      </c>
      <c r="D817" s="134"/>
      <c r="E817" s="82" t="str">
        <f t="shared" si="112"/>
        <v/>
      </c>
      <c r="F817" s="135"/>
      <c r="G817" s="135"/>
      <c r="H817" s="135"/>
      <c r="I817" s="145"/>
      <c r="J817" s="144" t="str">
        <f t="shared" si="108"/>
        <v>CL</v>
      </c>
      <c r="K817" s="135"/>
      <c r="L817" s="84">
        <v>0</v>
      </c>
      <c r="M817" s="84">
        <v>0</v>
      </c>
      <c r="N817" s="84">
        <v>0</v>
      </c>
      <c r="O817" s="84">
        <v>0</v>
      </c>
      <c r="P817" s="85"/>
      <c r="Q817" s="86">
        <f t="shared" si="106"/>
        <v>0</v>
      </c>
      <c r="R817" s="87">
        <f t="shared" si="110"/>
        <v>0</v>
      </c>
      <c r="S817" s="87">
        <f t="shared" si="113"/>
        <v>0</v>
      </c>
      <c r="T817" s="136">
        <f t="shared" ca="1" si="111"/>
        <v>45073</v>
      </c>
      <c r="U817" s="154"/>
      <c r="W817" t="e">
        <v>#N/A</v>
      </c>
      <c r="X817" t="e">
        <v>#N/A</v>
      </c>
      <c r="Y817" t="e">
        <v>#N/A</v>
      </c>
    </row>
    <row r="818" spans="1:25" x14ac:dyDescent="0.35">
      <c r="A818" s="59" t="str">
        <f t="shared" si="109"/>
        <v/>
      </c>
      <c r="B818" s="133"/>
      <c r="C818" s="81">
        <f t="shared" ca="1" si="107"/>
        <v>45729</v>
      </c>
      <c r="D818" s="134"/>
      <c r="E818" s="82" t="str">
        <f t="shared" si="112"/>
        <v/>
      </c>
      <c r="F818" s="135"/>
      <c r="G818" s="135"/>
      <c r="H818" s="135"/>
      <c r="I818" s="145"/>
      <c r="J818" s="144" t="str">
        <f t="shared" si="108"/>
        <v>CL</v>
      </c>
      <c r="K818" s="135"/>
      <c r="L818" s="84">
        <v>0</v>
      </c>
      <c r="M818" s="84">
        <v>0</v>
      </c>
      <c r="N818" s="84">
        <v>0</v>
      </c>
      <c r="O818" s="84">
        <v>0</v>
      </c>
      <c r="P818" s="85"/>
      <c r="Q818" s="86">
        <f t="shared" ref="Q818:Q859" si="114">(L818+M818+N818+O818)-I818</f>
        <v>0</v>
      </c>
      <c r="R818" s="87">
        <f t="shared" si="110"/>
        <v>0</v>
      </c>
      <c r="S818" s="87">
        <f t="shared" si="113"/>
        <v>0</v>
      </c>
      <c r="T818" s="136">
        <f t="shared" ca="1" si="111"/>
        <v>45073</v>
      </c>
      <c r="U818" s="154"/>
      <c r="W818" t="e">
        <v>#N/A</v>
      </c>
      <c r="X818" t="e">
        <v>#N/A</v>
      </c>
      <c r="Y818" t="e">
        <v>#N/A</v>
      </c>
    </row>
    <row r="819" spans="1:25" x14ac:dyDescent="0.35">
      <c r="A819" s="59" t="str">
        <f t="shared" si="109"/>
        <v/>
      </c>
      <c r="B819" s="133"/>
      <c r="C819" s="81">
        <f t="shared" ca="1" si="107"/>
        <v>45729</v>
      </c>
      <c r="D819" s="134"/>
      <c r="E819" s="82" t="str">
        <f t="shared" si="112"/>
        <v/>
      </c>
      <c r="F819" s="135"/>
      <c r="G819" s="135"/>
      <c r="H819" s="135"/>
      <c r="I819" s="145"/>
      <c r="J819" s="144" t="str">
        <f t="shared" si="108"/>
        <v>CL</v>
      </c>
      <c r="K819" s="135"/>
      <c r="L819" s="84">
        <v>0</v>
      </c>
      <c r="M819" s="84">
        <v>0</v>
      </c>
      <c r="N819" s="84">
        <v>0</v>
      </c>
      <c r="O819" s="84">
        <v>0</v>
      </c>
      <c r="P819" s="85"/>
      <c r="Q819" s="86">
        <f t="shared" si="114"/>
        <v>0</v>
      </c>
      <c r="R819" s="87">
        <f t="shared" si="110"/>
        <v>0</v>
      </c>
      <c r="S819" s="87">
        <f t="shared" si="113"/>
        <v>0</v>
      </c>
      <c r="T819" s="136">
        <f t="shared" ca="1" si="111"/>
        <v>45073</v>
      </c>
      <c r="U819" s="154"/>
      <c r="W819" t="e">
        <v>#N/A</v>
      </c>
      <c r="X819" t="e">
        <v>#N/A</v>
      </c>
      <c r="Y819" t="e">
        <v>#N/A</v>
      </c>
    </row>
    <row r="820" spans="1:25" x14ac:dyDescent="0.35">
      <c r="A820" s="59" t="str">
        <f t="shared" si="109"/>
        <v/>
      </c>
      <c r="B820" s="133"/>
      <c r="C820" s="81">
        <f t="shared" ca="1" si="107"/>
        <v>45729</v>
      </c>
      <c r="D820" s="134"/>
      <c r="E820" s="82" t="str">
        <f t="shared" si="112"/>
        <v/>
      </c>
      <c r="F820" s="135"/>
      <c r="G820" s="135"/>
      <c r="H820" s="135"/>
      <c r="I820" s="145"/>
      <c r="J820" s="144" t="str">
        <f t="shared" si="108"/>
        <v>CL</v>
      </c>
      <c r="K820" s="135"/>
      <c r="L820" s="84">
        <v>0</v>
      </c>
      <c r="M820" s="84">
        <v>0</v>
      </c>
      <c r="N820" s="84">
        <v>0</v>
      </c>
      <c r="O820" s="84">
        <v>0</v>
      </c>
      <c r="P820" s="85"/>
      <c r="Q820" s="86">
        <f t="shared" si="114"/>
        <v>0</v>
      </c>
      <c r="R820" s="87">
        <f t="shared" si="110"/>
        <v>0</v>
      </c>
      <c r="S820" s="87">
        <f t="shared" si="113"/>
        <v>0</v>
      </c>
      <c r="T820" s="136">
        <f t="shared" ca="1" si="111"/>
        <v>45073</v>
      </c>
      <c r="U820" s="154"/>
      <c r="W820" t="e">
        <v>#N/A</v>
      </c>
      <c r="X820" t="e">
        <v>#N/A</v>
      </c>
      <c r="Y820" t="e">
        <v>#N/A</v>
      </c>
    </row>
    <row r="821" spans="1:25" x14ac:dyDescent="0.35">
      <c r="A821" s="59" t="str">
        <f t="shared" si="109"/>
        <v/>
      </c>
      <c r="B821" s="133"/>
      <c r="C821" s="81">
        <f t="shared" ca="1" si="107"/>
        <v>45729</v>
      </c>
      <c r="D821" s="134"/>
      <c r="E821" s="82" t="str">
        <f t="shared" si="112"/>
        <v/>
      </c>
      <c r="F821" s="135"/>
      <c r="G821" s="135"/>
      <c r="H821" s="135"/>
      <c r="I821" s="145"/>
      <c r="J821" s="144" t="str">
        <f t="shared" si="108"/>
        <v>CL</v>
      </c>
      <c r="K821" s="135"/>
      <c r="L821" s="84">
        <v>0</v>
      </c>
      <c r="M821" s="84">
        <v>0</v>
      </c>
      <c r="N821" s="84">
        <v>0</v>
      </c>
      <c r="O821" s="84">
        <v>0</v>
      </c>
      <c r="P821" s="85"/>
      <c r="Q821" s="86">
        <f t="shared" si="114"/>
        <v>0</v>
      </c>
      <c r="R821" s="87">
        <f t="shared" si="110"/>
        <v>0</v>
      </c>
      <c r="S821" s="87">
        <f t="shared" si="113"/>
        <v>0</v>
      </c>
      <c r="T821" s="136">
        <f t="shared" ca="1" si="111"/>
        <v>45073</v>
      </c>
      <c r="U821" s="154"/>
      <c r="W821" t="e">
        <v>#N/A</v>
      </c>
      <c r="X821" t="e">
        <v>#N/A</v>
      </c>
      <c r="Y821" t="e">
        <v>#N/A</v>
      </c>
    </row>
    <row r="822" spans="1:25" x14ac:dyDescent="0.35">
      <c r="A822" s="59" t="str">
        <f t="shared" si="109"/>
        <v/>
      </c>
      <c r="B822" s="133"/>
      <c r="C822" s="81">
        <f t="shared" ca="1" si="107"/>
        <v>45729</v>
      </c>
      <c r="D822" s="134"/>
      <c r="E822" s="82" t="str">
        <f t="shared" si="112"/>
        <v/>
      </c>
      <c r="F822" s="135"/>
      <c r="G822" s="135"/>
      <c r="H822" s="135"/>
      <c r="I822" s="145"/>
      <c r="J822" s="144" t="str">
        <f t="shared" si="108"/>
        <v>CL</v>
      </c>
      <c r="K822" s="135"/>
      <c r="L822" s="84">
        <v>0</v>
      </c>
      <c r="M822" s="84">
        <v>0</v>
      </c>
      <c r="N822" s="84">
        <v>0</v>
      </c>
      <c r="O822" s="84">
        <v>0</v>
      </c>
      <c r="P822" s="85"/>
      <c r="Q822" s="86">
        <f t="shared" si="114"/>
        <v>0</v>
      </c>
      <c r="R822" s="87">
        <f t="shared" si="110"/>
        <v>0</v>
      </c>
      <c r="S822" s="87">
        <f t="shared" si="113"/>
        <v>0</v>
      </c>
      <c r="T822" s="136">
        <f t="shared" ca="1" si="111"/>
        <v>45073</v>
      </c>
      <c r="U822" s="154"/>
      <c r="W822" t="e">
        <v>#N/A</v>
      </c>
      <c r="X822" t="e">
        <v>#N/A</v>
      </c>
      <c r="Y822" t="e">
        <v>#N/A</v>
      </c>
    </row>
    <row r="823" spans="1:25" x14ac:dyDescent="0.35">
      <c r="A823" s="59" t="str">
        <f t="shared" si="109"/>
        <v/>
      </c>
      <c r="B823" s="133"/>
      <c r="C823" s="81">
        <f t="shared" ca="1" si="107"/>
        <v>45729</v>
      </c>
      <c r="D823" s="134"/>
      <c r="E823" s="82" t="str">
        <f t="shared" si="112"/>
        <v/>
      </c>
      <c r="F823" s="135"/>
      <c r="G823" s="135"/>
      <c r="H823" s="135"/>
      <c r="I823" s="145"/>
      <c r="J823" s="144" t="str">
        <f t="shared" si="108"/>
        <v>CL</v>
      </c>
      <c r="K823" s="135"/>
      <c r="L823" s="84">
        <v>0</v>
      </c>
      <c r="M823" s="84">
        <v>0</v>
      </c>
      <c r="N823" s="84">
        <v>0</v>
      </c>
      <c r="O823" s="84">
        <v>0</v>
      </c>
      <c r="P823" s="85"/>
      <c r="Q823" s="86">
        <f t="shared" si="114"/>
        <v>0</v>
      </c>
      <c r="R823" s="87">
        <f t="shared" si="110"/>
        <v>0</v>
      </c>
      <c r="S823" s="87">
        <f t="shared" si="113"/>
        <v>0</v>
      </c>
      <c r="T823" s="136">
        <f t="shared" ca="1" si="111"/>
        <v>45073</v>
      </c>
      <c r="U823" s="154"/>
      <c r="W823" t="e">
        <v>#N/A</v>
      </c>
      <c r="X823" t="e">
        <v>#N/A</v>
      </c>
      <c r="Y823" t="e">
        <v>#N/A</v>
      </c>
    </row>
    <row r="824" spans="1:25" x14ac:dyDescent="0.35">
      <c r="A824" s="59" t="str">
        <f t="shared" si="109"/>
        <v/>
      </c>
      <c r="B824" s="133"/>
      <c r="C824" s="81">
        <f t="shared" ca="1" si="107"/>
        <v>45729</v>
      </c>
      <c r="D824" s="134"/>
      <c r="E824" s="82" t="str">
        <f t="shared" si="112"/>
        <v/>
      </c>
      <c r="F824" s="135"/>
      <c r="G824" s="135"/>
      <c r="H824" s="135"/>
      <c r="I824" s="145"/>
      <c r="J824" s="144" t="str">
        <f t="shared" si="108"/>
        <v>CL</v>
      </c>
      <c r="K824" s="135"/>
      <c r="L824" s="84">
        <v>0</v>
      </c>
      <c r="M824" s="84">
        <v>0</v>
      </c>
      <c r="N824" s="84">
        <v>0</v>
      </c>
      <c r="O824" s="84">
        <v>0</v>
      </c>
      <c r="P824" s="85"/>
      <c r="Q824" s="86">
        <f t="shared" si="114"/>
        <v>0</v>
      </c>
      <c r="R824" s="87">
        <f t="shared" si="110"/>
        <v>0</v>
      </c>
      <c r="S824" s="87">
        <f t="shared" si="113"/>
        <v>0</v>
      </c>
      <c r="T824" s="136">
        <f t="shared" ca="1" si="111"/>
        <v>45073</v>
      </c>
      <c r="U824" s="154"/>
      <c r="W824" t="e">
        <v>#N/A</v>
      </c>
      <c r="X824" t="e">
        <v>#N/A</v>
      </c>
      <c r="Y824" t="e">
        <v>#N/A</v>
      </c>
    </row>
    <row r="825" spans="1:25" x14ac:dyDescent="0.35">
      <c r="A825" s="59" t="str">
        <f t="shared" si="109"/>
        <v/>
      </c>
      <c r="B825" s="133"/>
      <c r="C825" s="81">
        <f t="shared" ca="1" si="107"/>
        <v>45729</v>
      </c>
      <c r="D825" s="134"/>
      <c r="E825" s="82" t="str">
        <f t="shared" si="112"/>
        <v/>
      </c>
      <c r="F825" s="135"/>
      <c r="G825" s="135"/>
      <c r="H825" s="135"/>
      <c r="I825" s="145"/>
      <c r="J825" s="144" t="str">
        <f t="shared" si="108"/>
        <v>CL</v>
      </c>
      <c r="K825" s="135"/>
      <c r="L825" s="84">
        <v>0</v>
      </c>
      <c r="M825" s="84">
        <v>0</v>
      </c>
      <c r="N825" s="84">
        <v>0</v>
      </c>
      <c r="O825" s="84">
        <v>0</v>
      </c>
      <c r="P825" s="85"/>
      <c r="Q825" s="86">
        <f t="shared" si="114"/>
        <v>0</v>
      </c>
      <c r="R825" s="87">
        <f t="shared" si="110"/>
        <v>0</v>
      </c>
      <c r="S825" s="87">
        <f t="shared" si="113"/>
        <v>0</v>
      </c>
      <c r="T825" s="136">
        <f t="shared" ca="1" si="111"/>
        <v>45073</v>
      </c>
      <c r="U825" s="154"/>
      <c r="W825" t="e">
        <v>#N/A</v>
      </c>
      <c r="X825" t="e">
        <v>#N/A</v>
      </c>
      <c r="Y825" t="e">
        <v>#N/A</v>
      </c>
    </row>
    <row r="826" spans="1:25" x14ac:dyDescent="0.35">
      <c r="A826" s="59" t="str">
        <f t="shared" si="109"/>
        <v/>
      </c>
      <c r="B826" s="133"/>
      <c r="C826" s="81">
        <f t="shared" ca="1" si="107"/>
        <v>45729</v>
      </c>
      <c r="D826" s="134"/>
      <c r="E826" s="82" t="str">
        <f t="shared" si="112"/>
        <v/>
      </c>
      <c r="F826" s="135"/>
      <c r="G826" s="135"/>
      <c r="H826" s="135"/>
      <c r="I826" s="145"/>
      <c r="J826" s="144" t="str">
        <f t="shared" si="108"/>
        <v>CL</v>
      </c>
      <c r="K826" s="135"/>
      <c r="L826" s="84">
        <v>0</v>
      </c>
      <c r="M826" s="84">
        <v>0</v>
      </c>
      <c r="N826" s="84">
        <v>0</v>
      </c>
      <c r="O826" s="84">
        <v>0</v>
      </c>
      <c r="P826" s="85"/>
      <c r="Q826" s="86">
        <f t="shared" si="114"/>
        <v>0</v>
      </c>
      <c r="R826" s="87">
        <f t="shared" si="110"/>
        <v>0</v>
      </c>
      <c r="S826" s="87">
        <f t="shared" si="113"/>
        <v>0</v>
      </c>
      <c r="T826" s="136">
        <f t="shared" ca="1" si="111"/>
        <v>45073</v>
      </c>
      <c r="U826" s="154"/>
      <c r="W826" t="e">
        <v>#N/A</v>
      </c>
      <c r="X826" t="e">
        <v>#N/A</v>
      </c>
      <c r="Y826" t="e">
        <v>#N/A</v>
      </c>
    </row>
    <row r="827" spans="1:25" x14ac:dyDescent="0.35">
      <c r="A827" s="59" t="str">
        <f t="shared" si="109"/>
        <v/>
      </c>
      <c r="B827" s="133"/>
      <c r="C827" s="81">
        <f t="shared" ca="1" si="107"/>
        <v>45729</v>
      </c>
      <c r="D827" s="134"/>
      <c r="E827" s="82" t="str">
        <f t="shared" si="112"/>
        <v/>
      </c>
      <c r="F827" s="135"/>
      <c r="G827" s="135"/>
      <c r="H827" s="135"/>
      <c r="I827" s="145"/>
      <c r="J827" s="144" t="str">
        <f t="shared" si="108"/>
        <v>CL</v>
      </c>
      <c r="K827" s="135"/>
      <c r="L827" s="84">
        <v>0</v>
      </c>
      <c r="M827" s="84">
        <v>0</v>
      </c>
      <c r="N827" s="84">
        <v>0</v>
      </c>
      <c r="O827" s="84">
        <v>0</v>
      </c>
      <c r="P827" s="85"/>
      <c r="Q827" s="86">
        <f t="shared" si="114"/>
        <v>0</v>
      </c>
      <c r="R827" s="87">
        <f t="shared" si="110"/>
        <v>0</v>
      </c>
      <c r="S827" s="87">
        <f t="shared" si="113"/>
        <v>0</v>
      </c>
      <c r="T827" s="136">
        <f t="shared" ca="1" si="111"/>
        <v>45073</v>
      </c>
      <c r="U827" s="154"/>
      <c r="W827" t="e">
        <v>#N/A</v>
      </c>
      <c r="X827" t="e">
        <v>#N/A</v>
      </c>
      <c r="Y827" t="e">
        <v>#N/A</v>
      </c>
    </row>
    <row r="828" spans="1:25" x14ac:dyDescent="0.35">
      <c r="A828" s="59" t="str">
        <f t="shared" si="109"/>
        <v/>
      </c>
      <c r="B828" s="133"/>
      <c r="C828" s="81">
        <f t="shared" ca="1" si="107"/>
        <v>45729</v>
      </c>
      <c r="D828" s="134"/>
      <c r="E828" s="82" t="str">
        <f t="shared" si="112"/>
        <v/>
      </c>
      <c r="F828" s="135"/>
      <c r="G828" s="135"/>
      <c r="H828" s="135"/>
      <c r="I828" s="145"/>
      <c r="J828" s="144" t="str">
        <f t="shared" si="108"/>
        <v>CL</v>
      </c>
      <c r="K828" s="135"/>
      <c r="L828" s="84">
        <v>0</v>
      </c>
      <c r="M828" s="84">
        <v>0</v>
      </c>
      <c r="N828" s="84">
        <v>0</v>
      </c>
      <c r="O828" s="84">
        <v>0</v>
      </c>
      <c r="P828" s="85"/>
      <c r="Q828" s="86">
        <f t="shared" si="114"/>
        <v>0</v>
      </c>
      <c r="R828" s="87">
        <f t="shared" si="110"/>
        <v>0</v>
      </c>
      <c r="S828" s="87">
        <f t="shared" si="113"/>
        <v>0</v>
      </c>
      <c r="T828" s="136">
        <f t="shared" ca="1" si="111"/>
        <v>45073</v>
      </c>
      <c r="U828" s="154"/>
      <c r="W828" t="e">
        <v>#N/A</v>
      </c>
      <c r="X828" t="e">
        <v>#N/A</v>
      </c>
      <c r="Y828" t="e">
        <v>#N/A</v>
      </c>
    </row>
    <row r="829" spans="1:25" x14ac:dyDescent="0.35">
      <c r="A829" s="59" t="str">
        <f t="shared" si="109"/>
        <v/>
      </c>
      <c r="B829" s="133"/>
      <c r="C829" s="81">
        <f t="shared" ca="1" si="107"/>
        <v>45729</v>
      </c>
      <c r="D829" s="134"/>
      <c r="E829" s="82" t="str">
        <f t="shared" si="112"/>
        <v/>
      </c>
      <c r="F829" s="135"/>
      <c r="G829" s="135"/>
      <c r="H829" s="135"/>
      <c r="I829" s="145"/>
      <c r="J829" s="144" t="str">
        <f t="shared" si="108"/>
        <v>CL</v>
      </c>
      <c r="K829" s="135"/>
      <c r="L829" s="84">
        <v>0</v>
      </c>
      <c r="M829" s="84">
        <v>0</v>
      </c>
      <c r="N829" s="84">
        <v>0</v>
      </c>
      <c r="O829" s="84">
        <v>0</v>
      </c>
      <c r="P829" s="85"/>
      <c r="Q829" s="86">
        <f t="shared" si="114"/>
        <v>0</v>
      </c>
      <c r="R829" s="87">
        <f t="shared" si="110"/>
        <v>0</v>
      </c>
      <c r="S829" s="87">
        <f t="shared" si="113"/>
        <v>0</v>
      </c>
      <c r="T829" s="136">
        <f t="shared" ca="1" si="111"/>
        <v>45073</v>
      </c>
      <c r="U829" s="154"/>
      <c r="W829" t="e">
        <v>#N/A</v>
      </c>
      <c r="X829" t="e">
        <v>#N/A</v>
      </c>
      <c r="Y829" t="e">
        <v>#N/A</v>
      </c>
    </row>
    <row r="830" spans="1:25" x14ac:dyDescent="0.35">
      <c r="A830" s="59" t="str">
        <f t="shared" si="109"/>
        <v/>
      </c>
      <c r="B830" s="133"/>
      <c r="C830" s="81">
        <f t="shared" ca="1" si="107"/>
        <v>45729</v>
      </c>
      <c r="D830" s="134"/>
      <c r="E830" s="82" t="str">
        <f t="shared" si="112"/>
        <v/>
      </c>
      <c r="F830" s="135"/>
      <c r="G830" s="135"/>
      <c r="H830" s="135"/>
      <c r="I830" s="145"/>
      <c r="J830" s="144" t="str">
        <f t="shared" si="108"/>
        <v>CL</v>
      </c>
      <c r="K830" s="135"/>
      <c r="L830" s="84">
        <v>0</v>
      </c>
      <c r="M830" s="84">
        <v>0</v>
      </c>
      <c r="N830" s="84">
        <v>0</v>
      </c>
      <c r="O830" s="84">
        <v>0</v>
      </c>
      <c r="P830" s="85"/>
      <c r="Q830" s="86">
        <f t="shared" si="114"/>
        <v>0</v>
      </c>
      <c r="R830" s="87">
        <f t="shared" si="110"/>
        <v>0</v>
      </c>
      <c r="S830" s="87">
        <f t="shared" si="113"/>
        <v>0</v>
      </c>
      <c r="T830" s="136">
        <f t="shared" ca="1" si="111"/>
        <v>45073</v>
      </c>
      <c r="U830" s="154"/>
      <c r="W830" t="e">
        <v>#N/A</v>
      </c>
      <c r="X830" t="e">
        <v>#N/A</v>
      </c>
      <c r="Y830" t="e">
        <v>#N/A</v>
      </c>
    </row>
    <row r="831" spans="1:25" x14ac:dyDescent="0.35">
      <c r="A831" s="59" t="str">
        <f t="shared" si="109"/>
        <v/>
      </c>
      <c r="B831" s="133"/>
      <c r="C831" s="81">
        <f t="shared" ca="1" si="107"/>
        <v>45729</v>
      </c>
      <c r="D831" s="134"/>
      <c r="E831" s="82" t="str">
        <f t="shared" si="112"/>
        <v/>
      </c>
      <c r="F831" s="135"/>
      <c r="G831" s="135"/>
      <c r="H831" s="135"/>
      <c r="I831" s="145"/>
      <c r="J831" s="144" t="str">
        <f t="shared" si="108"/>
        <v>CL</v>
      </c>
      <c r="K831" s="135"/>
      <c r="L831" s="84">
        <v>0</v>
      </c>
      <c r="M831" s="84">
        <v>0</v>
      </c>
      <c r="N831" s="84">
        <v>0</v>
      </c>
      <c r="O831" s="84">
        <v>0</v>
      </c>
      <c r="P831" s="85"/>
      <c r="Q831" s="86">
        <f t="shared" si="114"/>
        <v>0</v>
      </c>
      <c r="R831" s="87">
        <f t="shared" si="110"/>
        <v>0</v>
      </c>
      <c r="S831" s="87">
        <f t="shared" si="113"/>
        <v>0</v>
      </c>
      <c r="T831" s="136">
        <f t="shared" ca="1" si="111"/>
        <v>45073</v>
      </c>
      <c r="U831" s="154"/>
      <c r="W831" t="e">
        <v>#N/A</v>
      </c>
      <c r="X831" t="e">
        <v>#N/A</v>
      </c>
      <c r="Y831" t="e">
        <v>#N/A</v>
      </c>
    </row>
    <row r="832" spans="1:25" x14ac:dyDescent="0.35">
      <c r="A832" s="59" t="str">
        <f t="shared" si="109"/>
        <v/>
      </c>
      <c r="B832" s="133"/>
      <c r="C832" s="81">
        <f t="shared" ca="1" si="107"/>
        <v>45729</v>
      </c>
      <c r="D832" s="134"/>
      <c r="E832" s="82" t="str">
        <f t="shared" si="112"/>
        <v/>
      </c>
      <c r="F832" s="135"/>
      <c r="G832" s="135"/>
      <c r="H832" s="135"/>
      <c r="I832" s="145"/>
      <c r="J832" s="144" t="str">
        <f t="shared" si="108"/>
        <v>CL</v>
      </c>
      <c r="K832" s="135"/>
      <c r="L832" s="84">
        <v>0</v>
      </c>
      <c r="M832" s="84">
        <v>0</v>
      </c>
      <c r="N832" s="84">
        <v>0</v>
      </c>
      <c r="O832" s="84">
        <v>0</v>
      </c>
      <c r="P832" s="85"/>
      <c r="Q832" s="86">
        <f t="shared" si="114"/>
        <v>0</v>
      </c>
      <c r="R832" s="87">
        <f t="shared" si="110"/>
        <v>0</v>
      </c>
      <c r="S832" s="87">
        <f t="shared" si="113"/>
        <v>0</v>
      </c>
      <c r="T832" s="136">
        <f t="shared" ca="1" si="111"/>
        <v>45073</v>
      </c>
      <c r="U832" s="154"/>
      <c r="W832" t="e">
        <v>#N/A</v>
      </c>
      <c r="X832" t="e">
        <v>#N/A</v>
      </c>
      <c r="Y832" t="e">
        <v>#N/A</v>
      </c>
    </row>
    <row r="833" spans="1:25" x14ac:dyDescent="0.35">
      <c r="A833" s="59" t="str">
        <f t="shared" si="109"/>
        <v/>
      </c>
      <c r="B833" s="133"/>
      <c r="C833" s="81">
        <f t="shared" ca="1" si="107"/>
        <v>45729</v>
      </c>
      <c r="D833" s="134"/>
      <c r="E833" s="82" t="str">
        <f t="shared" si="112"/>
        <v/>
      </c>
      <c r="F833" s="135"/>
      <c r="G833" s="135"/>
      <c r="H833" s="135"/>
      <c r="I833" s="145"/>
      <c r="J833" s="144" t="str">
        <f t="shared" si="108"/>
        <v>CL</v>
      </c>
      <c r="K833" s="135"/>
      <c r="L833" s="84">
        <v>0</v>
      </c>
      <c r="M833" s="84">
        <v>0</v>
      </c>
      <c r="N833" s="84">
        <v>0</v>
      </c>
      <c r="O833" s="84">
        <v>0</v>
      </c>
      <c r="P833" s="85"/>
      <c r="Q833" s="86">
        <f t="shared" si="114"/>
        <v>0</v>
      </c>
      <c r="R833" s="87">
        <f t="shared" si="110"/>
        <v>0</v>
      </c>
      <c r="S833" s="87">
        <f t="shared" si="113"/>
        <v>0</v>
      </c>
      <c r="T833" s="136">
        <f t="shared" ca="1" si="111"/>
        <v>45073</v>
      </c>
      <c r="U833" s="154"/>
      <c r="W833" t="e">
        <v>#N/A</v>
      </c>
      <c r="X833" t="e">
        <v>#N/A</v>
      </c>
      <c r="Y833" t="e">
        <v>#N/A</v>
      </c>
    </row>
    <row r="834" spans="1:25" x14ac:dyDescent="0.35">
      <c r="A834" s="59" t="str">
        <f t="shared" si="109"/>
        <v/>
      </c>
      <c r="B834" s="133"/>
      <c r="C834" s="81">
        <f t="shared" ca="1" si="107"/>
        <v>45729</v>
      </c>
      <c r="D834" s="134"/>
      <c r="E834" s="82" t="str">
        <f t="shared" si="112"/>
        <v/>
      </c>
      <c r="F834" s="135"/>
      <c r="G834" s="135"/>
      <c r="H834" s="135"/>
      <c r="I834" s="145"/>
      <c r="J834" s="144" t="str">
        <f t="shared" si="108"/>
        <v>CL</v>
      </c>
      <c r="K834" s="135"/>
      <c r="L834" s="84">
        <v>0</v>
      </c>
      <c r="M834" s="84">
        <v>0</v>
      </c>
      <c r="N834" s="84">
        <v>0</v>
      </c>
      <c r="O834" s="84">
        <v>0</v>
      </c>
      <c r="P834" s="85"/>
      <c r="Q834" s="86">
        <f t="shared" si="114"/>
        <v>0</v>
      </c>
      <c r="R834" s="87">
        <f t="shared" si="110"/>
        <v>0</v>
      </c>
      <c r="S834" s="87">
        <f t="shared" si="113"/>
        <v>0</v>
      </c>
      <c r="T834" s="136">
        <f t="shared" ca="1" si="111"/>
        <v>45073</v>
      </c>
      <c r="U834" s="154"/>
      <c r="W834" t="e">
        <v>#N/A</v>
      </c>
      <c r="X834" t="e">
        <v>#N/A</v>
      </c>
      <c r="Y834" t="e">
        <v>#N/A</v>
      </c>
    </row>
    <row r="835" spans="1:25" x14ac:dyDescent="0.35">
      <c r="A835" s="59" t="str">
        <f t="shared" si="109"/>
        <v/>
      </c>
      <c r="B835" s="133"/>
      <c r="C835" s="81">
        <f t="shared" ref="C835:C859" ca="1" si="115">TODAY()</f>
        <v>45729</v>
      </c>
      <c r="D835" s="134"/>
      <c r="E835" s="82" t="str">
        <f t="shared" si="112"/>
        <v/>
      </c>
      <c r="F835" s="135"/>
      <c r="G835" s="135"/>
      <c r="H835" s="135"/>
      <c r="I835" s="145"/>
      <c r="J835" s="144" t="str">
        <f t="shared" ref="J835:J859" si="116">IFERROR(VLOOKUP(H835,AB:AD,2,0),"CL")</f>
        <v>CL</v>
      </c>
      <c r="K835" s="135"/>
      <c r="L835" s="84">
        <v>0</v>
      </c>
      <c r="M835" s="84">
        <v>0</v>
      </c>
      <c r="N835" s="84">
        <v>0</v>
      </c>
      <c r="O835" s="84">
        <v>0</v>
      </c>
      <c r="P835" s="85"/>
      <c r="Q835" s="86">
        <f t="shared" si="114"/>
        <v>0</v>
      </c>
      <c r="R835" s="87">
        <f t="shared" si="110"/>
        <v>0</v>
      </c>
      <c r="S835" s="87">
        <f t="shared" si="113"/>
        <v>0</v>
      </c>
      <c r="T835" s="136">
        <f t="shared" ca="1" si="111"/>
        <v>45073</v>
      </c>
      <c r="U835" s="154"/>
      <c r="W835" t="e">
        <v>#N/A</v>
      </c>
      <c r="X835" t="e">
        <v>#N/A</v>
      </c>
      <c r="Y835" t="e">
        <v>#N/A</v>
      </c>
    </row>
    <row r="836" spans="1:25" x14ac:dyDescent="0.35">
      <c r="A836" s="59" t="str">
        <f t="shared" ref="A836:A859" si="117">CONCATENATE(D836,G836)</f>
        <v/>
      </c>
      <c r="B836" s="133"/>
      <c r="C836" s="81">
        <f t="shared" ca="1" si="115"/>
        <v>45729</v>
      </c>
      <c r="D836" s="134"/>
      <c r="E836" s="82" t="str">
        <f t="shared" si="112"/>
        <v/>
      </c>
      <c r="F836" s="135"/>
      <c r="G836" s="135"/>
      <c r="H836" s="135"/>
      <c r="I836" s="145"/>
      <c r="J836" s="144" t="str">
        <f t="shared" si="116"/>
        <v>CL</v>
      </c>
      <c r="K836" s="135"/>
      <c r="L836" s="84">
        <v>0</v>
      </c>
      <c r="M836" s="84">
        <v>0</v>
      </c>
      <c r="N836" s="84">
        <v>0</v>
      </c>
      <c r="O836" s="84">
        <v>0</v>
      </c>
      <c r="P836" s="85"/>
      <c r="Q836" s="86">
        <f t="shared" si="114"/>
        <v>0</v>
      </c>
      <c r="R836" s="87">
        <f t="shared" si="110"/>
        <v>0</v>
      </c>
      <c r="S836" s="87">
        <f t="shared" si="113"/>
        <v>0</v>
      </c>
      <c r="T836" s="136">
        <f t="shared" ca="1" si="111"/>
        <v>45073</v>
      </c>
      <c r="U836" s="154"/>
      <c r="W836" t="e">
        <v>#N/A</v>
      </c>
      <c r="X836" t="e">
        <v>#N/A</v>
      </c>
      <c r="Y836" t="e">
        <v>#N/A</v>
      </c>
    </row>
    <row r="837" spans="1:25" x14ac:dyDescent="0.35">
      <c r="A837" s="59" t="str">
        <f t="shared" si="117"/>
        <v/>
      </c>
      <c r="B837" s="133"/>
      <c r="C837" s="81">
        <f t="shared" ca="1" si="115"/>
        <v>45729</v>
      </c>
      <c r="D837" s="134"/>
      <c r="E837" s="82" t="str">
        <f t="shared" si="112"/>
        <v/>
      </c>
      <c r="F837" s="135"/>
      <c r="G837" s="135"/>
      <c r="H837" s="135"/>
      <c r="I837" s="145"/>
      <c r="J837" s="144" t="str">
        <f t="shared" si="116"/>
        <v>CL</v>
      </c>
      <c r="K837" s="135"/>
      <c r="L837" s="84">
        <v>0</v>
      </c>
      <c r="M837" s="84">
        <v>0</v>
      </c>
      <c r="N837" s="84">
        <v>0</v>
      </c>
      <c r="O837" s="84">
        <v>0</v>
      </c>
      <c r="P837" s="85"/>
      <c r="Q837" s="86">
        <f t="shared" si="114"/>
        <v>0</v>
      </c>
      <c r="R837" s="87">
        <f t="shared" si="110"/>
        <v>0</v>
      </c>
      <c r="S837" s="87">
        <f t="shared" si="113"/>
        <v>0</v>
      </c>
      <c r="T837" s="136">
        <f t="shared" ca="1" si="111"/>
        <v>45073</v>
      </c>
      <c r="U837" s="154"/>
      <c r="W837" t="e">
        <v>#N/A</v>
      </c>
      <c r="X837" t="e">
        <v>#N/A</v>
      </c>
      <c r="Y837" t="e">
        <v>#N/A</v>
      </c>
    </row>
    <row r="838" spans="1:25" x14ac:dyDescent="0.35">
      <c r="A838" s="59" t="str">
        <f t="shared" si="117"/>
        <v/>
      </c>
      <c r="B838" s="133"/>
      <c r="C838" s="81">
        <f t="shared" ca="1" si="115"/>
        <v>45729</v>
      </c>
      <c r="D838" s="134"/>
      <c r="E838" s="82" t="str">
        <f t="shared" si="112"/>
        <v/>
      </c>
      <c r="F838" s="135"/>
      <c r="G838" s="135"/>
      <c r="H838" s="135"/>
      <c r="I838" s="145"/>
      <c r="J838" s="144" t="str">
        <f t="shared" si="116"/>
        <v>CL</v>
      </c>
      <c r="K838" s="135"/>
      <c r="L838" s="84">
        <v>0</v>
      </c>
      <c r="M838" s="84">
        <v>0</v>
      </c>
      <c r="N838" s="84">
        <v>0</v>
      </c>
      <c r="O838" s="84">
        <v>0</v>
      </c>
      <c r="P838" s="85"/>
      <c r="Q838" s="86">
        <f t="shared" si="114"/>
        <v>0</v>
      </c>
      <c r="R838" s="87">
        <f t="shared" si="110"/>
        <v>0</v>
      </c>
      <c r="S838" s="87">
        <f t="shared" si="113"/>
        <v>0</v>
      </c>
      <c r="T838" s="136">
        <f t="shared" ca="1" si="111"/>
        <v>45073</v>
      </c>
      <c r="U838" s="154"/>
      <c r="W838" t="e">
        <v>#N/A</v>
      </c>
      <c r="X838" t="e">
        <v>#N/A</v>
      </c>
      <c r="Y838" t="e">
        <v>#N/A</v>
      </c>
    </row>
    <row r="839" spans="1:25" x14ac:dyDescent="0.35">
      <c r="A839" s="59" t="str">
        <f t="shared" si="117"/>
        <v/>
      </c>
      <c r="B839" s="133"/>
      <c r="C839" s="81">
        <f t="shared" ca="1" si="115"/>
        <v>45729</v>
      </c>
      <c r="D839" s="134"/>
      <c r="E839" s="82" t="str">
        <f t="shared" si="112"/>
        <v/>
      </c>
      <c r="F839" s="135"/>
      <c r="G839" s="135"/>
      <c r="H839" s="135"/>
      <c r="I839" s="145"/>
      <c r="J839" s="144" t="str">
        <f t="shared" si="116"/>
        <v>CL</v>
      </c>
      <c r="K839" s="135"/>
      <c r="L839" s="84">
        <v>0</v>
      </c>
      <c r="M839" s="84">
        <v>0</v>
      </c>
      <c r="N839" s="84">
        <v>0</v>
      </c>
      <c r="O839" s="84">
        <v>0</v>
      </c>
      <c r="P839" s="85"/>
      <c r="Q839" s="86">
        <f t="shared" si="114"/>
        <v>0</v>
      </c>
      <c r="R839" s="87">
        <f t="shared" si="110"/>
        <v>0</v>
      </c>
      <c r="S839" s="87">
        <f t="shared" si="113"/>
        <v>0</v>
      </c>
      <c r="T839" s="136">
        <f t="shared" ca="1" si="111"/>
        <v>45073</v>
      </c>
      <c r="U839" s="154"/>
      <c r="W839" t="e">
        <v>#N/A</v>
      </c>
      <c r="X839" t="e">
        <v>#N/A</v>
      </c>
      <c r="Y839" t="e">
        <v>#N/A</v>
      </c>
    </row>
    <row r="840" spans="1:25" x14ac:dyDescent="0.35">
      <c r="A840" s="59" t="str">
        <f t="shared" si="117"/>
        <v/>
      </c>
      <c r="B840" s="133"/>
      <c r="C840" s="81">
        <f t="shared" ca="1" si="115"/>
        <v>45729</v>
      </c>
      <c r="D840" s="134"/>
      <c r="E840" s="82" t="str">
        <f t="shared" si="112"/>
        <v/>
      </c>
      <c r="F840" s="135"/>
      <c r="G840" s="135"/>
      <c r="H840" s="135"/>
      <c r="I840" s="145"/>
      <c r="J840" s="144" t="str">
        <f t="shared" si="116"/>
        <v>CL</v>
      </c>
      <c r="K840" s="135"/>
      <c r="L840" s="84">
        <v>0</v>
      </c>
      <c r="M840" s="84">
        <v>0</v>
      </c>
      <c r="N840" s="84">
        <v>0</v>
      </c>
      <c r="O840" s="84">
        <v>0</v>
      </c>
      <c r="P840" s="85"/>
      <c r="Q840" s="86">
        <f t="shared" si="114"/>
        <v>0</v>
      </c>
      <c r="R840" s="87">
        <f t="shared" si="110"/>
        <v>0</v>
      </c>
      <c r="S840" s="87">
        <f t="shared" si="113"/>
        <v>0</v>
      </c>
      <c r="T840" s="136">
        <f t="shared" ca="1" si="111"/>
        <v>45073</v>
      </c>
      <c r="U840" s="154"/>
      <c r="W840" t="e">
        <v>#N/A</v>
      </c>
      <c r="X840" t="e">
        <v>#N/A</v>
      </c>
      <c r="Y840" t="e">
        <v>#N/A</v>
      </c>
    </row>
    <row r="841" spans="1:25" x14ac:dyDescent="0.35">
      <c r="A841" s="59" t="str">
        <f t="shared" si="117"/>
        <v/>
      </c>
      <c r="B841" s="133"/>
      <c r="C841" s="81">
        <f t="shared" ca="1" si="115"/>
        <v>45729</v>
      </c>
      <c r="D841" s="134"/>
      <c r="E841" s="82" t="str">
        <f t="shared" si="112"/>
        <v/>
      </c>
      <c r="F841" s="135"/>
      <c r="G841" s="135"/>
      <c r="H841" s="135"/>
      <c r="I841" s="145"/>
      <c r="J841" s="144" t="str">
        <f t="shared" si="116"/>
        <v>CL</v>
      </c>
      <c r="K841" s="135"/>
      <c r="L841" s="84">
        <v>0</v>
      </c>
      <c r="M841" s="84">
        <v>0</v>
      </c>
      <c r="N841" s="84">
        <v>0</v>
      </c>
      <c r="O841" s="84">
        <v>0</v>
      </c>
      <c r="P841" s="85"/>
      <c r="Q841" s="86">
        <f t="shared" si="114"/>
        <v>0</v>
      </c>
      <c r="R841" s="87">
        <f t="shared" si="110"/>
        <v>0</v>
      </c>
      <c r="S841" s="87">
        <f t="shared" si="113"/>
        <v>0</v>
      </c>
      <c r="T841" s="136">
        <f t="shared" ca="1" si="111"/>
        <v>45073</v>
      </c>
      <c r="U841" s="154"/>
      <c r="W841" t="e">
        <v>#N/A</v>
      </c>
      <c r="X841" t="e">
        <v>#N/A</v>
      </c>
      <c r="Y841" t="e">
        <v>#N/A</v>
      </c>
    </row>
    <row r="842" spans="1:25" x14ac:dyDescent="0.35">
      <c r="A842" s="59" t="str">
        <f t="shared" si="117"/>
        <v/>
      </c>
      <c r="B842" s="133"/>
      <c r="C842" s="81">
        <f t="shared" ca="1" si="115"/>
        <v>45729</v>
      </c>
      <c r="D842" s="134"/>
      <c r="E842" s="82" t="str">
        <f t="shared" si="112"/>
        <v/>
      </c>
      <c r="F842" s="135"/>
      <c r="G842" s="135"/>
      <c r="H842" s="135"/>
      <c r="I842" s="145"/>
      <c r="J842" s="144" t="str">
        <f t="shared" si="116"/>
        <v>CL</v>
      </c>
      <c r="K842" s="135"/>
      <c r="L842" s="84">
        <v>0</v>
      </c>
      <c r="M842" s="84">
        <v>0</v>
      </c>
      <c r="N842" s="84">
        <v>0</v>
      </c>
      <c r="O842" s="84">
        <v>0</v>
      </c>
      <c r="P842" s="85"/>
      <c r="Q842" s="86">
        <f t="shared" si="114"/>
        <v>0</v>
      </c>
      <c r="R842" s="87">
        <f t="shared" si="110"/>
        <v>0</v>
      </c>
      <c r="S842" s="87">
        <f t="shared" si="113"/>
        <v>0</v>
      </c>
      <c r="T842" s="136">
        <f t="shared" ca="1" si="111"/>
        <v>45073</v>
      </c>
      <c r="U842" s="154"/>
      <c r="W842" t="e">
        <v>#N/A</v>
      </c>
      <c r="X842" t="e">
        <v>#N/A</v>
      </c>
      <c r="Y842" t="e">
        <v>#N/A</v>
      </c>
    </row>
    <row r="843" spans="1:25" x14ac:dyDescent="0.35">
      <c r="A843" s="59" t="str">
        <f t="shared" si="117"/>
        <v/>
      </c>
      <c r="B843" s="133"/>
      <c r="C843" s="81">
        <f t="shared" ca="1" si="115"/>
        <v>45729</v>
      </c>
      <c r="D843" s="134"/>
      <c r="E843" s="82" t="str">
        <f t="shared" si="112"/>
        <v/>
      </c>
      <c r="F843" s="135"/>
      <c r="G843" s="135"/>
      <c r="H843" s="135"/>
      <c r="I843" s="145"/>
      <c r="J843" s="144" t="str">
        <f t="shared" si="116"/>
        <v>CL</v>
      </c>
      <c r="K843" s="135"/>
      <c r="L843" s="84">
        <v>0</v>
      </c>
      <c r="M843" s="84">
        <v>0</v>
      </c>
      <c r="N843" s="84">
        <v>0</v>
      </c>
      <c r="O843" s="84">
        <v>0</v>
      </c>
      <c r="P843" s="85"/>
      <c r="Q843" s="86">
        <f t="shared" si="114"/>
        <v>0</v>
      </c>
      <c r="R843" s="87">
        <f t="shared" si="110"/>
        <v>0</v>
      </c>
      <c r="S843" s="87">
        <f t="shared" si="113"/>
        <v>0</v>
      </c>
      <c r="T843" s="136">
        <f t="shared" ca="1" si="111"/>
        <v>45073</v>
      </c>
      <c r="U843" s="154"/>
      <c r="W843" t="e">
        <v>#N/A</v>
      </c>
      <c r="X843" t="e">
        <v>#N/A</v>
      </c>
      <c r="Y843" t="e">
        <v>#N/A</v>
      </c>
    </row>
    <row r="844" spans="1:25" x14ac:dyDescent="0.35">
      <c r="A844" s="59" t="str">
        <f t="shared" si="117"/>
        <v/>
      </c>
      <c r="B844" s="133"/>
      <c r="C844" s="81">
        <f t="shared" ca="1" si="115"/>
        <v>45729</v>
      </c>
      <c r="D844" s="134"/>
      <c r="E844" s="82" t="str">
        <f t="shared" si="112"/>
        <v/>
      </c>
      <c r="F844" s="135"/>
      <c r="G844" s="135"/>
      <c r="H844" s="135"/>
      <c r="I844" s="145"/>
      <c r="J844" s="144" t="str">
        <f t="shared" si="116"/>
        <v>CL</v>
      </c>
      <c r="K844" s="135"/>
      <c r="L844" s="84">
        <v>0</v>
      </c>
      <c r="M844" s="84">
        <v>0</v>
      </c>
      <c r="N844" s="84">
        <v>0</v>
      </c>
      <c r="O844" s="84">
        <v>0</v>
      </c>
      <c r="P844" s="85"/>
      <c r="Q844" s="86">
        <f t="shared" si="114"/>
        <v>0</v>
      </c>
      <c r="R844" s="87">
        <f t="shared" si="110"/>
        <v>0</v>
      </c>
      <c r="S844" s="87">
        <f t="shared" si="113"/>
        <v>0</v>
      </c>
      <c r="T844" s="136">
        <f t="shared" ca="1" si="111"/>
        <v>45073</v>
      </c>
      <c r="U844" s="154"/>
      <c r="W844" t="e">
        <v>#N/A</v>
      </c>
      <c r="X844" t="e">
        <v>#N/A</v>
      </c>
      <c r="Y844" t="e">
        <v>#N/A</v>
      </c>
    </row>
    <row r="845" spans="1:25" x14ac:dyDescent="0.35">
      <c r="A845" s="59" t="str">
        <f t="shared" si="117"/>
        <v/>
      </c>
      <c r="B845" s="133"/>
      <c r="C845" s="81">
        <f t="shared" ca="1" si="115"/>
        <v>45729</v>
      </c>
      <c r="D845" s="134"/>
      <c r="E845" s="82" t="str">
        <f t="shared" si="112"/>
        <v/>
      </c>
      <c r="F845" s="135"/>
      <c r="G845" s="135"/>
      <c r="H845" s="135"/>
      <c r="I845" s="145"/>
      <c r="J845" s="144" t="str">
        <f t="shared" si="116"/>
        <v>CL</v>
      </c>
      <c r="K845" s="135"/>
      <c r="L845" s="84">
        <v>0</v>
      </c>
      <c r="M845" s="84">
        <v>0</v>
      </c>
      <c r="N845" s="84">
        <v>0</v>
      </c>
      <c r="O845" s="84">
        <v>0</v>
      </c>
      <c r="P845" s="85"/>
      <c r="Q845" s="86">
        <f t="shared" si="114"/>
        <v>0</v>
      </c>
      <c r="R845" s="87">
        <f t="shared" ref="R845:R859" si="118">IFERROR(VLOOKUP(H845,AB:AE,3,0),0)</f>
        <v>0</v>
      </c>
      <c r="S845" s="87">
        <f t="shared" si="113"/>
        <v>0</v>
      </c>
      <c r="T845" s="136">
        <f t="shared" ref="T845:T859" ca="1" si="119">DAYS360(B845,C845)</f>
        <v>45073</v>
      </c>
      <c r="U845" s="154"/>
      <c r="W845" t="e">
        <v>#N/A</v>
      </c>
      <c r="X845" t="e">
        <v>#N/A</v>
      </c>
      <c r="Y845" t="e">
        <v>#N/A</v>
      </c>
    </row>
    <row r="846" spans="1:25" x14ac:dyDescent="0.35">
      <c r="A846" s="59" t="str">
        <f t="shared" si="117"/>
        <v/>
      </c>
      <c r="B846" s="133"/>
      <c r="C846" s="81">
        <f t="shared" ca="1" si="115"/>
        <v>45729</v>
      </c>
      <c r="D846" s="134"/>
      <c r="E846" s="82" t="str">
        <f t="shared" si="112"/>
        <v/>
      </c>
      <c r="F846" s="135"/>
      <c r="G846" s="135"/>
      <c r="H846" s="135"/>
      <c r="I846" s="145"/>
      <c r="J846" s="144" t="str">
        <f t="shared" si="116"/>
        <v>CL</v>
      </c>
      <c r="K846" s="135"/>
      <c r="L846" s="84">
        <v>0</v>
      </c>
      <c r="M846" s="84">
        <v>0</v>
      </c>
      <c r="N846" s="84">
        <v>0</v>
      </c>
      <c r="O846" s="84">
        <v>0</v>
      </c>
      <c r="P846" s="85"/>
      <c r="Q846" s="86">
        <f t="shared" si="114"/>
        <v>0</v>
      </c>
      <c r="R846" s="87">
        <f t="shared" si="118"/>
        <v>0</v>
      </c>
      <c r="S846" s="87">
        <f t="shared" si="113"/>
        <v>0</v>
      </c>
      <c r="T846" s="136">
        <f t="shared" ca="1" si="119"/>
        <v>45073</v>
      </c>
      <c r="U846" s="154"/>
      <c r="W846" t="e">
        <v>#N/A</v>
      </c>
      <c r="X846" t="e">
        <v>#N/A</v>
      </c>
      <c r="Y846" t="e">
        <v>#N/A</v>
      </c>
    </row>
    <row r="847" spans="1:25" x14ac:dyDescent="0.35">
      <c r="A847" s="59" t="str">
        <f t="shared" si="117"/>
        <v/>
      </c>
      <c r="B847" s="133"/>
      <c r="C847" s="81">
        <f t="shared" ca="1" si="115"/>
        <v>45729</v>
      </c>
      <c r="D847" s="134"/>
      <c r="E847" s="82" t="str">
        <f t="shared" si="112"/>
        <v/>
      </c>
      <c r="F847" s="135"/>
      <c r="G847" s="135"/>
      <c r="H847" s="135"/>
      <c r="I847" s="145"/>
      <c r="J847" s="144" t="str">
        <f t="shared" si="116"/>
        <v>CL</v>
      </c>
      <c r="K847" s="135"/>
      <c r="L847" s="84">
        <v>0</v>
      </c>
      <c r="M847" s="84">
        <v>0</v>
      </c>
      <c r="N847" s="84">
        <v>0</v>
      </c>
      <c r="O847" s="84">
        <v>0</v>
      </c>
      <c r="P847" s="85"/>
      <c r="Q847" s="86">
        <f t="shared" si="114"/>
        <v>0</v>
      </c>
      <c r="R847" s="87">
        <f t="shared" si="118"/>
        <v>0</v>
      </c>
      <c r="S847" s="87">
        <f t="shared" si="113"/>
        <v>0</v>
      </c>
      <c r="T847" s="136">
        <f t="shared" ca="1" si="119"/>
        <v>45073</v>
      </c>
      <c r="U847" s="154"/>
      <c r="W847" t="e">
        <v>#N/A</v>
      </c>
      <c r="X847" t="e">
        <v>#N/A</v>
      </c>
      <c r="Y847" t="e">
        <v>#N/A</v>
      </c>
    </row>
    <row r="848" spans="1:25" x14ac:dyDescent="0.35">
      <c r="A848" s="59" t="str">
        <f t="shared" si="117"/>
        <v/>
      </c>
      <c r="B848" s="133"/>
      <c r="C848" s="81">
        <f t="shared" ca="1" si="115"/>
        <v>45729</v>
      </c>
      <c r="D848" s="134"/>
      <c r="E848" s="82" t="str">
        <f t="shared" si="112"/>
        <v/>
      </c>
      <c r="F848" s="135"/>
      <c r="G848" s="135"/>
      <c r="H848" s="135"/>
      <c r="I848" s="145"/>
      <c r="J848" s="144" t="str">
        <f t="shared" si="116"/>
        <v>CL</v>
      </c>
      <c r="K848" s="135"/>
      <c r="L848" s="84">
        <v>0</v>
      </c>
      <c r="M848" s="84">
        <v>0</v>
      </c>
      <c r="N848" s="84">
        <v>0</v>
      </c>
      <c r="O848" s="84">
        <v>0</v>
      </c>
      <c r="P848" s="85"/>
      <c r="Q848" s="86">
        <f t="shared" si="114"/>
        <v>0</v>
      </c>
      <c r="R848" s="87">
        <f t="shared" si="118"/>
        <v>0</v>
      </c>
      <c r="S848" s="87">
        <f t="shared" si="113"/>
        <v>0</v>
      </c>
      <c r="T848" s="136">
        <f t="shared" ca="1" si="119"/>
        <v>45073</v>
      </c>
      <c r="U848" s="154"/>
      <c r="W848" t="e">
        <v>#N/A</v>
      </c>
      <c r="X848" t="e">
        <v>#N/A</v>
      </c>
      <c r="Y848" t="e">
        <v>#N/A</v>
      </c>
    </row>
    <row r="849" spans="1:25" x14ac:dyDescent="0.35">
      <c r="A849" s="59" t="str">
        <f t="shared" si="117"/>
        <v/>
      </c>
      <c r="B849" s="133"/>
      <c r="C849" s="81">
        <f t="shared" ca="1" si="115"/>
        <v>45729</v>
      </c>
      <c r="D849" s="134"/>
      <c r="E849" s="82" t="str">
        <f t="shared" si="112"/>
        <v/>
      </c>
      <c r="F849" s="135"/>
      <c r="G849" s="135"/>
      <c r="H849" s="135"/>
      <c r="I849" s="145"/>
      <c r="J849" s="144" t="str">
        <f t="shared" si="116"/>
        <v>CL</v>
      </c>
      <c r="K849" s="135"/>
      <c r="L849" s="84">
        <v>0</v>
      </c>
      <c r="M849" s="84">
        <v>0</v>
      </c>
      <c r="N849" s="84">
        <v>0</v>
      </c>
      <c r="O849" s="84">
        <v>0</v>
      </c>
      <c r="P849" s="85"/>
      <c r="Q849" s="86">
        <f t="shared" si="114"/>
        <v>0</v>
      </c>
      <c r="R849" s="87">
        <f t="shared" si="118"/>
        <v>0</v>
      </c>
      <c r="S849" s="87">
        <f t="shared" si="113"/>
        <v>0</v>
      </c>
      <c r="T849" s="136">
        <f t="shared" ca="1" si="119"/>
        <v>45073</v>
      </c>
      <c r="U849" s="154"/>
      <c r="W849" t="e">
        <v>#N/A</v>
      </c>
      <c r="X849" t="e">
        <v>#N/A</v>
      </c>
      <c r="Y849" t="e">
        <v>#N/A</v>
      </c>
    </row>
    <row r="850" spans="1:25" x14ac:dyDescent="0.35">
      <c r="A850" s="59" t="str">
        <f t="shared" si="117"/>
        <v/>
      </c>
      <c r="B850" s="133"/>
      <c r="C850" s="81">
        <f t="shared" ca="1" si="115"/>
        <v>45729</v>
      </c>
      <c r="D850" s="134"/>
      <c r="E850" s="82" t="str">
        <f t="shared" si="112"/>
        <v/>
      </c>
      <c r="F850" s="135"/>
      <c r="G850" s="135"/>
      <c r="H850" s="135"/>
      <c r="I850" s="145"/>
      <c r="J850" s="144" t="str">
        <f t="shared" si="116"/>
        <v>CL</v>
      </c>
      <c r="K850" s="135"/>
      <c r="L850" s="84">
        <v>0</v>
      </c>
      <c r="M850" s="84">
        <v>0</v>
      </c>
      <c r="N850" s="84">
        <v>0</v>
      </c>
      <c r="O850" s="84">
        <v>0</v>
      </c>
      <c r="P850" s="85"/>
      <c r="Q850" s="86">
        <f t="shared" si="114"/>
        <v>0</v>
      </c>
      <c r="R850" s="87">
        <f t="shared" si="118"/>
        <v>0</v>
      </c>
      <c r="S850" s="87">
        <f t="shared" si="113"/>
        <v>0</v>
      </c>
      <c r="T850" s="136">
        <f t="shared" ca="1" si="119"/>
        <v>45073</v>
      </c>
      <c r="U850" s="154"/>
      <c r="W850" t="e">
        <v>#N/A</v>
      </c>
      <c r="X850" t="e">
        <v>#N/A</v>
      </c>
      <c r="Y850" t="e">
        <v>#N/A</v>
      </c>
    </row>
    <row r="851" spans="1:25" x14ac:dyDescent="0.35">
      <c r="A851" s="59" t="str">
        <f t="shared" si="117"/>
        <v/>
      </c>
      <c r="B851" s="133"/>
      <c r="C851" s="81">
        <f t="shared" ca="1" si="115"/>
        <v>45729</v>
      </c>
      <c r="D851" s="134"/>
      <c r="E851" s="82" t="str">
        <f t="shared" si="112"/>
        <v/>
      </c>
      <c r="F851" s="135"/>
      <c r="G851" s="135"/>
      <c r="H851" s="135"/>
      <c r="I851" s="145"/>
      <c r="J851" s="144" t="str">
        <f t="shared" si="116"/>
        <v>CL</v>
      </c>
      <c r="K851" s="135"/>
      <c r="L851" s="84">
        <v>0</v>
      </c>
      <c r="M851" s="84">
        <v>0</v>
      </c>
      <c r="N851" s="84">
        <v>0</v>
      </c>
      <c r="O851" s="84">
        <v>0</v>
      </c>
      <c r="P851" s="85"/>
      <c r="Q851" s="86">
        <f t="shared" si="114"/>
        <v>0</v>
      </c>
      <c r="R851" s="87">
        <f t="shared" si="118"/>
        <v>0</v>
      </c>
      <c r="S851" s="87">
        <f t="shared" si="113"/>
        <v>0</v>
      </c>
      <c r="T851" s="136">
        <f t="shared" ca="1" si="119"/>
        <v>45073</v>
      </c>
      <c r="U851" s="154"/>
      <c r="W851" t="e">
        <v>#N/A</v>
      </c>
      <c r="X851" t="e">
        <v>#N/A</v>
      </c>
      <c r="Y851" t="e">
        <v>#N/A</v>
      </c>
    </row>
    <row r="852" spans="1:25" x14ac:dyDescent="0.35">
      <c r="A852" s="59" t="str">
        <f t="shared" si="117"/>
        <v/>
      </c>
      <c r="B852" s="133"/>
      <c r="C852" s="81">
        <f t="shared" ca="1" si="115"/>
        <v>45729</v>
      </c>
      <c r="D852" s="134"/>
      <c r="E852" s="82" t="str">
        <f t="shared" si="112"/>
        <v/>
      </c>
      <c r="F852" s="135"/>
      <c r="G852" s="135"/>
      <c r="H852" s="135"/>
      <c r="I852" s="145"/>
      <c r="J852" s="144" t="str">
        <f t="shared" si="116"/>
        <v>CL</v>
      </c>
      <c r="K852" s="135"/>
      <c r="L852" s="84">
        <v>0</v>
      </c>
      <c r="M852" s="84">
        <v>0</v>
      </c>
      <c r="N852" s="84">
        <v>0</v>
      </c>
      <c r="O852" s="84">
        <v>0</v>
      </c>
      <c r="P852" s="85"/>
      <c r="Q852" s="86">
        <f t="shared" si="114"/>
        <v>0</v>
      </c>
      <c r="R852" s="87">
        <f t="shared" si="118"/>
        <v>0</v>
      </c>
      <c r="S852" s="87">
        <f t="shared" si="113"/>
        <v>0</v>
      </c>
      <c r="T852" s="136">
        <f t="shared" ca="1" si="119"/>
        <v>45073</v>
      </c>
      <c r="U852" s="154"/>
      <c r="W852" t="e">
        <v>#N/A</v>
      </c>
      <c r="X852" t="e">
        <v>#N/A</v>
      </c>
      <c r="Y852" t="e">
        <v>#N/A</v>
      </c>
    </row>
    <row r="853" spans="1:25" x14ac:dyDescent="0.35">
      <c r="A853" s="59" t="str">
        <f t="shared" si="117"/>
        <v/>
      </c>
      <c r="B853" s="133"/>
      <c r="C853" s="81">
        <f t="shared" ca="1" si="115"/>
        <v>45729</v>
      </c>
      <c r="D853" s="134"/>
      <c r="E853" s="82" t="str">
        <f t="shared" si="112"/>
        <v/>
      </c>
      <c r="F853" s="135"/>
      <c r="G853" s="135"/>
      <c r="H853" s="135"/>
      <c r="I853" s="145"/>
      <c r="J853" s="144" t="str">
        <f t="shared" si="116"/>
        <v>CL</v>
      </c>
      <c r="K853" s="135"/>
      <c r="L853" s="84">
        <v>0</v>
      </c>
      <c r="M853" s="84">
        <v>0</v>
      </c>
      <c r="N853" s="84">
        <v>0</v>
      </c>
      <c r="O853" s="84">
        <v>0</v>
      </c>
      <c r="P853" s="85"/>
      <c r="Q853" s="86">
        <f t="shared" si="114"/>
        <v>0</v>
      </c>
      <c r="R853" s="87">
        <f t="shared" si="118"/>
        <v>0</v>
      </c>
      <c r="S853" s="87">
        <f t="shared" si="113"/>
        <v>0</v>
      </c>
      <c r="T853" s="136">
        <f t="shared" ca="1" si="119"/>
        <v>45073</v>
      </c>
      <c r="U853" s="154"/>
      <c r="W853" t="e">
        <v>#N/A</v>
      </c>
      <c r="X853" t="e">
        <v>#N/A</v>
      </c>
      <c r="Y853" t="e">
        <v>#N/A</v>
      </c>
    </row>
    <row r="854" spans="1:25" x14ac:dyDescent="0.35">
      <c r="A854" s="59" t="str">
        <f t="shared" si="117"/>
        <v/>
      </c>
      <c r="B854" s="133"/>
      <c r="C854" s="81">
        <f t="shared" ca="1" si="115"/>
        <v>45729</v>
      </c>
      <c r="D854" s="134"/>
      <c r="E854" s="82" t="str">
        <f t="shared" si="112"/>
        <v/>
      </c>
      <c r="F854" s="135"/>
      <c r="G854" s="135"/>
      <c r="H854" s="135"/>
      <c r="I854" s="145"/>
      <c r="J854" s="144" t="str">
        <f t="shared" si="116"/>
        <v>CL</v>
      </c>
      <c r="K854" s="135"/>
      <c r="L854" s="84">
        <v>0</v>
      </c>
      <c r="M854" s="84">
        <v>0</v>
      </c>
      <c r="N854" s="84">
        <v>0</v>
      </c>
      <c r="O854" s="84">
        <v>0</v>
      </c>
      <c r="P854" s="85"/>
      <c r="Q854" s="86">
        <f t="shared" si="114"/>
        <v>0</v>
      </c>
      <c r="R854" s="87">
        <f t="shared" si="118"/>
        <v>0</v>
      </c>
      <c r="S854" s="87">
        <f t="shared" si="113"/>
        <v>0</v>
      </c>
      <c r="T854" s="136">
        <f t="shared" ca="1" si="119"/>
        <v>45073</v>
      </c>
      <c r="U854" s="154"/>
      <c r="W854" t="e">
        <v>#N/A</v>
      </c>
      <c r="X854" t="e">
        <v>#N/A</v>
      </c>
      <c r="Y854" t="e">
        <v>#N/A</v>
      </c>
    </row>
    <row r="855" spans="1:25" x14ac:dyDescent="0.35">
      <c r="A855" s="59" t="str">
        <f t="shared" si="117"/>
        <v/>
      </c>
      <c r="B855" s="133"/>
      <c r="C855" s="81">
        <f t="shared" ca="1" si="115"/>
        <v>45729</v>
      </c>
      <c r="D855" s="134"/>
      <c r="E855" s="82" t="str">
        <f t="shared" si="112"/>
        <v/>
      </c>
      <c r="F855" s="135"/>
      <c r="G855" s="135"/>
      <c r="H855" s="135"/>
      <c r="I855" s="145"/>
      <c r="J855" s="144" t="str">
        <f t="shared" si="116"/>
        <v>CL</v>
      </c>
      <c r="K855" s="135"/>
      <c r="L855" s="84">
        <v>0</v>
      </c>
      <c r="M855" s="84">
        <v>0</v>
      </c>
      <c r="N855" s="84">
        <v>0</v>
      </c>
      <c r="O855" s="84">
        <v>0</v>
      </c>
      <c r="P855" s="85"/>
      <c r="Q855" s="86">
        <f t="shared" si="114"/>
        <v>0</v>
      </c>
      <c r="R855" s="87">
        <f t="shared" si="118"/>
        <v>0</v>
      </c>
      <c r="S855" s="87">
        <f t="shared" si="113"/>
        <v>0</v>
      </c>
      <c r="T855" s="136">
        <f t="shared" ca="1" si="119"/>
        <v>45073</v>
      </c>
      <c r="U855" s="154"/>
      <c r="W855" t="e">
        <v>#N/A</v>
      </c>
      <c r="X855" t="e">
        <v>#N/A</v>
      </c>
      <c r="Y855" t="e">
        <v>#N/A</v>
      </c>
    </row>
    <row r="856" spans="1:25" x14ac:dyDescent="0.35">
      <c r="A856" s="59" t="str">
        <f t="shared" si="117"/>
        <v/>
      </c>
      <c r="B856" s="133"/>
      <c r="C856" s="81">
        <f t="shared" ca="1" si="115"/>
        <v>45729</v>
      </c>
      <c r="D856" s="134"/>
      <c r="E856" s="82" t="str">
        <f t="shared" si="112"/>
        <v/>
      </c>
      <c r="F856" s="135"/>
      <c r="G856" s="135"/>
      <c r="H856" s="135"/>
      <c r="I856" s="145"/>
      <c r="J856" s="144" t="str">
        <f t="shared" si="116"/>
        <v>CL</v>
      </c>
      <c r="K856" s="135"/>
      <c r="L856" s="84">
        <v>0</v>
      </c>
      <c r="M856" s="84">
        <v>0</v>
      </c>
      <c r="N856" s="84">
        <v>0</v>
      </c>
      <c r="O856" s="84">
        <v>0</v>
      </c>
      <c r="P856" s="85"/>
      <c r="Q856" s="86">
        <f t="shared" si="114"/>
        <v>0</v>
      </c>
      <c r="R856" s="87">
        <f t="shared" si="118"/>
        <v>0</v>
      </c>
      <c r="S856" s="87">
        <f t="shared" si="113"/>
        <v>0</v>
      </c>
      <c r="T856" s="136">
        <f t="shared" ca="1" si="119"/>
        <v>45073</v>
      </c>
      <c r="U856" s="154"/>
      <c r="W856" t="e">
        <v>#N/A</v>
      </c>
      <c r="X856" t="e">
        <v>#N/A</v>
      </c>
      <c r="Y856" t="e">
        <v>#N/A</v>
      </c>
    </row>
    <row r="857" spans="1:25" x14ac:dyDescent="0.35">
      <c r="A857" s="59" t="str">
        <f t="shared" si="117"/>
        <v/>
      </c>
      <c r="B857" s="133"/>
      <c r="C857" s="81">
        <f t="shared" ca="1" si="115"/>
        <v>45729</v>
      </c>
      <c r="D857" s="134"/>
      <c r="E857" s="82" t="str">
        <f t="shared" si="112"/>
        <v/>
      </c>
      <c r="F857" s="135"/>
      <c r="G857" s="135"/>
      <c r="H857" s="135"/>
      <c r="I857" s="145"/>
      <c r="J857" s="144" t="str">
        <f t="shared" si="116"/>
        <v>CL</v>
      </c>
      <c r="K857" s="135"/>
      <c r="L857" s="84">
        <v>0</v>
      </c>
      <c r="M857" s="84">
        <v>0</v>
      </c>
      <c r="N857" s="84">
        <v>0</v>
      </c>
      <c r="O857" s="84">
        <v>0</v>
      </c>
      <c r="P857" s="85"/>
      <c r="Q857" s="86">
        <f t="shared" si="114"/>
        <v>0</v>
      </c>
      <c r="R857" s="87">
        <f t="shared" si="118"/>
        <v>0</v>
      </c>
      <c r="S857" s="87">
        <f t="shared" si="113"/>
        <v>0</v>
      </c>
      <c r="T857" s="136">
        <f t="shared" ca="1" si="119"/>
        <v>45073</v>
      </c>
      <c r="U857" s="154"/>
      <c r="W857" t="e">
        <v>#N/A</v>
      </c>
      <c r="X857" t="e">
        <v>#N/A</v>
      </c>
      <c r="Y857" t="e">
        <v>#N/A</v>
      </c>
    </row>
    <row r="858" spans="1:25" x14ac:dyDescent="0.35">
      <c r="A858" s="59" t="str">
        <f t="shared" si="117"/>
        <v/>
      </c>
      <c r="B858" s="133"/>
      <c r="C858" s="81">
        <f t="shared" ca="1" si="115"/>
        <v>45729</v>
      </c>
      <c r="D858" s="134"/>
      <c r="E858" s="82" t="str">
        <f t="shared" si="112"/>
        <v/>
      </c>
      <c r="F858" s="135"/>
      <c r="G858" s="135"/>
      <c r="H858" s="135"/>
      <c r="I858" s="145"/>
      <c r="J858" s="144" t="str">
        <f t="shared" si="116"/>
        <v>CL</v>
      </c>
      <c r="K858" s="135"/>
      <c r="L858" s="84">
        <v>0</v>
      </c>
      <c r="M858" s="84">
        <v>0</v>
      </c>
      <c r="N858" s="84">
        <v>0</v>
      </c>
      <c r="O858" s="84">
        <v>0</v>
      </c>
      <c r="P858" s="85"/>
      <c r="Q858" s="86">
        <f t="shared" si="114"/>
        <v>0</v>
      </c>
      <c r="R858" s="87">
        <f t="shared" si="118"/>
        <v>0</v>
      </c>
      <c r="S858" s="87">
        <f t="shared" si="113"/>
        <v>0</v>
      </c>
      <c r="T858" s="136">
        <f t="shared" ca="1" si="119"/>
        <v>45073</v>
      </c>
      <c r="U858" s="154"/>
      <c r="W858" t="e">
        <v>#N/A</v>
      </c>
      <c r="X858" t="e">
        <v>#N/A</v>
      </c>
      <c r="Y858" t="e">
        <v>#N/A</v>
      </c>
    </row>
    <row r="859" spans="1:25" x14ac:dyDescent="0.35">
      <c r="A859" s="59" t="str">
        <f t="shared" si="117"/>
        <v/>
      </c>
      <c r="B859" s="133"/>
      <c r="C859" s="81">
        <f t="shared" ca="1" si="115"/>
        <v>45729</v>
      </c>
      <c r="D859" s="134"/>
      <c r="E859" s="82" t="str">
        <f t="shared" si="112"/>
        <v/>
      </c>
      <c r="F859" s="135"/>
      <c r="G859" s="135"/>
      <c r="H859" s="135"/>
      <c r="I859" s="145"/>
      <c r="J859" s="144" t="str">
        <f t="shared" si="116"/>
        <v>CL</v>
      </c>
      <c r="K859" s="135"/>
      <c r="L859" s="84">
        <v>0</v>
      </c>
      <c r="M859" s="84">
        <v>0</v>
      </c>
      <c r="N859" s="84">
        <v>0</v>
      </c>
      <c r="O859" s="84">
        <v>0</v>
      </c>
      <c r="P859" s="85"/>
      <c r="Q859" s="86">
        <f t="shared" si="114"/>
        <v>0</v>
      </c>
      <c r="R859" s="87">
        <f t="shared" si="118"/>
        <v>0</v>
      </c>
      <c r="S859" s="87">
        <f t="shared" si="113"/>
        <v>0</v>
      </c>
      <c r="T859" s="136">
        <f t="shared" ca="1" si="119"/>
        <v>45073</v>
      </c>
      <c r="U859" s="154"/>
      <c r="W859" t="e">
        <v>#N/A</v>
      </c>
      <c r="X859" t="e">
        <v>#N/A</v>
      </c>
      <c r="Y859" t="e">
        <v>#N/A</v>
      </c>
    </row>
    <row r="862" spans="1:25" x14ac:dyDescent="0.35">
      <c r="U862" s="4"/>
    </row>
  </sheetData>
  <autoFilter ref="A2:AH860" xr:uid="{00000000-0009-0000-0000-000007000000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T10"/>
  <sheetViews>
    <sheetView workbookViewId="0">
      <selection activeCell="J4" sqref="J4"/>
    </sheetView>
  </sheetViews>
  <sheetFormatPr defaultRowHeight="14.5" x14ac:dyDescent="0.35"/>
  <cols>
    <col min="3" max="3" width="10.1796875" customWidth="1"/>
    <col min="6" max="6" width="12.26953125" customWidth="1"/>
    <col min="13" max="13" width="12" customWidth="1"/>
    <col min="14" max="14" width="16.54296875" customWidth="1"/>
    <col min="15" max="15" width="13.54296875" customWidth="1"/>
    <col min="16" max="16" width="14" customWidth="1"/>
    <col min="17" max="17" width="12.1796875" customWidth="1"/>
    <col min="18" max="19" width="12.26953125" customWidth="1"/>
    <col min="20" max="20" width="14.453125" customWidth="1"/>
  </cols>
  <sheetData>
    <row r="1" spans="1:20" x14ac:dyDescent="0.35">
      <c r="A1" t="s">
        <v>241</v>
      </c>
      <c r="B1" t="s">
        <v>15</v>
      </c>
      <c r="C1" t="s">
        <v>1</v>
      </c>
      <c r="D1" t="s">
        <v>182</v>
      </c>
      <c r="E1" t="s">
        <v>86</v>
      </c>
      <c r="F1" t="s">
        <v>97</v>
      </c>
      <c r="G1" t="s">
        <v>16</v>
      </c>
      <c r="H1" t="s">
        <v>99</v>
      </c>
      <c r="I1" t="s">
        <v>291</v>
      </c>
      <c r="J1" t="s">
        <v>292</v>
      </c>
      <c r="K1" t="s">
        <v>293</v>
      </c>
      <c r="L1" t="s">
        <v>294</v>
      </c>
      <c r="M1" t="s">
        <v>251</v>
      </c>
      <c r="N1" t="s">
        <v>542</v>
      </c>
      <c r="O1" t="s">
        <v>185</v>
      </c>
      <c r="P1" t="s">
        <v>183</v>
      </c>
      <c r="Q1" t="s">
        <v>184</v>
      </c>
      <c r="R1" t="s">
        <v>252</v>
      </c>
      <c r="S1" t="s">
        <v>358</v>
      </c>
      <c r="T1" t="s">
        <v>17</v>
      </c>
    </row>
    <row r="2" spans="1:20" x14ac:dyDescent="0.35">
      <c r="A2" t="s">
        <v>551</v>
      </c>
      <c r="B2" s="137">
        <v>45544</v>
      </c>
      <c r="C2" t="s">
        <v>120</v>
      </c>
      <c r="D2" t="s">
        <v>363</v>
      </c>
      <c r="E2" t="s">
        <v>87</v>
      </c>
      <c r="F2" t="s">
        <v>128</v>
      </c>
      <c r="G2">
        <v>30850047</v>
      </c>
      <c r="H2">
        <v>22</v>
      </c>
      <c r="I2">
        <v>20</v>
      </c>
      <c r="J2">
        <v>1</v>
      </c>
      <c r="K2">
        <v>1</v>
      </c>
      <c r="L2">
        <v>0</v>
      </c>
      <c r="M2">
        <v>-2</v>
      </c>
      <c r="N2">
        <v>0</v>
      </c>
      <c r="O2" s="137">
        <v>45559</v>
      </c>
      <c r="P2" s="137">
        <v>45560</v>
      </c>
      <c r="Q2" s="137">
        <v>45561</v>
      </c>
      <c r="R2" t="s">
        <v>253</v>
      </c>
      <c r="S2" t="s">
        <v>309</v>
      </c>
    </row>
    <row r="3" spans="1:20" x14ac:dyDescent="0.35">
      <c r="A3" t="s">
        <v>552</v>
      </c>
      <c r="B3" s="137">
        <v>45560</v>
      </c>
      <c r="C3" t="s">
        <v>447</v>
      </c>
      <c r="D3" t="s">
        <v>363</v>
      </c>
      <c r="E3" t="s">
        <v>87</v>
      </c>
      <c r="F3" t="s">
        <v>448</v>
      </c>
      <c r="G3">
        <v>30850107</v>
      </c>
      <c r="H3">
        <v>2</v>
      </c>
      <c r="I3">
        <v>0</v>
      </c>
      <c r="J3">
        <v>0</v>
      </c>
      <c r="K3">
        <v>0</v>
      </c>
      <c r="L3">
        <v>0</v>
      </c>
      <c r="M3">
        <v>-2</v>
      </c>
      <c r="N3">
        <v>-2</v>
      </c>
      <c r="O3" s="137">
        <v>45569</v>
      </c>
      <c r="P3" s="137">
        <v>45572</v>
      </c>
      <c r="Q3" s="137">
        <v>45572</v>
      </c>
      <c r="R3" t="s">
        <v>255</v>
      </c>
      <c r="S3" t="s">
        <v>448</v>
      </c>
    </row>
    <row r="4" spans="1:20" ht="101.5" x14ac:dyDescent="0.35">
      <c r="A4" t="s">
        <v>553</v>
      </c>
      <c r="B4" s="137">
        <v>45555</v>
      </c>
      <c r="C4" t="s">
        <v>277</v>
      </c>
      <c r="D4" t="s">
        <v>363</v>
      </c>
      <c r="E4" t="s">
        <v>87</v>
      </c>
      <c r="F4" t="s">
        <v>278</v>
      </c>
      <c r="G4">
        <v>30850078</v>
      </c>
      <c r="H4">
        <v>3</v>
      </c>
      <c r="I4">
        <v>3</v>
      </c>
      <c r="J4">
        <v>0</v>
      </c>
      <c r="K4">
        <v>0</v>
      </c>
      <c r="L4">
        <v>0</v>
      </c>
      <c r="M4">
        <v>0</v>
      </c>
      <c r="N4">
        <v>0</v>
      </c>
      <c r="O4" s="137">
        <v>45561</v>
      </c>
      <c r="P4" s="137">
        <v>45562</v>
      </c>
      <c r="Q4" s="137">
        <v>45565</v>
      </c>
      <c r="R4" t="s">
        <v>253</v>
      </c>
      <c r="S4" t="s">
        <v>345</v>
      </c>
      <c r="T4" s="138" t="s">
        <v>273</v>
      </c>
    </row>
    <row r="5" spans="1:20" x14ac:dyDescent="0.35">
      <c r="A5" t="s">
        <v>554</v>
      </c>
      <c r="B5" s="137">
        <v>45555</v>
      </c>
      <c r="C5" t="s">
        <v>274</v>
      </c>
      <c r="D5" t="s">
        <v>363</v>
      </c>
      <c r="E5" t="s">
        <v>87</v>
      </c>
      <c r="F5" t="s">
        <v>275</v>
      </c>
      <c r="G5">
        <v>30850077</v>
      </c>
      <c r="H5">
        <v>8</v>
      </c>
      <c r="I5">
        <v>7</v>
      </c>
      <c r="J5">
        <v>1</v>
      </c>
      <c r="K5">
        <v>0</v>
      </c>
      <c r="L5">
        <v>0</v>
      </c>
      <c r="M5">
        <v>-1</v>
      </c>
      <c r="N5">
        <v>0</v>
      </c>
      <c r="O5" s="137">
        <v>45560</v>
      </c>
      <c r="P5" s="137">
        <v>45561</v>
      </c>
      <c r="Q5" s="137">
        <v>45562</v>
      </c>
      <c r="R5" t="s">
        <v>253</v>
      </c>
      <c r="S5" t="s">
        <v>343</v>
      </c>
      <c r="T5" t="s">
        <v>276</v>
      </c>
    </row>
    <row r="6" spans="1:20" ht="101.5" x14ac:dyDescent="0.35">
      <c r="A6" t="s">
        <v>555</v>
      </c>
      <c r="B6" s="137">
        <v>45555</v>
      </c>
      <c r="C6" t="s">
        <v>272</v>
      </c>
      <c r="D6" t="s">
        <v>363</v>
      </c>
      <c r="E6" t="s">
        <v>87</v>
      </c>
      <c r="F6" t="s">
        <v>221</v>
      </c>
      <c r="G6">
        <v>30850076</v>
      </c>
      <c r="H6">
        <v>9</v>
      </c>
      <c r="I6">
        <v>8</v>
      </c>
      <c r="J6">
        <v>0</v>
      </c>
      <c r="K6">
        <v>1</v>
      </c>
      <c r="L6">
        <v>0</v>
      </c>
      <c r="M6">
        <v>-1</v>
      </c>
      <c r="N6">
        <v>0</v>
      </c>
      <c r="O6" s="137">
        <v>45560</v>
      </c>
      <c r="P6" s="137">
        <v>45561</v>
      </c>
      <c r="Q6" s="137">
        <v>45562</v>
      </c>
      <c r="R6" t="s">
        <v>253</v>
      </c>
      <c r="S6" t="s">
        <v>343</v>
      </c>
      <c r="T6" s="138" t="s">
        <v>273</v>
      </c>
    </row>
    <row r="7" spans="1:20" x14ac:dyDescent="0.35">
      <c r="A7" t="s">
        <v>556</v>
      </c>
      <c r="B7" s="137">
        <v>45548</v>
      </c>
      <c r="C7" t="s">
        <v>203</v>
      </c>
      <c r="D7" t="s">
        <v>363</v>
      </c>
      <c r="E7" t="s">
        <v>87</v>
      </c>
      <c r="F7" t="s">
        <v>216</v>
      </c>
      <c r="G7">
        <v>30850057</v>
      </c>
      <c r="H7">
        <v>1</v>
      </c>
      <c r="I7">
        <v>0</v>
      </c>
      <c r="J7">
        <v>0</v>
      </c>
      <c r="K7">
        <v>1</v>
      </c>
      <c r="L7">
        <v>0</v>
      </c>
      <c r="M7">
        <v>-1</v>
      </c>
      <c r="N7">
        <v>0</v>
      </c>
      <c r="O7" s="137">
        <v>45559</v>
      </c>
      <c r="P7" s="137">
        <v>45560</v>
      </c>
      <c r="Q7" s="137">
        <v>45561</v>
      </c>
      <c r="R7" t="s">
        <v>253</v>
      </c>
      <c r="S7" t="s">
        <v>300</v>
      </c>
    </row>
    <row r="8" spans="1:20" x14ac:dyDescent="0.35">
      <c r="A8" t="s">
        <v>557</v>
      </c>
      <c r="B8" s="137">
        <v>45544</v>
      </c>
      <c r="C8" t="s">
        <v>112</v>
      </c>
      <c r="D8" t="s">
        <v>363</v>
      </c>
      <c r="E8" t="s">
        <v>87</v>
      </c>
      <c r="F8" t="s">
        <v>122</v>
      </c>
      <c r="G8">
        <v>30850033</v>
      </c>
      <c r="H8">
        <v>2</v>
      </c>
      <c r="I8">
        <v>1</v>
      </c>
      <c r="J8">
        <v>0</v>
      </c>
      <c r="K8">
        <v>1</v>
      </c>
      <c r="L8">
        <v>0</v>
      </c>
      <c r="M8">
        <v>-1</v>
      </c>
      <c r="N8">
        <v>0</v>
      </c>
      <c r="O8" s="137">
        <v>45559</v>
      </c>
      <c r="P8" s="137">
        <v>45559</v>
      </c>
      <c r="Q8" s="137">
        <v>45560</v>
      </c>
      <c r="R8" t="s">
        <v>254</v>
      </c>
      <c r="S8" t="s">
        <v>300</v>
      </c>
    </row>
    <row r="9" spans="1:20" x14ac:dyDescent="0.35">
      <c r="A9" t="s">
        <v>558</v>
      </c>
      <c r="B9" s="137">
        <v>45548</v>
      </c>
      <c r="C9" t="s">
        <v>206</v>
      </c>
      <c r="D9" t="s">
        <v>363</v>
      </c>
      <c r="E9" t="s">
        <v>87</v>
      </c>
      <c r="F9" t="s">
        <v>219</v>
      </c>
      <c r="G9">
        <v>30850060</v>
      </c>
      <c r="H9">
        <v>12</v>
      </c>
      <c r="I9">
        <v>10</v>
      </c>
      <c r="J9">
        <v>1</v>
      </c>
      <c r="K9">
        <v>1</v>
      </c>
      <c r="L9">
        <v>0</v>
      </c>
      <c r="M9">
        <v>-2</v>
      </c>
      <c r="N9">
        <v>0</v>
      </c>
      <c r="O9" s="137">
        <v>45559</v>
      </c>
      <c r="P9" s="137">
        <v>45559</v>
      </c>
      <c r="Q9" s="137">
        <v>45560</v>
      </c>
      <c r="R9" t="s">
        <v>253</v>
      </c>
      <c r="S9" t="s">
        <v>335</v>
      </c>
    </row>
    <row r="10" spans="1:20" x14ac:dyDescent="0.35">
      <c r="A10" t="s">
        <v>559</v>
      </c>
      <c r="B10" s="137">
        <v>45548</v>
      </c>
      <c r="C10" t="s">
        <v>204</v>
      </c>
      <c r="D10" t="s">
        <v>363</v>
      </c>
      <c r="E10" t="s">
        <v>87</v>
      </c>
      <c r="F10" t="s">
        <v>217</v>
      </c>
      <c r="G10">
        <v>30850058</v>
      </c>
      <c r="H10">
        <v>26</v>
      </c>
      <c r="I10">
        <v>19</v>
      </c>
      <c r="J10">
        <v>4</v>
      </c>
      <c r="K10">
        <v>3</v>
      </c>
      <c r="L10">
        <v>0</v>
      </c>
      <c r="M10">
        <v>-7</v>
      </c>
      <c r="N10">
        <v>0</v>
      </c>
      <c r="O10" s="137">
        <v>45559</v>
      </c>
      <c r="P10" s="137">
        <v>45559</v>
      </c>
      <c r="Q10" s="137">
        <v>45560</v>
      </c>
      <c r="R10" t="s">
        <v>253</v>
      </c>
      <c r="S10" t="s">
        <v>242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AK10"/>
  <sheetViews>
    <sheetView workbookViewId="0">
      <selection activeCell="D15" sqref="D15"/>
    </sheetView>
  </sheetViews>
  <sheetFormatPr defaultRowHeight="14.5" x14ac:dyDescent="0.35"/>
  <cols>
    <col min="4" max="4" width="25" bestFit="1" customWidth="1"/>
    <col min="9" max="9" width="11.26953125" bestFit="1" customWidth="1"/>
  </cols>
  <sheetData>
    <row r="1" spans="1:37" x14ac:dyDescent="0.35">
      <c r="A1" s="59" t="s">
        <v>379</v>
      </c>
      <c r="B1" s="61">
        <v>45560</v>
      </c>
      <c r="C1" s="81">
        <f t="shared" ref="C1:C10" ca="1" si="0">TODAY()</f>
        <v>45729</v>
      </c>
      <c r="D1" s="14" t="s">
        <v>366</v>
      </c>
      <c r="E1" s="9" t="str">
        <f t="shared" ref="E1:E10" si="1">LEFT(D1,3)</f>
        <v>L50</v>
      </c>
      <c r="F1" s="9" t="str">
        <f t="shared" ref="F1:F10" si="2">MID(D1,7,2)</f>
        <v>12</v>
      </c>
      <c r="G1" s="91" t="str">
        <f t="shared" ref="G1:G10" si="3">CONCATENATE(E1,F1)</f>
        <v>L5012</v>
      </c>
      <c r="H1" t="s">
        <v>394</v>
      </c>
      <c r="I1" s="9" t="s">
        <v>367</v>
      </c>
      <c r="J1" s="9"/>
      <c r="K1" s="9">
        <v>11</v>
      </c>
      <c r="L1" s="83" t="str">
        <f>IFERROR(VLOOKUP(J1,AG$1:AI$5,2,0),"CL")</f>
        <v>CL</v>
      </c>
      <c r="M1" s="9"/>
      <c r="N1" s="9"/>
      <c r="O1" s="104"/>
      <c r="R1" s="9" t="str">
        <f t="shared" ref="R1:R10" si="4">I1</f>
        <v>POUS269993</v>
      </c>
      <c r="S1" s="92">
        <v>0</v>
      </c>
      <c r="T1" s="92">
        <v>0</v>
      </c>
      <c r="U1" s="92">
        <v>0</v>
      </c>
      <c r="V1" s="92">
        <v>0</v>
      </c>
      <c r="W1" s="62"/>
      <c r="X1" s="86">
        <f t="shared" ref="X1:X10" si="5">(S1+T1+U1+V1)-K1</f>
        <v>-11</v>
      </c>
      <c r="Y1" s="87">
        <f>IFERROR(VLOOKUP(J1,AG$1:AJ$5,3,0),0)</f>
        <v>0</v>
      </c>
      <c r="Z1" s="87">
        <f t="shared" ref="Z1:Z10" si="6">Y1-S1</f>
        <v>0</v>
      </c>
      <c r="AA1" s="88"/>
      <c r="AB1" s="84">
        <f t="shared" ref="AB1:AB10" ca="1" si="7">DAYS360(B1,C1)</f>
        <v>168</v>
      </c>
      <c r="AC1" s="15"/>
      <c r="AD1" s="90">
        <f>IFERROR(VLOOKUP(J1,AG$1:AL$5,6,0),0)</f>
        <v>0</v>
      </c>
      <c r="AK1" s="72"/>
    </row>
    <row r="2" spans="1:37" x14ac:dyDescent="0.35">
      <c r="A2" s="59" t="s">
        <v>380</v>
      </c>
      <c r="B2" s="61">
        <v>45560</v>
      </c>
      <c r="C2" s="81">
        <f t="shared" ca="1" si="0"/>
        <v>45729</v>
      </c>
      <c r="D2" s="14" t="s">
        <v>80</v>
      </c>
      <c r="E2" s="9" t="str">
        <f t="shared" si="1"/>
        <v>APG</v>
      </c>
      <c r="F2" s="9" t="str">
        <f t="shared" si="2"/>
        <v>00</v>
      </c>
      <c r="G2" s="91" t="str">
        <f t="shared" si="3"/>
        <v>APG00</v>
      </c>
      <c r="H2" t="s">
        <v>394</v>
      </c>
      <c r="I2" s="9" t="s">
        <v>367</v>
      </c>
      <c r="J2" s="9"/>
      <c r="K2" s="9">
        <v>11</v>
      </c>
      <c r="L2" s="83" t="str">
        <f>IFERROR(VLOOKUP(J2,AG$1:AI$5,2,0),"CL")</f>
        <v>CL</v>
      </c>
      <c r="M2" s="9"/>
      <c r="N2" s="9"/>
      <c r="O2" s="104"/>
      <c r="R2" s="9" t="str">
        <f t="shared" si="4"/>
        <v>POUS269993</v>
      </c>
      <c r="S2" s="92">
        <v>0</v>
      </c>
      <c r="T2" s="92">
        <v>0</v>
      </c>
      <c r="U2" s="92">
        <v>0</v>
      </c>
      <c r="V2" s="92">
        <v>0</v>
      </c>
      <c r="W2" s="62"/>
      <c r="X2" s="86">
        <f t="shared" si="5"/>
        <v>-11</v>
      </c>
      <c r="Y2" s="87">
        <f>IFERROR(VLOOKUP(J2,AG$1:AJ$5,3,0),0)</f>
        <v>0</v>
      </c>
      <c r="Z2" s="87">
        <f t="shared" si="6"/>
        <v>0</v>
      </c>
      <c r="AA2" s="88"/>
      <c r="AB2" s="84">
        <f t="shared" ca="1" si="7"/>
        <v>168</v>
      </c>
      <c r="AC2" s="15"/>
      <c r="AD2" s="90">
        <f>IFERROR(VLOOKUP(J2,AG$1:AL$5,6,0),0)</f>
        <v>0</v>
      </c>
      <c r="AK2" s="72"/>
    </row>
    <row r="3" spans="1:37" x14ac:dyDescent="0.35">
      <c r="A3" s="59" t="s">
        <v>381</v>
      </c>
      <c r="B3" s="61">
        <v>45560</v>
      </c>
      <c r="C3" s="81">
        <f t="shared" ca="1" si="0"/>
        <v>45729</v>
      </c>
      <c r="D3" s="14" t="s">
        <v>103</v>
      </c>
      <c r="E3" s="9" t="str">
        <f t="shared" si="1"/>
        <v>ASY</v>
      </c>
      <c r="F3" s="9" t="str">
        <f t="shared" si="2"/>
        <v>00</v>
      </c>
      <c r="G3" s="91" t="str">
        <f t="shared" si="3"/>
        <v>ASY00</v>
      </c>
      <c r="H3" t="s">
        <v>394</v>
      </c>
      <c r="I3" s="9" t="s">
        <v>367</v>
      </c>
      <c r="J3" s="9"/>
      <c r="K3" s="9">
        <v>11</v>
      </c>
      <c r="L3" s="83" t="str">
        <f>IFERROR(VLOOKUP(J3,AG$1:AI$5,2,0),"CL")</f>
        <v>CL</v>
      </c>
      <c r="M3" s="9"/>
      <c r="N3" s="9"/>
      <c r="O3" s="104"/>
      <c r="R3" s="9" t="str">
        <f t="shared" si="4"/>
        <v>POUS269993</v>
      </c>
      <c r="S3" s="92">
        <v>0</v>
      </c>
      <c r="T3" s="92">
        <v>0</v>
      </c>
      <c r="U3" s="92">
        <v>0</v>
      </c>
      <c r="V3" s="92">
        <v>0</v>
      </c>
      <c r="W3" s="62"/>
      <c r="X3" s="86">
        <f t="shared" si="5"/>
        <v>-11</v>
      </c>
      <c r="Y3" s="87">
        <f>IFERROR(VLOOKUP(J3,AG$1:AJ$5,3,0),0)</f>
        <v>0</v>
      </c>
      <c r="Z3" s="87">
        <f t="shared" si="6"/>
        <v>0</v>
      </c>
      <c r="AA3" s="88"/>
      <c r="AB3" s="84">
        <f t="shared" ca="1" si="7"/>
        <v>168</v>
      </c>
      <c r="AC3" s="15"/>
      <c r="AD3" s="90">
        <f>IFERROR(VLOOKUP(J3,AG$1:AL$5,6,0),0)</f>
        <v>0</v>
      </c>
      <c r="AK3" s="72"/>
    </row>
    <row r="4" spans="1:37" x14ac:dyDescent="0.35">
      <c r="A4" s="59" t="s">
        <v>382</v>
      </c>
      <c r="B4" s="61">
        <v>45560</v>
      </c>
      <c r="C4" s="81">
        <f t="shared" ca="1" si="0"/>
        <v>45729</v>
      </c>
      <c r="D4" s="14" t="s">
        <v>107</v>
      </c>
      <c r="E4" s="9" t="str">
        <f t="shared" si="1"/>
        <v>ASY</v>
      </c>
      <c r="F4" s="9" t="str">
        <f t="shared" si="2"/>
        <v>00</v>
      </c>
      <c r="G4" s="91" t="str">
        <f t="shared" si="3"/>
        <v>ASY00</v>
      </c>
      <c r="H4" t="s">
        <v>394</v>
      </c>
      <c r="I4" s="9" t="s">
        <v>367</v>
      </c>
      <c r="J4" s="9"/>
      <c r="K4" s="9">
        <v>11</v>
      </c>
      <c r="L4" s="83" t="str">
        <f>IFERROR(VLOOKUP(J4,AG$1:AI$5,2,0),"CL")</f>
        <v>CL</v>
      </c>
      <c r="M4" s="9"/>
      <c r="N4" s="9"/>
      <c r="O4" s="104"/>
      <c r="R4" s="9" t="str">
        <f t="shared" si="4"/>
        <v>POUS269993</v>
      </c>
      <c r="S4" s="92">
        <v>0</v>
      </c>
      <c r="T4" s="92">
        <v>0</v>
      </c>
      <c r="U4" s="92">
        <v>0</v>
      </c>
      <c r="V4" s="92">
        <v>0</v>
      </c>
      <c r="W4" s="62"/>
      <c r="X4" s="86">
        <f t="shared" si="5"/>
        <v>-11</v>
      </c>
      <c r="Y4" s="87">
        <f>IFERROR(VLOOKUP(J4,AG$1:AJ$5,3,0),0)</f>
        <v>0</v>
      </c>
      <c r="Z4" s="87">
        <f t="shared" si="6"/>
        <v>0</v>
      </c>
      <c r="AA4" s="88"/>
      <c r="AB4" s="84">
        <f t="shared" ca="1" si="7"/>
        <v>168</v>
      </c>
      <c r="AC4" s="15"/>
      <c r="AD4" s="90">
        <f>IFERROR(VLOOKUP(J4,AG$1:AL$5,6,0),0)</f>
        <v>0</v>
      </c>
      <c r="AK4" s="72"/>
    </row>
    <row r="5" spans="1:37" x14ac:dyDescent="0.35">
      <c r="A5" s="59" t="s">
        <v>383</v>
      </c>
      <c r="B5" s="61">
        <v>45560</v>
      </c>
      <c r="C5" s="81">
        <f t="shared" ca="1" si="0"/>
        <v>45729</v>
      </c>
      <c r="D5" s="14" t="s">
        <v>109</v>
      </c>
      <c r="E5" s="9" t="str">
        <f t="shared" si="1"/>
        <v>ASY</v>
      </c>
      <c r="F5" s="9" t="str">
        <f t="shared" si="2"/>
        <v>00</v>
      </c>
      <c r="G5" s="91" t="str">
        <f t="shared" si="3"/>
        <v>ASY00</v>
      </c>
      <c r="H5" t="s">
        <v>394</v>
      </c>
      <c r="I5" s="9" t="s">
        <v>367</v>
      </c>
      <c r="J5" s="9"/>
      <c r="K5" s="9">
        <v>11</v>
      </c>
      <c r="L5" s="83" t="str">
        <f>IFERROR(VLOOKUP(J5,AG$1:AI$5,2,0),"CL")</f>
        <v>CL</v>
      </c>
      <c r="M5" s="9"/>
      <c r="N5" s="9"/>
      <c r="O5" s="104"/>
      <c r="R5" s="9" t="str">
        <f t="shared" si="4"/>
        <v>POUS269993</v>
      </c>
      <c r="S5" s="92">
        <v>0</v>
      </c>
      <c r="T5" s="92">
        <v>0</v>
      </c>
      <c r="U5" s="92">
        <v>0</v>
      </c>
      <c r="V5" s="92">
        <v>0</v>
      </c>
      <c r="W5" s="62"/>
      <c r="X5" s="86">
        <f t="shared" si="5"/>
        <v>-11</v>
      </c>
      <c r="Y5" s="87">
        <f>IFERROR(VLOOKUP(J5,AG$1:AJ$5,3,0),0)</f>
        <v>0</v>
      </c>
      <c r="Z5" s="87">
        <f t="shared" si="6"/>
        <v>0</v>
      </c>
      <c r="AA5" s="88"/>
      <c r="AB5" s="84">
        <f t="shared" ca="1" si="7"/>
        <v>168</v>
      </c>
      <c r="AC5" s="15"/>
      <c r="AD5" s="90">
        <f>IFERROR(VLOOKUP(J5,AG$1:AL$5,6,0),0)</f>
        <v>0</v>
      </c>
      <c r="AK5" s="72"/>
    </row>
    <row r="6" spans="1:37" x14ac:dyDescent="0.35">
      <c r="A6" s="59" t="s">
        <v>384</v>
      </c>
      <c r="B6" s="61">
        <v>45560</v>
      </c>
      <c r="C6" s="81">
        <f t="shared" ca="1" si="0"/>
        <v>45729</v>
      </c>
      <c r="D6" s="14" t="s">
        <v>369</v>
      </c>
      <c r="E6" s="9" t="str">
        <f t="shared" si="1"/>
        <v>L50</v>
      </c>
      <c r="F6" s="9" t="str">
        <f t="shared" si="2"/>
        <v>48</v>
      </c>
      <c r="G6" s="91" t="str">
        <f t="shared" si="3"/>
        <v>L5048</v>
      </c>
      <c r="H6" t="s">
        <v>394</v>
      </c>
      <c r="I6" s="9" t="s">
        <v>367</v>
      </c>
      <c r="J6" s="9"/>
      <c r="K6" s="9">
        <v>5</v>
      </c>
      <c r="L6" s="83" t="str">
        <f>IFERROR(VLOOKUP(J6,AG$6:AI$10,2,0),"CL")</f>
        <v>CL</v>
      </c>
      <c r="M6" s="9"/>
      <c r="N6" s="9"/>
      <c r="O6" s="104"/>
      <c r="R6" s="9" t="str">
        <f t="shared" si="4"/>
        <v>POUS269993</v>
      </c>
      <c r="S6" s="92">
        <v>0</v>
      </c>
      <c r="T6" s="92">
        <v>0</v>
      </c>
      <c r="U6" s="92">
        <v>0</v>
      </c>
      <c r="V6" s="92">
        <v>0</v>
      </c>
      <c r="W6" s="62"/>
      <c r="X6" s="86">
        <f t="shared" si="5"/>
        <v>-5</v>
      </c>
      <c r="Y6" s="87">
        <f>IFERROR(VLOOKUP(J6,AG$6:AJ$10,3,0),0)</f>
        <v>0</v>
      </c>
      <c r="Z6" s="87">
        <f t="shared" si="6"/>
        <v>0</v>
      </c>
      <c r="AA6" s="88"/>
      <c r="AB6" s="84">
        <f t="shared" ca="1" si="7"/>
        <v>168</v>
      </c>
      <c r="AC6" s="15"/>
      <c r="AD6" s="90">
        <f>IFERROR(VLOOKUP(J6,AG$6:AL$10,6,0),0)</f>
        <v>0</v>
      </c>
      <c r="AK6" s="72"/>
    </row>
    <row r="7" spans="1:37" x14ac:dyDescent="0.35">
      <c r="A7" s="59" t="s">
        <v>385</v>
      </c>
      <c r="B7" s="61">
        <v>45560</v>
      </c>
      <c r="C7" s="81">
        <f t="shared" ca="1" si="0"/>
        <v>45729</v>
      </c>
      <c r="D7" s="14" t="s">
        <v>102</v>
      </c>
      <c r="E7" s="9" t="str">
        <f t="shared" si="1"/>
        <v>APG</v>
      </c>
      <c r="F7" s="9" t="str">
        <f t="shared" si="2"/>
        <v>00</v>
      </c>
      <c r="G7" s="91" t="str">
        <f t="shared" si="3"/>
        <v>APG00</v>
      </c>
      <c r="H7" t="s">
        <v>394</v>
      </c>
      <c r="I7" s="9" t="s">
        <v>367</v>
      </c>
      <c r="J7" s="9"/>
      <c r="K7" s="9">
        <v>5</v>
      </c>
      <c r="L7" s="83" t="str">
        <f>IFERROR(VLOOKUP(J7,AG$6:AI$10,2,0),"CL")</f>
        <v>CL</v>
      </c>
      <c r="M7" s="9"/>
      <c r="N7" s="9"/>
      <c r="O7" s="104"/>
      <c r="R7" s="9" t="str">
        <f t="shared" si="4"/>
        <v>POUS269993</v>
      </c>
      <c r="S7" s="92">
        <v>0</v>
      </c>
      <c r="T7" s="92">
        <v>0</v>
      </c>
      <c r="U7" s="92">
        <v>0</v>
      </c>
      <c r="V7" s="92">
        <v>0</v>
      </c>
      <c r="W7" s="62"/>
      <c r="X7" s="86">
        <f t="shared" si="5"/>
        <v>-5</v>
      </c>
      <c r="Y7" s="87">
        <f>IFERROR(VLOOKUP(J7,AG$6:AJ$10,3,0),0)</f>
        <v>0</v>
      </c>
      <c r="Z7" s="87">
        <f t="shared" si="6"/>
        <v>0</v>
      </c>
      <c r="AA7" s="88"/>
      <c r="AB7" s="84">
        <f t="shared" ca="1" si="7"/>
        <v>168</v>
      </c>
      <c r="AC7" s="15"/>
      <c r="AD7" s="90">
        <f>IFERROR(VLOOKUP(J7,AG$6:AL$10,6,0),0)</f>
        <v>0</v>
      </c>
      <c r="AK7" s="72"/>
    </row>
    <row r="8" spans="1:37" x14ac:dyDescent="0.35">
      <c r="A8" s="59" t="s">
        <v>386</v>
      </c>
      <c r="B8" s="61">
        <v>45560</v>
      </c>
      <c r="C8" s="81">
        <f t="shared" ca="1" si="0"/>
        <v>45729</v>
      </c>
      <c r="D8" s="14" t="s">
        <v>375</v>
      </c>
      <c r="E8" s="9" t="str">
        <f t="shared" si="1"/>
        <v>ASY</v>
      </c>
      <c r="F8" s="9" t="str">
        <f t="shared" si="2"/>
        <v>00</v>
      </c>
      <c r="G8" s="91" t="str">
        <f t="shared" si="3"/>
        <v>ASY00</v>
      </c>
      <c r="H8" t="s">
        <v>394</v>
      </c>
      <c r="I8" s="9" t="s">
        <v>367</v>
      </c>
      <c r="J8" s="9"/>
      <c r="K8" s="9">
        <v>5</v>
      </c>
      <c r="L8" s="83" t="str">
        <f>IFERROR(VLOOKUP(J8,AG$6:AI$10,2,0),"CL")</f>
        <v>CL</v>
      </c>
      <c r="M8" s="9"/>
      <c r="N8" s="9"/>
      <c r="O8" s="104"/>
      <c r="R8" s="9" t="str">
        <f t="shared" si="4"/>
        <v>POUS269993</v>
      </c>
      <c r="S8" s="92">
        <v>0</v>
      </c>
      <c r="T8" s="92">
        <v>0</v>
      </c>
      <c r="U8" s="92">
        <v>0</v>
      </c>
      <c r="V8" s="92">
        <v>0</v>
      </c>
      <c r="W8" s="62"/>
      <c r="X8" s="86">
        <f t="shared" si="5"/>
        <v>-5</v>
      </c>
      <c r="Y8" s="87">
        <f>IFERROR(VLOOKUP(J8,AG$6:AJ$10,3,0),0)</f>
        <v>0</v>
      </c>
      <c r="Z8" s="87">
        <f t="shared" si="6"/>
        <v>0</v>
      </c>
      <c r="AA8" s="88"/>
      <c r="AB8" s="84">
        <f t="shared" ca="1" si="7"/>
        <v>168</v>
      </c>
      <c r="AC8" s="15"/>
      <c r="AD8" s="90">
        <f>IFERROR(VLOOKUP(J8,AG$6:AL$10,6,0),0)</f>
        <v>0</v>
      </c>
      <c r="AK8" s="72"/>
    </row>
    <row r="9" spans="1:37" x14ac:dyDescent="0.35">
      <c r="A9" s="59" t="s">
        <v>387</v>
      </c>
      <c r="B9" s="61">
        <v>45560</v>
      </c>
      <c r="C9" s="81">
        <f t="shared" ca="1" si="0"/>
        <v>45729</v>
      </c>
      <c r="D9" s="14" t="s">
        <v>166</v>
      </c>
      <c r="E9" s="9" t="str">
        <f t="shared" si="1"/>
        <v>ASY</v>
      </c>
      <c r="F9" s="9" t="str">
        <f t="shared" si="2"/>
        <v>00</v>
      </c>
      <c r="G9" s="91" t="str">
        <f t="shared" si="3"/>
        <v>ASY00</v>
      </c>
      <c r="H9" t="s">
        <v>394</v>
      </c>
      <c r="I9" s="9" t="s">
        <v>367</v>
      </c>
      <c r="J9" s="9"/>
      <c r="K9" s="9">
        <v>5</v>
      </c>
      <c r="L9" s="83" t="str">
        <f>IFERROR(VLOOKUP(J9,AG$6:AI$10,2,0),"CL")</f>
        <v>CL</v>
      </c>
      <c r="M9" s="9"/>
      <c r="N9" s="9"/>
      <c r="O9" s="104"/>
      <c r="R9" s="9" t="str">
        <f t="shared" si="4"/>
        <v>POUS269993</v>
      </c>
      <c r="S9" s="92">
        <v>0</v>
      </c>
      <c r="T9" s="92">
        <v>0</v>
      </c>
      <c r="U9" s="92">
        <v>0</v>
      </c>
      <c r="V9" s="92">
        <v>0</v>
      </c>
      <c r="W9" s="62"/>
      <c r="X9" s="86">
        <f t="shared" si="5"/>
        <v>-5</v>
      </c>
      <c r="Y9" s="87">
        <f>IFERROR(VLOOKUP(J9,AG$6:AJ$10,3,0),0)</f>
        <v>0</v>
      </c>
      <c r="Z9" s="87">
        <f t="shared" si="6"/>
        <v>0</v>
      </c>
      <c r="AA9" s="88"/>
      <c r="AB9" s="84">
        <f t="shared" ca="1" si="7"/>
        <v>168</v>
      </c>
      <c r="AC9" s="15"/>
      <c r="AD9" s="90">
        <f>IFERROR(VLOOKUP(J9,AG$6:AL$10,6,0),0)</f>
        <v>0</v>
      </c>
      <c r="AK9" s="72"/>
    </row>
    <row r="10" spans="1:37" x14ac:dyDescent="0.35">
      <c r="A10" s="59" t="s">
        <v>388</v>
      </c>
      <c r="B10" s="61">
        <v>45560</v>
      </c>
      <c r="C10" s="81">
        <f t="shared" ca="1" si="0"/>
        <v>45729</v>
      </c>
      <c r="D10" s="14" t="s">
        <v>109</v>
      </c>
      <c r="E10" s="9" t="str">
        <f t="shared" si="1"/>
        <v>ASY</v>
      </c>
      <c r="F10" s="9" t="str">
        <f t="shared" si="2"/>
        <v>00</v>
      </c>
      <c r="G10" s="91" t="str">
        <f t="shared" si="3"/>
        <v>ASY00</v>
      </c>
      <c r="H10" t="s">
        <v>394</v>
      </c>
      <c r="I10" s="9" t="s">
        <v>367</v>
      </c>
      <c r="J10" s="9"/>
      <c r="K10" s="9">
        <v>5</v>
      </c>
      <c r="L10" s="83" t="str">
        <f>IFERROR(VLOOKUP(J10,AG$6:AI$10,2,0),"CL")</f>
        <v>CL</v>
      </c>
      <c r="M10" s="9"/>
      <c r="N10" s="9"/>
      <c r="O10" s="104"/>
      <c r="R10" s="9" t="str">
        <f t="shared" si="4"/>
        <v>POUS269993</v>
      </c>
      <c r="S10" s="92">
        <v>0</v>
      </c>
      <c r="T10" s="92">
        <v>0</v>
      </c>
      <c r="U10" s="92">
        <v>0</v>
      </c>
      <c r="V10" s="92">
        <v>0</v>
      </c>
      <c r="W10" s="62"/>
      <c r="X10" s="86">
        <f t="shared" si="5"/>
        <v>-5</v>
      </c>
      <c r="Y10" s="87">
        <f>IFERROR(VLOOKUP(J10,AG$6:AJ$10,3,0),0)</f>
        <v>0</v>
      </c>
      <c r="Z10" s="87">
        <f t="shared" si="6"/>
        <v>0</v>
      </c>
      <c r="AA10" s="88"/>
      <c r="AB10" s="84">
        <f t="shared" ca="1" si="7"/>
        <v>168</v>
      </c>
      <c r="AC10" s="15"/>
      <c r="AD10" s="90">
        <f>IFERROR(VLOOKUP(J10,AG$6:AL$10,6,0),0)</f>
        <v>0</v>
      </c>
      <c r="AK10" s="7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21"/>
  <sheetViews>
    <sheetView workbookViewId="0">
      <selection activeCell="C22" sqref="C22"/>
    </sheetView>
  </sheetViews>
  <sheetFormatPr defaultRowHeight="14.5" x14ac:dyDescent="0.35"/>
  <cols>
    <col min="1" max="1" width="14.1796875" bestFit="1" customWidth="1"/>
    <col min="2" max="2" width="15" bestFit="1" customWidth="1"/>
    <col min="3" max="3" width="14.1796875" bestFit="1" customWidth="1"/>
  </cols>
  <sheetData>
    <row r="1" spans="1:3" x14ac:dyDescent="0.35">
      <c r="A1" s="123" t="s">
        <v>395</v>
      </c>
      <c r="B1" s="123" t="s">
        <v>396</v>
      </c>
      <c r="C1" s="123" t="s">
        <v>397</v>
      </c>
    </row>
    <row r="2" spans="1:3" x14ac:dyDescent="0.35">
      <c r="A2" s="124" t="s">
        <v>398</v>
      </c>
      <c r="B2" s="124" t="s">
        <v>399</v>
      </c>
      <c r="C2" s="124" t="s">
        <v>400</v>
      </c>
    </row>
    <row r="3" spans="1:3" x14ac:dyDescent="0.35">
      <c r="A3" s="124" t="s">
        <v>401</v>
      </c>
      <c r="B3" s="124" t="s">
        <v>402</v>
      </c>
      <c r="C3" s="124" t="s">
        <v>403</v>
      </c>
    </row>
    <row r="4" spans="1:3" x14ac:dyDescent="0.35">
      <c r="A4" s="124" t="s">
        <v>317</v>
      </c>
      <c r="B4" s="124" t="s">
        <v>404</v>
      </c>
      <c r="C4" s="124" t="s">
        <v>318</v>
      </c>
    </row>
    <row r="5" spans="1:3" x14ac:dyDescent="0.35">
      <c r="A5" s="124" t="s">
        <v>405</v>
      </c>
      <c r="B5" s="124" t="s">
        <v>406</v>
      </c>
      <c r="C5" s="124" t="s">
        <v>407</v>
      </c>
    </row>
    <row r="6" spans="1:3" x14ac:dyDescent="0.35">
      <c r="A6" s="124" t="s">
        <v>408</v>
      </c>
      <c r="B6" s="124" t="s">
        <v>409</v>
      </c>
      <c r="C6" s="124" t="s">
        <v>410</v>
      </c>
    </row>
    <row r="7" spans="1:3" x14ac:dyDescent="0.35">
      <c r="A7" s="124" t="s">
        <v>411</v>
      </c>
      <c r="B7" s="124" t="s">
        <v>412</v>
      </c>
      <c r="C7" s="124" t="s">
        <v>413</v>
      </c>
    </row>
    <row r="8" spans="1:3" x14ac:dyDescent="0.35">
      <c r="A8" s="124" t="s">
        <v>332</v>
      </c>
      <c r="B8" s="124" t="s">
        <v>414</v>
      </c>
      <c r="C8" s="124" t="s">
        <v>333</v>
      </c>
    </row>
    <row r="9" spans="1:3" x14ac:dyDescent="0.35">
      <c r="A9" s="124" t="s">
        <v>371</v>
      </c>
      <c r="B9" s="124" t="s">
        <v>415</v>
      </c>
      <c r="C9" s="124" t="s">
        <v>372</v>
      </c>
    </row>
    <row r="10" spans="1:3" x14ac:dyDescent="0.35">
      <c r="A10" s="124" t="s">
        <v>416</v>
      </c>
      <c r="B10" s="124" t="s">
        <v>417</v>
      </c>
      <c r="C10" s="124" t="s">
        <v>418</v>
      </c>
    </row>
    <row r="11" spans="1:3" x14ac:dyDescent="0.35">
      <c r="A11" s="124" t="s">
        <v>419</v>
      </c>
      <c r="B11" s="124" t="s">
        <v>420</v>
      </c>
      <c r="C11" s="124" t="s">
        <v>421</v>
      </c>
    </row>
    <row r="12" spans="1:3" x14ac:dyDescent="0.35">
      <c r="A12" s="124" t="s">
        <v>326</v>
      </c>
      <c r="B12" s="124" t="s">
        <v>422</v>
      </c>
      <c r="C12" s="124" t="s">
        <v>327</v>
      </c>
    </row>
    <row r="13" spans="1:3" x14ac:dyDescent="0.35">
      <c r="A13" s="124" t="s">
        <v>323</v>
      </c>
      <c r="B13" s="124" t="s">
        <v>423</v>
      </c>
      <c r="C13" s="124" t="s">
        <v>324</v>
      </c>
    </row>
    <row r="14" spans="1:3" x14ac:dyDescent="0.35">
      <c r="A14" s="124" t="s">
        <v>319</v>
      </c>
      <c r="B14" s="124" t="s">
        <v>424</v>
      </c>
      <c r="C14" s="124" t="s">
        <v>320</v>
      </c>
    </row>
    <row r="15" spans="1:3" x14ac:dyDescent="0.35">
      <c r="A15" s="124" t="s">
        <v>425</v>
      </c>
      <c r="B15" s="124" t="s">
        <v>426</v>
      </c>
      <c r="C15" s="124" t="s">
        <v>427</v>
      </c>
    </row>
    <row r="16" spans="1:3" x14ac:dyDescent="0.35">
      <c r="A16" s="124" t="s">
        <v>428</v>
      </c>
      <c r="B16" s="124" t="s">
        <v>429</v>
      </c>
      <c r="C16" s="124" t="s">
        <v>430</v>
      </c>
    </row>
    <row r="17" spans="1:3" x14ac:dyDescent="0.35">
      <c r="A17" s="124" t="s">
        <v>431</v>
      </c>
      <c r="B17" s="124" t="s">
        <v>432</v>
      </c>
      <c r="C17" s="124" t="s">
        <v>433</v>
      </c>
    </row>
    <row r="18" spans="1:3" x14ac:dyDescent="0.35">
      <c r="A18" s="124" t="s">
        <v>337</v>
      </c>
      <c r="B18" s="124" t="s">
        <v>434</v>
      </c>
      <c r="C18" s="124" t="s">
        <v>338</v>
      </c>
    </row>
    <row r="19" spans="1:3" x14ac:dyDescent="0.35">
      <c r="A19" s="124" t="s">
        <v>138</v>
      </c>
      <c r="B19" s="124" t="s">
        <v>435</v>
      </c>
      <c r="C19" s="124" t="s">
        <v>374</v>
      </c>
    </row>
    <row r="20" spans="1:3" x14ac:dyDescent="0.35">
      <c r="A20" s="124" t="s">
        <v>436</v>
      </c>
      <c r="B20" s="124" t="s">
        <v>437</v>
      </c>
      <c r="C20" s="124" t="s">
        <v>438</v>
      </c>
    </row>
    <row r="21" spans="1:3" x14ac:dyDescent="0.35">
      <c r="A21" s="124" t="s">
        <v>321</v>
      </c>
      <c r="B21" s="124" t="s">
        <v>439</v>
      </c>
      <c r="C21" s="124" t="s">
        <v>322</v>
      </c>
    </row>
  </sheetData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D3BA7-AFE3-44D4-9541-AFC5B6171BEC}">
  <dimension ref="A1:AC1211"/>
  <sheetViews>
    <sheetView topLeftCell="A1183" workbookViewId="0">
      <selection activeCell="I1211" sqref="I1211"/>
    </sheetView>
  </sheetViews>
  <sheetFormatPr defaultRowHeight="14.5" x14ac:dyDescent="0.35"/>
  <sheetData>
    <row r="1" spans="1:29" ht="21.5" thickBot="1" x14ac:dyDescent="0.4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0.5" x14ac:dyDescent="0.2">
      <c r="A2" s="120" t="str">
        <f t="shared" ref="A2:A65" si="0">CONCATENATE(C2,F2)</f>
        <v>L35-I-48-04-30-80-MULT-120POUS269981</v>
      </c>
      <c r="B2" s="121">
        <v>45544</v>
      </c>
      <c r="C2" s="120" t="s">
        <v>114</v>
      </c>
      <c r="D2" s="278" t="s">
        <v>364</v>
      </c>
      <c r="E2" s="108" t="s">
        <v>87</v>
      </c>
      <c r="F2" s="108" t="s">
        <v>123</v>
      </c>
      <c r="G2" s="108">
        <v>30850035</v>
      </c>
      <c r="H2" s="183">
        <v>0</v>
      </c>
      <c r="I2" s="115">
        <v>18</v>
      </c>
      <c r="J2" s="111">
        <f>VLOOKUP(G2,'[2]Seguimiento WOS TROV'!$H:$L,5,0)</f>
        <v>18</v>
      </c>
      <c r="K2" s="116">
        <f>VLOOKUP(G2,'[2]Seguimiento WOS TROV'!$H:$M,6,0)</f>
        <v>0</v>
      </c>
      <c r="L2" s="116">
        <f>VLOOKUP(G2,'[2]Seguimiento WOS TROV'!$H:$N,7,0)</f>
        <v>0</v>
      </c>
      <c r="M2" s="116">
        <f>VLOOKUP(G2,'[2]Seguimiento WOS TROV'!$H:$O,8,0)</f>
        <v>0</v>
      </c>
      <c r="N2" s="125">
        <f t="shared" ref="N2:N65" si="1">J2-I2</f>
        <v>0</v>
      </c>
      <c r="O2" s="125">
        <f t="shared" ref="O2:O65" si="2">+N2*-1</f>
        <v>0</v>
      </c>
      <c r="P2" s="269">
        <v>98.95</v>
      </c>
      <c r="Q2" s="270">
        <f t="shared" ref="Q2:Q65" si="3">+P2*O2</f>
        <v>0</v>
      </c>
      <c r="R2" s="378" t="s">
        <v>2828</v>
      </c>
      <c r="S2" s="119">
        <v>45664</v>
      </c>
      <c r="T2" s="117">
        <f t="shared" ref="T2:U16" si="4">WORKDAY(S2,1)</f>
        <v>45665</v>
      </c>
      <c r="U2" s="117">
        <f t="shared" si="4"/>
        <v>45666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08"/>
      <c r="AC2" s="118" t="s">
        <v>2828</v>
      </c>
    </row>
    <row r="3" spans="1:29" s="126" customFormat="1" ht="10.5" x14ac:dyDescent="0.2">
      <c r="A3" s="120" t="str">
        <f t="shared" si="0"/>
        <v>L35-I-12-04-30-80-MULT-120POUS269981</v>
      </c>
      <c r="B3" s="121">
        <v>45544</v>
      </c>
      <c r="C3" s="120" t="s">
        <v>113</v>
      </c>
      <c r="D3" s="278" t="s">
        <v>360</v>
      </c>
      <c r="E3" s="108" t="s">
        <v>87</v>
      </c>
      <c r="F3" s="108" t="s">
        <v>123</v>
      </c>
      <c r="G3" s="108">
        <v>30850039</v>
      </c>
      <c r="H3" s="183">
        <v>0</v>
      </c>
      <c r="I3" s="115">
        <v>45</v>
      </c>
      <c r="J3" s="111">
        <f>VLOOKUP(G3,'[2]Seguimiento WOS TROV'!$H:$L,5,0)</f>
        <v>45</v>
      </c>
      <c r="K3" s="116">
        <f>VLOOKUP(G3,'[2]Seguimiento WOS TROV'!$H:$M,6,0)</f>
        <v>0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0</v>
      </c>
      <c r="O3" s="125">
        <f t="shared" si="2"/>
        <v>0</v>
      </c>
      <c r="P3" s="269">
        <v>38.020000000000003</v>
      </c>
      <c r="Q3" s="270">
        <f t="shared" si="3"/>
        <v>0</v>
      </c>
      <c r="R3" s="378">
        <v>45559</v>
      </c>
      <c r="S3" s="119">
        <v>45664</v>
      </c>
      <c r="T3" s="117">
        <f t="shared" si="4"/>
        <v>45665</v>
      </c>
      <c r="U3" s="117">
        <f t="shared" si="4"/>
        <v>45666</v>
      </c>
      <c r="V3" s="117" t="s">
        <v>560</v>
      </c>
      <c r="W3" s="162" t="s">
        <v>561</v>
      </c>
      <c r="X3" s="162" t="s">
        <v>561</v>
      </c>
      <c r="Y3" s="162" t="e">
        <f>VLOOKUP(G3,[4]Sheet14!$A:$A,1,0)</f>
        <v>#N/A</v>
      </c>
      <c r="Z3" s="108" t="e">
        <f>VLOOKUP(G3,#REF!,1,0)</f>
        <v>#REF!</v>
      </c>
      <c r="AA3" s="108"/>
      <c r="AB3" s="108"/>
      <c r="AC3" s="118"/>
    </row>
    <row r="4" spans="1:29" s="126" customFormat="1" ht="10.5" x14ac:dyDescent="0.2">
      <c r="A4" s="120" t="str">
        <f t="shared" si="0"/>
        <v>L50-I-48-04-27-80-MULT-15X15POUS270205</v>
      </c>
      <c r="B4" s="121">
        <v>45555</v>
      </c>
      <c r="C4" s="120" t="s">
        <v>258</v>
      </c>
      <c r="D4" s="278" t="s">
        <v>365</v>
      </c>
      <c r="E4" s="108" t="s">
        <v>87</v>
      </c>
      <c r="F4" s="108" t="s">
        <v>259</v>
      </c>
      <c r="G4" s="108">
        <v>30850073</v>
      </c>
      <c r="H4" s="183">
        <v>0</v>
      </c>
      <c r="I4" s="115">
        <v>39</v>
      </c>
      <c r="J4" s="111">
        <f>VLOOKUP(G4,'[2]Seguimiento WOS TROV'!$H:$L,5,0)</f>
        <v>39</v>
      </c>
      <c r="K4" s="116">
        <f>VLOOKUP(G4,'[2]Seguimiento WOS TROV'!$H:$M,6,0)</f>
        <v>0</v>
      </c>
      <c r="L4" s="116">
        <f>VLOOKUP(G4,'[2]Seguimiento WOS TROV'!$H:$N,7,0)</f>
        <v>0</v>
      </c>
      <c r="M4" s="116">
        <f>VLOOKUP(G4,'[2]Seguimiento WOS TROV'!$H:$O,8,0)</f>
        <v>0</v>
      </c>
      <c r="N4" s="289">
        <f t="shared" si="1"/>
        <v>0</v>
      </c>
      <c r="O4" s="125">
        <f t="shared" si="2"/>
        <v>0</v>
      </c>
      <c r="P4" s="269">
        <v>130.1</v>
      </c>
      <c r="Q4" s="270">
        <f t="shared" si="3"/>
        <v>0</v>
      </c>
      <c r="R4" s="378">
        <v>45560</v>
      </c>
      <c r="S4" s="119">
        <v>45664</v>
      </c>
      <c r="T4" s="117">
        <f t="shared" si="4"/>
        <v>45665</v>
      </c>
      <c r="U4" s="117">
        <f t="shared" si="4"/>
        <v>45666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08"/>
      <c r="AC4" s="118"/>
    </row>
    <row r="5" spans="1:29" s="126" customFormat="1" ht="10.5" x14ac:dyDescent="0.2">
      <c r="A5" s="276" t="str">
        <f t="shared" si="0"/>
        <v>L35-I-12-04-BL-MULT-120POUS270097</v>
      </c>
      <c r="B5" s="383">
        <v>45558</v>
      </c>
      <c r="C5" s="276" t="s">
        <v>245</v>
      </c>
      <c r="D5" s="278" t="s">
        <v>360</v>
      </c>
      <c r="E5" s="279" t="s">
        <v>87</v>
      </c>
      <c r="F5" s="279" t="s">
        <v>246</v>
      </c>
      <c r="G5" s="279">
        <v>30850091</v>
      </c>
      <c r="H5" s="183">
        <v>0</v>
      </c>
      <c r="I5" s="280">
        <v>403</v>
      </c>
      <c r="J5" s="111">
        <f>VLOOKUP(G5,'[2]Seguimiento WOS TROV'!$H:$L,5,0)</f>
        <v>403</v>
      </c>
      <c r="K5" s="116">
        <f>VLOOKUP(G5,'[2]Seguimiento WOS TROV'!$H:$M,6,0)</f>
        <v>0</v>
      </c>
      <c r="L5" s="116">
        <f>VLOOKUP(G5,'[2]Seguimiento WOS TROV'!$H:$N,7,0)</f>
        <v>0</v>
      </c>
      <c r="M5" s="116">
        <f>VLOOKUP(G5,'[2]Seguimiento WOS TROV'!$H:$O,8,0)</f>
        <v>0</v>
      </c>
      <c r="N5" s="281">
        <f t="shared" si="1"/>
        <v>0</v>
      </c>
      <c r="O5" s="281">
        <f t="shared" si="2"/>
        <v>0</v>
      </c>
      <c r="P5" s="269">
        <v>58.32</v>
      </c>
      <c r="Q5" s="270">
        <f t="shared" si="3"/>
        <v>0</v>
      </c>
      <c r="R5" s="379">
        <v>45561</v>
      </c>
      <c r="S5" s="119">
        <v>45664</v>
      </c>
      <c r="T5" s="282">
        <f t="shared" si="4"/>
        <v>45665</v>
      </c>
      <c r="U5" s="282">
        <f t="shared" si="4"/>
        <v>45666</v>
      </c>
      <c r="V5" s="117" t="s">
        <v>560</v>
      </c>
      <c r="W5" s="162" t="s">
        <v>561</v>
      </c>
      <c r="X5" s="162" t="s">
        <v>561</v>
      </c>
      <c r="Y5" s="162" t="e">
        <f>VLOOKUP(G5,[4]Sheet14!$A:$A,1,0)</f>
        <v>#N/A</v>
      </c>
      <c r="Z5" s="108" t="e">
        <f>VLOOKUP(G5,#REF!,1,0)</f>
        <v>#REF!</v>
      </c>
      <c r="AA5" s="108"/>
      <c r="AB5" s="108"/>
      <c r="AC5" s="118"/>
    </row>
    <row r="6" spans="1:29" s="126" customFormat="1" ht="10.5" x14ac:dyDescent="0.2">
      <c r="A6" s="120" t="str">
        <f t="shared" si="0"/>
        <v>L35-I-12-04-BL-MULT-120POUS270236</v>
      </c>
      <c r="B6" s="121">
        <v>45558</v>
      </c>
      <c r="C6" s="120" t="s">
        <v>245</v>
      </c>
      <c r="D6" s="278" t="s">
        <v>360</v>
      </c>
      <c r="E6" s="108" t="s">
        <v>87</v>
      </c>
      <c r="F6" s="108" t="s">
        <v>354</v>
      </c>
      <c r="G6" s="108">
        <v>30850092</v>
      </c>
      <c r="H6" s="183">
        <v>0</v>
      </c>
      <c r="I6" s="115">
        <v>400</v>
      </c>
      <c r="J6" s="111">
        <f>VLOOKUP(G6,'[2]Seguimiento WOS TROV'!$H:$L,5,0)</f>
        <v>400</v>
      </c>
      <c r="K6" s="116">
        <f>VLOOKUP(G6,'[2]Seguimiento WOS TROV'!$H:$M,6,0)</f>
        <v>0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0</v>
      </c>
      <c r="O6" s="125">
        <f t="shared" si="2"/>
        <v>0</v>
      </c>
      <c r="P6" s="269">
        <v>58.32</v>
      </c>
      <c r="Q6" s="270">
        <f t="shared" si="3"/>
        <v>0</v>
      </c>
      <c r="R6" s="378">
        <v>45562</v>
      </c>
      <c r="S6" s="119">
        <v>45664</v>
      </c>
      <c r="T6" s="117">
        <f t="shared" si="4"/>
        <v>45665</v>
      </c>
      <c r="U6" s="117">
        <f t="shared" si="4"/>
        <v>45666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/>
    </row>
    <row r="7" spans="1:29" s="126" customFormat="1" ht="13" x14ac:dyDescent="0.2">
      <c r="A7" s="120" t="str">
        <f t="shared" si="0"/>
        <v>L50-E-12-12-30-90-MULT-40X60POUS270222</v>
      </c>
      <c r="B7" s="133">
        <v>45569</v>
      </c>
      <c r="C7" s="14" t="s">
        <v>616</v>
      </c>
      <c r="D7" s="278" t="s">
        <v>362</v>
      </c>
      <c r="E7" s="135" t="s">
        <v>87</v>
      </c>
      <c r="F7" s="108" t="s">
        <v>615</v>
      </c>
      <c r="G7" s="108">
        <v>30850180</v>
      </c>
      <c r="H7" s="183">
        <v>0</v>
      </c>
      <c r="I7" s="115">
        <v>32</v>
      </c>
      <c r="J7" s="111">
        <f>VLOOKUP(G7,'[2]Seguimiento WOS TROV'!$H:$L,5,0)</f>
        <v>32</v>
      </c>
      <c r="K7" s="116">
        <f>VLOOKUP(G7,'[2]Seguimiento WOS TROV'!$H:$M,6,0)</f>
        <v>0</v>
      </c>
      <c r="L7" s="116">
        <f>VLOOKUP(G7,'[2]Seguimiento WOS TROV'!$H:$N,7,0)</f>
        <v>0</v>
      </c>
      <c r="M7" s="116">
        <f>VLOOKUP(G7,'[2]Seguimiento WOS TROV'!$H:$O,8,0)</f>
        <v>0</v>
      </c>
      <c r="N7" s="289">
        <f t="shared" si="1"/>
        <v>0</v>
      </c>
      <c r="O7" s="125">
        <f t="shared" si="2"/>
        <v>0</v>
      </c>
      <c r="P7" s="269">
        <v>47.56</v>
      </c>
      <c r="Q7" s="270">
        <f t="shared" si="3"/>
        <v>0</v>
      </c>
      <c r="R7" s="384">
        <v>45576</v>
      </c>
      <c r="S7" s="119">
        <v>45664</v>
      </c>
      <c r="T7" s="298">
        <f t="shared" si="4"/>
        <v>45665</v>
      </c>
      <c r="U7" s="298">
        <f t="shared" si="4"/>
        <v>45666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08"/>
      <c r="AC7" s="118"/>
    </row>
    <row r="8" spans="1:29" s="126" customFormat="1" ht="13" x14ac:dyDescent="0.2">
      <c r="A8" s="120" t="str">
        <f t="shared" si="0"/>
        <v>L50-E-12-06-30-90-MULT-25X25POUS270114</v>
      </c>
      <c r="B8" s="133">
        <v>45569</v>
      </c>
      <c r="C8" s="14" t="s">
        <v>668</v>
      </c>
      <c r="D8" s="278" t="s">
        <v>362</v>
      </c>
      <c r="E8" s="135" t="s">
        <v>87</v>
      </c>
      <c r="F8" s="108" t="s">
        <v>667</v>
      </c>
      <c r="G8" s="108">
        <v>30850204</v>
      </c>
      <c r="H8" s="183">
        <v>0</v>
      </c>
      <c r="I8" s="115">
        <v>3</v>
      </c>
      <c r="J8" s="111">
        <f>VLOOKUP(G8,'[2]Seguimiento WOS TROV'!$H:$L,5,0)</f>
        <v>3</v>
      </c>
      <c r="K8" s="116">
        <f>VLOOKUP(G8,'[2]Seguimiento WOS TROV'!$H:$M,6,0)</f>
        <v>0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0</v>
      </c>
      <c r="O8" s="125">
        <f t="shared" si="2"/>
        <v>0</v>
      </c>
      <c r="P8" s="269">
        <v>47.13</v>
      </c>
      <c r="Q8" s="270">
        <f t="shared" si="3"/>
        <v>0</v>
      </c>
      <c r="R8" s="119">
        <v>45579</v>
      </c>
      <c r="S8" s="119">
        <v>45665</v>
      </c>
      <c r="T8" s="117">
        <f t="shared" si="4"/>
        <v>45666</v>
      </c>
      <c r="U8" s="117">
        <f t="shared" si="4"/>
        <v>45667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/>
    </row>
    <row r="9" spans="1:29" s="126" customFormat="1" ht="10.5" x14ac:dyDescent="0.2">
      <c r="A9" s="293" t="str">
        <f t="shared" si="0"/>
        <v>L35-I-12-04-BL-MULT-120POUS270235</v>
      </c>
      <c r="B9" s="299">
        <v>45574</v>
      </c>
      <c r="C9" s="293" t="s">
        <v>245</v>
      </c>
      <c r="D9" s="278" t="s">
        <v>360</v>
      </c>
      <c r="E9" s="295" t="s">
        <v>87</v>
      </c>
      <c r="F9" s="295" t="s">
        <v>791</v>
      </c>
      <c r="G9" s="295">
        <v>30850270</v>
      </c>
      <c r="H9" s="183">
        <v>0</v>
      </c>
      <c r="I9" s="296">
        <v>110</v>
      </c>
      <c r="J9" s="111">
        <f>VLOOKUP(G9,'[2]Seguimiento WOS TROV'!$H:$L,5,0)</f>
        <v>110</v>
      </c>
      <c r="K9" s="116">
        <f>VLOOKUP(G9,'[2]Seguimiento WOS TROV'!$H:$M,6,0)</f>
        <v>0</v>
      </c>
      <c r="L9" s="116">
        <f>VLOOKUP(G9,'[2]Seguimiento WOS TROV'!$H:$N,7,0)</f>
        <v>0</v>
      </c>
      <c r="M9" s="116">
        <f>VLOOKUP(G9,'[2]Seguimiento WOS TROV'!$H:$O,8,0)</f>
        <v>0</v>
      </c>
      <c r="N9" s="297">
        <f t="shared" si="1"/>
        <v>0</v>
      </c>
      <c r="O9" s="297">
        <f t="shared" si="2"/>
        <v>0</v>
      </c>
      <c r="P9" s="269">
        <v>58.32</v>
      </c>
      <c r="Q9" s="270">
        <f t="shared" si="3"/>
        <v>0</v>
      </c>
      <c r="R9" s="384">
        <v>45579</v>
      </c>
      <c r="S9" s="119">
        <v>45665</v>
      </c>
      <c r="T9" s="298">
        <f t="shared" si="4"/>
        <v>45666</v>
      </c>
      <c r="U9" s="298">
        <f t="shared" si="4"/>
        <v>45667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/>
    </row>
    <row r="10" spans="1:29" s="126" customFormat="1" ht="10.5" x14ac:dyDescent="0.2">
      <c r="A10" s="120" t="str">
        <f t="shared" si="0"/>
        <v>L50-I-12-12-35-90-MULT-15X15POUS270373</v>
      </c>
      <c r="B10" s="121">
        <v>45574</v>
      </c>
      <c r="C10" s="120" t="s">
        <v>836</v>
      </c>
      <c r="D10" s="278" t="s">
        <v>361</v>
      </c>
      <c r="E10" s="108" t="s">
        <v>87</v>
      </c>
      <c r="F10" s="108" t="s">
        <v>837</v>
      </c>
      <c r="G10" s="108">
        <v>30850309</v>
      </c>
      <c r="H10" s="183">
        <v>0</v>
      </c>
      <c r="I10" s="115">
        <v>1</v>
      </c>
      <c r="J10" s="111">
        <f>VLOOKUP(G10,'[2]Seguimiento WOS TROV'!$H:$L,5,0)</f>
        <v>1</v>
      </c>
      <c r="K10" s="116">
        <f>VLOOKUP(G10,'[2]Seguimiento WOS TROV'!$H:$M,6,0)</f>
        <v>0</v>
      </c>
      <c r="L10" s="116">
        <f>VLOOKUP(G10,'[2]Seguimiento WOS TROV'!$H:$N,7,0)</f>
        <v>0</v>
      </c>
      <c r="M10" s="116">
        <f>VLOOKUP(G10,'[2]Seguimiento WOS TROV'!$H:$O,8,0)</f>
        <v>0</v>
      </c>
      <c r="N10" s="125">
        <f t="shared" si="1"/>
        <v>0</v>
      </c>
      <c r="O10" s="125">
        <f t="shared" si="2"/>
        <v>0</v>
      </c>
      <c r="P10" s="269">
        <v>47.3</v>
      </c>
      <c r="Q10" s="270">
        <f t="shared" si="3"/>
        <v>0</v>
      </c>
      <c r="R10" s="383">
        <v>45580</v>
      </c>
      <c r="S10" s="119">
        <v>45665</v>
      </c>
      <c r="T10" s="282">
        <f t="shared" si="4"/>
        <v>45666</v>
      </c>
      <c r="U10" s="282">
        <f t="shared" si="4"/>
        <v>45667</v>
      </c>
      <c r="V10" s="117" t="s">
        <v>560</v>
      </c>
      <c r="W10" s="162" t="s">
        <v>561</v>
      </c>
      <c r="X10" s="162" t="s">
        <v>561</v>
      </c>
      <c r="Y10" s="162" t="e">
        <f>VLOOKUP(G10,[4]Sheet14!$A:$A,1,0)</f>
        <v>#N/A</v>
      </c>
      <c r="Z10" s="108" t="e">
        <f>VLOOKUP(G10,#REF!,1,0)</f>
        <v>#REF!</v>
      </c>
      <c r="AA10" s="108"/>
      <c r="AB10" s="108"/>
      <c r="AC10" s="118"/>
    </row>
    <row r="11" spans="1:29" s="126" customFormat="1" ht="10.5" x14ac:dyDescent="0.2">
      <c r="A11" s="120" t="str">
        <f t="shared" si="0"/>
        <v>L50-I-12-12-35-90-MULT-9X29POUS270001</v>
      </c>
      <c r="B11" s="121">
        <v>45574</v>
      </c>
      <c r="C11" s="120" t="s">
        <v>840</v>
      </c>
      <c r="D11" s="278" t="s">
        <v>361</v>
      </c>
      <c r="E11" s="108" t="s">
        <v>87</v>
      </c>
      <c r="F11" s="108" t="s">
        <v>541</v>
      </c>
      <c r="G11" s="108">
        <v>30850311</v>
      </c>
      <c r="H11" s="183">
        <v>0</v>
      </c>
      <c r="I11" s="115">
        <v>1</v>
      </c>
      <c r="J11" s="111">
        <f>VLOOKUP(G11,'[2]Seguimiento WOS TROV'!$H:$L,5,0)</f>
        <v>1</v>
      </c>
      <c r="K11" s="116">
        <f>VLOOKUP(G11,'[2]Seguimiento WOS TROV'!$H:$M,6,0)</f>
        <v>0</v>
      </c>
      <c r="L11" s="116">
        <f>VLOOKUP(G11,'[2]Seguimiento WOS TROV'!$H:$N,7,0)</f>
        <v>0</v>
      </c>
      <c r="M11" s="116">
        <f>VLOOKUP(G11,'[2]Seguimiento WOS TROV'!$H:$O,8,0)</f>
        <v>0</v>
      </c>
      <c r="N11" s="125">
        <f t="shared" si="1"/>
        <v>0</v>
      </c>
      <c r="O11" s="125">
        <f t="shared" si="2"/>
        <v>0</v>
      </c>
      <c r="P11" s="269">
        <v>49.03</v>
      </c>
      <c r="Q11" s="270">
        <f t="shared" si="3"/>
        <v>0</v>
      </c>
      <c r="R11" s="119">
        <v>45580</v>
      </c>
      <c r="S11" s="119">
        <v>45665</v>
      </c>
      <c r="T11" s="117">
        <f t="shared" si="4"/>
        <v>45666</v>
      </c>
      <c r="U11" s="117">
        <f t="shared" si="4"/>
        <v>45667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/>
    </row>
    <row r="12" spans="1:29" s="126" customFormat="1" ht="10.5" x14ac:dyDescent="0.2">
      <c r="A12" s="293" t="str">
        <f t="shared" si="0"/>
        <v>L50-I-48-08-35-80-MULT-39X9POUS270400</v>
      </c>
      <c r="B12" s="299">
        <v>45576</v>
      </c>
      <c r="C12" s="293" t="s">
        <v>872</v>
      </c>
      <c r="D12" s="278" t="s">
        <v>365</v>
      </c>
      <c r="E12" s="295" t="s">
        <v>87</v>
      </c>
      <c r="F12" s="295" t="s">
        <v>752</v>
      </c>
      <c r="G12" s="295">
        <v>30850350</v>
      </c>
      <c r="H12" s="183">
        <v>0</v>
      </c>
      <c r="I12" s="296">
        <v>22</v>
      </c>
      <c r="J12" s="111">
        <f>VLOOKUP(G12,'[2]Seguimiento WOS TROV'!$H:$L,5,0)</f>
        <v>22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297">
        <f t="shared" si="1"/>
        <v>0</v>
      </c>
      <c r="O12" s="297">
        <f t="shared" si="2"/>
        <v>0</v>
      </c>
      <c r="P12" s="269">
        <v>137.65</v>
      </c>
      <c r="Q12" s="270">
        <f t="shared" si="3"/>
        <v>0</v>
      </c>
      <c r="R12" s="384">
        <v>45582</v>
      </c>
      <c r="S12" s="119">
        <v>45665</v>
      </c>
      <c r="T12" s="298">
        <f t="shared" si="4"/>
        <v>45666</v>
      </c>
      <c r="U12" s="298">
        <f t="shared" si="4"/>
        <v>45667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/>
    </row>
    <row r="13" spans="1:29" s="126" customFormat="1" ht="10.5" x14ac:dyDescent="0.2">
      <c r="A13" s="120" t="str">
        <f t="shared" si="0"/>
        <v>L50-E-48-06-40-80-MULT-25X75POUS270164</v>
      </c>
      <c r="B13" s="121">
        <v>45576</v>
      </c>
      <c r="C13" s="120" t="s">
        <v>911</v>
      </c>
      <c r="D13" s="278" t="s">
        <v>363</v>
      </c>
      <c r="E13" s="108" t="s">
        <v>87</v>
      </c>
      <c r="F13" s="108" t="s">
        <v>650</v>
      </c>
      <c r="G13" s="108">
        <v>30850379</v>
      </c>
      <c r="H13" s="183">
        <v>0</v>
      </c>
      <c r="I13" s="115">
        <v>28</v>
      </c>
      <c r="J13" s="111">
        <f>VLOOKUP(G13,'[2]Seguimiento WOS TROV'!$H:$L,5,0)</f>
        <v>28</v>
      </c>
      <c r="K13" s="116">
        <f>VLOOKUP(G13,'[2]Seguimiento WOS TROV'!$H:$M,6,0)</f>
        <v>0</v>
      </c>
      <c r="L13" s="116">
        <f>VLOOKUP(G13,'[2]Seguimiento WOS TROV'!$H:$N,7,0)</f>
        <v>0</v>
      </c>
      <c r="M13" s="116">
        <f>VLOOKUP(G13,'[2]Seguimiento WOS TROV'!$H:$O,8,0)</f>
        <v>0</v>
      </c>
      <c r="N13" s="125">
        <f t="shared" si="1"/>
        <v>0</v>
      </c>
      <c r="O13" s="125">
        <f t="shared" si="2"/>
        <v>0</v>
      </c>
      <c r="P13" s="269">
        <v>131.26</v>
      </c>
      <c r="Q13" s="270">
        <f t="shared" si="3"/>
        <v>0</v>
      </c>
      <c r="R13" s="119">
        <v>45583</v>
      </c>
      <c r="S13" s="119">
        <v>45665</v>
      </c>
      <c r="T13" s="117">
        <f t="shared" si="4"/>
        <v>45666</v>
      </c>
      <c r="U13" s="117">
        <f t="shared" si="4"/>
        <v>45667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08"/>
      <c r="AC13" s="118"/>
    </row>
    <row r="14" spans="1:29" s="126" customFormat="1" ht="13" x14ac:dyDescent="0.2">
      <c r="A14" s="120" t="str">
        <f t="shared" si="0"/>
        <v>L35-I-48-10-30-90-MULT-120POUS270154</v>
      </c>
      <c r="B14" s="121">
        <v>45583</v>
      </c>
      <c r="C14" s="64" t="s">
        <v>981</v>
      </c>
      <c r="D14" s="278" t="s">
        <v>364</v>
      </c>
      <c r="E14" s="108" t="s">
        <v>87</v>
      </c>
      <c r="F14" s="135" t="s">
        <v>471</v>
      </c>
      <c r="G14" s="108">
        <v>30850421</v>
      </c>
      <c r="H14" s="183">
        <v>0</v>
      </c>
      <c r="I14" s="115">
        <v>26</v>
      </c>
      <c r="J14" s="111">
        <f>VLOOKUP(G14,'[2]Seguimiento WOS TROV'!$H:$L,5,0)</f>
        <v>26</v>
      </c>
      <c r="K14" s="116">
        <f>VLOOKUP(G14,'[2]Seguimiento WOS TROV'!$H:$M,6,0)</f>
        <v>0</v>
      </c>
      <c r="L14" s="116">
        <f>VLOOKUP(G14,'[2]Seguimiento WOS TROV'!$H:$N,7,0)</f>
        <v>0</v>
      </c>
      <c r="M14" s="116">
        <f>VLOOKUP(G14,'[2]Seguimiento WOS TROV'!$H:$O,8,0)</f>
        <v>0</v>
      </c>
      <c r="N14" s="289">
        <f t="shared" si="1"/>
        <v>0</v>
      </c>
      <c r="O14" s="125">
        <f t="shared" si="2"/>
        <v>0</v>
      </c>
      <c r="P14" s="269">
        <v>116.45</v>
      </c>
      <c r="Q14" s="270">
        <f t="shared" si="3"/>
        <v>0</v>
      </c>
      <c r="R14" s="382">
        <v>45587</v>
      </c>
      <c r="S14" s="119">
        <v>45665</v>
      </c>
      <c r="T14" s="290">
        <f t="shared" si="4"/>
        <v>45666</v>
      </c>
      <c r="U14" s="290">
        <f t="shared" si="4"/>
        <v>45667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08"/>
      <c r="AC14" s="118"/>
    </row>
    <row r="15" spans="1:29" s="126" customFormat="1" ht="13" x14ac:dyDescent="0.2">
      <c r="A15" s="284" t="str">
        <f t="shared" si="0"/>
        <v>L35-I-12-06-BL-MULT-120POUS270236</v>
      </c>
      <c r="B15" s="292">
        <v>45586</v>
      </c>
      <c r="C15" s="401" t="s">
        <v>1000</v>
      </c>
      <c r="D15" s="278" t="s">
        <v>360</v>
      </c>
      <c r="E15" s="286" t="s">
        <v>87</v>
      </c>
      <c r="F15" s="302" t="s">
        <v>354</v>
      </c>
      <c r="G15" s="286">
        <v>30850442</v>
      </c>
      <c r="H15" s="183">
        <v>0</v>
      </c>
      <c r="I15" s="287">
        <v>190</v>
      </c>
      <c r="J15" s="111">
        <f>VLOOKUP(G15,'[2]Seguimiento WOS TROV'!$H:$L,5,0)</f>
        <v>190</v>
      </c>
      <c r="K15" s="116">
        <f>VLOOKUP(G15,'[2]Seguimiento WOS TROV'!$H:$M,6,0)</f>
        <v>0</v>
      </c>
      <c r="L15" s="116">
        <f>VLOOKUP(G15,'[2]Seguimiento WOS TROV'!$H:$N,7,0)</f>
        <v>0</v>
      </c>
      <c r="M15" s="116">
        <f>VLOOKUP(G15,'[2]Seguimiento WOS TROV'!$H:$O,8,0)</f>
        <v>0</v>
      </c>
      <c r="N15" s="289">
        <f t="shared" si="1"/>
        <v>0</v>
      </c>
      <c r="O15" s="289">
        <f t="shared" si="2"/>
        <v>0</v>
      </c>
      <c r="P15" s="269">
        <v>58.32</v>
      </c>
      <c r="Q15" s="270">
        <f t="shared" si="3"/>
        <v>0</v>
      </c>
      <c r="R15" s="384">
        <v>45588</v>
      </c>
      <c r="S15" s="119">
        <v>45665</v>
      </c>
      <c r="T15" s="298">
        <f t="shared" si="4"/>
        <v>45666</v>
      </c>
      <c r="U15" s="298">
        <f t="shared" si="4"/>
        <v>45667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08"/>
      <c r="AC15" s="118"/>
    </row>
    <row r="16" spans="1:29" s="126" customFormat="1" ht="10.5" x14ac:dyDescent="0.2">
      <c r="A16" s="120" t="str">
        <f t="shared" si="0"/>
        <v>L50-I-48-12-30-80-MULT-LOLPOUS271542</v>
      </c>
      <c r="B16" s="81">
        <v>45628</v>
      </c>
      <c r="C16" s="120" t="s">
        <v>1811</v>
      </c>
      <c r="D16" s="278" t="s">
        <v>365</v>
      </c>
      <c r="E16" s="108" t="s">
        <v>87</v>
      </c>
      <c r="F16" s="108" t="s">
        <v>1812</v>
      </c>
      <c r="G16" s="108">
        <v>30850936</v>
      </c>
      <c r="H16" s="183">
        <v>0</v>
      </c>
      <c r="I16" s="115">
        <v>10</v>
      </c>
      <c r="J16" s="111">
        <f>VLOOKUP(G16,'[2]Seguimiento WOS TROV'!$H:$L,5,0)</f>
        <v>10</v>
      </c>
      <c r="K16" s="116">
        <f>VLOOKUP(G16,'[2]Seguimiento WOS TROV'!$H:$M,6,0)</f>
        <v>0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0</v>
      </c>
      <c r="O16" s="125">
        <f t="shared" si="2"/>
        <v>0</v>
      </c>
      <c r="P16" s="269">
        <v>131.72</v>
      </c>
      <c r="Q16" s="270">
        <f t="shared" si="3"/>
        <v>0</v>
      </c>
      <c r="R16" s="119">
        <v>45635</v>
      </c>
      <c r="S16" s="119">
        <v>45665</v>
      </c>
      <c r="T16" s="117">
        <f t="shared" si="4"/>
        <v>45666</v>
      </c>
      <c r="U16" s="117">
        <f t="shared" si="4"/>
        <v>45667</v>
      </c>
      <c r="V16" s="117" t="s">
        <v>560</v>
      </c>
      <c r="W16" s="162" t="s">
        <v>561</v>
      </c>
      <c r="X16" s="162" t="s">
        <v>585</v>
      </c>
      <c r="Y16" s="162" t="e">
        <f>VLOOKUP(G16,[4]Sheet14!$A:$A,1,0)</f>
        <v>#N/A</v>
      </c>
      <c r="Z16" s="108" t="e">
        <f>VLOOKUP(G16,#REF!,1,0)</f>
        <v>#REF!</v>
      </c>
      <c r="AA16" s="108"/>
      <c r="AB16" s="110"/>
      <c r="AC16" s="118"/>
    </row>
    <row r="17" spans="1:29" s="126" customFormat="1" ht="10.5" x14ac:dyDescent="0.2">
      <c r="A17" s="276" t="str">
        <f t="shared" si="0"/>
        <v>L50-I-48-08-35-80-MULT-15X65POUS270052</v>
      </c>
      <c r="B17" s="364">
        <v>45643</v>
      </c>
      <c r="C17" s="276" t="s">
        <v>466</v>
      </c>
      <c r="D17" s="278" t="s">
        <v>365</v>
      </c>
      <c r="E17" s="279" t="s">
        <v>87</v>
      </c>
      <c r="F17" s="279" t="s">
        <v>459</v>
      </c>
      <c r="G17" s="279">
        <v>30851134</v>
      </c>
      <c r="H17" s="183">
        <v>0</v>
      </c>
      <c r="I17" s="280">
        <v>8</v>
      </c>
      <c r="J17" s="111">
        <f>VLOOKUP(G17,'[2]Seguimiento WOS TROV'!$H:$L,5,0)</f>
        <v>8</v>
      </c>
      <c r="K17" s="116">
        <f>VLOOKUP(G17,'[2]Seguimiento WOS TROV'!$H:$M,6,0)</f>
        <v>0</v>
      </c>
      <c r="L17" s="116">
        <f>VLOOKUP(G17,'[2]Seguimiento WOS TROV'!$H:$N,7,0)</f>
        <v>0</v>
      </c>
      <c r="M17" s="116">
        <f>VLOOKUP(G17,'[2]Seguimiento WOS TROV'!$H:$O,8,0)</f>
        <v>0</v>
      </c>
      <c r="N17" s="297">
        <f t="shared" si="1"/>
        <v>0</v>
      </c>
      <c r="O17" s="281">
        <f t="shared" si="2"/>
        <v>0</v>
      </c>
      <c r="P17" s="269">
        <v>130.75</v>
      </c>
      <c r="Q17" s="270">
        <f t="shared" si="3"/>
        <v>0</v>
      </c>
      <c r="R17" s="384">
        <v>45646</v>
      </c>
      <c r="S17" s="119">
        <v>45665</v>
      </c>
      <c r="T17" s="298">
        <f>WORKDAY(R17,1)</f>
        <v>45649</v>
      </c>
      <c r="U17" s="298">
        <f t="shared" ref="U17:U80" si="5">WORKDAY(T17,1)</f>
        <v>45650</v>
      </c>
      <c r="V17" s="117" t="s">
        <v>604</v>
      </c>
      <c r="W17" s="162" t="s">
        <v>561</v>
      </c>
      <c r="X17" s="162" t="s">
        <v>585</v>
      </c>
      <c r="Y17" s="162"/>
      <c r="Z17" s="108"/>
      <c r="AA17" s="108"/>
      <c r="AB17" s="110"/>
      <c r="AC17" s="118"/>
    </row>
    <row r="18" spans="1:29" s="126" customFormat="1" ht="10.5" x14ac:dyDescent="0.2">
      <c r="A18" s="120" t="str">
        <f t="shared" si="0"/>
        <v>L50-E-48-02-30-80-MULT-70X70POUS270798</v>
      </c>
      <c r="B18" s="81">
        <v>45644</v>
      </c>
      <c r="C18" s="120" t="s">
        <v>2368</v>
      </c>
      <c r="D18" s="278" t="s">
        <v>363</v>
      </c>
      <c r="E18" s="108" t="s">
        <v>87</v>
      </c>
      <c r="F18" s="108" t="s">
        <v>1009</v>
      </c>
      <c r="G18" s="108">
        <v>30851165</v>
      </c>
      <c r="H18" s="183">
        <v>0</v>
      </c>
      <c r="I18" s="115">
        <v>7</v>
      </c>
      <c r="J18" s="111">
        <f>VLOOKUP(G18,'[2]Seguimiento WOS TROV'!$H:$L,5,0)</f>
        <v>7</v>
      </c>
      <c r="K18" s="116">
        <f>VLOOKUP(G18,'[2]Seguimiento WOS TROV'!$H:$M,6,0)</f>
        <v>0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0</v>
      </c>
      <c r="O18" s="125">
        <f t="shared" si="2"/>
        <v>0</v>
      </c>
      <c r="P18" s="269">
        <v>126.29</v>
      </c>
      <c r="Q18" s="270">
        <f t="shared" si="3"/>
        <v>0</v>
      </c>
      <c r="R18" s="119">
        <v>45649</v>
      </c>
      <c r="S18" s="119">
        <v>45665</v>
      </c>
      <c r="T18" s="117">
        <f t="shared" ref="T18:T81" si="6">WORKDAY(S18,1)</f>
        <v>45666</v>
      </c>
      <c r="U18" s="117">
        <f t="shared" si="5"/>
        <v>45667</v>
      </c>
      <c r="V18" s="117" t="s">
        <v>560</v>
      </c>
      <c r="W18" s="162" t="s">
        <v>561</v>
      </c>
      <c r="X18" s="162" t="s">
        <v>585</v>
      </c>
      <c r="Y18" s="162"/>
      <c r="Z18" s="108" t="e">
        <f>VLOOKUP(G18,#REF!,1,0)</f>
        <v>#REF!</v>
      </c>
      <c r="AA18" s="108"/>
      <c r="AB18" s="110"/>
      <c r="AC18" s="118"/>
    </row>
    <row r="19" spans="1:29" s="126" customFormat="1" ht="10.5" x14ac:dyDescent="0.2">
      <c r="A19" s="284" t="str">
        <f t="shared" si="0"/>
        <v>L50-E-48-04-30-80-MULT-120POUS270190</v>
      </c>
      <c r="B19" s="365">
        <v>45644</v>
      </c>
      <c r="C19" s="284" t="s">
        <v>204</v>
      </c>
      <c r="D19" s="278" t="s">
        <v>363</v>
      </c>
      <c r="E19" s="286" t="s">
        <v>87</v>
      </c>
      <c r="F19" s="286" t="s">
        <v>268</v>
      </c>
      <c r="G19" s="286">
        <v>30851166</v>
      </c>
      <c r="H19" s="183">
        <v>0</v>
      </c>
      <c r="I19" s="287">
        <v>8</v>
      </c>
      <c r="J19" s="111">
        <f>VLOOKUP(G19,'[2]Seguimiento WOS TROV'!$H:$L,5,0)</f>
        <v>8</v>
      </c>
      <c r="K19" s="116">
        <f>VLOOKUP(G19,'[2]Seguimiento WOS TROV'!$H:$M,6,0)</f>
        <v>0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0</v>
      </c>
      <c r="O19" s="289">
        <f t="shared" si="2"/>
        <v>0</v>
      </c>
      <c r="P19" s="269">
        <v>126.29</v>
      </c>
      <c r="Q19" s="270">
        <f t="shared" si="3"/>
        <v>0</v>
      </c>
      <c r="R19" s="382">
        <v>45649</v>
      </c>
      <c r="S19" s="119">
        <v>45665</v>
      </c>
      <c r="T19" s="290">
        <f t="shared" si="6"/>
        <v>45666</v>
      </c>
      <c r="U19" s="290">
        <f t="shared" si="5"/>
        <v>45667</v>
      </c>
      <c r="V19" s="117" t="s">
        <v>560</v>
      </c>
      <c r="W19" s="162" t="s">
        <v>561</v>
      </c>
      <c r="X19" s="162" t="s">
        <v>585</v>
      </c>
      <c r="Y19" s="162"/>
      <c r="Z19" s="108" t="e">
        <f>VLOOKUP(G19,#REF!,1,0)</f>
        <v>#REF!</v>
      </c>
      <c r="AA19" s="108"/>
      <c r="AB19" s="110"/>
      <c r="AC19" s="118"/>
    </row>
    <row r="20" spans="1:29" s="126" customFormat="1" ht="10.5" x14ac:dyDescent="0.2">
      <c r="A20" s="120" t="str">
        <f t="shared" si="0"/>
        <v>L50-E-48-08-30-90-MULT-39X9POUS270858</v>
      </c>
      <c r="B20" s="81">
        <v>45644</v>
      </c>
      <c r="C20" s="120" t="s">
        <v>2437</v>
      </c>
      <c r="D20" s="278" t="s">
        <v>363</v>
      </c>
      <c r="E20" s="108" t="s">
        <v>87</v>
      </c>
      <c r="F20" s="108" t="s">
        <v>2438</v>
      </c>
      <c r="G20" s="108">
        <v>30851177</v>
      </c>
      <c r="H20" s="183">
        <v>0</v>
      </c>
      <c r="I20" s="115">
        <v>5</v>
      </c>
      <c r="J20" s="111">
        <f>VLOOKUP(G20,'[2]Seguimiento WOS TROV'!$H:$L,5,0)</f>
        <v>5</v>
      </c>
      <c r="K20" s="116">
        <f>VLOOKUP(G20,'[2]Seguimiento WOS TROV'!$H:$M,6,0)</f>
        <v>0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0</v>
      </c>
      <c r="O20" s="125">
        <f t="shared" si="2"/>
        <v>0</v>
      </c>
      <c r="P20" s="269">
        <v>142.19</v>
      </c>
      <c r="Q20" s="270">
        <f t="shared" si="3"/>
        <v>0</v>
      </c>
      <c r="R20" s="119">
        <v>45649</v>
      </c>
      <c r="S20" s="119">
        <v>45665</v>
      </c>
      <c r="T20" s="117">
        <f t="shared" si="6"/>
        <v>45666</v>
      </c>
      <c r="U20" s="117">
        <f t="shared" si="5"/>
        <v>45667</v>
      </c>
      <c r="V20" s="117" t="s">
        <v>560</v>
      </c>
      <c r="W20" s="162" t="s">
        <v>561</v>
      </c>
      <c r="X20" s="162" t="s">
        <v>585</v>
      </c>
      <c r="Y20" s="162"/>
      <c r="Z20" s="108" t="e">
        <f>VLOOKUP(G20,#REF!,1,0)</f>
        <v>#REF!</v>
      </c>
      <c r="AA20" s="108"/>
      <c r="AB20" s="110"/>
      <c r="AC20" s="118"/>
    </row>
    <row r="21" spans="1:29" s="126" customFormat="1" ht="10.5" x14ac:dyDescent="0.2">
      <c r="A21" s="120" t="str">
        <f t="shared" si="0"/>
        <v>L50-E-48-06-30-90-MULT-ASYMPOUS271754</v>
      </c>
      <c r="B21" s="81">
        <v>45644</v>
      </c>
      <c r="C21" s="120" t="s">
        <v>1780</v>
      </c>
      <c r="D21" s="278" t="s">
        <v>363</v>
      </c>
      <c r="E21" s="108" t="s">
        <v>87</v>
      </c>
      <c r="F21" s="108" t="s">
        <v>2454</v>
      </c>
      <c r="G21" s="108">
        <v>30851206</v>
      </c>
      <c r="H21" s="183">
        <v>0</v>
      </c>
      <c r="I21" s="115">
        <v>6</v>
      </c>
      <c r="J21" s="111">
        <f>VLOOKUP(G21,'[2]Seguimiento WOS TROV'!$H:$L,5,0)</f>
        <v>6</v>
      </c>
      <c r="K21" s="116">
        <f>VLOOKUP(G21,'[2]Seguimiento WOS TROV'!$H:$M,6,0)</f>
        <v>0</v>
      </c>
      <c r="L21" s="116">
        <f>VLOOKUP(G21,'[2]Seguimiento WOS TROV'!$H:$N,7,0)</f>
        <v>0</v>
      </c>
      <c r="M21" s="116">
        <f>VLOOKUP(G21,'[2]Seguimiento WOS TROV'!$H:$O,8,0)</f>
        <v>0</v>
      </c>
      <c r="N21" s="125">
        <f t="shared" si="1"/>
        <v>0</v>
      </c>
      <c r="O21" s="125">
        <f t="shared" si="2"/>
        <v>0</v>
      </c>
      <c r="P21" s="269">
        <v>133.15</v>
      </c>
      <c r="Q21" s="270">
        <f t="shared" si="3"/>
        <v>0</v>
      </c>
      <c r="R21" s="119">
        <v>45653</v>
      </c>
      <c r="S21" s="119">
        <v>45665</v>
      </c>
      <c r="T21" s="117">
        <f t="shared" si="6"/>
        <v>45666</v>
      </c>
      <c r="U21" s="117">
        <f t="shared" si="5"/>
        <v>45667</v>
      </c>
      <c r="V21" s="117" t="s">
        <v>560</v>
      </c>
      <c r="W21" s="162" t="s">
        <v>561</v>
      </c>
      <c r="X21" s="162" t="s">
        <v>585</v>
      </c>
      <c r="Y21" s="162"/>
      <c r="Z21" s="108" t="e">
        <f>VLOOKUP(G21,#REF!,1,0)</f>
        <v>#REF!</v>
      </c>
      <c r="AA21" s="108"/>
      <c r="AB21" s="110"/>
      <c r="AC21" s="118"/>
    </row>
    <row r="22" spans="1:29" s="126" customFormat="1" ht="10.5" x14ac:dyDescent="0.2">
      <c r="A22" s="120" t="str">
        <f t="shared" si="0"/>
        <v>L50-E-48-04-40-80-MULT-25X75POUS271803</v>
      </c>
      <c r="B22" s="81">
        <v>45644</v>
      </c>
      <c r="C22" s="120" t="s">
        <v>1198</v>
      </c>
      <c r="D22" s="278" t="s">
        <v>363</v>
      </c>
      <c r="E22" s="108" t="s">
        <v>87</v>
      </c>
      <c r="F22" s="108" t="s">
        <v>2458</v>
      </c>
      <c r="G22" s="108">
        <v>30851210</v>
      </c>
      <c r="H22" s="183">
        <v>0</v>
      </c>
      <c r="I22" s="115">
        <v>3</v>
      </c>
      <c r="J22" s="111">
        <f>VLOOKUP(G22,'[2]Seguimiento WOS TROV'!$H:$L,5,0)</f>
        <v>3</v>
      </c>
      <c r="K22" s="116">
        <f>VLOOKUP(G22,'[2]Seguimiento WOS TROV'!$H:$M,6,0)</f>
        <v>0</v>
      </c>
      <c r="L22" s="116">
        <f>VLOOKUP(G22,'[2]Seguimiento WOS TROV'!$H:$N,7,0)</f>
        <v>0</v>
      </c>
      <c r="M22" s="116">
        <f>VLOOKUP(G22,'[2]Seguimiento WOS TROV'!$H:$O,8,0)</f>
        <v>0</v>
      </c>
      <c r="N22" s="125">
        <f t="shared" si="1"/>
        <v>0</v>
      </c>
      <c r="O22" s="125">
        <f t="shared" si="2"/>
        <v>0</v>
      </c>
      <c r="P22" s="269">
        <v>130.6</v>
      </c>
      <c r="Q22" s="270">
        <f t="shared" si="3"/>
        <v>0</v>
      </c>
      <c r="R22" s="383">
        <v>45653</v>
      </c>
      <c r="S22" s="119">
        <v>45665</v>
      </c>
      <c r="T22" s="282">
        <f t="shared" si="6"/>
        <v>45666</v>
      </c>
      <c r="U22" s="282">
        <f t="shared" si="5"/>
        <v>45667</v>
      </c>
      <c r="V22" s="117" t="s">
        <v>560</v>
      </c>
      <c r="W22" s="162" t="s">
        <v>561</v>
      </c>
      <c r="X22" s="162" t="s">
        <v>585</v>
      </c>
      <c r="Y22" s="162"/>
      <c r="Z22" s="108" t="e">
        <f>VLOOKUP(G22,#REF!,1,0)</f>
        <v>#REF!</v>
      </c>
      <c r="AA22" s="108"/>
      <c r="AB22" s="110"/>
      <c r="AC22" s="118"/>
    </row>
    <row r="23" spans="1:29" s="126" customFormat="1" ht="13" x14ac:dyDescent="0.2">
      <c r="A23" s="120" t="str">
        <f t="shared" si="0"/>
        <v>L50-E-48-10-27-80-MULT-120POUS270721</v>
      </c>
      <c r="B23" s="121">
        <v>45602</v>
      </c>
      <c r="C23" s="134" t="s">
        <v>1123</v>
      </c>
      <c r="D23" s="278" t="s">
        <v>363</v>
      </c>
      <c r="E23" s="135" t="s">
        <v>87</v>
      </c>
      <c r="F23" s="108" t="s">
        <v>1079</v>
      </c>
      <c r="G23" s="108">
        <v>30850536</v>
      </c>
      <c r="H23" s="183">
        <v>0</v>
      </c>
      <c r="I23" s="115">
        <v>34</v>
      </c>
      <c r="J23" s="111">
        <f>VLOOKUP(G23,'[2]Seguimiento WOS TROV'!$H:$L,5,0)</f>
        <v>34</v>
      </c>
      <c r="K23" s="116">
        <f>VLOOKUP(G23,'[2]Seguimiento WOS TROV'!$H:$M,6,0)</f>
        <v>0</v>
      </c>
      <c r="L23" s="116">
        <f>VLOOKUP(G23,'[2]Seguimiento WOS TROV'!$H:$N,7,0)</f>
        <v>0</v>
      </c>
      <c r="M23" s="116">
        <f>VLOOKUP(G23,'[2]Seguimiento WOS TROV'!$H:$O,8,0)</f>
        <v>0</v>
      </c>
      <c r="N23" s="125">
        <f t="shared" si="1"/>
        <v>0</v>
      </c>
      <c r="O23" s="125">
        <f t="shared" si="2"/>
        <v>0</v>
      </c>
      <c r="P23" s="269">
        <v>126.95</v>
      </c>
      <c r="Q23" s="270">
        <f t="shared" si="3"/>
        <v>0</v>
      </c>
      <c r="R23" s="119">
        <v>45603</v>
      </c>
      <c r="S23" s="119">
        <v>45666</v>
      </c>
      <c r="T23" s="282">
        <f t="shared" si="6"/>
        <v>45667</v>
      </c>
      <c r="U23" s="282">
        <f t="shared" si="5"/>
        <v>45670</v>
      </c>
      <c r="V23" s="117" t="s">
        <v>560</v>
      </c>
      <c r="W23" s="162" t="s">
        <v>561</v>
      </c>
      <c r="X23" s="162" t="s">
        <v>561</v>
      </c>
      <c r="Y23" s="162" t="e">
        <f>VLOOKUP(G23,[4]Sheet14!$A:$A,1,0)</f>
        <v>#N/A</v>
      </c>
      <c r="Z23" s="108" t="e">
        <f>VLOOKUP(G23,#REF!,1,0)</f>
        <v>#REF!</v>
      </c>
      <c r="AA23" s="108"/>
      <c r="AB23" s="110"/>
      <c r="AC23" s="118"/>
    </row>
    <row r="24" spans="1:29" s="126" customFormat="1" ht="40" x14ac:dyDescent="0.2">
      <c r="A24" s="120" t="str">
        <f t="shared" si="0"/>
        <v>L50-E-48-08-30-90-MULT-ASYMPOUS270166</v>
      </c>
      <c r="B24" s="121">
        <v>45604</v>
      </c>
      <c r="C24" s="120" t="s">
        <v>1147</v>
      </c>
      <c r="D24" s="278" t="s">
        <v>363</v>
      </c>
      <c r="E24" s="108" t="s">
        <v>87</v>
      </c>
      <c r="F24" s="108" t="s">
        <v>1148</v>
      </c>
      <c r="G24" s="108">
        <v>30850560</v>
      </c>
      <c r="H24" s="183">
        <v>0</v>
      </c>
      <c r="I24" s="115">
        <v>70</v>
      </c>
      <c r="J24" s="111">
        <f>VLOOKUP(G24,'[2]Seguimiento WOS TROV'!$H:$L,5,0)</f>
        <v>70</v>
      </c>
      <c r="K24" s="116">
        <f>VLOOKUP(G24,'[2]Seguimiento WOS TROV'!$H:$M,6,0)</f>
        <v>0</v>
      </c>
      <c r="L24" s="116">
        <f>VLOOKUP(G24,'[2]Seguimiento WOS TROV'!$H:$N,7,0)</f>
        <v>0</v>
      </c>
      <c r="M24" s="116">
        <f>VLOOKUP(G24,'[2]Seguimiento WOS TROV'!$H:$O,8,0)</f>
        <v>0</v>
      </c>
      <c r="N24" s="125">
        <f t="shared" si="1"/>
        <v>0</v>
      </c>
      <c r="O24" s="125">
        <f t="shared" si="2"/>
        <v>0</v>
      </c>
      <c r="P24" s="269">
        <v>133.15</v>
      </c>
      <c r="Q24" s="270">
        <f t="shared" si="3"/>
        <v>0</v>
      </c>
      <c r="R24" s="119">
        <v>45609</v>
      </c>
      <c r="S24" s="119">
        <v>45666</v>
      </c>
      <c r="T24" s="117">
        <f t="shared" si="6"/>
        <v>45667</v>
      </c>
      <c r="U24" s="117">
        <f t="shared" si="5"/>
        <v>45670</v>
      </c>
      <c r="V24" s="117" t="s">
        <v>560</v>
      </c>
      <c r="W24" s="162" t="s">
        <v>561</v>
      </c>
      <c r="X24" s="162" t="s">
        <v>561</v>
      </c>
      <c r="Y24" s="162" t="e">
        <f>VLOOKUP(G24,[4]Sheet14!$A:$A,1,0)</f>
        <v>#N/A</v>
      </c>
      <c r="Z24" s="108" t="e">
        <f>VLOOKUP(G24,#REF!,1,0)</f>
        <v>#REF!</v>
      </c>
      <c r="AA24" s="108"/>
      <c r="AB24" s="110"/>
      <c r="AC24" s="118" t="s">
        <v>1863</v>
      </c>
    </row>
    <row r="25" spans="1:29" s="126" customFormat="1" ht="10.5" x14ac:dyDescent="0.2">
      <c r="A25" s="120" t="str">
        <f t="shared" si="0"/>
        <v>L50-E-48-04-27-90-MULT-ASYMPOUS270435</v>
      </c>
      <c r="B25" s="121">
        <v>45604</v>
      </c>
      <c r="C25" s="120" t="s">
        <v>1151</v>
      </c>
      <c r="D25" s="278" t="s">
        <v>363</v>
      </c>
      <c r="E25" s="108" t="s">
        <v>87</v>
      </c>
      <c r="F25" s="108" t="s">
        <v>1042</v>
      </c>
      <c r="G25" s="108">
        <v>30850562</v>
      </c>
      <c r="H25" s="183">
        <v>0</v>
      </c>
      <c r="I25" s="115">
        <v>24</v>
      </c>
      <c r="J25" s="111">
        <f>VLOOKUP(G25,'[2]Seguimiento WOS TROV'!$H:$L,5,0)</f>
        <v>24</v>
      </c>
      <c r="K25" s="116">
        <f>VLOOKUP(G25,'[2]Seguimiento WOS TROV'!$H:$M,6,0)</f>
        <v>0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0</v>
      </c>
      <c r="O25" s="125">
        <f t="shared" si="2"/>
        <v>0</v>
      </c>
      <c r="P25" s="269">
        <v>132.49</v>
      </c>
      <c r="Q25" s="270">
        <f t="shared" si="3"/>
        <v>0</v>
      </c>
      <c r="R25" s="119" t="s">
        <v>2830</v>
      </c>
      <c r="S25" s="119">
        <v>45666</v>
      </c>
      <c r="T25" s="117">
        <f t="shared" si="6"/>
        <v>45667</v>
      </c>
      <c r="U25" s="117">
        <f t="shared" si="5"/>
        <v>45670</v>
      </c>
      <c r="V25" s="117" t="s">
        <v>560</v>
      </c>
      <c r="W25" s="162" t="s">
        <v>561</v>
      </c>
      <c r="X25" s="162" t="s">
        <v>561</v>
      </c>
      <c r="Y25" s="162" t="e">
        <f>VLOOKUP(G25,[4]Sheet14!$A:$A,1,0)</f>
        <v>#N/A</v>
      </c>
      <c r="Z25" s="108" t="e">
        <f>VLOOKUP(G25,#REF!,1,0)</f>
        <v>#REF!</v>
      </c>
      <c r="AA25" s="108"/>
      <c r="AB25" s="110"/>
      <c r="AC25" s="118" t="s">
        <v>2829</v>
      </c>
    </row>
    <row r="26" spans="1:29" s="126" customFormat="1" ht="10.5" x14ac:dyDescent="0.2">
      <c r="A26" s="276" t="str">
        <f t="shared" si="0"/>
        <v>L50-E-48-04-27-90-MULT-ASYMPOUS270503</v>
      </c>
      <c r="B26" s="277">
        <v>45604</v>
      </c>
      <c r="C26" s="276" t="s">
        <v>1151</v>
      </c>
      <c r="D26" s="278" t="s">
        <v>363</v>
      </c>
      <c r="E26" s="279" t="s">
        <v>87</v>
      </c>
      <c r="F26" s="279" t="s">
        <v>1159</v>
      </c>
      <c r="G26" s="279">
        <v>30850568</v>
      </c>
      <c r="H26" s="183">
        <v>0</v>
      </c>
      <c r="I26" s="280">
        <v>10</v>
      </c>
      <c r="J26" s="111">
        <f>VLOOKUP(G26,'[2]Seguimiento WOS TROV'!$H:$L,5,0)</f>
        <v>10</v>
      </c>
      <c r="K26" s="116">
        <f>VLOOKUP(G26,'[2]Seguimiento WOS TROV'!$H:$M,6,0)</f>
        <v>0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0</v>
      </c>
      <c r="O26" s="281">
        <f t="shared" si="2"/>
        <v>0</v>
      </c>
      <c r="P26" s="269">
        <v>132.49</v>
      </c>
      <c r="Q26" s="270">
        <f t="shared" si="3"/>
        <v>0</v>
      </c>
      <c r="R26" s="119" t="s">
        <v>2830</v>
      </c>
      <c r="S26" s="119">
        <v>45666</v>
      </c>
      <c r="T26" s="117">
        <f t="shared" si="6"/>
        <v>45667</v>
      </c>
      <c r="U26" s="117">
        <f t="shared" si="5"/>
        <v>45670</v>
      </c>
      <c r="V26" s="117" t="s">
        <v>560</v>
      </c>
      <c r="W26" s="162" t="s">
        <v>561</v>
      </c>
      <c r="X26" s="162" t="s">
        <v>561</v>
      </c>
      <c r="Y26" s="162" t="e">
        <f>VLOOKUP(G26,[4]Sheet14!$A:$A,1,0)</f>
        <v>#N/A</v>
      </c>
      <c r="Z26" s="108" t="e">
        <f>VLOOKUP(G26,#REF!,1,0)</f>
        <v>#REF!</v>
      </c>
      <c r="AA26" s="108"/>
      <c r="AB26" s="110"/>
      <c r="AC26" s="118" t="s">
        <v>2829</v>
      </c>
    </row>
    <row r="27" spans="1:29" s="126" customFormat="1" ht="10.5" x14ac:dyDescent="0.2">
      <c r="A27" s="120" t="str">
        <f t="shared" si="0"/>
        <v>L50-E-48-12-27-90-MULT-ASYMPOUS270201</v>
      </c>
      <c r="B27" s="121">
        <v>45604</v>
      </c>
      <c r="C27" s="120" t="s">
        <v>1162</v>
      </c>
      <c r="D27" s="278" t="s">
        <v>363</v>
      </c>
      <c r="E27" s="108" t="s">
        <v>87</v>
      </c>
      <c r="F27" s="108" t="s">
        <v>1163</v>
      </c>
      <c r="G27" s="108">
        <v>30850571</v>
      </c>
      <c r="H27" s="183">
        <v>0</v>
      </c>
      <c r="I27" s="115">
        <v>9</v>
      </c>
      <c r="J27" s="111">
        <f>VLOOKUP(G27,'[2]Seguimiento WOS TROV'!$H:$L,5,0)</f>
        <v>9</v>
      </c>
      <c r="K27" s="116">
        <f>VLOOKUP(G27,'[2]Seguimiento WOS TROV'!$H:$M,6,0)</f>
        <v>0</v>
      </c>
      <c r="L27" s="116">
        <f>VLOOKUP(G27,'[2]Seguimiento WOS TROV'!$H:$N,7,0)</f>
        <v>0</v>
      </c>
      <c r="M27" s="116">
        <f>VLOOKUP(G27,'[2]Seguimiento WOS TROV'!$H:$O,8,0)</f>
        <v>0</v>
      </c>
      <c r="N27" s="125">
        <f t="shared" si="1"/>
        <v>0</v>
      </c>
      <c r="O27" s="125">
        <f t="shared" si="2"/>
        <v>0</v>
      </c>
      <c r="P27" s="269">
        <v>133.15</v>
      </c>
      <c r="Q27" s="270">
        <f t="shared" si="3"/>
        <v>0</v>
      </c>
      <c r="R27" s="119" t="s">
        <v>2830</v>
      </c>
      <c r="S27" s="119">
        <v>45666</v>
      </c>
      <c r="T27" s="117">
        <f t="shared" si="6"/>
        <v>45667</v>
      </c>
      <c r="U27" s="117">
        <f t="shared" si="5"/>
        <v>45670</v>
      </c>
      <c r="V27" s="117" t="s">
        <v>573</v>
      </c>
      <c r="W27" s="162" t="s">
        <v>561</v>
      </c>
      <c r="X27" s="162" t="s">
        <v>561</v>
      </c>
      <c r="Y27" s="162" t="e">
        <f>VLOOKUP(G27,[4]Sheet14!$A:$A,1,0)</f>
        <v>#N/A</v>
      </c>
      <c r="Z27" s="108" t="e">
        <f>VLOOKUP(G27,#REF!,1,0)</f>
        <v>#REF!</v>
      </c>
      <c r="AA27" s="108"/>
      <c r="AB27" s="110"/>
      <c r="AC27" s="118" t="s">
        <v>2829</v>
      </c>
    </row>
    <row r="28" spans="1:29" s="126" customFormat="1" ht="40" x14ac:dyDescent="0.2">
      <c r="A28" s="293" t="str">
        <f t="shared" si="0"/>
        <v>L50-E-48-12-30-80-MULT-ASYMPOUS270181</v>
      </c>
      <c r="B28" s="366">
        <v>45607</v>
      </c>
      <c r="C28" s="371" t="s">
        <v>1223</v>
      </c>
      <c r="D28" s="368" t="s">
        <v>363</v>
      </c>
      <c r="E28" s="300" t="s">
        <v>87</v>
      </c>
      <c r="F28" s="373" t="s">
        <v>1224</v>
      </c>
      <c r="G28" s="295">
        <v>30850614</v>
      </c>
      <c r="H28" s="183">
        <v>0</v>
      </c>
      <c r="I28" s="296">
        <v>3</v>
      </c>
      <c r="J28" s="111">
        <f>VLOOKUP(G28,'[2]Seguimiento WOS TROV'!$H:$L,5,0)</f>
        <v>3</v>
      </c>
      <c r="K28" s="116">
        <f>VLOOKUP(G28,'[2]Seguimiento WOS TROV'!$H:$M,6,0)</f>
        <v>0</v>
      </c>
      <c r="L28" s="116">
        <f>VLOOKUP(G28,'[2]Seguimiento WOS TROV'!$H:$N,7,0)</f>
        <v>0</v>
      </c>
      <c r="M28" s="116">
        <f>VLOOKUP(G28,'[2]Seguimiento WOS TROV'!$H:$O,8,0)</f>
        <v>0</v>
      </c>
      <c r="N28" s="297">
        <f t="shared" si="1"/>
        <v>0</v>
      </c>
      <c r="O28" s="297">
        <f t="shared" si="2"/>
        <v>0</v>
      </c>
      <c r="P28" s="269">
        <v>132.16</v>
      </c>
      <c r="Q28" s="270">
        <f t="shared" si="3"/>
        <v>0</v>
      </c>
      <c r="R28" s="384">
        <v>45610</v>
      </c>
      <c r="S28" s="119">
        <v>45666</v>
      </c>
      <c r="T28" s="298">
        <f t="shared" si="6"/>
        <v>45667</v>
      </c>
      <c r="U28" s="298">
        <f t="shared" si="5"/>
        <v>45670</v>
      </c>
      <c r="V28" s="117" t="s">
        <v>560</v>
      </c>
      <c r="W28" s="162" t="s">
        <v>561</v>
      </c>
      <c r="X28" s="162" t="s">
        <v>561</v>
      </c>
      <c r="Y28" s="162" t="e">
        <f>VLOOKUP(G28,[4]Sheet14!$A:$A,1,0)</f>
        <v>#N/A</v>
      </c>
      <c r="Z28" s="108" t="e">
        <f>VLOOKUP(G28,#REF!,1,0)</f>
        <v>#REF!</v>
      </c>
      <c r="AA28" s="108"/>
      <c r="AB28" s="110"/>
      <c r="AC28" s="118" t="s">
        <v>1863</v>
      </c>
    </row>
    <row r="29" spans="1:29" s="126" customFormat="1" ht="13" x14ac:dyDescent="0.2">
      <c r="A29" s="120" t="str">
        <f t="shared" si="0"/>
        <v>L35-I-48-08-35-90-MULT-120POUS271325</v>
      </c>
      <c r="B29" s="81">
        <v>45607</v>
      </c>
      <c r="C29" s="273" t="s">
        <v>502</v>
      </c>
      <c r="D29" s="368" t="s">
        <v>364</v>
      </c>
      <c r="E29" s="135" t="s">
        <v>87</v>
      </c>
      <c r="F29" s="305" t="s">
        <v>1237</v>
      </c>
      <c r="G29" s="108">
        <v>30850634</v>
      </c>
      <c r="H29" s="183">
        <v>0</v>
      </c>
      <c r="I29" s="115">
        <v>147</v>
      </c>
      <c r="J29" s="111">
        <f>VLOOKUP(G29,'[2]Seguimiento WOS TROV'!$H:$L,5,0)</f>
        <v>147</v>
      </c>
      <c r="K29" s="116">
        <f>VLOOKUP(G29,'[2]Seguimiento WOS TROV'!$H:$M,6,0)</f>
        <v>0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 t="shared" si="1"/>
        <v>0</v>
      </c>
      <c r="O29" s="125">
        <f t="shared" si="2"/>
        <v>0</v>
      </c>
      <c r="P29" s="269">
        <v>100.29</v>
      </c>
      <c r="Q29" s="270">
        <f t="shared" si="3"/>
        <v>0</v>
      </c>
      <c r="R29" s="119">
        <v>45611</v>
      </c>
      <c r="S29" s="119">
        <v>45666</v>
      </c>
      <c r="T29" s="117">
        <f t="shared" si="6"/>
        <v>45667</v>
      </c>
      <c r="U29" s="117">
        <f t="shared" si="5"/>
        <v>45670</v>
      </c>
      <c r="V29" s="117" t="s">
        <v>560</v>
      </c>
      <c r="W29" s="162" t="s">
        <v>561</v>
      </c>
      <c r="X29" s="162" t="s">
        <v>561</v>
      </c>
      <c r="Y29" s="162" t="e">
        <f>VLOOKUP(G29,[4]Sheet14!$A:$A,1,0)</f>
        <v>#N/A</v>
      </c>
      <c r="Z29" s="108" t="e">
        <f>VLOOKUP(G29,#REF!,1,0)</f>
        <v>#REF!</v>
      </c>
      <c r="AA29" s="108"/>
      <c r="AB29" s="110"/>
      <c r="AC29" s="118"/>
    </row>
    <row r="30" spans="1:29" s="126" customFormat="1" ht="13" x14ac:dyDescent="0.2">
      <c r="A30" s="293" t="str">
        <f t="shared" si="0"/>
        <v>L35-I-12-04-BL-MULT-120POUS271331</v>
      </c>
      <c r="B30" s="366">
        <v>45615</v>
      </c>
      <c r="C30" s="371" t="s">
        <v>245</v>
      </c>
      <c r="D30" s="368" t="s">
        <v>360</v>
      </c>
      <c r="E30" s="300" t="s">
        <v>87</v>
      </c>
      <c r="F30" s="373" t="s">
        <v>1497</v>
      </c>
      <c r="G30" s="295">
        <v>30850650</v>
      </c>
      <c r="H30" s="183">
        <v>0</v>
      </c>
      <c r="I30" s="296">
        <v>640</v>
      </c>
      <c r="J30" s="111">
        <f>VLOOKUP(G30,'[2]Seguimiento WOS TROV'!$H:$L,5,0)</f>
        <v>640</v>
      </c>
      <c r="K30" s="116">
        <f>VLOOKUP(G30,'[2]Seguimiento WOS TROV'!$H:$M,6,0)</f>
        <v>0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si="1"/>
        <v>0</v>
      </c>
      <c r="O30" s="297">
        <f t="shared" si="2"/>
        <v>0</v>
      </c>
      <c r="P30" s="269">
        <v>58.32</v>
      </c>
      <c r="Q30" s="270">
        <f t="shared" si="3"/>
        <v>0</v>
      </c>
      <c r="R30" s="384">
        <v>45624</v>
      </c>
      <c r="S30" s="119">
        <v>45666</v>
      </c>
      <c r="T30" s="298">
        <f t="shared" si="6"/>
        <v>45667</v>
      </c>
      <c r="U30" s="298">
        <f t="shared" si="5"/>
        <v>45670</v>
      </c>
      <c r="V30" s="117" t="s">
        <v>560</v>
      </c>
      <c r="W30" s="162" t="s">
        <v>561</v>
      </c>
      <c r="X30" s="162" t="s">
        <v>561</v>
      </c>
      <c r="Y30" s="162" t="e">
        <f>VLOOKUP(G30,[4]Sheet14!$A:$A,1,0)</f>
        <v>#N/A</v>
      </c>
      <c r="Z30" s="108" t="e">
        <f>VLOOKUP(G30,#REF!,1,0)</f>
        <v>#REF!</v>
      </c>
      <c r="AA30" s="108"/>
      <c r="AB30" s="110"/>
      <c r="AC30" s="118"/>
    </row>
    <row r="31" spans="1:29" s="126" customFormat="1" ht="13" x14ac:dyDescent="0.2">
      <c r="A31" s="120" t="str">
        <f t="shared" si="0"/>
        <v>L50-I-48-04-27-90-MULT-9X9POUS270320</v>
      </c>
      <c r="B31" s="81">
        <v>45617</v>
      </c>
      <c r="C31" s="273" t="s">
        <v>1508</v>
      </c>
      <c r="D31" s="368" t="s">
        <v>365</v>
      </c>
      <c r="E31" s="135" t="s">
        <v>87</v>
      </c>
      <c r="F31" s="305" t="s">
        <v>1509</v>
      </c>
      <c r="G31" s="108">
        <v>30850689</v>
      </c>
      <c r="H31" s="183">
        <v>0</v>
      </c>
      <c r="I31" s="115">
        <v>9</v>
      </c>
      <c r="J31" s="111">
        <f>VLOOKUP(G31,'[2]Seguimiento WOS TROV'!$H:$L,5,0)</f>
        <v>9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1"/>
        <v>0</v>
      </c>
      <c r="O31" s="125">
        <f t="shared" si="2"/>
        <v>0</v>
      </c>
      <c r="P31" s="269">
        <v>137.97999999999999</v>
      </c>
      <c r="Q31" s="270">
        <f t="shared" si="3"/>
        <v>0</v>
      </c>
      <c r="R31" s="119">
        <v>45628</v>
      </c>
      <c r="S31" s="119">
        <v>45666</v>
      </c>
      <c r="T31" s="117">
        <f t="shared" si="6"/>
        <v>45667</v>
      </c>
      <c r="U31" s="117">
        <f t="shared" si="5"/>
        <v>45670</v>
      </c>
      <c r="V31" s="117" t="s">
        <v>560</v>
      </c>
      <c r="W31" s="162" t="s">
        <v>561</v>
      </c>
      <c r="X31" s="162" t="s">
        <v>561</v>
      </c>
      <c r="Y31" s="162" t="e">
        <f>VLOOKUP(G31,[4]Sheet14!$A:$A,1,0)</f>
        <v>#N/A</v>
      </c>
      <c r="Z31" s="108" t="e">
        <f>VLOOKUP(G31,#REF!,1,0)</f>
        <v>#REF!</v>
      </c>
      <c r="AA31" s="108"/>
      <c r="AB31" s="110"/>
      <c r="AC31" s="118"/>
    </row>
    <row r="32" spans="1:29" s="126" customFormat="1" ht="13" x14ac:dyDescent="0.2">
      <c r="A32" s="120" t="str">
        <f t="shared" si="0"/>
        <v>L50-I-48-08-27-90-MULT-9X29POUS270493</v>
      </c>
      <c r="B32" s="81">
        <v>45617</v>
      </c>
      <c r="C32" s="273" t="s">
        <v>465</v>
      </c>
      <c r="D32" s="368" t="s">
        <v>365</v>
      </c>
      <c r="E32" s="135" t="s">
        <v>87</v>
      </c>
      <c r="F32" s="305" t="s">
        <v>1524</v>
      </c>
      <c r="G32" s="108">
        <v>30850700</v>
      </c>
      <c r="H32" s="183">
        <v>0</v>
      </c>
      <c r="I32" s="115">
        <v>22</v>
      </c>
      <c r="J32" s="111">
        <f>VLOOKUP(G32,'[2]Seguimiento WOS TROV'!$H:$L,5,0)</f>
        <v>22</v>
      </c>
      <c r="K32" s="116">
        <f>VLOOKUP(G32,'[2]Seguimiento WOS TROV'!$H:$M,6,0)</f>
        <v>0</v>
      </c>
      <c r="L32" s="116">
        <f>VLOOKUP(G32,'[2]Seguimiento WOS TROV'!$H:$N,7,0)</f>
        <v>0</v>
      </c>
      <c r="M32" s="116">
        <f>VLOOKUP(G32,'[2]Seguimiento WOS TROV'!$H:$O,8,0)</f>
        <v>0</v>
      </c>
      <c r="N32" s="289">
        <f t="shared" si="1"/>
        <v>0</v>
      </c>
      <c r="O32" s="125">
        <f t="shared" si="2"/>
        <v>0</v>
      </c>
      <c r="P32" s="269">
        <v>138.63</v>
      </c>
      <c r="Q32" s="270">
        <f t="shared" si="3"/>
        <v>0</v>
      </c>
      <c r="R32" s="382">
        <v>45628</v>
      </c>
      <c r="S32" s="119">
        <v>45666</v>
      </c>
      <c r="T32" s="290">
        <f t="shared" si="6"/>
        <v>45667</v>
      </c>
      <c r="U32" s="290">
        <f t="shared" si="5"/>
        <v>45670</v>
      </c>
      <c r="V32" s="117" t="s">
        <v>560</v>
      </c>
      <c r="W32" s="162" t="s">
        <v>561</v>
      </c>
      <c r="X32" s="162" t="s">
        <v>561</v>
      </c>
      <c r="Y32" s="162" t="e">
        <f>VLOOKUP(G32,[4]Sheet14!$A:$A,1,0)</f>
        <v>#N/A</v>
      </c>
      <c r="Z32" s="108" t="e">
        <f>VLOOKUP(G32,#REF!,1,0)</f>
        <v>#REF!</v>
      </c>
      <c r="AA32" s="108"/>
      <c r="AB32" s="110"/>
      <c r="AC32" s="118"/>
    </row>
    <row r="33" spans="1:29" s="126" customFormat="1" ht="10.5" x14ac:dyDescent="0.2">
      <c r="A33" s="293" t="str">
        <f t="shared" si="0"/>
        <v>L50-E-12-04-40-90-MULT-9X9POUS271243</v>
      </c>
      <c r="B33" s="366">
        <v>45621</v>
      </c>
      <c r="C33" s="293" t="s">
        <v>1588</v>
      </c>
      <c r="D33" s="278" t="s">
        <v>362</v>
      </c>
      <c r="E33" s="295" t="s">
        <v>87</v>
      </c>
      <c r="F33" s="295" t="s">
        <v>1589</v>
      </c>
      <c r="G33" s="295">
        <v>30850722</v>
      </c>
      <c r="H33" s="183">
        <v>0</v>
      </c>
      <c r="I33" s="296">
        <v>17</v>
      </c>
      <c r="J33" s="111">
        <f>VLOOKUP(G33,'[2]Seguimiento WOS TROV'!$H:$L,5,0)</f>
        <v>17</v>
      </c>
      <c r="K33" s="116">
        <f>VLOOKUP(G33,'[2]Seguimiento WOS TROV'!$H:$M,6,0)</f>
        <v>0</v>
      </c>
      <c r="L33" s="116">
        <f>VLOOKUP(G33,'[2]Seguimiento WOS TROV'!$H:$N,7,0)</f>
        <v>0</v>
      </c>
      <c r="M33" s="116">
        <f>VLOOKUP(G33,'[2]Seguimiento WOS TROV'!$H:$O,8,0)</f>
        <v>0</v>
      </c>
      <c r="N33" s="297">
        <f t="shared" si="1"/>
        <v>0</v>
      </c>
      <c r="O33" s="297">
        <f t="shared" si="2"/>
        <v>0</v>
      </c>
      <c r="P33" s="269">
        <v>140.63</v>
      </c>
      <c r="Q33" s="270">
        <f t="shared" si="3"/>
        <v>0</v>
      </c>
      <c r="R33" s="384">
        <v>45628</v>
      </c>
      <c r="S33" s="119">
        <v>45666</v>
      </c>
      <c r="T33" s="298">
        <f t="shared" si="6"/>
        <v>45667</v>
      </c>
      <c r="U33" s="298">
        <f t="shared" si="5"/>
        <v>45670</v>
      </c>
      <c r="V33" s="117" t="s">
        <v>560</v>
      </c>
      <c r="W33" s="162" t="s">
        <v>561</v>
      </c>
      <c r="X33" s="162" t="s">
        <v>561</v>
      </c>
      <c r="Y33" s="162" t="e">
        <f>VLOOKUP(G33,[4]Sheet14!$A:$A,1,0)</f>
        <v>#N/A</v>
      </c>
      <c r="Z33" s="108" t="e">
        <f>VLOOKUP(G33,#REF!,1,0)</f>
        <v>#REF!</v>
      </c>
      <c r="AA33" s="108"/>
      <c r="AB33" s="110"/>
      <c r="AC33" s="118"/>
    </row>
    <row r="34" spans="1:29" s="126" customFormat="1" ht="10.5" x14ac:dyDescent="0.2">
      <c r="A34" s="120" t="str">
        <f t="shared" si="0"/>
        <v>L35-I-48-08-27-80-MULT-120POUS271885</v>
      </c>
      <c r="B34" s="81">
        <v>45664</v>
      </c>
      <c r="C34" s="120" t="s">
        <v>507</v>
      </c>
      <c r="D34" s="278" t="s">
        <v>364</v>
      </c>
      <c r="E34" s="108" t="s">
        <v>87</v>
      </c>
      <c r="F34" s="108" t="s">
        <v>2550</v>
      </c>
      <c r="G34" s="108">
        <v>30851302</v>
      </c>
      <c r="H34" s="183">
        <v>0</v>
      </c>
      <c r="I34" s="115">
        <v>18</v>
      </c>
      <c r="J34" s="111">
        <f>VLOOKUP(G34,'[2]Seguimiento WOS TROV'!$H:$L,5,0)</f>
        <v>18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1"/>
        <v>0</v>
      </c>
      <c r="O34" s="125">
        <f t="shared" si="2"/>
        <v>0</v>
      </c>
      <c r="P34" s="269">
        <f>IFERROR(VLOOKUP(C34,Sheet18!A:B,2,0),0)</f>
        <v>99.6</v>
      </c>
      <c r="Q34" s="270">
        <f t="shared" si="3"/>
        <v>0</v>
      </c>
      <c r="R34" s="119">
        <v>45666</v>
      </c>
      <c r="S34" s="119">
        <v>45666</v>
      </c>
      <c r="T34" s="117">
        <f t="shared" si="6"/>
        <v>45667</v>
      </c>
      <c r="U34" s="117">
        <f t="shared" si="5"/>
        <v>45670</v>
      </c>
      <c r="V34" s="117" t="s">
        <v>560</v>
      </c>
      <c r="W34" s="162" t="s">
        <v>561</v>
      </c>
      <c r="X34" s="162"/>
      <c r="Y34" s="162"/>
      <c r="Z34" s="108" t="e">
        <f>VLOOKUP(G34,#REF!,1,0)</f>
        <v>#REF!</v>
      </c>
      <c r="AA34" s="108"/>
      <c r="AB34" s="110"/>
      <c r="AC34" s="118"/>
    </row>
    <row r="35" spans="1:29" s="126" customFormat="1" ht="10.5" x14ac:dyDescent="0.2">
      <c r="A35" s="120" t="str">
        <f t="shared" si="0"/>
        <v>L50-E-12-02-40-80-MULT-9X59POUS271910</v>
      </c>
      <c r="B35" s="81">
        <v>45664</v>
      </c>
      <c r="C35" s="120" t="s">
        <v>2575</v>
      </c>
      <c r="D35" s="278" t="s">
        <v>362</v>
      </c>
      <c r="E35" s="108" t="s">
        <v>87</v>
      </c>
      <c r="F35" s="108" t="s">
        <v>2576</v>
      </c>
      <c r="G35" s="108">
        <v>30851303</v>
      </c>
      <c r="H35" s="183">
        <v>0</v>
      </c>
      <c r="I35" s="115">
        <v>6</v>
      </c>
      <c r="J35" s="111">
        <f>VLOOKUP(G35,'[2]Seguimiento WOS TROV'!$H:$L,5,0)</f>
        <v>6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289">
        <f t="shared" si="1"/>
        <v>0</v>
      </c>
      <c r="O35" s="125">
        <f t="shared" si="2"/>
        <v>0</v>
      </c>
      <c r="P35" s="269">
        <f>IFERROR(VLOOKUP(C35,Sheet18!A:B,2,0),0)</f>
        <v>47.06</v>
      </c>
      <c r="Q35" s="270">
        <f t="shared" si="3"/>
        <v>0</v>
      </c>
      <c r="R35" s="119">
        <v>45666</v>
      </c>
      <c r="S35" s="119">
        <v>45666</v>
      </c>
      <c r="T35" s="117">
        <f t="shared" si="6"/>
        <v>45667</v>
      </c>
      <c r="U35" s="117">
        <f t="shared" si="5"/>
        <v>45670</v>
      </c>
      <c r="V35" s="117" t="s">
        <v>560</v>
      </c>
      <c r="W35" s="162" t="s">
        <v>561</v>
      </c>
      <c r="X35" s="162"/>
      <c r="Y35" s="162"/>
      <c r="Z35" s="108" t="e">
        <f>VLOOKUP(G35,#REF!,1,0)</f>
        <v>#REF!</v>
      </c>
      <c r="AA35" s="108"/>
      <c r="AB35" s="110"/>
      <c r="AC35" s="118"/>
    </row>
    <row r="36" spans="1:29" s="126" customFormat="1" ht="10.5" x14ac:dyDescent="0.2">
      <c r="A36" s="284" t="str">
        <f t="shared" si="0"/>
        <v>L35-I-12-04-30-90-MULT-120POUS271944</v>
      </c>
      <c r="B36" s="365">
        <v>45664</v>
      </c>
      <c r="C36" s="284" t="s">
        <v>1030</v>
      </c>
      <c r="D36" s="278" t="s">
        <v>360</v>
      </c>
      <c r="E36" s="286" t="s">
        <v>87</v>
      </c>
      <c r="F36" s="286" t="s">
        <v>2577</v>
      </c>
      <c r="G36" s="286">
        <v>30851304</v>
      </c>
      <c r="H36" s="183">
        <v>0</v>
      </c>
      <c r="I36" s="287">
        <v>38</v>
      </c>
      <c r="J36" s="111">
        <f>VLOOKUP(G36,'[2]Seguimiento WOS TROV'!$H:$L,5,0)</f>
        <v>38</v>
      </c>
      <c r="K36" s="116">
        <f>VLOOKUP(G36,'[2]Seguimiento WOS TROV'!$H:$M,6,0)</f>
        <v>0</v>
      </c>
      <c r="L36" s="116">
        <f>VLOOKUP(G36,'[2]Seguimiento WOS TROV'!$H:$N,7,0)</f>
        <v>0</v>
      </c>
      <c r="M36" s="116">
        <f>VLOOKUP(G36,'[2]Seguimiento WOS TROV'!$H:$O,8,0)</f>
        <v>0</v>
      </c>
      <c r="N36" s="289">
        <f t="shared" si="1"/>
        <v>0</v>
      </c>
      <c r="O36" s="289">
        <f t="shared" si="2"/>
        <v>0</v>
      </c>
      <c r="P36" s="269">
        <f>IFERROR(VLOOKUP(C36,Sheet18!A:B,2,0),0)</f>
        <v>40.119999999999997</v>
      </c>
      <c r="Q36" s="270">
        <f t="shared" si="3"/>
        <v>0</v>
      </c>
      <c r="R36" s="382">
        <v>45666</v>
      </c>
      <c r="S36" s="119">
        <v>45666</v>
      </c>
      <c r="T36" s="290">
        <f t="shared" si="6"/>
        <v>45667</v>
      </c>
      <c r="U36" s="290">
        <f t="shared" si="5"/>
        <v>45670</v>
      </c>
      <c r="V36" s="117" t="s">
        <v>560</v>
      </c>
      <c r="W36" s="162" t="s">
        <v>561</v>
      </c>
      <c r="X36" s="162"/>
      <c r="Y36" s="162"/>
      <c r="Z36" s="108" t="e">
        <f>VLOOKUP(G36,#REF!,1,0)</f>
        <v>#REF!</v>
      </c>
      <c r="AA36" s="108"/>
      <c r="AB36" s="110"/>
      <c r="AC36" s="118">
        <v>0</v>
      </c>
    </row>
    <row r="37" spans="1:29" s="126" customFormat="1" ht="10.5" x14ac:dyDescent="0.2">
      <c r="A37" s="120" t="str">
        <f t="shared" si="0"/>
        <v>L35-I-12-06-35-80-MULT-120POUS271852</v>
      </c>
      <c r="B37" s="81">
        <v>45664</v>
      </c>
      <c r="C37" s="120" t="s">
        <v>493</v>
      </c>
      <c r="D37" s="278" t="s">
        <v>360</v>
      </c>
      <c r="E37" s="108" t="s">
        <v>87</v>
      </c>
      <c r="F37" s="108" t="s">
        <v>2578</v>
      </c>
      <c r="G37" s="108">
        <v>30851305</v>
      </c>
      <c r="H37" s="183">
        <v>0</v>
      </c>
      <c r="I37" s="115">
        <v>3</v>
      </c>
      <c r="J37" s="111">
        <f>VLOOKUP(G37,'[2]Seguimiento WOS TROV'!$H:$L,5,0)</f>
        <v>3</v>
      </c>
      <c r="K37" s="116">
        <f>VLOOKUP(G37,'[2]Seguimiento WOS TROV'!$H:$M,6,0)</f>
        <v>0</v>
      </c>
      <c r="L37" s="116">
        <f>VLOOKUP(G37,'[2]Seguimiento WOS TROV'!$H:$N,7,0)</f>
        <v>0</v>
      </c>
      <c r="M37" s="116">
        <f>VLOOKUP(G37,'[2]Seguimiento WOS TROV'!$H:$O,8,0)</f>
        <v>0</v>
      </c>
      <c r="N37" s="125">
        <f t="shared" si="1"/>
        <v>0</v>
      </c>
      <c r="O37" s="125">
        <f t="shared" si="2"/>
        <v>0</v>
      </c>
      <c r="P37" s="269">
        <f>IFERROR(VLOOKUP(C37,Sheet18!A:B,2,0),0)</f>
        <v>38.020000000000003</v>
      </c>
      <c r="Q37" s="270">
        <f t="shared" si="3"/>
        <v>0</v>
      </c>
      <c r="R37" s="119">
        <v>45666</v>
      </c>
      <c r="S37" s="119">
        <v>45666</v>
      </c>
      <c r="T37" s="117">
        <f t="shared" si="6"/>
        <v>45667</v>
      </c>
      <c r="U37" s="117">
        <f t="shared" si="5"/>
        <v>45670</v>
      </c>
      <c r="V37" s="117" t="s">
        <v>560</v>
      </c>
      <c r="W37" s="162" t="s">
        <v>561</v>
      </c>
      <c r="X37" s="162"/>
      <c r="Y37" s="162"/>
      <c r="Z37" s="108" t="e">
        <f>VLOOKUP(G37,#REF!,1,0)</f>
        <v>#REF!</v>
      </c>
      <c r="AA37" s="108"/>
      <c r="AB37" s="110"/>
      <c r="AC37" s="118"/>
    </row>
    <row r="38" spans="1:29" s="126" customFormat="1" ht="10.5" x14ac:dyDescent="0.2">
      <c r="A38" s="120" t="str">
        <f t="shared" si="0"/>
        <v>L35-I-12-06-35-90-MULT-120POUS271954</v>
      </c>
      <c r="B38" s="81">
        <v>45664</v>
      </c>
      <c r="C38" s="120" t="s">
        <v>2355</v>
      </c>
      <c r="D38" s="278" t="s">
        <v>360</v>
      </c>
      <c r="E38" s="108" t="s">
        <v>87</v>
      </c>
      <c r="F38" s="108" t="s">
        <v>2579</v>
      </c>
      <c r="G38" s="108">
        <v>30851306</v>
      </c>
      <c r="H38" s="183">
        <v>0</v>
      </c>
      <c r="I38" s="115">
        <v>10</v>
      </c>
      <c r="J38" s="111">
        <f>VLOOKUP(G38,'[2]Seguimiento WOS TROV'!$H:$L,5,0)</f>
        <v>10</v>
      </c>
      <c r="K38" s="116">
        <f>VLOOKUP(G38,'[2]Seguimiento WOS TROV'!$H:$M,6,0)</f>
        <v>0</v>
      </c>
      <c r="L38" s="116">
        <f>VLOOKUP(G38,'[2]Seguimiento WOS TROV'!$H:$N,7,0)</f>
        <v>0</v>
      </c>
      <c r="M38" s="116">
        <f>VLOOKUP(G38,'[2]Seguimiento WOS TROV'!$H:$O,8,0)</f>
        <v>0</v>
      </c>
      <c r="N38" s="125">
        <f t="shared" si="1"/>
        <v>0</v>
      </c>
      <c r="O38" s="125">
        <f t="shared" si="2"/>
        <v>0</v>
      </c>
      <c r="P38" s="269">
        <f>IFERROR(VLOOKUP(C38,Sheet18!A:B,2,0),0)</f>
        <v>38.200000000000003</v>
      </c>
      <c r="Q38" s="270">
        <f t="shared" si="3"/>
        <v>0</v>
      </c>
      <c r="R38" s="119">
        <v>45666</v>
      </c>
      <c r="S38" s="119">
        <v>45666</v>
      </c>
      <c r="T38" s="117">
        <f t="shared" si="6"/>
        <v>45667</v>
      </c>
      <c r="U38" s="117">
        <f t="shared" si="5"/>
        <v>45670</v>
      </c>
      <c r="V38" s="117" t="s">
        <v>560</v>
      </c>
      <c r="W38" s="162" t="s">
        <v>561</v>
      </c>
      <c r="X38" s="162"/>
      <c r="Y38" s="162"/>
      <c r="Z38" s="108" t="e">
        <f>VLOOKUP(G38,#REF!,1,0)</f>
        <v>#REF!</v>
      </c>
      <c r="AA38" s="108"/>
      <c r="AB38" s="110"/>
      <c r="AC38" s="118">
        <v>0</v>
      </c>
    </row>
    <row r="39" spans="1:29" s="126" customFormat="1" ht="10.5" x14ac:dyDescent="0.2">
      <c r="A39" s="120" t="str">
        <f t="shared" si="0"/>
        <v>L35-I-12-08-30-80-MULT-120POUS271866</v>
      </c>
      <c r="B39" s="81">
        <v>45664</v>
      </c>
      <c r="C39" s="120" t="s">
        <v>793</v>
      </c>
      <c r="D39" s="278" t="s">
        <v>360</v>
      </c>
      <c r="E39" s="108" t="s">
        <v>87</v>
      </c>
      <c r="F39" s="108" t="s">
        <v>2580</v>
      </c>
      <c r="G39" s="108">
        <v>30851307</v>
      </c>
      <c r="H39" s="183">
        <v>0</v>
      </c>
      <c r="I39" s="115">
        <v>2</v>
      </c>
      <c r="J39" s="111">
        <f>VLOOKUP(G39,'[2]Seguimiento WOS TROV'!$H:$L,5,0)</f>
        <v>2</v>
      </c>
      <c r="K39" s="116">
        <f>VLOOKUP(G39,'[2]Seguimiento WOS TROV'!$H:$M,6,0)</f>
        <v>0</v>
      </c>
      <c r="L39" s="116">
        <f>VLOOKUP(G39,'[2]Seguimiento WOS TROV'!$H:$N,7,0)</f>
        <v>0</v>
      </c>
      <c r="M39" s="116">
        <f>VLOOKUP(G39,'[2]Seguimiento WOS TROV'!$H:$O,8,0)</f>
        <v>0</v>
      </c>
      <c r="N39" s="125">
        <f t="shared" si="1"/>
        <v>0</v>
      </c>
      <c r="O39" s="125">
        <f t="shared" si="2"/>
        <v>0</v>
      </c>
      <c r="P39" s="269">
        <f>IFERROR(VLOOKUP(C39,Sheet18!A:B,2,0),0)</f>
        <v>38.020000000000003</v>
      </c>
      <c r="Q39" s="270">
        <f t="shared" si="3"/>
        <v>0</v>
      </c>
      <c r="R39" s="119">
        <v>45666</v>
      </c>
      <c r="S39" s="119">
        <v>45666</v>
      </c>
      <c r="T39" s="117">
        <f t="shared" si="6"/>
        <v>45667</v>
      </c>
      <c r="U39" s="117">
        <f t="shared" si="5"/>
        <v>45670</v>
      </c>
      <c r="V39" s="117" t="s">
        <v>560</v>
      </c>
      <c r="W39" s="162" t="s">
        <v>561</v>
      </c>
      <c r="X39" s="162"/>
      <c r="Y39" s="162"/>
      <c r="Z39" s="108" t="e">
        <f>VLOOKUP(G39,#REF!,1,0)</f>
        <v>#REF!</v>
      </c>
      <c r="AA39" s="108"/>
      <c r="AB39" s="110"/>
      <c r="AC39" s="118"/>
    </row>
    <row r="40" spans="1:29" s="126" customFormat="1" ht="10.5" x14ac:dyDescent="0.2">
      <c r="A40" s="120" t="str">
        <f t="shared" si="0"/>
        <v>L35-I-12-08-30-90-MULT-120POUS271851</v>
      </c>
      <c r="B40" s="81">
        <v>45664</v>
      </c>
      <c r="C40" s="120" t="s">
        <v>1129</v>
      </c>
      <c r="D40" s="278" t="s">
        <v>360</v>
      </c>
      <c r="E40" s="108" t="s">
        <v>87</v>
      </c>
      <c r="F40" s="108" t="s">
        <v>2581</v>
      </c>
      <c r="G40" s="108">
        <v>30851308</v>
      </c>
      <c r="H40" s="183">
        <v>0</v>
      </c>
      <c r="I40" s="115">
        <v>31</v>
      </c>
      <c r="J40" s="111">
        <f>VLOOKUP(G40,'[2]Seguimiento WOS TROV'!$H:$L,5,0)</f>
        <v>31</v>
      </c>
      <c r="K40" s="116">
        <f>VLOOKUP(G40,'[2]Seguimiento WOS TROV'!$H:$M,6,0)</f>
        <v>0</v>
      </c>
      <c r="L40" s="116">
        <f>VLOOKUP(G40,'[2]Seguimiento WOS TROV'!$H:$N,7,0)</f>
        <v>0</v>
      </c>
      <c r="M40" s="116">
        <f>VLOOKUP(G40,'[2]Seguimiento WOS TROV'!$H:$O,8,0)</f>
        <v>0</v>
      </c>
      <c r="N40" s="125">
        <f t="shared" si="1"/>
        <v>0</v>
      </c>
      <c r="O40" s="125">
        <f t="shared" si="2"/>
        <v>0</v>
      </c>
      <c r="P40" s="269">
        <f>IFERROR(VLOOKUP(C40,Sheet18!A:B,2,0),0)</f>
        <v>38.200000000000003</v>
      </c>
      <c r="Q40" s="270">
        <f t="shared" si="3"/>
        <v>0</v>
      </c>
      <c r="R40" s="119">
        <v>45666</v>
      </c>
      <c r="S40" s="119">
        <v>45666</v>
      </c>
      <c r="T40" s="117">
        <f t="shared" si="6"/>
        <v>45667</v>
      </c>
      <c r="U40" s="117">
        <f t="shared" si="5"/>
        <v>45670</v>
      </c>
      <c r="V40" s="117" t="s">
        <v>560</v>
      </c>
      <c r="W40" s="162" t="s">
        <v>561</v>
      </c>
      <c r="X40" s="162"/>
      <c r="Y40" s="162"/>
      <c r="Z40" s="108" t="e">
        <f>VLOOKUP(G40,#REF!,1,0)</f>
        <v>#REF!</v>
      </c>
      <c r="AA40" s="108"/>
      <c r="AB40" s="110"/>
      <c r="AC40" s="118"/>
    </row>
    <row r="41" spans="1:29" s="126" customFormat="1" ht="10.5" x14ac:dyDescent="0.2">
      <c r="A41" s="276" t="str">
        <f t="shared" si="0"/>
        <v>L35-I-48-04-30-80-MULT-120POUS271859</v>
      </c>
      <c r="B41" s="364">
        <v>45664</v>
      </c>
      <c r="C41" s="276" t="s">
        <v>114</v>
      </c>
      <c r="D41" s="278" t="s">
        <v>364</v>
      </c>
      <c r="E41" s="279" t="s">
        <v>87</v>
      </c>
      <c r="F41" s="279" t="s">
        <v>2582</v>
      </c>
      <c r="G41" s="279">
        <v>30851309</v>
      </c>
      <c r="H41" s="183">
        <v>0</v>
      </c>
      <c r="I41" s="280">
        <v>1</v>
      </c>
      <c r="J41" s="111">
        <f>VLOOKUP(G41,'[2]Seguimiento WOS TROV'!$H:$L,5,0)</f>
        <v>1</v>
      </c>
      <c r="K41" s="116">
        <f>VLOOKUP(G41,'[2]Seguimiento WOS TROV'!$H:$M,6,0)</f>
        <v>0</v>
      </c>
      <c r="L41" s="116">
        <f>VLOOKUP(G41,'[2]Seguimiento WOS TROV'!$H:$N,7,0)</f>
        <v>0</v>
      </c>
      <c r="M41" s="116">
        <f>VLOOKUP(G41,'[2]Seguimiento WOS TROV'!$H:$O,8,0)</f>
        <v>0</v>
      </c>
      <c r="N41" s="125">
        <f t="shared" si="1"/>
        <v>0</v>
      </c>
      <c r="O41" s="281">
        <f t="shared" si="2"/>
        <v>0</v>
      </c>
      <c r="P41" s="269">
        <f>IFERROR(VLOOKUP(C41,Sheet18!A:B,2,0),0)</f>
        <v>98.95</v>
      </c>
      <c r="Q41" s="270">
        <f t="shared" si="3"/>
        <v>0</v>
      </c>
      <c r="R41" s="382">
        <v>45666</v>
      </c>
      <c r="S41" s="119">
        <v>45666</v>
      </c>
      <c r="T41" s="282">
        <f t="shared" si="6"/>
        <v>45667</v>
      </c>
      <c r="U41" s="282">
        <f t="shared" si="5"/>
        <v>45670</v>
      </c>
      <c r="V41" s="117" t="s">
        <v>560</v>
      </c>
      <c r="W41" s="162" t="s">
        <v>561</v>
      </c>
      <c r="X41" s="162"/>
      <c r="Y41" s="162"/>
      <c r="Z41" s="108" t="e">
        <f>VLOOKUP(G41,#REF!,1,0)</f>
        <v>#REF!</v>
      </c>
      <c r="AA41" s="108"/>
      <c r="AB41" s="110"/>
      <c r="AC41" s="118"/>
    </row>
    <row r="42" spans="1:29" s="126" customFormat="1" ht="10.5" x14ac:dyDescent="0.2">
      <c r="A42" s="120" t="str">
        <f t="shared" si="0"/>
        <v>L35-I-48-08-30-90-MULT-120POUS271851</v>
      </c>
      <c r="B42" s="81">
        <v>45664</v>
      </c>
      <c r="C42" s="120" t="s">
        <v>1065</v>
      </c>
      <c r="D42" s="278" t="s">
        <v>364</v>
      </c>
      <c r="E42" s="108" t="s">
        <v>87</v>
      </c>
      <c r="F42" s="108" t="s">
        <v>2581</v>
      </c>
      <c r="G42" s="108">
        <v>30851310</v>
      </c>
      <c r="H42" s="183">
        <v>0</v>
      </c>
      <c r="I42" s="115">
        <v>25</v>
      </c>
      <c r="J42" s="111">
        <f>VLOOKUP(G42,'[2]Seguimiento WOS TROV'!$H:$L,5,0)</f>
        <v>25</v>
      </c>
      <c r="K42" s="116">
        <f>VLOOKUP(G42,'[2]Seguimiento WOS TROV'!$H:$M,6,0)</f>
        <v>0</v>
      </c>
      <c r="L42" s="116">
        <f>VLOOKUP(G42,'[2]Seguimiento WOS TROV'!$H:$N,7,0)</f>
        <v>0</v>
      </c>
      <c r="M42" s="116">
        <f>VLOOKUP(G42,'[2]Seguimiento WOS TROV'!$H:$O,8,0)</f>
        <v>0</v>
      </c>
      <c r="N42" s="289">
        <f t="shared" si="1"/>
        <v>0</v>
      </c>
      <c r="O42" s="125">
        <f t="shared" si="2"/>
        <v>0</v>
      </c>
      <c r="P42" s="269">
        <f>IFERROR(VLOOKUP(C42,Sheet18!A:B,2,0),0)</f>
        <v>100.29</v>
      </c>
      <c r="Q42" s="270">
        <f t="shared" si="3"/>
        <v>0</v>
      </c>
      <c r="R42" s="119">
        <v>45666</v>
      </c>
      <c r="S42" s="119">
        <v>45666</v>
      </c>
      <c r="T42" s="117">
        <f t="shared" si="6"/>
        <v>45667</v>
      </c>
      <c r="U42" s="117">
        <f t="shared" si="5"/>
        <v>45670</v>
      </c>
      <c r="V42" s="117" t="s">
        <v>560</v>
      </c>
      <c r="W42" s="162" t="s">
        <v>561</v>
      </c>
      <c r="X42" s="162"/>
      <c r="Y42" s="162"/>
      <c r="Z42" s="108" t="e">
        <f>VLOOKUP(G42,#REF!,1,0)</f>
        <v>#REF!</v>
      </c>
      <c r="AA42" s="108"/>
      <c r="AB42" s="110"/>
      <c r="AC42" s="118"/>
    </row>
    <row r="43" spans="1:29" s="126" customFormat="1" ht="10.5" x14ac:dyDescent="0.2">
      <c r="A43" s="120" t="str">
        <f t="shared" si="0"/>
        <v>L35-I-48-10-40-80-MULT-120POUS271942</v>
      </c>
      <c r="B43" s="81">
        <v>45664</v>
      </c>
      <c r="C43" s="120" t="s">
        <v>503</v>
      </c>
      <c r="D43" s="278" t="s">
        <v>364</v>
      </c>
      <c r="E43" s="108" t="s">
        <v>87</v>
      </c>
      <c r="F43" s="108" t="s">
        <v>2583</v>
      </c>
      <c r="G43" s="108">
        <v>30851311</v>
      </c>
      <c r="H43" s="183">
        <v>0</v>
      </c>
      <c r="I43" s="115">
        <v>3</v>
      </c>
      <c r="J43" s="111">
        <f>VLOOKUP(G43,'[2]Seguimiento WOS TROV'!$H:$L,5,0)</f>
        <v>3</v>
      </c>
      <c r="K43" s="116">
        <f>VLOOKUP(G43,'[2]Seguimiento WOS TROV'!$H:$M,6,0)</f>
        <v>0</v>
      </c>
      <c r="L43" s="116">
        <f>VLOOKUP(G43,'[2]Seguimiento WOS TROV'!$H:$N,7,0)</f>
        <v>0</v>
      </c>
      <c r="M43" s="116">
        <f>VLOOKUP(G43,'[2]Seguimiento WOS TROV'!$H:$O,8,0)</f>
        <v>0</v>
      </c>
      <c r="N43" s="125">
        <f t="shared" si="1"/>
        <v>0</v>
      </c>
      <c r="O43" s="125">
        <f t="shared" si="2"/>
        <v>0</v>
      </c>
      <c r="P43" s="269">
        <f>IFERROR(VLOOKUP(C43,Sheet18!A:B,2,0),0)</f>
        <v>115.46</v>
      </c>
      <c r="Q43" s="270">
        <f t="shared" si="3"/>
        <v>0</v>
      </c>
      <c r="R43" s="382">
        <v>45666</v>
      </c>
      <c r="S43" s="119">
        <v>45666</v>
      </c>
      <c r="T43" s="117">
        <f t="shared" si="6"/>
        <v>45667</v>
      </c>
      <c r="U43" s="117">
        <f t="shared" si="5"/>
        <v>45670</v>
      </c>
      <c r="V43" s="117" t="s">
        <v>560</v>
      </c>
      <c r="W43" s="162" t="s">
        <v>561</v>
      </c>
      <c r="X43" s="162"/>
      <c r="Y43" s="162"/>
      <c r="Z43" s="108" t="e">
        <f>VLOOKUP(G43,#REF!,1,0)</f>
        <v>#REF!</v>
      </c>
      <c r="AA43" s="108"/>
      <c r="AB43" s="110"/>
      <c r="AC43" s="118"/>
    </row>
    <row r="44" spans="1:29" s="126" customFormat="1" ht="10.5" x14ac:dyDescent="0.2">
      <c r="A44" s="284" t="str">
        <f t="shared" si="0"/>
        <v>L50-I-12-08-35-80-MULT-9X29POUS271937</v>
      </c>
      <c r="B44" s="365">
        <v>45664</v>
      </c>
      <c r="C44" s="284" t="s">
        <v>2379</v>
      </c>
      <c r="D44" s="278" t="s">
        <v>361</v>
      </c>
      <c r="E44" s="286" t="s">
        <v>87</v>
      </c>
      <c r="F44" s="286" t="s">
        <v>2584</v>
      </c>
      <c r="G44" s="286">
        <v>30851312</v>
      </c>
      <c r="H44" s="183">
        <v>0</v>
      </c>
      <c r="I44" s="287">
        <v>4</v>
      </c>
      <c r="J44" s="111">
        <f>VLOOKUP(G44,'[2]Seguimiento WOS TROV'!$H:$L,5,0)</f>
        <v>4</v>
      </c>
      <c r="K44" s="116">
        <f>VLOOKUP(G44,'[2]Seguimiento WOS TROV'!$H:$M,6,0)</f>
        <v>0</v>
      </c>
      <c r="L44" s="116">
        <f>VLOOKUP(G44,'[2]Seguimiento WOS TROV'!$H:$N,7,0)</f>
        <v>0</v>
      </c>
      <c r="M44" s="116">
        <f>VLOOKUP(G44,'[2]Seguimiento WOS TROV'!$H:$O,8,0)</f>
        <v>0</v>
      </c>
      <c r="N44" s="125">
        <f t="shared" si="1"/>
        <v>0</v>
      </c>
      <c r="O44" s="289">
        <f t="shared" si="2"/>
        <v>0</v>
      </c>
      <c r="P44" s="269">
        <f>IFERROR(VLOOKUP(C44,Sheet18!A:B,2,0),0)</f>
        <v>48.35</v>
      </c>
      <c r="Q44" s="270">
        <f t="shared" si="3"/>
        <v>0</v>
      </c>
      <c r="R44" s="384">
        <v>45666</v>
      </c>
      <c r="S44" s="119">
        <v>45666</v>
      </c>
      <c r="T44" s="298">
        <f t="shared" si="6"/>
        <v>45667</v>
      </c>
      <c r="U44" s="298">
        <f t="shared" si="5"/>
        <v>45670</v>
      </c>
      <c r="V44" s="117" t="s">
        <v>560</v>
      </c>
      <c r="W44" s="162" t="s">
        <v>561</v>
      </c>
      <c r="X44" s="162"/>
      <c r="Y44" s="162"/>
      <c r="Z44" s="108" t="e">
        <f>VLOOKUP(G44,#REF!,1,0)</f>
        <v>#REF!</v>
      </c>
      <c r="AA44" s="108"/>
      <c r="AB44" s="110"/>
      <c r="AC44" s="118"/>
    </row>
    <row r="45" spans="1:29" s="126" customFormat="1" ht="10.5" x14ac:dyDescent="0.2">
      <c r="A45" s="276" t="str">
        <f t="shared" si="0"/>
        <v>L35-I-48-04-40-80-MULT-120POUS271868</v>
      </c>
      <c r="B45" s="364">
        <v>45664</v>
      </c>
      <c r="C45" s="276" t="s">
        <v>115</v>
      </c>
      <c r="D45" s="278" t="s">
        <v>364</v>
      </c>
      <c r="E45" s="279" t="s">
        <v>87</v>
      </c>
      <c r="F45" s="279" t="s">
        <v>2585</v>
      </c>
      <c r="G45" s="279">
        <v>30851313</v>
      </c>
      <c r="H45" s="183">
        <v>0</v>
      </c>
      <c r="I45" s="280">
        <v>7</v>
      </c>
      <c r="J45" s="111">
        <f>VLOOKUP(G45,'[2]Seguimiento WOS TROV'!$H:$L,5,0)</f>
        <v>7</v>
      </c>
      <c r="K45" s="116">
        <f>VLOOKUP(G45,'[2]Seguimiento WOS TROV'!$H:$M,6,0)</f>
        <v>0</v>
      </c>
      <c r="L45" s="116">
        <f>VLOOKUP(G45,'[2]Seguimiento WOS TROV'!$H:$N,7,0)</f>
        <v>0</v>
      </c>
      <c r="M45" s="116">
        <f>VLOOKUP(G45,'[2]Seguimiento WOS TROV'!$H:$O,8,0)</f>
        <v>0</v>
      </c>
      <c r="N45" s="125">
        <f t="shared" si="1"/>
        <v>0</v>
      </c>
      <c r="O45" s="281">
        <f t="shared" si="2"/>
        <v>0</v>
      </c>
      <c r="P45" s="269">
        <f>IFERROR(VLOOKUP(C45,Sheet18!A:B,2,0),0)</f>
        <v>101.71</v>
      </c>
      <c r="Q45" s="270">
        <f t="shared" si="3"/>
        <v>0</v>
      </c>
      <c r="R45" s="119">
        <v>45666</v>
      </c>
      <c r="S45" s="119">
        <v>45666</v>
      </c>
      <c r="T45" s="117">
        <f t="shared" si="6"/>
        <v>45667</v>
      </c>
      <c r="U45" s="117">
        <f t="shared" si="5"/>
        <v>45670</v>
      </c>
      <c r="V45" s="117" t="s">
        <v>560</v>
      </c>
      <c r="W45" s="162" t="s">
        <v>561</v>
      </c>
      <c r="X45" s="162"/>
      <c r="Y45" s="162"/>
      <c r="Z45" s="108" t="e">
        <f>VLOOKUP(G45,#REF!,1,0)</f>
        <v>#REF!</v>
      </c>
      <c r="AA45" s="108"/>
      <c r="AB45" s="110"/>
      <c r="AC45" s="118"/>
    </row>
    <row r="46" spans="1:29" s="126" customFormat="1" ht="10.5" x14ac:dyDescent="0.2">
      <c r="A46" s="120" t="str">
        <f t="shared" si="0"/>
        <v>L50-E-12-02-30-90-MULT-ASYMPOUS271861</v>
      </c>
      <c r="B46" s="81">
        <v>45664</v>
      </c>
      <c r="C46" s="120" t="s">
        <v>2586</v>
      </c>
      <c r="D46" s="278" t="s">
        <v>362</v>
      </c>
      <c r="E46" s="108" t="s">
        <v>87</v>
      </c>
      <c r="F46" s="108" t="s">
        <v>2587</v>
      </c>
      <c r="G46" s="108">
        <v>30851314</v>
      </c>
      <c r="H46" s="183">
        <v>0</v>
      </c>
      <c r="I46" s="115">
        <v>2</v>
      </c>
      <c r="J46" s="111">
        <f>VLOOKUP(G46,'[2]Seguimiento WOS TROV'!$H:$L,5,0)</f>
        <v>2</v>
      </c>
      <c r="K46" s="116">
        <f>VLOOKUP(G46,'[2]Seguimiento WOS TROV'!$H:$M,6,0)</f>
        <v>0</v>
      </c>
      <c r="L46" s="116">
        <f>VLOOKUP(G46,'[2]Seguimiento WOS TROV'!$H:$N,7,0)</f>
        <v>0</v>
      </c>
      <c r="M46" s="116">
        <f>VLOOKUP(G46,'[2]Seguimiento WOS TROV'!$H:$O,8,0)</f>
        <v>0</v>
      </c>
      <c r="N46" s="125">
        <f t="shared" si="1"/>
        <v>0</v>
      </c>
      <c r="O46" s="125">
        <f t="shared" si="2"/>
        <v>0</v>
      </c>
      <c r="P46" s="269">
        <f>IFERROR(VLOOKUP(C46,Sheet18!A:B,2,0),0)</f>
        <v>49.37</v>
      </c>
      <c r="Q46" s="270">
        <f t="shared" si="3"/>
        <v>0</v>
      </c>
      <c r="R46" s="119">
        <v>45666</v>
      </c>
      <c r="S46" s="119">
        <v>45666</v>
      </c>
      <c r="T46" s="117">
        <f t="shared" si="6"/>
        <v>45667</v>
      </c>
      <c r="U46" s="117">
        <f t="shared" si="5"/>
        <v>45670</v>
      </c>
      <c r="V46" s="117" t="s">
        <v>560</v>
      </c>
      <c r="W46" s="162" t="s">
        <v>561</v>
      </c>
      <c r="X46" s="162"/>
      <c r="Y46" s="162"/>
      <c r="Z46" s="108" t="e">
        <f>VLOOKUP(G46,#REF!,1,0)</f>
        <v>#REF!</v>
      </c>
      <c r="AA46" s="108"/>
      <c r="AB46" s="110"/>
      <c r="AC46" s="118"/>
    </row>
    <row r="47" spans="1:29" s="126" customFormat="1" ht="10.5" x14ac:dyDescent="0.2">
      <c r="A47" s="120" t="str">
        <f t="shared" si="0"/>
        <v>L50-E-12-06-30-90-MULT-25X75POUS271950</v>
      </c>
      <c r="B47" s="81">
        <v>45664</v>
      </c>
      <c r="C47" s="120" t="s">
        <v>2588</v>
      </c>
      <c r="D47" s="278" t="s">
        <v>362</v>
      </c>
      <c r="E47" s="108" t="s">
        <v>87</v>
      </c>
      <c r="F47" s="108" t="s">
        <v>2589</v>
      </c>
      <c r="G47" s="108">
        <v>30851315</v>
      </c>
      <c r="H47" s="183">
        <v>0</v>
      </c>
      <c r="I47" s="115">
        <v>10</v>
      </c>
      <c r="J47" s="111">
        <f>VLOOKUP(G47,'[2]Seguimiento WOS TROV'!$H:$L,5,0)</f>
        <v>10</v>
      </c>
      <c r="K47" s="116">
        <f>VLOOKUP(G47,'[2]Seguimiento WOS TROV'!$H:$M,6,0)</f>
        <v>0</v>
      </c>
      <c r="L47" s="116">
        <f>VLOOKUP(G47,'[2]Seguimiento WOS TROV'!$H:$N,7,0)</f>
        <v>0</v>
      </c>
      <c r="M47" s="116">
        <f>VLOOKUP(G47,'[2]Seguimiento WOS TROV'!$H:$O,8,0)</f>
        <v>0</v>
      </c>
      <c r="N47" s="289">
        <f t="shared" si="1"/>
        <v>0</v>
      </c>
      <c r="O47" s="125">
        <f t="shared" si="2"/>
        <v>0</v>
      </c>
      <c r="P47" s="269">
        <f>IFERROR(VLOOKUP(C47,Sheet18!A:B,2,0),0)</f>
        <v>49.03</v>
      </c>
      <c r="Q47" s="270">
        <f t="shared" si="3"/>
        <v>0</v>
      </c>
      <c r="R47" s="382">
        <v>45666</v>
      </c>
      <c r="S47" s="119">
        <v>45666</v>
      </c>
      <c r="T47" s="290">
        <f t="shared" si="6"/>
        <v>45667</v>
      </c>
      <c r="U47" s="290">
        <f t="shared" si="5"/>
        <v>45670</v>
      </c>
      <c r="V47" s="117" t="s">
        <v>560</v>
      </c>
      <c r="W47" s="162" t="s">
        <v>561</v>
      </c>
      <c r="X47" s="162"/>
      <c r="Y47" s="162"/>
      <c r="Z47" s="108" t="e">
        <f>VLOOKUP(G47,#REF!,1,0)</f>
        <v>#REF!</v>
      </c>
      <c r="AA47" s="108"/>
      <c r="AB47" s="110"/>
      <c r="AC47" s="118"/>
    </row>
    <row r="48" spans="1:29" s="126" customFormat="1" ht="10.5" x14ac:dyDescent="0.2">
      <c r="A48" s="120" t="str">
        <f t="shared" si="0"/>
        <v>L50-E-12-08-27-90-MULT-25X45POUS271860</v>
      </c>
      <c r="B48" s="81">
        <v>45664</v>
      </c>
      <c r="C48" s="120" t="s">
        <v>2590</v>
      </c>
      <c r="D48" s="278" t="s">
        <v>362</v>
      </c>
      <c r="E48" s="108" t="s">
        <v>87</v>
      </c>
      <c r="F48" s="108" t="s">
        <v>2591</v>
      </c>
      <c r="G48" s="108">
        <v>30851316</v>
      </c>
      <c r="H48" s="183">
        <v>0</v>
      </c>
      <c r="I48" s="115">
        <v>2</v>
      </c>
      <c r="J48" s="111">
        <f>VLOOKUP(G48,'[2]Seguimiento WOS TROV'!$H:$L,5,0)</f>
        <v>2</v>
      </c>
      <c r="K48" s="116">
        <f>VLOOKUP(G48,'[2]Seguimiento WOS TROV'!$H:$M,6,0)</f>
        <v>0</v>
      </c>
      <c r="L48" s="116">
        <f>VLOOKUP(G48,'[2]Seguimiento WOS TROV'!$H:$N,7,0)</f>
        <v>0</v>
      </c>
      <c r="M48" s="116">
        <f>VLOOKUP(G48,'[2]Seguimiento WOS TROV'!$H:$O,8,0)</f>
        <v>0</v>
      </c>
      <c r="N48" s="125">
        <f t="shared" si="1"/>
        <v>0</v>
      </c>
      <c r="O48" s="125">
        <f t="shared" si="2"/>
        <v>0</v>
      </c>
      <c r="P48" s="269">
        <f>IFERROR(VLOOKUP(C48,Sheet18!A:B,2,0),0)</f>
        <v>49.03</v>
      </c>
      <c r="Q48" s="270">
        <f t="shared" si="3"/>
        <v>0</v>
      </c>
      <c r="R48" s="119">
        <v>45666</v>
      </c>
      <c r="S48" s="119">
        <v>45666</v>
      </c>
      <c r="T48" s="117">
        <f t="shared" si="6"/>
        <v>45667</v>
      </c>
      <c r="U48" s="117">
        <f t="shared" si="5"/>
        <v>45670</v>
      </c>
      <c r="V48" s="117" t="s">
        <v>560</v>
      </c>
      <c r="W48" s="162" t="s">
        <v>561</v>
      </c>
      <c r="X48" s="162"/>
      <c r="Y48" s="162"/>
      <c r="Z48" s="108" t="e">
        <f>VLOOKUP(G48,#REF!,1,0)</f>
        <v>#REF!</v>
      </c>
      <c r="AA48" s="108"/>
      <c r="AB48" s="110"/>
      <c r="AC48" s="118"/>
    </row>
    <row r="49" spans="1:29" s="126" customFormat="1" ht="10.5" x14ac:dyDescent="0.2">
      <c r="A49" s="120" t="str">
        <f t="shared" si="0"/>
        <v>L50-E-12-10-40-80-MULT-39X9POUS271958</v>
      </c>
      <c r="B49" s="81">
        <v>45664</v>
      </c>
      <c r="C49" s="120" t="s">
        <v>2592</v>
      </c>
      <c r="D49" s="278" t="s">
        <v>362</v>
      </c>
      <c r="E49" s="108" t="s">
        <v>87</v>
      </c>
      <c r="F49" s="108" t="s">
        <v>2593</v>
      </c>
      <c r="G49" s="108">
        <v>30851317</v>
      </c>
      <c r="H49" s="183">
        <v>0</v>
      </c>
      <c r="I49" s="115">
        <v>13</v>
      </c>
      <c r="J49" s="111">
        <f>VLOOKUP(G49,'[2]Seguimiento WOS TROV'!$H:$L,5,0)</f>
        <v>13</v>
      </c>
      <c r="K49" s="116">
        <f>VLOOKUP(G49,'[2]Seguimiento WOS TROV'!$H:$M,6,0)</f>
        <v>0</v>
      </c>
      <c r="L49" s="116">
        <f>VLOOKUP(G49,'[2]Seguimiento WOS TROV'!$H:$N,7,0)</f>
        <v>0</v>
      </c>
      <c r="M49" s="116">
        <f>VLOOKUP(G49,'[2]Seguimiento WOS TROV'!$H:$O,8,0)</f>
        <v>0</v>
      </c>
      <c r="N49" s="125">
        <f t="shared" si="1"/>
        <v>0</v>
      </c>
      <c r="O49" s="125">
        <f t="shared" si="2"/>
        <v>0</v>
      </c>
      <c r="P49" s="269">
        <f>IFERROR(VLOOKUP(C49,Sheet18!A:B,2,0),0)</f>
        <v>50.88</v>
      </c>
      <c r="Q49" s="270">
        <f t="shared" si="3"/>
        <v>0</v>
      </c>
      <c r="R49" s="383">
        <v>45666</v>
      </c>
      <c r="S49" s="119">
        <v>45666</v>
      </c>
      <c r="T49" s="282">
        <f t="shared" si="6"/>
        <v>45667</v>
      </c>
      <c r="U49" s="282">
        <f t="shared" si="5"/>
        <v>45670</v>
      </c>
      <c r="V49" s="117" t="s">
        <v>560</v>
      </c>
      <c r="W49" s="162" t="s">
        <v>561</v>
      </c>
      <c r="X49" s="162"/>
      <c r="Y49" s="162"/>
      <c r="Z49" s="108" t="e">
        <f>VLOOKUP(G49,#REF!,1,0)</f>
        <v>#REF!</v>
      </c>
      <c r="AA49" s="108"/>
      <c r="AB49" s="110"/>
      <c r="AC49" s="118"/>
    </row>
    <row r="50" spans="1:29" s="126" customFormat="1" ht="10.5" x14ac:dyDescent="0.2">
      <c r="A50" s="293" t="str">
        <f t="shared" si="0"/>
        <v>L50-E-12-12-27-90-MULT-40X40POUS271862</v>
      </c>
      <c r="B50" s="366">
        <v>45664</v>
      </c>
      <c r="C50" s="293" t="s">
        <v>1563</v>
      </c>
      <c r="D50" s="278" t="s">
        <v>362</v>
      </c>
      <c r="E50" s="295" t="s">
        <v>87</v>
      </c>
      <c r="F50" s="295" t="s">
        <v>2594</v>
      </c>
      <c r="G50" s="295">
        <v>30851318</v>
      </c>
      <c r="H50" s="183">
        <v>0</v>
      </c>
      <c r="I50" s="296">
        <v>1</v>
      </c>
      <c r="J50" s="111">
        <f>VLOOKUP(G50,'[2]Seguimiento WOS TROV'!$H:$L,5,0)</f>
        <v>1</v>
      </c>
      <c r="K50" s="116">
        <f>VLOOKUP(G50,'[2]Seguimiento WOS TROV'!$H:$M,6,0)</f>
        <v>0</v>
      </c>
      <c r="L50" s="116">
        <f>VLOOKUP(G50,'[2]Seguimiento WOS TROV'!$H:$N,7,0)</f>
        <v>0</v>
      </c>
      <c r="M50" s="116">
        <f>VLOOKUP(G50,'[2]Seguimiento WOS TROV'!$H:$O,8,0)</f>
        <v>0</v>
      </c>
      <c r="N50" s="125">
        <f t="shared" si="1"/>
        <v>0</v>
      </c>
      <c r="O50" s="297">
        <f t="shared" si="2"/>
        <v>0</v>
      </c>
      <c r="P50" s="269">
        <f>IFERROR(VLOOKUP(C50,Sheet18!A:B,2,0),0)</f>
        <v>49.4</v>
      </c>
      <c r="Q50" s="270">
        <f t="shared" si="3"/>
        <v>0</v>
      </c>
      <c r="R50" s="119">
        <v>45666</v>
      </c>
      <c r="S50" s="119">
        <v>45666</v>
      </c>
      <c r="T50" s="117">
        <f t="shared" si="6"/>
        <v>45667</v>
      </c>
      <c r="U50" s="117">
        <f t="shared" si="5"/>
        <v>45670</v>
      </c>
      <c r="V50" s="117" t="s">
        <v>560</v>
      </c>
      <c r="W50" s="162" t="s">
        <v>561</v>
      </c>
      <c r="X50" s="162"/>
      <c r="Y50" s="162"/>
      <c r="Z50" s="108" t="e">
        <f>VLOOKUP(G50,#REF!,1,0)</f>
        <v>#REF!</v>
      </c>
      <c r="AA50" s="108"/>
      <c r="AB50" s="110"/>
      <c r="AC50" s="118"/>
    </row>
    <row r="51" spans="1:29" s="126" customFormat="1" ht="10.5" x14ac:dyDescent="0.2">
      <c r="A51" s="120" t="str">
        <f t="shared" si="0"/>
        <v>L50-I-12-06-27-90-MULT-ASYMPOUS271864</v>
      </c>
      <c r="B51" s="81">
        <v>45664</v>
      </c>
      <c r="C51" s="120" t="s">
        <v>2595</v>
      </c>
      <c r="D51" s="278" t="s">
        <v>361</v>
      </c>
      <c r="E51" s="108" t="s">
        <v>87</v>
      </c>
      <c r="F51" s="108" t="s">
        <v>2596</v>
      </c>
      <c r="G51" s="108">
        <v>30851319</v>
      </c>
      <c r="H51" s="183">
        <v>0</v>
      </c>
      <c r="I51" s="115">
        <v>33</v>
      </c>
      <c r="J51" s="111">
        <f>VLOOKUP(G51,'[2]Seguimiento WOS TROV'!$H:$L,5,0)</f>
        <v>33</v>
      </c>
      <c r="K51" s="116">
        <f>VLOOKUP(G51,'[2]Seguimiento WOS TROV'!$H:$M,6,0)</f>
        <v>0</v>
      </c>
      <c r="L51" s="116">
        <f>VLOOKUP(G51,'[2]Seguimiento WOS TROV'!$H:$N,7,0)</f>
        <v>0</v>
      </c>
      <c r="M51" s="116">
        <f>VLOOKUP(G51,'[2]Seguimiento WOS TROV'!$H:$O,8,0)</f>
        <v>0</v>
      </c>
      <c r="N51" s="289">
        <f t="shared" si="1"/>
        <v>0</v>
      </c>
      <c r="O51" s="125">
        <f t="shared" si="2"/>
        <v>0</v>
      </c>
      <c r="P51" s="269">
        <f>IFERROR(VLOOKUP(C51,Sheet18!A:B,2,0),0)</f>
        <v>49.15</v>
      </c>
      <c r="Q51" s="270">
        <f t="shared" si="3"/>
        <v>0</v>
      </c>
      <c r="R51" s="382">
        <v>45666</v>
      </c>
      <c r="S51" s="382">
        <v>45666</v>
      </c>
      <c r="T51" s="290">
        <f t="shared" si="6"/>
        <v>45667</v>
      </c>
      <c r="U51" s="290">
        <f t="shared" si="5"/>
        <v>45670</v>
      </c>
      <c r="V51" s="117" t="s">
        <v>560</v>
      </c>
      <c r="W51" s="162" t="s">
        <v>561</v>
      </c>
      <c r="X51" s="162"/>
      <c r="Y51" s="162"/>
      <c r="Z51" s="108" t="e">
        <f>VLOOKUP(G51,#REF!,1,0)</f>
        <v>#REF!</v>
      </c>
      <c r="AA51" s="108"/>
      <c r="AB51" s="110"/>
      <c r="AC51" s="118"/>
    </row>
    <row r="52" spans="1:29" s="126" customFormat="1" ht="10.5" x14ac:dyDescent="0.2">
      <c r="A52" s="120" t="str">
        <f t="shared" si="0"/>
        <v>L50-I-12-06-30-90-MULT-9X29POUS271857</v>
      </c>
      <c r="B52" s="81">
        <v>45664</v>
      </c>
      <c r="C52" s="120" t="s">
        <v>376</v>
      </c>
      <c r="D52" s="278" t="s">
        <v>361</v>
      </c>
      <c r="E52" s="108" t="s">
        <v>87</v>
      </c>
      <c r="F52" s="108" t="s">
        <v>2597</v>
      </c>
      <c r="G52" s="108">
        <v>30851320</v>
      </c>
      <c r="H52" s="183">
        <v>0</v>
      </c>
      <c r="I52" s="115">
        <v>1</v>
      </c>
      <c r="J52" s="111">
        <f>VLOOKUP(G52,'[2]Seguimiento WOS TROV'!$H:$L,5,0)</f>
        <v>1</v>
      </c>
      <c r="K52" s="116">
        <f>VLOOKUP(G52,'[2]Seguimiento WOS TROV'!$H:$M,6,0)</f>
        <v>0</v>
      </c>
      <c r="L52" s="116">
        <f>VLOOKUP(G52,'[2]Seguimiento WOS TROV'!$H:$N,7,0)</f>
        <v>0</v>
      </c>
      <c r="M52" s="116">
        <f>VLOOKUP(G52,'[2]Seguimiento WOS TROV'!$H:$O,8,0)</f>
        <v>0</v>
      </c>
      <c r="N52" s="125">
        <f t="shared" si="1"/>
        <v>0</v>
      </c>
      <c r="O52" s="125">
        <f t="shared" si="2"/>
        <v>0</v>
      </c>
      <c r="P52" s="269">
        <f>IFERROR(VLOOKUP(C52,Sheet18!A:B,2,0),0)</f>
        <v>50.53</v>
      </c>
      <c r="Q52" s="270">
        <f t="shared" si="3"/>
        <v>0</v>
      </c>
      <c r="R52" s="119">
        <v>45666</v>
      </c>
      <c r="S52" s="119">
        <v>45666</v>
      </c>
      <c r="T52" s="117">
        <f t="shared" si="6"/>
        <v>45667</v>
      </c>
      <c r="U52" s="117">
        <f t="shared" si="5"/>
        <v>45670</v>
      </c>
      <c r="V52" s="117" t="s">
        <v>560</v>
      </c>
      <c r="W52" s="162" t="s">
        <v>561</v>
      </c>
      <c r="X52" s="162"/>
      <c r="Y52" s="162"/>
      <c r="Z52" s="108" t="e">
        <f>VLOOKUP(G52,#REF!,1,0)</f>
        <v>#REF!</v>
      </c>
      <c r="AA52" s="108"/>
      <c r="AB52" s="110"/>
      <c r="AC52" s="118"/>
    </row>
    <row r="53" spans="1:29" s="126" customFormat="1" ht="10.5" x14ac:dyDescent="0.2">
      <c r="A53" s="284" t="str">
        <f t="shared" si="0"/>
        <v>L50-I-12-08-40-90-MULT-70X70POUS271850</v>
      </c>
      <c r="B53" s="365">
        <v>45664</v>
      </c>
      <c r="C53" s="284" t="s">
        <v>2598</v>
      </c>
      <c r="D53" s="278" t="s">
        <v>361</v>
      </c>
      <c r="E53" s="286" t="s">
        <v>87</v>
      </c>
      <c r="F53" s="286" t="s">
        <v>2599</v>
      </c>
      <c r="G53" s="286">
        <v>30851321</v>
      </c>
      <c r="H53" s="183">
        <v>0</v>
      </c>
      <c r="I53" s="287">
        <v>10</v>
      </c>
      <c r="J53" s="111">
        <f>VLOOKUP(G53,'[2]Seguimiento WOS TROV'!$H:$L,5,0)</f>
        <v>10</v>
      </c>
      <c r="K53" s="116">
        <f>VLOOKUP(G53,'[2]Seguimiento WOS TROV'!$H:$M,6,0)</f>
        <v>0</v>
      </c>
      <c r="L53" s="116">
        <f>VLOOKUP(G53,'[2]Seguimiento WOS TROV'!$H:$N,7,0)</f>
        <v>0</v>
      </c>
      <c r="M53" s="116">
        <f>VLOOKUP(G53,'[2]Seguimiento WOS TROV'!$H:$O,8,0)</f>
        <v>0</v>
      </c>
      <c r="N53" s="125">
        <f t="shared" si="1"/>
        <v>0</v>
      </c>
      <c r="O53" s="289">
        <f t="shared" si="2"/>
        <v>0</v>
      </c>
      <c r="P53" s="269">
        <f>IFERROR(VLOOKUP(C53,Sheet18!A:B,2,0),0)</f>
        <v>47.73</v>
      </c>
      <c r="Q53" s="270">
        <f t="shared" si="3"/>
        <v>0</v>
      </c>
      <c r="R53" s="382">
        <v>45666</v>
      </c>
      <c r="S53" s="382">
        <v>45666</v>
      </c>
      <c r="T53" s="290">
        <f t="shared" si="6"/>
        <v>45667</v>
      </c>
      <c r="U53" s="290">
        <f t="shared" si="5"/>
        <v>45670</v>
      </c>
      <c r="V53" s="117" t="s">
        <v>560</v>
      </c>
      <c r="W53" s="162" t="s">
        <v>561</v>
      </c>
      <c r="X53" s="162"/>
      <c r="Y53" s="162"/>
      <c r="Z53" s="108" t="e">
        <f>VLOOKUP(G53,#REF!,1,0)</f>
        <v>#REF!</v>
      </c>
      <c r="AA53" s="108"/>
      <c r="AB53" s="110"/>
      <c r="AC53" s="118"/>
    </row>
    <row r="54" spans="1:29" s="126" customFormat="1" ht="10.5" x14ac:dyDescent="0.2">
      <c r="A54" s="120" t="str">
        <f t="shared" si="0"/>
        <v>L50-I-12-10-35-90-MULT-40X60POUS271869</v>
      </c>
      <c r="B54" s="81">
        <v>45664</v>
      </c>
      <c r="C54" s="120" t="s">
        <v>758</v>
      </c>
      <c r="D54" s="278" t="s">
        <v>361</v>
      </c>
      <c r="E54" s="108" t="s">
        <v>87</v>
      </c>
      <c r="F54" s="108" t="s">
        <v>2600</v>
      </c>
      <c r="G54" s="108">
        <v>30851322</v>
      </c>
      <c r="H54" s="183">
        <v>0</v>
      </c>
      <c r="I54" s="115">
        <v>1</v>
      </c>
      <c r="J54" s="111">
        <f>VLOOKUP(G54,'[2]Seguimiento WOS TROV'!$H:$L,5,0)</f>
        <v>1</v>
      </c>
      <c r="K54" s="116">
        <f>VLOOKUP(G54,'[2]Seguimiento WOS TROV'!$H:$M,6,0)</f>
        <v>0</v>
      </c>
      <c r="L54" s="116">
        <f>VLOOKUP(G54,'[2]Seguimiento WOS TROV'!$H:$N,7,0)</f>
        <v>0</v>
      </c>
      <c r="M54" s="116">
        <f>VLOOKUP(G54,'[2]Seguimiento WOS TROV'!$H:$O,8,0)</f>
        <v>0</v>
      </c>
      <c r="N54" s="289">
        <f t="shared" si="1"/>
        <v>0</v>
      </c>
      <c r="O54" s="125">
        <f t="shared" si="2"/>
        <v>0</v>
      </c>
      <c r="P54" s="269">
        <f>IFERROR(VLOOKUP(C54,Sheet18!A:B,2,0),0)</f>
        <v>49.18</v>
      </c>
      <c r="Q54" s="270">
        <f t="shared" si="3"/>
        <v>0</v>
      </c>
      <c r="R54" s="119">
        <v>45666</v>
      </c>
      <c r="S54" s="119">
        <v>45666</v>
      </c>
      <c r="T54" s="117">
        <f t="shared" si="6"/>
        <v>45667</v>
      </c>
      <c r="U54" s="117">
        <f t="shared" si="5"/>
        <v>45670</v>
      </c>
      <c r="V54" s="117" t="s">
        <v>560</v>
      </c>
      <c r="W54" s="162" t="s">
        <v>561</v>
      </c>
      <c r="X54" s="162"/>
      <c r="Y54" s="162"/>
      <c r="Z54" s="108" t="e">
        <f>VLOOKUP(G54,#REF!,1,0)</f>
        <v>#REF!</v>
      </c>
      <c r="AA54" s="108"/>
      <c r="AB54" s="110"/>
      <c r="AC54" s="118"/>
    </row>
    <row r="55" spans="1:29" s="126" customFormat="1" ht="10.5" x14ac:dyDescent="0.2">
      <c r="A55" s="120" t="str">
        <f t="shared" si="0"/>
        <v>L50-I-12-12-27-80-MULT-9X29POUS271945</v>
      </c>
      <c r="B55" s="81">
        <v>45664</v>
      </c>
      <c r="C55" s="120" t="s">
        <v>2601</v>
      </c>
      <c r="D55" s="278" t="s">
        <v>361</v>
      </c>
      <c r="E55" s="108" t="s">
        <v>87</v>
      </c>
      <c r="F55" s="108" t="s">
        <v>2602</v>
      </c>
      <c r="G55" s="108">
        <v>30851323</v>
      </c>
      <c r="H55" s="183">
        <v>0</v>
      </c>
      <c r="I55" s="115">
        <v>29</v>
      </c>
      <c r="J55" s="111">
        <f>VLOOKUP(G55,'[2]Seguimiento WOS TROV'!$H:$L,5,0)</f>
        <v>29</v>
      </c>
      <c r="K55" s="116">
        <f>VLOOKUP(G55,'[2]Seguimiento WOS TROV'!$H:$M,6,0)</f>
        <v>0</v>
      </c>
      <c r="L55" s="116">
        <f>VLOOKUP(G55,'[2]Seguimiento WOS TROV'!$H:$N,7,0)</f>
        <v>0</v>
      </c>
      <c r="M55" s="116">
        <f>VLOOKUP(G55,'[2]Seguimiento WOS TROV'!$H:$O,8,0)</f>
        <v>0</v>
      </c>
      <c r="N55" s="125">
        <f t="shared" si="1"/>
        <v>0</v>
      </c>
      <c r="O55" s="125">
        <f t="shared" si="2"/>
        <v>0</v>
      </c>
      <c r="P55" s="269">
        <f>IFERROR(VLOOKUP(C55,Sheet18!A:B,2,0),0)</f>
        <v>50.65</v>
      </c>
      <c r="Q55" s="270">
        <f t="shared" si="3"/>
        <v>0</v>
      </c>
      <c r="R55" s="119">
        <v>45666</v>
      </c>
      <c r="S55" s="119">
        <v>45666</v>
      </c>
      <c r="T55" s="117">
        <f t="shared" si="6"/>
        <v>45667</v>
      </c>
      <c r="U55" s="117">
        <f t="shared" si="5"/>
        <v>45670</v>
      </c>
      <c r="V55" s="117" t="s">
        <v>560</v>
      </c>
      <c r="W55" s="162" t="s">
        <v>561</v>
      </c>
      <c r="X55" s="162"/>
      <c r="Y55" s="162"/>
      <c r="Z55" s="108" t="e">
        <f>VLOOKUP(G55,#REF!,1,0)</f>
        <v>#REF!</v>
      </c>
      <c r="AA55" s="108"/>
      <c r="AB55" s="110"/>
      <c r="AC55" s="118"/>
    </row>
    <row r="56" spans="1:29" s="126" customFormat="1" ht="13" x14ac:dyDescent="0.2">
      <c r="A56" s="120" t="str">
        <f t="shared" si="0"/>
        <v>L50-I-12-12-35-80-MULT-9X17POUS271948</v>
      </c>
      <c r="B56" s="81">
        <v>45664</v>
      </c>
      <c r="C56" s="273" t="s">
        <v>2604</v>
      </c>
      <c r="D56" s="278" t="s">
        <v>361</v>
      </c>
      <c r="E56" s="135" t="s">
        <v>87</v>
      </c>
      <c r="F56" s="305" t="s">
        <v>2605</v>
      </c>
      <c r="G56" s="108">
        <v>30851326</v>
      </c>
      <c r="H56" s="183">
        <v>0</v>
      </c>
      <c r="I56" s="115">
        <v>4</v>
      </c>
      <c r="J56" s="111">
        <f>VLOOKUP(G56,'[2]Seguimiento WOS TROV'!$H:$L,5,0)</f>
        <v>4</v>
      </c>
      <c r="K56" s="116">
        <f>VLOOKUP(G56,'[2]Seguimiento WOS TROV'!$H:$M,6,0)</f>
        <v>0</v>
      </c>
      <c r="L56" s="116">
        <f>VLOOKUP(G56,'[2]Seguimiento WOS TROV'!$H:$N,7,0)</f>
        <v>0</v>
      </c>
      <c r="M56" s="116">
        <f>VLOOKUP(G56,'[2]Seguimiento WOS TROV'!$H:$O,8,0)</f>
        <v>0</v>
      </c>
      <c r="N56" s="289">
        <f t="shared" si="1"/>
        <v>0</v>
      </c>
      <c r="O56" s="125">
        <f t="shared" si="2"/>
        <v>0</v>
      </c>
      <c r="P56" s="269">
        <f>IFERROR(VLOOKUP(C56,Sheet18!A:B,2,0),0)</f>
        <v>50.65</v>
      </c>
      <c r="Q56" s="270">
        <f t="shared" si="3"/>
        <v>0</v>
      </c>
      <c r="R56" s="119">
        <v>45666</v>
      </c>
      <c r="S56" s="119">
        <v>45666</v>
      </c>
      <c r="T56" s="117">
        <f t="shared" si="6"/>
        <v>45667</v>
      </c>
      <c r="U56" s="117">
        <f t="shared" si="5"/>
        <v>45670</v>
      </c>
      <c r="V56" s="117" t="s">
        <v>560</v>
      </c>
      <c r="W56" s="162" t="s">
        <v>561</v>
      </c>
      <c r="X56" s="162"/>
      <c r="Y56" s="162"/>
      <c r="Z56" s="108"/>
      <c r="AA56" s="108"/>
      <c r="AB56" s="110"/>
      <c r="AC56" s="118">
        <v>0</v>
      </c>
    </row>
    <row r="57" spans="1:29" s="126" customFormat="1" ht="13" x14ac:dyDescent="0.2">
      <c r="A57" s="276" t="str">
        <f t="shared" si="0"/>
        <v>L50-I-12-12-40-90-MULT-9X59POUS271850</v>
      </c>
      <c r="B57" s="364">
        <v>45664</v>
      </c>
      <c r="C57" s="368" t="s">
        <v>2606</v>
      </c>
      <c r="D57" s="278" t="s">
        <v>361</v>
      </c>
      <c r="E57" s="283" t="s">
        <v>87</v>
      </c>
      <c r="F57" s="372" t="s">
        <v>2599</v>
      </c>
      <c r="G57" s="279">
        <v>30851327</v>
      </c>
      <c r="H57" s="183">
        <v>0</v>
      </c>
      <c r="I57" s="280">
        <v>6</v>
      </c>
      <c r="J57" s="111">
        <f>VLOOKUP(G57,'[2]Seguimiento WOS TROV'!$H:$L,5,0)</f>
        <v>6</v>
      </c>
      <c r="K57" s="116">
        <f>VLOOKUP(G57,'[2]Seguimiento WOS TROV'!$H:$M,6,0)</f>
        <v>0</v>
      </c>
      <c r="L57" s="116">
        <f>VLOOKUP(G57,'[2]Seguimiento WOS TROV'!$H:$N,7,0)</f>
        <v>0</v>
      </c>
      <c r="M57" s="116">
        <f>VLOOKUP(G57,'[2]Seguimiento WOS TROV'!$H:$O,8,0)</f>
        <v>0</v>
      </c>
      <c r="N57" s="281">
        <f t="shared" si="1"/>
        <v>0</v>
      </c>
      <c r="O57" s="281">
        <f t="shared" si="2"/>
        <v>0</v>
      </c>
      <c r="P57" s="269">
        <f>IFERROR(VLOOKUP(C57,Sheet18!A:B,2,0),0)</f>
        <v>49.36</v>
      </c>
      <c r="Q57" s="270">
        <f t="shared" si="3"/>
        <v>0</v>
      </c>
      <c r="R57" s="383">
        <v>45666</v>
      </c>
      <c r="S57" s="383">
        <v>45666</v>
      </c>
      <c r="T57" s="282">
        <f t="shared" si="6"/>
        <v>45667</v>
      </c>
      <c r="U57" s="282">
        <f t="shared" si="5"/>
        <v>45670</v>
      </c>
      <c r="V57" s="117" t="s">
        <v>560</v>
      </c>
      <c r="W57" s="162" t="s">
        <v>561</v>
      </c>
      <c r="X57" s="162"/>
      <c r="Y57" s="162"/>
      <c r="Z57" s="108"/>
      <c r="AA57" s="108"/>
      <c r="AB57" s="110"/>
      <c r="AC57" s="118">
        <v>0</v>
      </c>
    </row>
    <row r="58" spans="1:29" s="126" customFormat="1" ht="13" x14ac:dyDescent="0.2">
      <c r="A58" s="120" t="str">
        <f t="shared" si="0"/>
        <v>L50-I-12-04-30-90-MULT-15X35POUS271964</v>
      </c>
      <c r="B58" s="81">
        <v>45664</v>
      </c>
      <c r="C58" s="273" t="s">
        <v>2607</v>
      </c>
      <c r="D58" s="278" t="s">
        <v>361</v>
      </c>
      <c r="E58" s="135" t="s">
        <v>87</v>
      </c>
      <c r="F58" s="305" t="s">
        <v>2608</v>
      </c>
      <c r="G58" s="108">
        <v>30851328</v>
      </c>
      <c r="H58" s="183">
        <v>0</v>
      </c>
      <c r="I58" s="115">
        <v>2</v>
      </c>
      <c r="J58" s="111">
        <f>VLOOKUP(G58,'[2]Seguimiento WOS TROV'!$H:$L,5,0)</f>
        <v>2</v>
      </c>
      <c r="K58" s="116">
        <f>VLOOKUP(G58,'[2]Seguimiento WOS TROV'!$H:$M,6,0)</f>
        <v>0</v>
      </c>
      <c r="L58" s="116">
        <f>VLOOKUP(G58,'[2]Seguimiento WOS TROV'!$H:$N,7,0)</f>
        <v>0</v>
      </c>
      <c r="M58" s="116">
        <f>VLOOKUP(G58,'[2]Seguimiento WOS TROV'!$H:$O,8,0)</f>
        <v>0</v>
      </c>
      <c r="N58" s="125">
        <f t="shared" si="1"/>
        <v>0</v>
      </c>
      <c r="O58" s="125">
        <f t="shared" si="2"/>
        <v>0</v>
      </c>
      <c r="P58" s="269">
        <f>IFERROR(VLOOKUP(C58,Sheet18!A:B,2,0),0)</f>
        <v>48.8</v>
      </c>
      <c r="Q58" s="270">
        <f t="shared" si="3"/>
        <v>0</v>
      </c>
      <c r="R58" s="119">
        <v>45666</v>
      </c>
      <c r="S58" s="119">
        <v>45666</v>
      </c>
      <c r="T58" s="117">
        <f t="shared" si="6"/>
        <v>45667</v>
      </c>
      <c r="U58" s="117">
        <f t="shared" si="5"/>
        <v>45670</v>
      </c>
      <c r="V58" s="117" t="s">
        <v>560</v>
      </c>
      <c r="W58" s="162" t="s">
        <v>561</v>
      </c>
      <c r="X58" s="162"/>
      <c r="Y58" s="162"/>
      <c r="Z58" s="108"/>
      <c r="AA58" s="108"/>
      <c r="AB58" s="110"/>
      <c r="AC58" s="118">
        <v>0</v>
      </c>
    </row>
    <row r="59" spans="1:29" s="126" customFormat="1" ht="13" x14ac:dyDescent="0.2">
      <c r="A59" s="284" t="str">
        <f t="shared" si="0"/>
        <v>L35-I-12-12-27-90-MULT-120POUS271986</v>
      </c>
      <c r="B59" s="365">
        <v>45664</v>
      </c>
      <c r="C59" s="367" t="s">
        <v>488</v>
      </c>
      <c r="D59" s="278" t="s">
        <v>360</v>
      </c>
      <c r="E59" s="302" t="s">
        <v>87</v>
      </c>
      <c r="F59" s="369" t="s">
        <v>2609</v>
      </c>
      <c r="G59" s="286">
        <v>30851329</v>
      </c>
      <c r="H59" s="183">
        <v>0</v>
      </c>
      <c r="I59" s="287">
        <v>1</v>
      </c>
      <c r="J59" s="111">
        <f>VLOOKUP(G59,'[2]Seguimiento WOS TROV'!$H:$L,5,0)</f>
        <v>1</v>
      </c>
      <c r="K59" s="116">
        <f>VLOOKUP(G59,'[2]Seguimiento WOS TROV'!$H:$M,6,0)</f>
        <v>0</v>
      </c>
      <c r="L59" s="116">
        <f>VLOOKUP(G59,'[2]Seguimiento WOS TROV'!$H:$N,7,0)</f>
        <v>0</v>
      </c>
      <c r="M59" s="116">
        <f>VLOOKUP(G59,'[2]Seguimiento WOS TROV'!$H:$O,8,0)</f>
        <v>0</v>
      </c>
      <c r="N59" s="289">
        <f t="shared" si="1"/>
        <v>0</v>
      </c>
      <c r="O59" s="289">
        <f t="shared" si="2"/>
        <v>0</v>
      </c>
      <c r="P59" s="269">
        <f>IFERROR(VLOOKUP(C59,Sheet18!A:B,2,0),0)</f>
        <v>42.66</v>
      </c>
      <c r="Q59" s="270">
        <f t="shared" si="3"/>
        <v>0</v>
      </c>
      <c r="R59" s="382">
        <v>45666</v>
      </c>
      <c r="S59" s="382">
        <v>45666</v>
      </c>
      <c r="T59" s="290">
        <f t="shared" si="6"/>
        <v>45667</v>
      </c>
      <c r="U59" s="290">
        <f t="shared" si="5"/>
        <v>45670</v>
      </c>
      <c r="V59" s="117" t="s">
        <v>560</v>
      </c>
      <c r="W59" s="162" t="s">
        <v>561</v>
      </c>
      <c r="X59" s="162"/>
      <c r="Y59" s="162"/>
      <c r="Z59" s="108"/>
      <c r="AA59" s="108"/>
      <c r="AB59" s="110"/>
      <c r="AC59" s="118">
        <v>0</v>
      </c>
    </row>
    <row r="60" spans="1:29" s="126" customFormat="1" ht="13" x14ac:dyDescent="0.2">
      <c r="A60" s="284" t="str">
        <f t="shared" si="0"/>
        <v>L35-I-48-12-27-90-MULT-120POUS271986</v>
      </c>
      <c r="B60" s="364">
        <v>45664</v>
      </c>
      <c r="C60" s="368" t="s">
        <v>1837</v>
      </c>
      <c r="D60" s="278" t="s">
        <v>364</v>
      </c>
      <c r="E60" s="283" t="s">
        <v>87</v>
      </c>
      <c r="F60" s="372" t="s">
        <v>2609</v>
      </c>
      <c r="G60" s="279">
        <v>30851330</v>
      </c>
      <c r="H60" s="183">
        <v>0</v>
      </c>
      <c r="I60" s="280">
        <v>4</v>
      </c>
      <c r="J60" s="111">
        <f>VLOOKUP(G60,'[2]Seguimiento WOS TROV'!$H:$L,5,0)</f>
        <v>4</v>
      </c>
      <c r="K60" s="116">
        <f>VLOOKUP(G60,'[2]Seguimiento WOS TROV'!$H:$M,6,0)</f>
        <v>0</v>
      </c>
      <c r="L60" s="116">
        <f>VLOOKUP(G60,'[2]Seguimiento WOS TROV'!$H:$N,7,0)</f>
        <v>0</v>
      </c>
      <c r="M60" s="116">
        <f>VLOOKUP(G60,'[2]Seguimiento WOS TROV'!$H:$O,8,0)</f>
        <v>0</v>
      </c>
      <c r="N60" s="125">
        <f t="shared" si="1"/>
        <v>0</v>
      </c>
      <c r="O60" s="281">
        <f t="shared" si="2"/>
        <v>0</v>
      </c>
      <c r="P60" s="269">
        <f>IFERROR(VLOOKUP(C60,Sheet18!A:B,2,0),0)</f>
        <v>119.55</v>
      </c>
      <c r="Q60" s="270">
        <f t="shared" si="3"/>
        <v>0</v>
      </c>
      <c r="R60" s="383">
        <v>45666</v>
      </c>
      <c r="S60" s="119">
        <v>45666</v>
      </c>
      <c r="T60" s="282">
        <f t="shared" si="6"/>
        <v>45667</v>
      </c>
      <c r="U60" s="282">
        <f t="shared" si="5"/>
        <v>45670</v>
      </c>
      <c r="V60" s="117" t="s">
        <v>560</v>
      </c>
      <c r="W60" s="162" t="s">
        <v>561</v>
      </c>
      <c r="X60" s="162"/>
      <c r="Y60" s="162"/>
      <c r="Z60" s="108"/>
      <c r="AA60" s="108"/>
      <c r="AB60" s="110"/>
      <c r="AC60" s="118">
        <v>0</v>
      </c>
    </row>
    <row r="61" spans="1:29" s="126" customFormat="1" ht="13" x14ac:dyDescent="0.2">
      <c r="A61" s="120" t="str">
        <f t="shared" si="0"/>
        <v>L35-I-48-12-35-90-MULT-120POUS271985</v>
      </c>
      <c r="B61" s="81">
        <v>45664</v>
      </c>
      <c r="C61" s="273" t="s">
        <v>1654</v>
      </c>
      <c r="D61" s="278" t="s">
        <v>364</v>
      </c>
      <c r="E61" s="135" t="s">
        <v>87</v>
      </c>
      <c r="F61" s="305" t="s">
        <v>2610</v>
      </c>
      <c r="G61" s="108">
        <v>30851331</v>
      </c>
      <c r="H61" s="183">
        <v>0</v>
      </c>
      <c r="I61" s="115">
        <v>3</v>
      </c>
      <c r="J61" s="111">
        <f>VLOOKUP(G61,'[2]Seguimiento WOS TROV'!$H:$L,5,0)</f>
        <v>3</v>
      </c>
      <c r="K61" s="116">
        <f>VLOOKUP(G61,'[2]Seguimiento WOS TROV'!$H:$M,6,0)</f>
        <v>0</v>
      </c>
      <c r="L61" s="116">
        <f>VLOOKUP(G61,'[2]Seguimiento WOS TROV'!$H:$N,7,0)</f>
        <v>0</v>
      </c>
      <c r="M61" s="116">
        <f>VLOOKUP(G61,'[2]Seguimiento WOS TROV'!$H:$O,8,0)</f>
        <v>0</v>
      </c>
      <c r="N61" s="289">
        <f t="shared" si="1"/>
        <v>0</v>
      </c>
      <c r="O61" s="125">
        <f t="shared" si="2"/>
        <v>0</v>
      </c>
      <c r="P61" s="269">
        <f>IFERROR(VLOOKUP(C61,Sheet18!A:B,2,0),0)</f>
        <v>116.45</v>
      </c>
      <c r="Q61" s="270">
        <f t="shared" si="3"/>
        <v>0</v>
      </c>
      <c r="R61" s="119">
        <v>45666</v>
      </c>
      <c r="S61" s="119">
        <v>45666</v>
      </c>
      <c r="T61" s="117">
        <f t="shared" si="6"/>
        <v>45667</v>
      </c>
      <c r="U61" s="117">
        <f t="shared" si="5"/>
        <v>45670</v>
      </c>
      <c r="V61" s="117" t="s">
        <v>560</v>
      </c>
      <c r="W61" s="162" t="s">
        <v>561</v>
      </c>
      <c r="X61" s="162"/>
      <c r="Y61" s="162"/>
      <c r="Z61" s="108"/>
      <c r="AA61" s="108"/>
      <c r="AB61" s="110"/>
      <c r="AC61" s="118"/>
    </row>
    <row r="62" spans="1:29" s="126" customFormat="1" ht="13" x14ac:dyDescent="0.2">
      <c r="A62" s="120" t="str">
        <f t="shared" si="0"/>
        <v>L50-E-12-06-27-90-MULT-9X29POUS271982</v>
      </c>
      <c r="B62" s="81">
        <v>45664</v>
      </c>
      <c r="C62" s="273" t="s">
        <v>2611</v>
      </c>
      <c r="D62" s="278" t="s">
        <v>362</v>
      </c>
      <c r="E62" s="135" t="s">
        <v>87</v>
      </c>
      <c r="F62" s="305" t="s">
        <v>2612</v>
      </c>
      <c r="G62" s="108">
        <v>30851332</v>
      </c>
      <c r="H62" s="183">
        <v>0</v>
      </c>
      <c r="I62" s="115">
        <v>3</v>
      </c>
      <c r="J62" s="111">
        <f>VLOOKUP(G62,'[2]Seguimiento WOS TROV'!$H:$L,5,0)</f>
        <v>3</v>
      </c>
      <c r="K62" s="116">
        <f>VLOOKUP(G62,'[2]Seguimiento WOS TROV'!$H:$M,6,0)</f>
        <v>0</v>
      </c>
      <c r="L62" s="116">
        <f>VLOOKUP(G62,'[2]Seguimiento WOS TROV'!$H:$N,7,0)</f>
        <v>0</v>
      </c>
      <c r="M62" s="116">
        <f>VLOOKUP(G62,'[2]Seguimiento WOS TROV'!$H:$O,8,0)</f>
        <v>0</v>
      </c>
      <c r="N62" s="125">
        <f t="shared" si="1"/>
        <v>0</v>
      </c>
      <c r="O62" s="125">
        <f t="shared" si="2"/>
        <v>0</v>
      </c>
      <c r="P62" s="269">
        <f>IFERROR(VLOOKUP(C62,Sheet18!A:B,2,0),0)</f>
        <v>50.75</v>
      </c>
      <c r="Q62" s="270">
        <f t="shared" si="3"/>
        <v>0</v>
      </c>
      <c r="R62" s="119">
        <v>45666</v>
      </c>
      <c r="S62" s="119">
        <v>45666</v>
      </c>
      <c r="T62" s="117">
        <f t="shared" si="6"/>
        <v>45667</v>
      </c>
      <c r="U62" s="117">
        <f t="shared" si="5"/>
        <v>45670</v>
      </c>
      <c r="V62" s="117" t="s">
        <v>560</v>
      </c>
      <c r="W62" s="162" t="s">
        <v>561</v>
      </c>
      <c r="X62" s="162"/>
      <c r="Y62" s="162"/>
      <c r="Z62" s="108"/>
      <c r="AA62" s="108"/>
      <c r="AB62" s="110"/>
      <c r="AC62" s="118"/>
    </row>
    <row r="63" spans="1:29" s="126" customFormat="1" ht="13" x14ac:dyDescent="0.2">
      <c r="A63" s="284" t="str">
        <f t="shared" si="0"/>
        <v>L50-I-12-10-27-90-MULT-70X70POUS271986</v>
      </c>
      <c r="B63" s="365">
        <v>45664</v>
      </c>
      <c r="C63" s="367" t="s">
        <v>2613</v>
      </c>
      <c r="D63" s="278" t="s">
        <v>361</v>
      </c>
      <c r="E63" s="302" t="s">
        <v>87</v>
      </c>
      <c r="F63" s="369" t="s">
        <v>2609</v>
      </c>
      <c r="G63" s="286">
        <v>30851333</v>
      </c>
      <c r="H63" s="183">
        <v>0</v>
      </c>
      <c r="I63" s="287">
        <v>8</v>
      </c>
      <c r="J63" s="111">
        <f>VLOOKUP(G63,'[2]Seguimiento WOS TROV'!$H:$L,5,0)</f>
        <v>8</v>
      </c>
      <c r="K63" s="116">
        <f>VLOOKUP(G63,'[2]Seguimiento WOS TROV'!$H:$M,6,0)</f>
        <v>0</v>
      </c>
      <c r="L63" s="116">
        <f>VLOOKUP(G63,'[2]Seguimiento WOS TROV'!$H:$N,7,0)</f>
        <v>0</v>
      </c>
      <c r="M63" s="116">
        <f>VLOOKUP(G63,'[2]Seguimiento WOS TROV'!$H:$O,8,0)</f>
        <v>0</v>
      </c>
      <c r="N63" s="289">
        <f t="shared" si="1"/>
        <v>0</v>
      </c>
      <c r="O63" s="289">
        <f t="shared" si="2"/>
        <v>0</v>
      </c>
      <c r="P63" s="269">
        <f>IFERROR(VLOOKUP(C63,Sheet18!A:B,2,0),0)</f>
        <v>48.1</v>
      </c>
      <c r="Q63" s="270">
        <f t="shared" si="3"/>
        <v>0</v>
      </c>
      <c r="R63" s="382">
        <v>45666</v>
      </c>
      <c r="S63" s="382">
        <v>45666</v>
      </c>
      <c r="T63" s="290">
        <f t="shared" si="6"/>
        <v>45667</v>
      </c>
      <c r="U63" s="290">
        <f t="shared" si="5"/>
        <v>45670</v>
      </c>
      <c r="V63" s="117" t="s">
        <v>560</v>
      </c>
      <c r="W63" s="162" t="s">
        <v>561</v>
      </c>
      <c r="X63" s="162"/>
      <c r="Y63" s="162"/>
      <c r="Z63" s="108"/>
      <c r="AA63" s="108"/>
      <c r="AB63" s="110"/>
      <c r="AC63" s="118"/>
    </row>
    <row r="64" spans="1:29" s="126" customFormat="1" ht="13" x14ac:dyDescent="0.2">
      <c r="A64" s="120" t="str">
        <f t="shared" si="0"/>
        <v>L50-I-12-12-27-90-MULT-15X15POUS271986</v>
      </c>
      <c r="B64" s="81">
        <v>45664</v>
      </c>
      <c r="C64" s="273" t="s">
        <v>2614</v>
      </c>
      <c r="D64" s="278" t="s">
        <v>361</v>
      </c>
      <c r="E64" s="135" t="s">
        <v>87</v>
      </c>
      <c r="F64" s="305" t="s">
        <v>2609</v>
      </c>
      <c r="G64" s="108">
        <v>30851334</v>
      </c>
      <c r="H64" s="183">
        <v>0</v>
      </c>
      <c r="I64" s="115">
        <v>15</v>
      </c>
      <c r="J64" s="111">
        <f>VLOOKUP(G64,'[2]Seguimiento WOS TROV'!$H:$L,5,0)</f>
        <v>15</v>
      </c>
      <c r="K64" s="116">
        <f>VLOOKUP(G64,'[2]Seguimiento WOS TROV'!$H:$M,6,0)</f>
        <v>0</v>
      </c>
      <c r="L64" s="116">
        <f>VLOOKUP(G64,'[2]Seguimiento WOS TROV'!$H:$N,7,0)</f>
        <v>0</v>
      </c>
      <c r="M64" s="116">
        <f>VLOOKUP(G64,'[2]Seguimiento WOS TROV'!$H:$O,8,0)</f>
        <v>0</v>
      </c>
      <c r="N64" s="125">
        <f t="shared" si="1"/>
        <v>0</v>
      </c>
      <c r="O64" s="125">
        <f t="shared" si="2"/>
        <v>0</v>
      </c>
      <c r="P64" s="269">
        <f>IFERROR(VLOOKUP(C64,Sheet18!A:B,2,0),0)</f>
        <v>49.18</v>
      </c>
      <c r="Q64" s="270">
        <f t="shared" si="3"/>
        <v>0</v>
      </c>
      <c r="R64" s="119">
        <v>45666</v>
      </c>
      <c r="S64" s="119">
        <v>45666</v>
      </c>
      <c r="T64" s="117">
        <f t="shared" si="6"/>
        <v>45667</v>
      </c>
      <c r="U64" s="117">
        <f t="shared" si="5"/>
        <v>45670</v>
      </c>
      <c r="V64" s="117" t="s">
        <v>560</v>
      </c>
      <c r="W64" s="162" t="s">
        <v>561</v>
      </c>
      <c r="X64" s="162"/>
      <c r="Y64" s="162"/>
      <c r="Z64" s="108"/>
      <c r="AA64" s="108"/>
      <c r="AB64" s="110"/>
      <c r="AC64" s="118"/>
    </row>
    <row r="65" spans="1:29" s="126" customFormat="1" ht="13" x14ac:dyDescent="0.2">
      <c r="A65" s="276" t="str">
        <f t="shared" si="0"/>
        <v>L35-I-12-02-30-80-MULT-120POUS272017</v>
      </c>
      <c r="B65" s="364">
        <v>45664</v>
      </c>
      <c r="C65" s="368" t="s">
        <v>111</v>
      </c>
      <c r="D65" s="278" t="s">
        <v>360</v>
      </c>
      <c r="E65" s="283" t="s">
        <v>87</v>
      </c>
      <c r="F65" s="372" t="s">
        <v>2615</v>
      </c>
      <c r="G65" s="279">
        <v>30851335</v>
      </c>
      <c r="H65" s="183">
        <v>0</v>
      </c>
      <c r="I65" s="280">
        <v>20</v>
      </c>
      <c r="J65" s="111">
        <f>VLOOKUP(G65,'[2]Seguimiento WOS TROV'!$H:$L,5,0)</f>
        <v>20</v>
      </c>
      <c r="K65" s="116">
        <f>VLOOKUP(G65,'[2]Seguimiento WOS TROV'!$H:$M,6,0)</f>
        <v>0</v>
      </c>
      <c r="L65" s="116">
        <f>VLOOKUP(G65,'[2]Seguimiento WOS TROV'!$H:$N,7,0)</f>
        <v>0</v>
      </c>
      <c r="M65" s="116">
        <f>VLOOKUP(G65,'[2]Seguimiento WOS TROV'!$H:$O,8,0)</f>
        <v>0</v>
      </c>
      <c r="N65" s="281">
        <f t="shared" si="1"/>
        <v>0</v>
      </c>
      <c r="O65" s="281">
        <f t="shared" si="2"/>
        <v>0</v>
      </c>
      <c r="P65" s="269">
        <f>IFERROR(VLOOKUP(C65,Sheet18!A:B,2,0),0)</f>
        <v>38.020000000000003</v>
      </c>
      <c r="Q65" s="270">
        <f t="shared" si="3"/>
        <v>0</v>
      </c>
      <c r="R65" s="383">
        <v>45666</v>
      </c>
      <c r="S65" s="383">
        <v>45666</v>
      </c>
      <c r="T65" s="282">
        <f t="shared" si="6"/>
        <v>45667</v>
      </c>
      <c r="U65" s="282">
        <f t="shared" si="5"/>
        <v>45670</v>
      </c>
      <c r="V65" s="117" t="s">
        <v>560</v>
      </c>
      <c r="W65" s="162" t="s">
        <v>561</v>
      </c>
      <c r="X65" s="162"/>
      <c r="Y65" s="162"/>
      <c r="Z65" s="108"/>
      <c r="AA65" s="108"/>
      <c r="AB65" s="110"/>
      <c r="AC65" s="118"/>
    </row>
    <row r="66" spans="1:29" s="126" customFormat="1" ht="13" x14ac:dyDescent="0.2">
      <c r="A66" s="120" t="str">
        <f t="shared" ref="A66:A129" si="7">CONCATENATE(C66,F66)</f>
        <v>L35-I-12-08-30-80-MULT-120POUS272021</v>
      </c>
      <c r="B66" s="81">
        <v>45664</v>
      </c>
      <c r="C66" s="273" t="s">
        <v>793</v>
      </c>
      <c r="D66" s="278" t="s">
        <v>360</v>
      </c>
      <c r="E66" s="135" t="s">
        <v>87</v>
      </c>
      <c r="F66" s="305" t="s">
        <v>2616</v>
      </c>
      <c r="G66" s="108">
        <v>30851336</v>
      </c>
      <c r="H66" s="183">
        <v>0</v>
      </c>
      <c r="I66" s="115">
        <v>2</v>
      </c>
      <c r="J66" s="111">
        <f>VLOOKUP(G66,'[2]Seguimiento WOS TROV'!$H:$L,5,0)</f>
        <v>2</v>
      </c>
      <c r="K66" s="116">
        <f>VLOOKUP(G66,'[2]Seguimiento WOS TROV'!$H:$M,6,0)</f>
        <v>0</v>
      </c>
      <c r="L66" s="116">
        <f>VLOOKUP(G66,'[2]Seguimiento WOS TROV'!$H:$N,7,0)</f>
        <v>0</v>
      </c>
      <c r="M66" s="116">
        <f>VLOOKUP(G66,'[2]Seguimiento WOS TROV'!$H:$O,8,0)</f>
        <v>0</v>
      </c>
      <c r="N66" s="125">
        <f t="shared" ref="N66:N129" si="8">J66-I66</f>
        <v>0</v>
      </c>
      <c r="O66" s="125">
        <f t="shared" ref="O66:O129" si="9">+N66*-1</f>
        <v>0</v>
      </c>
      <c r="P66" s="269">
        <f>IFERROR(VLOOKUP(C66,Sheet18!A:B,2,0),0)</f>
        <v>38.020000000000003</v>
      </c>
      <c r="Q66" s="270">
        <f t="shared" ref="Q66:Q129" si="10">+P66*O66</f>
        <v>0</v>
      </c>
      <c r="R66" s="119">
        <v>45666</v>
      </c>
      <c r="S66" s="119">
        <v>45666</v>
      </c>
      <c r="T66" s="117">
        <f t="shared" si="6"/>
        <v>45667</v>
      </c>
      <c r="U66" s="117">
        <f t="shared" si="5"/>
        <v>45670</v>
      </c>
      <c r="V66" s="117" t="s">
        <v>560</v>
      </c>
      <c r="W66" s="162" t="s">
        <v>561</v>
      </c>
      <c r="X66" s="162"/>
      <c r="Y66" s="162"/>
      <c r="Z66" s="108"/>
      <c r="AA66" s="108"/>
      <c r="AB66" s="110"/>
      <c r="AC66" s="118"/>
    </row>
    <row r="67" spans="1:29" s="126" customFormat="1" ht="13" x14ac:dyDescent="0.2">
      <c r="A67" s="293" t="str">
        <f t="shared" si="7"/>
        <v>L35-I-48-08-30-80-MULT-120POUS272021</v>
      </c>
      <c r="B67" s="366">
        <v>45664</v>
      </c>
      <c r="C67" s="371" t="s">
        <v>500</v>
      </c>
      <c r="D67" s="278" t="s">
        <v>364</v>
      </c>
      <c r="E67" s="300" t="s">
        <v>87</v>
      </c>
      <c r="F67" s="373" t="s">
        <v>2616</v>
      </c>
      <c r="G67" s="295">
        <v>30851337</v>
      </c>
      <c r="H67" s="183">
        <v>0</v>
      </c>
      <c r="I67" s="296">
        <v>2</v>
      </c>
      <c r="J67" s="111">
        <f>VLOOKUP(G67,'[2]Seguimiento WOS TROV'!$H:$L,5,0)</f>
        <v>2</v>
      </c>
      <c r="K67" s="116">
        <f>VLOOKUP(G67,'[2]Seguimiento WOS TROV'!$H:$M,6,0)</f>
        <v>0</v>
      </c>
      <c r="L67" s="116">
        <f>VLOOKUP(G67,'[2]Seguimiento WOS TROV'!$H:$N,7,0)</f>
        <v>0</v>
      </c>
      <c r="M67" s="116">
        <f>VLOOKUP(G67,'[2]Seguimiento WOS TROV'!$H:$O,8,0)</f>
        <v>0</v>
      </c>
      <c r="N67" s="297">
        <f t="shared" si="8"/>
        <v>0</v>
      </c>
      <c r="O67" s="297">
        <f t="shared" si="9"/>
        <v>0</v>
      </c>
      <c r="P67" s="269">
        <f>IFERROR(VLOOKUP(C67,Sheet18!A:B,2,0),0)</f>
        <v>99.6</v>
      </c>
      <c r="Q67" s="270">
        <f t="shared" si="10"/>
        <v>0</v>
      </c>
      <c r="R67" s="384">
        <v>45666</v>
      </c>
      <c r="S67" s="384">
        <v>45666</v>
      </c>
      <c r="T67" s="298">
        <f t="shared" si="6"/>
        <v>45667</v>
      </c>
      <c r="U67" s="298">
        <f t="shared" si="5"/>
        <v>45670</v>
      </c>
      <c r="V67" s="117" t="s">
        <v>560</v>
      </c>
      <c r="W67" s="162" t="s">
        <v>561</v>
      </c>
      <c r="X67" s="162"/>
      <c r="Y67" s="162"/>
      <c r="Z67" s="108"/>
      <c r="AA67" s="108"/>
      <c r="AB67" s="110"/>
      <c r="AC67" s="118"/>
    </row>
    <row r="68" spans="1:29" s="126" customFormat="1" ht="13" x14ac:dyDescent="0.2">
      <c r="A68" s="120" t="str">
        <f t="shared" si="7"/>
        <v>L50-E-12-06-30-90-MULT-9X9POUS272018</v>
      </c>
      <c r="B68" s="81">
        <v>45664</v>
      </c>
      <c r="C68" s="273" t="s">
        <v>2617</v>
      </c>
      <c r="D68" s="278" t="s">
        <v>362</v>
      </c>
      <c r="E68" s="135" t="s">
        <v>87</v>
      </c>
      <c r="F68" s="305" t="s">
        <v>2618</v>
      </c>
      <c r="G68" s="108">
        <v>30851338</v>
      </c>
      <c r="H68" s="183">
        <v>0</v>
      </c>
      <c r="I68" s="115">
        <v>3</v>
      </c>
      <c r="J68" s="111">
        <f>VLOOKUP(G68,'[2]Seguimiento WOS TROV'!$H:$L,5,0)</f>
        <v>3</v>
      </c>
      <c r="K68" s="116">
        <f>VLOOKUP(G68,'[2]Seguimiento WOS TROV'!$H:$M,6,0)</f>
        <v>0</v>
      </c>
      <c r="L68" s="116">
        <f>VLOOKUP(G68,'[2]Seguimiento WOS TROV'!$H:$N,7,0)</f>
        <v>0</v>
      </c>
      <c r="M68" s="116">
        <f>VLOOKUP(G68,'[2]Seguimiento WOS TROV'!$H:$O,8,0)</f>
        <v>0</v>
      </c>
      <c r="N68" s="125">
        <f t="shared" si="8"/>
        <v>0</v>
      </c>
      <c r="O68" s="125">
        <f t="shared" si="9"/>
        <v>0</v>
      </c>
      <c r="P68" s="269">
        <f>IFERROR(VLOOKUP(C68,Sheet18!A:B,2,0),0)</f>
        <v>50.754100000000001</v>
      </c>
      <c r="Q68" s="270">
        <f t="shared" si="10"/>
        <v>0</v>
      </c>
      <c r="R68" s="119">
        <v>45666</v>
      </c>
      <c r="S68" s="119">
        <v>45666</v>
      </c>
      <c r="T68" s="117">
        <f t="shared" si="6"/>
        <v>45667</v>
      </c>
      <c r="U68" s="117">
        <f t="shared" si="5"/>
        <v>45670</v>
      </c>
      <c r="V68" s="117" t="s">
        <v>560</v>
      </c>
      <c r="W68" s="162" t="s">
        <v>561</v>
      </c>
      <c r="X68" s="162"/>
      <c r="Y68" s="162"/>
      <c r="Z68" s="108"/>
      <c r="AA68" s="108"/>
      <c r="AB68" s="110"/>
      <c r="AC68" s="118"/>
    </row>
    <row r="69" spans="1:29" s="126" customFormat="1" ht="13" x14ac:dyDescent="0.2">
      <c r="A69" s="284" t="str">
        <f t="shared" si="7"/>
        <v>L50-E-12-12-30-80-MULT-15X15POUS272014</v>
      </c>
      <c r="B69" s="365">
        <v>45664</v>
      </c>
      <c r="C69" s="367" t="s">
        <v>2619</v>
      </c>
      <c r="D69" s="278" t="s">
        <v>362</v>
      </c>
      <c r="E69" s="302" t="s">
        <v>87</v>
      </c>
      <c r="F69" s="369" t="s">
        <v>2620</v>
      </c>
      <c r="G69" s="286">
        <v>30851339</v>
      </c>
      <c r="H69" s="183">
        <v>0</v>
      </c>
      <c r="I69" s="287">
        <v>8</v>
      </c>
      <c r="J69" s="111">
        <f>VLOOKUP(G69,'[2]Seguimiento WOS TROV'!$H:$L,5,0)</f>
        <v>8</v>
      </c>
      <c r="K69" s="116">
        <f>VLOOKUP(G69,'[2]Seguimiento WOS TROV'!$H:$M,6,0)</f>
        <v>0</v>
      </c>
      <c r="L69" s="116">
        <f>VLOOKUP(G69,'[2]Seguimiento WOS TROV'!$H:$N,7,0)</f>
        <v>0</v>
      </c>
      <c r="M69" s="116">
        <f>VLOOKUP(G69,'[2]Seguimiento WOS TROV'!$H:$O,8,0)</f>
        <v>0</v>
      </c>
      <c r="N69" s="289">
        <f t="shared" si="8"/>
        <v>0</v>
      </c>
      <c r="O69" s="289">
        <f t="shared" si="9"/>
        <v>0</v>
      </c>
      <c r="P69" s="269">
        <f>IFERROR(VLOOKUP(C69,Sheet18!A:B,2,0),0)</f>
        <v>49.151800000000001</v>
      </c>
      <c r="Q69" s="270">
        <f t="shared" si="10"/>
        <v>0</v>
      </c>
      <c r="R69" s="382">
        <v>45666</v>
      </c>
      <c r="S69" s="382">
        <v>45666</v>
      </c>
      <c r="T69" s="290">
        <f t="shared" si="6"/>
        <v>45667</v>
      </c>
      <c r="U69" s="290">
        <f t="shared" si="5"/>
        <v>45670</v>
      </c>
      <c r="V69" s="117" t="s">
        <v>560</v>
      </c>
      <c r="W69" s="162" t="s">
        <v>561</v>
      </c>
      <c r="X69" s="162"/>
      <c r="Y69" s="162"/>
      <c r="Z69" s="108"/>
      <c r="AA69" s="108"/>
      <c r="AB69" s="110"/>
      <c r="AC69" s="118"/>
    </row>
    <row r="70" spans="1:29" s="126" customFormat="1" ht="13" x14ac:dyDescent="0.2">
      <c r="A70" s="120" t="str">
        <f t="shared" si="7"/>
        <v>L50-E-12-12-35-80-MULT-70X70POUS272022</v>
      </c>
      <c r="B70" s="81">
        <v>45664</v>
      </c>
      <c r="C70" s="273" t="s">
        <v>2621</v>
      </c>
      <c r="D70" s="278" t="s">
        <v>362</v>
      </c>
      <c r="E70" s="135" t="s">
        <v>87</v>
      </c>
      <c r="F70" s="305" t="s">
        <v>2622</v>
      </c>
      <c r="G70" s="108">
        <v>30851340</v>
      </c>
      <c r="H70" s="183">
        <v>0</v>
      </c>
      <c r="I70" s="115">
        <v>1</v>
      </c>
      <c r="J70" s="111">
        <f>VLOOKUP(G70,'[2]Seguimiento WOS TROV'!$H:$L,5,0)</f>
        <v>1</v>
      </c>
      <c r="K70" s="116">
        <f>VLOOKUP(G70,'[2]Seguimiento WOS TROV'!$H:$M,6,0)</f>
        <v>0</v>
      </c>
      <c r="L70" s="116">
        <f>VLOOKUP(G70,'[2]Seguimiento WOS TROV'!$H:$N,7,0)</f>
        <v>0</v>
      </c>
      <c r="M70" s="116">
        <f>VLOOKUP(G70,'[2]Seguimiento WOS TROV'!$H:$O,8,0)</f>
        <v>0</v>
      </c>
      <c r="N70" s="125">
        <f t="shared" si="8"/>
        <v>0</v>
      </c>
      <c r="O70" s="125">
        <f t="shared" si="9"/>
        <v>0</v>
      </c>
      <c r="P70" s="269">
        <f>IFERROR(VLOOKUP(C70,Sheet18!A:B,2,0),0)</f>
        <v>48.0747</v>
      </c>
      <c r="Q70" s="270">
        <f t="shared" si="10"/>
        <v>0</v>
      </c>
      <c r="R70" s="119">
        <v>45666</v>
      </c>
      <c r="S70" s="119">
        <v>45666</v>
      </c>
      <c r="T70" s="117">
        <f t="shared" si="6"/>
        <v>45667</v>
      </c>
      <c r="U70" s="117">
        <f t="shared" si="5"/>
        <v>45670</v>
      </c>
      <c r="V70" s="117" t="s">
        <v>560</v>
      </c>
      <c r="W70" s="162" t="s">
        <v>561</v>
      </c>
      <c r="X70" s="162"/>
      <c r="Y70" s="162"/>
      <c r="Z70" s="108"/>
      <c r="AA70" s="108"/>
      <c r="AB70" s="110"/>
      <c r="AC70" s="118"/>
    </row>
    <row r="71" spans="1:29" s="126" customFormat="1" ht="13" x14ac:dyDescent="0.2">
      <c r="A71" s="120" t="str">
        <f t="shared" si="7"/>
        <v>L50-I-12-06-27-90-MULT-ASYMPOUS272016</v>
      </c>
      <c r="B71" s="81">
        <v>45664</v>
      </c>
      <c r="C71" s="273" t="s">
        <v>2595</v>
      </c>
      <c r="D71" s="278" t="s">
        <v>361</v>
      </c>
      <c r="E71" s="135" t="s">
        <v>87</v>
      </c>
      <c r="F71" s="305" t="s">
        <v>2623</v>
      </c>
      <c r="G71" s="108">
        <v>30851341</v>
      </c>
      <c r="H71" s="183">
        <v>0</v>
      </c>
      <c r="I71" s="115">
        <v>4</v>
      </c>
      <c r="J71" s="111">
        <f>VLOOKUP(G71,'[2]Seguimiento WOS TROV'!$H:$L,5,0)</f>
        <v>4</v>
      </c>
      <c r="K71" s="116">
        <f>VLOOKUP(G71,'[2]Seguimiento WOS TROV'!$H:$M,6,0)</f>
        <v>0</v>
      </c>
      <c r="L71" s="116">
        <f>VLOOKUP(G71,'[2]Seguimiento WOS TROV'!$H:$N,7,0)</f>
        <v>0</v>
      </c>
      <c r="M71" s="116">
        <f>VLOOKUP(G71,'[2]Seguimiento WOS TROV'!$H:$O,8,0)</f>
        <v>0</v>
      </c>
      <c r="N71" s="125">
        <f t="shared" si="8"/>
        <v>0</v>
      </c>
      <c r="O71" s="125">
        <f t="shared" si="9"/>
        <v>0</v>
      </c>
      <c r="P71" s="269">
        <f>IFERROR(VLOOKUP(C71,Sheet18!A:B,2,0),0)</f>
        <v>49.15</v>
      </c>
      <c r="Q71" s="270">
        <f t="shared" si="10"/>
        <v>0</v>
      </c>
      <c r="R71" s="119">
        <v>45666</v>
      </c>
      <c r="S71" s="119">
        <v>45666</v>
      </c>
      <c r="T71" s="117">
        <f t="shared" si="6"/>
        <v>45667</v>
      </c>
      <c r="U71" s="117">
        <f t="shared" si="5"/>
        <v>45670</v>
      </c>
      <c r="V71" s="117" t="s">
        <v>560</v>
      </c>
      <c r="W71" s="162" t="s">
        <v>561</v>
      </c>
      <c r="X71" s="162"/>
      <c r="Y71" s="162"/>
      <c r="Z71" s="108"/>
      <c r="AA71" s="108"/>
      <c r="AB71" s="110"/>
      <c r="AC71" s="118"/>
    </row>
    <row r="72" spans="1:29" s="126" customFormat="1" ht="10.5" x14ac:dyDescent="0.2">
      <c r="A72" s="276" t="str">
        <f t="shared" si="7"/>
        <v>L50-I-12-04-27-90-MULT-9X9POUS270320</v>
      </c>
      <c r="B72" s="364">
        <v>45621</v>
      </c>
      <c r="C72" s="276" t="s">
        <v>1636</v>
      </c>
      <c r="D72" s="278" t="s">
        <v>361</v>
      </c>
      <c r="E72" s="279" t="s">
        <v>87</v>
      </c>
      <c r="F72" s="279" t="s">
        <v>1509</v>
      </c>
      <c r="G72" s="279">
        <v>30850765</v>
      </c>
      <c r="H72" s="183">
        <v>0</v>
      </c>
      <c r="I72" s="280">
        <v>1</v>
      </c>
      <c r="J72" s="111">
        <f>VLOOKUP(G72,'[2]Seguimiento WOS TROV'!$H:$L,5,0)</f>
        <v>1</v>
      </c>
      <c r="K72" s="116">
        <f>VLOOKUP(G72,'[2]Seguimiento WOS TROV'!$H:$M,6,0)</f>
        <v>0</v>
      </c>
      <c r="L72" s="116">
        <f>VLOOKUP(G72,'[2]Seguimiento WOS TROV'!$H:$N,7,0)</f>
        <v>0</v>
      </c>
      <c r="M72" s="116">
        <f>VLOOKUP(G72,'[2]Seguimiento WOS TROV'!$H:$O,8,0)</f>
        <v>0</v>
      </c>
      <c r="N72" s="281">
        <f t="shared" si="8"/>
        <v>0</v>
      </c>
      <c r="O72" s="281">
        <f t="shared" si="9"/>
        <v>0</v>
      </c>
      <c r="P72" s="269">
        <v>48.6</v>
      </c>
      <c r="Q72" s="270">
        <f t="shared" si="10"/>
        <v>0</v>
      </c>
      <c r="R72" s="383">
        <v>45629</v>
      </c>
      <c r="S72" s="383">
        <v>45667</v>
      </c>
      <c r="T72" s="282">
        <f t="shared" si="6"/>
        <v>45670</v>
      </c>
      <c r="U72" s="282">
        <f t="shared" si="5"/>
        <v>45671</v>
      </c>
      <c r="V72" s="117" t="s">
        <v>560</v>
      </c>
      <c r="W72" s="162" t="s">
        <v>561</v>
      </c>
      <c r="X72" s="162" t="s">
        <v>561</v>
      </c>
      <c r="Y72" s="162" t="e">
        <f>VLOOKUP(G72,[4]Sheet14!$A:$A,1,0)</f>
        <v>#N/A</v>
      </c>
      <c r="Z72" s="108" t="e">
        <f>VLOOKUP(G72,#REF!,1,0)</f>
        <v>#REF!</v>
      </c>
      <c r="AA72" s="108"/>
      <c r="AB72" s="110"/>
      <c r="AC72" s="118"/>
    </row>
    <row r="73" spans="1:29" s="126" customFormat="1" ht="10.5" x14ac:dyDescent="0.2">
      <c r="A73" s="120" t="str">
        <f t="shared" si="7"/>
        <v>L50-I-12-10-40-90-MULT-25X45POUS270993</v>
      </c>
      <c r="B73" s="81">
        <v>45621</v>
      </c>
      <c r="C73" s="120" t="s">
        <v>1645</v>
      </c>
      <c r="D73" s="278" t="s">
        <v>361</v>
      </c>
      <c r="E73" s="108" t="s">
        <v>87</v>
      </c>
      <c r="F73" s="108" t="s">
        <v>1136</v>
      </c>
      <c r="G73" s="108">
        <v>30850775</v>
      </c>
      <c r="H73" s="183">
        <v>0</v>
      </c>
      <c r="I73" s="115">
        <v>159</v>
      </c>
      <c r="J73" s="111">
        <f>VLOOKUP(G73,'[2]Seguimiento WOS TROV'!$H:$L,5,0)</f>
        <v>159</v>
      </c>
      <c r="K73" s="116">
        <f>VLOOKUP(G73,'[2]Seguimiento WOS TROV'!$H:$M,6,0)</f>
        <v>0</v>
      </c>
      <c r="L73" s="116">
        <f>VLOOKUP(G73,'[2]Seguimiento WOS TROV'!$H:$N,7,0)</f>
        <v>0</v>
      </c>
      <c r="M73" s="116">
        <f>VLOOKUP(G73,'[2]Seguimiento WOS TROV'!$H:$O,8,0)</f>
        <v>0</v>
      </c>
      <c r="N73" s="125">
        <f t="shared" si="8"/>
        <v>0</v>
      </c>
      <c r="O73" s="125">
        <f t="shared" si="9"/>
        <v>0</v>
      </c>
      <c r="P73" s="269">
        <v>47.3</v>
      </c>
      <c r="Q73" s="270">
        <f t="shared" si="10"/>
        <v>0</v>
      </c>
      <c r="R73" s="119">
        <v>45629</v>
      </c>
      <c r="S73" s="119">
        <v>45667</v>
      </c>
      <c r="T73" s="117">
        <f t="shared" si="6"/>
        <v>45670</v>
      </c>
      <c r="U73" s="117">
        <f t="shared" si="5"/>
        <v>45671</v>
      </c>
      <c r="V73" s="117" t="s">
        <v>560</v>
      </c>
      <c r="W73" s="162" t="s">
        <v>561</v>
      </c>
      <c r="X73" s="162" t="s">
        <v>561</v>
      </c>
      <c r="Y73" s="162" t="e">
        <f>VLOOKUP(G73,[4]Sheet14!$A:$A,1,0)</f>
        <v>#N/A</v>
      </c>
      <c r="Z73" s="108" t="e">
        <f>VLOOKUP(G73,#REF!,1,0)</f>
        <v>#REF!</v>
      </c>
      <c r="AA73" s="108"/>
      <c r="AB73" s="110"/>
      <c r="AC73" s="118"/>
    </row>
    <row r="74" spans="1:29" s="126" customFormat="1" ht="10.5" x14ac:dyDescent="0.2">
      <c r="A74" s="284" t="str">
        <f t="shared" si="7"/>
        <v>L50-I-48-08-30-80-MULT-9X59POUS270218</v>
      </c>
      <c r="B74" s="365">
        <v>45625</v>
      </c>
      <c r="C74" s="284" t="s">
        <v>1542</v>
      </c>
      <c r="D74" s="278" t="s">
        <v>365</v>
      </c>
      <c r="E74" s="286" t="s">
        <v>87</v>
      </c>
      <c r="F74" s="286" t="s">
        <v>280</v>
      </c>
      <c r="G74" s="286">
        <v>30850820</v>
      </c>
      <c r="H74" s="183">
        <v>0</v>
      </c>
      <c r="I74" s="287">
        <v>72</v>
      </c>
      <c r="J74" s="111">
        <f>VLOOKUP(G74,'[2]Seguimiento WOS TROV'!$H:$L,5,0)</f>
        <v>72</v>
      </c>
      <c r="K74" s="116">
        <f>VLOOKUP(G74,'[2]Seguimiento WOS TROV'!$H:$M,6,0)</f>
        <v>0</v>
      </c>
      <c r="L74" s="116">
        <f>VLOOKUP(G74,'[2]Seguimiento WOS TROV'!$H:$N,7,0)</f>
        <v>0</v>
      </c>
      <c r="M74" s="116">
        <f>VLOOKUP(G74,'[2]Seguimiento WOS TROV'!$H:$O,8,0)</f>
        <v>0</v>
      </c>
      <c r="N74" s="289">
        <f t="shared" si="8"/>
        <v>0</v>
      </c>
      <c r="O74" s="289">
        <f t="shared" si="9"/>
        <v>0</v>
      </c>
      <c r="P74" s="269">
        <v>131.5</v>
      </c>
      <c r="Q74" s="270">
        <f t="shared" si="10"/>
        <v>0</v>
      </c>
      <c r="R74" s="382">
        <v>45631</v>
      </c>
      <c r="S74" s="382">
        <v>45667</v>
      </c>
      <c r="T74" s="290">
        <f t="shared" si="6"/>
        <v>45670</v>
      </c>
      <c r="U74" s="290">
        <f t="shared" si="5"/>
        <v>45671</v>
      </c>
      <c r="V74" s="117" t="s">
        <v>560</v>
      </c>
      <c r="W74" s="162" t="s">
        <v>561</v>
      </c>
      <c r="X74" s="162" t="s">
        <v>561</v>
      </c>
      <c r="Y74" s="162" t="e">
        <f>VLOOKUP(G74,[4]Sheet14!$A:$A,1,0)</f>
        <v>#N/A</v>
      </c>
      <c r="Z74" s="108" t="e">
        <f>VLOOKUP(G74,#REF!,1,0)</f>
        <v>#REF!</v>
      </c>
      <c r="AA74" s="108"/>
      <c r="AB74" s="110"/>
      <c r="AC74" s="118"/>
    </row>
    <row r="75" spans="1:29" s="126" customFormat="1" ht="10.5" x14ac:dyDescent="0.2">
      <c r="A75" s="120" t="str">
        <f t="shared" si="7"/>
        <v>L50-I-48-12-30-90-MULT-9X29POUS270794</v>
      </c>
      <c r="B75" s="81">
        <v>45625</v>
      </c>
      <c r="C75" s="120" t="s">
        <v>369</v>
      </c>
      <c r="D75" s="278" t="s">
        <v>365</v>
      </c>
      <c r="E75" s="108" t="s">
        <v>87</v>
      </c>
      <c r="F75" s="108" t="s">
        <v>1616</v>
      </c>
      <c r="G75" s="108">
        <v>30850837</v>
      </c>
      <c r="H75" s="183">
        <v>0</v>
      </c>
      <c r="I75" s="115">
        <v>22</v>
      </c>
      <c r="J75" s="111">
        <f>VLOOKUP(G75,'[2]Seguimiento WOS TROV'!$H:$L,5,0)</f>
        <v>22</v>
      </c>
      <c r="K75" s="116">
        <f>VLOOKUP(G75,'[2]Seguimiento WOS TROV'!$H:$M,6,0)</f>
        <v>0</v>
      </c>
      <c r="L75" s="116">
        <f>VLOOKUP(G75,'[2]Seguimiento WOS TROV'!$H:$N,7,0)</f>
        <v>0</v>
      </c>
      <c r="M75" s="116">
        <f>VLOOKUP(G75,'[2]Seguimiento WOS TROV'!$H:$O,8,0)</f>
        <v>0</v>
      </c>
      <c r="N75" s="125">
        <f t="shared" si="8"/>
        <v>0</v>
      </c>
      <c r="O75" s="125">
        <f t="shared" si="9"/>
        <v>0</v>
      </c>
      <c r="P75" s="269">
        <v>138.63</v>
      </c>
      <c r="Q75" s="270">
        <f t="shared" si="10"/>
        <v>0</v>
      </c>
      <c r="R75" s="119">
        <v>45631</v>
      </c>
      <c r="S75" s="119">
        <v>45667</v>
      </c>
      <c r="T75" s="117">
        <f t="shared" si="6"/>
        <v>45670</v>
      </c>
      <c r="U75" s="117">
        <f t="shared" si="5"/>
        <v>45671</v>
      </c>
      <c r="V75" s="117" t="s">
        <v>560</v>
      </c>
      <c r="W75" s="162" t="s">
        <v>561</v>
      </c>
      <c r="X75" s="162" t="s">
        <v>561</v>
      </c>
      <c r="Y75" s="162" t="e">
        <f>VLOOKUP(G75,[4]Sheet14!$A:$A,1,0)</f>
        <v>#N/A</v>
      </c>
      <c r="Z75" s="108" t="e">
        <f>VLOOKUP(G75,#REF!,1,0)</f>
        <v>#REF!</v>
      </c>
      <c r="AA75" s="108"/>
      <c r="AB75" s="110"/>
      <c r="AC75" s="118"/>
    </row>
    <row r="76" spans="1:29" s="126" customFormat="1" ht="10.5" x14ac:dyDescent="0.2">
      <c r="A76" s="120" t="str">
        <f t="shared" si="7"/>
        <v>L50-I-48-12-30-90-MULT-9X59POUS270474</v>
      </c>
      <c r="B76" s="81">
        <v>45625</v>
      </c>
      <c r="C76" s="120" t="s">
        <v>1696</v>
      </c>
      <c r="D76" s="278" t="s">
        <v>365</v>
      </c>
      <c r="E76" s="108" t="s">
        <v>87</v>
      </c>
      <c r="F76" s="108" t="s">
        <v>830</v>
      </c>
      <c r="G76" s="108">
        <v>30850839</v>
      </c>
      <c r="H76" s="183">
        <v>0</v>
      </c>
      <c r="I76" s="115">
        <v>3</v>
      </c>
      <c r="J76" s="111">
        <f>VLOOKUP(G76,'[2]Seguimiento WOS TROV'!$H:$L,5,0)</f>
        <v>3</v>
      </c>
      <c r="K76" s="116">
        <f>VLOOKUP(G76,'[2]Seguimiento WOS TROV'!$H:$M,6,0)</f>
        <v>0</v>
      </c>
      <c r="L76" s="116">
        <f>VLOOKUP(G76,'[2]Seguimiento WOS TROV'!$H:$N,7,0)</f>
        <v>0</v>
      </c>
      <c r="M76" s="116">
        <f>VLOOKUP(G76,'[2]Seguimiento WOS TROV'!$H:$O,8,0)</f>
        <v>0</v>
      </c>
      <c r="N76" s="125">
        <f t="shared" si="8"/>
        <v>0</v>
      </c>
      <c r="O76" s="125">
        <f t="shared" si="9"/>
        <v>0</v>
      </c>
      <c r="P76" s="269">
        <v>132.47999999999999</v>
      </c>
      <c r="Q76" s="270">
        <f t="shared" si="10"/>
        <v>0</v>
      </c>
      <c r="R76" s="119">
        <v>45632</v>
      </c>
      <c r="S76" s="119">
        <v>45667</v>
      </c>
      <c r="T76" s="117">
        <f t="shared" si="6"/>
        <v>45670</v>
      </c>
      <c r="U76" s="117">
        <f t="shared" si="5"/>
        <v>45671</v>
      </c>
      <c r="V76" s="117" t="s">
        <v>560</v>
      </c>
      <c r="W76" s="162" t="s">
        <v>561</v>
      </c>
      <c r="X76" s="162" t="s">
        <v>561</v>
      </c>
      <c r="Y76" s="162" t="e">
        <f>VLOOKUP(G76,[4]Sheet14!$A:$A,1,0)</f>
        <v>#N/A</v>
      </c>
      <c r="Z76" s="108" t="e">
        <f>VLOOKUP(G76,#REF!,1,0)</f>
        <v>#REF!</v>
      </c>
      <c r="AA76" s="108"/>
      <c r="AB76" s="110"/>
      <c r="AC76" s="118"/>
    </row>
    <row r="77" spans="1:29" s="126" customFormat="1" ht="10.5" x14ac:dyDescent="0.2">
      <c r="A77" s="120" t="str">
        <f t="shared" si="7"/>
        <v>L35-I-48-12-30-80-MULT-120POUS270184</v>
      </c>
      <c r="B77" s="121">
        <v>45547</v>
      </c>
      <c r="C77" s="120" t="s">
        <v>189</v>
      </c>
      <c r="D77" s="278" t="s">
        <v>364</v>
      </c>
      <c r="E77" s="108" t="s">
        <v>87</v>
      </c>
      <c r="F77" s="108" t="s">
        <v>193</v>
      </c>
      <c r="G77" s="108">
        <v>30850054</v>
      </c>
      <c r="H77" s="183">
        <v>0</v>
      </c>
      <c r="I77" s="115">
        <v>132</v>
      </c>
      <c r="J77" s="111">
        <f>VLOOKUP(G77,'[2]Seguimiento WOS TROV'!$H:$L,5,0)</f>
        <v>132</v>
      </c>
      <c r="K77" s="116">
        <f>VLOOKUP(G77,'[2]Seguimiento WOS TROV'!$H:$M,6,0)</f>
        <v>0</v>
      </c>
      <c r="L77" s="116">
        <f>VLOOKUP(G77,'[2]Seguimiento WOS TROV'!$H:$N,7,0)</f>
        <v>0</v>
      </c>
      <c r="M77" s="116">
        <f>VLOOKUP(G77,'[2]Seguimiento WOS TROV'!$H:$O,8,0)</f>
        <v>0</v>
      </c>
      <c r="N77" s="125">
        <f t="shared" si="8"/>
        <v>0</v>
      </c>
      <c r="O77" s="125">
        <f t="shared" si="9"/>
        <v>0</v>
      </c>
      <c r="P77" s="269">
        <v>115.46</v>
      </c>
      <c r="Q77" s="270">
        <f t="shared" si="10"/>
        <v>0</v>
      </c>
      <c r="R77" s="119">
        <v>45635</v>
      </c>
      <c r="S77" s="119">
        <v>45667</v>
      </c>
      <c r="T77" s="117">
        <f t="shared" si="6"/>
        <v>45670</v>
      </c>
      <c r="U77" s="117">
        <f t="shared" si="5"/>
        <v>45671</v>
      </c>
      <c r="V77" s="117" t="s">
        <v>560</v>
      </c>
      <c r="W77" s="162" t="s">
        <v>561</v>
      </c>
      <c r="X77" s="162" t="s">
        <v>561</v>
      </c>
      <c r="Y77" s="162">
        <f>VLOOKUP(G77,[4]Sheet14!$A:$A,1,0)</f>
        <v>30850054</v>
      </c>
      <c r="Z77" s="108" t="e">
        <f>VLOOKUP(G77,#REF!,1,0)</f>
        <v>#REF!</v>
      </c>
      <c r="AA77" s="108"/>
      <c r="AB77" s="108"/>
      <c r="AC77" s="118"/>
    </row>
    <row r="78" spans="1:29" s="126" customFormat="1" ht="10.5" x14ac:dyDescent="0.2">
      <c r="A78" s="120" t="str">
        <f t="shared" si="7"/>
        <v>L35-I-48-04-35-80-MULT-120POUS270169</v>
      </c>
      <c r="B78" s="121">
        <v>45547</v>
      </c>
      <c r="C78" s="120" t="s">
        <v>187</v>
      </c>
      <c r="D78" s="278" t="s">
        <v>364</v>
      </c>
      <c r="E78" s="108" t="s">
        <v>87</v>
      </c>
      <c r="F78" s="108" t="s">
        <v>191</v>
      </c>
      <c r="G78" s="108">
        <v>30850052</v>
      </c>
      <c r="H78" s="183">
        <v>0</v>
      </c>
      <c r="I78" s="115">
        <v>18</v>
      </c>
      <c r="J78" s="111">
        <f>VLOOKUP(G78,'[2]Seguimiento WOS TROV'!$H:$L,5,0)</f>
        <v>18</v>
      </c>
      <c r="K78" s="116">
        <f>VLOOKUP(G78,'[2]Seguimiento WOS TROV'!$H:$M,6,0)</f>
        <v>0</v>
      </c>
      <c r="L78" s="116">
        <f>VLOOKUP(G78,'[2]Seguimiento WOS TROV'!$H:$N,7,0)</f>
        <v>0</v>
      </c>
      <c r="M78" s="116">
        <f>VLOOKUP(G78,'[2]Seguimiento WOS TROV'!$H:$O,8,0)</f>
        <v>0</v>
      </c>
      <c r="N78" s="125">
        <f t="shared" si="8"/>
        <v>0</v>
      </c>
      <c r="O78" s="125">
        <f t="shared" si="9"/>
        <v>0</v>
      </c>
      <c r="P78" s="269">
        <v>98.95</v>
      </c>
      <c r="Q78" s="270">
        <f t="shared" si="10"/>
        <v>0</v>
      </c>
      <c r="R78" s="119">
        <v>45635</v>
      </c>
      <c r="S78" s="119">
        <v>45667</v>
      </c>
      <c r="T78" s="117">
        <f t="shared" si="6"/>
        <v>45670</v>
      </c>
      <c r="U78" s="117">
        <f t="shared" si="5"/>
        <v>45671</v>
      </c>
      <c r="V78" s="117" t="s">
        <v>560</v>
      </c>
      <c r="W78" s="162" t="s">
        <v>561</v>
      </c>
      <c r="X78" s="162" t="s">
        <v>561</v>
      </c>
      <c r="Y78" s="162">
        <f>VLOOKUP(G78,[4]Sheet14!$A:$A,1,0)</f>
        <v>30850052</v>
      </c>
      <c r="Z78" s="108" t="e">
        <f>VLOOKUP(G78,#REF!,1,0)</f>
        <v>#REF!</v>
      </c>
      <c r="AA78" s="108"/>
      <c r="AB78" s="108"/>
      <c r="AC78" s="118"/>
    </row>
    <row r="79" spans="1:29" s="126" customFormat="1" ht="10.5" x14ac:dyDescent="0.2">
      <c r="A79" s="276" t="str">
        <f t="shared" si="7"/>
        <v>L35-I-12-08-35-90-MULT-120POUS270184</v>
      </c>
      <c r="B79" s="277">
        <v>45547</v>
      </c>
      <c r="C79" s="276" t="s">
        <v>186</v>
      </c>
      <c r="D79" s="278" t="s">
        <v>360</v>
      </c>
      <c r="E79" s="279" t="s">
        <v>87</v>
      </c>
      <c r="F79" s="279" t="s">
        <v>193</v>
      </c>
      <c r="G79" s="279">
        <v>30850051</v>
      </c>
      <c r="H79" s="183">
        <v>0</v>
      </c>
      <c r="I79" s="280">
        <v>14</v>
      </c>
      <c r="J79" s="111">
        <f>VLOOKUP(G79,'[2]Seguimiento WOS TROV'!$H:$L,5,0)</f>
        <v>14</v>
      </c>
      <c r="K79" s="116">
        <f>VLOOKUP(G79,'[2]Seguimiento WOS TROV'!$H:$M,6,0)</f>
        <v>0</v>
      </c>
      <c r="L79" s="116">
        <f>VLOOKUP(G79,'[2]Seguimiento WOS TROV'!$H:$N,7,0)</f>
        <v>0</v>
      </c>
      <c r="M79" s="116">
        <f>VLOOKUP(G79,'[2]Seguimiento WOS TROV'!$H:$O,8,0)</f>
        <v>0</v>
      </c>
      <c r="N79" s="281">
        <f t="shared" si="8"/>
        <v>0</v>
      </c>
      <c r="O79" s="281">
        <f t="shared" si="9"/>
        <v>0</v>
      </c>
      <c r="P79" s="269">
        <v>38.200000000000003</v>
      </c>
      <c r="Q79" s="270">
        <f t="shared" si="10"/>
        <v>0</v>
      </c>
      <c r="R79" s="383">
        <v>45635</v>
      </c>
      <c r="S79" s="383">
        <v>45667</v>
      </c>
      <c r="T79" s="282">
        <f t="shared" si="6"/>
        <v>45670</v>
      </c>
      <c r="U79" s="282">
        <f t="shared" si="5"/>
        <v>45671</v>
      </c>
      <c r="V79" s="117" t="s">
        <v>560</v>
      </c>
      <c r="W79" s="162" t="s">
        <v>561</v>
      </c>
      <c r="X79" s="162" t="s">
        <v>561</v>
      </c>
      <c r="Y79" s="162">
        <f>VLOOKUP(G79,[4]Sheet14!$A:$A,1,0)</f>
        <v>30850051</v>
      </c>
      <c r="Z79" s="108" t="e">
        <f>VLOOKUP(G79,#REF!,1,0)</f>
        <v>#REF!</v>
      </c>
      <c r="AA79" s="108"/>
      <c r="AB79" s="108"/>
      <c r="AC79" s="118" t="s">
        <v>575</v>
      </c>
    </row>
    <row r="80" spans="1:29" s="126" customFormat="1" ht="10.5" x14ac:dyDescent="0.2">
      <c r="A80" s="120" t="str">
        <f t="shared" si="7"/>
        <v>L50-E-12-06-30-90-MULT-120POUS270816</v>
      </c>
      <c r="B80" s="81">
        <v>45628</v>
      </c>
      <c r="C80" s="120" t="s">
        <v>666</v>
      </c>
      <c r="D80" s="278" t="s">
        <v>362</v>
      </c>
      <c r="E80" s="108" t="s">
        <v>87</v>
      </c>
      <c r="F80" s="108" t="s">
        <v>1161</v>
      </c>
      <c r="G80" s="108">
        <v>30850957</v>
      </c>
      <c r="H80" s="183">
        <v>0</v>
      </c>
      <c r="I80" s="115">
        <v>6</v>
      </c>
      <c r="J80" s="111">
        <f>VLOOKUP(G80,'[2]Seguimiento WOS TROV'!$H:$L,5,0)</f>
        <v>6</v>
      </c>
      <c r="K80" s="116">
        <f>VLOOKUP(G80,'[2]Seguimiento WOS TROV'!$H:$M,6,0)</f>
        <v>0</v>
      </c>
      <c r="L80" s="116">
        <f>VLOOKUP(G80,'[2]Seguimiento WOS TROV'!$H:$N,7,0)</f>
        <v>0</v>
      </c>
      <c r="M80" s="116">
        <f>VLOOKUP(G80,'[2]Seguimiento WOS TROV'!$H:$O,8,0)</f>
        <v>0</v>
      </c>
      <c r="N80" s="125">
        <f t="shared" si="8"/>
        <v>0</v>
      </c>
      <c r="O80" s="125">
        <f t="shared" si="9"/>
        <v>0</v>
      </c>
      <c r="P80" s="269">
        <v>46.05</v>
      </c>
      <c r="Q80" s="270">
        <f t="shared" si="10"/>
        <v>0</v>
      </c>
      <c r="R80" s="119">
        <v>45635</v>
      </c>
      <c r="S80" s="119">
        <v>45670</v>
      </c>
      <c r="T80" s="117">
        <f t="shared" si="6"/>
        <v>45671</v>
      </c>
      <c r="U80" s="117">
        <f t="shared" si="5"/>
        <v>45672</v>
      </c>
      <c r="V80" s="117" t="s">
        <v>560</v>
      </c>
      <c r="W80" s="162" t="s">
        <v>561</v>
      </c>
      <c r="X80" s="162" t="s">
        <v>561</v>
      </c>
      <c r="Y80" s="162" t="e">
        <f>VLOOKUP(G80,[4]Sheet14!$A:$A,1,0)</f>
        <v>#N/A</v>
      </c>
      <c r="Z80" s="108" t="e">
        <f>VLOOKUP(G80,#REF!,1,0)</f>
        <v>#REF!</v>
      </c>
      <c r="AA80" s="118"/>
      <c r="AB80" s="110"/>
      <c r="AC80" s="110"/>
    </row>
    <row r="81" spans="1:29" s="126" customFormat="1" ht="10.5" x14ac:dyDescent="0.2">
      <c r="A81" s="120" t="str">
        <f t="shared" si="7"/>
        <v>L50-E-12-04-40-80-MULT-120POUS270962</v>
      </c>
      <c r="B81" s="81">
        <v>45628</v>
      </c>
      <c r="C81" s="120" t="s">
        <v>1847</v>
      </c>
      <c r="D81" s="278" t="s">
        <v>362</v>
      </c>
      <c r="E81" s="108" t="s">
        <v>87</v>
      </c>
      <c r="F81" s="108" t="s">
        <v>1848</v>
      </c>
      <c r="G81" s="108">
        <v>30850958</v>
      </c>
      <c r="H81" s="183">
        <v>0</v>
      </c>
      <c r="I81" s="115">
        <v>64</v>
      </c>
      <c r="J81" s="111">
        <f>VLOOKUP(G81,'[2]Seguimiento WOS TROV'!$H:$L,5,0)</f>
        <v>64</v>
      </c>
      <c r="K81" s="116">
        <f>VLOOKUP(G81,'[2]Seguimiento WOS TROV'!$H:$M,6,0)</f>
        <v>0</v>
      </c>
      <c r="L81" s="116">
        <f>VLOOKUP(G81,'[2]Seguimiento WOS TROV'!$H:$N,7,0)</f>
        <v>0</v>
      </c>
      <c r="M81" s="116">
        <f>VLOOKUP(G81,'[2]Seguimiento WOS TROV'!$H:$O,8,0)</f>
        <v>0</v>
      </c>
      <c r="N81" s="125">
        <f t="shared" si="8"/>
        <v>0</v>
      </c>
      <c r="O81" s="125">
        <f t="shared" si="9"/>
        <v>0</v>
      </c>
      <c r="P81" s="269">
        <v>45.8</v>
      </c>
      <c r="Q81" s="270">
        <f t="shared" si="10"/>
        <v>0</v>
      </c>
      <c r="R81" s="119">
        <v>45635</v>
      </c>
      <c r="S81" s="119">
        <v>45670</v>
      </c>
      <c r="T81" s="117">
        <f t="shared" si="6"/>
        <v>45671</v>
      </c>
      <c r="U81" s="117">
        <f t="shared" ref="U81:U144" si="11">WORKDAY(T81,1)</f>
        <v>45672</v>
      </c>
      <c r="V81" s="117" t="s">
        <v>560</v>
      </c>
      <c r="W81" s="162" t="s">
        <v>561</v>
      </c>
      <c r="X81" s="162" t="s">
        <v>561</v>
      </c>
      <c r="Y81" s="162" t="e">
        <f>VLOOKUP(G81,[4]Sheet14!$A:$A,1,0)</f>
        <v>#N/A</v>
      </c>
      <c r="Z81" s="108" t="e">
        <f>VLOOKUP(G81,#REF!,1,0)</f>
        <v>#REF!</v>
      </c>
      <c r="AA81" s="110"/>
      <c r="AB81" s="110"/>
      <c r="AC81" s="110"/>
    </row>
    <row r="82" spans="1:29" s="126" customFormat="1" ht="10.5" x14ac:dyDescent="0.2">
      <c r="A82" s="284" t="str">
        <f t="shared" si="7"/>
        <v>L50-E-48-06-40-80-MULT-120POUS270934</v>
      </c>
      <c r="B82" s="365">
        <v>45628</v>
      </c>
      <c r="C82" s="284" t="s">
        <v>1849</v>
      </c>
      <c r="D82" s="278" t="s">
        <v>363</v>
      </c>
      <c r="E82" s="286" t="s">
        <v>87</v>
      </c>
      <c r="F82" s="286" t="s">
        <v>1139</v>
      </c>
      <c r="G82" s="286">
        <v>30850959</v>
      </c>
      <c r="H82" s="183">
        <v>0</v>
      </c>
      <c r="I82" s="287">
        <v>3</v>
      </c>
      <c r="J82" s="111">
        <f>VLOOKUP(G82,'[2]Seguimiento WOS TROV'!$H:$L,5,0)</f>
        <v>3</v>
      </c>
      <c r="K82" s="116">
        <f>VLOOKUP(G82,'[2]Seguimiento WOS TROV'!$H:$M,6,0)</f>
        <v>0</v>
      </c>
      <c r="L82" s="116">
        <f>VLOOKUP(G82,'[2]Seguimiento WOS TROV'!$H:$N,7,0)</f>
        <v>0</v>
      </c>
      <c r="M82" s="116">
        <f>VLOOKUP(G82,'[2]Seguimiento WOS TROV'!$H:$O,8,0)</f>
        <v>0</v>
      </c>
      <c r="N82" s="289">
        <f t="shared" si="8"/>
        <v>0</v>
      </c>
      <c r="O82" s="289">
        <f t="shared" si="9"/>
        <v>0</v>
      </c>
      <c r="P82" s="269">
        <v>126.95</v>
      </c>
      <c r="Q82" s="270">
        <f t="shared" si="10"/>
        <v>0</v>
      </c>
      <c r="R82" s="382">
        <v>45635</v>
      </c>
      <c r="S82" s="382">
        <v>45670</v>
      </c>
      <c r="T82" s="290">
        <f t="shared" ref="T82:T145" si="12">WORKDAY(S82,1)</f>
        <v>45671</v>
      </c>
      <c r="U82" s="290">
        <f t="shared" si="11"/>
        <v>45672</v>
      </c>
      <c r="V82" s="117" t="s">
        <v>560</v>
      </c>
      <c r="W82" s="162" t="s">
        <v>561</v>
      </c>
      <c r="X82" s="162" t="s">
        <v>561</v>
      </c>
      <c r="Y82" s="162" t="e">
        <f>VLOOKUP(G82,[4]Sheet14!$A:$A,1,0)</f>
        <v>#N/A</v>
      </c>
      <c r="Z82" s="108" t="e">
        <f>VLOOKUP(G82,#REF!,1,0)</f>
        <v>#REF!</v>
      </c>
      <c r="AA82" s="108"/>
      <c r="AB82" s="110"/>
      <c r="AC82" s="118"/>
    </row>
    <row r="83" spans="1:29" s="126" customFormat="1" ht="10.5" x14ac:dyDescent="0.2">
      <c r="A83" s="120" t="str">
        <f t="shared" si="7"/>
        <v>L50-E-48-04-35-80-MULT-120POUS271497</v>
      </c>
      <c r="B83" s="81">
        <v>45628</v>
      </c>
      <c r="C83" s="120" t="s">
        <v>1850</v>
      </c>
      <c r="D83" s="278" t="s">
        <v>363</v>
      </c>
      <c r="E83" s="108" t="s">
        <v>87</v>
      </c>
      <c r="F83" s="108" t="s">
        <v>1851</v>
      </c>
      <c r="G83" s="108">
        <v>30850965</v>
      </c>
      <c r="H83" s="183">
        <v>0</v>
      </c>
      <c r="I83" s="115">
        <v>8</v>
      </c>
      <c r="J83" s="111">
        <f>VLOOKUP(G83,'[2]Seguimiento WOS TROV'!$H:$L,5,0)</f>
        <v>8</v>
      </c>
      <c r="K83" s="116">
        <f>VLOOKUP(G83,'[2]Seguimiento WOS TROV'!$H:$M,6,0)</f>
        <v>0</v>
      </c>
      <c r="L83" s="116">
        <f>VLOOKUP(G83,'[2]Seguimiento WOS TROV'!$H:$N,7,0)</f>
        <v>0</v>
      </c>
      <c r="M83" s="116">
        <f>VLOOKUP(G83,'[2]Seguimiento WOS TROV'!$H:$O,8,0)</f>
        <v>0</v>
      </c>
      <c r="N83" s="125">
        <f t="shared" si="8"/>
        <v>0</v>
      </c>
      <c r="O83" s="125">
        <f t="shared" si="9"/>
        <v>0</v>
      </c>
      <c r="P83" s="269">
        <v>126.29</v>
      </c>
      <c r="Q83" s="270">
        <f t="shared" si="10"/>
        <v>0</v>
      </c>
      <c r="R83" s="119">
        <v>45635</v>
      </c>
      <c r="S83" s="119">
        <v>45670</v>
      </c>
      <c r="T83" s="117">
        <f t="shared" si="12"/>
        <v>45671</v>
      </c>
      <c r="U83" s="117">
        <f t="shared" si="11"/>
        <v>45672</v>
      </c>
      <c r="V83" s="117" t="s">
        <v>560</v>
      </c>
      <c r="W83" s="162" t="s">
        <v>561</v>
      </c>
      <c r="X83" s="162" t="s">
        <v>561</v>
      </c>
      <c r="Y83" s="162" t="e">
        <f>VLOOKUP(G83,[4]Sheet14!$A:$A,1,0)</f>
        <v>#N/A</v>
      </c>
      <c r="Z83" s="108" t="e">
        <f>VLOOKUP(G83,#REF!,1,0)</f>
        <v>#REF!</v>
      </c>
      <c r="AA83" s="108"/>
      <c r="AB83" s="110"/>
      <c r="AC83" s="118"/>
    </row>
    <row r="84" spans="1:29" s="126" customFormat="1" ht="10.5" x14ac:dyDescent="0.2">
      <c r="A84" s="276" t="str">
        <f t="shared" si="7"/>
        <v>L50-E-48-06-40-80-MULT-120POUS271492</v>
      </c>
      <c r="B84" s="364">
        <v>45628</v>
      </c>
      <c r="C84" s="276" t="s">
        <v>1849</v>
      </c>
      <c r="D84" s="278" t="s">
        <v>363</v>
      </c>
      <c r="E84" s="279" t="s">
        <v>87</v>
      </c>
      <c r="F84" s="279" t="s">
        <v>1852</v>
      </c>
      <c r="G84" s="279">
        <v>30850968</v>
      </c>
      <c r="H84" s="183">
        <v>0</v>
      </c>
      <c r="I84" s="280">
        <v>6</v>
      </c>
      <c r="J84" s="111">
        <f>VLOOKUP(G84,'[2]Seguimiento WOS TROV'!$H:$L,5,0)</f>
        <v>6</v>
      </c>
      <c r="K84" s="116">
        <f>VLOOKUP(G84,'[2]Seguimiento WOS TROV'!$H:$M,6,0)</f>
        <v>0</v>
      </c>
      <c r="L84" s="116">
        <f>VLOOKUP(G84,'[2]Seguimiento WOS TROV'!$H:$N,7,0)</f>
        <v>0</v>
      </c>
      <c r="M84" s="116">
        <f>VLOOKUP(G84,'[2]Seguimiento WOS TROV'!$H:$O,8,0)</f>
        <v>0</v>
      </c>
      <c r="N84" s="281">
        <f t="shared" si="8"/>
        <v>0</v>
      </c>
      <c r="O84" s="281">
        <f t="shared" si="9"/>
        <v>0</v>
      </c>
      <c r="P84" s="269">
        <v>126.95</v>
      </c>
      <c r="Q84" s="270">
        <f t="shared" si="10"/>
        <v>0</v>
      </c>
      <c r="R84" s="383">
        <v>45635</v>
      </c>
      <c r="S84" s="383">
        <v>45670</v>
      </c>
      <c r="T84" s="282">
        <f t="shared" si="12"/>
        <v>45671</v>
      </c>
      <c r="U84" s="282">
        <f t="shared" si="11"/>
        <v>45672</v>
      </c>
      <c r="V84" s="117" t="s">
        <v>560</v>
      </c>
      <c r="W84" s="162" t="s">
        <v>561</v>
      </c>
      <c r="X84" s="162" t="s">
        <v>561</v>
      </c>
      <c r="Y84" s="162" t="e">
        <f>VLOOKUP(G84,[4]Sheet14!$A:$A,1,0)</f>
        <v>#N/A</v>
      </c>
      <c r="Z84" s="108" t="e">
        <f>VLOOKUP(G84,#REF!,1,0)</f>
        <v>#REF!</v>
      </c>
      <c r="AA84" s="108"/>
      <c r="AB84" s="110"/>
      <c r="AC84" s="118"/>
    </row>
    <row r="85" spans="1:29" s="126" customFormat="1" ht="10.5" x14ac:dyDescent="0.2">
      <c r="A85" s="120" t="str">
        <f t="shared" si="7"/>
        <v>L50-I-12-08-30-90-MULT-ASYMPOUS270997</v>
      </c>
      <c r="B85" s="81">
        <v>45628</v>
      </c>
      <c r="C85" s="120" t="s">
        <v>745</v>
      </c>
      <c r="D85" s="278" t="s">
        <v>361</v>
      </c>
      <c r="E85" s="108" t="s">
        <v>87</v>
      </c>
      <c r="F85" s="108" t="s">
        <v>1611</v>
      </c>
      <c r="G85" s="108">
        <v>30850960</v>
      </c>
      <c r="H85" s="183">
        <v>0</v>
      </c>
      <c r="I85" s="115">
        <v>55</v>
      </c>
      <c r="J85" s="111">
        <f>VLOOKUP(G85,'[2]Seguimiento WOS TROV'!$H:$L,5,0)</f>
        <v>55</v>
      </c>
      <c r="K85" s="116">
        <f>VLOOKUP(G85,'[2]Seguimiento WOS TROV'!$H:$M,6,0)</f>
        <v>0</v>
      </c>
      <c r="L85" s="116">
        <f>VLOOKUP(G85,'[2]Seguimiento WOS TROV'!$H:$N,7,0)</f>
        <v>0</v>
      </c>
      <c r="M85" s="116">
        <f>VLOOKUP(G85,'[2]Seguimiento WOS TROV'!$H:$O,8,0)</f>
        <v>0</v>
      </c>
      <c r="N85" s="125">
        <f t="shared" si="8"/>
        <v>0</v>
      </c>
      <c r="O85" s="125">
        <f t="shared" si="9"/>
        <v>0</v>
      </c>
      <c r="P85" s="269">
        <v>47.22</v>
      </c>
      <c r="Q85" s="270">
        <f t="shared" si="10"/>
        <v>0</v>
      </c>
      <c r="R85" s="119">
        <v>45635</v>
      </c>
      <c r="S85" s="119">
        <v>45670</v>
      </c>
      <c r="T85" s="117">
        <f t="shared" si="12"/>
        <v>45671</v>
      </c>
      <c r="U85" s="117">
        <f t="shared" si="11"/>
        <v>45672</v>
      </c>
      <c r="V85" s="117" t="s">
        <v>560</v>
      </c>
      <c r="W85" s="162" t="s">
        <v>561</v>
      </c>
      <c r="X85" s="162" t="s">
        <v>561</v>
      </c>
      <c r="Y85" s="162" t="e">
        <f>VLOOKUP(G85,[4]Sheet14!$A:$A,1,0)</f>
        <v>#N/A</v>
      </c>
      <c r="Z85" s="108" t="e">
        <f>VLOOKUP(G85,#REF!,1,0)</f>
        <v>#REF!</v>
      </c>
      <c r="AA85" s="108"/>
      <c r="AB85" s="110"/>
      <c r="AC85" s="118"/>
    </row>
    <row r="86" spans="1:29" s="126" customFormat="1" ht="10.5" x14ac:dyDescent="0.2">
      <c r="A86" s="293" t="str">
        <f t="shared" si="7"/>
        <v>L50-I-12-12-30-90-MULT-9X29POUS271324</v>
      </c>
      <c r="B86" s="366">
        <v>45628</v>
      </c>
      <c r="C86" s="293" t="s">
        <v>366</v>
      </c>
      <c r="D86" s="278" t="s">
        <v>361</v>
      </c>
      <c r="E86" s="295" t="s">
        <v>87</v>
      </c>
      <c r="F86" s="295" t="s">
        <v>1716</v>
      </c>
      <c r="G86" s="295">
        <v>30850961</v>
      </c>
      <c r="H86" s="183">
        <v>0</v>
      </c>
      <c r="I86" s="296">
        <v>18</v>
      </c>
      <c r="J86" s="111">
        <f>VLOOKUP(G86,'[2]Seguimiento WOS TROV'!$H:$L,5,0)</f>
        <v>18</v>
      </c>
      <c r="K86" s="116">
        <f>VLOOKUP(G86,'[2]Seguimiento WOS TROV'!$H:$M,6,0)</f>
        <v>0</v>
      </c>
      <c r="L86" s="116">
        <f>VLOOKUP(G86,'[2]Seguimiento WOS TROV'!$H:$N,7,0)</f>
        <v>0</v>
      </c>
      <c r="M86" s="116">
        <f>VLOOKUP(G86,'[2]Seguimiento WOS TROV'!$H:$O,8,0)</f>
        <v>0</v>
      </c>
      <c r="N86" s="297">
        <f t="shared" si="8"/>
        <v>0</v>
      </c>
      <c r="O86" s="297">
        <f t="shared" si="9"/>
        <v>0</v>
      </c>
      <c r="P86" s="269">
        <v>49.03</v>
      </c>
      <c r="Q86" s="270">
        <f t="shared" si="10"/>
        <v>0</v>
      </c>
      <c r="R86" s="384">
        <v>45635</v>
      </c>
      <c r="S86" s="119">
        <v>45670</v>
      </c>
      <c r="T86" s="117">
        <f t="shared" si="12"/>
        <v>45671</v>
      </c>
      <c r="U86" s="117">
        <f t="shared" si="11"/>
        <v>45672</v>
      </c>
      <c r="V86" s="117" t="s">
        <v>560</v>
      </c>
      <c r="W86" s="162" t="s">
        <v>561</v>
      </c>
      <c r="X86" s="162" t="s">
        <v>561</v>
      </c>
      <c r="Y86" s="162" t="e">
        <f>VLOOKUP(G86,[4]Sheet14!$A:$A,1,0)</f>
        <v>#N/A</v>
      </c>
      <c r="Z86" s="108" t="e">
        <f>VLOOKUP(G86,#REF!,1,0)</f>
        <v>#REF!</v>
      </c>
      <c r="AA86" s="108"/>
      <c r="AB86" s="110"/>
      <c r="AC86" s="118"/>
    </row>
    <row r="87" spans="1:29" s="126" customFormat="1" ht="10.5" x14ac:dyDescent="0.2">
      <c r="A87" s="120" t="str">
        <f t="shared" si="7"/>
        <v>L50-I-12-08-27-80-MULT-40X60POUS271318</v>
      </c>
      <c r="B87" s="81">
        <v>45628</v>
      </c>
      <c r="C87" s="120" t="s">
        <v>1854</v>
      </c>
      <c r="D87" s="278" t="s">
        <v>361</v>
      </c>
      <c r="E87" s="108" t="s">
        <v>87</v>
      </c>
      <c r="F87" s="108" t="s">
        <v>1225</v>
      </c>
      <c r="G87" s="108">
        <v>30850963</v>
      </c>
      <c r="H87" s="183" t="s">
        <v>1225</v>
      </c>
      <c r="I87" s="115">
        <v>49</v>
      </c>
      <c r="J87" s="111">
        <f>VLOOKUP(G87,'[2]Seguimiento WOS TROV'!$H:$L,5,0)</f>
        <v>49</v>
      </c>
      <c r="K87" s="116">
        <f>VLOOKUP(G87,'[2]Seguimiento WOS TROV'!$H:$M,6,0)</f>
        <v>0</v>
      </c>
      <c r="L87" s="116">
        <f>VLOOKUP(G87,'[2]Seguimiento WOS TROV'!$H:$N,7,0)</f>
        <v>0</v>
      </c>
      <c r="M87" s="116">
        <f>VLOOKUP(G87,'[2]Seguimiento WOS TROV'!$H:$O,8,0)</f>
        <v>0</v>
      </c>
      <c r="N87" s="125">
        <f t="shared" si="8"/>
        <v>0</v>
      </c>
      <c r="O87" s="125">
        <f t="shared" si="9"/>
        <v>0</v>
      </c>
      <c r="P87" s="269">
        <v>46.62</v>
      </c>
      <c r="Q87" s="270">
        <f t="shared" si="10"/>
        <v>0</v>
      </c>
      <c r="R87" s="119">
        <v>45635</v>
      </c>
      <c r="S87" s="119">
        <v>45670</v>
      </c>
      <c r="T87" s="117">
        <f t="shared" si="12"/>
        <v>45671</v>
      </c>
      <c r="U87" s="117">
        <f t="shared" si="11"/>
        <v>45672</v>
      </c>
      <c r="V87" s="117" t="s">
        <v>560</v>
      </c>
      <c r="W87" s="162" t="s">
        <v>561</v>
      </c>
      <c r="X87" s="162" t="s">
        <v>561</v>
      </c>
      <c r="Y87" s="162" t="e">
        <f>VLOOKUP(G87,[4]Sheet14!$A:$A,1,0)</f>
        <v>#N/A</v>
      </c>
      <c r="Z87" s="108" t="e">
        <f>VLOOKUP(G87,#REF!,1,0)</f>
        <v>#REF!</v>
      </c>
      <c r="AA87" s="108"/>
      <c r="AB87" s="110"/>
      <c r="AC87" s="118"/>
    </row>
    <row r="88" spans="1:29" s="126" customFormat="1" ht="10.5" x14ac:dyDescent="0.2">
      <c r="A88" s="120" t="str">
        <f t="shared" si="7"/>
        <v>L50-I-12-06-27-80-MULT-9X9POUS271506</v>
      </c>
      <c r="B88" s="81">
        <v>45628</v>
      </c>
      <c r="C88" s="120" t="s">
        <v>1857</v>
      </c>
      <c r="D88" s="278" t="s">
        <v>361</v>
      </c>
      <c r="E88" s="108" t="s">
        <v>87</v>
      </c>
      <c r="F88" s="108" t="s">
        <v>1858</v>
      </c>
      <c r="G88" s="108">
        <v>30850966</v>
      </c>
      <c r="H88" s="183">
        <v>0</v>
      </c>
      <c r="I88" s="115">
        <v>16</v>
      </c>
      <c r="J88" s="111">
        <f>VLOOKUP(G88,'[2]Seguimiento WOS TROV'!$H:$L,5,0)</f>
        <v>16</v>
      </c>
      <c r="K88" s="116">
        <f>VLOOKUP(G88,'[2]Seguimiento WOS TROV'!$H:$M,6,0)</f>
        <v>0</v>
      </c>
      <c r="L88" s="116">
        <f>VLOOKUP(G88,'[2]Seguimiento WOS TROV'!$H:$N,7,0)</f>
        <v>0</v>
      </c>
      <c r="M88" s="116">
        <f>VLOOKUP(G88,'[2]Seguimiento WOS TROV'!$H:$O,8,0)</f>
        <v>0</v>
      </c>
      <c r="N88" s="125">
        <f t="shared" si="8"/>
        <v>0</v>
      </c>
      <c r="O88" s="125">
        <f t="shared" si="9"/>
        <v>0</v>
      </c>
      <c r="P88" s="269">
        <v>48.35</v>
      </c>
      <c r="Q88" s="270">
        <f t="shared" si="10"/>
        <v>0</v>
      </c>
      <c r="R88" s="119">
        <v>45635</v>
      </c>
      <c r="S88" s="119">
        <v>45670</v>
      </c>
      <c r="T88" s="117">
        <f t="shared" si="12"/>
        <v>45671</v>
      </c>
      <c r="U88" s="117">
        <f t="shared" si="11"/>
        <v>45672</v>
      </c>
      <c r="V88" s="117" t="s">
        <v>560</v>
      </c>
      <c r="W88" s="162" t="s">
        <v>561</v>
      </c>
      <c r="X88" s="162" t="s">
        <v>561</v>
      </c>
      <c r="Y88" s="162" t="e">
        <f>VLOOKUP(G88,[4]Sheet14!$A:$A,1,0)</f>
        <v>#N/A</v>
      </c>
      <c r="Z88" s="108" t="e">
        <f>VLOOKUP(G88,#REF!,1,0)</f>
        <v>#REF!</v>
      </c>
      <c r="AA88" s="108"/>
      <c r="AB88" s="110"/>
      <c r="AC88" s="118"/>
    </row>
    <row r="89" spans="1:29" s="126" customFormat="1" ht="10.5" x14ac:dyDescent="0.2">
      <c r="A89" s="293" t="str">
        <f t="shared" si="7"/>
        <v>L50-I-12-06-BL-MULT-ASYMPOUS271518</v>
      </c>
      <c r="B89" s="366">
        <v>45628</v>
      </c>
      <c r="C89" s="293" t="s">
        <v>1860</v>
      </c>
      <c r="D89" s="278" t="s">
        <v>361</v>
      </c>
      <c r="E89" s="295" t="s">
        <v>87</v>
      </c>
      <c r="F89" s="295" t="s">
        <v>1861</v>
      </c>
      <c r="G89" s="295">
        <v>30850970</v>
      </c>
      <c r="H89" s="183">
        <v>0</v>
      </c>
      <c r="I89" s="296">
        <v>2</v>
      </c>
      <c r="J89" s="111">
        <f>VLOOKUP(G89,'[2]Seguimiento WOS TROV'!$H:$L,5,0)</f>
        <v>2</v>
      </c>
      <c r="K89" s="116">
        <f>VLOOKUP(G89,'[2]Seguimiento WOS TROV'!$H:$M,6,0)</f>
        <v>0</v>
      </c>
      <c r="L89" s="116">
        <f>VLOOKUP(G89,'[2]Seguimiento WOS TROV'!$H:$N,7,0)</f>
        <v>0</v>
      </c>
      <c r="M89" s="116">
        <f>VLOOKUP(G89,'[2]Seguimiento WOS TROV'!$H:$O,8,0)</f>
        <v>0</v>
      </c>
      <c r="N89" s="297">
        <f t="shared" si="8"/>
        <v>0</v>
      </c>
      <c r="O89" s="297">
        <f t="shared" si="9"/>
        <v>0</v>
      </c>
      <c r="P89" s="269">
        <v>63.31</v>
      </c>
      <c r="Q89" s="270">
        <f t="shared" si="10"/>
        <v>0</v>
      </c>
      <c r="R89" s="384">
        <v>45635</v>
      </c>
      <c r="S89" s="384">
        <v>45670</v>
      </c>
      <c r="T89" s="298">
        <f t="shared" si="12"/>
        <v>45671</v>
      </c>
      <c r="U89" s="298">
        <f t="shared" si="11"/>
        <v>45672</v>
      </c>
      <c r="V89" s="117" t="s">
        <v>560</v>
      </c>
      <c r="W89" s="162" t="s">
        <v>561</v>
      </c>
      <c r="X89" s="162" t="s">
        <v>561</v>
      </c>
      <c r="Y89" s="162" t="e">
        <f>VLOOKUP(G89,[4]Sheet14!$A:$A,1,0)</f>
        <v>#N/A</v>
      </c>
      <c r="Z89" s="108" t="e">
        <f>VLOOKUP(G89,#REF!,1,0)</f>
        <v>#REF!</v>
      </c>
      <c r="AA89" s="108"/>
      <c r="AB89" s="110"/>
      <c r="AC89" s="118"/>
    </row>
    <row r="90" spans="1:29" s="126" customFormat="1" ht="10.5" x14ac:dyDescent="0.2">
      <c r="A90" s="120" t="str">
        <f t="shared" si="7"/>
        <v>L50-E-48-12-40-80-MULT-120POUS270355</v>
      </c>
      <c r="B90" s="81">
        <v>45636</v>
      </c>
      <c r="C90" s="273" t="s">
        <v>917</v>
      </c>
      <c r="D90" s="278" t="s">
        <v>363</v>
      </c>
      <c r="E90" s="108" t="s">
        <v>87</v>
      </c>
      <c r="F90" s="108" t="s">
        <v>630</v>
      </c>
      <c r="G90" s="108">
        <v>30851045</v>
      </c>
      <c r="H90" s="183">
        <v>0</v>
      </c>
      <c r="I90" s="115">
        <v>39</v>
      </c>
      <c r="J90" s="111">
        <f>VLOOKUP(G90,'[2]Seguimiento WOS TROV'!$H:$L,5,0)</f>
        <v>39</v>
      </c>
      <c r="K90" s="116">
        <f>VLOOKUP(G90,'[2]Seguimiento WOS TROV'!$H:$M,6,0)</f>
        <v>0</v>
      </c>
      <c r="L90" s="116">
        <f>VLOOKUP(G90,'[2]Seguimiento WOS TROV'!$H:$N,7,0)</f>
        <v>0</v>
      </c>
      <c r="M90" s="116">
        <f>VLOOKUP(G90,'[2]Seguimiento WOS TROV'!$H:$O,8,0)</f>
        <v>0</v>
      </c>
      <c r="N90" s="125">
        <f t="shared" si="8"/>
        <v>0</v>
      </c>
      <c r="O90" s="125">
        <f t="shared" si="9"/>
        <v>0</v>
      </c>
      <c r="P90" s="269">
        <v>126.95</v>
      </c>
      <c r="Q90" s="270">
        <f t="shared" si="10"/>
        <v>0</v>
      </c>
      <c r="R90" s="119">
        <v>45637</v>
      </c>
      <c r="S90" s="119">
        <v>45670</v>
      </c>
      <c r="T90" s="117">
        <f t="shared" si="12"/>
        <v>45671</v>
      </c>
      <c r="U90" s="117">
        <f t="shared" si="11"/>
        <v>45672</v>
      </c>
      <c r="V90" s="117" t="s">
        <v>560</v>
      </c>
      <c r="W90" s="162" t="s">
        <v>561</v>
      </c>
      <c r="X90" s="162" t="s">
        <v>561</v>
      </c>
      <c r="Y90" s="162"/>
      <c r="Z90" s="108" t="e">
        <f>VLOOKUP(G90,#REF!,1,0)</f>
        <v>#REF!</v>
      </c>
      <c r="AA90" s="108"/>
      <c r="AB90" s="110"/>
      <c r="AC90" s="118"/>
    </row>
    <row r="91" spans="1:29" s="126" customFormat="1" ht="10.5" x14ac:dyDescent="0.2">
      <c r="A91" s="284" t="str">
        <f t="shared" si="7"/>
        <v>L50-E-48-06-40-90-MULT-120POUS270498</v>
      </c>
      <c r="B91" s="365">
        <v>45636</v>
      </c>
      <c r="C91" s="367" t="s">
        <v>1976</v>
      </c>
      <c r="D91" s="278" t="s">
        <v>363</v>
      </c>
      <c r="E91" s="286" t="s">
        <v>87</v>
      </c>
      <c r="F91" s="286" t="s">
        <v>1977</v>
      </c>
      <c r="G91" s="286">
        <v>30851046</v>
      </c>
      <c r="H91" s="183">
        <v>0</v>
      </c>
      <c r="I91" s="287">
        <v>32</v>
      </c>
      <c r="J91" s="111">
        <f>VLOOKUP(G91,'[2]Seguimiento WOS TROV'!$H:$L,5,0)</f>
        <v>32</v>
      </c>
      <c r="K91" s="116">
        <f>VLOOKUP(G91,'[2]Seguimiento WOS TROV'!$H:$M,6,0)</f>
        <v>0</v>
      </c>
      <c r="L91" s="116">
        <f>VLOOKUP(G91,'[2]Seguimiento WOS TROV'!$H:$N,7,0)</f>
        <v>0</v>
      </c>
      <c r="M91" s="116">
        <f>VLOOKUP(G91,'[2]Seguimiento WOS TROV'!$H:$O,8,0)</f>
        <v>0</v>
      </c>
      <c r="N91" s="289">
        <f t="shared" si="8"/>
        <v>0</v>
      </c>
      <c r="O91" s="289">
        <f t="shared" si="9"/>
        <v>0</v>
      </c>
      <c r="P91" s="269">
        <v>127.93</v>
      </c>
      <c r="Q91" s="270">
        <f t="shared" si="10"/>
        <v>0</v>
      </c>
      <c r="R91" s="382">
        <v>45637</v>
      </c>
      <c r="S91" s="382">
        <v>45670</v>
      </c>
      <c r="T91" s="290">
        <f t="shared" si="12"/>
        <v>45671</v>
      </c>
      <c r="U91" s="290">
        <f t="shared" si="11"/>
        <v>45672</v>
      </c>
      <c r="V91" s="117" t="s">
        <v>560</v>
      </c>
      <c r="W91" s="162" t="s">
        <v>561</v>
      </c>
      <c r="X91" s="162" t="s">
        <v>561</v>
      </c>
      <c r="Y91" s="162"/>
      <c r="Z91" s="108" t="e">
        <f>VLOOKUP(G91,#REF!,1,0)</f>
        <v>#REF!</v>
      </c>
      <c r="AA91" s="108"/>
      <c r="AB91" s="110"/>
      <c r="AC91" s="118"/>
    </row>
    <row r="92" spans="1:29" s="126" customFormat="1" ht="10.5" x14ac:dyDescent="0.2">
      <c r="A92" s="120" t="str">
        <f t="shared" si="7"/>
        <v>L50-E-48-06-40-90-MULT-9X9POUS271243</v>
      </c>
      <c r="B92" s="81">
        <v>45636</v>
      </c>
      <c r="C92" s="273" t="s">
        <v>1979</v>
      </c>
      <c r="D92" s="278" t="s">
        <v>363</v>
      </c>
      <c r="E92" s="108" t="s">
        <v>87</v>
      </c>
      <c r="F92" s="108" t="s">
        <v>1589</v>
      </c>
      <c r="G92" s="108">
        <v>30851048</v>
      </c>
      <c r="H92" s="183">
        <v>0</v>
      </c>
      <c r="I92" s="115">
        <v>28</v>
      </c>
      <c r="J92" s="111">
        <f>VLOOKUP(G92,'[2]Seguimiento WOS TROV'!$H:$L,5,0)</f>
        <v>28</v>
      </c>
      <c r="K92" s="116">
        <f>VLOOKUP(G92,'[2]Seguimiento WOS TROV'!$H:$M,6,0)</f>
        <v>0</v>
      </c>
      <c r="L92" s="116">
        <f>VLOOKUP(G92,'[2]Seguimiento WOS TROV'!$H:$N,7,0)</f>
        <v>0</v>
      </c>
      <c r="M92" s="116">
        <f>VLOOKUP(G92,'[2]Seguimiento WOS TROV'!$H:$O,8,0)</f>
        <v>0</v>
      </c>
      <c r="N92" s="125">
        <f t="shared" si="8"/>
        <v>0</v>
      </c>
      <c r="O92" s="125">
        <f t="shared" si="9"/>
        <v>0</v>
      </c>
      <c r="P92" s="269">
        <v>139.13999999999999</v>
      </c>
      <c r="Q92" s="270">
        <f t="shared" si="10"/>
        <v>0</v>
      </c>
      <c r="R92" s="119">
        <v>45637</v>
      </c>
      <c r="S92" s="119">
        <v>45670</v>
      </c>
      <c r="T92" s="117">
        <f t="shared" si="12"/>
        <v>45671</v>
      </c>
      <c r="U92" s="117">
        <f t="shared" si="11"/>
        <v>45672</v>
      </c>
      <c r="V92" s="117" t="s">
        <v>560</v>
      </c>
      <c r="W92" s="162" t="s">
        <v>561</v>
      </c>
      <c r="X92" s="162" t="s">
        <v>561</v>
      </c>
      <c r="Y92" s="162"/>
      <c r="Z92" s="108" t="e">
        <f>VLOOKUP(G92,#REF!,1,0)</f>
        <v>#REF!</v>
      </c>
      <c r="AA92" s="108"/>
      <c r="AB92" s="110"/>
      <c r="AC92" s="118"/>
    </row>
    <row r="93" spans="1:29" s="126" customFormat="1" ht="10.5" x14ac:dyDescent="0.2">
      <c r="A93" s="276" t="str">
        <f t="shared" si="7"/>
        <v>L50-E-48-08-35-80-MULT-ASYMPOUS271458</v>
      </c>
      <c r="B93" s="364">
        <v>45636</v>
      </c>
      <c r="C93" s="368" t="s">
        <v>941</v>
      </c>
      <c r="D93" s="278" t="s">
        <v>363</v>
      </c>
      <c r="E93" s="279" t="s">
        <v>87</v>
      </c>
      <c r="F93" s="279" t="s">
        <v>1981</v>
      </c>
      <c r="G93" s="279">
        <v>30851050</v>
      </c>
      <c r="H93" s="183">
        <v>0</v>
      </c>
      <c r="I93" s="280">
        <v>6</v>
      </c>
      <c r="J93" s="111">
        <f>VLOOKUP(G93,'[2]Seguimiento WOS TROV'!$H:$L,5,0)</f>
        <v>6</v>
      </c>
      <c r="K93" s="116">
        <f>VLOOKUP(G93,'[2]Seguimiento WOS TROV'!$H:$M,6,0)</f>
        <v>0</v>
      </c>
      <c r="L93" s="116">
        <f>VLOOKUP(G93,'[2]Seguimiento WOS TROV'!$H:$N,7,0)</f>
        <v>0</v>
      </c>
      <c r="M93" s="116">
        <f>VLOOKUP(G93,'[2]Seguimiento WOS TROV'!$H:$O,8,0)</f>
        <v>0</v>
      </c>
      <c r="N93" s="281">
        <f t="shared" si="8"/>
        <v>0</v>
      </c>
      <c r="O93" s="281">
        <f t="shared" si="9"/>
        <v>0</v>
      </c>
      <c r="P93" s="269">
        <v>132.16</v>
      </c>
      <c r="Q93" s="270">
        <f t="shared" si="10"/>
        <v>0</v>
      </c>
      <c r="R93" s="383">
        <v>45637</v>
      </c>
      <c r="S93" s="383">
        <v>45671</v>
      </c>
      <c r="T93" s="282">
        <f t="shared" si="12"/>
        <v>45672</v>
      </c>
      <c r="U93" s="282">
        <f t="shared" si="11"/>
        <v>45673</v>
      </c>
      <c r="V93" s="117" t="s">
        <v>2867</v>
      </c>
      <c r="W93" s="162" t="s">
        <v>561</v>
      </c>
      <c r="X93" s="162" t="s">
        <v>561</v>
      </c>
      <c r="Y93" s="162"/>
      <c r="Z93" s="108" t="e">
        <f>VLOOKUP(G93,#REF!,1,0)</f>
        <v>#REF!</v>
      </c>
      <c r="AA93" s="108"/>
      <c r="AB93" s="110"/>
      <c r="AC93" s="118"/>
    </row>
    <row r="94" spans="1:29" s="126" customFormat="1" ht="10.5" x14ac:dyDescent="0.2">
      <c r="A94" s="120" t="str">
        <f t="shared" si="7"/>
        <v>L50-I-48-08-40-90-MULT-25X75POUS271548</v>
      </c>
      <c r="B94" s="81">
        <v>45636</v>
      </c>
      <c r="C94" s="273" t="s">
        <v>1117</v>
      </c>
      <c r="D94" s="278" t="s">
        <v>365</v>
      </c>
      <c r="E94" s="108" t="s">
        <v>87</v>
      </c>
      <c r="F94" s="108" t="s">
        <v>1738</v>
      </c>
      <c r="G94" s="108">
        <v>30851065</v>
      </c>
      <c r="H94" s="183">
        <v>0</v>
      </c>
      <c r="I94" s="115">
        <v>2</v>
      </c>
      <c r="J94" s="111">
        <f>VLOOKUP(G94,'[2]Seguimiento WOS TROV'!$H:$L,5,0)</f>
        <v>2</v>
      </c>
      <c r="K94" s="116">
        <f>VLOOKUP(G94,'[2]Seguimiento WOS TROV'!$H:$M,6,0)</f>
        <v>0</v>
      </c>
      <c r="L94" s="116">
        <f>VLOOKUP(G94,'[2]Seguimiento WOS TROV'!$H:$N,7,0)</f>
        <v>0</v>
      </c>
      <c r="M94" s="116">
        <f>VLOOKUP(G94,'[2]Seguimiento WOS TROV'!$H:$O,8,0)</f>
        <v>0</v>
      </c>
      <c r="N94" s="125">
        <f t="shared" si="8"/>
        <v>0</v>
      </c>
      <c r="O94" s="125">
        <f t="shared" si="9"/>
        <v>0</v>
      </c>
      <c r="P94" s="269">
        <v>131.74</v>
      </c>
      <c r="Q94" s="270">
        <f t="shared" si="10"/>
        <v>0</v>
      </c>
      <c r="R94" s="119">
        <v>45637</v>
      </c>
      <c r="S94" s="119">
        <v>45671</v>
      </c>
      <c r="T94" s="117">
        <f t="shared" si="12"/>
        <v>45672</v>
      </c>
      <c r="U94" s="117">
        <f t="shared" si="11"/>
        <v>45673</v>
      </c>
      <c r="V94" s="117" t="s">
        <v>560</v>
      </c>
      <c r="W94" s="162" t="s">
        <v>561</v>
      </c>
      <c r="X94" s="162" t="s">
        <v>561</v>
      </c>
      <c r="Y94" s="162"/>
      <c r="Z94" s="108" t="e">
        <f>VLOOKUP(G94,#REF!,1,0)</f>
        <v>#REF!</v>
      </c>
      <c r="AA94" s="108"/>
      <c r="AB94" s="110"/>
      <c r="AC94" s="118"/>
    </row>
    <row r="95" spans="1:29" s="126" customFormat="1" ht="10.5" x14ac:dyDescent="0.2">
      <c r="A95" s="284" t="str">
        <f t="shared" si="7"/>
        <v>L35-I-12-06-30-90-MULT-120POUS270344</v>
      </c>
      <c r="B95" s="365">
        <v>45637</v>
      </c>
      <c r="C95" s="284" t="s">
        <v>1025</v>
      </c>
      <c r="D95" s="278" t="s">
        <v>360</v>
      </c>
      <c r="E95" s="286" t="s">
        <v>87</v>
      </c>
      <c r="F95" s="286" t="s">
        <v>1070</v>
      </c>
      <c r="G95" s="286">
        <v>30851074</v>
      </c>
      <c r="H95" s="183">
        <v>0</v>
      </c>
      <c r="I95" s="287">
        <v>11</v>
      </c>
      <c r="J95" s="111">
        <f>VLOOKUP(G95,'[2]Seguimiento WOS TROV'!$H:$L,5,0)</f>
        <v>11</v>
      </c>
      <c r="K95" s="116">
        <f>VLOOKUP(G95,'[2]Seguimiento WOS TROV'!$H:$M,6,0)</f>
        <v>0</v>
      </c>
      <c r="L95" s="116">
        <f>VLOOKUP(G95,'[2]Seguimiento WOS TROV'!$H:$N,7,0)</f>
        <v>0</v>
      </c>
      <c r="M95" s="116">
        <f>VLOOKUP(G95,'[2]Seguimiento WOS TROV'!$H:$O,8,0)</f>
        <v>0</v>
      </c>
      <c r="N95" s="289">
        <f t="shared" si="8"/>
        <v>0</v>
      </c>
      <c r="O95" s="289">
        <f t="shared" si="9"/>
        <v>0</v>
      </c>
      <c r="P95" s="269">
        <v>38.200000000000003</v>
      </c>
      <c r="Q95" s="270">
        <f t="shared" si="10"/>
        <v>0</v>
      </c>
      <c r="R95" s="382">
        <v>45642</v>
      </c>
      <c r="S95" s="382">
        <v>45671</v>
      </c>
      <c r="T95" s="290">
        <f t="shared" si="12"/>
        <v>45672</v>
      </c>
      <c r="U95" s="290">
        <f t="shared" si="11"/>
        <v>45673</v>
      </c>
      <c r="V95" s="117" t="s">
        <v>604</v>
      </c>
      <c r="W95" s="162" t="s">
        <v>561</v>
      </c>
      <c r="X95" s="162" t="s">
        <v>561</v>
      </c>
      <c r="Y95" s="162"/>
      <c r="Z95" s="108" t="e">
        <f>VLOOKUP(G95,#REF!,1,0)</f>
        <v>#REF!</v>
      </c>
      <c r="AA95" s="108"/>
      <c r="AB95" s="110"/>
      <c r="AC95" s="118"/>
    </row>
    <row r="96" spans="1:29" s="126" customFormat="1" ht="10.5" x14ac:dyDescent="0.2">
      <c r="A96" s="276" t="str">
        <f t="shared" si="7"/>
        <v>L35-I-48-08-35-80-MULT-120POUS271226</v>
      </c>
      <c r="B96" s="364">
        <v>45637</v>
      </c>
      <c r="C96" s="276" t="s">
        <v>1820</v>
      </c>
      <c r="D96" s="278" t="s">
        <v>364</v>
      </c>
      <c r="E96" s="279" t="s">
        <v>87</v>
      </c>
      <c r="F96" s="279" t="s">
        <v>1656</v>
      </c>
      <c r="G96" s="279">
        <v>30851077</v>
      </c>
      <c r="H96" s="183">
        <v>0</v>
      </c>
      <c r="I96" s="280">
        <v>31</v>
      </c>
      <c r="J96" s="111">
        <f>VLOOKUP(G96,'[2]Seguimiento WOS TROV'!$H:$L,5,0)</f>
        <v>31</v>
      </c>
      <c r="K96" s="116">
        <f>VLOOKUP(G96,'[2]Seguimiento WOS TROV'!$H:$M,6,0)</f>
        <v>0</v>
      </c>
      <c r="L96" s="116">
        <f>VLOOKUP(G96,'[2]Seguimiento WOS TROV'!$H:$N,7,0)</f>
        <v>0</v>
      </c>
      <c r="M96" s="116">
        <f>VLOOKUP(G96,'[2]Seguimiento WOS TROV'!$H:$O,8,0)</f>
        <v>0</v>
      </c>
      <c r="N96" s="281">
        <f t="shared" si="8"/>
        <v>0</v>
      </c>
      <c r="O96" s="281">
        <f t="shared" si="9"/>
        <v>0</v>
      </c>
      <c r="P96" s="269">
        <v>99.6</v>
      </c>
      <c r="Q96" s="270">
        <f t="shared" si="10"/>
        <v>0</v>
      </c>
      <c r="R96" s="383">
        <v>45642</v>
      </c>
      <c r="S96" s="383">
        <v>45671</v>
      </c>
      <c r="T96" s="282">
        <f t="shared" si="12"/>
        <v>45672</v>
      </c>
      <c r="U96" s="282">
        <f t="shared" si="11"/>
        <v>45673</v>
      </c>
      <c r="V96" s="117" t="s">
        <v>604</v>
      </c>
      <c r="W96" s="162" t="s">
        <v>561</v>
      </c>
      <c r="X96" s="162" t="s">
        <v>561</v>
      </c>
      <c r="Y96" s="162"/>
      <c r="Z96" s="108" t="e">
        <f>VLOOKUP(G96,#REF!,1,0)</f>
        <v>#REF!</v>
      </c>
      <c r="AA96" s="108"/>
      <c r="AB96" s="110"/>
      <c r="AC96" s="118"/>
    </row>
    <row r="97" spans="1:29" s="126" customFormat="1" ht="10.5" x14ac:dyDescent="0.2">
      <c r="A97" s="120" t="str">
        <f t="shared" si="7"/>
        <v>L35-I-48-02-35-80-MULT-120POUS271377</v>
      </c>
      <c r="B97" s="81">
        <v>45637</v>
      </c>
      <c r="C97" s="120" t="s">
        <v>2018</v>
      </c>
      <c r="D97" s="278" t="s">
        <v>364</v>
      </c>
      <c r="E97" s="108" t="s">
        <v>87</v>
      </c>
      <c r="F97" s="108" t="s">
        <v>2016</v>
      </c>
      <c r="G97" s="108">
        <v>30851080</v>
      </c>
      <c r="H97" s="183">
        <v>0</v>
      </c>
      <c r="I97" s="115">
        <v>34</v>
      </c>
      <c r="J97" s="111">
        <f>VLOOKUP(G97,'[2]Seguimiento WOS TROV'!$H:$L,5,0)</f>
        <v>34</v>
      </c>
      <c r="K97" s="116">
        <f>VLOOKUP(G97,'[2]Seguimiento WOS TROV'!$H:$M,6,0)</f>
        <v>0</v>
      </c>
      <c r="L97" s="116">
        <f>VLOOKUP(G97,'[2]Seguimiento WOS TROV'!$H:$N,7,0)</f>
        <v>0</v>
      </c>
      <c r="M97" s="116">
        <f>VLOOKUP(G97,'[2]Seguimiento WOS TROV'!$H:$O,8,0)</f>
        <v>0</v>
      </c>
      <c r="N97" s="125">
        <f t="shared" si="8"/>
        <v>0</v>
      </c>
      <c r="O97" s="125">
        <f t="shared" si="9"/>
        <v>0</v>
      </c>
      <c r="P97" s="269">
        <v>98.95</v>
      </c>
      <c r="Q97" s="270">
        <f t="shared" si="10"/>
        <v>0</v>
      </c>
      <c r="R97" s="119">
        <v>45642</v>
      </c>
      <c r="S97" s="119">
        <v>45671</v>
      </c>
      <c r="T97" s="117">
        <f t="shared" si="12"/>
        <v>45672</v>
      </c>
      <c r="U97" s="117">
        <f t="shared" si="11"/>
        <v>45673</v>
      </c>
      <c r="V97" s="117" t="s">
        <v>604</v>
      </c>
      <c r="W97" s="162" t="s">
        <v>561</v>
      </c>
      <c r="X97" s="162" t="s">
        <v>561</v>
      </c>
      <c r="Y97" s="162"/>
      <c r="Z97" s="108" t="e">
        <f>VLOOKUP(G97,#REF!,1,0)</f>
        <v>#REF!</v>
      </c>
      <c r="AA97" s="108"/>
      <c r="AB97" s="110"/>
      <c r="AC97" s="118"/>
    </row>
    <row r="98" spans="1:29" s="126" customFormat="1" ht="10.5" x14ac:dyDescent="0.2">
      <c r="A98" s="293" t="str">
        <f t="shared" si="7"/>
        <v>L35-I-48-06-30-90-MULT-120POUS271632</v>
      </c>
      <c r="B98" s="366">
        <v>45637</v>
      </c>
      <c r="C98" s="293" t="s">
        <v>549</v>
      </c>
      <c r="D98" s="278" t="s">
        <v>364</v>
      </c>
      <c r="E98" s="295" t="s">
        <v>87</v>
      </c>
      <c r="F98" s="295" t="s">
        <v>2021</v>
      </c>
      <c r="G98" s="295">
        <v>30851088</v>
      </c>
      <c r="H98" s="183">
        <v>0</v>
      </c>
      <c r="I98" s="296">
        <v>24</v>
      </c>
      <c r="J98" s="111">
        <f>VLOOKUP(G98,'[2]Seguimiento WOS TROV'!$H:$L,5,0)</f>
        <v>24</v>
      </c>
      <c r="K98" s="116">
        <f>VLOOKUP(G98,'[2]Seguimiento WOS TROV'!$H:$M,6,0)</f>
        <v>0</v>
      </c>
      <c r="L98" s="116">
        <f>VLOOKUP(G98,'[2]Seguimiento WOS TROV'!$H:$N,7,0)</f>
        <v>0</v>
      </c>
      <c r="M98" s="116">
        <f>VLOOKUP(G98,'[2]Seguimiento WOS TROV'!$H:$O,8,0)</f>
        <v>0</v>
      </c>
      <c r="N98" s="297">
        <f t="shared" si="8"/>
        <v>0</v>
      </c>
      <c r="O98" s="297">
        <f t="shared" si="9"/>
        <v>0</v>
      </c>
      <c r="P98" s="269">
        <v>100.29</v>
      </c>
      <c r="Q98" s="270">
        <f t="shared" si="10"/>
        <v>0</v>
      </c>
      <c r="R98" s="384">
        <v>45642</v>
      </c>
      <c r="S98" s="384">
        <v>45671</v>
      </c>
      <c r="T98" s="298">
        <f t="shared" si="12"/>
        <v>45672</v>
      </c>
      <c r="U98" s="298">
        <f t="shared" si="11"/>
        <v>45673</v>
      </c>
      <c r="V98" s="117" t="s">
        <v>604</v>
      </c>
      <c r="W98" s="162" t="s">
        <v>561</v>
      </c>
      <c r="X98" s="162" t="s">
        <v>561</v>
      </c>
      <c r="Y98" s="162"/>
      <c r="Z98" s="108" t="e">
        <f>VLOOKUP(G98,#REF!,1,0)</f>
        <v>#REF!</v>
      </c>
      <c r="AA98" s="108"/>
      <c r="AB98" s="110"/>
      <c r="AC98" s="118"/>
    </row>
    <row r="99" spans="1:29" s="126" customFormat="1" ht="10.5" x14ac:dyDescent="0.2">
      <c r="A99" s="120" t="str">
        <f t="shared" si="7"/>
        <v>L35-I-12-04-BL-MULT-120POUS271709</v>
      </c>
      <c r="B99" s="81">
        <v>45637</v>
      </c>
      <c r="C99" s="120" t="s">
        <v>245</v>
      </c>
      <c r="D99" s="278" t="s">
        <v>360</v>
      </c>
      <c r="E99" s="108" t="s">
        <v>87</v>
      </c>
      <c r="F99" s="108" t="s">
        <v>2025</v>
      </c>
      <c r="G99" s="108">
        <v>30851092</v>
      </c>
      <c r="H99" s="183">
        <v>0</v>
      </c>
      <c r="I99" s="115">
        <v>30</v>
      </c>
      <c r="J99" s="111">
        <f>VLOOKUP(G99,'[2]Seguimiento WOS TROV'!$H:$L,5,0)</f>
        <v>30</v>
      </c>
      <c r="K99" s="116">
        <f>VLOOKUP(G99,'[2]Seguimiento WOS TROV'!$H:$M,6,0)</f>
        <v>0</v>
      </c>
      <c r="L99" s="116">
        <f>VLOOKUP(G99,'[2]Seguimiento WOS TROV'!$H:$N,7,0)</f>
        <v>0</v>
      </c>
      <c r="M99" s="116">
        <f>VLOOKUP(G99,'[2]Seguimiento WOS TROV'!$H:$O,8,0)</f>
        <v>0</v>
      </c>
      <c r="N99" s="125">
        <f t="shared" si="8"/>
        <v>0</v>
      </c>
      <c r="O99" s="125">
        <f t="shared" si="9"/>
        <v>0</v>
      </c>
      <c r="P99" s="269">
        <v>58.32</v>
      </c>
      <c r="Q99" s="270">
        <f t="shared" si="10"/>
        <v>0</v>
      </c>
      <c r="R99" s="119">
        <v>45642</v>
      </c>
      <c r="S99" s="119">
        <v>45671</v>
      </c>
      <c r="T99" s="117">
        <f t="shared" si="12"/>
        <v>45672</v>
      </c>
      <c r="U99" s="117">
        <f t="shared" si="11"/>
        <v>45673</v>
      </c>
      <c r="V99" s="117" t="s">
        <v>604</v>
      </c>
      <c r="W99" s="162" t="s">
        <v>561</v>
      </c>
      <c r="X99" s="162" t="s">
        <v>561</v>
      </c>
      <c r="Y99" s="162"/>
      <c r="Z99" s="108" t="e">
        <f>VLOOKUP(G99,#REF!,1,0)</f>
        <v>#REF!</v>
      </c>
      <c r="AA99" s="108"/>
      <c r="AB99" s="110"/>
      <c r="AC99" s="118"/>
    </row>
    <row r="100" spans="1:29" s="126" customFormat="1" ht="10.5" x14ac:dyDescent="0.2">
      <c r="A100" s="293" t="str">
        <f t="shared" si="7"/>
        <v>L35-I-12-04-BL-MULT-120POUS271710</v>
      </c>
      <c r="B100" s="366">
        <v>45637</v>
      </c>
      <c r="C100" s="293" t="s">
        <v>245</v>
      </c>
      <c r="D100" s="278" t="s">
        <v>360</v>
      </c>
      <c r="E100" s="295" t="s">
        <v>87</v>
      </c>
      <c r="F100" s="295" t="s">
        <v>2026</v>
      </c>
      <c r="G100" s="295">
        <v>30851093</v>
      </c>
      <c r="H100" s="183">
        <v>0</v>
      </c>
      <c r="I100" s="296">
        <v>400</v>
      </c>
      <c r="J100" s="111">
        <f>VLOOKUP(G100,'[2]Seguimiento WOS TROV'!$H:$L,5,0)</f>
        <v>400</v>
      </c>
      <c r="K100" s="116">
        <f>VLOOKUP(G100,'[2]Seguimiento WOS TROV'!$H:$M,6,0)</f>
        <v>0</v>
      </c>
      <c r="L100" s="116">
        <f>VLOOKUP(G100,'[2]Seguimiento WOS TROV'!$H:$N,7,0)</f>
        <v>0</v>
      </c>
      <c r="M100" s="116">
        <f>VLOOKUP(G100,'[2]Seguimiento WOS TROV'!$H:$O,8,0)</f>
        <v>0</v>
      </c>
      <c r="N100" s="297">
        <f t="shared" si="8"/>
        <v>0</v>
      </c>
      <c r="O100" s="297">
        <f t="shared" si="9"/>
        <v>0</v>
      </c>
      <c r="P100" s="269">
        <v>58.32</v>
      </c>
      <c r="Q100" s="270">
        <f t="shared" si="10"/>
        <v>0</v>
      </c>
      <c r="R100" s="384">
        <v>45642</v>
      </c>
      <c r="S100" s="384">
        <v>45671</v>
      </c>
      <c r="T100" s="298">
        <f t="shared" si="12"/>
        <v>45672</v>
      </c>
      <c r="U100" s="298">
        <f t="shared" si="11"/>
        <v>45673</v>
      </c>
      <c r="V100" s="117" t="s">
        <v>604</v>
      </c>
      <c r="W100" s="162" t="s">
        <v>561</v>
      </c>
      <c r="X100" s="162" t="s">
        <v>561</v>
      </c>
      <c r="Y100" s="162"/>
      <c r="Z100" s="108" t="e">
        <f>VLOOKUP(G100,#REF!,1,0)</f>
        <v>#REF!</v>
      </c>
      <c r="AA100" s="108"/>
      <c r="AB100" s="110"/>
      <c r="AC100" s="118"/>
    </row>
    <row r="101" spans="1:29" s="126" customFormat="1" ht="10.5" x14ac:dyDescent="0.2">
      <c r="A101" s="120" t="str">
        <f t="shared" si="7"/>
        <v>L35-I-12-06-BL-MULT-120POUS270402</v>
      </c>
      <c r="B101" s="81">
        <v>45643</v>
      </c>
      <c r="C101" s="120" t="s">
        <v>1000</v>
      </c>
      <c r="D101" s="278" t="s">
        <v>360</v>
      </c>
      <c r="E101" s="108" t="s">
        <v>87</v>
      </c>
      <c r="F101" s="108" t="s">
        <v>1024</v>
      </c>
      <c r="G101" s="108">
        <v>30851117</v>
      </c>
      <c r="H101" s="183">
        <v>0</v>
      </c>
      <c r="I101" s="115">
        <v>38</v>
      </c>
      <c r="J101" s="111">
        <f>VLOOKUP(G101,'[2]Seguimiento WOS TROV'!$H:$L,5,0)</f>
        <v>38</v>
      </c>
      <c r="K101" s="116">
        <f>VLOOKUP(G101,'[2]Seguimiento WOS TROV'!$H:$M,6,0)</f>
        <v>0</v>
      </c>
      <c r="L101" s="116">
        <f>VLOOKUP(G101,'[2]Seguimiento WOS TROV'!$H:$N,7,0)</f>
        <v>0</v>
      </c>
      <c r="M101" s="116">
        <f>VLOOKUP(G101,'[2]Seguimiento WOS TROV'!$H:$O,8,0)</f>
        <v>0</v>
      </c>
      <c r="N101" s="125">
        <f t="shared" si="8"/>
        <v>0</v>
      </c>
      <c r="O101" s="125">
        <f t="shared" si="9"/>
        <v>0</v>
      </c>
      <c r="P101" s="269">
        <v>58.32</v>
      </c>
      <c r="Q101" s="270">
        <f t="shared" si="10"/>
        <v>0</v>
      </c>
      <c r="R101" s="119">
        <v>45646</v>
      </c>
      <c r="S101" s="119">
        <v>45671</v>
      </c>
      <c r="T101" s="117">
        <f t="shared" si="12"/>
        <v>45672</v>
      </c>
      <c r="U101" s="117">
        <f t="shared" si="11"/>
        <v>45673</v>
      </c>
      <c r="V101" s="117" t="s">
        <v>604</v>
      </c>
      <c r="W101" s="162" t="s">
        <v>561</v>
      </c>
      <c r="X101" s="162" t="s">
        <v>561</v>
      </c>
      <c r="Y101" s="162"/>
      <c r="Z101" s="108" t="e">
        <f>VLOOKUP(G101,#REF!,1,0)</f>
        <v>#REF!</v>
      </c>
      <c r="AA101" s="108"/>
      <c r="AB101" s="110"/>
      <c r="AC101" s="118"/>
    </row>
    <row r="102" spans="1:29" s="126" customFormat="1" ht="10.5" x14ac:dyDescent="0.2">
      <c r="A102" s="284" t="str">
        <f t="shared" si="7"/>
        <v>L35-I-12-12-27-90-MULT-120POUS270455</v>
      </c>
      <c r="B102" s="365">
        <v>45643</v>
      </c>
      <c r="C102" s="284" t="s">
        <v>488</v>
      </c>
      <c r="D102" s="278" t="s">
        <v>360</v>
      </c>
      <c r="E102" s="286" t="s">
        <v>87</v>
      </c>
      <c r="F102" s="286" t="s">
        <v>489</v>
      </c>
      <c r="G102" s="286">
        <v>30851120</v>
      </c>
      <c r="H102" s="183">
        <v>0</v>
      </c>
      <c r="I102" s="287">
        <v>46</v>
      </c>
      <c r="J102" s="111">
        <f>VLOOKUP(G102,'[2]Seguimiento WOS TROV'!$H:$L,5,0)</f>
        <v>46</v>
      </c>
      <c r="K102" s="116">
        <f>VLOOKUP(G102,'[2]Seguimiento WOS TROV'!$H:$M,6,0)</f>
        <v>0</v>
      </c>
      <c r="L102" s="116">
        <f>VLOOKUP(G102,'[2]Seguimiento WOS TROV'!$H:$N,7,0)</f>
        <v>0</v>
      </c>
      <c r="M102" s="116">
        <f>VLOOKUP(G102,'[2]Seguimiento WOS TROV'!$H:$O,8,0)</f>
        <v>0</v>
      </c>
      <c r="N102" s="289">
        <f t="shared" si="8"/>
        <v>0</v>
      </c>
      <c r="O102" s="289">
        <f t="shared" si="9"/>
        <v>0</v>
      </c>
      <c r="P102" s="269">
        <v>42.66</v>
      </c>
      <c r="Q102" s="270">
        <f t="shared" si="10"/>
        <v>0</v>
      </c>
      <c r="R102" s="382">
        <v>45646</v>
      </c>
      <c r="S102" s="382">
        <v>45671</v>
      </c>
      <c r="T102" s="290">
        <f t="shared" si="12"/>
        <v>45672</v>
      </c>
      <c r="U102" s="290">
        <f t="shared" si="11"/>
        <v>45673</v>
      </c>
      <c r="V102" s="117" t="s">
        <v>604</v>
      </c>
      <c r="W102" s="162" t="s">
        <v>561</v>
      </c>
      <c r="X102" s="162" t="s">
        <v>561</v>
      </c>
      <c r="Y102" s="162"/>
      <c r="Z102" s="108" t="e">
        <f>VLOOKUP(G102,#REF!,1,0)</f>
        <v>#REF!</v>
      </c>
      <c r="AA102" s="108"/>
      <c r="AB102" s="110"/>
      <c r="AC102" s="118"/>
    </row>
    <row r="103" spans="1:29" s="126" customFormat="1" ht="10.5" x14ac:dyDescent="0.2">
      <c r="A103" s="120" t="str">
        <f t="shared" si="7"/>
        <v>L50-I-12-06-27-80-MULT-9X9POUS272029</v>
      </c>
      <c r="B103" s="81">
        <v>45666</v>
      </c>
      <c r="C103" s="120" t="s">
        <v>1857</v>
      </c>
      <c r="D103" s="278" t="s">
        <v>361</v>
      </c>
      <c r="E103" s="108" t="s">
        <v>87</v>
      </c>
      <c r="F103" s="108" t="s">
        <v>2677</v>
      </c>
      <c r="G103" s="108">
        <v>30851358</v>
      </c>
      <c r="H103" s="183">
        <v>0</v>
      </c>
      <c r="I103" s="115">
        <v>8</v>
      </c>
      <c r="J103" s="111">
        <f>VLOOKUP(G103,'[2]Seguimiento WOS TROV'!$H:$L,5,0)</f>
        <v>8</v>
      </c>
      <c r="K103" s="116">
        <f>VLOOKUP(G103,'[2]Seguimiento WOS TROV'!$H:$M,6,0)</f>
        <v>0</v>
      </c>
      <c r="L103" s="116">
        <f>VLOOKUP(G103,'[2]Seguimiento WOS TROV'!$H:$N,7,0)</f>
        <v>0</v>
      </c>
      <c r="M103" s="116">
        <f>VLOOKUP(G103,'[2]Seguimiento WOS TROV'!$H:$O,8,0)</f>
        <v>0</v>
      </c>
      <c r="N103" s="125">
        <f t="shared" si="8"/>
        <v>0</v>
      </c>
      <c r="O103" s="125">
        <f t="shared" si="9"/>
        <v>0</v>
      </c>
      <c r="P103" s="269">
        <f>IFERROR(VLOOKUP(C103,Sheet18!A:B,2,0),0)</f>
        <v>48.35</v>
      </c>
      <c r="Q103" s="270">
        <f t="shared" si="10"/>
        <v>0</v>
      </c>
      <c r="R103" s="119">
        <v>45671</v>
      </c>
      <c r="S103" s="119">
        <v>45671</v>
      </c>
      <c r="T103" s="117">
        <f t="shared" si="12"/>
        <v>45672</v>
      </c>
      <c r="U103" s="117">
        <f t="shared" si="11"/>
        <v>45673</v>
      </c>
      <c r="V103" s="117" t="s">
        <v>560</v>
      </c>
      <c r="W103" s="162" t="s">
        <v>561</v>
      </c>
      <c r="X103" s="162"/>
      <c r="Y103" s="162"/>
      <c r="Z103" s="108"/>
      <c r="AA103" s="108"/>
      <c r="AB103" s="110"/>
      <c r="AC103" s="118"/>
    </row>
    <row r="104" spans="1:29" s="126" customFormat="1" ht="10.5" x14ac:dyDescent="0.2">
      <c r="A104" s="120" t="str">
        <f t="shared" si="7"/>
        <v>L50-E-12-10-30-90-MULT-120POUS272027</v>
      </c>
      <c r="B104" s="81">
        <v>45666</v>
      </c>
      <c r="C104" s="120" t="s">
        <v>2665</v>
      </c>
      <c r="D104" s="278" t="s">
        <v>362</v>
      </c>
      <c r="E104" s="108" t="s">
        <v>87</v>
      </c>
      <c r="F104" s="108" t="s">
        <v>2678</v>
      </c>
      <c r="G104" s="108">
        <v>30851359</v>
      </c>
      <c r="H104" s="183">
        <v>0</v>
      </c>
      <c r="I104" s="115">
        <v>5</v>
      </c>
      <c r="J104" s="111">
        <f>VLOOKUP(G104,'[2]Seguimiento WOS TROV'!$H:$L,5,0)</f>
        <v>5</v>
      </c>
      <c r="K104" s="116">
        <f>VLOOKUP(G104,'[2]Seguimiento WOS TROV'!$H:$M,6,0)</f>
        <v>0</v>
      </c>
      <c r="L104" s="116">
        <f>VLOOKUP(G104,'[2]Seguimiento WOS TROV'!$H:$N,7,0)</f>
        <v>0</v>
      </c>
      <c r="M104" s="116">
        <f>VLOOKUP(G104,'[2]Seguimiento WOS TROV'!$H:$O,8,0)</f>
        <v>0</v>
      </c>
      <c r="N104" s="125">
        <f t="shared" si="8"/>
        <v>0</v>
      </c>
      <c r="O104" s="125">
        <f t="shared" si="9"/>
        <v>0</v>
      </c>
      <c r="P104" s="269">
        <f>IFERROR(VLOOKUP(C104,Sheet18!A:B,2,0),0)</f>
        <v>48.325200000000002</v>
      </c>
      <c r="Q104" s="270">
        <f t="shared" si="10"/>
        <v>0</v>
      </c>
      <c r="R104" s="119">
        <v>45671</v>
      </c>
      <c r="S104" s="119">
        <v>45671</v>
      </c>
      <c r="T104" s="117">
        <f t="shared" si="12"/>
        <v>45672</v>
      </c>
      <c r="U104" s="117">
        <f t="shared" si="11"/>
        <v>45673</v>
      </c>
      <c r="V104" s="117" t="s">
        <v>560</v>
      </c>
      <c r="W104" s="162" t="s">
        <v>561</v>
      </c>
      <c r="X104" s="162"/>
      <c r="Y104" s="162"/>
      <c r="Z104" s="108"/>
      <c r="AA104" s="108"/>
      <c r="AB104" s="110"/>
      <c r="AC104" s="118"/>
    </row>
    <row r="105" spans="1:29" s="126" customFormat="1" ht="10.5" x14ac:dyDescent="0.2">
      <c r="A105" s="120" t="str">
        <f t="shared" si="7"/>
        <v>L50-I-12-10-27-90-MULT-25X75POUS272027</v>
      </c>
      <c r="B105" s="81">
        <v>45666</v>
      </c>
      <c r="C105" s="120" t="s">
        <v>2666</v>
      </c>
      <c r="D105" s="278" t="s">
        <v>361</v>
      </c>
      <c r="E105" s="108" t="s">
        <v>87</v>
      </c>
      <c r="F105" s="108" t="s">
        <v>2678</v>
      </c>
      <c r="G105" s="108">
        <v>30851360</v>
      </c>
      <c r="H105" s="183">
        <v>0</v>
      </c>
      <c r="I105" s="115">
        <v>3</v>
      </c>
      <c r="J105" s="111">
        <f>VLOOKUP(G105,'[2]Seguimiento WOS TROV'!$H:$L,5,0)</f>
        <v>3</v>
      </c>
      <c r="K105" s="116">
        <f>VLOOKUP(G105,'[2]Seguimiento WOS TROV'!$H:$M,6,0)</f>
        <v>0</v>
      </c>
      <c r="L105" s="116">
        <f>VLOOKUP(G105,'[2]Seguimiento WOS TROV'!$H:$N,7,0)</f>
        <v>0</v>
      </c>
      <c r="M105" s="116">
        <f>VLOOKUP(G105,'[2]Seguimiento WOS TROV'!$H:$O,8,0)</f>
        <v>0</v>
      </c>
      <c r="N105" s="125">
        <f t="shared" si="8"/>
        <v>0</v>
      </c>
      <c r="O105" s="125">
        <f t="shared" si="9"/>
        <v>0</v>
      </c>
      <c r="P105" s="269">
        <f>IFERROR(VLOOKUP(C105,Sheet18!A:B,2,0),0)</f>
        <v>49.175800000000002</v>
      </c>
      <c r="Q105" s="270">
        <f t="shared" si="10"/>
        <v>0</v>
      </c>
      <c r="R105" s="119">
        <v>45671</v>
      </c>
      <c r="S105" s="119">
        <v>45671</v>
      </c>
      <c r="T105" s="117">
        <f t="shared" si="12"/>
        <v>45672</v>
      </c>
      <c r="U105" s="117">
        <f t="shared" si="11"/>
        <v>45673</v>
      </c>
      <c r="V105" s="117" t="s">
        <v>560</v>
      </c>
      <c r="W105" s="162" t="s">
        <v>561</v>
      </c>
      <c r="X105" s="162"/>
      <c r="Y105" s="162"/>
      <c r="Z105" s="108"/>
      <c r="AA105" s="108"/>
      <c r="AB105" s="110"/>
      <c r="AC105" s="118"/>
    </row>
    <row r="106" spans="1:29" s="126" customFormat="1" ht="10.5" x14ac:dyDescent="0.2">
      <c r="A106" s="276" t="str">
        <f t="shared" si="7"/>
        <v>L50-I-12-12-30-90-MULT-25X25POUS272036</v>
      </c>
      <c r="B106" s="364">
        <v>45666</v>
      </c>
      <c r="C106" s="276" t="s">
        <v>2667</v>
      </c>
      <c r="D106" s="278" t="s">
        <v>361</v>
      </c>
      <c r="E106" s="279" t="s">
        <v>87</v>
      </c>
      <c r="F106" s="279" t="s">
        <v>2679</v>
      </c>
      <c r="G106" s="279">
        <v>30851361</v>
      </c>
      <c r="H106" s="183">
        <v>0</v>
      </c>
      <c r="I106" s="280">
        <v>3</v>
      </c>
      <c r="J106" s="111">
        <f>VLOOKUP(G106,'[2]Seguimiento WOS TROV'!$H:$L,5,0)</f>
        <v>3</v>
      </c>
      <c r="K106" s="116">
        <f>VLOOKUP(G106,'[2]Seguimiento WOS TROV'!$H:$M,6,0)</f>
        <v>0</v>
      </c>
      <c r="L106" s="116">
        <f>VLOOKUP(G106,'[2]Seguimiento WOS TROV'!$H:$N,7,0)</f>
        <v>0</v>
      </c>
      <c r="M106" s="116">
        <f>VLOOKUP(G106,'[2]Seguimiento WOS TROV'!$H:$O,8,0)</f>
        <v>0</v>
      </c>
      <c r="N106" s="281">
        <f t="shared" si="8"/>
        <v>0</v>
      </c>
      <c r="O106" s="281">
        <f t="shared" si="9"/>
        <v>0</v>
      </c>
      <c r="P106" s="269">
        <f>IFERROR(VLOOKUP(C106,Sheet18!A:B,2,0),0)</f>
        <v>49.175800000000002</v>
      </c>
      <c r="Q106" s="270">
        <f t="shared" si="10"/>
        <v>0</v>
      </c>
      <c r="R106" s="383">
        <v>45671</v>
      </c>
      <c r="S106" s="383">
        <v>45671</v>
      </c>
      <c r="T106" s="282">
        <f t="shared" si="12"/>
        <v>45672</v>
      </c>
      <c r="U106" s="282">
        <f t="shared" si="11"/>
        <v>45673</v>
      </c>
      <c r="V106" s="117" t="s">
        <v>560</v>
      </c>
      <c r="W106" s="162" t="s">
        <v>561</v>
      </c>
      <c r="X106" s="162"/>
      <c r="Y106" s="162"/>
      <c r="Z106" s="108"/>
      <c r="AA106" s="108"/>
      <c r="AB106" s="110"/>
      <c r="AC106" s="118"/>
    </row>
    <row r="107" spans="1:29" s="126" customFormat="1" ht="10.5" x14ac:dyDescent="0.2">
      <c r="A107" s="120" t="str">
        <f t="shared" si="7"/>
        <v>L35-I-12-06-35-80-MULT-120POUS272051</v>
      </c>
      <c r="B107" s="81">
        <v>45666</v>
      </c>
      <c r="C107" s="120" t="s">
        <v>493</v>
      </c>
      <c r="D107" s="278" t="s">
        <v>360</v>
      </c>
      <c r="E107" s="108" t="s">
        <v>87</v>
      </c>
      <c r="F107" s="108" t="s">
        <v>2680</v>
      </c>
      <c r="G107" s="108">
        <v>30851362</v>
      </c>
      <c r="H107" s="183">
        <v>0</v>
      </c>
      <c r="I107" s="115">
        <v>48</v>
      </c>
      <c r="J107" s="111">
        <f>VLOOKUP(G107,'[2]Seguimiento WOS TROV'!$H:$L,5,0)</f>
        <v>48</v>
      </c>
      <c r="K107" s="116">
        <f>VLOOKUP(G107,'[2]Seguimiento WOS TROV'!$H:$M,6,0)</f>
        <v>0</v>
      </c>
      <c r="L107" s="116">
        <f>VLOOKUP(G107,'[2]Seguimiento WOS TROV'!$H:$N,7,0)</f>
        <v>0</v>
      </c>
      <c r="M107" s="116">
        <f>VLOOKUP(G107,'[2]Seguimiento WOS TROV'!$H:$O,8,0)</f>
        <v>0</v>
      </c>
      <c r="N107" s="125">
        <f t="shared" si="8"/>
        <v>0</v>
      </c>
      <c r="O107" s="125">
        <f t="shared" si="9"/>
        <v>0</v>
      </c>
      <c r="P107" s="269">
        <f>IFERROR(VLOOKUP(C107,Sheet18!A:B,2,0),0)</f>
        <v>38.020000000000003</v>
      </c>
      <c r="Q107" s="270">
        <f t="shared" si="10"/>
        <v>0</v>
      </c>
      <c r="R107" s="119">
        <v>45671</v>
      </c>
      <c r="S107" s="119">
        <v>45671</v>
      </c>
      <c r="T107" s="117">
        <f t="shared" si="12"/>
        <v>45672</v>
      </c>
      <c r="U107" s="117">
        <f t="shared" si="11"/>
        <v>45673</v>
      </c>
      <c r="V107" s="117" t="s">
        <v>560</v>
      </c>
      <c r="W107" s="162" t="s">
        <v>561</v>
      </c>
      <c r="X107" s="162"/>
      <c r="Y107" s="162"/>
      <c r="Z107" s="108"/>
      <c r="AA107" s="108"/>
      <c r="AB107" s="110"/>
      <c r="AC107" s="118"/>
    </row>
    <row r="108" spans="1:29" s="126" customFormat="1" ht="10.5" x14ac:dyDescent="0.2">
      <c r="A108" s="284" t="str">
        <f t="shared" si="7"/>
        <v>L35-I-12-08-30-80-MULT-120POUS272065</v>
      </c>
      <c r="B108" s="365">
        <v>45666</v>
      </c>
      <c r="C108" s="284" t="s">
        <v>793</v>
      </c>
      <c r="D108" s="278" t="s">
        <v>360</v>
      </c>
      <c r="E108" s="286" t="s">
        <v>87</v>
      </c>
      <c r="F108" s="286" t="s">
        <v>2681</v>
      </c>
      <c r="G108" s="286">
        <v>30851363</v>
      </c>
      <c r="H108" s="183">
        <v>0</v>
      </c>
      <c r="I108" s="287">
        <v>10</v>
      </c>
      <c r="J108" s="111">
        <f>VLOOKUP(G108,'[2]Seguimiento WOS TROV'!$H:$L,5,0)</f>
        <v>10</v>
      </c>
      <c r="K108" s="116">
        <f>VLOOKUP(G108,'[2]Seguimiento WOS TROV'!$H:$M,6,0)</f>
        <v>0</v>
      </c>
      <c r="L108" s="116">
        <f>VLOOKUP(G108,'[2]Seguimiento WOS TROV'!$H:$N,7,0)</f>
        <v>0</v>
      </c>
      <c r="M108" s="116">
        <f>VLOOKUP(G108,'[2]Seguimiento WOS TROV'!$H:$O,8,0)</f>
        <v>0</v>
      </c>
      <c r="N108" s="289">
        <f t="shared" si="8"/>
        <v>0</v>
      </c>
      <c r="O108" s="289">
        <f t="shared" si="9"/>
        <v>0</v>
      </c>
      <c r="P108" s="269">
        <f>IFERROR(VLOOKUP(C108,Sheet18!A:B,2,0),0)</f>
        <v>38.020000000000003</v>
      </c>
      <c r="Q108" s="270">
        <f t="shared" si="10"/>
        <v>0</v>
      </c>
      <c r="R108" s="382">
        <v>45671</v>
      </c>
      <c r="S108" s="382">
        <v>45671</v>
      </c>
      <c r="T108" s="290">
        <f t="shared" si="12"/>
        <v>45672</v>
      </c>
      <c r="U108" s="290">
        <f t="shared" si="11"/>
        <v>45673</v>
      </c>
      <c r="V108" s="117" t="s">
        <v>560</v>
      </c>
      <c r="W108" s="162" t="s">
        <v>561</v>
      </c>
      <c r="X108" s="162"/>
      <c r="Y108" s="162"/>
      <c r="Z108" s="108"/>
      <c r="AA108" s="108"/>
      <c r="AB108" s="110"/>
      <c r="AC108" s="118"/>
    </row>
    <row r="109" spans="1:29" s="126" customFormat="1" ht="10.5" x14ac:dyDescent="0.2">
      <c r="A109" s="120" t="str">
        <f t="shared" si="7"/>
        <v>L35-I-48-06-35-80-MULT-120POUS272051</v>
      </c>
      <c r="B109" s="81">
        <v>45666</v>
      </c>
      <c r="C109" s="120" t="s">
        <v>518</v>
      </c>
      <c r="D109" s="278" t="s">
        <v>364</v>
      </c>
      <c r="E109" s="108" t="s">
        <v>87</v>
      </c>
      <c r="F109" s="108" t="s">
        <v>2680</v>
      </c>
      <c r="G109" s="108">
        <v>30851364</v>
      </c>
      <c r="H109" s="183">
        <v>0</v>
      </c>
      <c r="I109" s="115">
        <v>42</v>
      </c>
      <c r="J109" s="111">
        <f>VLOOKUP(G109,'[2]Seguimiento WOS TROV'!$H:$L,5,0)</f>
        <v>42</v>
      </c>
      <c r="K109" s="116">
        <f>VLOOKUP(G109,'[2]Seguimiento WOS TROV'!$H:$M,6,0)</f>
        <v>0</v>
      </c>
      <c r="L109" s="116">
        <f>VLOOKUP(G109,'[2]Seguimiento WOS TROV'!$H:$N,7,0)</f>
        <v>0</v>
      </c>
      <c r="M109" s="116">
        <f>VLOOKUP(G109,'[2]Seguimiento WOS TROV'!$H:$O,8,0)</f>
        <v>0</v>
      </c>
      <c r="N109" s="125">
        <f t="shared" si="8"/>
        <v>0</v>
      </c>
      <c r="O109" s="125">
        <f t="shared" si="9"/>
        <v>0</v>
      </c>
      <c r="P109" s="269">
        <f>IFERROR(VLOOKUP(C109,Sheet18!A:B,2,0),0)</f>
        <v>99.6</v>
      </c>
      <c r="Q109" s="270">
        <f t="shared" si="10"/>
        <v>0</v>
      </c>
      <c r="R109" s="119">
        <v>45671</v>
      </c>
      <c r="S109" s="119">
        <v>45671</v>
      </c>
      <c r="T109" s="117">
        <f t="shared" si="12"/>
        <v>45672</v>
      </c>
      <c r="U109" s="117">
        <f t="shared" si="11"/>
        <v>45673</v>
      </c>
      <c r="V109" s="117" t="s">
        <v>560</v>
      </c>
      <c r="W109" s="162" t="s">
        <v>561</v>
      </c>
      <c r="X109" s="162"/>
      <c r="Y109" s="162"/>
      <c r="Z109" s="108"/>
      <c r="AA109" s="108"/>
      <c r="AB109" s="110"/>
      <c r="AC109" s="118"/>
    </row>
    <row r="110" spans="1:29" s="126" customFormat="1" ht="10.5" x14ac:dyDescent="0.2">
      <c r="A110" s="120" t="str">
        <f t="shared" si="7"/>
        <v>L35-I-48-08-30-80-MULT-120POUS272065</v>
      </c>
      <c r="B110" s="81">
        <v>45666</v>
      </c>
      <c r="C110" s="120" t="s">
        <v>500</v>
      </c>
      <c r="D110" s="278" t="s">
        <v>364</v>
      </c>
      <c r="E110" s="108" t="s">
        <v>87</v>
      </c>
      <c r="F110" s="108" t="s">
        <v>2681</v>
      </c>
      <c r="G110" s="108">
        <v>30851365</v>
      </c>
      <c r="H110" s="183">
        <v>0</v>
      </c>
      <c r="I110" s="115">
        <v>10</v>
      </c>
      <c r="J110" s="111">
        <f>VLOOKUP(G110,'[2]Seguimiento WOS TROV'!$H:$L,5,0)</f>
        <v>10</v>
      </c>
      <c r="K110" s="116">
        <f>VLOOKUP(G110,'[2]Seguimiento WOS TROV'!$H:$M,6,0)</f>
        <v>0</v>
      </c>
      <c r="L110" s="116">
        <f>VLOOKUP(G110,'[2]Seguimiento WOS TROV'!$H:$N,7,0)</f>
        <v>0</v>
      </c>
      <c r="M110" s="116">
        <f>VLOOKUP(G110,'[2]Seguimiento WOS TROV'!$H:$O,8,0)</f>
        <v>0</v>
      </c>
      <c r="N110" s="125">
        <f t="shared" si="8"/>
        <v>0</v>
      </c>
      <c r="O110" s="125">
        <f t="shared" si="9"/>
        <v>0</v>
      </c>
      <c r="P110" s="269">
        <f>IFERROR(VLOOKUP(C110,Sheet18!A:B,2,0),0)</f>
        <v>99.6</v>
      </c>
      <c r="Q110" s="270">
        <f t="shared" si="10"/>
        <v>0</v>
      </c>
      <c r="R110" s="119">
        <v>45671</v>
      </c>
      <c r="S110" s="119">
        <v>45671</v>
      </c>
      <c r="T110" s="117">
        <f t="shared" si="12"/>
        <v>45672</v>
      </c>
      <c r="U110" s="117">
        <f t="shared" si="11"/>
        <v>45673</v>
      </c>
      <c r="V110" s="117" t="s">
        <v>560</v>
      </c>
      <c r="W110" s="162" t="s">
        <v>561</v>
      </c>
      <c r="X110" s="162"/>
      <c r="Y110" s="162"/>
      <c r="Z110" s="108"/>
      <c r="AA110" s="108"/>
      <c r="AB110" s="110"/>
      <c r="AC110" s="118"/>
    </row>
    <row r="111" spans="1:29" s="126" customFormat="1" ht="10.5" x14ac:dyDescent="0.2">
      <c r="A111" s="120" t="str">
        <f t="shared" si="7"/>
        <v>L35-I-48-12-30-80-MULT-120POUS272048</v>
      </c>
      <c r="B111" s="81">
        <v>45666</v>
      </c>
      <c r="C111" s="120" t="s">
        <v>189</v>
      </c>
      <c r="D111" s="278" t="s">
        <v>364</v>
      </c>
      <c r="E111" s="108" t="s">
        <v>87</v>
      </c>
      <c r="F111" s="108" t="s">
        <v>2682</v>
      </c>
      <c r="G111" s="108">
        <v>30851366</v>
      </c>
      <c r="H111" s="183">
        <v>0</v>
      </c>
      <c r="I111" s="115">
        <v>1</v>
      </c>
      <c r="J111" s="111">
        <f>VLOOKUP(G111,'[2]Seguimiento WOS TROV'!$H:$L,5,0)</f>
        <v>1</v>
      </c>
      <c r="K111" s="116">
        <f>VLOOKUP(G111,'[2]Seguimiento WOS TROV'!$H:$M,6,0)</f>
        <v>0</v>
      </c>
      <c r="L111" s="116">
        <f>VLOOKUP(G111,'[2]Seguimiento WOS TROV'!$H:$N,7,0)</f>
        <v>0</v>
      </c>
      <c r="M111" s="116">
        <f>VLOOKUP(G111,'[2]Seguimiento WOS TROV'!$H:$O,8,0)</f>
        <v>0</v>
      </c>
      <c r="N111" s="125">
        <f t="shared" si="8"/>
        <v>0</v>
      </c>
      <c r="O111" s="125">
        <f t="shared" si="9"/>
        <v>0</v>
      </c>
      <c r="P111" s="269">
        <f>IFERROR(VLOOKUP(C111,Sheet18!A:B,2,0),0)</f>
        <v>115.46</v>
      </c>
      <c r="Q111" s="270">
        <f t="shared" si="10"/>
        <v>0</v>
      </c>
      <c r="R111" s="119">
        <v>45671</v>
      </c>
      <c r="S111" s="119">
        <v>45671</v>
      </c>
      <c r="T111" s="117">
        <f t="shared" si="12"/>
        <v>45672</v>
      </c>
      <c r="U111" s="117">
        <f t="shared" si="11"/>
        <v>45673</v>
      </c>
      <c r="V111" s="117" t="s">
        <v>560</v>
      </c>
      <c r="W111" s="162" t="s">
        <v>561</v>
      </c>
      <c r="X111" s="162"/>
      <c r="Y111" s="162"/>
      <c r="Z111" s="108"/>
      <c r="AA111" s="108"/>
      <c r="AB111" s="110"/>
      <c r="AC111" s="118"/>
    </row>
    <row r="112" spans="1:29" s="126" customFormat="1" ht="10.5" x14ac:dyDescent="0.2">
      <c r="A112" s="120" t="str">
        <f t="shared" si="7"/>
        <v>L50-E-12-10-35-90-MULT-9X29POUS272066</v>
      </c>
      <c r="B112" s="81">
        <v>45666</v>
      </c>
      <c r="C112" s="120" t="s">
        <v>671</v>
      </c>
      <c r="D112" s="278" t="s">
        <v>362</v>
      </c>
      <c r="E112" s="108" t="s">
        <v>87</v>
      </c>
      <c r="F112" s="108" t="s">
        <v>2683</v>
      </c>
      <c r="G112" s="108">
        <v>30851367</v>
      </c>
      <c r="H112" s="183">
        <v>0</v>
      </c>
      <c r="I112" s="115">
        <v>3</v>
      </c>
      <c r="J112" s="111">
        <f>VLOOKUP(G112,'[2]Seguimiento WOS TROV'!$H:$L,5,0)</f>
        <v>3</v>
      </c>
      <c r="K112" s="116">
        <f>VLOOKUP(G112,'[2]Seguimiento WOS TROV'!$H:$M,6,0)</f>
        <v>0</v>
      </c>
      <c r="L112" s="116">
        <f>VLOOKUP(G112,'[2]Seguimiento WOS TROV'!$H:$N,7,0)</f>
        <v>0</v>
      </c>
      <c r="M112" s="116">
        <f>VLOOKUP(G112,'[2]Seguimiento WOS TROV'!$H:$O,8,0)</f>
        <v>0</v>
      </c>
      <c r="N112" s="125">
        <f t="shared" si="8"/>
        <v>0</v>
      </c>
      <c r="O112" s="125">
        <f t="shared" si="9"/>
        <v>0</v>
      </c>
      <c r="P112" s="269">
        <f>IFERROR(VLOOKUP(C112,Sheet18!A:B,2,0),0)</f>
        <v>49.28</v>
      </c>
      <c r="Q112" s="270">
        <f t="shared" si="10"/>
        <v>0</v>
      </c>
      <c r="R112" s="119">
        <v>45671</v>
      </c>
      <c r="S112" s="119">
        <v>45671</v>
      </c>
      <c r="T112" s="117">
        <f t="shared" si="12"/>
        <v>45672</v>
      </c>
      <c r="U112" s="117">
        <f t="shared" si="11"/>
        <v>45673</v>
      </c>
      <c r="V112" s="117" t="s">
        <v>560</v>
      </c>
      <c r="W112" s="162" t="s">
        <v>561</v>
      </c>
      <c r="X112" s="162"/>
      <c r="Y112" s="162"/>
      <c r="Z112" s="108"/>
      <c r="AA112" s="108"/>
      <c r="AB112" s="110"/>
      <c r="AC112" s="118"/>
    </row>
    <row r="113" spans="1:29" s="126" customFormat="1" ht="10.5" x14ac:dyDescent="0.2">
      <c r="A113" s="120" t="str">
        <f t="shared" si="7"/>
        <v>L50-I-12-10-30-90-MULT-25X75POUS272059</v>
      </c>
      <c r="B113" s="81">
        <v>45666</v>
      </c>
      <c r="C113" s="120" t="s">
        <v>2668</v>
      </c>
      <c r="D113" s="278" t="s">
        <v>361</v>
      </c>
      <c r="E113" s="108" t="s">
        <v>87</v>
      </c>
      <c r="F113" s="108" t="s">
        <v>2684</v>
      </c>
      <c r="G113" s="108">
        <v>30851368</v>
      </c>
      <c r="H113" s="183">
        <v>0</v>
      </c>
      <c r="I113" s="115">
        <v>3</v>
      </c>
      <c r="J113" s="111">
        <f>VLOOKUP(G113,'[2]Seguimiento WOS TROV'!$H:$L,5,0)</f>
        <v>3</v>
      </c>
      <c r="K113" s="116">
        <f>VLOOKUP(G113,'[2]Seguimiento WOS TROV'!$H:$M,6,0)</f>
        <v>0</v>
      </c>
      <c r="L113" s="116">
        <f>VLOOKUP(G113,'[2]Seguimiento WOS TROV'!$H:$N,7,0)</f>
        <v>0</v>
      </c>
      <c r="M113" s="116">
        <f>VLOOKUP(G113,'[2]Seguimiento WOS TROV'!$H:$O,8,0)</f>
        <v>0</v>
      </c>
      <c r="N113" s="125">
        <f t="shared" si="8"/>
        <v>0</v>
      </c>
      <c r="O113" s="125">
        <f t="shared" si="9"/>
        <v>0</v>
      </c>
      <c r="P113" s="269">
        <f>IFERROR(VLOOKUP(C113,Sheet18!A:B,2,0),0)</f>
        <v>49.175800000000002</v>
      </c>
      <c r="Q113" s="270">
        <f t="shared" si="10"/>
        <v>0</v>
      </c>
      <c r="R113" s="119">
        <v>45671</v>
      </c>
      <c r="S113" s="119">
        <v>45671</v>
      </c>
      <c r="T113" s="117">
        <f t="shared" si="12"/>
        <v>45672</v>
      </c>
      <c r="U113" s="117">
        <f t="shared" si="11"/>
        <v>45673</v>
      </c>
      <c r="V113" s="117" t="s">
        <v>560</v>
      </c>
      <c r="W113" s="162" t="s">
        <v>561</v>
      </c>
      <c r="X113" s="162"/>
      <c r="Y113" s="162"/>
      <c r="Z113" s="108"/>
      <c r="AA113" s="108"/>
      <c r="AB113" s="110"/>
      <c r="AC113" s="118"/>
    </row>
    <row r="114" spans="1:29" s="126" customFormat="1" ht="10.5" x14ac:dyDescent="0.2">
      <c r="A114" s="120" t="str">
        <f t="shared" si="7"/>
        <v>L50-E-12-04-30-80-MULT-15X65POUS272064</v>
      </c>
      <c r="B114" s="81">
        <v>45666</v>
      </c>
      <c r="C114" s="120" t="s">
        <v>2669</v>
      </c>
      <c r="D114" s="278" t="s">
        <v>362</v>
      </c>
      <c r="E114" s="108" t="s">
        <v>87</v>
      </c>
      <c r="F114" s="108" t="s">
        <v>2685</v>
      </c>
      <c r="G114" s="108">
        <v>30851369</v>
      </c>
      <c r="H114" s="183">
        <v>0</v>
      </c>
      <c r="I114" s="115">
        <v>24</v>
      </c>
      <c r="J114" s="111">
        <f>VLOOKUP(G114,'[2]Seguimiento WOS TROV'!$H:$L,5,0)</f>
        <v>24</v>
      </c>
      <c r="K114" s="116">
        <f>VLOOKUP(G114,'[2]Seguimiento WOS TROV'!$H:$M,6,0)</f>
        <v>0</v>
      </c>
      <c r="L114" s="116">
        <f>VLOOKUP(G114,'[2]Seguimiento WOS TROV'!$H:$N,7,0)</f>
        <v>0</v>
      </c>
      <c r="M114" s="116">
        <f>VLOOKUP(G114,'[2]Seguimiento WOS TROV'!$H:$O,8,0)</f>
        <v>0</v>
      </c>
      <c r="N114" s="125">
        <f t="shared" si="8"/>
        <v>0</v>
      </c>
      <c r="O114" s="125">
        <f t="shared" si="9"/>
        <v>0</v>
      </c>
      <c r="P114" s="269">
        <f>IFERROR(VLOOKUP(C114,Sheet18!A:B,2,0),0)</f>
        <v>48.778599999999997</v>
      </c>
      <c r="Q114" s="270">
        <f t="shared" si="10"/>
        <v>0</v>
      </c>
      <c r="R114" s="119">
        <v>45671</v>
      </c>
      <c r="S114" s="119">
        <v>45671</v>
      </c>
      <c r="T114" s="117">
        <f t="shared" si="12"/>
        <v>45672</v>
      </c>
      <c r="U114" s="117">
        <f t="shared" si="11"/>
        <v>45673</v>
      </c>
      <c r="V114" s="117" t="s">
        <v>560</v>
      </c>
      <c r="W114" s="162" t="s">
        <v>561</v>
      </c>
      <c r="X114" s="162"/>
      <c r="Y114" s="162"/>
      <c r="Z114" s="108"/>
      <c r="AA114" s="108"/>
      <c r="AB114" s="110"/>
      <c r="AC114" s="118"/>
    </row>
    <row r="115" spans="1:29" s="126" customFormat="1" ht="10.5" x14ac:dyDescent="0.2">
      <c r="A115" s="276" t="str">
        <f t="shared" si="7"/>
        <v>L50-E-12-10-30-80-MULT-ASYMPOUS272064</v>
      </c>
      <c r="B115" s="364">
        <v>45666</v>
      </c>
      <c r="C115" s="276" t="s">
        <v>2670</v>
      </c>
      <c r="D115" s="278" t="s">
        <v>362</v>
      </c>
      <c r="E115" s="279" t="s">
        <v>87</v>
      </c>
      <c r="F115" s="279" t="s">
        <v>2685</v>
      </c>
      <c r="G115" s="279">
        <v>30851370</v>
      </c>
      <c r="H115" s="183">
        <v>0</v>
      </c>
      <c r="I115" s="280">
        <v>14</v>
      </c>
      <c r="J115" s="111">
        <f>VLOOKUP(G115,'[2]Seguimiento WOS TROV'!$H:$L,5,0)</f>
        <v>14</v>
      </c>
      <c r="K115" s="116">
        <f>VLOOKUP(G115,'[2]Seguimiento WOS TROV'!$H:$M,6,0)</f>
        <v>0</v>
      </c>
      <c r="L115" s="116">
        <f>VLOOKUP(G115,'[2]Seguimiento WOS TROV'!$H:$N,7,0)</f>
        <v>0</v>
      </c>
      <c r="M115" s="116">
        <f>VLOOKUP(G115,'[2]Seguimiento WOS TROV'!$H:$O,8,0)</f>
        <v>0</v>
      </c>
      <c r="N115" s="281">
        <f t="shared" si="8"/>
        <v>0</v>
      </c>
      <c r="O115" s="281">
        <f t="shared" si="9"/>
        <v>0</v>
      </c>
      <c r="P115" s="269">
        <f>IFERROR(VLOOKUP(C115,Sheet18!A:B,2,0),0)</f>
        <v>49.496499999999997</v>
      </c>
      <c r="Q115" s="270">
        <f t="shared" si="10"/>
        <v>0</v>
      </c>
      <c r="R115" s="383">
        <v>45671</v>
      </c>
      <c r="S115" s="383">
        <v>45671</v>
      </c>
      <c r="T115" s="282">
        <f t="shared" si="12"/>
        <v>45672</v>
      </c>
      <c r="U115" s="282">
        <f t="shared" si="11"/>
        <v>45673</v>
      </c>
      <c r="V115" s="117" t="s">
        <v>560</v>
      </c>
      <c r="W115" s="162" t="s">
        <v>561</v>
      </c>
      <c r="X115" s="162"/>
      <c r="Y115" s="162"/>
      <c r="Z115" s="108"/>
      <c r="AA115" s="108"/>
      <c r="AB115" s="110"/>
      <c r="AC115" s="118"/>
    </row>
    <row r="116" spans="1:29" s="126" customFormat="1" ht="10.5" x14ac:dyDescent="0.2">
      <c r="A116" s="120" t="str">
        <f t="shared" si="7"/>
        <v>L50-E-12-12-35-90-MULT-9X59POUS272050</v>
      </c>
      <c r="B116" s="81">
        <v>45666</v>
      </c>
      <c r="C116" s="120" t="s">
        <v>2671</v>
      </c>
      <c r="D116" s="278" t="s">
        <v>362</v>
      </c>
      <c r="E116" s="108" t="s">
        <v>87</v>
      </c>
      <c r="F116" s="108" t="s">
        <v>2686</v>
      </c>
      <c r="G116" s="108">
        <v>30851371</v>
      </c>
      <c r="H116" s="183">
        <v>0</v>
      </c>
      <c r="I116" s="115">
        <v>8</v>
      </c>
      <c r="J116" s="111">
        <f>VLOOKUP(G116,'[2]Seguimiento WOS TROV'!$H:$L,5,0)</f>
        <v>8</v>
      </c>
      <c r="K116" s="116">
        <f>VLOOKUP(G116,'[2]Seguimiento WOS TROV'!$H:$M,6,0)</f>
        <v>0</v>
      </c>
      <c r="L116" s="116">
        <f>VLOOKUP(G116,'[2]Seguimiento WOS TROV'!$H:$N,7,0)</f>
        <v>0</v>
      </c>
      <c r="M116" s="116">
        <f>VLOOKUP(G116,'[2]Seguimiento WOS TROV'!$H:$O,8,0)</f>
        <v>0</v>
      </c>
      <c r="N116" s="125">
        <f t="shared" si="8"/>
        <v>0</v>
      </c>
      <c r="O116" s="125">
        <f t="shared" si="9"/>
        <v>0</v>
      </c>
      <c r="P116" s="269">
        <f>IFERROR(VLOOKUP(C116,Sheet18!A:B,2,0),0)</f>
        <v>49.588900000000002</v>
      </c>
      <c r="Q116" s="270">
        <f t="shared" si="10"/>
        <v>0</v>
      </c>
      <c r="R116" s="119">
        <v>45671</v>
      </c>
      <c r="S116" s="119">
        <v>45671</v>
      </c>
      <c r="T116" s="117">
        <f t="shared" si="12"/>
        <v>45672</v>
      </c>
      <c r="U116" s="117">
        <f t="shared" si="11"/>
        <v>45673</v>
      </c>
      <c r="V116" s="117" t="s">
        <v>560</v>
      </c>
      <c r="W116" s="162" t="s">
        <v>561</v>
      </c>
      <c r="X116" s="162"/>
      <c r="Y116" s="162"/>
      <c r="Z116" s="108"/>
      <c r="AA116" s="108"/>
      <c r="AB116" s="110"/>
      <c r="AC116" s="118"/>
    </row>
    <row r="117" spans="1:29" s="126" customFormat="1" ht="10.5" x14ac:dyDescent="0.2">
      <c r="A117" s="293" t="str">
        <f t="shared" si="7"/>
        <v>L50-I-12-10-30-90-MULT-9X9POUS272054</v>
      </c>
      <c r="B117" s="366">
        <v>45666</v>
      </c>
      <c r="C117" s="293" t="s">
        <v>2672</v>
      </c>
      <c r="D117" s="278" t="s">
        <v>361</v>
      </c>
      <c r="E117" s="295" t="s">
        <v>87</v>
      </c>
      <c r="F117" s="295" t="s">
        <v>2687</v>
      </c>
      <c r="G117" s="295">
        <v>30851372</v>
      </c>
      <c r="H117" s="183">
        <v>0</v>
      </c>
      <c r="I117" s="296">
        <v>1</v>
      </c>
      <c r="J117" s="111">
        <f>VLOOKUP(G117,'[2]Seguimiento WOS TROV'!$H:$L,5,0)</f>
        <v>1</v>
      </c>
      <c r="K117" s="116">
        <f>VLOOKUP(G117,'[2]Seguimiento WOS TROV'!$H:$M,6,0)</f>
        <v>0</v>
      </c>
      <c r="L117" s="116">
        <f>VLOOKUP(G117,'[2]Seguimiento WOS TROV'!$H:$N,7,0)</f>
        <v>0</v>
      </c>
      <c r="M117" s="116">
        <f>VLOOKUP(G117,'[2]Seguimiento WOS TROV'!$H:$O,8,0)</f>
        <v>0</v>
      </c>
      <c r="N117" s="297">
        <f t="shared" si="8"/>
        <v>0</v>
      </c>
      <c r="O117" s="297">
        <f t="shared" si="9"/>
        <v>0</v>
      </c>
      <c r="P117" s="269">
        <f>IFERROR(VLOOKUP(C117,Sheet18!A:B,2,0),0)</f>
        <v>50.900599999999997</v>
      </c>
      <c r="Q117" s="270">
        <f t="shared" si="10"/>
        <v>0</v>
      </c>
      <c r="R117" s="384">
        <v>45671</v>
      </c>
      <c r="S117" s="384">
        <v>45671</v>
      </c>
      <c r="T117" s="298">
        <f t="shared" si="12"/>
        <v>45672</v>
      </c>
      <c r="U117" s="298">
        <f t="shared" si="11"/>
        <v>45673</v>
      </c>
      <c r="V117" s="117" t="s">
        <v>560</v>
      </c>
      <c r="W117" s="162" t="s">
        <v>561</v>
      </c>
      <c r="X117" s="162"/>
      <c r="Y117" s="162"/>
      <c r="Z117" s="108"/>
      <c r="AA117" s="108"/>
      <c r="AB117" s="110"/>
      <c r="AC117" s="118"/>
    </row>
    <row r="118" spans="1:29" s="126" customFormat="1" ht="10.5" x14ac:dyDescent="0.2">
      <c r="A118" s="120" t="str">
        <f t="shared" si="7"/>
        <v>L50-I-12-10-35-80-MULT-25X45POUS272049</v>
      </c>
      <c r="B118" s="81">
        <v>45666</v>
      </c>
      <c r="C118" s="120" t="s">
        <v>2673</v>
      </c>
      <c r="D118" s="278" t="s">
        <v>361</v>
      </c>
      <c r="E118" s="108" t="s">
        <v>87</v>
      </c>
      <c r="F118" s="108" t="s">
        <v>2688</v>
      </c>
      <c r="G118" s="108">
        <v>30851373</v>
      </c>
      <c r="H118" s="183">
        <v>0</v>
      </c>
      <c r="I118" s="115">
        <v>2</v>
      </c>
      <c r="J118" s="111">
        <f>VLOOKUP(G118,'[2]Seguimiento WOS TROV'!$H:$L,5,0)</f>
        <v>2</v>
      </c>
      <c r="K118" s="116">
        <f>VLOOKUP(G118,'[2]Seguimiento WOS TROV'!$H:$M,6,0)</f>
        <v>0</v>
      </c>
      <c r="L118" s="116">
        <f>VLOOKUP(G118,'[2]Seguimiento WOS TROV'!$H:$N,7,0)</f>
        <v>0</v>
      </c>
      <c r="M118" s="116">
        <f>VLOOKUP(G118,'[2]Seguimiento WOS TROV'!$H:$O,8,0)</f>
        <v>0</v>
      </c>
      <c r="N118" s="125">
        <f t="shared" si="8"/>
        <v>0</v>
      </c>
      <c r="O118" s="125">
        <f t="shared" si="9"/>
        <v>0</v>
      </c>
      <c r="P118" s="269">
        <f>IFERROR(VLOOKUP(C118,Sheet18!A:B,2,0),0)</f>
        <v>48.925199999999997</v>
      </c>
      <c r="Q118" s="270">
        <f t="shared" si="10"/>
        <v>0</v>
      </c>
      <c r="R118" s="119">
        <v>45671</v>
      </c>
      <c r="S118" s="119">
        <v>45671</v>
      </c>
      <c r="T118" s="117">
        <f t="shared" si="12"/>
        <v>45672</v>
      </c>
      <c r="U118" s="117">
        <f t="shared" si="11"/>
        <v>45673</v>
      </c>
      <c r="V118" s="117" t="s">
        <v>560</v>
      </c>
      <c r="W118" s="162" t="s">
        <v>561</v>
      </c>
      <c r="X118" s="162"/>
      <c r="Y118" s="162"/>
      <c r="Z118" s="108"/>
      <c r="AA118" s="108"/>
      <c r="AB118" s="110"/>
      <c r="AC118" s="118"/>
    </row>
    <row r="119" spans="1:29" s="126" customFormat="1" ht="10.5" x14ac:dyDescent="0.2">
      <c r="A119" s="120" t="str">
        <f t="shared" si="7"/>
        <v>L35-I-12-04-30-80-MULT-120POUS271726</v>
      </c>
      <c r="B119" s="81">
        <v>45666</v>
      </c>
      <c r="C119" s="120" t="s">
        <v>113</v>
      </c>
      <c r="D119" s="278" t="s">
        <v>360</v>
      </c>
      <c r="E119" s="108" t="s">
        <v>87</v>
      </c>
      <c r="F119" s="108" t="s">
        <v>2689</v>
      </c>
      <c r="G119" s="108">
        <v>30851374</v>
      </c>
      <c r="H119" s="183">
        <v>0</v>
      </c>
      <c r="I119" s="115">
        <v>18</v>
      </c>
      <c r="J119" s="111">
        <f>VLOOKUP(G119,'[2]Seguimiento WOS TROV'!$H:$L,5,0)</f>
        <v>18</v>
      </c>
      <c r="K119" s="116">
        <f>VLOOKUP(G119,'[2]Seguimiento WOS TROV'!$H:$M,6,0)</f>
        <v>0</v>
      </c>
      <c r="L119" s="116">
        <f>VLOOKUP(G119,'[2]Seguimiento WOS TROV'!$H:$N,7,0)</f>
        <v>0</v>
      </c>
      <c r="M119" s="116">
        <f>VLOOKUP(G119,'[2]Seguimiento WOS TROV'!$H:$O,8,0)</f>
        <v>0</v>
      </c>
      <c r="N119" s="125">
        <f t="shared" si="8"/>
        <v>0</v>
      </c>
      <c r="O119" s="125">
        <f t="shared" si="9"/>
        <v>0</v>
      </c>
      <c r="P119" s="269">
        <f>IFERROR(VLOOKUP(C119,Sheet18!A:B,2,0),0)</f>
        <v>38.020000000000003</v>
      </c>
      <c r="Q119" s="270">
        <f t="shared" si="10"/>
        <v>0</v>
      </c>
      <c r="R119" s="119">
        <v>45671</v>
      </c>
      <c r="S119" s="119">
        <v>45671</v>
      </c>
      <c r="T119" s="117">
        <f t="shared" si="12"/>
        <v>45672</v>
      </c>
      <c r="U119" s="117">
        <f t="shared" si="11"/>
        <v>45673</v>
      </c>
      <c r="V119" s="117" t="s">
        <v>560</v>
      </c>
      <c r="W119" s="162" t="s">
        <v>561</v>
      </c>
      <c r="X119" s="162"/>
      <c r="Y119" s="162"/>
      <c r="Z119" s="108"/>
      <c r="AA119" s="108"/>
      <c r="AB119" s="110"/>
      <c r="AC119" s="118"/>
    </row>
    <row r="120" spans="1:29" s="126" customFormat="1" ht="10.5" x14ac:dyDescent="0.2">
      <c r="A120" s="120" t="str">
        <f t="shared" si="7"/>
        <v>L35-I-12-08-27-90-MULT-120POUS272090</v>
      </c>
      <c r="B120" s="81">
        <v>45666</v>
      </c>
      <c r="C120" s="120" t="s">
        <v>2356</v>
      </c>
      <c r="D120" s="278" t="s">
        <v>360</v>
      </c>
      <c r="E120" s="108" t="s">
        <v>87</v>
      </c>
      <c r="F120" s="108" t="s">
        <v>2690</v>
      </c>
      <c r="G120" s="108">
        <v>30851375</v>
      </c>
      <c r="H120" s="183">
        <v>0</v>
      </c>
      <c r="I120" s="115">
        <v>7</v>
      </c>
      <c r="J120" s="111">
        <f>VLOOKUP(G120,'[2]Seguimiento WOS TROV'!$H:$L,5,0)</f>
        <v>7</v>
      </c>
      <c r="K120" s="116">
        <f>VLOOKUP(G120,'[2]Seguimiento WOS TROV'!$H:$M,6,0)</f>
        <v>0</v>
      </c>
      <c r="L120" s="116">
        <f>VLOOKUP(G120,'[2]Seguimiento WOS TROV'!$H:$N,7,0)</f>
        <v>0</v>
      </c>
      <c r="M120" s="116">
        <f>VLOOKUP(G120,'[2]Seguimiento WOS TROV'!$H:$O,8,0)</f>
        <v>0</v>
      </c>
      <c r="N120" s="125">
        <f t="shared" si="8"/>
        <v>0</v>
      </c>
      <c r="O120" s="125">
        <f t="shared" si="9"/>
        <v>0</v>
      </c>
      <c r="P120" s="269">
        <f>IFERROR(VLOOKUP(C120,Sheet18!A:B,2,0),0)</f>
        <v>38.200000000000003</v>
      </c>
      <c r="Q120" s="270">
        <f t="shared" si="10"/>
        <v>0</v>
      </c>
      <c r="R120" s="119">
        <v>45671</v>
      </c>
      <c r="S120" s="119">
        <v>45671</v>
      </c>
      <c r="T120" s="117">
        <f t="shared" si="12"/>
        <v>45672</v>
      </c>
      <c r="U120" s="117">
        <f t="shared" si="11"/>
        <v>45673</v>
      </c>
      <c r="V120" s="117" t="s">
        <v>560</v>
      </c>
      <c r="W120" s="162" t="s">
        <v>561</v>
      </c>
      <c r="X120" s="162"/>
      <c r="Y120" s="162"/>
      <c r="Z120" s="108"/>
      <c r="AA120" s="108"/>
      <c r="AB120" s="110"/>
      <c r="AC120" s="118"/>
    </row>
    <row r="121" spans="1:29" s="126" customFormat="1" ht="10.5" x14ac:dyDescent="0.2">
      <c r="A121" s="120" t="str">
        <f t="shared" si="7"/>
        <v>L35-I-48-04-30-80-MULT-120POUS271726</v>
      </c>
      <c r="B121" s="81">
        <v>45666</v>
      </c>
      <c r="C121" s="120" t="s">
        <v>114</v>
      </c>
      <c r="D121" s="278" t="s">
        <v>364</v>
      </c>
      <c r="E121" s="108" t="s">
        <v>87</v>
      </c>
      <c r="F121" s="108" t="s">
        <v>2689</v>
      </c>
      <c r="G121" s="108">
        <v>30851376</v>
      </c>
      <c r="H121" s="183">
        <v>0</v>
      </c>
      <c r="I121" s="115">
        <v>28</v>
      </c>
      <c r="J121" s="111">
        <f>VLOOKUP(G121,'[2]Seguimiento WOS TROV'!$H:$L,5,0)</f>
        <v>28</v>
      </c>
      <c r="K121" s="116">
        <f>VLOOKUP(G121,'[2]Seguimiento WOS TROV'!$H:$M,6,0)</f>
        <v>0</v>
      </c>
      <c r="L121" s="116">
        <f>VLOOKUP(G121,'[2]Seguimiento WOS TROV'!$H:$N,7,0)</f>
        <v>0</v>
      </c>
      <c r="M121" s="116">
        <f>VLOOKUP(G121,'[2]Seguimiento WOS TROV'!$H:$O,8,0)</f>
        <v>0</v>
      </c>
      <c r="N121" s="125">
        <f t="shared" si="8"/>
        <v>0</v>
      </c>
      <c r="O121" s="125">
        <f t="shared" si="9"/>
        <v>0</v>
      </c>
      <c r="P121" s="269">
        <f>IFERROR(VLOOKUP(C121,Sheet18!A:B,2,0),0)</f>
        <v>98.95</v>
      </c>
      <c r="Q121" s="270">
        <f t="shared" si="10"/>
        <v>0</v>
      </c>
      <c r="R121" s="119">
        <v>45671</v>
      </c>
      <c r="S121" s="119">
        <v>45671</v>
      </c>
      <c r="T121" s="117">
        <f t="shared" si="12"/>
        <v>45672</v>
      </c>
      <c r="U121" s="117">
        <f t="shared" si="11"/>
        <v>45673</v>
      </c>
      <c r="V121" s="117" t="s">
        <v>560</v>
      </c>
      <c r="W121" s="162" t="s">
        <v>561</v>
      </c>
      <c r="X121" s="162"/>
      <c r="Y121" s="162"/>
      <c r="Z121" s="108"/>
      <c r="AA121" s="108"/>
      <c r="AB121" s="110"/>
      <c r="AC121" s="118"/>
    </row>
    <row r="122" spans="1:29" s="126" customFormat="1" ht="10.5" x14ac:dyDescent="0.2">
      <c r="A122" s="284" t="str">
        <f t="shared" si="7"/>
        <v>L50-I-12-08-30-90-MULT-9X29POUS271725</v>
      </c>
      <c r="B122" s="365">
        <v>45666</v>
      </c>
      <c r="C122" s="284" t="s">
        <v>720</v>
      </c>
      <c r="D122" s="278" t="s">
        <v>361</v>
      </c>
      <c r="E122" s="286" t="s">
        <v>87</v>
      </c>
      <c r="F122" s="286" t="s">
        <v>2691</v>
      </c>
      <c r="G122" s="286">
        <v>30851377</v>
      </c>
      <c r="H122" s="183">
        <v>0</v>
      </c>
      <c r="I122" s="287">
        <v>8</v>
      </c>
      <c r="J122" s="111">
        <f>VLOOKUP(G122,'[2]Seguimiento WOS TROV'!$H:$L,5,0)</f>
        <v>8</v>
      </c>
      <c r="K122" s="116">
        <f>VLOOKUP(G122,'[2]Seguimiento WOS TROV'!$H:$M,6,0)</f>
        <v>0</v>
      </c>
      <c r="L122" s="116">
        <f>VLOOKUP(G122,'[2]Seguimiento WOS TROV'!$H:$N,7,0)</f>
        <v>0</v>
      </c>
      <c r="M122" s="116">
        <f>VLOOKUP(G122,'[2]Seguimiento WOS TROV'!$H:$O,8,0)</f>
        <v>0</v>
      </c>
      <c r="N122" s="289">
        <f t="shared" si="8"/>
        <v>0</v>
      </c>
      <c r="O122" s="289">
        <f t="shared" si="9"/>
        <v>0</v>
      </c>
      <c r="P122" s="269">
        <f>IFERROR(VLOOKUP(C122,Sheet18!A:B,2,0),0)</f>
        <v>48.6</v>
      </c>
      <c r="Q122" s="270">
        <f t="shared" si="10"/>
        <v>0</v>
      </c>
      <c r="R122" s="382">
        <v>45671</v>
      </c>
      <c r="S122" s="382">
        <v>45671</v>
      </c>
      <c r="T122" s="290">
        <f t="shared" si="12"/>
        <v>45672</v>
      </c>
      <c r="U122" s="290">
        <f t="shared" si="11"/>
        <v>45673</v>
      </c>
      <c r="V122" s="117" t="s">
        <v>560</v>
      </c>
      <c r="W122" s="162" t="s">
        <v>561</v>
      </c>
      <c r="X122" s="162"/>
      <c r="Y122" s="162"/>
      <c r="Z122" s="108"/>
      <c r="AA122" s="108"/>
      <c r="AB122" s="110"/>
      <c r="AC122" s="118"/>
    </row>
    <row r="123" spans="1:29" s="126" customFormat="1" ht="10.5" x14ac:dyDescent="0.2">
      <c r="A123" s="276" t="str">
        <f t="shared" si="7"/>
        <v>L50-I-12-10-27-80-MULT-25X25POUS271731</v>
      </c>
      <c r="B123" s="364">
        <v>45666</v>
      </c>
      <c r="C123" s="276" t="s">
        <v>2380</v>
      </c>
      <c r="D123" s="278" t="s">
        <v>361</v>
      </c>
      <c r="E123" s="279" t="s">
        <v>87</v>
      </c>
      <c r="F123" s="279" t="s">
        <v>2692</v>
      </c>
      <c r="G123" s="279">
        <v>30851378</v>
      </c>
      <c r="H123" s="183">
        <v>0</v>
      </c>
      <c r="I123" s="280">
        <v>4</v>
      </c>
      <c r="J123" s="111">
        <f>VLOOKUP(G123,'[2]Seguimiento WOS TROV'!$H:$L,5,0)</f>
        <v>4</v>
      </c>
      <c r="K123" s="116">
        <f>VLOOKUP(G123,'[2]Seguimiento WOS TROV'!$H:$M,6,0)</f>
        <v>0</v>
      </c>
      <c r="L123" s="116">
        <f>VLOOKUP(G123,'[2]Seguimiento WOS TROV'!$H:$N,7,0)</f>
        <v>0</v>
      </c>
      <c r="M123" s="116">
        <f>VLOOKUP(G123,'[2]Seguimiento WOS TROV'!$H:$O,8,0)</f>
        <v>0</v>
      </c>
      <c r="N123" s="281">
        <f t="shared" si="8"/>
        <v>0</v>
      </c>
      <c r="O123" s="281">
        <f t="shared" si="9"/>
        <v>0</v>
      </c>
      <c r="P123" s="269">
        <f>IFERROR(VLOOKUP(C123,Sheet18!A:B,2,0),0)</f>
        <v>47.05</v>
      </c>
      <c r="Q123" s="270">
        <f t="shared" si="10"/>
        <v>0</v>
      </c>
      <c r="R123" s="383">
        <v>45671</v>
      </c>
      <c r="S123" s="383">
        <v>45671</v>
      </c>
      <c r="T123" s="282">
        <f t="shared" si="12"/>
        <v>45672</v>
      </c>
      <c r="U123" s="282">
        <f t="shared" si="11"/>
        <v>45673</v>
      </c>
      <c r="V123" s="117" t="s">
        <v>560</v>
      </c>
      <c r="W123" s="162" t="s">
        <v>561</v>
      </c>
      <c r="X123" s="162"/>
      <c r="Y123" s="162"/>
      <c r="Z123" s="108"/>
      <c r="AA123" s="108"/>
      <c r="AB123" s="110"/>
      <c r="AC123" s="118"/>
    </row>
    <row r="124" spans="1:29" s="126" customFormat="1" ht="10.5" x14ac:dyDescent="0.2">
      <c r="A124" s="120" t="str">
        <f t="shared" si="7"/>
        <v>L35-I-48-08-27-90-MULT-120POUS272090</v>
      </c>
      <c r="B124" s="81">
        <v>45666</v>
      </c>
      <c r="C124" s="120" t="s">
        <v>1072</v>
      </c>
      <c r="D124" s="278" t="s">
        <v>364</v>
      </c>
      <c r="E124" s="108" t="s">
        <v>87</v>
      </c>
      <c r="F124" s="108" t="s">
        <v>2690</v>
      </c>
      <c r="G124" s="108">
        <v>30851379</v>
      </c>
      <c r="H124" s="183">
        <v>0</v>
      </c>
      <c r="I124" s="115">
        <v>9</v>
      </c>
      <c r="J124" s="111">
        <f>VLOOKUP(G124,'[2]Seguimiento WOS TROV'!$H:$L,5,0)</f>
        <v>9</v>
      </c>
      <c r="K124" s="116">
        <f>VLOOKUP(G124,'[2]Seguimiento WOS TROV'!$H:$M,6,0)</f>
        <v>0</v>
      </c>
      <c r="L124" s="116">
        <f>VLOOKUP(G124,'[2]Seguimiento WOS TROV'!$H:$N,7,0)</f>
        <v>0</v>
      </c>
      <c r="M124" s="116">
        <f>VLOOKUP(G124,'[2]Seguimiento WOS TROV'!$H:$O,8,0)</f>
        <v>0</v>
      </c>
      <c r="N124" s="125">
        <f t="shared" si="8"/>
        <v>0</v>
      </c>
      <c r="O124" s="125">
        <f t="shared" si="9"/>
        <v>0</v>
      </c>
      <c r="P124" s="269">
        <f>IFERROR(VLOOKUP(C124,Sheet18!A:B,2,0),0)</f>
        <v>103.39</v>
      </c>
      <c r="Q124" s="270">
        <f t="shared" si="10"/>
        <v>0</v>
      </c>
      <c r="R124" s="119">
        <v>45671</v>
      </c>
      <c r="S124" s="119">
        <v>45671</v>
      </c>
      <c r="T124" s="117">
        <f t="shared" si="12"/>
        <v>45672</v>
      </c>
      <c r="U124" s="117">
        <f t="shared" si="11"/>
        <v>45673</v>
      </c>
      <c r="V124" s="117" t="s">
        <v>560</v>
      </c>
      <c r="W124" s="162" t="s">
        <v>561</v>
      </c>
      <c r="X124" s="162"/>
      <c r="Y124" s="162"/>
      <c r="Z124" s="108"/>
      <c r="AA124" s="108"/>
      <c r="AB124" s="110"/>
      <c r="AC124" s="118"/>
    </row>
    <row r="125" spans="1:29" s="126" customFormat="1" ht="10.5" x14ac:dyDescent="0.2">
      <c r="A125" s="120" t="str">
        <f t="shared" si="7"/>
        <v>L50-E-12-06-40-80-MULT-ASYMPOUS272089</v>
      </c>
      <c r="B125" s="81">
        <v>45666</v>
      </c>
      <c r="C125" s="120" t="s">
        <v>1790</v>
      </c>
      <c r="D125" s="278" t="s">
        <v>362</v>
      </c>
      <c r="E125" s="108" t="s">
        <v>87</v>
      </c>
      <c r="F125" s="108" t="s">
        <v>2694</v>
      </c>
      <c r="G125" s="108">
        <v>30851381</v>
      </c>
      <c r="H125" s="183">
        <v>0</v>
      </c>
      <c r="I125" s="115">
        <v>5</v>
      </c>
      <c r="J125" s="111">
        <f>VLOOKUP(G125,'[2]Seguimiento WOS TROV'!$H:$L,5,0)</f>
        <v>5</v>
      </c>
      <c r="K125" s="116">
        <f>VLOOKUP(G125,'[2]Seguimiento WOS TROV'!$H:$M,6,0)</f>
        <v>0</v>
      </c>
      <c r="L125" s="116">
        <f>VLOOKUP(G125,'[2]Seguimiento WOS TROV'!$H:$N,7,0)</f>
        <v>0</v>
      </c>
      <c r="M125" s="116">
        <f>VLOOKUP(G125,'[2]Seguimiento WOS TROV'!$H:$O,8,0)</f>
        <v>0</v>
      </c>
      <c r="N125" s="125">
        <f t="shared" si="8"/>
        <v>0</v>
      </c>
      <c r="O125" s="125">
        <f t="shared" si="9"/>
        <v>0</v>
      </c>
      <c r="P125" s="269">
        <f>IFERROR(VLOOKUP(C125,Sheet18!A:B,2,0),0)</f>
        <v>49.12</v>
      </c>
      <c r="Q125" s="270">
        <f t="shared" si="10"/>
        <v>0</v>
      </c>
      <c r="R125" s="119">
        <v>45671</v>
      </c>
      <c r="S125" s="119">
        <v>45671</v>
      </c>
      <c r="T125" s="117">
        <f t="shared" si="12"/>
        <v>45672</v>
      </c>
      <c r="U125" s="117">
        <f t="shared" si="11"/>
        <v>45673</v>
      </c>
      <c r="V125" s="117" t="s">
        <v>560</v>
      </c>
      <c r="W125" s="162" t="s">
        <v>561</v>
      </c>
      <c r="X125" s="162"/>
      <c r="Y125" s="162"/>
      <c r="Z125" s="108"/>
      <c r="AA125" s="108"/>
      <c r="AB125" s="110"/>
      <c r="AC125" s="118"/>
    </row>
    <row r="126" spans="1:29" s="126" customFormat="1" ht="10.5" x14ac:dyDescent="0.2">
      <c r="A126" s="293" t="str">
        <f t="shared" si="7"/>
        <v>L50-E-12-10-30-90-MULT-9X9POUS271727</v>
      </c>
      <c r="B126" s="366">
        <v>45666</v>
      </c>
      <c r="C126" s="293" t="s">
        <v>2674</v>
      </c>
      <c r="D126" s="278" t="s">
        <v>362</v>
      </c>
      <c r="E126" s="295" t="s">
        <v>87</v>
      </c>
      <c r="F126" s="295" t="s">
        <v>2695</v>
      </c>
      <c r="G126" s="295">
        <v>30851382</v>
      </c>
      <c r="H126" s="183">
        <v>0</v>
      </c>
      <c r="I126" s="296">
        <v>12</v>
      </c>
      <c r="J126" s="111">
        <f>VLOOKUP(G126,'[2]Seguimiento WOS TROV'!$H:$L,5,0)</f>
        <v>12</v>
      </c>
      <c r="K126" s="116">
        <f>VLOOKUP(G126,'[2]Seguimiento WOS TROV'!$H:$M,6,0)</f>
        <v>0</v>
      </c>
      <c r="L126" s="116">
        <f>VLOOKUP(G126,'[2]Seguimiento WOS TROV'!$H:$N,7,0)</f>
        <v>0</v>
      </c>
      <c r="M126" s="116">
        <f>VLOOKUP(G126,'[2]Seguimiento WOS TROV'!$H:$O,8,0)</f>
        <v>0</v>
      </c>
      <c r="N126" s="297">
        <f t="shared" si="8"/>
        <v>0</v>
      </c>
      <c r="O126" s="297">
        <f t="shared" si="9"/>
        <v>0</v>
      </c>
      <c r="P126" s="269">
        <f>IFERROR(VLOOKUP(C126,Sheet18!A:B,2,0),0)</f>
        <v>51.13</v>
      </c>
      <c r="Q126" s="270">
        <f t="shared" si="10"/>
        <v>0</v>
      </c>
      <c r="R126" s="384">
        <v>45671</v>
      </c>
      <c r="S126" s="384">
        <v>45671</v>
      </c>
      <c r="T126" s="298">
        <f t="shared" si="12"/>
        <v>45672</v>
      </c>
      <c r="U126" s="298">
        <f t="shared" si="11"/>
        <v>45673</v>
      </c>
      <c r="V126" s="117" t="s">
        <v>560</v>
      </c>
      <c r="W126" s="162" t="s">
        <v>561</v>
      </c>
      <c r="X126" s="162"/>
      <c r="Y126" s="162"/>
      <c r="Z126" s="108"/>
      <c r="AA126" s="108"/>
      <c r="AB126" s="110"/>
      <c r="AC126" s="118"/>
    </row>
    <row r="127" spans="1:29" s="126" customFormat="1" ht="10.5" x14ac:dyDescent="0.2">
      <c r="A127" s="120" t="str">
        <f t="shared" si="7"/>
        <v>L50-I-12-08-40-90-MULT-9X29POUS271725</v>
      </c>
      <c r="B127" s="81">
        <v>45666</v>
      </c>
      <c r="C127" s="120" t="s">
        <v>2675</v>
      </c>
      <c r="D127" s="278" t="s">
        <v>361</v>
      </c>
      <c r="E127" s="108" t="s">
        <v>87</v>
      </c>
      <c r="F127" s="108" t="s">
        <v>2691</v>
      </c>
      <c r="G127" s="108">
        <v>30851383</v>
      </c>
      <c r="H127" s="183">
        <v>0</v>
      </c>
      <c r="I127" s="115">
        <v>8</v>
      </c>
      <c r="J127" s="111">
        <f>VLOOKUP(G127,'[2]Seguimiento WOS TROV'!$H:$L,5,0)</f>
        <v>8</v>
      </c>
      <c r="K127" s="116">
        <f>VLOOKUP(G127,'[2]Seguimiento WOS TROV'!$H:$M,6,0)</f>
        <v>0</v>
      </c>
      <c r="L127" s="116">
        <f>VLOOKUP(G127,'[2]Seguimiento WOS TROV'!$H:$N,7,0)</f>
        <v>0</v>
      </c>
      <c r="M127" s="116">
        <f>VLOOKUP(G127,'[2]Seguimiento WOS TROV'!$H:$O,8,0)</f>
        <v>0</v>
      </c>
      <c r="N127" s="125">
        <f t="shared" si="8"/>
        <v>0</v>
      </c>
      <c r="O127" s="125">
        <f t="shared" si="9"/>
        <v>0</v>
      </c>
      <c r="P127" s="269">
        <f>IFERROR(VLOOKUP(C127,Sheet18!A:B,2,0),0)</f>
        <v>50.53</v>
      </c>
      <c r="Q127" s="270">
        <f t="shared" si="10"/>
        <v>0</v>
      </c>
      <c r="R127" s="119">
        <v>45671</v>
      </c>
      <c r="S127" s="119">
        <v>45671</v>
      </c>
      <c r="T127" s="117">
        <f t="shared" si="12"/>
        <v>45672</v>
      </c>
      <c r="U127" s="117">
        <f t="shared" si="11"/>
        <v>45673</v>
      </c>
      <c r="V127" s="117" t="s">
        <v>560</v>
      </c>
      <c r="W127" s="162" t="s">
        <v>561</v>
      </c>
      <c r="X127" s="162"/>
      <c r="Y127" s="162"/>
      <c r="Z127" s="108"/>
      <c r="AA127" s="108"/>
      <c r="AB127" s="110"/>
      <c r="AC127" s="118"/>
    </row>
    <row r="128" spans="1:29" s="126" customFormat="1" ht="10.5" x14ac:dyDescent="0.2">
      <c r="A128" s="120" t="str">
        <f t="shared" si="7"/>
        <v>L50-I-12-10-35-90-MULT-ASYMPOUS271730</v>
      </c>
      <c r="B128" s="81">
        <v>45666</v>
      </c>
      <c r="C128" s="120" t="s">
        <v>2676</v>
      </c>
      <c r="D128" s="278" t="s">
        <v>361</v>
      </c>
      <c r="E128" s="108" t="s">
        <v>87</v>
      </c>
      <c r="F128" s="108" t="s">
        <v>2696</v>
      </c>
      <c r="G128" s="108">
        <v>30851384</v>
      </c>
      <c r="H128" s="183">
        <v>0</v>
      </c>
      <c r="I128" s="115">
        <v>1</v>
      </c>
      <c r="J128" s="111">
        <f>VLOOKUP(G128,'[2]Seguimiento WOS TROV'!$H:$L,5,0)</f>
        <v>1</v>
      </c>
      <c r="K128" s="116">
        <f>VLOOKUP(G128,'[2]Seguimiento WOS TROV'!$H:$M,6,0)</f>
        <v>0</v>
      </c>
      <c r="L128" s="116">
        <f>VLOOKUP(G128,'[2]Seguimiento WOS TROV'!$H:$N,7,0)</f>
        <v>0</v>
      </c>
      <c r="M128" s="116">
        <f>VLOOKUP(G128,'[2]Seguimiento WOS TROV'!$H:$O,8,0)</f>
        <v>0</v>
      </c>
      <c r="N128" s="125">
        <f t="shared" si="8"/>
        <v>0</v>
      </c>
      <c r="O128" s="125">
        <f t="shared" si="9"/>
        <v>0</v>
      </c>
      <c r="P128" s="269">
        <f>IFERROR(VLOOKUP(C128,Sheet18!A:B,2,0),0)</f>
        <v>49.52</v>
      </c>
      <c r="Q128" s="270">
        <f t="shared" si="10"/>
        <v>0</v>
      </c>
      <c r="R128" s="119">
        <v>45671</v>
      </c>
      <c r="S128" s="119">
        <v>45671</v>
      </c>
      <c r="T128" s="117">
        <f t="shared" si="12"/>
        <v>45672</v>
      </c>
      <c r="U128" s="117">
        <f t="shared" si="11"/>
        <v>45673</v>
      </c>
      <c r="V128" s="117" t="s">
        <v>560</v>
      </c>
      <c r="W128" s="162" t="s">
        <v>561</v>
      </c>
      <c r="X128" s="162"/>
      <c r="Y128" s="162"/>
      <c r="Z128" s="108"/>
      <c r="AA128" s="108"/>
      <c r="AB128" s="110"/>
      <c r="AC128" s="118"/>
    </row>
    <row r="129" spans="1:29" s="126" customFormat="1" ht="10.5" x14ac:dyDescent="0.2">
      <c r="A129" s="293" t="str">
        <f t="shared" si="7"/>
        <v>L50-I-12-12-30-90-MULT-15X35POUS272088</v>
      </c>
      <c r="B129" s="366">
        <v>45666</v>
      </c>
      <c r="C129" s="293" t="s">
        <v>721</v>
      </c>
      <c r="D129" s="278" t="s">
        <v>361</v>
      </c>
      <c r="E129" s="295" t="s">
        <v>87</v>
      </c>
      <c r="F129" s="295" t="s">
        <v>2697</v>
      </c>
      <c r="G129" s="295">
        <v>30851385</v>
      </c>
      <c r="H129" s="183">
        <v>0</v>
      </c>
      <c r="I129" s="296">
        <v>1</v>
      </c>
      <c r="J129" s="111">
        <f>VLOOKUP(G129,'[2]Seguimiento WOS TROV'!$H:$L,5,0)</f>
        <v>1</v>
      </c>
      <c r="K129" s="116">
        <f>VLOOKUP(G129,'[2]Seguimiento WOS TROV'!$H:$M,6,0)</f>
        <v>0</v>
      </c>
      <c r="L129" s="116">
        <f>VLOOKUP(G129,'[2]Seguimiento WOS TROV'!$H:$N,7,0)</f>
        <v>0</v>
      </c>
      <c r="M129" s="116">
        <f>VLOOKUP(G129,'[2]Seguimiento WOS TROV'!$H:$O,8,0)</f>
        <v>0</v>
      </c>
      <c r="N129" s="297">
        <f t="shared" si="8"/>
        <v>0</v>
      </c>
      <c r="O129" s="297">
        <f t="shared" si="9"/>
        <v>0</v>
      </c>
      <c r="P129" s="269">
        <f>IFERROR(VLOOKUP(C129,Sheet18!A:B,2,0),0)</f>
        <v>49.18</v>
      </c>
      <c r="Q129" s="270">
        <f t="shared" si="10"/>
        <v>0</v>
      </c>
      <c r="R129" s="384">
        <v>45671</v>
      </c>
      <c r="S129" s="384">
        <v>45671</v>
      </c>
      <c r="T129" s="298">
        <f t="shared" si="12"/>
        <v>45672</v>
      </c>
      <c r="U129" s="298">
        <f t="shared" si="11"/>
        <v>45673</v>
      </c>
      <c r="V129" s="117" t="s">
        <v>560</v>
      </c>
      <c r="W129" s="162" t="s">
        <v>561</v>
      </c>
      <c r="X129" s="162"/>
      <c r="Y129" s="162"/>
      <c r="Z129" s="108"/>
      <c r="AA129" s="108"/>
      <c r="AB129" s="110"/>
      <c r="AC129" s="118"/>
    </row>
    <row r="130" spans="1:29" s="126" customFormat="1" ht="10.5" x14ac:dyDescent="0.2">
      <c r="A130" s="120" t="str">
        <f t="shared" ref="A130:A193" si="13">CONCATENATE(C130,F130)</f>
        <v>L50-I-12-12-35-80-MULT-9X59POUS271981</v>
      </c>
      <c r="B130" s="81">
        <v>45666</v>
      </c>
      <c r="C130" s="120" t="s">
        <v>835</v>
      </c>
      <c r="D130" s="278" t="s">
        <v>361</v>
      </c>
      <c r="E130" s="108" t="s">
        <v>87</v>
      </c>
      <c r="F130" s="108" t="s">
        <v>2698</v>
      </c>
      <c r="G130" s="108">
        <v>30851386</v>
      </c>
      <c r="H130" s="183">
        <v>0</v>
      </c>
      <c r="I130" s="115">
        <v>1</v>
      </c>
      <c r="J130" s="111">
        <f>VLOOKUP(G130,'[2]Seguimiento WOS TROV'!$H:$L,5,0)</f>
        <v>1</v>
      </c>
      <c r="K130" s="116">
        <f>VLOOKUP(G130,'[2]Seguimiento WOS TROV'!$H:$M,6,0)</f>
        <v>0</v>
      </c>
      <c r="L130" s="116">
        <f>VLOOKUP(G130,'[2]Seguimiento WOS TROV'!$H:$N,7,0)</f>
        <v>0</v>
      </c>
      <c r="M130" s="116">
        <f>VLOOKUP(G130,'[2]Seguimiento WOS TROV'!$H:$O,8,0)</f>
        <v>0</v>
      </c>
      <c r="N130" s="125">
        <f t="shared" ref="N130:N193" si="14">J130-I130</f>
        <v>0</v>
      </c>
      <c r="O130" s="125">
        <f t="shared" ref="O130:O193" si="15">+N130*-1</f>
        <v>0</v>
      </c>
      <c r="P130" s="269">
        <f>IFERROR(VLOOKUP(C130,Sheet18!A:B,2,0),0)</f>
        <v>49.11</v>
      </c>
      <c r="Q130" s="270">
        <f t="shared" ref="Q130:Q193" si="16">+P130*O130</f>
        <v>0</v>
      </c>
      <c r="R130" s="119">
        <v>45671</v>
      </c>
      <c r="S130" s="119">
        <v>45671</v>
      </c>
      <c r="T130" s="117">
        <f t="shared" si="12"/>
        <v>45672</v>
      </c>
      <c r="U130" s="117">
        <f t="shared" si="11"/>
        <v>45673</v>
      </c>
      <c r="V130" s="117" t="s">
        <v>560</v>
      </c>
      <c r="W130" s="162" t="s">
        <v>561</v>
      </c>
      <c r="X130" s="162"/>
      <c r="Y130" s="162"/>
      <c r="Z130" s="108"/>
      <c r="AA130" s="108"/>
      <c r="AB130" s="110"/>
      <c r="AC130" s="118"/>
    </row>
    <row r="131" spans="1:29" s="126" customFormat="1" ht="10.5" x14ac:dyDescent="0.2">
      <c r="A131" s="293" t="str">
        <f t="shared" si="13"/>
        <v>L35-I-12-12-30-90-MULT-120POUS270096</v>
      </c>
      <c r="B131" s="366">
        <v>45643</v>
      </c>
      <c r="C131" s="293" t="s">
        <v>479</v>
      </c>
      <c r="D131" s="278" t="s">
        <v>360</v>
      </c>
      <c r="E131" s="295" t="s">
        <v>87</v>
      </c>
      <c r="F131" s="295" t="s">
        <v>480</v>
      </c>
      <c r="G131" s="295">
        <v>30851121</v>
      </c>
      <c r="H131" s="183">
        <v>0</v>
      </c>
      <c r="I131" s="296">
        <v>43</v>
      </c>
      <c r="J131" s="111">
        <f>VLOOKUP(G131,'[2]Seguimiento WOS TROV'!$H:$L,5,0)</f>
        <v>43</v>
      </c>
      <c r="K131" s="116">
        <f>VLOOKUP(G131,'[2]Seguimiento WOS TROV'!$H:$M,6,0)</f>
        <v>0</v>
      </c>
      <c r="L131" s="116">
        <f>VLOOKUP(G131,'[2]Seguimiento WOS TROV'!$H:$N,7,0)</f>
        <v>0</v>
      </c>
      <c r="M131" s="116">
        <f>VLOOKUP(G131,'[2]Seguimiento WOS TROV'!$H:$O,8,0)</f>
        <v>0</v>
      </c>
      <c r="N131" s="297">
        <f t="shared" si="14"/>
        <v>0</v>
      </c>
      <c r="O131" s="297">
        <f t="shared" si="15"/>
        <v>0</v>
      </c>
      <c r="P131" s="269">
        <v>42.66</v>
      </c>
      <c r="Q131" s="270">
        <f t="shared" si="16"/>
        <v>0</v>
      </c>
      <c r="R131" s="384">
        <v>45646</v>
      </c>
      <c r="S131" s="384">
        <v>45672</v>
      </c>
      <c r="T131" s="298">
        <f t="shared" si="12"/>
        <v>45673</v>
      </c>
      <c r="U131" s="298">
        <f t="shared" si="11"/>
        <v>45674</v>
      </c>
      <c r="V131" s="117" t="s">
        <v>604</v>
      </c>
      <c r="W131" s="162" t="s">
        <v>561</v>
      </c>
      <c r="X131" s="162" t="s">
        <v>561</v>
      </c>
      <c r="Y131" s="162"/>
      <c r="Z131" s="108" t="e">
        <f>VLOOKUP(G131,#REF!,1,0)</f>
        <v>#REF!</v>
      </c>
      <c r="AA131" s="108"/>
      <c r="AB131" s="110"/>
      <c r="AC131" s="118"/>
    </row>
    <row r="132" spans="1:29" s="126" customFormat="1" ht="10.5" x14ac:dyDescent="0.2">
      <c r="A132" s="120" t="str">
        <f t="shared" si="13"/>
        <v>L35-I-12-10-35-80-MULT-120POUS270378</v>
      </c>
      <c r="B132" s="81">
        <v>45643</v>
      </c>
      <c r="C132" s="120" t="s">
        <v>474</v>
      </c>
      <c r="D132" s="278" t="s">
        <v>360</v>
      </c>
      <c r="E132" s="108" t="s">
        <v>87</v>
      </c>
      <c r="F132" s="108" t="s">
        <v>477</v>
      </c>
      <c r="G132" s="108">
        <v>30851119</v>
      </c>
      <c r="H132" s="183">
        <v>0</v>
      </c>
      <c r="I132" s="115">
        <v>15</v>
      </c>
      <c r="J132" s="111">
        <f>VLOOKUP(G132,'[2]Seguimiento WOS TROV'!$H:$L,5,0)</f>
        <v>15</v>
      </c>
      <c r="K132" s="116">
        <f>VLOOKUP(G132,'[2]Seguimiento WOS TROV'!$H:$M,6,0)</f>
        <v>0</v>
      </c>
      <c r="L132" s="116">
        <f>VLOOKUP(G132,'[2]Seguimiento WOS TROV'!$H:$N,7,0)</f>
        <v>0</v>
      </c>
      <c r="M132" s="116">
        <f>VLOOKUP(G132,'[2]Seguimiento WOS TROV'!$H:$O,8,0)</f>
        <v>0</v>
      </c>
      <c r="N132" s="125">
        <f t="shared" si="14"/>
        <v>0</v>
      </c>
      <c r="O132" s="125">
        <f t="shared" si="15"/>
        <v>0</v>
      </c>
      <c r="P132" s="269">
        <v>42.41</v>
      </c>
      <c r="Q132" s="270">
        <f t="shared" si="16"/>
        <v>0</v>
      </c>
      <c r="R132" s="119">
        <v>45646</v>
      </c>
      <c r="S132" s="119">
        <v>45672</v>
      </c>
      <c r="T132" s="117">
        <f t="shared" si="12"/>
        <v>45673</v>
      </c>
      <c r="U132" s="117">
        <f t="shared" si="11"/>
        <v>45674</v>
      </c>
      <c r="V132" s="117" t="s">
        <v>604</v>
      </c>
      <c r="W132" s="162" t="s">
        <v>561</v>
      </c>
      <c r="X132" s="162" t="s">
        <v>561</v>
      </c>
      <c r="Y132" s="162"/>
      <c r="Z132" s="108" t="e">
        <f>VLOOKUP(G132,#REF!,1,0)</f>
        <v>#REF!</v>
      </c>
      <c r="AA132" s="108"/>
      <c r="AB132" s="110"/>
      <c r="AC132" s="118"/>
    </row>
    <row r="133" spans="1:29" s="126" customFormat="1" ht="10.5" x14ac:dyDescent="0.2">
      <c r="A133" s="284" t="str">
        <f t="shared" si="13"/>
        <v>L50-I-12-10-30-80-MULT-ASYMPOUS270230</v>
      </c>
      <c r="B133" s="365">
        <v>45643</v>
      </c>
      <c r="C133" s="284" t="s">
        <v>281</v>
      </c>
      <c r="D133" s="278" t="s">
        <v>361</v>
      </c>
      <c r="E133" s="286" t="s">
        <v>87</v>
      </c>
      <c r="F133" s="286" t="s">
        <v>282</v>
      </c>
      <c r="G133" s="286">
        <v>30851131</v>
      </c>
      <c r="H133" s="183">
        <v>0</v>
      </c>
      <c r="I133" s="287">
        <v>8</v>
      </c>
      <c r="J133" s="111">
        <f>VLOOKUP(G133,'[2]Seguimiento WOS TROV'!$H:$L,5,0)</f>
        <v>8</v>
      </c>
      <c r="K133" s="116">
        <f>VLOOKUP(G133,'[2]Seguimiento WOS TROV'!$H:$M,6,0)</f>
        <v>0</v>
      </c>
      <c r="L133" s="116">
        <f>VLOOKUP(G133,'[2]Seguimiento WOS TROV'!$H:$N,7,0)</f>
        <v>0</v>
      </c>
      <c r="M133" s="116">
        <f>VLOOKUP(G133,'[2]Seguimiento WOS TROV'!$H:$O,8,0)</f>
        <v>0</v>
      </c>
      <c r="N133" s="289">
        <f t="shared" si="14"/>
        <v>0</v>
      </c>
      <c r="O133" s="289">
        <f t="shared" si="15"/>
        <v>0</v>
      </c>
      <c r="P133" s="269">
        <v>47.39</v>
      </c>
      <c r="Q133" s="270">
        <f t="shared" si="16"/>
        <v>0</v>
      </c>
      <c r="R133" s="382">
        <v>45646</v>
      </c>
      <c r="S133" s="382">
        <v>45672</v>
      </c>
      <c r="T133" s="290">
        <f t="shared" si="12"/>
        <v>45673</v>
      </c>
      <c r="U133" s="290">
        <f t="shared" si="11"/>
        <v>45674</v>
      </c>
      <c r="V133" s="117" t="s">
        <v>604</v>
      </c>
      <c r="W133" s="162" t="s">
        <v>561</v>
      </c>
      <c r="X133" s="162" t="s">
        <v>561</v>
      </c>
      <c r="Y133" s="162"/>
      <c r="Z133" s="108" t="e">
        <f>VLOOKUP(G133,#REF!,1,0)</f>
        <v>#REF!</v>
      </c>
      <c r="AA133" s="108"/>
      <c r="AB133" s="110"/>
      <c r="AC133" s="118"/>
    </row>
    <row r="134" spans="1:29" s="126" customFormat="1" ht="10.5" x14ac:dyDescent="0.2">
      <c r="A134" s="120" t="str">
        <f t="shared" si="13"/>
        <v>L50-E-48-12-35-90-MULT-9X29POUS270422</v>
      </c>
      <c r="B134" s="81">
        <v>45644</v>
      </c>
      <c r="C134" s="120" t="s">
        <v>914</v>
      </c>
      <c r="D134" s="278" t="s">
        <v>363</v>
      </c>
      <c r="E134" s="108" t="s">
        <v>87</v>
      </c>
      <c r="F134" s="108" t="s">
        <v>915</v>
      </c>
      <c r="G134" s="108">
        <v>30851159</v>
      </c>
      <c r="H134" s="183">
        <v>0</v>
      </c>
      <c r="I134" s="115">
        <v>20</v>
      </c>
      <c r="J134" s="111">
        <f>VLOOKUP(G134,'[2]Seguimiento WOS TROV'!$H:$L,5,0)</f>
        <v>20</v>
      </c>
      <c r="K134" s="116">
        <f>VLOOKUP(G134,'[2]Seguimiento WOS TROV'!$H:$M,6,0)</f>
        <v>0</v>
      </c>
      <c r="L134" s="116">
        <f>VLOOKUP(G134,'[2]Seguimiento WOS TROV'!$H:$N,7,0)</f>
        <v>0</v>
      </c>
      <c r="M134" s="116">
        <f>VLOOKUP(G134,'[2]Seguimiento WOS TROV'!$H:$O,8,0)</f>
        <v>0</v>
      </c>
      <c r="N134" s="125">
        <f t="shared" si="14"/>
        <v>0</v>
      </c>
      <c r="O134" s="125">
        <f t="shared" si="15"/>
        <v>0</v>
      </c>
      <c r="P134" s="269">
        <v>139.13999999999999</v>
      </c>
      <c r="Q134" s="270">
        <f t="shared" si="16"/>
        <v>0</v>
      </c>
      <c r="R134" s="119">
        <v>45649</v>
      </c>
      <c r="S134" s="119">
        <v>45672</v>
      </c>
      <c r="T134" s="117">
        <f t="shared" si="12"/>
        <v>45673</v>
      </c>
      <c r="U134" s="117">
        <f t="shared" si="11"/>
        <v>45674</v>
      </c>
      <c r="V134" s="117" t="s">
        <v>604</v>
      </c>
      <c r="W134" s="162" t="s">
        <v>561</v>
      </c>
      <c r="X134" s="162" t="s">
        <v>561</v>
      </c>
      <c r="Y134" s="162"/>
      <c r="Z134" s="108" t="e">
        <f>VLOOKUP(G134,#REF!,1,0)</f>
        <v>#REF!</v>
      </c>
      <c r="AA134" s="108"/>
      <c r="AB134" s="110"/>
      <c r="AC134" s="118"/>
    </row>
    <row r="135" spans="1:29" s="126" customFormat="1" ht="10.5" x14ac:dyDescent="0.2">
      <c r="A135" s="120" t="str">
        <f t="shared" si="13"/>
        <v>L50-I-12-12-30-80-MULT-9X59POUS271322</v>
      </c>
      <c r="B135" s="81">
        <v>45644</v>
      </c>
      <c r="C135" s="120" t="s">
        <v>826</v>
      </c>
      <c r="D135" s="278" t="s">
        <v>361</v>
      </c>
      <c r="E135" s="108" t="s">
        <v>87</v>
      </c>
      <c r="F135" s="108" t="s">
        <v>1610</v>
      </c>
      <c r="G135" s="108">
        <v>30851161</v>
      </c>
      <c r="H135" s="183">
        <v>0</v>
      </c>
      <c r="I135" s="115">
        <v>237</v>
      </c>
      <c r="J135" s="111">
        <f>VLOOKUP(G135,'[2]Seguimiento WOS TROV'!$H:$L,5,0)</f>
        <v>237</v>
      </c>
      <c r="K135" s="116">
        <f>VLOOKUP(G135,'[2]Seguimiento WOS TROV'!$H:$M,6,0)</f>
        <v>0</v>
      </c>
      <c r="L135" s="116">
        <f>VLOOKUP(G135,'[2]Seguimiento WOS TROV'!$H:$N,7,0)</f>
        <v>0</v>
      </c>
      <c r="M135" s="116">
        <f>VLOOKUP(G135,'[2]Seguimiento WOS TROV'!$H:$O,8,0)</f>
        <v>0</v>
      </c>
      <c r="N135" s="125">
        <f t="shared" si="14"/>
        <v>0</v>
      </c>
      <c r="O135" s="125">
        <f t="shared" si="15"/>
        <v>0</v>
      </c>
      <c r="P135" s="269">
        <v>47.24</v>
      </c>
      <c r="Q135" s="270">
        <f t="shared" si="16"/>
        <v>0</v>
      </c>
      <c r="R135" s="119">
        <v>45649</v>
      </c>
      <c r="S135" s="119">
        <v>45672</v>
      </c>
      <c r="T135" s="117">
        <f t="shared" si="12"/>
        <v>45673</v>
      </c>
      <c r="U135" s="117">
        <f t="shared" si="11"/>
        <v>45674</v>
      </c>
      <c r="V135" s="117" t="s">
        <v>560</v>
      </c>
      <c r="W135" s="162" t="s">
        <v>561</v>
      </c>
      <c r="X135" s="162" t="s">
        <v>561</v>
      </c>
      <c r="Y135" s="162"/>
      <c r="Z135" s="108" t="e">
        <f>VLOOKUP(G135,#REF!,1,0)</f>
        <v>#REF!</v>
      </c>
      <c r="AA135" s="108"/>
      <c r="AB135" s="110"/>
      <c r="AC135" s="118"/>
    </row>
    <row r="136" spans="1:29" s="126" customFormat="1" ht="10.5" x14ac:dyDescent="0.2">
      <c r="A136" s="120" t="str">
        <f t="shared" si="13"/>
        <v>L50-E-12-08-30-80-MULT-70X70POUS269983</v>
      </c>
      <c r="B136" s="81">
        <v>45644</v>
      </c>
      <c r="C136" s="120" t="s">
        <v>2428</v>
      </c>
      <c r="D136" s="278" t="s">
        <v>362</v>
      </c>
      <c r="E136" s="108" t="s">
        <v>87</v>
      </c>
      <c r="F136" s="108" t="s">
        <v>2429</v>
      </c>
      <c r="G136" s="108">
        <v>30851172</v>
      </c>
      <c r="H136" s="183">
        <v>0</v>
      </c>
      <c r="I136" s="115">
        <v>10</v>
      </c>
      <c r="J136" s="111">
        <f>VLOOKUP(G136,'[2]Seguimiento WOS TROV'!$H:$L,5,0)</f>
        <v>10</v>
      </c>
      <c r="K136" s="116">
        <f>VLOOKUP(G136,'[2]Seguimiento WOS TROV'!$H:$M,6,0)</f>
        <v>0</v>
      </c>
      <c r="L136" s="116">
        <f>VLOOKUP(G136,'[2]Seguimiento WOS TROV'!$H:$N,7,0)</f>
        <v>0</v>
      </c>
      <c r="M136" s="116">
        <f>VLOOKUP(G136,'[2]Seguimiento WOS TROV'!$H:$O,8,0)</f>
        <v>0</v>
      </c>
      <c r="N136" s="125">
        <f t="shared" si="14"/>
        <v>0</v>
      </c>
      <c r="O136" s="125">
        <f t="shared" si="15"/>
        <v>0</v>
      </c>
      <c r="P136" s="269">
        <v>47.7</v>
      </c>
      <c r="Q136" s="270">
        <f t="shared" si="16"/>
        <v>0</v>
      </c>
      <c r="R136" s="119">
        <v>45649</v>
      </c>
      <c r="S136" s="119">
        <v>45672</v>
      </c>
      <c r="T136" s="117">
        <f t="shared" si="12"/>
        <v>45673</v>
      </c>
      <c r="U136" s="117">
        <f t="shared" si="11"/>
        <v>45674</v>
      </c>
      <c r="V136" s="117" t="s">
        <v>560</v>
      </c>
      <c r="W136" s="162" t="s">
        <v>561</v>
      </c>
      <c r="X136" s="162" t="s">
        <v>561</v>
      </c>
      <c r="Y136" s="162"/>
      <c r="Z136" s="108" t="e">
        <f>VLOOKUP(G136,#REF!,1,0)</f>
        <v>#REF!</v>
      </c>
      <c r="AA136" s="108"/>
      <c r="AB136" s="110"/>
      <c r="AC136" s="118"/>
    </row>
    <row r="137" spans="1:29" s="126" customFormat="1" ht="10.5" x14ac:dyDescent="0.2">
      <c r="A137" s="120" t="str">
        <f t="shared" si="13"/>
        <v>L50-E-12-10-30-90-MULT-45X15POUS270870</v>
      </c>
      <c r="B137" s="81">
        <v>45644</v>
      </c>
      <c r="C137" s="120" t="s">
        <v>2430</v>
      </c>
      <c r="D137" s="278" t="s">
        <v>362</v>
      </c>
      <c r="E137" s="108" t="s">
        <v>87</v>
      </c>
      <c r="F137" s="108" t="s">
        <v>2431</v>
      </c>
      <c r="G137" s="108">
        <v>30851173</v>
      </c>
      <c r="H137" s="183">
        <v>0</v>
      </c>
      <c r="I137" s="115">
        <v>1</v>
      </c>
      <c r="J137" s="111">
        <f>VLOOKUP(G137,'[2]Seguimiento WOS TROV'!$H:$L,5,0)</f>
        <v>1</v>
      </c>
      <c r="K137" s="116">
        <f>VLOOKUP(G137,'[2]Seguimiento WOS TROV'!$H:$M,6,0)</f>
        <v>0</v>
      </c>
      <c r="L137" s="116">
        <f>VLOOKUP(G137,'[2]Seguimiento WOS TROV'!$H:$N,7,0)</f>
        <v>0</v>
      </c>
      <c r="M137" s="116">
        <f>VLOOKUP(G137,'[2]Seguimiento WOS TROV'!$H:$O,8,0)</f>
        <v>0</v>
      </c>
      <c r="N137" s="125">
        <f t="shared" si="14"/>
        <v>0</v>
      </c>
      <c r="O137" s="125">
        <f t="shared" si="15"/>
        <v>0</v>
      </c>
      <c r="P137" s="269">
        <v>49.4</v>
      </c>
      <c r="Q137" s="270">
        <f t="shared" si="16"/>
        <v>0</v>
      </c>
      <c r="R137" s="119">
        <v>45649</v>
      </c>
      <c r="S137" s="119">
        <v>45672</v>
      </c>
      <c r="T137" s="117">
        <f t="shared" si="12"/>
        <v>45673</v>
      </c>
      <c r="U137" s="117">
        <f t="shared" si="11"/>
        <v>45674</v>
      </c>
      <c r="V137" s="117" t="s">
        <v>560</v>
      </c>
      <c r="W137" s="162" t="s">
        <v>561</v>
      </c>
      <c r="X137" s="162" t="s">
        <v>561</v>
      </c>
      <c r="Y137" s="162"/>
      <c r="Z137" s="108" t="e">
        <f>VLOOKUP(G137,#REF!,1,0)</f>
        <v>#REF!</v>
      </c>
      <c r="AA137" s="108"/>
      <c r="AB137" s="110"/>
      <c r="AC137" s="118"/>
    </row>
    <row r="138" spans="1:29" s="126" customFormat="1" ht="10.5" x14ac:dyDescent="0.2">
      <c r="A138" s="120" t="str">
        <f t="shared" si="13"/>
        <v>L50-E-48-06-30-80-MULT-70X70POUS270873</v>
      </c>
      <c r="B138" s="81">
        <v>45644</v>
      </c>
      <c r="C138" s="120" t="s">
        <v>2434</v>
      </c>
      <c r="D138" s="278" t="s">
        <v>363</v>
      </c>
      <c r="E138" s="108" t="s">
        <v>87</v>
      </c>
      <c r="F138" s="108" t="s">
        <v>2427</v>
      </c>
      <c r="G138" s="108">
        <v>30851175</v>
      </c>
      <c r="H138" s="183">
        <v>0</v>
      </c>
      <c r="I138" s="115">
        <v>22</v>
      </c>
      <c r="J138" s="111">
        <f>VLOOKUP(G138,'[2]Seguimiento WOS TROV'!$H:$L,5,0)</f>
        <v>22</v>
      </c>
      <c r="K138" s="116">
        <f>VLOOKUP(G138,'[2]Seguimiento WOS TROV'!$H:$M,6,0)</f>
        <v>0</v>
      </c>
      <c r="L138" s="116">
        <f>VLOOKUP(G138,'[2]Seguimiento WOS TROV'!$H:$N,7,0)</f>
        <v>0</v>
      </c>
      <c r="M138" s="116">
        <f>VLOOKUP(G138,'[2]Seguimiento WOS TROV'!$H:$O,8,0)</f>
        <v>0</v>
      </c>
      <c r="N138" s="125">
        <f t="shared" si="14"/>
        <v>0</v>
      </c>
      <c r="O138" s="125">
        <f t="shared" si="15"/>
        <v>0</v>
      </c>
      <c r="P138" s="269">
        <v>129.97999999999999</v>
      </c>
      <c r="Q138" s="270">
        <f t="shared" si="16"/>
        <v>0</v>
      </c>
      <c r="R138" s="119">
        <v>45649</v>
      </c>
      <c r="S138" s="119">
        <v>45672</v>
      </c>
      <c r="T138" s="117">
        <f t="shared" si="12"/>
        <v>45673</v>
      </c>
      <c r="U138" s="117">
        <f t="shared" si="11"/>
        <v>45674</v>
      </c>
      <c r="V138" s="117" t="s">
        <v>560</v>
      </c>
      <c r="W138" s="162" t="s">
        <v>561</v>
      </c>
      <c r="X138" s="162" t="s">
        <v>561</v>
      </c>
      <c r="Y138" s="162"/>
      <c r="Z138" s="108" t="e">
        <f>VLOOKUP(G138,#REF!,1,0)</f>
        <v>#REF!</v>
      </c>
      <c r="AA138" s="108"/>
      <c r="AB138" s="110"/>
      <c r="AC138" s="118"/>
    </row>
    <row r="139" spans="1:29" s="126" customFormat="1" ht="10.5" x14ac:dyDescent="0.2">
      <c r="A139" s="120" t="str">
        <f t="shared" si="13"/>
        <v>L50-I-48-10-27-90-MULT-9X17POUS270852</v>
      </c>
      <c r="B139" s="81">
        <v>45644</v>
      </c>
      <c r="C139" s="120" t="s">
        <v>2442</v>
      </c>
      <c r="D139" s="278" t="s">
        <v>365</v>
      </c>
      <c r="E139" s="108" t="s">
        <v>87</v>
      </c>
      <c r="F139" s="108" t="s">
        <v>2443</v>
      </c>
      <c r="G139" s="108">
        <v>30851180</v>
      </c>
      <c r="H139" s="183">
        <v>0</v>
      </c>
      <c r="I139" s="115">
        <v>15</v>
      </c>
      <c r="J139" s="111">
        <f>VLOOKUP(G139,'[2]Seguimiento WOS TROV'!$H:$L,5,0)</f>
        <v>15</v>
      </c>
      <c r="K139" s="116">
        <f>VLOOKUP(G139,'[2]Seguimiento WOS TROV'!$H:$M,6,0)</f>
        <v>0</v>
      </c>
      <c r="L139" s="116">
        <f>VLOOKUP(G139,'[2]Seguimiento WOS TROV'!$H:$N,7,0)</f>
        <v>0</v>
      </c>
      <c r="M139" s="116">
        <f>VLOOKUP(G139,'[2]Seguimiento WOS TROV'!$H:$O,8,0)</f>
        <v>0</v>
      </c>
      <c r="N139" s="125">
        <f t="shared" si="14"/>
        <v>0</v>
      </c>
      <c r="O139" s="125">
        <f t="shared" si="15"/>
        <v>0</v>
      </c>
      <c r="P139" s="269">
        <v>141.74</v>
      </c>
      <c r="Q139" s="270">
        <f t="shared" si="16"/>
        <v>0</v>
      </c>
      <c r="R139" s="119">
        <v>45649</v>
      </c>
      <c r="S139" s="119">
        <v>45672</v>
      </c>
      <c r="T139" s="117">
        <f t="shared" si="12"/>
        <v>45673</v>
      </c>
      <c r="U139" s="117">
        <f t="shared" si="11"/>
        <v>45674</v>
      </c>
      <c r="V139" s="117" t="s">
        <v>560</v>
      </c>
      <c r="W139" s="162" t="s">
        <v>561</v>
      </c>
      <c r="X139" s="162" t="s">
        <v>561</v>
      </c>
      <c r="Y139" s="162"/>
      <c r="Z139" s="108" t="e">
        <f>VLOOKUP(G139,#REF!,1,0)</f>
        <v>#REF!</v>
      </c>
      <c r="AA139" s="108"/>
      <c r="AB139" s="110"/>
      <c r="AC139" s="118"/>
    </row>
    <row r="140" spans="1:29" s="126" customFormat="1" ht="10.5" x14ac:dyDescent="0.2">
      <c r="A140" s="120" t="str">
        <f t="shared" si="13"/>
        <v>L50-I-12-08-27-80-MULT-25X25POUS271504</v>
      </c>
      <c r="B140" s="81">
        <v>45644</v>
      </c>
      <c r="C140" s="120" t="s">
        <v>2377</v>
      </c>
      <c r="D140" s="278" t="s">
        <v>361</v>
      </c>
      <c r="E140" s="108" t="s">
        <v>87</v>
      </c>
      <c r="F140" s="108" t="s">
        <v>1728</v>
      </c>
      <c r="G140" s="108">
        <v>30851182</v>
      </c>
      <c r="H140" s="183">
        <v>0</v>
      </c>
      <c r="I140" s="115">
        <v>35</v>
      </c>
      <c r="J140" s="111">
        <f>VLOOKUP(G140,'[2]Seguimiento WOS TROV'!$H:$L,5,0)</f>
        <v>35</v>
      </c>
      <c r="K140" s="116">
        <f>VLOOKUP(G140,'[2]Seguimiento WOS TROV'!$H:$M,6,0)</f>
        <v>0</v>
      </c>
      <c r="L140" s="116">
        <f>VLOOKUP(G140,'[2]Seguimiento WOS TROV'!$H:$N,7,0)</f>
        <v>0</v>
      </c>
      <c r="M140" s="116">
        <f>VLOOKUP(G140,'[2]Seguimiento WOS TROV'!$H:$O,8,0)</f>
        <v>0</v>
      </c>
      <c r="N140" s="125">
        <f t="shared" si="14"/>
        <v>0</v>
      </c>
      <c r="O140" s="125">
        <f t="shared" si="15"/>
        <v>0</v>
      </c>
      <c r="P140" s="269">
        <v>46.62</v>
      </c>
      <c r="Q140" s="270">
        <f t="shared" si="16"/>
        <v>0</v>
      </c>
      <c r="R140" s="119">
        <v>45649</v>
      </c>
      <c r="S140" s="119">
        <v>45672</v>
      </c>
      <c r="T140" s="117">
        <f t="shared" si="12"/>
        <v>45673</v>
      </c>
      <c r="U140" s="117">
        <f t="shared" si="11"/>
        <v>45674</v>
      </c>
      <c r="V140" s="117" t="s">
        <v>560</v>
      </c>
      <c r="W140" s="162" t="s">
        <v>561</v>
      </c>
      <c r="X140" s="162" t="s">
        <v>561</v>
      </c>
      <c r="Y140" s="162"/>
      <c r="Z140" s="108" t="e">
        <f>VLOOKUP(G140,#REF!,1,0)</f>
        <v>#REF!</v>
      </c>
      <c r="AA140" s="108"/>
      <c r="AB140" s="110"/>
      <c r="AC140" s="118"/>
    </row>
    <row r="141" spans="1:29" s="126" customFormat="1" ht="10.5" x14ac:dyDescent="0.2">
      <c r="A141" s="120" t="str">
        <f t="shared" si="13"/>
        <v>L50-E-48-04-30-90-MULT-15X15POUS270857</v>
      </c>
      <c r="B141" s="81">
        <v>45644</v>
      </c>
      <c r="C141" s="120" t="s">
        <v>2432</v>
      </c>
      <c r="D141" s="278" t="s">
        <v>363</v>
      </c>
      <c r="E141" s="108" t="s">
        <v>87</v>
      </c>
      <c r="F141" s="108" t="s">
        <v>2433</v>
      </c>
      <c r="G141" s="108">
        <v>30851174</v>
      </c>
      <c r="H141" s="183">
        <v>0</v>
      </c>
      <c r="I141" s="115">
        <v>4</v>
      </c>
      <c r="J141" s="111">
        <f>VLOOKUP(G141,'[2]Seguimiento WOS TROV'!$H:$L,5,0)</f>
        <v>4</v>
      </c>
      <c r="K141" s="116">
        <f>VLOOKUP(G141,'[2]Seguimiento WOS TROV'!$H:$M,6,0)</f>
        <v>0</v>
      </c>
      <c r="L141" s="116">
        <f>VLOOKUP(G141,'[2]Seguimiento WOS TROV'!$H:$N,7,0)</f>
        <v>0</v>
      </c>
      <c r="M141" s="116">
        <f>VLOOKUP(G141,'[2]Seguimiento WOS TROV'!$H:$O,8,0)</f>
        <v>0</v>
      </c>
      <c r="N141" s="125">
        <f t="shared" si="14"/>
        <v>0</v>
      </c>
      <c r="O141" s="125">
        <f t="shared" si="15"/>
        <v>0</v>
      </c>
      <c r="P141" s="269">
        <v>134.32</v>
      </c>
      <c r="Q141" s="270">
        <f t="shared" si="16"/>
        <v>0</v>
      </c>
      <c r="R141" s="119">
        <v>45649</v>
      </c>
      <c r="S141" s="119">
        <v>45672</v>
      </c>
      <c r="T141" s="117">
        <f t="shared" si="12"/>
        <v>45673</v>
      </c>
      <c r="U141" s="117">
        <f t="shared" si="11"/>
        <v>45674</v>
      </c>
      <c r="V141" s="117" t="s">
        <v>560</v>
      </c>
      <c r="W141" s="162" t="s">
        <v>561</v>
      </c>
      <c r="X141" s="162" t="s">
        <v>585</v>
      </c>
      <c r="Y141" s="162"/>
      <c r="Z141" s="108" t="e">
        <f>VLOOKUP(G141,#REF!,1,0)</f>
        <v>#REF!</v>
      </c>
      <c r="AA141" s="108"/>
      <c r="AB141" s="110"/>
      <c r="AC141" s="118"/>
    </row>
    <row r="142" spans="1:29" s="126" customFormat="1" ht="10.5" x14ac:dyDescent="0.2">
      <c r="A142" s="276" t="str">
        <f t="shared" si="13"/>
        <v>L50-E-48-04-22-80-MULT-9X29POUS271806</v>
      </c>
      <c r="B142" s="364">
        <v>45644</v>
      </c>
      <c r="C142" s="276" t="s">
        <v>2465</v>
      </c>
      <c r="D142" s="278" t="s">
        <v>363</v>
      </c>
      <c r="E142" s="279" t="s">
        <v>87</v>
      </c>
      <c r="F142" s="279" t="s">
        <v>2459</v>
      </c>
      <c r="G142" s="279">
        <v>30851218</v>
      </c>
      <c r="H142" s="183">
        <v>0</v>
      </c>
      <c r="I142" s="280">
        <v>5</v>
      </c>
      <c r="J142" s="111">
        <f>VLOOKUP(G142,'[2]Seguimiento WOS TROV'!$H:$L,5,0)</f>
        <v>5</v>
      </c>
      <c r="K142" s="116">
        <f>VLOOKUP(G142,'[2]Seguimiento WOS TROV'!$H:$M,6,0)</f>
        <v>0</v>
      </c>
      <c r="L142" s="116">
        <f>VLOOKUP(G142,'[2]Seguimiento WOS TROV'!$H:$N,7,0)</f>
        <v>0</v>
      </c>
      <c r="M142" s="116">
        <f>VLOOKUP(G142,'[2]Seguimiento WOS TROV'!$H:$O,8,0)</f>
        <v>0</v>
      </c>
      <c r="N142" s="281">
        <f t="shared" si="14"/>
        <v>0</v>
      </c>
      <c r="O142" s="281">
        <f t="shared" si="15"/>
        <v>0</v>
      </c>
      <c r="P142" s="269">
        <v>137.5</v>
      </c>
      <c r="Q142" s="270">
        <f t="shared" si="16"/>
        <v>0</v>
      </c>
      <c r="R142" s="277">
        <v>45672</v>
      </c>
      <c r="S142" s="277">
        <v>45672</v>
      </c>
      <c r="T142" s="282">
        <f t="shared" si="12"/>
        <v>45673</v>
      </c>
      <c r="U142" s="282">
        <f t="shared" si="11"/>
        <v>45674</v>
      </c>
      <c r="V142" s="117" t="s">
        <v>560</v>
      </c>
      <c r="W142" s="162" t="s">
        <v>561</v>
      </c>
      <c r="X142" s="162" t="s">
        <v>585</v>
      </c>
      <c r="Y142" s="162"/>
      <c r="Z142" s="108" t="e">
        <f>VLOOKUP(G142,#REF!,1,0)</f>
        <v>#REF!</v>
      </c>
      <c r="AA142" s="108"/>
      <c r="AB142" s="110"/>
      <c r="AC142" s="118"/>
    </row>
    <row r="143" spans="1:29" s="126" customFormat="1" ht="10.5" x14ac:dyDescent="0.2">
      <c r="A143" s="120" t="str">
        <f t="shared" si="13"/>
        <v>L50-I-12-10-27-80-MULT-25X25POUS271504</v>
      </c>
      <c r="B143" s="81">
        <v>45644</v>
      </c>
      <c r="C143" s="120" t="s">
        <v>2380</v>
      </c>
      <c r="D143" s="278" t="s">
        <v>361</v>
      </c>
      <c r="E143" s="108" t="s">
        <v>87</v>
      </c>
      <c r="F143" s="108" t="s">
        <v>1728</v>
      </c>
      <c r="G143" s="108">
        <v>30851183</v>
      </c>
      <c r="H143" s="183">
        <v>0</v>
      </c>
      <c r="I143" s="115">
        <v>33</v>
      </c>
      <c r="J143" s="111">
        <f>VLOOKUP(G143,'[2]Seguimiento WOS TROV'!$H:$L,5,0)</f>
        <v>33</v>
      </c>
      <c r="K143" s="116">
        <f>VLOOKUP(G143,'[2]Seguimiento WOS TROV'!$H:$M,6,0)</f>
        <v>0</v>
      </c>
      <c r="L143" s="116">
        <f>VLOOKUP(G143,'[2]Seguimiento WOS TROV'!$H:$N,7,0)</f>
        <v>0</v>
      </c>
      <c r="M143" s="116">
        <f>VLOOKUP(G143,'[2]Seguimiento WOS TROV'!$H:$O,8,0)</f>
        <v>0</v>
      </c>
      <c r="N143" s="125">
        <f t="shared" si="14"/>
        <v>0</v>
      </c>
      <c r="O143" s="125">
        <f t="shared" si="15"/>
        <v>0</v>
      </c>
      <c r="P143" s="269">
        <v>47.05</v>
      </c>
      <c r="Q143" s="270">
        <f t="shared" si="16"/>
        <v>0</v>
      </c>
      <c r="R143" s="119">
        <v>45649</v>
      </c>
      <c r="S143" s="119">
        <v>45673</v>
      </c>
      <c r="T143" s="117">
        <f t="shared" si="12"/>
        <v>45674</v>
      </c>
      <c r="U143" s="117">
        <f t="shared" si="11"/>
        <v>45677</v>
      </c>
      <c r="V143" s="117" t="s">
        <v>560</v>
      </c>
      <c r="W143" s="162" t="s">
        <v>561</v>
      </c>
      <c r="X143" s="162" t="s">
        <v>561</v>
      </c>
      <c r="Y143" s="162"/>
      <c r="Z143" s="108" t="e">
        <f>VLOOKUP(G143,#REF!,1,0)</f>
        <v>#REF!</v>
      </c>
      <c r="AA143" s="108"/>
      <c r="AB143" s="110"/>
      <c r="AC143" s="118"/>
    </row>
    <row r="144" spans="1:29" s="126" customFormat="1" ht="10.5" x14ac:dyDescent="0.2">
      <c r="A144" s="284" t="str">
        <f t="shared" si="13"/>
        <v>L35-I-48-06-35-80-MULT-120POUS271478</v>
      </c>
      <c r="B144" s="365">
        <v>45644</v>
      </c>
      <c r="C144" s="284" t="s">
        <v>518</v>
      </c>
      <c r="D144" s="278" t="s">
        <v>364</v>
      </c>
      <c r="E144" s="286" t="s">
        <v>87</v>
      </c>
      <c r="F144" s="286" t="s">
        <v>1862</v>
      </c>
      <c r="G144" s="286">
        <v>30851186</v>
      </c>
      <c r="H144" s="183">
        <v>0</v>
      </c>
      <c r="I144" s="287">
        <v>68</v>
      </c>
      <c r="J144" s="111">
        <f>VLOOKUP(G144,'[2]Seguimiento WOS TROV'!$H:$L,5,0)</f>
        <v>68</v>
      </c>
      <c r="K144" s="116">
        <f>VLOOKUP(G144,'[2]Seguimiento WOS TROV'!$H:$M,6,0)</f>
        <v>0</v>
      </c>
      <c r="L144" s="116">
        <f>VLOOKUP(G144,'[2]Seguimiento WOS TROV'!$H:$N,7,0)</f>
        <v>0</v>
      </c>
      <c r="M144" s="116">
        <f>VLOOKUP(G144,'[2]Seguimiento WOS TROV'!$H:$O,8,0)</f>
        <v>0</v>
      </c>
      <c r="N144" s="289">
        <f t="shared" si="14"/>
        <v>0</v>
      </c>
      <c r="O144" s="289">
        <f t="shared" si="15"/>
        <v>0</v>
      </c>
      <c r="P144" s="269">
        <v>99.6</v>
      </c>
      <c r="Q144" s="270">
        <f t="shared" si="16"/>
        <v>0</v>
      </c>
      <c r="R144" s="382">
        <v>45649</v>
      </c>
      <c r="S144" s="382">
        <v>45673</v>
      </c>
      <c r="T144" s="290">
        <f t="shared" si="12"/>
        <v>45674</v>
      </c>
      <c r="U144" s="290">
        <f t="shared" si="11"/>
        <v>45677</v>
      </c>
      <c r="V144" s="117" t="s">
        <v>560</v>
      </c>
      <c r="W144" s="162" t="s">
        <v>561</v>
      </c>
      <c r="X144" s="162" t="s">
        <v>561</v>
      </c>
      <c r="Y144" s="162"/>
      <c r="Z144" s="108" t="e">
        <f>VLOOKUP(G144,#REF!,1,0)</f>
        <v>#REF!</v>
      </c>
      <c r="AA144" s="108"/>
      <c r="AB144" s="110"/>
      <c r="AC144" s="118"/>
    </row>
    <row r="145" spans="1:29" s="126" customFormat="1" ht="10.5" x14ac:dyDescent="0.2">
      <c r="A145" s="120" t="str">
        <f t="shared" si="13"/>
        <v>L50-E-12-06-30-80-MULT-9X29POUS271410</v>
      </c>
      <c r="B145" s="81">
        <v>45644</v>
      </c>
      <c r="C145" s="120" t="s">
        <v>1006</v>
      </c>
      <c r="D145" s="278" t="s">
        <v>362</v>
      </c>
      <c r="E145" s="108" t="s">
        <v>87</v>
      </c>
      <c r="F145" s="108" t="s">
        <v>2446</v>
      </c>
      <c r="G145" s="108">
        <v>30851188</v>
      </c>
      <c r="H145" s="183">
        <v>0</v>
      </c>
      <c r="I145" s="115">
        <v>76</v>
      </c>
      <c r="J145" s="111">
        <f>VLOOKUP(G145,'[2]Seguimiento WOS TROV'!$H:$L,5,0)</f>
        <v>76</v>
      </c>
      <c r="K145" s="116">
        <f>VLOOKUP(G145,'[2]Seguimiento WOS TROV'!$H:$M,6,0)</f>
        <v>0</v>
      </c>
      <c r="L145" s="116">
        <f>VLOOKUP(G145,'[2]Seguimiento WOS TROV'!$H:$N,7,0)</f>
        <v>0</v>
      </c>
      <c r="M145" s="116">
        <f>VLOOKUP(G145,'[2]Seguimiento WOS TROV'!$H:$O,8,0)</f>
        <v>0</v>
      </c>
      <c r="N145" s="125">
        <f t="shared" si="14"/>
        <v>0</v>
      </c>
      <c r="O145" s="125">
        <f t="shared" si="15"/>
        <v>0</v>
      </c>
      <c r="P145" s="269">
        <v>48.6</v>
      </c>
      <c r="Q145" s="270">
        <f t="shared" si="16"/>
        <v>0</v>
      </c>
      <c r="R145" s="119">
        <v>45649</v>
      </c>
      <c r="S145" s="119">
        <v>45673</v>
      </c>
      <c r="T145" s="117">
        <f t="shared" si="12"/>
        <v>45674</v>
      </c>
      <c r="U145" s="117">
        <f t="shared" ref="U145:U208" si="17">WORKDAY(T145,1)</f>
        <v>45677</v>
      </c>
      <c r="V145" s="117" t="s">
        <v>560</v>
      </c>
      <c r="W145" s="162" t="s">
        <v>561</v>
      </c>
      <c r="X145" s="162" t="s">
        <v>561</v>
      </c>
      <c r="Y145" s="162"/>
      <c r="Z145" s="108" t="e">
        <f>VLOOKUP(G145,#REF!,1,0)</f>
        <v>#REF!</v>
      </c>
      <c r="AA145" s="108"/>
      <c r="AB145" s="110"/>
      <c r="AC145" s="118"/>
    </row>
    <row r="146" spans="1:29" s="126" customFormat="1" ht="10.5" x14ac:dyDescent="0.2">
      <c r="A146" s="120" t="str">
        <f t="shared" si="13"/>
        <v>L35-I-12-06-27-80-MULT-120POUS271610</v>
      </c>
      <c r="B146" s="81">
        <v>45644</v>
      </c>
      <c r="C146" s="120" t="s">
        <v>1017</v>
      </c>
      <c r="D146" s="278" t="s">
        <v>360</v>
      </c>
      <c r="E146" s="108" t="s">
        <v>87</v>
      </c>
      <c r="F146" s="108" t="s">
        <v>2451</v>
      </c>
      <c r="G146" s="108">
        <v>30851200</v>
      </c>
      <c r="H146" s="183">
        <v>0</v>
      </c>
      <c r="I146" s="115">
        <v>505</v>
      </c>
      <c r="J146" s="111">
        <f>VLOOKUP(G146,'[2]Seguimiento WOS TROV'!$H:$L,5,0)</f>
        <v>505</v>
      </c>
      <c r="K146" s="116">
        <f>VLOOKUP(G146,'[2]Seguimiento WOS TROV'!$H:$M,6,0)</f>
        <v>0</v>
      </c>
      <c r="L146" s="116">
        <f>VLOOKUP(G146,'[2]Seguimiento WOS TROV'!$H:$N,7,0)</f>
        <v>0</v>
      </c>
      <c r="M146" s="116">
        <f>VLOOKUP(G146,'[2]Seguimiento WOS TROV'!$H:$O,8,0)</f>
        <v>0</v>
      </c>
      <c r="N146" s="125">
        <f t="shared" si="14"/>
        <v>0</v>
      </c>
      <c r="O146" s="125">
        <f t="shared" si="15"/>
        <v>0</v>
      </c>
      <c r="P146" s="269">
        <v>38.020000000000003</v>
      </c>
      <c r="Q146" s="270">
        <f t="shared" si="16"/>
        <v>0</v>
      </c>
      <c r="R146" s="119">
        <v>45652</v>
      </c>
      <c r="S146" s="119">
        <v>45673</v>
      </c>
      <c r="T146" s="117">
        <f t="shared" ref="T146:T209" si="18">WORKDAY(S146,1)</f>
        <v>45674</v>
      </c>
      <c r="U146" s="117">
        <f t="shared" si="17"/>
        <v>45677</v>
      </c>
      <c r="V146" s="117" t="s">
        <v>560</v>
      </c>
      <c r="W146" s="162" t="s">
        <v>561</v>
      </c>
      <c r="X146" s="162" t="s">
        <v>561</v>
      </c>
      <c r="Y146" s="162"/>
      <c r="Z146" s="108" t="e">
        <f>VLOOKUP(G146,#REF!,1,0)</f>
        <v>#REF!</v>
      </c>
      <c r="AA146" s="108"/>
      <c r="AB146" s="110"/>
      <c r="AC146" s="118"/>
    </row>
    <row r="147" spans="1:29" s="126" customFormat="1" ht="10.5" x14ac:dyDescent="0.2">
      <c r="A147" s="120" t="str">
        <f t="shared" si="13"/>
        <v>L50-I-12-08-35-80-MULT-9X29POUS271478</v>
      </c>
      <c r="B147" s="81">
        <v>45644</v>
      </c>
      <c r="C147" s="120" t="s">
        <v>2379</v>
      </c>
      <c r="D147" s="278" t="s">
        <v>361</v>
      </c>
      <c r="E147" s="108" t="s">
        <v>87</v>
      </c>
      <c r="F147" s="108" t="s">
        <v>1862</v>
      </c>
      <c r="G147" s="108">
        <v>50850505</v>
      </c>
      <c r="H147" s="183">
        <v>0</v>
      </c>
      <c r="I147" s="115">
        <v>62</v>
      </c>
      <c r="J147" s="111">
        <f>VLOOKUP(G147,'[2]Seguimiento WOS TROV'!$H:$L,5,0)</f>
        <v>62</v>
      </c>
      <c r="K147" s="116">
        <f>VLOOKUP(G147,'[2]Seguimiento WOS TROV'!$H:$M,6,0)</f>
        <v>0</v>
      </c>
      <c r="L147" s="116">
        <f>VLOOKUP(G147,'[2]Seguimiento WOS TROV'!$H:$N,7,0)</f>
        <v>0</v>
      </c>
      <c r="M147" s="116">
        <f>VLOOKUP(G147,'[2]Seguimiento WOS TROV'!$H:$O,8,0)</f>
        <v>0</v>
      </c>
      <c r="N147" s="125">
        <f t="shared" si="14"/>
        <v>0</v>
      </c>
      <c r="O147" s="125">
        <f t="shared" si="15"/>
        <v>0</v>
      </c>
      <c r="P147" s="269">
        <v>48.35</v>
      </c>
      <c r="Q147" s="270">
        <f t="shared" si="16"/>
        <v>0</v>
      </c>
      <c r="R147" s="119">
        <v>45653</v>
      </c>
      <c r="S147" s="119">
        <v>45673</v>
      </c>
      <c r="T147" s="117">
        <f t="shared" si="18"/>
        <v>45674</v>
      </c>
      <c r="U147" s="117">
        <f t="shared" si="17"/>
        <v>45677</v>
      </c>
      <c r="V147" s="117" t="s">
        <v>560</v>
      </c>
      <c r="W147" s="162" t="s">
        <v>561</v>
      </c>
      <c r="X147" s="162" t="s">
        <v>561</v>
      </c>
      <c r="Y147" s="162"/>
      <c r="Z147" s="108" t="e">
        <f>VLOOKUP(G147,#REF!,1,0)</f>
        <v>#REF!</v>
      </c>
      <c r="AA147" s="108"/>
      <c r="AB147" s="110"/>
      <c r="AC147" s="118"/>
    </row>
    <row r="148" spans="1:29" s="126" customFormat="1" ht="10.5" x14ac:dyDescent="0.2">
      <c r="A148" s="120" t="str">
        <f t="shared" si="13"/>
        <v>L50-E-12-12-27-80-MULT-15X35POUS271584</v>
      </c>
      <c r="B148" s="81">
        <v>45644</v>
      </c>
      <c r="C148" s="120" t="s">
        <v>2364</v>
      </c>
      <c r="D148" s="278" t="s">
        <v>362</v>
      </c>
      <c r="E148" s="108" t="s">
        <v>87</v>
      </c>
      <c r="F148" s="108" t="s">
        <v>1828</v>
      </c>
      <c r="G148" s="108">
        <v>30851197</v>
      </c>
      <c r="H148" s="183">
        <v>0</v>
      </c>
      <c r="I148" s="115">
        <v>2</v>
      </c>
      <c r="J148" s="111">
        <f>VLOOKUP(G148,'[2]Seguimiento WOS TROV'!$H:$L,5,0)</f>
        <v>2</v>
      </c>
      <c r="K148" s="116">
        <f>VLOOKUP(G148,'[2]Seguimiento WOS TROV'!$H:$M,6,0)</f>
        <v>0</v>
      </c>
      <c r="L148" s="116">
        <f>VLOOKUP(G148,'[2]Seguimiento WOS TROV'!$H:$N,7,0)</f>
        <v>0</v>
      </c>
      <c r="M148" s="116">
        <f>VLOOKUP(G148,'[2]Seguimiento WOS TROV'!$H:$O,8,0)</f>
        <v>0</v>
      </c>
      <c r="N148" s="125">
        <f t="shared" si="14"/>
        <v>0</v>
      </c>
      <c r="O148" s="125">
        <f t="shared" si="15"/>
        <v>0</v>
      </c>
      <c r="P148" s="269">
        <v>47.3</v>
      </c>
      <c r="Q148" s="270">
        <f t="shared" si="16"/>
        <v>0</v>
      </c>
      <c r="R148" s="119">
        <v>45653</v>
      </c>
      <c r="S148" s="119">
        <v>45673</v>
      </c>
      <c r="T148" s="117">
        <f t="shared" si="18"/>
        <v>45674</v>
      </c>
      <c r="U148" s="117">
        <f t="shared" si="17"/>
        <v>45677</v>
      </c>
      <c r="V148" s="117" t="s">
        <v>560</v>
      </c>
      <c r="W148" s="162" t="s">
        <v>561</v>
      </c>
      <c r="X148" s="162" t="s">
        <v>561</v>
      </c>
      <c r="Y148" s="162"/>
      <c r="Z148" s="108" t="e">
        <f>VLOOKUP(G148,#REF!,1,0)</f>
        <v>#REF!</v>
      </c>
      <c r="AA148" s="108"/>
      <c r="AB148" s="110"/>
      <c r="AC148" s="118"/>
    </row>
    <row r="149" spans="1:29" s="126" customFormat="1" ht="10.5" x14ac:dyDescent="0.2">
      <c r="A149" s="120" t="str">
        <f t="shared" si="13"/>
        <v>L35-I-12-10-35-90-MULT-120POUS271804</v>
      </c>
      <c r="B149" s="81">
        <v>45644</v>
      </c>
      <c r="C149" s="120" t="s">
        <v>1651</v>
      </c>
      <c r="D149" s="278" t="s">
        <v>360</v>
      </c>
      <c r="E149" s="108" t="s">
        <v>87</v>
      </c>
      <c r="F149" s="108" t="s">
        <v>2462</v>
      </c>
      <c r="G149" s="108">
        <v>30851215</v>
      </c>
      <c r="H149" s="183">
        <v>0</v>
      </c>
      <c r="I149" s="115">
        <v>10</v>
      </c>
      <c r="J149" s="111">
        <f>VLOOKUP(G149,'[2]Seguimiento WOS TROV'!$H:$L,5,0)</f>
        <v>10</v>
      </c>
      <c r="K149" s="116">
        <f>VLOOKUP(G149,'[2]Seguimiento WOS TROV'!$H:$M,6,0)</f>
        <v>0</v>
      </c>
      <c r="L149" s="116">
        <f>VLOOKUP(G149,'[2]Seguimiento WOS TROV'!$H:$N,7,0)</f>
        <v>0</v>
      </c>
      <c r="M149" s="116">
        <f>VLOOKUP(G149,'[2]Seguimiento WOS TROV'!$H:$O,8,0)</f>
        <v>0</v>
      </c>
      <c r="N149" s="125">
        <f t="shared" si="14"/>
        <v>0</v>
      </c>
      <c r="O149" s="125">
        <f t="shared" si="15"/>
        <v>0</v>
      </c>
      <c r="P149" s="269">
        <v>42.66</v>
      </c>
      <c r="Q149" s="270">
        <f t="shared" si="16"/>
        <v>0</v>
      </c>
      <c r="R149" s="119">
        <v>45653</v>
      </c>
      <c r="S149" s="119">
        <v>45673</v>
      </c>
      <c r="T149" s="117">
        <f t="shared" si="18"/>
        <v>45674</v>
      </c>
      <c r="U149" s="117">
        <f t="shared" si="17"/>
        <v>45677</v>
      </c>
      <c r="V149" s="117" t="s">
        <v>560</v>
      </c>
      <c r="W149" s="162" t="s">
        <v>561</v>
      </c>
      <c r="X149" s="162" t="s">
        <v>561</v>
      </c>
      <c r="Y149" s="162"/>
      <c r="Z149" s="108" t="e">
        <f>VLOOKUP(G149,#REF!,1,0)</f>
        <v>#REF!</v>
      </c>
      <c r="AA149" s="108"/>
      <c r="AB149" s="110"/>
      <c r="AC149" s="118"/>
    </row>
    <row r="150" spans="1:29" s="126" customFormat="1" ht="10.5" x14ac:dyDescent="0.2">
      <c r="A150" s="120" t="str">
        <f t="shared" si="13"/>
        <v>L35-I-48-04-25-80-MULT-120POUS271806</v>
      </c>
      <c r="B150" s="81">
        <v>45644</v>
      </c>
      <c r="C150" s="120" t="s">
        <v>2463</v>
      </c>
      <c r="D150" s="278" t="s">
        <v>364</v>
      </c>
      <c r="E150" s="108" t="s">
        <v>87</v>
      </c>
      <c r="F150" s="108" t="s">
        <v>2459</v>
      </c>
      <c r="G150" s="108">
        <v>30851216</v>
      </c>
      <c r="H150" s="183">
        <v>0</v>
      </c>
      <c r="I150" s="115">
        <v>18</v>
      </c>
      <c r="J150" s="111">
        <f>VLOOKUP(G150,'[2]Seguimiento WOS TROV'!$H:$L,5,0)</f>
        <v>18</v>
      </c>
      <c r="K150" s="116">
        <f>VLOOKUP(G150,'[2]Seguimiento WOS TROV'!$H:$M,6,0)</f>
        <v>0</v>
      </c>
      <c r="L150" s="116">
        <f>VLOOKUP(G150,'[2]Seguimiento WOS TROV'!$H:$N,7,0)</f>
        <v>0</v>
      </c>
      <c r="M150" s="116">
        <f>VLOOKUP(G150,'[2]Seguimiento WOS TROV'!$H:$O,8,0)</f>
        <v>0</v>
      </c>
      <c r="N150" s="125">
        <f t="shared" si="14"/>
        <v>0</v>
      </c>
      <c r="O150" s="125">
        <f t="shared" si="15"/>
        <v>0</v>
      </c>
      <c r="P150" s="269">
        <v>98.95</v>
      </c>
      <c r="Q150" s="270">
        <f t="shared" si="16"/>
        <v>0</v>
      </c>
      <c r="R150" s="119">
        <v>45653</v>
      </c>
      <c r="S150" s="119">
        <v>45673</v>
      </c>
      <c r="T150" s="117">
        <f t="shared" si="18"/>
        <v>45674</v>
      </c>
      <c r="U150" s="117">
        <f t="shared" si="17"/>
        <v>45677</v>
      </c>
      <c r="V150" s="117" t="s">
        <v>560</v>
      </c>
      <c r="W150" s="162" t="s">
        <v>561</v>
      </c>
      <c r="X150" s="162" t="s">
        <v>561</v>
      </c>
      <c r="Y150" s="162"/>
      <c r="Z150" s="108" t="e">
        <f>VLOOKUP(G150,#REF!,1,0)</f>
        <v>#REF!</v>
      </c>
      <c r="AA150" s="108"/>
      <c r="AB150" s="110"/>
      <c r="AC150" s="118"/>
    </row>
    <row r="151" spans="1:29" s="126" customFormat="1" ht="10.5" x14ac:dyDescent="0.2">
      <c r="A151" s="120" t="str">
        <f t="shared" si="13"/>
        <v>L35-I-48-04-27-80-MULT-120POUS271806</v>
      </c>
      <c r="B151" s="81">
        <v>45644</v>
      </c>
      <c r="C151" s="120" t="s">
        <v>2464</v>
      </c>
      <c r="D151" s="278" t="s">
        <v>364</v>
      </c>
      <c r="E151" s="108" t="s">
        <v>87</v>
      </c>
      <c r="F151" s="108" t="s">
        <v>2459</v>
      </c>
      <c r="G151" s="108">
        <v>30851217</v>
      </c>
      <c r="H151" s="183">
        <v>0</v>
      </c>
      <c r="I151" s="115">
        <v>9</v>
      </c>
      <c r="J151" s="111">
        <f>VLOOKUP(G151,'[2]Seguimiento WOS TROV'!$H:$L,5,0)</f>
        <v>9</v>
      </c>
      <c r="K151" s="116">
        <f>VLOOKUP(G151,'[2]Seguimiento WOS TROV'!$H:$M,6,0)</f>
        <v>0</v>
      </c>
      <c r="L151" s="116">
        <f>VLOOKUP(G151,'[2]Seguimiento WOS TROV'!$H:$N,7,0)</f>
        <v>0</v>
      </c>
      <c r="M151" s="116">
        <f>VLOOKUP(G151,'[2]Seguimiento WOS TROV'!$H:$O,8,0)</f>
        <v>0</v>
      </c>
      <c r="N151" s="125">
        <f t="shared" si="14"/>
        <v>0</v>
      </c>
      <c r="O151" s="125">
        <f t="shared" si="15"/>
        <v>0</v>
      </c>
      <c r="P151" s="269">
        <v>98.95</v>
      </c>
      <c r="Q151" s="270">
        <f t="shared" si="16"/>
        <v>0</v>
      </c>
      <c r="R151" s="119">
        <v>45653</v>
      </c>
      <c r="S151" s="119">
        <v>45673</v>
      </c>
      <c r="T151" s="117">
        <f t="shared" si="18"/>
        <v>45674</v>
      </c>
      <c r="U151" s="117">
        <f t="shared" si="17"/>
        <v>45677</v>
      </c>
      <c r="V151" s="117" t="s">
        <v>560</v>
      </c>
      <c r="W151" s="162" t="s">
        <v>561</v>
      </c>
      <c r="X151" s="162" t="s">
        <v>561</v>
      </c>
      <c r="Y151" s="162"/>
      <c r="Z151" s="108" t="e">
        <f>VLOOKUP(G151,#REF!,1,0)</f>
        <v>#REF!</v>
      </c>
      <c r="AA151" s="108"/>
      <c r="AB151" s="110"/>
      <c r="AC151" s="118"/>
    </row>
    <row r="152" spans="1:29" s="126" customFormat="1" ht="10.5" x14ac:dyDescent="0.2">
      <c r="A152" s="276" t="str">
        <f t="shared" si="13"/>
        <v>L50-I-12-08-27-90-MULT-70X40POUS271617</v>
      </c>
      <c r="B152" s="364">
        <v>45652</v>
      </c>
      <c r="C152" s="276" t="s">
        <v>2378</v>
      </c>
      <c r="D152" s="278" t="s">
        <v>361</v>
      </c>
      <c r="E152" s="279" t="s">
        <v>87</v>
      </c>
      <c r="F152" s="279" t="s">
        <v>2002</v>
      </c>
      <c r="G152" s="279">
        <v>30851274</v>
      </c>
      <c r="H152" s="183">
        <v>0</v>
      </c>
      <c r="I152" s="280">
        <v>17</v>
      </c>
      <c r="J152" s="111">
        <f>VLOOKUP(G152,'[2]Seguimiento WOS TROV'!$H:$L,5,0)</f>
        <v>17</v>
      </c>
      <c r="K152" s="116">
        <f>VLOOKUP(G152,'[2]Seguimiento WOS TROV'!$H:$M,6,0)</f>
        <v>0</v>
      </c>
      <c r="L152" s="116">
        <f>VLOOKUP(G152,'[2]Seguimiento WOS TROV'!$H:$N,7,0)</f>
        <v>0</v>
      </c>
      <c r="M152" s="116">
        <f>VLOOKUP(G152,'[2]Seguimiento WOS TROV'!$H:$O,8,0)</f>
        <v>0</v>
      </c>
      <c r="N152" s="281">
        <f t="shared" si="14"/>
        <v>0</v>
      </c>
      <c r="O152" s="281">
        <f t="shared" si="15"/>
        <v>0</v>
      </c>
      <c r="P152" s="269">
        <v>46.88</v>
      </c>
      <c r="Q152" s="270">
        <f t="shared" si="16"/>
        <v>0</v>
      </c>
      <c r="R152" s="383">
        <v>45656</v>
      </c>
      <c r="S152" s="383">
        <v>45673</v>
      </c>
      <c r="T152" s="282">
        <f t="shared" si="18"/>
        <v>45674</v>
      </c>
      <c r="U152" s="282">
        <f t="shared" si="17"/>
        <v>45677</v>
      </c>
      <c r="V152" s="117" t="s">
        <v>560</v>
      </c>
      <c r="W152" s="162" t="s">
        <v>561</v>
      </c>
      <c r="X152" s="162" t="s">
        <v>561</v>
      </c>
      <c r="Y152" s="162"/>
      <c r="Z152" s="108" t="e">
        <f>VLOOKUP(G152,#REF!,1,0)</f>
        <v>#REF!</v>
      </c>
      <c r="AA152" s="108"/>
      <c r="AB152" s="110"/>
      <c r="AC152" s="118"/>
    </row>
    <row r="153" spans="1:29" s="126" customFormat="1" ht="10.5" x14ac:dyDescent="0.2">
      <c r="A153" s="120" t="str">
        <f t="shared" si="13"/>
        <v>L35-I-48-06-35-90-MULT-120POUS271547</v>
      </c>
      <c r="B153" s="81">
        <v>45672</v>
      </c>
      <c r="C153" s="120" t="s">
        <v>2027</v>
      </c>
      <c r="D153" s="278" t="s">
        <v>364</v>
      </c>
      <c r="E153" s="108" t="s">
        <v>87</v>
      </c>
      <c r="F153" s="108" t="s">
        <v>2711</v>
      </c>
      <c r="G153" s="108">
        <v>30851406</v>
      </c>
      <c r="H153" s="183">
        <v>0</v>
      </c>
      <c r="I153" s="115">
        <v>247</v>
      </c>
      <c r="J153" s="111">
        <f>VLOOKUP(G153,'[2]Seguimiento WOS TROV'!$H:$L,5,0)</f>
        <v>247</v>
      </c>
      <c r="K153" s="116">
        <f>VLOOKUP(G153,'[2]Seguimiento WOS TROV'!$H:$M,6,0)</f>
        <v>0</v>
      </c>
      <c r="L153" s="116">
        <f>VLOOKUP(G153,'[2]Seguimiento WOS TROV'!$H:$N,7,0)</f>
        <v>0</v>
      </c>
      <c r="M153" s="116">
        <f>VLOOKUP(G153,'[2]Seguimiento WOS TROV'!$H:$O,8,0)</f>
        <v>0</v>
      </c>
      <c r="N153" s="125">
        <f t="shared" si="14"/>
        <v>0</v>
      </c>
      <c r="O153" s="125">
        <f t="shared" si="15"/>
        <v>0</v>
      </c>
      <c r="P153" s="269">
        <f>IFERROR(VLOOKUP(C153,Sheet18!A:B,2,0),0)</f>
        <v>100.29</v>
      </c>
      <c r="Q153" s="270">
        <f t="shared" si="16"/>
        <v>0</v>
      </c>
      <c r="R153" s="119">
        <v>45673</v>
      </c>
      <c r="S153" s="119">
        <v>45673</v>
      </c>
      <c r="T153" s="117">
        <f t="shared" si="18"/>
        <v>45674</v>
      </c>
      <c r="U153" s="117">
        <f t="shared" si="17"/>
        <v>45677</v>
      </c>
      <c r="V153" s="117" t="s">
        <v>560</v>
      </c>
      <c r="W153" s="162" t="s">
        <v>561</v>
      </c>
      <c r="X153" s="162"/>
      <c r="Y153" s="162"/>
      <c r="Z153" s="108"/>
      <c r="AA153" s="108"/>
      <c r="AB153" s="110"/>
      <c r="AC153" s="118"/>
    </row>
    <row r="154" spans="1:29" s="126" customFormat="1" ht="10.5" x14ac:dyDescent="0.2">
      <c r="A154" s="120" t="str">
        <f t="shared" si="13"/>
        <v>L50-E-12-12-40-80-MULT-9X59POUS271662</v>
      </c>
      <c r="B154" s="81">
        <v>45652</v>
      </c>
      <c r="C154" s="120" t="s">
        <v>1587</v>
      </c>
      <c r="D154" s="278" t="s">
        <v>362</v>
      </c>
      <c r="E154" s="108" t="s">
        <v>87</v>
      </c>
      <c r="F154" s="108" t="s">
        <v>1980</v>
      </c>
      <c r="G154" s="108">
        <v>30851275</v>
      </c>
      <c r="H154" s="183">
        <v>0</v>
      </c>
      <c r="I154" s="115">
        <v>48</v>
      </c>
      <c r="J154" s="111">
        <f>VLOOKUP(G154,'[2]Seguimiento WOS TROV'!$H:$L,5,0)</f>
        <v>48</v>
      </c>
      <c r="K154" s="116">
        <f>VLOOKUP(G154,'[2]Seguimiento WOS TROV'!$H:$M,6,0)</f>
        <v>0</v>
      </c>
      <c r="L154" s="116">
        <f>VLOOKUP(G154,'[2]Seguimiento WOS TROV'!$H:$N,7,0)</f>
        <v>0</v>
      </c>
      <c r="M154" s="116">
        <f>VLOOKUP(G154,'[2]Seguimiento WOS TROV'!$H:$O,8,0)</f>
        <v>0</v>
      </c>
      <c r="N154" s="125">
        <f t="shared" si="14"/>
        <v>0</v>
      </c>
      <c r="O154" s="125">
        <f t="shared" si="15"/>
        <v>0</v>
      </c>
      <c r="P154" s="269">
        <v>47.49</v>
      </c>
      <c r="Q154" s="270">
        <f t="shared" si="16"/>
        <v>0</v>
      </c>
      <c r="R154" s="119">
        <v>45656</v>
      </c>
      <c r="S154" s="119">
        <v>45674</v>
      </c>
      <c r="T154" s="117">
        <f t="shared" si="18"/>
        <v>45677</v>
      </c>
      <c r="U154" s="117">
        <f t="shared" si="17"/>
        <v>45678</v>
      </c>
      <c r="V154" s="117" t="s">
        <v>560</v>
      </c>
      <c r="W154" s="162" t="s">
        <v>561</v>
      </c>
      <c r="X154" s="162" t="s">
        <v>561</v>
      </c>
      <c r="Y154" s="162"/>
      <c r="Z154" s="108" t="e">
        <f>VLOOKUP(G154,#REF!,1,0)</f>
        <v>#REF!</v>
      </c>
      <c r="AA154" s="108"/>
      <c r="AB154" s="110"/>
      <c r="AC154" s="118"/>
    </row>
    <row r="155" spans="1:29" s="126" customFormat="1" ht="10.5" x14ac:dyDescent="0.2">
      <c r="A155" s="120" t="str">
        <f t="shared" si="13"/>
        <v>L50-I-12-04-30-80-MULT-15X15POUS271720</v>
      </c>
      <c r="B155" s="81">
        <v>45652</v>
      </c>
      <c r="C155" s="120" t="s">
        <v>2375</v>
      </c>
      <c r="D155" s="278" t="s">
        <v>361</v>
      </c>
      <c r="E155" s="108" t="s">
        <v>87</v>
      </c>
      <c r="F155" s="108" t="s">
        <v>2012</v>
      </c>
      <c r="G155" s="108">
        <v>30851279</v>
      </c>
      <c r="H155" s="183">
        <v>0</v>
      </c>
      <c r="I155" s="115">
        <v>2</v>
      </c>
      <c r="J155" s="111">
        <f>VLOOKUP(G155,'[2]Seguimiento WOS TROV'!$H:$L,5,0)</f>
        <v>2</v>
      </c>
      <c r="K155" s="116">
        <f>VLOOKUP(G155,'[2]Seguimiento WOS TROV'!$H:$M,6,0)</f>
        <v>0</v>
      </c>
      <c r="L155" s="116">
        <f>VLOOKUP(G155,'[2]Seguimiento WOS TROV'!$H:$N,7,0)</f>
        <v>0</v>
      </c>
      <c r="M155" s="116">
        <f>VLOOKUP(G155,'[2]Seguimiento WOS TROV'!$H:$O,8,0)</f>
        <v>0</v>
      </c>
      <c r="N155" s="125">
        <f t="shared" si="14"/>
        <v>0</v>
      </c>
      <c r="O155" s="125">
        <f t="shared" si="15"/>
        <v>0</v>
      </c>
      <c r="P155" s="269">
        <v>46.62</v>
      </c>
      <c r="Q155" s="270">
        <f t="shared" si="16"/>
        <v>0</v>
      </c>
      <c r="R155" s="119">
        <v>45656</v>
      </c>
      <c r="S155" s="119">
        <v>45674</v>
      </c>
      <c r="T155" s="117">
        <f t="shared" si="18"/>
        <v>45677</v>
      </c>
      <c r="U155" s="117">
        <f t="shared" si="17"/>
        <v>45678</v>
      </c>
      <c r="V155" s="117" t="s">
        <v>560</v>
      </c>
      <c r="W155" s="162" t="s">
        <v>561</v>
      </c>
      <c r="X155" s="162" t="s">
        <v>561</v>
      </c>
      <c r="Y155" s="162"/>
      <c r="Z155" s="108" t="e">
        <f>VLOOKUP(G155,#REF!,1,0)</f>
        <v>#REF!</v>
      </c>
      <c r="AA155" s="108"/>
      <c r="AB155" s="110"/>
      <c r="AC155" s="118"/>
    </row>
    <row r="156" spans="1:29" s="126" customFormat="1" ht="10.5" x14ac:dyDescent="0.2">
      <c r="A156" s="120" t="str">
        <f t="shared" si="13"/>
        <v>L50-E-12-08-27-80-MULT-9X9POUS271806</v>
      </c>
      <c r="B156" s="81">
        <v>45652</v>
      </c>
      <c r="C156" s="120" t="s">
        <v>2503</v>
      </c>
      <c r="D156" s="278" t="s">
        <v>362</v>
      </c>
      <c r="E156" s="108" t="s">
        <v>87</v>
      </c>
      <c r="F156" s="108" t="s">
        <v>2459</v>
      </c>
      <c r="G156" s="108">
        <v>30851283</v>
      </c>
      <c r="H156" s="183">
        <v>0</v>
      </c>
      <c r="I156" s="115">
        <v>184</v>
      </c>
      <c r="J156" s="111">
        <f>VLOOKUP(G156,'[2]Seguimiento WOS TROV'!$H:$L,5,0)</f>
        <v>184</v>
      </c>
      <c r="K156" s="116">
        <f>VLOOKUP(G156,'[2]Seguimiento WOS TROV'!$H:$M,6,0)</f>
        <v>0</v>
      </c>
      <c r="L156" s="116">
        <f>VLOOKUP(G156,'[2]Seguimiento WOS TROV'!$H:$N,7,0)</f>
        <v>0</v>
      </c>
      <c r="M156" s="116">
        <f>VLOOKUP(G156,'[2]Seguimiento WOS TROV'!$H:$O,8,0)</f>
        <v>0</v>
      </c>
      <c r="N156" s="125">
        <f t="shared" si="14"/>
        <v>0</v>
      </c>
      <c r="O156" s="125">
        <f t="shared" si="15"/>
        <v>0</v>
      </c>
      <c r="P156" s="269">
        <v>48.6</v>
      </c>
      <c r="Q156" s="270">
        <f t="shared" si="16"/>
        <v>0</v>
      </c>
      <c r="R156" s="119">
        <v>45656</v>
      </c>
      <c r="S156" s="119">
        <v>45674</v>
      </c>
      <c r="T156" s="117">
        <f t="shared" si="18"/>
        <v>45677</v>
      </c>
      <c r="U156" s="117">
        <f t="shared" si="17"/>
        <v>45678</v>
      </c>
      <c r="V156" s="117" t="s">
        <v>560</v>
      </c>
      <c r="W156" s="162" t="s">
        <v>561</v>
      </c>
      <c r="X156" s="162" t="s">
        <v>561</v>
      </c>
      <c r="Y156" s="162"/>
      <c r="Z156" s="108" t="e">
        <f>VLOOKUP(G156,#REF!,1,0)</f>
        <v>#REF!</v>
      </c>
      <c r="AA156" s="108"/>
      <c r="AB156" s="110"/>
      <c r="AC156" s="118"/>
    </row>
    <row r="157" spans="1:29" s="126" customFormat="1" ht="10.5" x14ac:dyDescent="0.2">
      <c r="A157" s="293" t="str">
        <f t="shared" si="13"/>
        <v>L50-E-12-10-30-90-MULT-9X29POUS271791</v>
      </c>
      <c r="B157" s="366">
        <v>45652</v>
      </c>
      <c r="C157" s="293" t="s">
        <v>2504</v>
      </c>
      <c r="D157" s="278" t="s">
        <v>362</v>
      </c>
      <c r="E157" s="295" t="s">
        <v>87</v>
      </c>
      <c r="F157" s="295" t="s">
        <v>2518</v>
      </c>
      <c r="G157" s="295">
        <v>30851284</v>
      </c>
      <c r="H157" s="183">
        <v>0</v>
      </c>
      <c r="I157" s="296">
        <v>1</v>
      </c>
      <c r="J157" s="111">
        <f>VLOOKUP(G157,'[2]Seguimiento WOS TROV'!$H:$L,5,0)</f>
        <v>1</v>
      </c>
      <c r="K157" s="116">
        <f>VLOOKUP(G157,'[2]Seguimiento WOS TROV'!$H:$M,6,0)</f>
        <v>0</v>
      </c>
      <c r="L157" s="116">
        <f>VLOOKUP(G157,'[2]Seguimiento WOS TROV'!$H:$N,7,0)</f>
        <v>0</v>
      </c>
      <c r="M157" s="116">
        <f>VLOOKUP(G157,'[2]Seguimiento WOS TROV'!$H:$O,8,0)</f>
        <v>0</v>
      </c>
      <c r="N157" s="297">
        <f t="shared" si="14"/>
        <v>0</v>
      </c>
      <c r="O157" s="297">
        <f t="shared" si="15"/>
        <v>0</v>
      </c>
      <c r="P157" s="269">
        <v>49.28</v>
      </c>
      <c r="Q157" s="270">
        <f t="shared" si="16"/>
        <v>0</v>
      </c>
      <c r="R157" s="384">
        <v>45656</v>
      </c>
      <c r="S157" s="384">
        <v>45674</v>
      </c>
      <c r="T157" s="298">
        <f t="shared" si="18"/>
        <v>45677</v>
      </c>
      <c r="U157" s="298">
        <f t="shared" si="17"/>
        <v>45678</v>
      </c>
      <c r="V157" s="117" t="s">
        <v>560</v>
      </c>
      <c r="W157" s="162" t="s">
        <v>561</v>
      </c>
      <c r="X157" s="162" t="s">
        <v>561</v>
      </c>
      <c r="Y157" s="162"/>
      <c r="Z157" s="108" t="e">
        <f>VLOOKUP(G157,#REF!,1,0)</f>
        <v>#REF!</v>
      </c>
      <c r="AA157" s="108"/>
      <c r="AB157" s="110"/>
      <c r="AC157" s="118"/>
    </row>
    <row r="158" spans="1:29" s="126" customFormat="1" ht="10.5" x14ac:dyDescent="0.2">
      <c r="A158" s="120" t="str">
        <f t="shared" si="13"/>
        <v>L50-I-12-06-27-80-MULT-9X29POUS271806</v>
      </c>
      <c r="B158" s="81">
        <v>45652</v>
      </c>
      <c r="C158" s="120" t="s">
        <v>2508</v>
      </c>
      <c r="D158" s="278" t="s">
        <v>361</v>
      </c>
      <c r="E158" s="108" t="s">
        <v>87</v>
      </c>
      <c r="F158" s="108" t="s">
        <v>2459</v>
      </c>
      <c r="G158" s="108">
        <v>30851285</v>
      </c>
      <c r="H158" s="183">
        <v>0</v>
      </c>
      <c r="I158" s="115">
        <v>26</v>
      </c>
      <c r="J158" s="111">
        <f>VLOOKUP(G158,'[2]Seguimiento WOS TROV'!$H:$L,5,0)</f>
        <v>26</v>
      </c>
      <c r="K158" s="116">
        <f>VLOOKUP(G158,'[2]Seguimiento WOS TROV'!$H:$M,6,0)</f>
        <v>0</v>
      </c>
      <c r="L158" s="116">
        <f>VLOOKUP(G158,'[2]Seguimiento WOS TROV'!$H:$N,7,0)</f>
        <v>0</v>
      </c>
      <c r="M158" s="116">
        <f>VLOOKUP(G158,'[2]Seguimiento WOS TROV'!$H:$O,8,0)</f>
        <v>0</v>
      </c>
      <c r="N158" s="125">
        <f t="shared" si="14"/>
        <v>0</v>
      </c>
      <c r="O158" s="125">
        <f t="shared" si="15"/>
        <v>0</v>
      </c>
      <c r="P158" s="269">
        <v>48.35</v>
      </c>
      <c r="Q158" s="270">
        <f t="shared" si="16"/>
        <v>0</v>
      </c>
      <c r="R158" s="119">
        <v>45656</v>
      </c>
      <c r="S158" s="119">
        <v>45674</v>
      </c>
      <c r="T158" s="117">
        <f t="shared" si="18"/>
        <v>45677</v>
      </c>
      <c r="U158" s="117">
        <f t="shared" si="17"/>
        <v>45678</v>
      </c>
      <c r="V158" s="117" t="s">
        <v>560</v>
      </c>
      <c r="W158" s="162" t="s">
        <v>561</v>
      </c>
      <c r="X158" s="162" t="s">
        <v>561</v>
      </c>
      <c r="Y158" s="162"/>
      <c r="Z158" s="108" t="e">
        <f>VLOOKUP(G158,#REF!,1,0)</f>
        <v>#REF!</v>
      </c>
      <c r="AA158" s="108"/>
      <c r="AB158" s="110"/>
      <c r="AC158" s="118"/>
    </row>
    <row r="159" spans="1:29" s="126" customFormat="1" ht="10.5" x14ac:dyDescent="0.2">
      <c r="A159" s="293" t="str">
        <f t="shared" si="13"/>
        <v>L50-I-12-08-27-80-MULT-9X29POUS271806</v>
      </c>
      <c r="B159" s="366">
        <v>45652</v>
      </c>
      <c r="C159" s="293" t="s">
        <v>2509</v>
      </c>
      <c r="D159" s="278" t="s">
        <v>361</v>
      </c>
      <c r="E159" s="295" t="s">
        <v>87</v>
      </c>
      <c r="F159" s="295" t="s">
        <v>2459</v>
      </c>
      <c r="G159" s="295">
        <v>30851286</v>
      </c>
      <c r="H159" s="183">
        <v>0</v>
      </c>
      <c r="I159" s="296">
        <v>20</v>
      </c>
      <c r="J159" s="111">
        <f>VLOOKUP(G159,'[2]Seguimiento WOS TROV'!$H:$L,5,0)</f>
        <v>20</v>
      </c>
      <c r="K159" s="116">
        <f>VLOOKUP(G159,'[2]Seguimiento WOS TROV'!$H:$M,6,0)</f>
        <v>0</v>
      </c>
      <c r="L159" s="116">
        <f>VLOOKUP(G159,'[2]Seguimiento WOS TROV'!$H:$N,7,0)</f>
        <v>0</v>
      </c>
      <c r="M159" s="116">
        <f>VLOOKUP(G159,'[2]Seguimiento WOS TROV'!$H:$O,8,0)</f>
        <v>0</v>
      </c>
      <c r="N159" s="297">
        <f t="shared" si="14"/>
        <v>0</v>
      </c>
      <c r="O159" s="297">
        <f t="shared" si="15"/>
        <v>0</v>
      </c>
      <c r="P159" s="269">
        <v>48.35</v>
      </c>
      <c r="Q159" s="270">
        <f t="shared" si="16"/>
        <v>0</v>
      </c>
      <c r="R159" s="384">
        <v>45656</v>
      </c>
      <c r="S159" s="384">
        <v>45674</v>
      </c>
      <c r="T159" s="298">
        <f t="shared" si="18"/>
        <v>45677</v>
      </c>
      <c r="U159" s="298">
        <f t="shared" si="17"/>
        <v>45678</v>
      </c>
      <c r="V159" s="117" t="s">
        <v>560</v>
      </c>
      <c r="W159" s="162" t="s">
        <v>561</v>
      </c>
      <c r="X159" s="162" t="s">
        <v>561</v>
      </c>
      <c r="Y159" s="162"/>
      <c r="Z159" s="108" t="e">
        <f>VLOOKUP(G159,#REF!,1,0)</f>
        <v>#REF!</v>
      </c>
      <c r="AA159" s="108"/>
      <c r="AB159" s="110"/>
      <c r="AC159" s="118"/>
    </row>
    <row r="160" spans="1:29" s="126" customFormat="1" ht="10.5" x14ac:dyDescent="0.2">
      <c r="A160" s="120" t="str">
        <f t="shared" si="13"/>
        <v>L35-I-48-06-35-90-MULT-120POUS271319</v>
      </c>
      <c r="B160" s="81">
        <v>45672</v>
      </c>
      <c r="C160" s="120" t="s">
        <v>2027</v>
      </c>
      <c r="D160" s="278" t="s">
        <v>364</v>
      </c>
      <c r="E160" s="108" t="s">
        <v>87</v>
      </c>
      <c r="F160" s="108" t="s">
        <v>2712</v>
      </c>
      <c r="G160" s="108">
        <v>30851430</v>
      </c>
      <c r="H160" s="183">
        <v>0</v>
      </c>
      <c r="I160" s="115">
        <v>157</v>
      </c>
      <c r="J160" s="111">
        <f>VLOOKUP(G160,'[2]Seguimiento WOS TROV'!$H:$L,5,0)</f>
        <v>157</v>
      </c>
      <c r="K160" s="116">
        <f>VLOOKUP(G160,'[2]Seguimiento WOS TROV'!$H:$M,6,0)</f>
        <v>0</v>
      </c>
      <c r="L160" s="116">
        <f>VLOOKUP(G160,'[2]Seguimiento WOS TROV'!$H:$N,7,0)</f>
        <v>0</v>
      </c>
      <c r="M160" s="116">
        <f>VLOOKUP(G160,'[2]Seguimiento WOS TROV'!$H:$O,8,0)</f>
        <v>0</v>
      </c>
      <c r="N160" s="125">
        <f t="shared" si="14"/>
        <v>0</v>
      </c>
      <c r="O160" s="125">
        <f t="shared" si="15"/>
        <v>0</v>
      </c>
      <c r="P160" s="269">
        <f>IFERROR(VLOOKUP(C160,Sheet18!A:B,2,0),0)</f>
        <v>100.29</v>
      </c>
      <c r="Q160" s="270">
        <f t="shared" si="16"/>
        <v>0</v>
      </c>
      <c r="R160" s="119">
        <v>45674</v>
      </c>
      <c r="S160" s="119">
        <v>45674</v>
      </c>
      <c r="T160" s="117">
        <f t="shared" si="18"/>
        <v>45677</v>
      </c>
      <c r="U160" s="117">
        <f t="shared" si="17"/>
        <v>45678</v>
      </c>
      <c r="V160" s="117" t="s">
        <v>560</v>
      </c>
      <c r="W160" s="162" t="s">
        <v>561</v>
      </c>
      <c r="X160" s="162"/>
      <c r="Y160" s="162"/>
      <c r="Z160" s="108"/>
      <c r="AA160" s="108"/>
      <c r="AB160" s="110"/>
      <c r="AC160" s="118"/>
    </row>
    <row r="161" spans="1:29" s="126" customFormat="1" ht="10.5" x14ac:dyDescent="0.2">
      <c r="A161" s="284" t="str">
        <f t="shared" si="13"/>
        <v>L35-I-48-06-35-90-MULT-120POUS271954</v>
      </c>
      <c r="B161" s="365">
        <v>45672</v>
      </c>
      <c r="C161" s="284" t="s">
        <v>2027</v>
      </c>
      <c r="D161" s="278" t="s">
        <v>364</v>
      </c>
      <c r="E161" s="286" t="s">
        <v>87</v>
      </c>
      <c r="F161" s="286" t="s">
        <v>2579</v>
      </c>
      <c r="G161" s="286">
        <v>30851408</v>
      </c>
      <c r="H161" s="183">
        <v>0</v>
      </c>
      <c r="I161" s="287">
        <v>7</v>
      </c>
      <c r="J161" s="111">
        <f>VLOOKUP(G161,'[2]Seguimiento WOS TROV'!$H:$L,5,0)</f>
        <v>7</v>
      </c>
      <c r="K161" s="116">
        <f>VLOOKUP(G161,'[2]Seguimiento WOS TROV'!$H:$M,6,0)</f>
        <v>0</v>
      </c>
      <c r="L161" s="116">
        <f>VLOOKUP(G161,'[2]Seguimiento WOS TROV'!$H:$N,7,0)</f>
        <v>0</v>
      </c>
      <c r="M161" s="116">
        <f>VLOOKUP(G161,'[2]Seguimiento WOS TROV'!$H:$O,8,0)</f>
        <v>0</v>
      </c>
      <c r="N161" s="289">
        <f t="shared" si="14"/>
        <v>0</v>
      </c>
      <c r="O161" s="289">
        <f t="shared" si="15"/>
        <v>0</v>
      </c>
      <c r="P161" s="269">
        <f>IFERROR(VLOOKUP(C161,Sheet18!A:B,2,0),0)</f>
        <v>100.29</v>
      </c>
      <c r="Q161" s="270">
        <f t="shared" si="16"/>
        <v>0</v>
      </c>
      <c r="R161" s="382">
        <v>45674</v>
      </c>
      <c r="S161" s="382">
        <v>45674</v>
      </c>
      <c r="T161" s="290">
        <f t="shared" si="18"/>
        <v>45677</v>
      </c>
      <c r="U161" s="290">
        <f t="shared" si="17"/>
        <v>45678</v>
      </c>
      <c r="V161" s="117" t="s">
        <v>560</v>
      </c>
      <c r="W161" s="162" t="s">
        <v>561</v>
      </c>
      <c r="X161" s="162"/>
      <c r="Y161" s="162"/>
      <c r="Z161" s="108"/>
      <c r="AA161" s="108"/>
      <c r="AB161" s="110"/>
      <c r="AC161" s="118">
        <v>0</v>
      </c>
    </row>
    <row r="162" spans="1:29" s="126" customFormat="1" ht="10.5" x14ac:dyDescent="0.2">
      <c r="A162" s="120" t="str">
        <f t="shared" si="13"/>
        <v>L35-I-48-04-35-90-MULT-120POUS272058</v>
      </c>
      <c r="B162" s="81">
        <v>45672</v>
      </c>
      <c r="C162" s="120" t="s">
        <v>1238</v>
      </c>
      <c r="D162" s="278" t="s">
        <v>364</v>
      </c>
      <c r="E162" s="108" t="s">
        <v>87</v>
      </c>
      <c r="F162" s="108" t="s">
        <v>2713</v>
      </c>
      <c r="G162" s="108">
        <v>30851409</v>
      </c>
      <c r="H162" s="183">
        <v>0</v>
      </c>
      <c r="I162" s="115">
        <v>9</v>
      </c>
      <c r="J162" s="111">
        <f>VLOOKUP(G162,'[2]Seguimiento WOS TROV'!$H:$L,5,0)</f>
        <v>9</v>
      </c>
      <c r="K162" s="116">
        <f>VLOOKUP(G162,'[2]Seguimiento WOS TROV'!$H:$M,6,0)</f>
        <v>0</v>
      </c>
      <c r="L162" s="116">
        <f>VLOOKUP(G162,'[2]Seguimiento WOS TROV'!$H:$N,7,0)</f>
        <v>0</v>
      </c>
      <c r="M162" s="116">
        <f>VLOOKUP(G162,'[2]Seguimiento WOS TROV'!$H:$O,8,0)</f>
        <v>0</v>
      </c>
      <c r="N162" s="125">
        <f t="shared" si="14"/>
        <v>0</v>
      </c>
      <c r="O162" s="125">
        <f t="shared" si="15"/>
        <v>0</v>
      </c>
      <c r="P162" s="269">
        <f>IFERROR(VLOOKUP(C162,Sheet18!A:B,2,0),0)</f>
        <v>99.64</v>
      </c>
      <c r="Q162" s="270">
        <f t="shared" si="16"/>
        <v>0</v>
      </c>
      <c r="R162" s="119">
        <v>45674</v>
      </c>
      <c r="S162" s="119">
        <v>45674</v>
      </c>
      <c r="T162" s="117">
        <f t="shared" si="18"/>
        <v>45677</v>
      </c>
      <c r="U162" s="117">
        <f t="shared" si="17"/>
        <v>45678</v>
      </c>
      <c r="V162" s="117" t="s">
        <v>560</v>
      </c>
      <c r="W162" s="162" t="s">
        <v>561</v>
      </c>
      <c r="X162" s="162"/>
      <c r="Y162" s="162"/>
      <c r="Z162" s="108"/>
      <c r="AA162" s="108"/>
      <c r="AB162" s="110"/>
      <c r="AC162" s="118"/>
    </row>
    <row r="163" spans="1:29" s="126" customFormat="1" ht="10.5" x14ac:dyDescent="0.2">
      <c r="A163" s="276" t="str">
        <f t="shared" si="13"/>
        <v>L35-I-12-08-30-80-MULT-120POUS272151</v>
      </c>
      <c r="B163" s="364">
        <v>45672</v>
      </c>
      <c r="C163" s="276" t="s">
        <v>793</v>
      </c>
      <c r="D163" s="278" t="s">
        <v>360</v>
      </c>
      <c r="E163" s="279" t="s">
        <v>87</v>
      </c>
      <c r="F163" s="279" t="s">
        <v>2714</v>
      </c>
      <c r="G163" s="279">
        <v>30851410</v>
      </c>
      <c r="H163" s="183">
        <v>0</v>
      </c>
      <c r="I163" s="280">
        <v>1</v>
      </c>
      <c r="J163" s="111">
        <f>VLOOKUP(G163,'[2]Seguimiento WOS TROV'!$H:$L,5,0)</f>
        <v>1</v>
      </c>
      <c r="K163" s="116">
        <f>VLOOKUP(G163,'[2]Seguimiento WOS TROV'!$H:$M,6,0)</f>
        <v>0</v>
      </c>
      <c r="L163" s="116">
        <f>VLOOKUP(G163,'[2]Seguimiento WOS TROV'!$H:$N,7,0)</f>
        <v>0</v>
      </c>
      <c r="M163" s="116">
        <f>VLOOKUP(G163,'[2]Seguimiento WOS TROV'!$H:$O,8,0)</f>
        <v>0</v>
      </c>
      <c r="N163" s="281">
        <f t="shared" si="14"/>
        <v>0</v>
      </c>
      <c r="O163" s="281">
        <f t="shared" si="15"/>
        <v>0</v>
      </c>
      <c r="P163" s="269">
        <f>IFERROR(VLOOKUP(C163,Sheet18!A:B,2,0),0)</f>
        <v>38.020000000000003</v>
      </c>
      <c r="Q163" s="270">
        <f t="shared" si="16"/>
        <v>0</v>
      </c>
      <c r="R163" s="383">
        <v>45674</v>
      </c>
      <c r="S163" s="383">
        <v>45674</v>
      </c>
      <c r="T163" s="282">
        <f t="shared" si="18"/>
        <v>45677</v>
      </c>
      <c r="U163" s="282">
        <f t="shared" si="17"/>
        <v>45678</v>
      </c>
      <c r="V163" s="117" t="s">
        <v>560</v>
      </c>
      <c r="W163" s="162" t="s">
        <v>561</v>
      </c>
      <c r="X163" s="162"/>
      <c r="Y163" s="162"/>
      <c r="Z163" s="108"/>
      <c r="AA163" s="108"/>
      <c r="AB163" s="110"/>
      <c r="AC163" s="118">
        <v>0</v>
      </c>
    </row>
    <row r="164" spans="1:29" s="126" customFormat="1" ht="10.5" x14ac:dyDescent="0.2">
      <c r="A164" s="120" t="str">
        <f t="shared" si="13"/>
        <v>L35-I-12-08-30-90-MULT-120POUS272140</v>
      </c>
      <c r="B164" s="81">
        <v>45672</v>
      </c>
      <c r="C164" s="120" t="s">
        <v>1129</v>
      </c>
      <c r="D164" s="278" t="s">
        <v>360</v>
      </c>
      <c r="E164" s="108" t="s">
        <v>87</v>
      </c>
      <c r="F164" s="108" t="s">
        <v>2715</v>
      </c>
      <c r="G164" s="108">
        <v>30851411</v>
      </c>
      <c r="H164" s="183">
        <v>0</v>
      </c>
      <c r="I164" s="115">
        <v>3</v>
      </c>
      <c r="J164" s="111">
        <f>VLOOKUP(G164,'[2]Seguimiento WOS TROV'!$H:$L,5,0)</f>
        <v>3</v>
      </c>
      <c r="K164" s="116">
        <f>VLOOKUP(G164,'[2]Seguimiento WOS TROV'!$H:$M,6,0)</f>
        <v>0</v>
      </c>
      <c r="L164" s="116">
        <f>VLOOKUP(G164,'[2]Seguimiento WOS TROV'!$H:$N,7,0)</f>
        <v>0</v>
      </c>
      <c r="M164" s="116">
        <f>VLOOKUP(G164,'[2]Seguimiento WOS TROV'!$H:$O,8,0)</f>
        <v>0</v>
      </c>
      <c r="N164" s="125">
        <f t="shared" si="14"/>
        <v>0</v>
      </c>
      <c r="O164" s="125">
        <f t="shared" si="15"/>
        <v>0</v>
      </c>
      <c r="P164" s="269">
        <f>IFERROR(VLOOKUP(C164,Sheet18!A:B,2,0),0)</f>
        <v>38.200000000000003</v>
      </c>
      <c r="Q164" s="270">
        <f t="shared" si="16"/>
        <v>0</v>
      </c>
      <c r="R164" s="119">
        <v>45674</v>
      </c>
      <c r="S164" s="119">
        <v>45674</v>
      </c>
      <c r="T164" s="117">
        <f t="shared" si="18"/>
        <v>45677</v>
      </c>
      <c r="U164" s="117">
        <f t="shared" si="17"/>
        <v>45678</v>
      </c>
      <c r="V164" s="117" t="s">
        <v>560</v>
      </c>
      <c r="W164" s="162" t="s">
        <v>561</v>
      </c>
      <c r="X164" s="162"/>
      <c r="Y164" s="162"/>
      <c r="Z164" s="108"/>
      <c r="AA164" s="108"/>
      <c r="AB164" s="110"/>
      <c r="AC164" s="118">
        <v>0</v>
      </c>
    </row>
    <row r="165" spans="1:29" s="126" customFormat="1" ht="10.5" x14ac:dyDescent="0.2">
      <c r="A165" s="293" t="str">
        <f t="shared" si="13"/>
        <v>L35-I-48-08-30-90-MULT-120POUS272140</v>
      </c>
      <c r="B165" s="366">
        <v>45672</v>
      </c>
      <c r="C165" s="293" t="s">
        <v>1065</v>
      </c>
      <c r="D165" s="278" t="s">
        <v>364</v>
      </c>
      <c r="E165" s="295" t="s">
        <v>87</v>
      </c>
      <c r="F165" s="295" t="s">
        <v>2715</v>
      </c>
      <c r="G165" s="295">
        <v>30851412</v>
      </c>
      <c r="H165" s="183">
        <v>0</v>
      </c>
      <c r="I165" s="296">
        <v>4</v>
      </c>
      <c r="J165" s="111">
        <f>VLOOKUP(G165,'[2]Seguimiento WOS TROV'!$H:$L,5,0)</f>
        <v>4</v>
      </c>
      <c r="K165" s="116">
        <f>VLOOKUP(G165,'[2]Seguimiento WOS TROV'!$H:$M,6,0)</f>
        <v>0</v>
      </c>
      <c r="L165" s="116">
        <f>VLOOKUP(G165,'[2]Seguimiento WOS TROV'!$H:$N,7,0)</f>
        <v>0</v>
      </c>
      <c r="M165" s="116">
        <f>VLOOKUP(G165,'[2]Seguimiento WOS TROV'!$H:$O,8,0)</f>
        <v>0</v>
      </c>
      <c r="N165" s="297">
        <f t="shared" si="14"/>
        <v>0</v>
      </c>
      <c r="O165" s="297">
        <f t="shared" si="15"/>
        <v>0</v>
      </c>
      <c r="P165" s="269">
        <f>IFERROR(VLOOKUP(C165,Sheet18!A:B,2,0),0)</f>
        <v>100.29</v>
      </c>
      <c r="Q165" s="270">
        <f t="shared" si="16"/>
        <v>0</v>
      </c>
      <c r="R165" s="384">
        <v>45674</v>
      </c>
      <c r="S165" s="384">
        <v>45674</v>
      </c>
      <c r="T165" s="298">
        <f t="shared" si="18"/>
        <v>45677</v>
      </c>
      <c r="U165" s="298">
        <f t="shared" si="17"/>
        <v>45678</v>
      </c>
      <c r="V165" s="117" t="s">
        <v>560</v>
      </c>
      <c r="W165" s="162" t="s">
        <v>561</v>
      </c>
      <c r="X165" s="162"/>
      <c r="Y165" s="162"/>
      <c r="Z165" s="108"/>
      <c r="AA165" s="108"/>
      <c r="AB165" s="110"/>
      <c r="AC165" s="118">
        <v>0</v>
      </c>
    </row>
    <row r="166" spans="1:29" s="126" customFormat="1" ht="10.5" x14ac:dyDescent="0.2">
      <c r="A166" s="120" t="str">
        <f t="shared" si="13"/>
        <v>L35-I-48-12-30-80-MULT-120POUS272165</v>
      </c>
      <c r="B166" s="81">
        <v>45672</v>
      </c>
      <c r="C166" s="120" t="s">
        <v>189</v>
      </c>
      <c r="D166" s="278" t="s">
        <v>364</v>
      </c>
      <c r="E166" s="108" t="s">
        <v>87</v>
      </c>
      <c r="F166" s="108" t="s">
        <v>2716</v>
      </c>
      <c r="G166" s="108">
        <v>30851413</v>
      </c>
      <c r="H166" s="183">
        <v>0</v>
      </c>
      <c r="I166" s="115">
        <v>6</v>
      </c>
      <c r="J166" s="111">
        <f>VLOOKUP(G166,'[2]Seguimiento WOS TROV'!$H:$L,5,0)</f>
        <v>6</v>
      </c>
      <c r="K166" s="116">
        <f>VLOOKUP(G166,'[2]Seguimiento WOS TROV'!$H:$M,6,0)</f>
        <v>0</v>
      </c>
      <c r="L166" s="116">
        <f>VLOOKUP(G166,'[2]Seguimiento WOS TROV'!$H:$N,7,0)</f>
        <v>0</v>
      </c>
      <c r="M166" s="116">
        <f>VLOOKUP(G166,'[2]Seguimiento WOS TROV'!$H:$O,8,0)</f>
        <v>0</v>
      </c>
      <c r="N166" s="125">
        <f t="shared" si="14"/>
        <v>0</v>
      </c>
      <c r="O166" s="125">
        <f t="shared" si="15"/>
        <v>0</v>
      </c>
      <c r="P166" s="269">
        <f>IFERROR(VLOOKUP(C166,Sheet18!A:B,2,0),0)</f>
        <v>115.46</v>
      </c>
      <c r="Q166" s="270">
        <f t="shared" si="16"/>
        <v>0</v>
      </c>
      <c r="R166" s="119">
        <v>45674</v>
      </c>
      <c r="S166" s="119">
        <v>45674</v>
      </c>
      <c r="T166" s="117">
        <f t="shared" si="18"/>
        <v>45677</v>
      </c>
      <c r="U166" s="117">
        <f t="shared" si="17"/>
        <v>45678</v>
      </c>
      <c r="V166" s="117" t="s">
        <v>560</v>
      </c>
      <c r="W166" s="162" t="s">
        <v>561</v>
      </c>
      <c r="X166" s="162"/>
      <c r="Y166" s="162"/>
      <c r="Z166" s="108"/>
      <c r="AA166" s="108"/>
      <c r="AB166" s="110"/>
      <c r="AC166" s="118"/>
    </row>
    <row r="167" spans="1:29" s="126" customFormat="1" ht="10.5" x14ac:dyDescent="0.2">
      <c r="A167" s="293" t="str">
        <f t="shared" si="13"/>
        <v>L35-I-48-10-35-80-MULT-120POUS272137</v>
      </c>
      <c r="B167" s="366">
        <v>45672</v>
      </c>
      <c r="C167" s="293" t="s">
        <v>859</v>
      </c>
      <c r="D167" s="278" t="s">
        <v>364</v>
      </c>
      <c r="E167" s="295" t="s">
        <v>87</v>
      </c>
      <c r="F167" s="295" t="s">
        <v>2717</v>
      </c>
      <c r="G167" s="295">
        <v>30851414</v>
      </c>
      <c r="H167" s="183">
        <v>0</v>
      </c>
      <c r="I167" s="296">
        <v>7</v>
      </c>
      <c r="J167" s="111">
        <f>VLOOKUP(G167,'[2]Seguimiento WOS TROV'!$H:$L,5,0)</f>
        <v>7</v>
      </c>
      <c r="K167" s="116">
        <f>VLOOKUP(G167,'[2]Seguimiento WOS TROV'!$H:$M,6,0)</f>
        <v>0</v>
      </c>
      <c r="L167" s="116">
        <f>VLOOKUP(G167,'[2]Seguimiento WOS TROV'!$H:$N,7,0)</f>
        <v>0</v>
      </c>
      <c r="M167" s="116">
        <f>VLOOKUP(G167,'[2]Seguimiento WOS TROV'!$H:$O,8,0)</f>
        <v>0</v>
      </c>
      <c r="N167" s="297">
        <f t="shared" si="14"/>
        <v>0</v>
      </c>
      <c r="O167" s="297">
        <f t="shared" si="15"/>
        <v>0</v>
      </c>
      <c r="P167" s="269">
        <f>IFERROR(VLOOKUP(C167,Sheet18!A:B,2,0),0)</f>
        <v>115.46</v>
      </c>
      <c r="Q167" s="270">
        <f t="shared" si="16"/>
        <v>0</v>
      </c>
      <c r="R167" s="384">
        <v>45674</v>
      </c>
      <c r="S167" s="384">
        <v>45674</v>
      </c>
      <c r="T167" s="298">
        <f t="shared" si="18"/>
        <v>45677</v>
      </c>
      <c r="U167" s="298">
        <f t="shared" si="17"/>
        <v>45678</v>
      </c>
      <c r="V167" s="117" t="s">
        <v>560</v>
      </c>
      <c r="W167" s="162" t="s">
        <v>561</v>
      </c>
      <c r="X167" s="162"/>
      <c r="Y167" s="162"/>
      <c r="Z167" s="108"/>
      <c r="AA167" s="108"/>
      <c r="AB167" s="110"/>
      <c r="AC167" s="118"/>
    </row>
    <row r="168" spans="1:29" s="126" customFormat="1" ht="10.5" x14ac:dyDescent="0.2">
      <c r="A168" s="120" t="str">
        <f t="shared" si="13"/>
        <v>L35-I-48-10-35-80-MULT-120POUS272141</v>
      </c>
      <c r="B168" s="81">
        <v>45672</v>
      </c>
      <c r="C168" s="120" t="s">
        <v>859</v>
      </c>
      <c r="D168" s="278" t="s">
        <v>364</v>
      </c>
      <c r="E168" s="108" t="s">
        <v>87</v>
      </c>
      <c r="F168" s="108" t="s">
        <v>2718</v>
      </c>
      <c r="G168" s="108">
        <v>30851415</v>
      </c>
      <c r="H168" s="183">
        <v>0</v>
      </c>
      <c r="I168" s="115">
        <v>5</v>
      </c>
      <c r="J168" s="111">
        <f>VLOOKUP(G168,'[2]Seguimiento WOS TROV'!$H:$L,5,0)</f>
        <v>5</v>
      </c>
      <c r="K168" s="116">
        <f>VLOOKUP(G168,'[2]Seguimiento WOS TROV'!$H:$M,6,0)</f>
        <v>0</v>
      </c>
      <c r="L168" s="116">
        <f>VLOOKUP(G168,'[2]Seguimiento WOS TROV'!$H:$N,7,0)</f>
        <v>0</v>
      </c>
      <c r="M168" s="116">
        <f>VLOOKUP(G168,'[2]Seguimiento WOS TROV'!$H:$O,8,0)</f>
        <v>0</v>
      </c>
      <c r="N168" s="125">
        <f t="shared" si="14"/>
        <v>0</v>
      </c>
      <c r="O168" s="125">
        <f t="shared" si="15"/>
        <v>0</v>
      </c>
      <c r="P168" s="269">
        <f>IFERROR(VLOOKUP(C168,Sheet18!A:B,2,0),0)</f>
        <v>115.46</v>
      </c>
      <c r="Q168" s="270">
        <f t="shared" si="16"/>
        <v>0</v>
      </c>
      <c r="R168" s="119">
        <v>45674</v>
      </c>
      <c r="S168" s="119">
        <v>45674</v>
      </c>
      <c r="T168" s="117">
        <f t="shared" si="18"/>
        <v>45677</v>
      </c>
      <c r="U168" s="117">
        <f t="shared" si="17"/>
        <v>45678</v>
      </c>
      <c r="V168" s="117" t="s">
        <v>560</v>
      </c>
      <c r="W168" s="162" t="s">
        <v>561</v>
      </c>
      <c r="X168" s="162"/>
      <c r="Y168" s="162"/>
      <c r="Z168" s="108"/>
      <c r="AA168" s="108"/>
      <c r="AB168" s="110"/>
      <c r="AC168" s="118"/>
    </row>
    <row r="169" spans="1:29" s="126" customFormat="1" ht="10.5" x14ac:dyDescent="0.2">
      <c r="A169" s="120" t="str">
        <f t="shared" si="13"/>
        <v>L50-E-12-04-30-90-MULT-120POUS272146</v>
      </c>
      <c r="B169" s="81">
        <v>45672</v>
      </c>
      <c r="C169" s="120" t="s">
        <v>1846</v>
      </c>
      <c r="D169" s="278" t="s">
        <v>362</v>
      </c>
      <c r="E169" s="108" t="s">
        <v>87</v>
      </c>
      <c r="F169" s="108" t="s">
        <v>2719</v>
      </c>
      <c r="G169" s="108">
        <v>30851416</v>
      </c>
      <c r="H169" s="183">
        <v>0</v>
      </c>
      <c r="I169" s="115">
        <v>40</v>
      </c>
      <c r="J169" s="111">
        <f>VLOOKUP(G169,'[2]Seguimiento WOS TROV'!$H:$L,5,0)</f>
        <v>40</v>
      </c>
      <c r="K169" s="116">
        <f>VLOOKUP(G169,'[2]Seguimiento WOS TROV'!$H:$M,6,0)</f>
        <v>0</v>
      </c>
      <c r="L169" s="116">
        <f>VLOOKUP(G169,'[2]Seguimiento WOS TROV'!$H:$N,7,0)</f>
        <v>0</v>
      </c>
      <c r="M169" s="116">
        <f>VLOOKUP(G169,'[2]Seguimiento WOS TROV'!$H:$O,8,0)</f>
        <v>0</v>
      </c>
      <c r="N169" s="125">
        <f t="shared" si="14"/>
        <v>0</v>
      </c>
      <c r="O169" s="125">
        <f t="shared" si="15"/>
        <v>0</v>
      </c>
      <c r="P169" s="269">
        <f>IFERROR(VLOOKUP(C169,Sheet18!A:B,2,0),0)</f>
        <v>47.95</v>
      </c>
      <c r="Q169" s="270">
        <f t="shared" si="16"/>
        <v>0</v>
      </c>
      <c r="R169" s="119">
        <v>45674</v>
      </c>
      <c r="S169" s="119">
        <v>45674</v>
      </c>
      <c r="T169" s="117">
        <f t="shared" si="18"/>
        <v>45677</v>
      </c>
      <c r="U169" s="117">
        <f t="shared" si="17"/>
        <v>45678</v>
      </c>
      <c r="V169" s="117" t="s">
        <v>560</v>
      </c>
      <c r="W169" s="162" t="s">
        <v>561</v>
      </c>
      <c r="X169" s="162"/>
      <c r="Y169" s="162"/>
      <c r="Z169" s="108"/>
      <c r="AA169" s="108"/>
      <c r="AB169" s="110"/>
      <c r="AC169" s="118"/>
    </row>
    <row r="170" spans="1:29" s="126" customFormat="1" ht="10.5" x14ac:dyDescent="0.2">
      <c r="A170" s="284" t="str">
        <f t="shared" si="13"/>
        <v>L50-E-12-12-27-90-MULT-9X17POUS272147</v>
      </c>
      <c r="B170" s="365">
        <v>45672</v>
      </c>
      <c r="C170" s="284" t="s">
        <v>2720</v>
      </c>
      <c r="D170" s="278" t="s">
        <v>362</v>
      </c>
      <c r="E170" s="286" t="s">
        <v>87</v>
      </c>
      <c r="F170" s="286" t="s">
        <v>2721</v>
      </c>
      <c r="G170" s="286">
        <v>30851417</v>
      </c>
      <c r="H170" s="183">
        <v>0</v>
      </c>
      <c r="I170" s="287">
        <v>18</v>
      </c>
      <c r="J170" s="111">
        <f>VLOOKUP(G170,'[2]Seguimiento WOS TROV'!$H:$L,5,0)</f>
        <v>18</v>
      </c>
      <c r="K170" s="116">
        <f>VLOOKUP(G170,'[2]Seguimiento WOS TROV'!$H:$M,6,0)</f>
        <v>0</v>
      </c>
      <c r="L170" s="116">
        <f>VLOOKUP(G170,'[2]Seguimiento WOS TROV'!$H:$N,7,0)</f>
        <v>0</v>
      </c>
      <c r="M170" s="116">
        <f>VLOOKUP(G170,'[2]Seguimiento WOS TROV'!$H:$O,8,0)</f>
        <v>0</v>
      </c>
      <c r="N170" s="289">
        <f t="shared" si="14"/>
        <v>0</v>
      </c>
      <c r="O170" s="289">
        <f t="shared" si="15"/>
        <v>0</v>
      </c>
      <c r="P170" s="269">
        <f>IFERROR(VLOOKUP(C170,Sheet18!A:B,2,0),0)</f>
        <v>51.127299999999998</v>
      </c>
      <c r="Q170" s="270">
        <f t="shared" si="16"/>
        <v>0</v>
      </c>
      <c r="R170" s="382">
        <v>45674</v>
      </c>
      <c r="S170" s="382">
        <v>45674</v>
      </c>
      <c r="T170" s="290">
        <f t="shared" si="18"/>
        <v>45677</v>
      </c>
      <c r="U170" s="290">
        <f t="shared" si="17"/>
        <v>45678</v>
      </c>
      <c r="V170" s="117" t="s">
        <v>560</v>
      </c>
      <c r="W170" s="162" t="s">
        <v>561</v>
      </c>
      <c r="X170" s="162"/>
      <c r="Y170" s="162"/>
      <c r="Z170" s="108"/>
      <c r="AA170" s="108"/>
      <c r="AB170" s="110"/>
      <c r="AC170" s="118">
        <v>0</v>
      </c>
    </row>
    <row r="171" spans="1:29" s="126" customFormat="1" ht="10.5" x14ac:dyDescent="0.2">
      <c r="A171" s="120" t="str">
        <f t="shared" si="13"/>
        <v>L50-I-12-04-27-80-MULT-15X15POUS272153</v>
      </c>
      <c r="B171" s="81">
        <v>45672</v>
      </c>
      <c r="C171" s="120" t="s">
        <v>723</v>
      </c>
      <c r="D171" s="278" t="s">
        <v>361</v>
      </c>
      <c r="E171" s="108" t="s">
        <v>87</v>
      </c>
      <c r="F171" s="108" t="s">
        <v>2722</v>
      </c>
      <c r="G171" s="108">
        <v>30851418</v>
      </c>
      <c r="H171" s="183">
        <v>0</v>
      </c>
      <c r="I171" s="115">
        <v>2</v>
      </c>
      <c r="J171" s="111">
        <f>VLOOKUP(G171,'[2]Seguimiento WOS TROV'!$H:$L,5,0)</f>
        <v>2</v>
      </c>
      <c r="K171" s="116">
        <f>VLOOKUP(G171,'[2]Seguimiento WOS TROV'!$H:$M,6,0)</f>
        <v>0</v>
      </c>
      <c r="L171" s="116">
        <f>VLOOKUP(G171,'[2]Seguimiento WOS TROV'!$H:$N,7,0)</f>
        <v>0</v>
      </c>
      <c r="M171" s="116">
        <f>VLOOKUP(G171,'[2]Seguimiento WOS TROV'!$H:$O,8,0)</f>
        <v>0</v>
      </c>
      <c r="N171" s="125">
        <f t="shared" si="14"/>
        <v>0</v>
      </c>
      <c r="O171" s="125">
        <f t="shared" si="15"/>
        <v>0</v>
      </c>
      <c r="P171" s="269">
        <f>IFERROR(VLOOKUP(C171,Sheet18!A:B,2,0),0)</f>
        <v>48.55</v>
      </c>
      <c r="Q171" s="270">
        <f t="shared" si="16"/>
        <v>0</v>
      </c>
      <c r="R171" s="119">
        <v>45674</v>
      </c>
      <c r="S171" s="119">
        <v>45674</v>
      </c>
      <c r="T171" s="117">
        <f t="shared" si="18"/>
        <v>45677</v>
      </c>
      <c r="U171" s="117">
        <f t="shared" si="17"/>
        <v>45678</v>
      </c>
      <c r="V171" s="117" t="s">
        <v>560</v>
      </c>
      <c r="W171" s="162" t="s">
        <v>561</v>
      </c>
      <c r="X171" s="162"/>
      <c r="Y171" s="162"/>
      <c r="Z171" s="108"/>
      <c r="AA171" s="108"/>
      <c r="AB171" s="110"/>
      <c r="AC171" s="118">
        <v>0</v>
      </c>
    </row>
    <row r="172" spans="1:29" s="126" customFormat="1" ht="10.5" x14ac:dyDescent="0.2">
      <c r="A172" s="120" t="str">
        <f t="shared" si="13"/>
        <v>L50-I-12-04-35-80-MULT-15X35POUS272138</v>
      </c>
      <c r="B172" s="81">
        <v>45672</v>
      </c>
      <c r="C172" s="120" t="s">
        <v>2723</v>
      </c>
      <c r="D172" s="278" t="s">
        <v>361</v>
      </c>
      <c r="E172" s="108" t="s">
        <v>87</v>
      </c>
      <c r="F172" s="108" t="s">
        <v>2724</v>
      </c>
      <c r="G172" s="108">
        <v>30851419</v>
      </c>
      <c r="H172" s="183">
        <v>0</v>
      </c>
      <c r="I172" s="115">
        <v>4</v>
      </c>
      <c r="J172" s="111">
        <f>VLOOKUP(G172,'[2]Seguimiento WOS TROV'!$H:$L,5,0)</f>
        <v>4</v>
      </c>
      <c r="K172" s="116">
        <f>VLOOKUP(G172,'[2]Seguimiento WOS TROV'!$H:$M,6,0)</f>
        <v>0</v>
      </c>
      <c r="L172" s="116">
        <f>VLOOKUP(G172,'[2]Seguimiento WOS TROV'!$H:$N,7,0)</f>
        <v>0</v>
      </c>
      <c r="M172" s="116">
        <f>VLOOKUP(G172,'[2]Seguimiento WOS TROV'!$H:$O,8,0)</f>
        <v>0</v>
      </c>
      <c r="N172" s="125">
        <f t="shared" si="14"/>
        <v>0</v>
      </c>
      <c r="O172" s="125">
        <f t="shared" si="15"/>
        <v>0</v>
      </c>
      <c r="P172" s="269">
        <f>IFERROR(VLOOKUP(C172,Sheet18!A:B,2,0),0)</f>
        <v>48.551900000000003</v>
      </c>
      <c r="Q172" s="270">
        <f t="shared" si="16"/>
        <v>0</v>
      </c>
      <c r="R172" s="119">
        <v>45674</v>
      </c>
      <c r="S172" s="119">
        <v>45674</v>
      </c>
      <c r="T172" s="117">
        <f t="shared" si="18"/>
        <v>45677</v>
      </c>
      <c r="U172" s="117">
        <f t="shared" si="17"/>
        <v>45678</v>
      </c>
      <c r="V172" s="117" t="s">
        <v>560</v>
      </c>
      <c r="W172" s="162" t="s">
        <v>561</v>
      </c>
      <c r="X172" s="162"/>
      <c r="Y172" s="162"/>
      <c r="Z172" s="108"/>
      <c r="AA172" s="108"/>
      <c r="AB172" s="110"/>
      <c r="AC172" s="118"/>
    </row>
    <row r="173" spans="1:29" s="126" customFormat="1" ht="10.5" x14ac:dyDescent="0.2">
      <c r="A173" s="120" t="str">
        <f t="shared" si="13"/>
        <v>L50-I-12-06-27-90-MULT-9X29POUS272158</v>
      </c>
      <c r="B173" s="81">
        <v>45672</v>
      </c>
      <c r="C173" s="120" t="s">
        <v>1060</v>
      </c>
      <c r="D173" s="278" t="s">
        <v>361</v>
      </c>
      <c r="E173" s="108" t="s">
        <v>87</v>
      </c>
      <c r="F173" s="108" t="s">
        <v>2725</v>
      </c>
      <c r="G173" s="108">
        <v>30851420</v>
      </c>
      <c r="H173" s="183">
        <v>0</v>
      </c>
      <c r="I173" s="115">
        <v>3</v>
      </c>
      <c r="J173" s="111">
        <f>VLOOKUP(G173,'[2]Seguimiento WOS TROV'!$H:$L,5,0)</f>
        <v>3</v>
      </c>
      <c r="K173" s="116">
        <f>VLOOKUP(G173,'[2]Seguimiento WOS TROV'!$H:$M,6,0)</f>
        <v>0</v>
      </c>
      <c r="L173" s="116">
        <f>VLOOKUP(G173,'[2]Seguimiento WOS TROV'!$H:$N,7,0)</f>
        <v>0</v>
      </c>
      <c r="M173" s="116">
        <f>VLOOKUP(G173,'[2]Seguimiento WOS TROV'!$H:$O,8,0)</f>
        <v>0</v>
      </c>
      <c r="N173" s="125">
        <f t="shared" si="14"/>
        <v>0</v>
      </c>
      <c r="O173" s="125">
        <f t="shared" si="15"/>
        <v>0</v>
      </c>
      <c r="P173" s="269">
        <f>IFERROR(VLOOKUP(C173,Sheet18!A:B,2,0),0)</f>
        <v>50.53</v>
      </c>
      <c r="Q173" s="270">
        <f t="shared" si="16"/>
        <v>0</v>
      </c>
      <c r="R173" s="119">
        <v>45674</v>
      </c>
      <c r="S173" s="119">
        <v>45674</v>
      </c>
      <c r="T173" s="117">
        <f t="shared" si="18"/>
        <v>45677</v>
      </c>
      <c r="U173" s="117">
        <f t="shared" si="17"/>
        <v>45678</v>
      </c>
      <c r="V173" s="117" t="s">
        <v>560</v>
      </c>
      <c r="W173" s="162" t="s">
        <v>561</v>
      </c>
      <c r="X173" s="162"/>
      <c r="Y173" s="162"/>
      <c r="Z173" s="108"/>
      <c r="AA173" s="108"/>
      <c r="AB173" s="110"/>
      <c r="AC173" s="118"/>
    </row>
    <row r="174" spans="1:29" s="126" customFormat="1" ht="10.5" x14ac:dyDescent="0.2">
      <c r="A174" s="120" t="str">
        <f t="shared" si="13"/>
        <v>L50-I-12-06-35-80-MULT-25X25POUS272156</v>
      </c>
      <c r="B174" s="81">
        <v>45672</v>
      </c>
      <c r="C174" s="120" t="s">
        <v>814</v>
      </c>
      <c r="D174" s="278" t="s">
        <v>361</v>
      </c>
      <c r="E174" s="108" t="s">
        <v>87</v>
      </c>
      <c r="F174" s="108" t="s">
        <v>2726</v>
      </c>
      <c r="G174" s="108">
        <v>30851421</v>
      </c>
      <c r="H174" s="183">
        <v>0</v>
      </c>
      <c r="I174" s="115">
        <v>2</v>
      </c>
      <c r="J174" s="111">
        <f>VLOOKUP(G174,'[2]Seguimiento WOS TROV'!$H:$L,5,0)</f>
        <v>2</v>
      </c>
      <c r="K174" s="116">
        <f>VLOOKUP(G174,'[2]Seguimiento WOS TROV'!$H:$M,6,0)</f>
        <v>0</v>
      </c>
      <c r="L174" s="116">
        <f>VLOOKUP(G174,'[2]Seguimiento WOS TROV'!$H:$N,7,0)</f>
        <v>0</v>
      </c>
      <c r="M174" s="116">
        <f>VLOOKUP(G174,'[2]Seguimiento WOS TROV'!$H:$O,8,0)</f>
        <v>0</v>
      </c>
      <c r="N174" s="125">
        <f t="shared" si="14"/>
        <v>0</v>
      </c>
      <c r="O174" s="125">
        <f t="shared" si="15"/>
        <v>0</v>
      </c>
      <c r="P174" s="269">
        <f>IFERROR(VLOOKUP(C174,Sheet18!A:B,2,0),0)</f>
        <v>48.55</v>
      </c>
      <c r="Q174" s="270">
        <f t="shared" si="16"/>
        <v>0</v>
      </c>
      <c r="R174" s="119">
        <v>45674</v>
      </c>
      <c r="S174" s="119">
        <v>45674</v>
      </c>
      <c r="T174" s="117">
        <f t="shared" si="18"/>
        <v>45677</v>
      </c>
      <c r="U174" s="117">
        <f t="shared" si="17"/>
        <v>45678</v>
      </c>
      <c r="V174" s="117" t="s">
        <v>560</v>
      </c>
      <c r="W174" s="162" t="s">
        <v>561</v>
      </c>
      <c r="X174" s="162"/>
      <c r="Y174" s="162"/>
      <c r="Z174" s="108"/>
      <c r="AA174" s="108"/>
      <c r="AB174" s="110"/>
      <c r="AC174" s="118">
        <v>0</v>
      </c>
    </row>
    <row r="175" spans="1:29" s="126" customFormat="1" ht="10.5" x14ac:dyDescent="0.2">
      <c r="A175" s="120" t="str">
        <f t="shared" si="13"/>
        <v>L50-I-12-08-22-80-MULT-25X45POUS272166</v>
      </c>
      <c r="B175" s="81">
        <v>45672</v>
      </c>
      <c r="C175" s="120" t="s">
        <v>2727</v>
      </c>
      <c r="D175" s="278" t="s">
        <v>361</v>
      </c>
      <c r="E175" s="108" t="s">
        <v>87</v>
      </c>
      <c r="F175" s="108" t="s">
        <v>2728</v>
      </c>
      <c r="G175" s="108">
        <v>30851422</v>
      </c>
      <c r="H175" s="183">
        <v>0</v>
      </c>
      <c r="I175" s="115">
        <v>8</v>
      </c>
      <c r="J175" s="111">
        <f>VLOOKUP(G175,'[2]Seguimiento WOS TROV'!$H:$L,5,0)</f>
        <v>8</v>
      </c>
      <c r="K175" s="116">
        <f>VLOOKUP(G175,'[2]Seguimiento WOS TROV'!$H:$M,6,0)</f>
        <v>0</v>
      </c>
      <c r="L175" s="116">
        <f>VLOOKUP(G175,'[2]Seguimiento WOS TROV'!$H:$N,7,0)</f>
        <v>0</v>
      </c>
      <c r="M175" s="116">
        <f>VLOOKUP(G175,'[2]Seguimiento WOS TROV'!$H:$O,8,0)</f>
        <v>0</v>
      </c>
      <c r="N175" s="125">
        <f t="shared" si="14"/>
        <v>0</v>
      </c>
      <c r="O175" s="125">
        <f t="shared" si="15"/>
        <v>0</v>
      </c>
      <c r="P175" s="269">
        <f>IFERROR(VLOOKUP(C175,Sheet18!A:B,2,0),0)</f>
        <v>48.551900000000003</v>
      </c>
      <c r="Q175" s="270">
        <f t="shared" si="16"/>
        <v>0</v>
      </c>
      <c r="R175" s="119">
        <v>45674</v>
      </c>
      <c r="S175" s="119">
        <v>45674</v>
      </c>
      <c r="T175" s="117">
        <f t="shared" si="18"/>
        <v>45677</v>
      </c>
      <c r="U175" s="117">
        <f t="shared" si="17"/>
        <v>45678</v>
      </c>
      <c r="V175" s="117" t="s">
        <v>560</v>
      </c>
      <c r="W175" s="162" t="s">
        <v>561</v>
      </c>
      <c r="X175" s="162"/>
      <c r="Y175" s="162"/>
      <c r="Z175" s="108"/>
      <c r="AA175" s="108"/>
      <c r="AB175" s="110"/>
      <c r="AC175" s="118">
        <v>0</v>
      </c>
    </row>
    <row r="176" spans="1:29" s="126" customFormat="1" ht="10.5" x14ac:dyDescent="0.2">
      <c r="A176" s="120" t="str">
        <f t="shared" si="13"/>
        <v>L50-I-12-10-22-80-MULT-25X25POUS272134</v>
      </c>
      <c r="B176" s="81">
        <v>45672</v>
      </c>
      <c r="C176" s="120" t="s">
        <v>2729</v>
      </c>
      <c r="D176" s="278" t="s">
        <v>361</v>
      </c>
      <c r="E176" s="108" t="s">
        <v>87</v>
      </c>
      <c r="F176" s="108" t="s">
        <v>2730</v>
      </c>
      <c r="G176" s="108">
        <v>30851423</v>
      </c>
      <c r="H176" s="183">
        <v>0</v>
      </c>
      <c r="I176" s="115">
        <v>6</v>
      </c>
      <c r="J176" s="111">
        <f>VLOOKUP(G176,'[2]Seguimiento WOS TROV'!$H:$L,5,0)</f>
        <v>6</v>
      </c>
      <c r="K176" s="116">
        <f>VLOOKUP(G176,'[2]Seguimiento WOS TROV'!$H:$M,6,0)</f>
        <v>0</v>
      </c>
      <c r="L176" s="116">
        <f>VLOOKUP(G176,'[2]Seguimiento WOS TROV'!$H:$N,7,0)</f>
        <v>0</v>
      </c>
      <c r="M176" s="116">
        <f>VLOOKUP(G176,'[2]Seguimiento WOS TROV'!$H:$O,8,0)</f>
        <v>0</v>
      </c>
      <c r="N176" s="125">
        <f t="shared" si="14"/>
        <v>0</v>
      </c>
      <c r="O176" s="125">
        <f t="shared" si="15"/>
        <v>0</v>
      </c>
      <c r="P176" s="269">
        <f>IFERROR(VLOOKUP(C176,Sheet18!A:B,2,0),0)</f>
        <v>48.925199999999997</v>
      </c>
      <c r="Q176" s="270">
        <f t="shared" si="16"/>
        <v>0</v>
      </c>
      <c r="R176" s="119">
        <v>45674</v>
      </c>
      <c r="S176" s="119">
        <v>45674</v>
      </c>
      <c r="T176" s="117">
        <f t="shared" si="18"/>
        <v>45677</v>
      </c>
      <c r="U176" s="117">
        <f t="shared" si="17"/>
        <v>45678</v>
      </c>
      <c r="V176" s="117" t="s">
        <v>560</v>
      </c>
      <c r="W176" s="162" t="s">
        <v>561</v>
      </c>
      <c r="X176" s="162"/>
      <c r="Y176" s="162"/>
      <c r="Z176" s="108"/>
      <c r="AA176" s="108"/>
      <c r="AB176" s="110"/>
      <c r="AC176" s="118">
        <v>0</v>
      </c>
    </row>
    <row r="177" spans="1:29" s="126" customFormat="1" ht="10.5" x14ac:dyDescent="0.2">
      <c r="A177" s="120" t="str">
        <f t="shared" si="13"/>
        <v>L50-I-12-12-40-90-MULT-9X9POUS272149</v>
      </c>
      <c r="B177" s="81">
        <v>45672</v>
      </c>
      <c r="C177" s="120" t="s">
        <v>841</v>
      </c>
      <c r="D177" s="278" t="s">
        <v>361</v>
      </c>
      <c r="E177" s="108" t="s">
        <v>87</v>
      </c>
      <c r="F177" s="108" t="s">
        <v>2731</v>
      </c>
      <c r="G177" s="108">
        <v>30851424</v>
      </c>
      <c r="H177" s="183">
        <v>0</v>
      </c>
      <c r="I177" s="115">
        <v>2</v>
      </c>
      <c r="J177" s="111">
        <f>VLOOKUP(G177,'[2]Seguimiento WOS TROV'!$H:$L,5,0)</f>
        <v>2</v>
      </c>
      <c r="K177" s="116">
        <f>VLOOKUP(G177,'[2]Seguimiento WOS TROV'!$H:$M,6,0)</f>
        <v>0</v>
      </c>
      <c r="L177" s="116">
        <f>VLOOKUP(G177,'[2]Seguimiento WOS TROV'!$H:$N,7,0)</f>
        <v>0</v>
      </c>
      <c r="M177" s="116">
        <f>VLOOKUP(G177,'[2]Seguimiento WOS TROV'!$H:$O,8,0)</f>
        <v>0</v>
      </c>
      <c r="N177" s="125">
        <f t="shared" si="14"/>
        <v>0</v>
      </c>
      <c r="O177" s="125">
        <f t="shared" si="15"/>
        <v>0</v>
      </c>
      <c r="P177" s="269">
        <f>IFERROR(VLOOKUP(C177,Sheet18!A:B,2,0),0)</f>
        <v>50.9</v>
      </c>
      <c r="Q177" s="270">
        <f t="shared" si="16"/>
        <v>0</v>
      </c>
      <c r="R177" s="119">
        <v>45674</v>
      </c>
      <c r="S177" s="119">
        <v>45674</v>
      </c>
      <c r="T177" s="117">
        <f t="shared" si="18"/>
        <v>45677</v>
      </c>
      <c r="U177" s="117">
        <f t="shared" si="17"/>
        <v>45678</v>
      </c>
      <c r="V177" s="117" t="s">
        <v>560</v>
      </c>
      <c r="W177" s="162" t="s">
        <v>561</v>
      </c>
      <c r="X177" s="162"/>
      <c r="Y177" s="162"/>
      <c r="Z177" s="108"/>
      <c r="AA177" s="108"/>
      <c r="AB177" s="110"/>
      <c r="AC177" s="118">
        <v>0</v>
      </c>
    </row>
    <row r="178" spans="1:29" s="126" customFormat="1" ht="60" x14ac:dyDescent="0.2">
      <c r="A178" s="276" t="str">
        <f t="shared" si="13"/>
        <v>L50-I-12-08-27-90-MULT-9X29POUS270493</v>
      </c>
      <c r="B178" s="364">
        <v>45621</v>
      </c>
      <c r="C178" s="276" t="s">
        <v>456</v>
      </c>
      <c r="D178" s="278" t="s">
        <v>361</v>
      </c>
      <c r="E178" s="279" t="s">
        <v>87</v>
      </c>
      <c r="F178" s="279" t="s">
        <v>1524</v>
      </c>
      <c r="G178" s="279">
        <v>30850757</v>
      </c>
      <c r="H178" s="183">
        <v>0</v>
      </c>
      <c r="I178" s="280">
        <v>4</v>
      </c>
      <c r="J178" s="111">
        <f>VLOOKUP(G178,'[2]Seguimiento WOS TROV'!$H:$L,5,0)</f>
        <v>4</v>
      </c>
      <c r="K178" s="116">
        <f>VLOOKUP(G178,'[2]Seguimiento WOS TROV'!$H:$M,6,0)</f>
        <v>0</v>
      </c>
      <c r="L178" s="116">
        <f>VLOOKUP(G178,'[2]Seguimiento WOS TROV'!$H:$N,7,0)</f>
        <v>0</v>
      </c>
      <c r="M178" s="116">
        <f>VLOOKUP(G178,'[2]Seguimiento WOS TROV'!$H:$O,8,0)</f>
        <v>0</v>
      </c>
      <c r="N178" s="281">
        <f t="shared" si="14"/>
        <v>0</v>
      </c>
      <c r="O178" s="281">
        <f t="shared" si="15"/>
        <v>0</v>
      </c>
      <c r="P178" s="269">
        <v>48.6</v>
      </c>
      <c r="Q178" s="270">
        <f t="shared" si="16"/>
        <v>0</v>
      </c>
      <c r="R178" s="383">
        <v>45677</v>
      </c>
      <c r="S178" s="383">
        <v>45677</v>
      </c>
      <c r="T178" s="282">
        <f t="shared" si="18"/>
        <v>45678</v>
      </c>
      <c r="U178" s="282">
        <f t="shared" si="17"/>
        <v>45679</v>
      </c>
      <c r="V178" s="117" t="s">
        <v>560</v>
      </c>
      <c r="W178" s="162" t="s">
        <v>561</v>
      </c>
      <c r="X178" s="162" t="s">
        <v>561</v>
      </c>
      <c r="Y178" s="162" t="e">
        <f>VLOOKUP(G178,[4]Sheet14!$A:$A,1,0)</f>
        <v>#N/A</v>
      </c>
      <c r="Z178" s="108" t="e">
        <f>VLOOKUP(G178,#REF!,1,0)</f>
        <v>#REF!</v>
      </c>
      <c r="AA178" s="108"/>
      <c r="AB178" s="110"/>
      <c r="AC178" s="118" t="s">
        <v>2837</v>
      </c>
    </row>
    <row r="179" spans="1:29" s="126" customFormat="1" ht="10.5" x14ac:dyDescent="0.2">
      <c r="A179" s="120" t="str">
        <f t="shared" si="13"/>
        <v>L50-E-48-12-27-90-MULT-9X29POUS271412</v>
      </c>
      <c r="B179" s="81">
        <v>45628</v>
      </c>
      <c r="C179" s="120" t="s">
        <v>1805</v>
      </c>
      <c r="D179" s="278" t="s">
        <v>363</v>
      </c>
      <c r="E179" s="108" t="s">
        <v>87</v>
      </c>
      <c r="F179" s="108" t="s">
        <v>1806</v>
      </c>
      <c r="G179" s="108">
        <v>30850930</v>
      </c>
      <c r="H179" s="183">
        <v>0</v>
      </c>
      <c r="I179" s="115">
        <v>20</v>
      </c>
      <c r="J179" s="111">
        <f>VLOOKUP(G179,'[2]Seguimiento WOS TROV'!$H:$L,5,0)</f>
        <v>20</v>
      </c>
      <c r="K179" s="116">
        <f>VLOOKUP(G179,'[2]Seguimiento WOS TROV'!$H:$M,6,0)</f>
        <v>0</v>
      </c>
      <c r="L179" s="116">
        <f>VLOOKUP(G179,'[2]Seguimiento WOS TROV'!$H:$N,7,0)</f>
        <v>0</v>
      </c>
      <c r="M179" s="116">
        <f>VLOOKUP(G179,'[2]Seguimiento WOS TROV'!$H:$O,8,0)</f>
        <v>0</v>
      </c>
      <c r="N179" s="125">
        <f t="shared" si="14"/>
        <v>0</v>
      </c>
      <c r="O179" s="125">
        <f t="shared" si="15"/>
        <v>0</v>
      </c>
      <c r="P179" s="269">
        <v>139.13999999999999</v>
      </c>
      <c r="Q179" s="270">
        <f t="shared" si="16"/>
        <v>0</v>
      </c>
      <c r="R179" s="119">
        <v>45635</v>
      </c>
      <c r="S179" s="119">
        <v>45677</v>
      </c>
      <c r="T179" s="117">
        <f t="shared" si="18"/>
        <v>45678</v>
      </c>
      <c r="U179" s="117">
        <f t="shared" si="17"/>
        <v>45679</v>
      </c>
      <c r="V179" s="117" t="s">
        <v>560</v>
      </c>
      <c r="W179" s="162" t="s">
        <v>561</v>
      </c>
      <c r="X179" s="162" t="s">
        <v>561</v>
      </c>
      <c r="Y179" s="162" t="e">
        <f>VLOOKUP(G179,[4]Sheet14!$A:$A,1,0)</f>
        <v>#N/A</v>
      </c>
      <c r="Z179" s="108" t="e">
        <f>VLOOKUP(G179,#REF!,1,0)</f>
        <v>#REF!</v>
      </c>
      <c r="AA179" s="108"/>
      <c r="AB179" s="110"/>
      <c r="AC179" s="118" t="s">
        <v>2831</v>
      </c>
    </row>
    <row r="180" spans="1:29" s="126" customFormat="1" ht="10.5" x14ac:dyDescent="0.2">
      <c r="A180" s="284" t="str">
        <f t="shared" si="13"/>
        <v>L50-E-12-12-50-80-MULT-40X60POUS271663</v>
      </c>
      <c r="B180" s="365">
        <v>45674</v>
      </c>
      <c r="C180" s="284" t="s">
        <v>2366</v>
      </c>
      <c r="D180" s="278" t="s">
        <v>362</v>
      </c>
      <c r="E180" s="286" t="s">
        <v>87</v>
      </c>
      <c r="F180" s="286" t="s">
        <v>2832</v>
      </c>
      <c r="G180" s="286">
        <v>30851431</v>
      </c>
      <c r="H180" s="183">
        <v>0</v>
      </c>
      <c r="I180" s="287">
        <v>9</v>
      </c>
      <c r="J180" s="111">
        <f>VLOOKUP(G180,'[2]Seguimiento WOS TROV'!$H:$L,5,0)</f>
        <v>9</v>
      </c>
      <c r="K180" s="116">
        <f>VLOOKUP(G180,'[2]Seguimiento WOS TROV'!$H:$M,6,0)</f>
        <v>0</v>
      </c>
      <c r="L180" s="116">
        <f>VLOOKUP(G180,'[2]Seguimiento WOS TROV'!$H:$N,7,0)</f>
        <v>0</v>
      </c>
      <c r="M180" s="116">
        <f>VLOOKUP(G180,'[2]Seguimiento WOS TROV'!$H:$O,8,0)</f>
        <v>0</v>
      </c>
      <c r="N180" s="289">
        <f t="shared" si="14"/>
        <v>0</v>
      </c>
      <c r="O180" s="289">
        <f t="shared" si="15"/>
        <v>0</v>
      </c>
      <c r="P180" s="269">
        <f>IFERROR(VLOOKUP(C180,Sheet18!A:B,2,0),0)</f>
        <v>47.3</v>
      </c>
      <c r="Q180" s="270">
        <f t="shared" si="16"/>
        <v>0</v>
      </c>
      <c r="R180" s="382">
        <v>45677</v>
      </c>
      <c r="S180" s="382">
        <v>45677</v>
      </c>
      <c r="T180" s="290">
        <f t="shared" si="18"/>
        <v>45678</v>
      </c>
      <c r="U180" s="290">
        <f t="shared" si="17"/>
        <v>45679</v>
      </c>
      <c r="V180" s="117" t="s">
        <v>2868</v>
      </c>
      <c r="W180" s="162" t="s">
        <v>561</v>
      </c>
      <c r="X180" s="162"/>
      <c r="Y180" s="162"/>
      <c r="Z180" s="108"/>
      <c r="AA180" s="108"/>
      <c r="AB180" s="110"/>
      <c r="AC180" s="118"/>
    </row>
    <row r="181" spans="1:29" s="126" customFormat="1" ht="10.5" x14ac:dyDescent="0.2">
      <c r="A181" s="120" t="str">
        <f t="shared" si="13"/>
        <v>L50-E-12-12-50-80-MULT-9X29POUS271663</v>
      </c>
      <c r="B181" s="81">
        <v>45674</v>
      </c>
      <c r="C181" s="120" t="s">
        <v>2367</v>
      </c>
      <c r="D181" s="278" t="s">
        <v>362</v>
      </c>
      <c r="E181" s="108" t="s">
        <v>87</v>
      </c>
      <c r="F181" s="108" t="s">
        <v>2832</v>
      </c>
      <c r="G181" s="108">
        <v>30851432</v>
      </c>
      <c r="H181" s="183">
        <v>0</v>
      </c>
      <c r="I181" s="115">
        <v>12</v>
      </c>
      <c r="J181" s="111">
        <f>VLOOKUP(G181,'[2]Seguimiento WOS TROV'!$H:$L,5,0)</f>
        <v>12</v>
      </c>
      <c r="K181" s="116">
        <f>VLOOKUP(G181,'[2]Seguimiento WOS TROV'!$H:$M,6,0)</f>
        <v>0</v>
      </c>
      <c r="L181" s="116">
        <f>VLOOKUP(G181,'[2]Seguimiento WOS TROV'!$H:$N,7,0)</f>
        <v>0</v>
      </c>
      <c r="M181" s="116">
        <f>VLOOKUP(G181,'[2]Seguimiento WOS TROV'!$H:$O,8,0)</f>
        <v>0</v>
      </c>
      <c r="N181" s="125">
        <f t="shared" si="14"/>
        <v>0</v>
      </c>
      <c r="O181" s="125">
        <f t="shared" si="15"/>
        <v>0</v>
      </c>
      <c r="P181" s="269">
        <f>IFERROR(VLOOKUP(C181,Sheet18!A:B,2,0),0)</f>
        <v>49.03</v>
      </c>
      <c r="Q181" s="270">
        <f t="shared" si="16"/>
        <v>0</v>
      </c>
      <c r="R181" s="119">
        <v>45677</v>
      </c>
      <c r="S181" s="119">
        <v>45677</v>
      </c>
      <c r="T181" s="117">
        <f t="shared" si="18"/>
        <v>45678</v>
      </c>
      <c r="U181" s="117">
        <f t="shared" si="17"/>
        <v>45679</v>
      </c>
      <c r="V181" s="117" t="s">
        <v>2868</v>
      </c>
      <c r="W181" s="162" t="s">
        <v>561</v>
      </c>
      <c r="X181" s="162"/>
      <c r="Y181" s="162"/>
      <c r="Z181" s="108"/>
      <c r="AA181" s="108"/>
      <c r="AB181" s="110"/>
      <c r="AC181" s="118"/>
    </row>
    <row r="182" spans="1:29" s="126" customFormat="1" ht="10.5" x14ac:dyDescent="0.2">
      <c r="A182" s="120" t="str">
        <f t="shared" si="13"/>
        <v>L35-I-48-04-35-90-MULT-120POUS271822</v>
      </c>
      <c r="B182" s="81">
        <v>45674</v>
      </c>
      <c r="C182" s="120" t="s">
        <v>1238</v>
      </c>
      <c r="D182" s="278" t="s">
        <v>364</v>
      </c>
      <c r="E182" s="108" t="s">
        <v>87</v>
      </c>
      <c r="F182" s="108" t="s">
        <v>2833</v>
      </c>
      <c r="G182" s="108">
        <v>30851433</v>
      </c>
      <c r="H182" s="183">
        <v>0</v>
      </c>
      <c r="I182" s="115">
        <v>258</v>
      </c>
      <c r="J182" s="111">
        <f>VLOOKUP(G182,'[2]Seguimiento WOS TROV'!$H:$L,5,0)</f>
        <v>258</v>
      </c>
      <c r="K182" s="116">
        <f>VLOOKUP(G182,'[2]Seguimiento WOS TROV'!$H:$M,6,0)</f>
        <v>0</v>
      </c>
      <c r="L182" s="116">
        <f>VLOOKUP(G182,'[2]Seguimiento WOS TROV'!$H:$N,7,0)</f>
        <v>0</v>
      </c>
      <c r="M182" s="116">
        <f>VLOOKUP(G182,'[2]Seguimiento WOS TROV'!$H:$O,8,0)</f>
        <v>0</v>
      </c>
      <c r="N182" s="125">
        <f t="shared" si="14"/>
        <v>0</v>
      </c>
      <c r="O182" s="125">
        <f t="shared" si="15"/>
        <v>0</v>
      </c>
      <c r="P182" s="269">
        <f>IFERROR(VLOOKUP(C182,Sheet18!A:B,2,0),0)</f>
        <v>99.64</v>
      </c>
      <c r="Q182" s="270">
        <f t="shared" si="16"/>
        <v>0</v>
      </c>
      <c r="R182" s="119">
        <v>45677</v>
      </c>
      <c r="S182" s="119">
        <v>45677</v>
      </c>
      <c r="T182" s="117">
        <f t="shared" si="18"/>
        <v>45678</v>
      </c>
      <c r="U182" s="117">
        <f t="shared" si="17"/>
        <v>45679</v>
      </c>
      <c r="V182" s="117" t="s">
        <v>604</v>
      </c>
      <c r="W182" s="162" t="s">
        <v>561</v>
      </c>
      <c r="X182" s="162"/>
      <c r="Y182" s="162"/>
      <c r="Z182" s="108"/>
      <c r="AA182" s="108"/>
      <c r="AB182" s="110"/>
      <c r="AC182" s="118"/>
    </row>
    <row r="183" spans="1:29" s="126" customFormat="1" ht="10.5" x14ac:dyDescent="0.2">
      <c r="A183" s="120" t="str">
        <f t="shared" si="13"/>
        <v>L50-I-12-08-35-90-MULT-LOLPOUS271906</v>
      </c>
      <c r="B183" s="81">
        <v>45674</v>
      </c>
      <c r="C183" s="120" t="s">
        <v>2797</v>
      </c>
      <c r="D183" s="278" t="s">
        <v>361</v>
      </c>
      <c r="E183" s="108" t="s">
        <v>87</v>
      </c>
      <c r="F183" s="108" t="s">
        <v>2834</v>
      </c>
      <c r="G183" s="108">
        <v>30851434</v>
      </c>
      <c r="H183" s="183">
        <v>0</v>
      </c>
      <c r="I183" s="115">
        <v>36</v>
      </c>
      <c r="J183" s="111">
        <f>VLOOKUP(G183,'[2]Seguimiento WOS TROV'!$H:$L,5,0)</f>
        <v>36</v>
      </c>
      <c r="K183" s="116">
        <f>VLOOKUP(G183,'[2]Seguimiento WOS TROV'!$H:$M,6,0)</f>
        <v>0</v>
      </c>
      <c r="L183" s="116">
        <f>VLOOKUP(G183,'[2]Seguimiento WOS TROV'!$H:$N,7,0)</f>
        <v>0</v>
      </c>
      <c r="M183" s="116">
        <f>VLOOKUP(G183,'[2]Seguimiento WOS TROV'!$H:$O,8,0)</f>
        <v>0</v>
      </c>
      <c r="N183" s="125">
        <f t="shared" si="14"/>
        <v>0</v>
      </c>
      <c r="O183" s="125">
        <f t="shared" si="15"/>
        <v>0</v>
      </c>
      <c r="P183" s="269">
        <f>IFERROR(VLOOKUP(C183,Sheet18!A:B,2,0),0)</f>
        <v>43.08</v>
      </c>
      <c r="Q183" s="270">
        <f t="shared" si="16"/>
        <v>0</v>
      </c>
      <c r="R183" s="119">
        <v>45677</v>
      </c>
      <c r="S183" s="119">
        <v>45677</v>
      </c>
      <c r="T183" s="117">
        <f t="shared" si="18"/>
        <v>45678</v>
      </c>
      <c r="U183" s="117">
        <f t="shared" si="17"/>
        <v>45679</v>
      </c>
      <c r="V183" s="117" t="s">
        <v>2868</v>
      </c>
      <c r="W183" s="162" t="s">
        <v>561</v>
      </c>
      <c r="X183" s="162"/>
      <c r="Y183" s="162"/>
      <c r="Z183" s="108"/>
      <c r="AA183" s="108"/>
      <c r="AB183" s="110"/>
      <c r="AC183" s="118"/>
    </row>
    <row r="184" spans="1:29" s="126" customFormat="1" ht="10.5" x14ac:dyDescent="0.2">
      <c r="A184" s="120" t="str">
        <f t="shared" si="13"/>
        <v>L35-I-48-04-35-90-MULT-120POUS272083</v>
      </c>
      <c r="B184" s="81">
        <v>45674</v>
      </c>
      <c r="C184" s="120" t="s">
        <v>1238</v>
      </c>
      <c r="D184" s="278" t="s">
        <v>364</v>
      </c>
      <c r="E184" s="108" t="s">
        <v>87</v>
      </c>
      <c r="F184" s="108" t="s">
        <v>2835</v>
      </c>
      <c r="G184" s="108">
        <v>30851436</v>
      </c>
      <c r="H184" s="183">
        <v>0</v>
      </c>
      <c r="I184" s="115">
        <v>28</v>
      </c>
      <c r="J184" s="111">
        <f>VLOOKUP(G184,'[2]Seguimiento WOS TROV'!$H:$L,5,0)</f>
        <v>28</v>
      </c>
      <c r="K184" s="116">
        <f>VLOOKUP(G184,'[2]Seguimiento WOS TROV'!$H:$M,6,0)</f>
        <v>0</v>
      </c>
      <c r="L184" s="116">
        <f>VLOOKUP(G184,'[2]Seguimiento WOS TROV'!$H:$N,7,0)</f>
        <v>0</v>
      </c>
      <c r="M184" s="116">
        <f>VLOOKUP(G184,'[2]Seguimiento WOS TROV'!$H:$O,8,0)</f>
        <v>0</v>
      </c>
      <c r="N184" s="125">
        <f t="shared" si="14"/>
        <v>0</v>
      </c>
      <c r="O184" s="125">
        <f t="shared" si="15"/>
        <v>0</v>
      </c>
      <c r="P184" s="269">
        <f>IFERROR(VLOOKUP(C184,Sheet18!A:B,2,0),0)</f>
        <v>99.64</v>
      </c>
      <c r="Q184" s="270">
        <f t="shared" si="16"/>
        <v>0</v>
      </c>
      <c r="R184" s="119">
        <v>45678</v>
      </c>
      <c r="S184" s="119">
        <v>45678</v>
      </c>
      <c r="T184" s="117">
        <f t="shared" si="18"/>
        <v>45679</v>
      </c>
      <c r="U184" s="117">
        <f t="shared" si="17"/>
        <v>45680</v>
      </c>
      <c r="V184" s="117" t="s">
        <v>2868</v>
      </c>
      <c r="W184" s="162" t="s">
        <v>561</v>
      </c>
      <c r="X184" s="162"/>
      <c r="Y184" s="162"/>
      <c r="Z184" s="108"/>
      <c r="AA184" s="108"/>
      <c r="AB184" s="110"/>
      <c r="AC184" s="118"/>
    </row>
    <row r="185" spans="1:29" s="126" customFormat="1" ht="10.5" x14ac:dyDescent="0.2">
      <c r="A185" s="276" t="str">
        <f t="shared" si="13"/>
        <v>L35-I-48-04-35-90-MULT-120POUS272143</v>
      </c>
      <c r="B185" s="364">
        <v>45674</v>
      </c>
      <c r="C185" s="276" t="s">
        <v>1238</v>
      </c>
      <c r="D185" s="278" t="s">
        <v>364</v>
      </c>
      <c r="E185" s="279" t="s">
        <v>87</v>
      </c>
      <c r="F185" s="279" t="s">
        <v>2836</v>
      </c>
      <c r="G185" s="279">
        <v>30851437</v>
      </c>
      <c r="H185" s="183">
        <v>0</v>
      </c>
      <c r="I185" s="280">
        <v>12</v>
      </c>
      <c r="J185" s="111">
        <f>VLOOKUP(G185,'[2]Seguimiento WOS TROV'!$H:$L,5,0)</f>
        <v>12</v>
      </c>
      <c r="K185" s="116">
        <f>VLOOKUP(G185,'[2]Seguimiento WOS TROV'!$H:$M,6,0)</f>
        <v>0</v>
      </c>
      <c r="L185" s="116">
        <f>VLOOKUP(G185,'[2]Seguimiento WOS TROV'!$H:$N,7,0)</f>
        <v>0</v>
      </c>
      <c r="M185" s="116">
        <f>VLOOKUP(G185,'[2]Seguimiento WOS TROV'!$H:$O,8,0)</f>
        <v>0</v>
      </c>
      <c r="N185" s="281">
        <f t="shared" si="14"/>
        <v>0</v>
      </c>
      <c r="O185" s="281">
        <f t="shared" si="15"/>
        <v>0</v>
      </c>
      <c r="P185" s="269">
        <f>IFERROR(VLOOKUP(C185,Sheet18!A:B,2,0),0)</f>
        <v>99.64</v>
      </c>
      <c r="Q185" s="270">
        <f t="shared" si="16"/>
        <v>0</v>
      </c>
      <c r="R185" s="383">
        <v>45678</v>
      </c>
      <c r="S185" s="383">
        <v>45678</v>
      </c>
      <c r="T185" s="282">
        <f t="shared" si="18"/>
        <v>45679</v>
      </c>
      <c r="U185" s="282">
        <f t="shared" si="17"/>
        <v>45680</v>
      </c>
      <c r="V185" s="117" t="s">
        <v>2868</v>
      </c>
      <c r="W185" s="162" t="s">
        <v>561</v>
      </c>
      <c r="X185" s="162"/>
      <c r="Y185" s="162"/>
      <c r="Z185" s="108"/>
      <c r="AA185" s="108"/>
      <c r="AB185" s="110"/>
      <c r="AC185" s="118"/>
    </row>
    <row r="186" spans="1:29" s="126" customFormat="1" ht="10.5" x14ac:dyDescent="0.2">
      <c r="A186" s="120" t="str">
        <f t="shared" si="13"/>
        <v>L35-I-12-02-30-80-MULT-120POUS270365</v>
      </c>
      <c r="B186" s="81">
        <v>45674</v>
      </c>
      <c r="C186" s="120" t="s">
        <v>111</v>
      </c>
      <c r="D186" s="278" t="s">
        <v>360</v>
      </c>
      <c r="E186" s="108" t="s">
        <v>87</v>
      </c>
      <c r="F186" s="108" t="s">
        <v>697</v>
      </c>
      <c r="G186" s="108">
        <v>30851449</v>
      </c>
      <c r="H186" s="183">
        <v>0</v>
      </c>
      <c r="I186" s="115">
        <v>2</v>
      </c>
      <c r="J186" s="111">
        <f>VLOOKUP(G186,'[2]Seguimiento WOS TROV'!$H:$L,5,0)</f>
        <v>2</v>
      </c>
      <c r="K186" s="116">
        <f>VLOOKUP(G186,'[2]Seguimiento WOS TROV'!$H:$M,6,0)</f>
        <v>0</v>
      </c>
      <c r="L186" s="116">
        <f>VLOOKUP(G186,'[2]Seguimiento WOS TROV'!$H:$N,7,0)</f>
        <v>0</v>
      </c>
      <c r="M186" s="116">
        <f>VLOOKUP(G186,'[2]Seguimiento WOS TROV'!$H:$O,8,0)</f>
        <v>0</v>
      </c>
      <c r="N186" s="125">
        <f t="shared" si="14"/>
        <v>0</v>
      </c>
      <c r="O186" s="125">
        <f t="shared" si="15"/>
        <v>0</v>
      </c>
      <c r="P186" s="269">
        <f>IFERROR(VLOOKUP(C186,Sheet18!A:B,2,0),0)</f>
        <v>38.020000000000003</v>
      </c>
      <c r="Q186" s="270">
        <f t="shared" si="16"/>
        <v>0</v>
      </c>
      <c r="R186" s="119">
        <v>45678</v>
      </c>
      <c r="S186" s="119">
        <v>45678</v>
      </c>
      <c r="T186" s="117">
        <f t="shared" si="18"/>
        <v>45679</v>
      </c>
      <c r="U186" s="117">
        <f t="shared" si="17"/>
        <v>45680</v>
      </c>
      <c r="V186" s="117" t="s">
        <v>560</v>
      </c>
      <c r="W186" s="162" t="s">
        <v>561</v>
      </c>
      <c r="X186" s="162"/>
      <c r="Y186" s="162"/>
      <c r="Z186" s="108"/>
      <c r="AA186" s="108"/>
      <c r="AB186" s="110"/>
      <c r="AC186" s="118"/>
    </row>
    <row r="187" spans="1:29" s="126" customFormat="1" ht="10.5" x14ac:dyDescent="0.2">
      <c r="A187" s="120" t="str">
        <f t="shared" si="13"/>
        <v>L50-I-48-04-40-80-MULT-15X15POUS270871</v>
      </c>
      <c r="B187" s="81">
        <v>45644</v>
      </c>
      <c r="C187" s="120" t="s">
        <v>1705</v>
      </c>
      <c r="D187" s="278" t="s">
        <v>365</v>
      </c>
      <c r="E187" s="108" t="s">
        <v>87</v>
      </c>
      <c r="F187" s="108" t="s">
        <v>2422</v>
      </c>
      <c r="G187" s="108">
        <v>30851168</v>
      </c>
      <c r="H187" s="183">
        <v>0</v>
      </c>
      <c r="I187" s="115">
        <v>4</v>
      </c>
      <c r="J187" s="111">
        <f>VLOOKUP(G187,'[2]Seguimiento WOS TROV'!$H:$L,5,0)</f>
        <v>4</v>
      </c>
      <c r="K187" s="116">
        <f>VLOOKUP(G187,'[2]Seguimiento WOS TROV'!$H:$M,6,0)</f>
        <v>0</v>
      </c>
      <c r="L187" s="116">
        <f>VLOOKUP(G187,'[2]Seguimiento WOS TROV'!$H:$N,7,0)</f>
        <v>0</v>
      </c>
      <c r="M187" s="116">
        <f>VLOOKUP(G187,'[2]Seguimiento WOS TROV'!$H:$O,8,0)</f>
        <v>0</v>
      </c>
      <c r="N187" s="125">
        <f t="shared" si="14"/>
        <v>0</v>
      </c>
      <c r="O187" s="125">
        <f t="shared" si="15"/>
        <v>0</v>
      </c>
      <c r="P187" s="269">
        <v>132.86000000000001</v>
      </c>
      <c r="Q187" s="270">
        <f t="shared" si="16"/>
        <v>0</v>
      </c>
      <c r="R187" s="119">
        <v>45649</v>
      </c>
      <c r="S187" s="119">
        <v>45679</v>
      </c>
      <c r="T187" s="117">
        <f t="shared" si="18"/>
        <v>45680</v>
      </c>
      <c r="U187" s="117">
        <f t="shared" si="17"/>
        <v>45681</v>
      </c>
      <c r="V187" s="117" t="s">
        <v>560</v>
      </c>
      <c r="W187" s="162" t="s">
        <v>561</v>
      </c>
      <c r="X187" s="162" t="s">
        <v>585</v>
      </c>
      <c r="Y187" s="162"/>
      <c r="Z187" s="108" t="e">
        <f>VLOOKUP(G187,#REF!,1,0)</f>
        <v>#REF!</v>
      </c>
      <c r="AA187" s="108"/>
      <c r="AB187" s="110"/>
      <c r="AC187" s="118">
        <v>0</v>
      </c>
    </row>
    <row r="188" spans="1:29" s="126" customFormat="1" ht="10.5" x14ac:dyDescent="0.2">
      <c r="A188" s="293" t="str">
        <f t="shared" si="13"/>
        <v>L50-I-48-12-30-80-MULT-25X45POUS270900</v>
      </c>
      <c r="B188" s="366">
        <v>45644</v>
      </c>
      <c r="C188" s="293" t="s">
        <v>1706</v>
      </c>
      <c r="D188" s="278" t="s">
        <v>365</v>
      </c>
      <c r="E188" s="295" t="s">
        <v>87</v>
      </c>
      <c r="F188" s="295" t="s">
        <v>2423</v>
      </c>
      <c r="G188" s="295">
        <v>30851169</v>
      </c>
      <c r="H188" s="183">
        <v>0</v>
      </c>
      <c r="I188" s="296">
        <v>1</v>
      </c>
      <c r="J188" s="111">
        <f>VLOOKUP(G188,'[2]Seguimiento WOS TROV'!$H:$L,5,0)</f>
        <v>1</v>
      </c>
      <c r="K188" s="116">
        <f>VLOOKUP(G188,'[2]Seguimiento WOS TROV'!$H:$M,6,0)</f>
        <v>0</v>
      </c>
      <c r="L188" s="116">
        <f>VLOOKUP(G188,'[2]Seguimiento WOS TROV'!$H:$N,7,0)</f>
        <v>0</v>
      </c>
      <c r="M188" s="116">
        <f>VLOOKUP(G188,'[2]Seguimiento WOS TROV'!$H:$O,8,0)</f>
        <v>0</v>
      </c>
      <c r="N188" s="297">
        <f t="shared" si="14"/>
        <v>0</v>
      </c>
      <c r="O188" s="297">
        <f t="shared" si="15"/>
        <v>0</v>
      </c>
      <c r="P188" s="269">
        <v>133.83000000000001</v>
      </c>
      <c r="Q188" s="270">
        <f t="shared" si="16"/>
        <v>0</v>
      </c>
      <c r="R188" s="384">
        <v>45649</v>
      </c>
      <c r="S188" s="384">
        <v>45679</v>
      </c>
      <c r="T188" s="298">
        <f t="shared" si="18"/>
        <v>45680</v>
      </c>
      <c r="U188" s="298">
        <f t="shared" si="17"/>
        <v>45681</v>
      </c>
      <c r="V188" s="117" t="s">
        <v>560</v>
      </c>
      <c r="W188" s="162" t="s">
        <v>561</v>
      </c>
      <c r="X188" s="162" t="s">
        <v>585</v>
      </c>
      <c r="Y188" s="162"/>
      <c r="Z188" s="108" t="e">
        <f>VLOOKUP(G188,#REF!,1,0)</f>
        <v>#REF!</v>
      </c>
      <c r="AA188" s="108"/>
      <c r="AB188" s="110"/>
      <c r="AC188" s="118">
        <v>0</v>
      </c>
    </row>
    <row r="189" spans="1:29" s="126" customFormat="1" ht="10.5" x14ac:dyDescent="0.2">
      <c r="A189" s="120" t="str">
        <f t="shared" si="13"/>
        <v>L50-I-48-12-35-80-MULT-25X45POUS271768</v>
      </c>
      <c r="B189" s="81">
        <v>45644</v>
      </c>
      <c r="C189" s="120" t="s">
        <v>2384</v>
      </c>
      <c r="D189" s="278" t="s">
        <v>365</v>
      </c>
      <c r="E189" s="108" t="s">
        <v>87</v>
      </c>
      <c r="F189" s="108" t="s">
        <v>2457</v>
      </c>
      <c r="G189" s="108">
        <v>30851209</v>
      </c>
      <c r="H189" s="183">
        <v>0</v>
      </c>
      <c r="I189" s="115">
        <v>1</v>
      </c>
      <c r="J189" s="111">
        <f>VLOOKUP(G189,'[2]Seguimiento WOS TROV'!$H:$L,5,0)</f>
        <v>1</v>
      </c>
      <c r="K189" s="116">
        <f>VLOOKUP(G189,'[2]Seguimiento WOS TROV'!$H:$M,6,0)</f>
        <v>0</v>
      </c>
      <c r="L189" s="116">
        <f>VLOOKUP(G189,'[2]Seguimiento WOS TROV'!$H:$N,7,0)</f>
        <v>0</v>
      </c>
      <c r="M189" s="116">
        <f>VLOOKUP(G189,'[2]Seguimiento WOS TROV'!$H:$O,8,0)</f>
        <v>0</v>
      </c>
      <c r="N189" s="125">
        <f t="shared" si="14"/>
        <v>0</v>
      </c>
      <c r="O189" s="125">
        <f t="shared" si="15"/>
        <v>0</v>
      </c>
      <c r="P189" s="269">
        <v>130.75</v>
      </c>
      <c r="Q189" s="270">
        <f t="shared" si="16"/>
        <v>0</v>
      </c>
      <c r="R189" s="119">
        <v>45653</v>
      </c>
      <c r="S189" s="119">
        <v>45679</v>
      </c>
      <c r="T189" s="117">
        <f t="shared" si="18"/>
        <v>45680</v>
      </c>
      <c r="U189" s="117">
        <f t="shared" si="17"/>
        <v>45681</v>
      </c>
      <c r="V189" s="117" t="s">
        <v>560</v>
      </c>
      <c r="W189" s="162" t="s">
        <v>561</v>
      </c>
      <c r="X189" s="162" t="s">
        <v>585</v>
      </c>
      <c r="Y189" s="162"/>
      <c r="Z189" s="108" t="e">
        <f>VLOOKUP(G189,#REF!,1,0)</f>
        <v>#REF!</v>
      </c>
      <c r="AA189" s="108"/>
      <c r="AB189" s="110"/>
      <c r="AC189" s="118">
        <v>0</v>
      </c>
    </row>
    <row r="190" spans="1:29" s="126" customFormat="1" ht="10.5" x14ac:dyDescent="0.2">
      <c r="A190" s="120" t="str">
        <f t="shared" si="13"/>
        <v>L50-I-48-10-27-90-MULT-ASYMPOUS271813</v>
      </c>
      <c r="B190" s="81">
        <v>45644</v>
      </c>
      <c r="C190" s="120" t="s">
        <v>2468</v>
      </c>
      <c r="D190" s="278" t="s">
        <v>365</v>
      </c>
      <c r="E190" s="108" t="s">
        <v>87</v>
      </c>
      <c r="F190" s="108" t="s">
        <v>2469</v>
      </c>
      <c r="G190" s="108">
        <v>30851220</v>
      </c>
      <c r="H190" s="183">
        <v>0</v>
      </c>
      <c r="I190" s="115">
        <v>1</v>
      </c>
      <c r="J190" s="111">
        <f>VLOOKUP(G190,'[2]Seguimiento WOS TROV'!$H:$L,5,0)</f>
        <v>1</v>
      </c>
      <c r="K190" s="116">
        <f>VLOOKUP(G190,'[2]Seguimiento WOS TROV'!$H:$M,6,0)</f>
        <v>0</v>
      </c>
      <c r="L190" s="116">
        <f>VLOOKUP(G190,'[2]Seguimiento WOS TROV'!$H:$N,7,0)</f>
        <v>0</v>
      </c>
      <c r="M190" s="116">
        <f>VLOOKUP(G190,'[2]Seguimiento WOS TROV'!$H:$O,8,0)</f>
        <v>0</v>
      </c>
      <c r="N190" s="125">
        <f t="shared" si="14"/>
        <v>0</v>
      </c>
      <c r="O190" s="125">
        <f t="shared" si="15"/>
        <v>0</v>
      </c>
      <c r="P190" s="269">
        <v>132.63999999999999</v>
      </c>
      <c r="Q190" s="270">
        <f t="shared" si="16"/>
        <v>0</v>
      </c>
      <c r="R190" s="119" t="s">
        <v>2830</v>
      </c>
      <c r="S190" s="119">
        <v>45679</v>
      </c>
      <c r="T190" s="117">
        <f t="shared" si="18"/>
        <v>45680</v>
      </c>
      <c r="U190" s="117">
        <f t="shared" si="17"/>
        <v>45681</v>
      </c>
      <c r="V190" s="117" t="s">
        <v>560</v>
      </c>
      <c r="W190" s="162" t="s">
        <v>561</v>
      </c>
      <c r="X190" s="162" t="s">
        <v>585</v>
      </c>
      <c r="Y190" s="162"/>
      <c r="Z190" s="108" t="e">
        <f>VLOOKUP(G190,#REF!,1,0)</f>
        <v>#REF!</v>
      </c>
      <c r="AA190" s="108"/>
      <c r="AB190" s="110"/>
      <c r="AC190" s="118">
        <v>0</v>
      </c>
    </row>
    <row r="191" spans="1:29" s="126" customFormat="1" ht="10.5" x14ac:dyDescent="0.2">
      <c r="A191" s="293" t="str">
        <f t="shared" si="13"/>
        <v>L50-I-48-12-30-80-MULT-9X59POUS271799</v>
      </c>
      <c r="B191" s="366">
        <v>45644</v>
      </c>
      <c r="C191" s="293" t="s">
        <v>2470</v>
      </c>
      <c r="D191" s="278" t="s">
        <v>365</v>
      </c>
      <c r="E191" s="295" t="s">
        <v>87</v>
      </c>
      <c r="F191" s="295" t="s">
        <v>2471</v>
      </c>
      <c r="G191" s="295">
        <v>30851221</v>
      </c>
      <c r="H191" s="183">
        <v>0</v>
      </c>
      <c r="I191" s="296">
        <v>4</v>
      </c>
      <c r="J191" s="111">
        <f>VLOOKUP(G191,'[2]Seguimiento WOS TROV'!$H:$L,5,0)</f>
        <v>4</v>
      </c>
      <c r="K191" s="116">
        <f>VLOOKUP(G191,'[2]Seguimiento WOS TROV'!$H:$M,6,0)</f>
        <v>0</v>
      </c>
      <c r="L191" s="116">
        <f>VLOOKUP(G191,'[2]Seguimiento WOS TROV'!$H:$N,7,0)</f>
        <v>0</v>
      </c>
      <c r="M191" s="116">
        <f>VLOOKUP(G191,'[2]Seguimiento WOS TROV'!$H:$O,8,0)</f>
        <v>0</v>
      </c>
      <c r="N191" s="297">
        <f t="shared" si="14"/>
        <v>0</v>
      </c>
      <c r="O191" s="297">
        <f t="shared" si="15"/>
        <v>0</v>
      </c>
      <c r="P191" s="269">
        <v>131.5</v>
      </c>
      <c r="Q191" s="270">
        <f t="shared" si="16"/>
        <v>0</v>
      </c>
      <c r="R191" s="384">
        <v>45653</v>
      </c>
      <c r="S191" s="384">
        <v>45679</v>
      </c>
      <c r="T191" s="298">
        <f t="shared" si="18"/>
        <v>45680</v>
      </c>
      <c r="U191" s="298">
        <f t="shared" si="17"/>
        <v>45681</v>
      </c>
      <c r="V191" s="117" t="s">
        <v>560</v>
      </c>
      <c r="W191" s="162" t="s">
        <v>561</v>
      </c>
      <c r="X191" s="162" t="s">
        <v>585</v>
      </c>
      <c r="Y191" s="162"/>
      <c r="Z191" s="108" t="e">
        <f>VLOOKUP(G191,#REF!,1,0)</f>
        <v>#REF!</v>
      </c>
      <c r="AA191" s="108"/>
      <c r="AB191" s="110"/>
      <c r="AC191" s="118">
        <v>0</v>
      </c>
    </row>
    <row r="192" spans="1:29" s="126" customFormat="1" ht="10.5" x14ac:dyDescent="0.2">
      <c r="A192" s="120" t="str">
        <f t="shared" si="13"/>
        <v>L50-I-48-12-BL-MULT-9X29POUS271808</v>
      </c>
      <c r="B192" s="81">
        <v>45644</v>
      </c>
      <c r="C192" s="120" t="s">
        <v>2472</v>
      </c>
      <c r="D192" s="278" t="s">
        <v>365</v>
      </c>
      <c r="E192" s="108" t="s">
        <v>87</v>
      </c>
      <c r="F192" s="108" t="s">
        <v>2473</v>
      </c>
      <c r="G192" s="108">
        <v>30851222</v>
      </c>
      <c r="H192" s="183">
        <v>0</v>
      </c>
      <c r="I192" s="115">
        <v>1</v>
      </c>
      <c r="J192" s="111">
        <f>VLOOKUP(G192,'[2]Seguimiento WOS TROV'!$H:$L,5,0)</f>
        <v>1</v>
      </c>
      <c r="K192" s="116">
        <f>VLOOKUP(G192,'[2]Seguimiento WOS TROV'!$H:$M,6,0)</f>
        <v>0</v>
      </c>
      <c r="L192" s="116">
        <f>VLOOKUP(G192,'[2]Seguimiento WOS TROV'!$H:$N,7,0)</f>
        <v>0</v>
      </c>
      <c r="M192" s="116">
        <f>VLOOKUP(G192,'[2]Seguimiento WOS TROV'!$H:$O,8,0)</f>
        <v>0</v>
      </c>
      <c r="N192" s="125">
        <f t="shared" si="14"/>
        <v>0</v>
      </c>
      <c r="O192" s="125">
        <f t="shared" si="15"/>
        <v>0</v>
      </c>
      <c r="P192" s="269">
        <v>177.13</v>
      </c>
      <c r="Q192" s="270">
        <f t="shared" si="16"/>
        <v>0</v>
      </c>
      <c r="R192" s="119">
        <v>45653</v>
      </c>
      <c r="S192" s="119">
        <v>45679</v>
      </c>
      <c r="T192" s="117">
        <f t="shared" si="18"/>
        <v>45680</v>
      </c>
      <c r="U192" s="117">
        <f t="shared" si="17"/>
        <v>45681</v>
      </c>
      <c r="V192" s="117" t="s">
        <v>560</v>
      </c>
      <c r="W192" s="162" t="s">
        <v>561</v>
      </c>
      <c r="X192" s="162" t="s">
        <v>585</v>
      </c>
      <c r="Y192" s="162"/>
      <c r="Z192" s="108" t="e">
        <f>VLOOKUP(G192,#REF!,1,0)</f>
        <v>#REF!</v>
      </c>
      <c r="AA192" s="108"/>
      <c r="AB192" s="110"/>
      <c r="AC192" s="118">
        <v>0</v>
      </c>
    </row>
    <row r="193" spans="1:29" s="126" customFormat="1" ht="10.5" x14ac:dyDescent="0.2">
      <c r="A193" s="293" t="str">
        <f t="shared" si="13"/>
        <v>L50-E-48-02-40-80-MULT-9X59POUS271880</v>
      </c>
      <c r="B193" s="366">
        <v>45652</v>
      </c>
      <c r="C193" s="293" t="s">
        <v>2543</v>
      </c>
      <c r="D193" s="278" t="s">
        <v>363</v>
      </c>
      <c r="E193" s="295" t="s">
        <v>87</v>
      </c>
      <c r="F193" s="295" t="s">
        <v>2538</v>
      </c>
      <c r="G193" s="295">
        <v>30851293</v>
      </c>
      <c r="H193" s="183">
        <v>0</v>
      </c>
      <c r="I193" s="296">
        <v>1</v>
      </c>
      <c r="J193" s="111">
        <f>VLOOKUP(G193,'[2]Seguimiento WOS TROV'!$H:$L,5,0)</f>
        <v>1</v>
      </c>
      <c r="K193" s="116">
        <f>VLOOKUP(G193,'[2]Seguimiento WOS TROV'!$H:$M,6,0)</f>
        <v>0</v>
      </c>
      <c r="L193" s="116">
        <f>VLOOKUP(G193,'[2]Seguimiento WOS TROV'!$H:$N,7,0)</f>
        <v>0</v>
      </c>
      <c r="M193" s="116">
        <f>VLOOKUP(G193,'[2]Seguimiento WOS TROV'!$H:$O,8,0)</f>
        <v>0</v>
      </c>
      <c r="N193" s="297">
        <f t="shared" si="14"/>
        <v>0</v>
      </c>
      <c r="O193" s="297">
        <f t="shared" si="15"/>
        <v>0</v>
      </c>
      <c r="P193" s="269">
        <v>131.35</v>
      </c>
      <c r="Q193" s="270">
        <f t="shared" si="16"/>
        <v>0</v>
      </c>
      <c r="R193" s="384">
        <v>45656</v>
      </c>
      <c r="S193" s="384">
        <v>45679</v>
      </c>
      <c r="T193" s="298">
        <f t="shared" si="18"/>
        <v>45680</v>
      </c>
      <c r="U193" s="298">
        <f t="shared" si="17"/>
        <v>45681</v>
      </c>
      <c r="V193" s="117" t="s">
        <v>560</v>
      </c>
      <c r="W193" s="162" t="s">
        <v>561</v>
      </c>
      <c r="X193" s="162" t="s">
        <v>585</v>
      </c>
      <c r="Y193" s="162"/>
      <c r="Z193" s="108" t="e">
        <f>VLOOKUP(G193,#REF!,1,0)</f>
        <v>#REF!</v>
      </c>
      <c r="AA193" s="108"/>
      <c r="AB193" s="110"/>
      <c r="AC193" s="118">
        <v>0</v>
      </c>
    </row>
    <row r="194" spans="1:29" s="126" customFormat="1" ht="10.5" x14ac:dyDescent="0.2">
      <c r="A194" s="120" t="str">
        <f t="shared" ref="A194:A257" si="19">CONCATENATE(C194,F194)</f>
        <v>L50-E-48-12-40-90-MULT-25X25POUS271905</v>
      </c>
      <c r="B194" s="81">
        <v>45652</v>
      </c>
      <c r="C194" s="120" t="s">
        <v>2544</v>
      </c>
      <c r="D194" s="278" t="s">
        <v>363</v>
      </c>
      <c r="E194" s="108" t="s">
        <v>87</v>
      </c>
      <c r="F194" s="108" t="s">
        <v>2545</v>
      </c>
      <c r="G194" s="108">
        <v>30851294</v>
      </c>
      <c r="H194" s="183">
        <v>0</v>
      </c>
      <c r="I194" s="115">
        <v>1</v>
      </c>
      <c r="J194" s="111">
        <f>VLOOKUP(G194,'[2]Seguimiento WOS TROV'!$H:$L,5,0)</f>
        <v>1</v>
      </c>
      <c r="K194" s="116">
        <f>VLOOKUP(G194,'[2]Seguimiento WOS TROV'!$H:$M,6,0)</f>
        <v>0</v>
      </c>
      <c r="L194" s="116">
        <f>VLOOKUP(G194,'[2]Seguimiento WOS TROV'!$H:$N,7,0)</f>
        <v>0</v>
      </c>
      <c r="M194" s="116">
        <f>VLOOKUP(G194,'[2]Seguimiento WOS TROV'!$H:$O,8,0)</f>
        <v>0</v>
      </c>
      <c r="N194" s="125">
        <f t="shared" ref="N194:N257" si="20">J194-I194</f>
        <v>0</v>
      </c>
      <c r="O194" s="125">
        <f t="shared" ref="O194:O257" si="21">+N194*-1</f>
        <v>0</v>
      </c>
      <c r="P194" s="269">
        <v>132.24</v>
      </c>
      <c r="Q194" s="270">
        <f t="shared" ref="Q194:Q257" si="22">+P194*O194</f>
        <v>0</v>
      </c>
      <c r="R194" s="119">
        <v>45656</v>
      </c>
      <c r="S194" s="119">
        <v>45679</v>
      </c>
      <c r="T194" s="117">
        <f t="shared" si="18"/>
        <v>45680</v>
      </c>
      <c r="U194" s="117">
        <f t="shared" si="17"/>
        <v>45681</v>
      </c>
      <c r="V194" s="117" t="s">
        <v>560</v>
      </c>
      <c r="W194" s="162" t="s">
        <v>561</v>
      </c>
      <c r="X194" s="162" t="s">
        <v>585</v>
      </c>
      <c r="Y194" s="162"/>
      <c r="Z194" s="108" t="e">
        <f>VLOOKUP(G194,#REF!,1,0)</f>
        <v>#REF!</v>
      </c>
      <c r="AA194" s="108"/>
      <c r="AB194" s="110"/>
      <c r="AC194" s="118">
        <v>0</v>
      </c>
    </row>
    <row r="195" spans="1:29" s="126" customFormat="1" ht="10.5" x14ac:dyDescent="0.2">
      <c r="A195" s="284" t="str">
        <f t="shared" si="19"/>
        <v>L35-I-12-06-35-90-MULT-120POUS271319</v>
      </c>
      <c r="B195" s="365">
        <v>45678</v>
      </c>
      <c r="C195" s="284" t="s">
        <v>2355</v>
      </c>
      <c r="D195" s="278" t="s">
        <v>2909</v>
      </c>
      <c r="E195" s="286" t="s">
        <v>87</v>
      </c>
      <c r="F195" s="286" t="s">
        <v>2712</v>
      </c>
      <c r="G195" s="286">
        <v>30851472</v>
      </c>
      <c r="H195" s="183">
        <v>0</v>
      </c>
      <c r="I195" s="287">
        <v>42</v>
      </c>
      <c r="J195" s="111">
        <f>VLOOKUP(G195,'[2]Seguimiento WOS TROV'!$H:$L,5,0)</f>
        <v>42</v>
      </c>
      <c r="K195" s="116">
        <f>VLOOKUP(G195,'[2]Seguimiento WOS TROV'!$H:$M,6,0)</f>
        <v>0</v>
      </c>
      <c r="L195" s="116">
        <f>VLOOKUP(G195,'[2]Seguimiento WOS TROV'!$H:$N,7,0)</f>
        <v>0</v>
      </c>
      <c r="M195" s="116">
        <f>VLOOKUP(G195,'[2]Seguimiento WOS TROV'!$H:$O,8,0)</f>
        <v>0</v>
      </c>
      <c r="N195" s="289">
        <f t="shared" si="20"/>
        <v>0</v>
      </c>
      <c r="O195" s="289">
        <f t="shared" si="21"/>
        <v>0</v>
      </c>
      <c r="P195" s="269">
        <f>IFERROR(VLOOKUP(C195,Sheet18!A:B,2,0),0)</f>
        <v>38.200000000000003</v>
      </c>
      <c r="Q195" s="270">
        <f t="shared" si="22"/>
        <v>0</v>
      </c>
      <c r="R195" s="382">
        <v>45680</v>
      </c>
      <c r="S195" s="382">
        <v>45680</v>
      </c>
      <c r="T195" s="290">
        <f t="shared" si="18"/>
        <v>45681</v>
      </c>
      <c r="U195" s="290">
        <f t="shared" si="17"/>
        <v>45684</v>
      </c>
      <c r="V195" s="117" t="s">
        <v>560</v>
      </c>
      <c r="W195" s="162" t="s">
        <v>561</v>
      </c>
      <c r="X195" s="162"/>
      <c r="Y195" s="162"/>
      <c r="Z195" s="108"/>
      <c r="AA195" s="108"/>
      <c r="AB195" s="110"/>
      <c r="AC195" s="118"/>
    </row>
    <row r="196" spans="1:29" s="126" customFormat="1" ht="10.5" x14ac:dyDescent="0.2">
      <c r="A196" s="120" t="str">
        <f t="shared" si="19"/>
        <v>L35-I-12-06-35-90-MULT-120POUS271547</v>
      </c>
      <c r="B196" s="81">
        <v>45678</v>
      </c>
      <c r="C196" s="120" t="s">
        <v>2355</v>
      </c>
      <c r="D196" s="278" t="s">
        <v>2909</v>
      </c>
      <c r="E196" s="108" t="s">
        <v>87</v>
      </c>
      <c r="F196" s="108" t="s">
        <v>2711</v>
      </c>
      <c r="G196" s="108">
        <v>30851473</v>
      </c>
      <c r="H196" s="183">
        <v>0</v>
      </c>
      <c r="I196" s="115">
        <v>51</v>
      </c>
      <c r="J196" s="111">
        <f>VLOOKUP(G196,'[2]Seguimiento WOS TROV'!$H:$L,5,0)</f>
        <v>51</v>
      </c>
      <c r="K196" s="116">
        <f>VLOOKUP(G196,'[2]Seguimiento WOS TROV'!$H:$M,6,0)</f>
        <v>0</v>
      </c>
      <c r="L196" s="116">
        <f>VLOOKUP(G196,'[2]Seguimiento WOS TROV'!$H:$N,7,0)</f>
        <v>0</v>
      </c>
      <c r="M196" s="116">
        <f>VLOOKUP(G196,'[2]Seguimiento WOS TROV'!$H:$O,8,0)</f>
        <v>0</v>
      </c>
      <c r="N196" s="125">
        <f t="shared" si="20"/>
        <v>0</v>
      </c>
      <c r="O196" s="125">
        <f t="shared" si="21"/>
        <v>0</v>
      </c>
      <c r="P196" s="269">
        <f>IFERROR(VLOOKUP(C196,Sheet18!A:B,2,0),0)</f>
        <v>38.200000000000003</v>
      </c>
      <c r="Q196" s="270">
        <f t="shared" si="22"/>
        <v>0</v>
      </c>
      <c r="R196" s="119">
        <v>45680</v>
      </c>
      <c r="S196" s="119">
        <v>45680</v>
      </c>
      <c r="T196" s="117">
        <f t="shared" si="18"/>
        <v>45681</v>
      </c>
      <c r="U196" s="117">
        <f t="shared" si="17"/>
        <v>45684</v>
      </c>
      <c r="V196" s="117" t="s">
        <v>560</v>
      </c>
      <c r="W196" s="162" t="s">
        <v>561</v>
      </c>
      <c r="X196" s="162"/>
      <c r="Y196" s="162"/>
      <c r="Z196" s="108"/>
      <c r="AA196" s="108"/>
      <c r="AB196" s="110"/>
      <c r="AC196" s="118"/>
    </row>
    <row r="197" spans="1:29" s="126" customFormat="1" ht="10.5" x14ac:dyDescent="0.2">
      <c r="A197" s="120" t="str">
        <f t="shared" si="19"/>
        <v>L35-I-12-04-35-90-MULT-120POUS271705</v>
      </c>
      <c r="B197" s="81">
        <v>45678</v>
      </c>
      <c r="C197" s="120" t="s">
        <v>1014</v>
      </c>
      <c r="D197" s="278" t="s">
        <v>2909</v>
      </c>
      <c r="E197" s="108" t="s">
        <v>87</v>
      </c>
      <c r="F197" s="108" t="s">
        <v>2028</v>
      </c>
      <c r="G197" s="108">
        <v>30851474</v>
      </c>
      <c r="H197" s="183">
        <v>0</v>
      </c>
      <c r="I197" s="115">
        <v>28</v>
      </c>
      <c r="J197" s="111">
        <f>VLOOKUP(G197,'[2]Seguimiento WOS TROV'!$H:$L,5,0)</f>
        <v>28</v>
      </c>
      <c r="K197" s="116">
        <f>VLOOKUP(G197,'[2]Seguimiento WOS TROV'!$H:$M,6,0)</f>
        <v>0</v>
      </c>
      <c r="L197" s="116">
        <f>VLOOKUP(G197,'[2]Seguimiento WOS TROV'!$H:$N,7,0)</f>
        <v>0</v>
      </c>
      <c r="M197" s="116">
        <f>VLOOKUP(G197,'[2]Seguimiento WOS TROV'!$H:$O,8,0)</f>
        <v>0</v>
      </c>
      <c r="N197" s="125">
        <f t="shared" si="20"/>
        <v>0</v>
      </c>
      <c r="O197" s="125">
        <f t="shared" si="21"/>
        <v>0</v>
      </c>
      <c r="P197" s="269">
        <f>IFERROR(VLOOKUP(C197,Sheet18!A:B,2,0),0)</f>
        <v>38.200000000000003</v>
      </c>
      <c r="Q197" s="270">
        <f t="shared" si="22"/>
        <v>0</v>
      </c>
      <c r="R197" s="119">
        <v>45680</v>
      </c>
      <c r="S197" s="119">
        <v>45680</v>
      </c>
      <c r="T197" s="117">
        <f t="shared" si="18"/>
        <v>45681</v>
      </c>
      <c r="U197" s="117">
        <f t="shared" si="17"/>
        <v>45684</v>
      </c>
      <c r="V197" s="117" t="s">
        <v>560</v>
      </c>
      <c r="W197" s="162" t="s">
        <v>561</v>
      </c>
      <c r="X197" s="162"/>
      <c r="Y197" s="162"/>
      <c r="Z197" s="108"/>
      <c r="AA197" s="108"/>
      <c r="AB197" s="110"/>
      <c r="AC197" s="118"/>
    </row>
    <row r="198" spans="1:29" s="126" customFormat="1" ht="10.5" x14ac:dyDescent="0.2">
      <c r="A198" s="120" t="str">
        <f t="shared" si="19"/>
        <v>L35-I-12-04-35-90-MULT-120POUS271822</v>
      </c>
      <c r="B198" s="81">
        <v>45678</v>
      </c>
      <c r="C198" s="120" t="s">
        <v>1014</v>
      </c>
      <c r="D198" s="278" t="s">
        <v>2909</v>
      </c>
      <c r="E198" s="108" t="s">
        <v>87</v>
      </c>
      <c r="F198" s="108" t="s">
        <v>2833</v>
      </c>
      <c r="G198" s="108">
        <v>30851475</v>
      </c>
      <c r="H198" s="183">
        <v>0</v>
      </c>
      <c r="I198" s="115">
        <v>86</v>
      </c>
      <c r="J198" s="111">
        <f>VLOOKUP(G198,'[2]Seguimiento WOS TROV'!$H:$L,5,0)</f>
        <v>86</v>
      </c>
      <c r="K198" s="116">
        <f>VLOOKUP(G198,'[2]Seguimiento WOS TROV'!$H:$M,6,0)</f>
        <v>0</v>
      </c>
      <c r="L198" s="116">
        <f>VLOOKUP(G198,'[2]Seguimiento WOS TROV'!$H:$N,7,0)</f>
        <v>0</v>
      </c>
      <c r="M198" s="116">
        <f>VLOOKUP(G198,'[2]Seguimiento WOS TROV'!$H:$O,8,0)</f>
        <v>0</v>
      </c>
      <c r="N198" s="125">
        <f t="shared" si="20"/>
        <v>0</v>
      </c>
      <c r="O198" s="125">
        <f t="shared" si="21"/>
        <v>0</v>
      </c>
      <c r="P198" s="269">
        <f>IFERROR(VLOOKUP(C198,Sheet18!A:B,2,0),0)</f>
        <v>38.200000000000003</v>
      </c>
      <c r="Q198" s="270">
        <f t="shared" si="22"/>
        <v>0</v>
      </c>
      <c r="R198" s="119">
        <v>45680</v>
      </c>
      <c r="S198" s="119">
        <v>45680</v>
      </c>
      <c r="T198" s="117">
        <f t="shared" si="18"/>
        <v>45681</v>
      </c>
      <c r="U198" s="117">
        <f t="shared" si="17"/>
        <v>45684</v>
      </c>
      <c r="V198" s="117" t="s">
        <v>560</v>
      </c>
      <c r="W198" s="162" t="s">
        <v>561</v>
      </c>
      <c r="X198" s="162"/>
      <c r="Y198" s="162"/>
      <c r="Z198" s="108"/>
      <c r="AA198" s="108"/>
      <c r="AB198" s="110"/>
      <c r="AC198" s="118"/>
    </row>
    <row r="199" spans="1:29" s="126" customFormat="1" ht="10.5" x14ac:dyDescent="0.2">
      <c r="A199" s="120" t="str">
        <f t="shared" si="19"/>
        <v>L50-E-48-06-30-90-MULT-15X35POUS271792</v>
      </c>
      <c r="B199" s="81">
        <v>45678</v>
      </c>
      <c r="C199" s="120" t="s">
        <v>2505</v>
      </c>
      <c r="D199" s="278" t="s">
        <v>2910</v>
      </c>
      <c r="E199" s="108" t="s">
        <v>87</v>
      </c>
      <c r="F199" s="108" t="s">
        <v>2873</v>
      </c>
      <c r="G199" s="108">
        <v>30851476</v>
      </c>
      <c r="H199" s="183">
        <v>0</v>
      </c>
      <c r="I199" s="115">
        <v>38</v>
      </c>
      <c r="J199" s="111">
        <f>VLOOKUP(G199,'[2]Seguimiento WOS TROV'!$H:$L,5,0)</f>
        <v>38</v>
      </c>
      <c r="K199" s="116">
        <f>VLOOKUP(G199,'[2]Seguimiento WOS TROV'!$H:$M,6,0)</f>
        <v>0</v>
      </c>
      <c r="L199" s="116">
        <f>VLOOKUP(G199,'[2]Seguimiento WOS TROV'!$H:$N,7,0)</f>
        <v>0</v>
      </c>
      <c r="M199" s="116">
        <f>VLOOKUP(G199,'[2]Seguimiento WOS TROV'!$H:$O,8,0)</f>
        <v>0</v>
      </c>
      <c r="N199" s="125">
        <f t="shared" si="20"/>
        <v>0</v>
      </c>
      <c r="O199" s="125">
        <f t="shared" si="21"/>
        <v>0</v>
      </c>
      <c r="P199" s="269">
        <f>IFERROR(VLOOKUP(C199,Sheet18!A:B,2,0),0)</f>
        <v>132.24</v>
      </c>
      <c r="Q199" s="270">
        <f t="shared" si="22"/>
        <v>0</v>
      </c>
      <c r="R199" s="119">
        <v>45680</v>
      </c>
      <c r="S199" s="119">
        <v>45680</v>
      </c>
      <c r="T199" s="117">
        <f t="shared" si="18"/>
        <v>45681</v>
      </c>
      <c r="U199" s="117">
        <f t="shared" si="17"/>
        <v>45684</v>
      </c>
      <c r="V199" s="117" t="s">
        <v>560</v>
      </c>
      <c r="W199" s="162" t="s">
        <v>561</v>
      </c>
      <c r="X199" s="162"/>
      <c r="Y199" s="162"/>
      <c r="Z199" s="108"/>
      <c r="AA199" s="108"/>
      <c r="AB199" s="110"/>
      <c r="AC199" s="118"/>
    </row>
    <row r="200" spans="1:29" s="126" customFormat="1" ht="10.5" x14ac:dyDescent="0.2">
      <c r="A200" s="120" t="str">
        <f t="shared" si="19"/>
        <v>L50-I-48-08-27-80-MULT-9X29POUS271806</v>
      </c>
      <c r="B200" s="81">
        <v>45678</v>
      </c>
      <c r="C200" s="120" t="s">
        <v>2513</v>
      </c>
      <c r="D200" s="278" t="s">
        <v>2911</v>
      </c>
      <c r="E200" s="108" t="s">
        <v>87</v>
      </c>
      <c r="F200" s="108" t="s">
        <v>2459</v>
      </c>
      <c r="G200" s="108">
        <v>30851480</v>
      </c>
      <c r="H200" s="183">
        <v>0</v>
      </c>
      <c r="I200" s="115">
        <v>20</v>
      </c>
      <c r="J200" s="111">
        <f>VLOOKUP(G200,'[2]Seguimiento WOS TROV'!$H:$L,5,0)</f>
        <v>20</v>
      </c>
      <c r="K200" s="116">
        <f>VLOOKUP(G200,'[2]Seguimiento WOS TROV'!$H:$M,6,0)</f>
        <v>0</v>
      </c>
      <c r="L200" s="116">
        <f>VLOOKUP(G200,'[2]Seguimiento WOS TROV'!$H:$N,7,0)</f>
        <v>0</v>
      </c>
      <c r="M200" s="116">
        <f>VLOOKUP(G200,'[2]Seguimiento WOS TROV'!$H:$O,8,0)</f>
        <v>0</v>
      </c>
      <c r="N200" s="125">
        <f t="shared" si="20"/>
        <v>0</v>
      </c>
      <c r="O200" s="125">
        <f t="shared" si="21"/>
        <v>0</v>
      </c>
      <c r="P200" s="269">
        <f>IFERROR(VLOOKUP(C200,Sheet18!A:B,2,0),0)</f>
        <v>137.65</v>
      </c>
      <c r="Q200" s="270">
        <f t="shared" si="22"/>
        <v>0</v>
      </c>
      <c r="R200" s="119">
        <v>45680</v>
      </c>
      <c r="S200" s="119">
        <v>45680</v>
      </c>
      <c r="T200" s="117">
        <f t="shared" si="18"/>
        <v>45681</v>
      </c>
      <c r="U200" s="117">
        <f t="shared" si="17"/>
        <v>45684</v>
      </c>
      <c r="V200" s="117" t="s">
        <v>560</v>
      </c>
      <c r="W200" s="162" t="s">
        <v>561</v>
      </c>
      <c r="X200" s="162"/>
      <c r="Y200" s="162"/>
      <c r="Z200" s="108"/>
      <c r="AA200" s="108"/>
      <c r="AB200" s="110"/>
      <c r="AC200" s="118"/>
    </row>
    <row r="201" spans="1:29" s="126" customFormat="1" ht="10.5" x14ac:dyDescent="0.2">
      <c r="A201" s="120" t="str">
        <f t="shared" si="19"/>
        <v>L50-E-48-08-40-80-MULT-40X40POUS271878</v>
      </c>
      <c r="B201" s="81">
        <v>45678</v>
      </c>
      <c r="C201" s="120" t="s">
        <v>2787</v>
      </c>
      <c r="D201" s="278" t="s">
        <v>2910</v>
      </c>
      <c r="E201" s="108" t="s">
        <v>87</v>
      </c>
      <c r="F201" s="108" t="s">
        <v>2876</v>
      </c>
      <c r="G201" s="108">
        <v>30851482</v>
      </c>
      <c r="H201" s="183">
        <v>0</v>
      </c>
      <c r="I201" s="115">
        <v>3</v>
      </c>
      <c r="J201" s="111">
        <f>VLOOKUP(G201,'[2]Seguimiento WOS TROV'!$H:$L,5,0)</f>
        <v>3</v>
      </c>
      <c r="K201" s="116">
        <f>VLOOKUP(G201,'[2]Seguimiento WOS TROV'!$H:$M,6,0)</f>
        <v>0</v>
      </c>
      <c r="L201" s="116">
        <f>VLOOKUP(G201,'[2]Seguimiento WOS TROV'!$H:$N,7,0)</f>
        <v>0</v>
      </c>
      <c r="M201" s="116">
        <f>VLOOKUP(G201,'[2]Seguimiento WOS TROV'!$H:$O,8,0)</f>
        <v>0</v>
      </c>
      <c r="N201" s="125">
        <f t="shared" si="20"/>
        <v>0</v>
      </c>
      <c r="O201" s="125">
        <f t="shared" si="21"/>
        <v>0</v>
      </c>
      <c r="P201" s="269">
        <f>IFERROR(VLOOKUP(C201,Sheet18!A:B,2,0),0)</f>
        <v>131.26</v>
      </c>
      <c r="Q201" s="270">
        <f t="shared" si="22"/>
        <v>0</v>
      </c>
      <c r="R201" s="119">
        <v>45680</v>
      </c>
      <c r="S201" s="119">
        <v>45680</v>
      </c>
      <c r="T201" s="117">
        <f t="shared" si="18"/>
        <v>45681</v>
      </c>
      <c r="U201" s="117">
        <f t="shared" si="17"/>
        <v>45684</v>
      </c>
      <c r="V201" s="117" t="s">
        <v>560</v>
      </c>
      <c r="W201" s="162" t="s">
        <v>561</v>
      </c>
      <c r="X201" s="162"/>
      <c r="Y201" s="162"/>
      <c r="Z201" s="108"/>
      <c r="AA201" s="108"/>
      <c r="AB201" s="110"/>
      <c r="AC201" s="118"/>
    </row>
    <row r="202" spans="1:29" s="126" customFormat="1" ht="10.5" x14ac:dyDescent="0.2">
      <c r="A202" s="120" t="str">
        <f t="shared" si="19"/>
        <v>L50-E-48-10-30-90-MULT-15X23POUS271883</v>
      </c>
      <c r="B202" s="81">
        <v>45678</v>
      </c>
      <c r="C202" s="120" t="s">
        <v>2791</v>
      </c>
      <c r="D202" s="278" t="s">
        <v>2910</v>
      </c>
      <c r="E202" s="108" t="s">
        <v>87</v>
      </c>
      <c r="F202" s="108" t="s">
        <v>2877</v>
      </c>
      <c r="G202" s="108">
        <v>30851483</v>
      </c>
      <c r="H202" s="183">
        <v>0</v>
      </c>
      <c r="I202" s="115">
        <v>14</v>
      </c>
      <c r="J202" s="111">
        <f>VLOOKUP(G202,'[2]Seguimiento WOS TROV'!$H:$L,5,0)</f>
        <v>14</v>
      </c>
      <c r="K202" s="116">
        <f>VLOOKUP(G202,'[2]Seguimiento WOS TROV'!$H:$M,6,0)</f>
        <v>0</v>
      </c>
      <c r="L202" s="116">
        <f>VLOOKUP(G202,'[2]Seguimiento WOS TROV'!$H:$N,7,0)</f>
        <v>0</v>
      </c>
      <c r="M202" s="116">
        <f>VLOOKUP(G202,'[2]Seguimiento WOS TROV'!$H:$O,8,0)</f>
        <v>0</v>
      </c>
      <c r="N202" s="125">
        <f t="shared" si="20"/>
        <v>0</v>
      </c>
      <c r="O202" s="125">
        <f t="shared" si="21"/>
        <v>0</v>
      </c>
      <c r="P202" s="269">
        <f>IFERROR(VLOOKUP(C202,Sheet18!A:B,2,0),0)</f>
        <v>132.24</v>
      </c>
      <c r="Q202" s="270">
        <f t="shared" si="22"/>
        <v>0</v>
      </c>
      <c r="R202" s="119">
        <v>45680</v>
      </c>
      <c r="S202" s="119">
        <v>45680</v>
      </c>
      <c r="T202" s="117">
        <f t="shared" si="18"/>
        <v>45681</v>
      </c>
      <c r="U202" s="117">
        <f t="shared" si="17"/>
        <v>45684</v>
      </c>
      <c r="V202" s="117" t="s">
        <v>560</v>
      </c>
      <c r="W202" s="162" t="s">
        <v>561</v>
      </c>
      <c r="X202" s="162"/>
      <c r="Y202" s="162"/>
      <c r="Z202" s="108"/>
      <c r="AA202" s="108"/>
      <c r="AB202" s="110"/>
      <c r="AC202" s="118"/>
    </row>
    <row r="203" spans="1:29" s="126" customFormat="1" ht="10.5" x14ac:dyDescent="0.2">
      <c r="A203" s="120" t="str">
        <f t="shared" si="19"/>
        <v>L50-I-48-04-30-90-MULT-55X25POUS271881</v>
      </c>
      <c r="B203" s="81">
        <v>45678</v>
      </c>
      <c r="C203" s="120" t="s">
        <v>2800</v>
      </c>
      <c r="D203" s="278" t="s">
        <v>2911</v>
      </c>
      <c r="E203" s="108" t="s">
        <v>87</v>
      </c>
      <c r="F203" s="108" t="s">
        <v>2540</v>
      </c>
      <c r="G203" s="108">
        <v>30851484</v>
      </c>
      <c r="H203" s="183">
        <v>0</v>
      </c>
      <c r="I203" s="115">
        <v>2</v>
      </c>
      <c r="J203" s="111">
        <f>VLOOKUP(G203,'[2]Seguimiento WOS TROV'!$H:$L,5,0)</f>
        <v>2</v>
      </c>
      <c r="K203" s="116">
        <f>VLOOKUP(G203,'[2]Seguimiento WOS TROV'!$H:$M,6,0)</f>
        <v>0</v>
      </c>
      <c r="L203" s="116">
        <f>VLOOKUP(G203,'[2]Seguimiento WOS TROV'!$H:$N,7,0)</f>
        <v>0</v>
      </c>
      <c r="M203" s="116">
        <f>VLOOKUP(G203,'[2]Seguimiento WOS TROV'!$H:$O,8,0)</f>
        <v>0</v>
      </c>
      <c r="N203" s="125">
        <f t="shared" si="20"/>
        <v>0</v>
      </c>
      <c r="O203" s="125">
        <f t="shared" si="21"/>
        <v>0</v>
      </c>
      <c r="P203" s="269">
        <f>IFERROR(VLOOKUP(C203,Sheet18!A:B,2,0),0)</f>
        <v>131.08000000000001</v>
      </c>
      <c r="Q203" s="270">
        <f t="shared" si="22"/>
        <v>0</v>
      </c>
      <c r="R203" s="119">
        <v>45680</v>
      </c>
      <c r="S203" s="119">
        <v>45680</v>
      </c>
      <c r="T203" s="117">
        <f t="shared" si="18"/>
        <v>45681</v>
      </c>
      <c r="U203" s="117">
        <f t="shared" si="17"/>
        <v>45684</v>
      </c>
      <c r="V203" s="117" t="s">
        <v>2991</v>
      </c>
      <c r="W203" s="162" t="s">
        <v>561</v>
      </c>
      <c r="X203" s="162"/>
      <c r="Y203" s="162"/>
      <c r="Z203" s="108"/>
      <c r="AA203" s="108"/>
      <c r="AB203" s="110"/>
      <c r="AC203" s="118"/>
    </row>
    <row r="204" spans="1:29" s="126" customFormat="1" ht="10.5" x14ac:dyDescent="0.2">
      <c r="A204" s="120" t="str">
        <f t="shared" si="19"/>
        <v>L50-I-48-04-35-90-MULT-ASYMPOUS271884</v>
      </c>
      <c r="B204" s="81">
        <v>45678</v>
      </c>
      <c r="C204" s="120" t="s">
        <v>2802</v>
      </c>
      <c r="D204" s="278" t="s">
        <v>2911</v>
      </c>
      <c r="E204" s="108" t="s">
        <v>87</v>
      </c>
      <c r="F204" s="108" t="s">
        <v>2547</v>
      </c>
      <c r="G204" s="108">
        <v>30851485</v>
      </c>
      <c r="H204" s="183">
        <v>0</v>
      </c>
      <c r="I204" s="115">
        <v>2</v>
      </c>
      <c r="J204" s="111">
        <f>VLOOKUP(G204,'[2]Seguimiento WOS TROV'!$H:$L,5,0)</f>
        <v>2</v>
      </c>
      <c r="K204" s="116">
        <f>VLOOKUP(G204,'[2]Seguimiento WOS TROV'!$H:$M,6,0)</f>
        <v>0</v>
      </c>
      <c r="L204" s="116">
        <f>VLOOKUP(G204,'[2]Seguimiento WOS TROV'!$H:$N,7,0)</f>
        <v>0</v>
      </c>
      <c r="M204" s="116">
        <f>VLOOKUP(G204,'[2]Seguimiento WOS TROV'!$H:$O,8,0)</f>
        <v>0</v>
      </c>
      <c r="N204" s="125">
        <f t="shared" si="20"/>
        <v>0</v>
      </c>
      <c r="O204" s="125">
        <f t="shared" si="21"/>
        <v>0</v>
      </c>
      <c r="P204" s="269">
        <f>IFERROR(VLOOKUP(C204,Sheet18!A:B,2,0),0)</f>
        <v>131.99</v>
      </c>
      <c r="Q204" s="270">
        <f t="shared" si="22"/>
        <v>0</v>
      </c>
      <c r="R204" s="119">
        <v>45680</v>
      </c>
      <c r="S204" s="119">
        <v>45680</v>
      </c>
      <c r="T204" s="117">
        <f t="shared" si="18"/>
        <v>45681</v>
      </c>
      <c r="U204" s="117">
        <f t="shared" si="17"/>
        <v>45684</v>
      </c>
      <c r="V204" s="117" t="s">
        <v>2991</v>
      </c>
      <c r="W204" s="162" t="s">
        <v>561</v>
      </c>
      <c r="X204" s="162"/>
      <c r="Y204" s="162"/>
      <c r="Z204" s="108"/>
      <c r="AA204" s="108"/>
      <c r="AB204" s="110"/>
      <c r="AC204" s="118"/>
    </row>
    <row r="205" spans="1:29" s="126" customFormat="1" ht="10.5" x14ac:dyDescent="0.2">
      <c r="A205" s="276" t="str">
        <f t="shared" si="19"/>
        <v>L50-I-48-08-35-80-MULT-ASYMPOUS271879</v>
      </c>
      <c r="B205" s="364">
        <v>45678</v>
      </c>
      <c r="C205" s="276" t="s">
        <v>2807</v>
      </c>
      <c r="D205" s="278" t="s">
        <v>2911</v>
      </c>
      <c r="E205" s="279" t="s">
        <v>87</v>
      </c>
      <c r="F205" s="279" t="s">
        <v>2878</v>
      </c>
      <c r="G205" s="279">
        <v>30851486</v>
      </c>
      <c r="H205" s="183">
        <v>0</v>
      </c>
      <c r="I205" s="280">
        <v>1</v>
      </c>
      <c r="J205" s="111">
        <f>VLOOKUP(G205,'[2]Seguimiento WOS TROV'!$H:$L,5,0)</f>
        <v>1</v>
      </c>
      <c r="K205" s="116">
        <f>VLOOKUP(G205,'[2]Seguimiento WOS TROV'!$H:$M,6,0)</f>
        <v>0</v>
      </c>
      <c r="L205" s="116">
        <f>VLOOKUP(G205,'[2]Seguimiento WOS TROV'!$H:$N,7,0)</f>
        <v>0</v>
      </c>
      <c r="M205" s="116">
        <f>VLOOKUP(G205,'[2]Seguimiento WOS TROV'!$H:$O,8,0)</f>
        <v>0</v>
      </c>
      <c r="N205" s="281">
        <f t="shared" si="20"/>
        <v>0</v>
      </c>
      <c r="O205" s="281">
        <f t="shared" si="21"/>
        <v>0</v>
      </c>
      <c r="P205" s="269">
        <f>IFERROR(VLOOKUP(C205,Sheet18!A:B,2,0),0)</f>
        <v>131.65</v>
      </c>
      <c r="Q205" s="270">
        <f t="shared" si="22"/>
        <v>0</v>
      </c>
      <c r="R205" s="383">
        <v>45680</v>
      </c>
      <c r="S205" s="383">
        <v>45680</v>
      </c>
      <c r="T205" s="282">
        <f t="shared" si="18"/>
        <v>45681</v>
      </c>
      <c r="U205" s="282">
        <f t="shared" si="17"/>
        <v>45684</v>
      </c>
      <c r="V205" s="117" t="s">
        <v>560</v>
      </c>
      <c r="W205" s="162" t="s">
        <v>561</v>
      </c>
      <c r="X205" s="162"/>
      <c r="Y205" s="162"/>
      <c r="Z205" s="108"/>
      <c r="AA205" s="108"/>
      <c r="AB205" s="110"/>
      <c r="AC205" s="118"/>
    </row>
    <row r="206" spans="1:29" s="126" customFormat="1" ht="10.5" x14ac:dyDescent="0.2">
      <c r="A206" s="120" t="str">
        <f t="shared" si="19"/>
        <v>L50-E-48-10-27-90-MULT-120POUS270342</v>
      </c>
      <c r="B206" s="121">
        <v>45604</v>
      </c>
      <c r="C206" s="120" t="s">
        <v>1202</v>
      </c>
      <c r="D206" s="278" t="s">
        <v>363</v>
      </c>
      <c r="E206" s="108" t="s">
        <v>87</v>
      </c>
      <c r="F206" s="108" t="s">
        <v>1053</v>
      </c>
      <c r="G206" s="108">
        <v>30850600</v>
      </c>
      <c r="H206" s="183">
        <v>0</v>
      </c>
      <c r="I206" s="115">
        <v>1</v>
      </c>
      <c r="J206" s="111">
        <f>VLOOKUP(G206,'[2]Seguimiento WOS TROV'!$H:$L,5,0)</f>
        <v>1</v>
      </c>
      <c r="K206" s="116">
        <f>VLOOKUP(G206,'[2]Seguimiento WOS TROV'!$H:$M,6,0)</f>
        <v>0</v>
      </c>
      <c r="L206" s="116">
        <f>VLOOKUP(G206,'[2]Seguimiento WOS TROV'!$H:$N,7,0)</f>
        <v>0</v>
      </c>
      <c r="M206" s="116">
        <f>VLOOKUP(G206,'[2]Seguimiento WOS TROV'!$H:$O,8,0)</f>
        <v>0</v>
      </c>
      <c r="N206" s="125">
        <f t="shared" si="20"/>
        <v>0</v>
      </c>
      <c r="O206" s="125">
        <f t="shared" si="21"/>
        <v>0</v>
      </c>
      <c r="P206" s="269">
        <v>127.93</v>
      </c>
      <c r="Q206" s="270">
        <f t="shared" si="22"/>
        <v>0</v>
      </c>
      <c r="R206" s="119">
        <v>45610</v>
      </c>
      <c r="S206" s="119">
        <v>45681</v>
      </c>
      <c r="T206" s="117">
        <f t="shared" si="18"/>
        <v>45684</v>
      </c>
      <c r="U206" s="117">
        <f t="shared" si="17"/>
        <v>45685</v>
      </c>
      <c r="V206" s="117" t="s">
        <v>560</v>
      </c>
      <c r="W206" s="162" t="s">
        <v>561</v>
      </c>
      <c r="X206" s="162" t="s">
        <v>561</v>
      </c>
      <c r="Y206" s="162" t="e">
        <f>VLOOKUP(G206,[4]Sheet14!$A:$A,1,0)</f>
        <v>#N/A</v>
      </c>
      <c r="Z206" s="108" t="e">
        <f>VLOOKUP(G206,#REF!,1,0)</f>
        <v>#REF!</v>
      </c>
      <c r="AA206" s="108"/>
      <c r="AB206" s="110"/>
      <c r="AC206" s="118"/>
    </row>
    <row r="207" spans="1:29" s="126" customFormat="1" ht="13" x14ac:dyDescent="0.2">
      <c r="A207" s="284" t="str">
        <f t="shared" si="19"/>
        <v>L50-E-48-12-30-90-MULT-LOLPOUS270172</v>
      </c>
      <c r="B207" s="292">
        <v>45583</v>
      </c>
      <c r="C207" s="401" t="s">
        <v>982</v>
      </c>
      <c r="D207" s="278" t="s">
        <v>363</v>
      </c>
      <c r="E207" s="286" t="s">
        <v>87</v>
      </c>
      <c r="F207" s="302" t="s">
        <v>983</v>
      </c>
      <c r="G207" s="286">
        <v>30850434</v>
      </c>
      <c r="H207" s="183">
        <v>0</v>
      </c>
      <c r="I207" s="287">
        <v>8</v>
      </c>
      <c r="J207" s="111">
        <f>VLOOKUP(G207,'[2]Seguimiento WOS TROV'!$H:$L,5,0)</f>
        <v>8</v>
      </c>
      <c r="K207" s="116">
        <f>VLOOKUP(G207,'[2]Seguimiento WOS TROV'!$H:$M,6,0)</f>
        <v>0</v>
      </c>
      <c r="L207" s="116">
        <f>VLOOKUP(G207,'[2]Seguimiento WOS TROV'!$H:$N,7,0)</f>
        <v>0</v>
      </c>
      <c r="M207" s="116">
        <f>VLOOKUP(G207,'[2]Seguimiento WOS TROV'!$H:$O,8,0)</f>
        <v>0</v>
      </c>
      <c r="N207" s="289">
        <f t="shared" si="20"/>
        <v>0</v>
      </c>
      <c r="O207" s="289">
        <f t="shared" si="21"/>
        <v>0</v>
      </c>
      <c r="P207" s="269">
        <v>133.21</v>
      </c>
      <c r="Q207" s="270">
        <f t="shared" si="22"/>
        <v>0</v>
      </c>
      <c r="R207" s="382">
        <v>45635</v>
      </c>
      <c r="S207" s="382">
        <v>45681</v>
      </c>
      <c r="T207" s="290">
        <f t="shared" si="18"/>
        <v>45684</v>
      </c>
      <c r="U207" s="290">
        <f t="shared" si="17"/>
        <v>45685</v>
      </c>
      <c r="V207" s="117" t="s">
        <v>560</v>
      </c>
      <c r="W207" s="162" t="s">
        <v>561</v>
      </c>
      <c r="X207" s="162" t="s">
        <v>561</v>
      </c>
      <c r="Y207" s="162">
        <f>VLOOKUP(G207,[4]Sheet14!$A:$A,1,0)</f>
        <v>30850434</v>
      </c>
      <c r="Z207" s="108" t="e">
        <f>VLOOKUP(G207,#REF!,1,0)</f>
        <v>#REF!</v>
      </c>
      <c r="AA207" s="108"/>
      <c r="AB207" s="108"/>
      <c r="AC207" s="118"/>
    </row>
    <row r="208" spans="1:29" s="126" customFormat="1" ht="10.5" x14ac:dyDescent="0.2">
      <c r="A208" s="120" t="str">
        <f t="shared" si="19"/>
        <v>L50-E-48-10-BL-MULT-40X60POUS271569</v>
      </c>
      <c r="B208" s="81">
        <v>45628</v>
      </c>
      <c r="C208" s="120" t="s">
        <v>1108</v>
      </c>
      <c r="D208" s="278" t="s">
        <v>363</v>
      </c>
      <c r="E208" s="108" t="s">
        <v>87</v>
      </c>
      <c r="F208" s="108" t="s">
        <v>1815</v>
      </c>
      <c r="G208" s="108">
        <v>30850938</v>
      </c>
      <c r="H208" s="183">
        <v>0</v>
      </c>
      <c r="I208" s="115">
        <v>4</v>
      </c>
      <c r="J208" s="111">
        <f>VLOOKUP(G208,'[2]Seguimiento WOS TROV'!$H:$L,5,0)</f>
        <v>4</v>
      </c>
      <c r="K208" s="116">
        <f>VLOOKUP(G208,'[2]Seguimiento WOS TROV'!$H:$M,6,0)</f>
        <v>0</v>
      </c>
      <c r="L208" s="116">
        <f>VLOOKUP(G208,'[2]Seguimiento WOS TROV'!$H:$N,7,0)</f>
        <v>0</v>
      </c>
      <c r="M208" s="116">
        <f>VLOOKUP(G208,'[2]Seguimiento WOS TROV'!$H:$O,8,0)</f>
        <v>0</v>
      </c>
      <c r="N208" s="125">
        <f t="shared" si="20"/>
        <v>0</v>
      </c>
      <c r="O208" s="125">
        <f t="shared" si="21"/>
        <v>0</v>
      </c>
      <c r="P208" s="269">
        <v>170.74</v>
      </c>
      <c r="Q208" s="270">
        <f t="shared" si="22"/>
        <v>0</v>
      </c>
      <c r="R208" s="119">
        <v>45635</v>
      </c>
      <c r="S208" s="119">
        <v>45681</v>
      </c>
      <c r="T208" s="117">
        <f t="shared" si="18"/>
        <v>45684</v>
      </c>
      <c r="U208" s="117">
        <f t="shared" si="17"/>
        <v>45685</v>
      </c>
      <c r="V208" s="117" t="s">
        <v>560</v>
      </c>
      <c r="W208" s="162" t="s">
        <v>561</v>
      </c>
      <c r="X208" s="162" t="s">
        <v>561</v>
      </c>
      <c r="Y208" s="162" t="e">
        <f>VLOOKUP(G208,[4]Sheet14!$A:$A,1,0)</f>
        <v>#N/A</v>
      </c>
      <c r="Z208" s="108" t="e">
        <f>VLOOKUP(G208,#REF!,1,0)</f>
        <v>#REF!</v>
      </c>
      <c r="AA208" s="108"/>
      <c r="AB208" s="110"/>
      <c r="AC208" s="118"/>
    </row>
    <row r="209" spans="1:29" s="126" customFormat="1" ht="10.5" x14ac:dyDescent="0.2">
      <c r="A209" s="120" t="str">
        <f t="shared" si="19"/>
        <v>L50-I-48-10-40-90-MULT-25X45POUS270993</v>
      </c>
      <c r="B209" s="81">
        <v>45636</v>
      </c>
      <c r="C209" s="273" t="s">
        <v>1996</v>
      </c>
      <c r="D209" s="278" t="s">
        <v>365</v>
      </c>
      <c r="E209" s="108" t="s">
        <v>87</v>
      </c>
      <c r="F209" s="108" t="s">
        <v>1136</v>
      </c>
      <c r="G209" s="108">
        <v>30851061</v>
      </c>
      <c r="H209" s="183">
        <v>0</v>
      </c>
      <c r="I209" s="115">
        <v>39</v>
      </c>
      <c r="J209" s="111">
        <f>VLOOKUP(G209,'[2]Seguimiento WOS TROV'!$H:$L,5,0)</f>
        <v>39</v>
      </c>
      <c r="K209" s="116">
        <f>VLOOKUP(G209,'[2]Seguimiento WOS TROV'!$H:$M,6,0)</f>
        <v>0</v>
      </c>
      <c r="L209" s="116">
        <f>VLOOKUP(G209,'[2]Seguimiento WOS TROV'!$H:$N,7,0)</f>
        <v>0</v>
      </c>
      <c r="M209" s="116">
        <f>VLOOKUP(G209,'[2]Seguimiento WOS TROV'!$H:$O,8,0)</f>
        <v>0</v>
      </c>
      <c r="N209" s="125">
        <f t="shared" si="20"/>
        <v>0</v>
      </c>
      <c r="O209" s="125">
        <f t="shared" si="21"/>
        <v>0</v>
      </c>
      <c r="P209" s="269">
        <v>131.74</v>
      </c>
      <c r="Q209" s="270">
        <f t="shared" si="22"/>
        <v>0</v>
      </c>
      <c r="R209" s="119">
        <v>45637</v>
      </c>
      <c r="S209" s="119">
        <v>45681</v>
      </c>
      <c r="T209" s="117">
        <f t="shared" si="18"/>
        <v>45684</v>
      </c>
      <c r="U209" s="117">
        <f t="shared" ref="U209:U270" si="23">WORKDAY(T209,1)</f>
        <v>45685</v>
      </c>
      <c r="V209" s="117" t="s">
        <v>560</v>
      </c>
      <c r="W209" s="162" t="s">
        <v>561</v>
      </c>
      <c r="X209" s="162" t="s">
        <v>561</v>
      </c>
      <c r="Y209" s="162"/>
      <c r="Z209" s="108" t="e">
        <f>VLOOKUP(G209,#REF!,1,0)</f>
        <v>#REF!</v>
      </c>
      <c r="AA209" s="108"/>
      <c r="AB209" s="110"/>
      <c r="AC209" s="118"/>
    </row>
    <row r="210" spans="1:29" s="126" customFormat="1" ht="10.5" x14ac:dyDescent="0.2">
      <c r="A210" s="120" t="str">
        <f t="shared" si="19"/>
        <v>L35-I-12-06-35-80-MULT-120POUS272157</v>
      </c>
      <c r="B210" s="81">
        <v>45674</v>
      </c>
      <c r="C210" s="362" t="s">
        <v>493</v>
      </c>
      <c r="D210" s="278" t="s">
        <v>360</v>
      </c>
      <c r="E210" s="108" t="s">
        <v>87</v>
      </c>
      <c r="F210" s="305" t="s">
        <v>2931</v>
      </c>
      <c r="G210" s="108">
        <v>30851441</v>
      </c>
      <c r="H210" s="183">
        <v>0</v>
      </c>
      <c r="I210" s="115">
        <v>36</v>
      </c>
      <c r="J210" s="111">
        <f>VLOOKUP(G210,'[2]Seguimiento WOS TROV'!$H:$L,5,0)</f>
        <v>36</v>
      </c>
      <c r="K210" s="116">
        <f>VLOOKUP(G210,'[2]Seguimiento WOS TROV'!$H:$M,6,0)</f>
        <v>0</v>
      </c>
      <c r="L210" s="116">
        <f>VLOOKUP(G210,'[2]Seguimiento WOS TROV'!$H:$N,7,0)</f>
        <v>0</v>
      </c>
      <c r="M210" s="116">
        <f>VLOOKUP(G210,'[2]Seguimiento WOS TROV'!$H:$O,8,0)</f>
        <v>0</v>
      </c>
      <c r="N210" s="125">
        <f t="shared" si="20"/>
        <v>0</v>
      </c>
      <c r="O210" s="125">
        <f t="shared" si="21"/>
        <v>0</v>
      </c>
      <c r="P210" s="269">
        <f>IFERROR(VLOOKUP(C210,Sheet18!A:B,2,0),0)</f>
        <v>38.020000000000003</v>
      </c>
      <c r="Q210" s="270">
        <f t="shared" si="22"/>
        <v>0</v>
      </c>
      <c r="R210" s="119">
        <v>45681</v>
      </c>
      <c r="S210" s="119">
        <v>45681</v>
      </c>
      <c r="T210" s="117">
        <f t="shared" ref="T210:T269" si="24">WORKDAY(S210,1)</f>
        <v>45684</v>
      </c>
      <c r="U210" s="117">
        <f t="shared" si="23"/>
        <v>45685</v>
      </c>
      <c r="V210" s="117" t="s">
        <v>560</v>
      </c>
      <c r="W210" s="162" t="s">
        <v>561</v>
      </c>
      <c r="X210" s="162"/>
      <c r="Y210" s="162"/>
      <c r="Z210" s="108"/>
      <c r="AA210" s="108"/>
      <c r="AB210" s="110"/>
      <c r="AC210" s="118"/>
    </row>
    <row r="211" spans="1:29" s="126" customFormat="1" ht="10.5" x14ac:dyDescent="0.2">
      <c r="A211" s="276" t="str">
        <f t="shared" si="19"/>
        <v>L50-E-48-06-35-80-MULT-LOLPOUS270936</v>
      </c>
      <c r="B211" s="364">
        <v>45644</v>
      </c>
      <c r="C211" s="276" t="s">
        <v>696</v>
      </c>
      <c r="D211" s="278" t="s">
        <v>363</v>
      </c>
      <c r="E211" s="279" t="s">
        <v>87</v>
      </c>
      <c r="F211" s="279" t="s">
        <v>1212</v>
      </c>
      <c r="G211" s="279">
        <v>30851167</v>
      </c>
      <c r="H211" s="183">
        <v>0</v>
      </c>
      <c r="I211" s="280">
        <v>27</v>
      </c>
      <c r="J211" s="111">
        <f>VLOOKUP(G211,'[2]Seguimiento WOS TROV'!$H:$L,5,0)</f>
        <v>27</v>
      </c>
      <c r="K211" s="116">
        <f>VLOOKUP(G211,'[2]Seguimiento WOS TROV'!$H:$M,6,0)</f>
        <v>0</v>
      </c>
      <c r="L211" s="116">
        <f>VLOOKUP(G211,'[2]Seguimiento WOS TROV'!$H:$N,7,0)</f>
        <v>0</v>
      </c>
      <c r="M211" s="116">
        <f>VLOOKUP(G211,'[2]Seguimiento WOS TROV'!$H:$O,8,0)</f>
        <v>0</v>
      </c>
      <c r="N211" s="281">
        <f t="shared" si="20"/>
        <v>0</v>
      </c>
      <c r="O211" s="281">
        <f t="shared" si="21"/>
        <v>0</v>
      </c>
      <c r="P211" s="269">
        <v>116.36</v>
      </c>
      <c r="Q211" s="270">
        <f t="shared" si="22"/>
        <v>0</v>
      </c>
      <c r="R211" s="383">
        <v>45649</v>
      </c>
      <c r="S211" s="383">
        <v>45681</v>
      </c>
      <c r="T211" s="282">
        <f t="shared" si="24"/>
        <v>45684</v>
      </c>
      <c r="U211" s="282">
        <f t="shared" si="23"/>
        <v>45685</v>
      </c>
      <c r="V211" s="117" t="s">
        <v>560</v>
      </c>
      <c r="W211" s="162" t="s">
        <v>561</v>
      </c>
      <c r="X211" s="162" t="s">
        <v>561</v>
      </c>
      <c r="Y211" s="162"/>
      <c r="Z211" s="108" t="e">
        <f>VLOOKUP(G211,#REF!,1,0)</f>
        <v>#REF!</v>
      </c>
      <c r="AA211" s="108"/>
      <c r="AB211" s="110"/>
      <c r="AC211" s="118"/>
    </row>
    <row r="212" spans="1:29" s="126" customFormat="1" ht="10.5" x14ac:dyDescent="0.2">
      <c r="A212" s="120" t="str">
        <f t="shared" si="19"/>
        <v>L50-I-48-08-27-90-MULT-9X29POUS269996</v>
      </c>
      <c r="B212" s="81">
        <v>45643</v>
      </c>
      <c r="C212" s="120" t="s">
        <v>465</v>
      </c>
      <c r="D212" s="278" t="s">
        <v>365</v>
      </c>
      <c r="E212" s="108" t="s">
        <v>87</v>
      </c>
      <c r="F212" s="108" t="s">
        <v>457</v>
      </c>
      <c r="G212" s="108">
        <v>30851135</v>
      </c>
      <c r="H212" s="183">
        <v>0</v>
      </c>
      <c r="I212" s="115">
        <v>1</v>
      </c>
      <c r="J212" s="111">
        <f>VLOOKUP(G212,'[2]Seguimiento WOS TROV'!$H:$L,5,0)</f>
        <v>1</v>
      </c>
      <c r="K212" s="116">
        <f>VLOOKUP(G212,'[2]Seguimiento WOS TROV'!$H:$M,6,0)</f>
        <v>0</v>
      </c>
      <c r="L212" s="116">
        <f>VLOOKUP(G212,'[2]Seguimiento WOS TROV'!$H:$N,7,0)</f>
        <v>0</v>
      </c>
      <c r="M212" s="116">
        <f>VLOOKUP(G212,'[2]Seguimiento WOS TROV'!$H:$O,8,0)</f>
        <v>0</v>
      </c>
      <c r="N212" s="125">
        <f t="shared" si="20"/>
        <v>0</v>
      </c>
      <c r="O212" s="125">
        <f t="shared" si="21"/>
        <v>0</v>
      </c>
      <c r="P212" s="269">
        <v>138.63</v>
      </c>
      <c r="Q212" s="270">
        <f t="shared" si="22"/>
        <v>0</v>
      </c>
      <c r="R212" s="119">
        <v>45646</v>
      </c>
      <c r="S212" s="119">
        <v>45681</v>
      </c>
      <c r="T212" s="117">
        <f t="shared" si="24"/>
        <v>45684</v>
      </c>
      <c r="U212" s="117">
        <f t="shared" si="23"/>
        <v>45685</v>
      </c>
      <c r="V212" s="117" t="s">
        <v>604</v>
      </c>
      <c r="W212" s="162" t="s">
        <v>561</v>
      </c>
      <c r="X212" s="162" t="s">
        <v>585</v>
      </c>
      <c r="Y212" s="162"/>
      <c r="Z212" s="108" t="e">
        <f>VLOOKUP(G212,#REF!,1,0)</f>
        <v>#REF!</v>
      </c>
      <c r="AA212" s="108"/>
      <c r="AB212" s="110"/>
      <c r="AC212" s="118">
        <v>0</v>
      </c>
    </row>
    <row r="213" spans="1:29" s="126" customFormat="1" ht="30" x14ac:dyDescent="0.2">
      <c r="A213" s="284" t="str">
        <f t="shared" si="19"/>
        <v>L50-I-48-10-27-80-MULT-15X35POUS271907</v>
      </c>
      <c r="B213" s="365">
        <v>45678</v>
      </c>
      <c r="C213" s="284" t="s">
        <v>897</v>
      </c>
      <c r="D213" s="278" t="s">
        <v>2911</v>
      </c>
      <c r="E213" s="286" t="s">
        <v>87</v>
      </c>
      <c r="F213" s="286" t="s">
        <v>2879</v>
      </c>
      <c r="G213" s="286">
        <v>30851487</v>
      </c>
      <c r="H213" s="183">
        <v>0</v>
      </c>
      <c r="I213" s="287">
        <v>2</v>
      </c>
      <c r="J213" s="111">
        <f>VLOOKUP(G213,'[2]Seguimiento WOS TROV'!$H:$L,5,0)</f>
        <v>2</v>
      </c>
      <c r="K213" s="116">
        <f>VLOOKUP(G213,'[2]Seguimiento WOS TROV'!$H:$M,6,0)</f>
        <v>0</v>
      </c>
      <c r="L213" s="116">
        <f>VLOOKUP(G213,'[2]Seguimiento WOS TROV'!$H:$N,7,0)</f>
        <v>0</v>
      </c>
      <c r="M213" s="116">
        <f>VLOOKUP(G213,'[2]Seguimiento WOS TROV'!$H:$O,8,0)</f>
        <v>0</v>
      </c>
      <c r="N213" s="289">
        <f t="shared" si="20"/>
        <v>0</v>
      </c>
      <c r="O213" s="289">
        <f t="shared" si="21"/>
        <v>0</v>
      </c>
      <c r="P213" s="269">
        <f>IFERROR(VLOOKUP(C213,Sheet18!A:B,2,0),0)</f>
        <v>130.75</v>
      </c>
      <c r="Q213" s="270">
        <f t="shared" si="22"/>
        <v>0</v>
      </c>
      <c r="R213" s="382">
        <v>45681</v>
      </c>
      <c r="S213" s="382">
        <v>45681</v>
      </c>
      <c r="T213" s="290">
        <f t="shared" si="24"/>
        <v>45684</v>
      </c>
      <c r="U213" s="290">
        <f t="shared" si="23"/>
        <v>45685</v>
      </c>
      <c r="V213" s="117" t="s">
        <v>560</v>
      </c>
      <c r="W213" s="162" t="s">
        <v>561</v>
      </c>
      <c r="X213" s="162"/>
      <c r="Y213" s="162"/>
      <c r="Z213" s="108"/>
      <c r="AA213" s="108"/>
      <c r="AB213" s="110"/>
      <c r="AC213" s="118" t="s">
        <v>3024</v>
      </c>
    </row>
    <row r="214" spans="1:29" s="126" customFormat="1" ht="10.5" x14ac:dyDescent="0.2">
      <c r="A214" s="120" t="str">
        <f t="shared" si="19"/>
        <v>L50-I-48-06-30-90-MULT-ASYMPOUS271882</v>
      </c>
      <c r="B214" s="81">
        <v>45678</v>
      </c>
      <c r="C214" s="120" t="s">
        <v>1725</v>
      </c>
      <c r="D214" s="278" t="s">
        <v>2911</v>
      </c>
      <c r="E214" s="108" t="s">
        <v>87</v>
      </c>
      <c r="F214" s="108" t="s">
        <v>2549</v>
      </c>
      <c r="G214" s="108">
        <v>30851489</v>
      </c>
      <c r="H214" s="183">
        <v>0</v>
      </c>
      <c r="I214" s="115">
        <v>45</v>
      </c>
      <c r="J214" s="111">
        <f>VLOOKUP(G214,'[2]Seguimiento WOS TROV'!$H:$L,5,0)</f>
        <v>45</v>
      </c>
      <c r="K214" s="116">
        <f>VLOOKUP(G214,'[2]Seguimiento WOS TROV'!$H:$M,6,0)</f>
        <v>0</v>
      </c>
      <c r="L214" s="116">
        <f>VLOOKUP(G214,'[2]Seguimiento WOS TROV'!$H:$N,7,0)</f>
        <v>0</v>
      </c>
      <c r="M214" s="116">
        <f>VLOOKUP(G214,'[2]Seguimiento WOS TROV'!$H:$O,8,0)</f>
        <v>0</v>
      </c>
      <c r="N214" s="125">
        <f t="shared" si="20"/>
        <v>0</v>
      </c>
      <c r="O214" s="125">
        <f t="shared" si="21"/>
        <v>0</v>
      </c>
      <c r="P214" s="269">
        <f>IFERROR(VLOOKUP(C214,Sheet18!A:B,2,0),0)</f>
        <v>132.63999999999999</v>
      </c>
      <c r="Q214" s="270">
        <f t="shared" si="22"/>
        <v>0</v>
      </c>
      <c r="R214" s="119">
        <v>45681</v>
      </c>
      <c r="S214" s="119">
        <v>45681</v>
      </c>
      <c r="T214" s="117">
        <f t="shared" si="24"/>
        <v>45684</v>
      </c>
      <c r="U214" s="117">
        <f t="shared" si="23"/>
        <v>45685</v>
      </c>
      <c r="V214" s="117" t="s">
        <v>560</v>
      </c>
      <c r="W214" s="162" t="s">
        <v>561</v>
      </c>
      <c r="X214" s="162"/>
      <c r="Y214" s="162"/>
      <c r="Z214" s="108"/>
      <c r="AA214" s="108"/>
      <c r="AB214" s="110"/>
      <c r="AC214" s="118"/>
    </row>
    <row r="215" spans="1:29" s="126" customFormat="1" ht="10.5" x14ac:dyDescent="0.2">
      <c r="A215" s="120" t="str">
        <f t="shared" si="19"/>
        <v>L50-E-48-08-27-90-MULT-9X9POUS271904</v>
      </c>
      <c r="B215" s="81">
        <v>45678</v>
      </c>
      <c r="C215" s="120" t="s">
        <v>2786</v>
      </c>
      <c r="D215" s="278" t="s">
        <v>2910</v>
      </c>
      <c r="E215" s="108" t="s">
        <v>87</v>
      </c>
      <c r="F215" s="108" t="s">
        <v>2881</v>
      </c>
      <c r="G215" s="108">
        <v>30851492</v>
      </c>
      <c r="H215" s="183">
        <v>0</v>
      </c>
      <c r="I215" s="115">
        <v>3</v>
      </c>
      <c r="J215" s="111">
        <f>VLOOKUP(G215,'[2]Seguimiento WOS TROV'!$H:$L,5,0)</f>
        <v>3</v>
      </c>
      <c r="K215" s="116">
        <f>VLOOKUP(G215,'[2]Seguimiento WOS TROV'!$H:$M,6,0)</f>
        <v>0</v>
      </c>
      <c r="L215" s="116">
        <f>VLOOKUP(G215,'[2]Seguimiento WOS TROV'!$H:$N,7,0)</f>
        <v>0</v>
      </c>
      <c r="M215" s="116">
        <f>VLOOKUP(G215,'[2]Seguimiento WOS TROV'!$H:$O,8,0)</f>
        <v>0</v>
      </c>
      <c r="N215" s="125">
        <f t="shared" si="20"/>
        <v>0</v>
      </c>
      <c r="O215" s="125">
        <f t="shared" si="21"/>
        <v>0</v>
      </c>
      <c r="P215" s="269">
        <f>IFERROR(VLOOKUP(C215,Sheet18!A:B,2,0),0)</f>
        <v>139.13999999999999</v>
      </c>
      <c r="Q215" s="270">
        <f t="shared" si="22"/>
        <v>0</v>
      </c>
      <c r="R215" s="119">
        <v>45681</v>
      </c>
      <c r="S215" s="119">
        <v>45681</v>
      </c>
      <c r="T215" s="117">
        <f t="shared" si="24"/>
        <v>45684</v>
      </c>
      <c r="U215" s="117">
        <f t="shared" si="23"/>
        <v>45685</v>
      </c>
      <c r="V215" s="117" t="s">
        <v>560</v>
      </c>
      <c r="W215" s="162" t="s">
        <v>561</v>
      </c>
      <c r="X215" s="162"/>
      <c r="Y215" s="162"/>
      <c r="Z215" s="108"/>
      <c r="AA215" s="108"/>
      <c r="AB215" s="110"/>
      <c r="AC215" s="118"/>
    </row>
    <row r="216" spans="1:29" s="126" customFormat="1" ht="10.5" x14ac:dyDescent="0.2">
      <c r="A216" s="276" t="str">
        <f t="shared" si="19"/>
        <v>L50-I-48-06-30-90-MULT-9X29POUS271857</v>
      </c>
      <c r="B216" s="364">
        <v>45678</v>
      </c>
      <c r="C216" s="276" t="s">
        <v>464</v>
      </c>
      <c r="D216" s="278" t="s">
        <v>2911</v>
      </c>
      <c r="E216" s="279" t="s">
        <v>87</v>
      </c>
      <c r="F216" s="279" t="s">
        <v>2597</v>
      </c>
      <c r="G216" s="279">
        <v>30851494</v>
      </c>
      <c r="H216" s="183">
        <v>0</v>
      </c>
      <c r="I216" s="280">
        <v>3</v>
      </c>
      <c r="J216" s="111">
        <f>VLOOKUP(G216,'[2]Seguimiento WOS TROV'!$H:$L,5,0)</f>
        <v>3</v>
      </c>
      <c r="K216" s="116">
        <f>VLOOKUP(G216,'[2]Seguimiento WOS TROV'!$H:$M,6,0)</f>
        <v>0</v>
      </c>
      <c r="L216" s="116">
        <f>VLOOKUP(G216,'[2]Seguimiento WOS TROV'!$H:$N,7,0)</f>
        <v>0</v>
      </c>
      <c r="M216" s="116">
        <f>VLOOKUP(G216,'[2]Seguimiento WOS TROV'!$H:$O,8,0)</f>
        <v>0</v>
      </c>
      <c r="N216" s="281">
        <f t="shared" si="20"/>
        <v>0</v>
      </c>
      <c r="O216" s="281">
        <f t="shared" si="21"/>
        <v>0</v>
      </c>
      <c r="P216" s="269">
        <f>IFERROR(VLOOKUP(C216,Sheet18!A:B,2,0),0)</f>
        <v>141.74</v>
      </c>
      <c r="Q216" s="270">
        <f t="shared" si="22"/>
        <v>0</v>
      </c>
      <c r="R216" s="383">
        <v>45681</v>
      </c>
      <c r="S216" s="383">
        <v>45681</v>
      </c>
      <c r="T216" s="282">
        <f t="shared" si="24"/>
        <v>45684</v>
      </c>
      <c r="U216" s="282">
        <f t="shared" si="23"/>
        <v>45685</v>
      </c>
      <c r="V216" s="117" t="s">
        <v>560</v>
      </c>
      <c r="W216" s="162" t="s">
        <v>561</v>
      </c>
      <c r="X216" s="162"/>
      <c r="Y216" s="162"/>
      <c r="Z216" s="108"/>
      <c r="AA216" s="108"/>
      <c r="AB216" s="110"/>
      <c r="AC216" s="118"/>
    </row>
    <row r="217" spans="1:29" s="126" customFormat="1" ht="10.5" x14ac:dyDescent="0.2">
      <c r="A217" s="120" t="str">
        <f t="shared" si="19"/>
        <v>L50-E-48-02-27-90-MULT-15X35POUS271938</v>
      </c>
      <c r="B217" s="81">
        <v>45678</v>
      </c>
      <c r="C217" s="120" t="s">
        <v>2777</v>
      </c>
      <c r="D217" s="278" t="s">
        <v>2910</v>
      </c>
      <c r="E217" s="108" t="s">
        <v>87</v>
      </c>
      <c r="F217" s="108" t="s">
        <v>2882</v>
      </c>
      <c r="G217" s="108">
        <v>30851495</v>
      </c>
      <c r="H217" s="183">
        <v>0</v>
      </c>
      <c r="I217" s="115">
        <v>2</v>
      </c>
      <c r="J217" s="111">
        <f>VLOOKUP(G217,'[2]Seguimiento WOS TROV'!$H:$L,5,0)</f>
        <v>2</v>
      </c>
      <c r="K217" s="116">
        <f>VLOOKUP(G217,'[2]Seguimiento WOS TROV'!$H:$M,6,0)</f>
        <v>0</v>
      </c>
      <c r="L217" s="116">
        <f>VLOOKUP(G217,'[2]Seguimiento WOS TROV'!$H:$N,7,0)</f>
        <v>0</v>
      </c>
      <c r="M217" s="116">
        <f>VLOOKUP(G217,'[2]Seguimiento WOS TROV'!$H:$O,8,0)</f>
        <v>0</v>
      </c>
      <c r="N217" s="125">
        <f t="shared" si="20"/>
        <v>0</v>
      </c>
      <c r="O217" s="125">
        <f t="shared" si="21"/>
        <v>0</v>
      </c>
      <c r="P217" s="269">
        <f>IFERROR(VLOOKUP(C217,Sheet18!A:B,2,0),0)</f>
        <v>134.32</v>
      </c>
      <c r="Q217" s="270">
        <f t="shared" si="22"/>
        <v>0</v>
      </c>
      <c r="R217" s="119">
        <v>45681</v>
      </c>
      <c r="S217" s="119">
        <v>45681</v>
      </c>
      <c r="T217" s="117">
        <f t="shared" si="24"/>
        <v>45684</v>
      </c>
      <c r="U217" s="117">
        <f t="shared" si="23"/>
        <v>45685</v>
      </c>
      <c r="V217" s="117" t="s">
        <v>560</v>
      </c>
      <c r="W217" s="162" t="s">
        <v>561</v>
      </c>
      <c r="X217" s="162"/>
      <c r="Y217" s="162"/>
      <c r="Z217" s="108"/>
      <c r="AA217" s="108"/>
      <c r="AB217" s="110"/>
      <c r="AC217" s="118"/>
    </row>
    <row r="218" spans="1:29" s="126" customFormat="1" ht="10.5" x14ac:dyDescent="0.2">
      <c r="A218" s="120" t="str">
        <f t="shared" si="19"/>
        <v>L50-E-48-02-35-80-MULT-40X40POUS271952</v>
      </c>
      <c r="B218" s="81">
        <v>45678</v>
      </c>
      <c r="C218" s="120" t="s">
        <v>2779</v>
      </c>
      <c r="D218" s="278" t="s">
        <v>2910</v>
      </c>
      <c r="E218" s="108" t="s">
        <v>87</v>
      </c>
      <c r="F218" s="108" t="s">
        <v>2883</v>
      </c>
      <c r="G218" s="108">
        <v>30851497</v>
      </c>
      <c r="H218" s="183">
        <v>0</v>
      </c>
      <c r="I218" s="115">
        <v>8</v>
      </c>
      <c r="J218" s="111">
        <f>VLOOKUP(G218,'[2]Seguimiento WOS TROV'!$H:$L,5,0)</f>
        <v>8</v>
      </c>
      <c r="K218" s="116">
        <f>VLOOKUP(G218,'[2]Seguimiento WOS TROV'!$H:$M,6,0)</f>
        <v>0</v>
      </c>
      <c r="L218" s="116">
        <f>VLOOKUP(G218,'[2]Seguimiento WOS TROV'!$H:$N,7,0)</f>
        <v>0</v>
      </c>
      <c r="M218" s="116">
        <f>VLOOKUP(G218,'[2]Seguimiento WOS TROV'!$H:$O,8,0)</f>
        <v>0</v>
      </c>
      <c r="N218" s="125">
        <f t="shared" si="20"/>
        <v>0</v>
      </c>
      <c r="O218" s="125">
        <f t="shared" si="21"/>
        <v>0</v>
      </c>
      <c r="P218" s="269">
        <f>IFERROR(VLOOKUP(C218,Sheet18!A:B,2,0),0)</f>
        <v>133.31</v>
      </c>
      <c r="Q218" s="270">
        <f t="shared" si="22"/>
        <v>0</v>
      </c>
      <c r="R218" s="119">
        <v>45681</v>
      </c>
      <c r="S218" s="119">
        <v>45681</v>
      </c>
      <c r="T218" s="117">
        <f t="shared" si="24"/>
        <v>45684</v>
      </c>
      <c r="U218" s="117">
        <f t="shared" si="23"/>
        <v>45685</v>
      </c>
      <c r="V218" s="117" t="s">
        <v>2991</v>
      </c>
      <c r="W218" s="162" t="s">
        <v>561</v>
      </c>
      <c r="X218" s="162"/>
      <c r="Y218" s="162"/>
      <c r="Z218" s="108"/>
      <c r="AA218" s="108"/>
      <c r="AB218" s="110"/>
      <c r="AC218" s="118"/>
    </row>
    <row r="219" spans="1:29" s="126" customFormat="1" ht="10.5" x14ac:dyDescent="0.2">
      <c r="A219" s="284" t="str">
        <f t="shared" si="19"/>
        <v>L50-I-48-10-30-90-MULT-9X9POUS271940</v>
      </c>
      <c r="B219" s="365">
        <v>45678</v>
      </c>
      <c r="C219" s="284" t="s">
        <v>1489</v>
      </c>
      <c r="D219" s="278" t="s">
        <v>2911</v>
      </c>
      <c r="E219" s="286" t="s">
        <v>87</v>
      </c>
      <c r="F219" s="286" t="s">
        <v>2884</v>
      </c>
      <c r="G219" s="286">
        <v>30851499</v>
      </c>
      <c r="H219" s="183">
        <v>0</v>
      </c>
      <c r="I219" s="287">
        <v>1</v>
      </c>
      <c r="J219" s="111">
        <f>VLOOKUP(G219,'[2]Seguimiento WOS TROV'!$H:$L,5,0)</f>
        <v>1</v>
      </c>
      <c r="K219" s="116">
        <f>VLOOKUP(G219,'[2]Seguimiento WOS TROV'!$H:$M,6,0)</f>
        <v>0</v>
      </c>
      <c r="L219" s="116">
        <f>VLOOKUP(G219,'[2]Seguimiento WOS TROV'!$H:$N,7,0)</f>
        <v>0</v>
      </c>
      <c r="M219" s="116">
        <f>VLOOKUP(G219,'[2]Seguimiento WOS TROV'!$H:$O,8,0)</f>
        <v>0</v>
      </c>
      <c r="N219" s="289">
        <f t="shared" si="20"/>
        <v>0</v>
      </c>
      <c r="O219" s="289">
        <f t="shared" si="21"/>
        <v>0</v>
      </c>
      <c r="P219" s="269">
        <f>IFERROR(VLOOKUP(C219,Sheet18!A:B,2,0),0)</f>
        <v>141.74</v>
      </c>
      <c r="Q219" s="270">
        <f t="shared" si="22"/>
        <v>0</v>
      </c>
      <c r="R219" s="382">
        <v>45681</v>
      </c>
      <c r="S219" s="382">
        <v>45681</v>
      </c>
      <c r="T219" s="290">
        <f t="shared" si="24"/>
        <v>45684</v>
      </c>
      <c r="U219" s="290">
        <f t="shared" si="23"/>
        <v>45685</v>
      </c>
      <c r="V219" s="117" t="s">
        <v>560</v>
      </c>
      <c r="W219" s="162" t="s">
        <v>561</v>
      </c>
      <c r="X219" s="162"/>
      <c r="Y219" s="162"/>
      <c r="Z219" s="108"/>
      <c r="AA219" s="108"/>
      <c r="AB219" s="110"/>
      <c r="AC219" s="118"/>
    </row>
    <row r="220" spans="1:29" s="126" customFormat="1" ht="10.5" x14ac:dyDescent="0.2">
      <c r="A220" s="276" t="str">
        <f t="shared" si="19"/>
        <v>L50-I-48-10-27-90-MULT-70X70POUS271986</v>
      </c>
      <c r="B220" s="364">
        <v>45678</v>
      </c>
      <c r="C220" s="276" t="s">
        <v>2811</v>
      </c>
      <c r="D220" s="278" t="s">
        <v>2911</v>
      </c>
      <c r="E220" s="279" t="s">
        <v>87</v>
      </c>
      <c r="F220" s="279" t="s">
        <v>2609</v>
      </c>
      <c r="G220" s="279">
        <v>30851505</v>
      </c>
      <c r="H220" s="183">
        <v>0</v>
      </c>
      <c r="I220" s="280">
        <v>9</v>
      </c>
      <c r="J220" s="111">
        <f>VLOOKUP(G220,'[2]Seguimiento WOS TROV'!$H:$L,5,0)</f>
        <v>9</v>
      </c>
      <c r="K220" s="116">
        <f>VLOOKUP(G220,'[2]Seguimiento WOS TROV'!$H:$M,6,0)</f>
        <v>0</v>
      </c>
      <c r="L220" s="116">
        <f>VLOOKUP(G220,'[2]Seguimiento WOS TROV'!$H:$N,7,0)</f>
        <v>0</v>
      </c>
      <c r="M220" s="116">
        <f>VLOOKUP(G220,'[2]Seguimiento WOS TROV'!$H:$O,8,0)</f>
        <v>0</v>
      </c>
      <c r="N220" s="281">
        <f t="shared" si="20"/>
        <v>0</v>
      </c>
      <c r="O220" s="281">
        <f t="shared" si="21"/>
        <v>0</v>
      </c>
      <c r="P220" s="269">
        <f>IFERROR(VLOOKUP(C220,Sheet18!A:B,2,0),0)</f>
        <v>130.53</v>
      </c>
      <c r="Q220" s="270">
        <f t="shared" si="22"/>
        <v>0</v>
      </c>
      <c r="R220" s="383">
        <v>45681</v>
      </c>
      <c r="S220" s="383">
        <v>45681</v>
      </c>
      <c r="T220" s="282">
        <f t="shared" si="24"/>
        <v>45684</v>
      </c>
      <c r="U220" s="282">
        <f t="shared" si="23"/>
        <v>45685</v>
      </c>
      <c r="V220" s="117" t="s">
        <v>560</v>
      </c>
      <c r="W220" s="162" t="s">
        <v>561</v>
      </c>
      <c r="X220" s="162"/>
      <c r="Y220" s="162"/>
      <c r="Z220" s="108"/>
      <c r="AA220" s="108"/>
      <c r="AB220" s="110"/>
      <c r="AC220" s="118"/>
    </row>
    <row r="221" spans="1:29" s="126" customFormat="1" ht="10.5" x14ac:dyDescent="0.2">
      <c r="A221" s="120" t="str">
        <f t="shared" si="19"/>
        <v>L35-I-12-04-35-90-MULT-120POUS272058</v>
      </c>
      <c r="B221" s="81">
        <v>45678</v>
      </c>
      <c r="C221" s="120" t="s">
        <v>1014</v>
      </c>
      <c r="D221" s="278" t="s">
        <v>2909</v>
      </c>
      <c r="E221" s="108" t="s">
        <v>87</v>
      </c>
      <c r="F221" s="108" t="s">
        <v>2713</v>
      </c>
      <c r="G221" s="108">
        <v>30851507</v>
      </c>
      <c r="H221" s="183">
        <v>0</v>
      </c>
      <c r="I221" s="115">
        <v>10</v>
      </c>
      <c r="J221" s="111">
        <f>VLOOKUP(G221,'[2]Seguimiento WOS TROV'!$H:$L,5,0)</f>
        <v>10</v>
      </c>
      <c r="K221" s="116">
        <f>VLOOKUP(G221,'[2]Seguimiento WOS TROV'!$H:$M,6,0)</f>
        <v>0</v>
      </c>
      <c r="L221" s="116">
        <f>VLOOKUP(G221,'[2]Seguimiento WOS TROV'!$H:$N,7,0)</f>
        <v>0</v>
      </c>
      <c r="M221" s="116">
        <f>VLOOKUP(G221,'[2]Seguimiento WOS TROV'!$H:$O,8,0)</f>
        <v>0</v>
      </c>
      <c r="N221" s="125">
        <f t="shared" si="20"/>
        <v>0</v>
      </c>
      <c r="O221" s="125">
        <f t="shared" si="21"/>
        <v>0</v>
      </c>
      <c r="P221" s="269">
        <f>IFERROR(VLOOKUP(C221,Sheet18!A:B,2,0),0)</f>
        <v>38.200000000000003</v>
      </c>
      <c r="Q221" s="270">
        <f t="shared" si="22"/>
        <v>0</v>
      </c>
      <c r="R221" s="119">
        <v>45681</v>
      </c>
      <c r="S221" s="119">
        <v>45681</v>
      </c>
      <c r="T221" s="117">
        <f t="shared" si="24"/>
        <v>45684</v>
      </c>
      <c r="U221" s="117">
        <f t="shared" si="23"/>
        <v>45685</v>
      </c>
      <c r="V221" s="117" t="s">
        <v>560</v>
      </c>
      <c r="W221" s="162" t="s">
        <v>561</v>
      </c>
      <c r="X221" s="162"/>
      <c r="Y221" s="162"/>
      <c r="Z221" s="108"/>
      <c r="AA221" s="108"/>
      <c r="AB221" s="110"/>
      <c r="AC221" s="118"/>
    </row>
    <row r="222" spans="1:29" s="126" customFormat="1" ht="50" x14ac:dyDescent="0.2">
      <c r="A222" s="284" t="str">
        <f t="shared" si="19"/>
        <v>L50-I-12-12-30-90-MULT-25X45POUS271376</v>
      </c>
      <c r="B222" s="365">
        <v>45628</v>
      </c>
      <c r="C222" s="284" t="s">
        <v>1642</v>
      </c>
      <c r="D222" s="278" t="s">
        <v>361</v>
      </c>
      <c r="E222" s="286" t="s">
        <v>87</v>
      </c>
      <c r="F222" s="286" t="s">
        <v>1720</v>
      </c>
      <c r="G222" s="286">
        <v>30850919</v>
      </c>
      <c r="H222" s="183">
        <v>0</v>
      </c>
      <c r="I222" s="287">
        <v>1</v>
      </c>
      <c r="J222" s="111">
        <f>VLOOKUP(G222,'[2]Seguimiento WOS TROV'!$H:$L,5,0)</f>
        <v>1</v>
      </c>
      <c r="K222" s="116">
        <f>VLOOKUP(G222,'[2]Seguimiento WOS TROV'!$H:$M,6,0)</f>
        <v>0</v>
      </c>
      <c r="L222" s="116">
        <f>VLOOKUP(G222,'[2]Seguimiento WOS TROV'!$H:$N,7,0)</f>
        <v>0</v>
      </c>
      <c r="M222" s="116">
        <f>VLOOKUP(G222,'[2]Seguimiento WOS TROV'!$H:$O,8,0)</f>
        <v>0</v>
      </c>
      <c r="N222" s="289">
        <f t="shared" si="20"/>
        <v>0</v>
      </c>
      <c r="O222" s="289">
        <f t="shared" si="21"/>
        <v>0</v>
      </c>
      <c r="P222" s="269">
        <v>47.3</v>
      </c>
      <c r="Q222" s="270">
        <f t="shared" si="22"/>
        <v>0</v>
      </c>
      <c r="R222" s="382">
        <v>45635</v>
      </c>
      <c r="S222" s="382">
        <v>45684</v>
      </c>
      <c r="T222" s="290">
        <f t="shared" si="24"/>
        <v>45685</v>
      </c>
      <c r="U222" s="290">
        <f t="shared" si="23"/>
        <v>45686</v>
      </c>
      <c r="V222" s="117" t="s">
        <v>560</v>
      </c>
      <c r="W222" s="162" t="s">
        <v>561</v>
      </c>
      <c r="X222" s="162" t="s">
        <v>561</v>
      </c>
      <c r="Y222" s="162" t="e">
        <f>VLOOKUP(G222,[4]Sheet14!$A:$A,1,0)</f>
        <v>#N/A</v>
      </c>
      <c r="Z222" s="108" t="e">
        <f>VLOOKUP(G222,#REF!,1,0)</f>
        <v>#REF!</v>
      </c>
      <c r="AA222" s="108"/>
      <c r="AB222" s="110"/>
      <c r="AC222" s="118" t="s">
        <v>2859</v>
      </c>
    </row>
    <row r="223" spans="1:29" s="126" customFormat="1" ht="50" x14ac:dyDescent="0.2">
      <c r="A223" s="276" t="str">
        <f t="shared" si="19"/>
        <v>L50-E-48-12-40-80-MULT-9X59POUS271662</v>
      </c>
      <c r="B223" s="364">
        <v>45636</v>
      </c>
      <c r="C223" s="368" t="s">
        <v>1145</v>
      </c>
      <c r="D223" s="278" t="s">
        <v>363</v>
      </c>
      <c r="E223" s="279" t="s">
        <v>87</v>
      </c>
      <c r="F223" s="279" t="s">
        <v>1980</v>
      </c>
      <c r="G223" s="279">
        <v>30851049</v>
      </c>
      <c r="H223" s="183">
        <v>0</v>
      </c>
      <c r="I223" s="280">
        <v>44</v>
      </c>
      <c r="J223" s="111">
        <f>VLOOKUP(G223,'[2]Seguimiento WOS TROV'!$H:$L,5,0)</f>
        <v>44</v>
      </c>
      <c r="K223" s="116">
        <f>VLOOKUP(G223,'[2]Seguimiento WOS TROV'!$H:$M,6,0)</f>
        <v>0</v>
      </c>
      <c r="L223" s="116">
        <f>VLOOKUP(G223,'[2]Seguimiento WOS TROV'!$H:$N,7,0)</f>
        <v>0</v>
      </c>
      <c r="M223" s="116">
        <f>VLOOKUP(G223,'[2]Seguimiento WOS TROV'!$H:$O,8,0)</f>
        <v>0</v>
      </c>
      <c r="N223" s="281">
        <f t="shared" si="20"/>
        <v>0</v>
      </c>
      <c r="O223" s="281">
        <f t="shared" si="21"/>
        <v>0</v>
      </c>
      <c r="P223" s="269">
        <v>132</v>
      </c>
      <c r="Q223" s="270">
        <f t="shared" si="22"/>
        <v>0</v>
      </c>
      <c r="R223" s="383">
        <v>45637</v>
      </c>
      <c r="S223" s="383">
        <v>45684</v>
      </c>
      <c r="T223" s="282">
        <f t="shared" si="24"/>
        <v>45685</v>
      </c>
      <c r="U223" s="282">
        <f t="shared" si="23"/>
        <v>45686</v>
      </c>
      <c r="V223" s="117" t="s">
        <v>560</v>
      </c>
      <c r="W223" s="162" t="s">
        <v>561</v>
      </c>
      <c r="X223" s="162" t="s">
        <v>561</v>
      </c>
      <c r="Y223" s="162"/>
      <c r="Z223" s="108" t="e">
        <f>VLOOKUP(G223,#REF!,1,0)</f>
        <v>#REF!</v>
      </c>
      <c r="AA223" s="108"/>
      <c r="AB223" s="110"/>
      <c r="AC223" s="118" t="s">
        <v>2860</v>
      </c>
    </row>
    <row r="224" spans="1:29" s="126" customFormat="1" ht="10.5" x14ac:dyDescent="0.2">
      <c r="A224" s="120" t="str">
        <f t="shared" si="19"/>
        <v>L35-I-12-04-BL-MULT-120POUS271681</v>
      </c>
      <c r="B224" s="81">
        <v>45637</v>
      </c>
      <c r="C224" s="120" t="s">
        <v>245</v>
      </c>
      <c r="D224" s="278" t="s">
        <v>360</v>
      </c>
      <c r="E224" s="108" t="s">
        <v>87</v>
      </c>
      <c r="F224" s="108" t="s">
        <v>2022</v>
      </c>
      <c r="G224" s="108">
        <v>30851089</v>
      </c>
      <c r="H224" s="183">
        <v>0</v>
      </c>
      <c r="I224" s="115">
        <v>1</v>
      </c>
      <c r="J224" s="111">
        <f>VLOOKUP(G224,'[2]Seguimiento WOS TROV'!$H:$L,5,0)</f>
        <v>1</v>
      </c>
      <c r="K224" s="116">
        <f>VLOOKUP(G224,'[2]Seguimiento WOS TROV'!$H:$M,6,0)</f>
        <v>0</v>
      </c>
      <c r="L224" s="116">
        <f>VLOOKUP(G224,'[2]Seguimiento WOS TROV'!$H:$N,7,0)</f>
        <v>0</v>
      </c>
      <c r="M224" s="116">
        <f>VLOOKUP(G224,'[2]Seguimiento WOS TROV'!$H:$O,8,0)</f>
        <v>0</v>
      </c>
      <c r="N224" s="125">
        <f t="shared" si="20"/>
        <v>0</v>
      </c>
      <c r="O224" s="125">
        <f t="shared" si="21"/>
        <v>0</v>
      </c>
      <c r="P224" s="269">
        <v>58.32</v>
      </c>
      <c r="Q224" s="270">
        <f t="shared" si="22"/>
        <v>0</v>
      </c>
      <c r="R224" s="119">
        <v>45642</v>
      </c>
      <c r="S224" s="119">
        <v>45684</v>
      </c>
      <c r="T224" s="117">
        <f t="shared" si="24"/>
        <v>45685</v>
      </c>
      <c r="U224" s="117">
        <f t="shared" si="23"/>
        <v>45686</v>
      </c>
      <c r="V224" s="117" t="s">
        <v>604</v>
      </c>
      <c r="W224" s="162" t="s">
        <v>561</v>
      </c>
      <c r="X224" s="162" t="s">
        <v>561</v>
      </c>
      <c r="Y224" s="162"/>
      <c r="Z224" s="108" t="e">
        <f>VLOOKUP(G224,#REF!,1,0)</f>
        <v>#REF!</v>
      </c>
      <c r="AA224" s="108"/>
      <c r="AB224" s="110"/>
      <c r="AC224" s="118"/>
    </row>
    <row r="225" spans="1:29" s="126" customFormat="1" ht="50" x14ac:dyDescent="0.2">
      <c r="A225" s="293" t="str">
        <f t="shared" si="19"/>
        <v>L50-E-12-08-35-80-MULT-ASYMPOUS271458</v>
      </c>
      <c r="B225" s="366">
        <v>45644</v>
      </c>
      <c r="C225" s="293" t="s">
        <v>2361</v>
      </c>
      <c r="D225" s="278" t="s">
        <v>362</v>
      </c>
      <c r="E225" s="295" t="s">
        <v>87</v>
      </c>
      <c r="F225" s="295" t="s">
        <v>1981</v>
      </c>
      <c r="G225" s="295">
        <v>30851189</v>
      </c>
      <c r="H225" s="183">
        <v>0</v>
      </c>
      <c r="I225" s="296">
        <v>4</v>
      </c>
      <c r="J225" s="111">
        <f>VLOOKUP(G225,'[2]Seguimiento WOS TROV'!$H:$L,5,0)</f>
        <v>4</v>
      </c>
      <c r="K225" s="116">
        <f>VLOOKUP(G225,'[2]Seguimiento WOS TROV'!$H:$M,6,0)</f>
        <v>0</v>
      </c>
      <c r="L225" s="116">
        <f>VLOOKUP(G225,'[2]Seguimiento WOS TROV'!$H:$N,7,0)</f>
        <v>0</v>
      </c>
      <c r="M225" s="116">
        <f>VLOOKUP(G225,'[2]Seguimiento WOS TROV'!$H:$O,8,0)</f>
        <v>0</v>
      </c>
      <c r="N225" s="297">
        <f t="shared" si="20"/>
        <v>0</v>
      </c>
      <c r="O225" s="297">
        <f t="shared" si="21"/>
        <v>0</v>
      </c>
      <c r="P225" s="269">
        <v>47.22</v>
      </c>
      <c r="Q225" s="270">
        <f t="shared" si="22"/>
        <v>0</v>
      </c>
      <c r="R225" s="384" t="s">
        <v>2830</v>
      </c>
      <c r="S225" s="384">
        <v>45684</v>
      </c>
      <c r="T225" s="298">
        <f t="shared" si="24"/>
        <v>45685</v>
      </c>
      <c r="U225" s="298">
        <f t="shared" si="23"/>
        <v>45686</v>
      </c>
      <c r="V225" s="117" t="s">
        <v>560</v>
      </c>
      <c r="W225" s="162" t="s">
        <v>561</v>
      </c>
      <c r="X225" s="162" t="s">
        <v>561</v>
      </c>
      <c r="Y225" s="162"/>
      <c r="Z225" s="108" t="e">
        <f>VLOOKUP(G225,#REF!,1,0)</f>
        <v>#REF!</v>
      </c>
      <c r="AA225" s="108"/>
      <c r="AB225" s="110"/>
      <c r="AC225" s="118" t="s">
        <v>2861</v>
      </c>
    </row>
    <row r="226" spans="1:29" s="126" customFormat="1" ht="50" x14ac:dyDescent="0.2">
      <c r="A226" s="120" t="str">
        <f t="shared" si="19"/>
        <v>L50-I-12-10-30-90-MULT-9X59POUS271664</v>
      </c>
      <c r="B226" s="81">
        <v>45644</v>
      </c>
      <c r="C226" s="120" t="s">
        <v>2381</v>
      </c>
      <c r="D226" s="278" t="s">
        <v>361</v>
      </c>
      <c r="E226" s="108" t="s">
        <v>87</v>
      </c>
      <c r="F226" s="108" t="s">
        <v>2010</v>
      </c>
      <c r="G226" s="108">
        <v>30851204</v>
      </c>
      <c r="H226" s="183">
        <v>0</v>
      </c>
      <c r="I226" s="115">
        <v>3</v>
      </c>
      <c r="J226" s="111">
        <f>VLOOKUP(G226,'[2]Seguimiento WOS TROV'!$H:$L,5,0)</f>
        <v>3</v>
      </c>
      <c r="K226" s="116">
        <f>VLOOKUP(G226,'[2]Seguimiento WOS TROV'!$H:$M,6,0)</f>
        <v>0</v>
      </c>
      <c r="L226" s="116">
        <f>VLOOKUP(G226,'[2]Seguimiento WOS TROV'!$H:$N,7,0)</f>
        <v>0</v>
      </c>
      <c r="M226" s="116">
        <f>VLOOKUP(G226,'[2]Seguimiento WOS TROV'!$H:$O,8,0)</f>
        <v>0</v>
      </c>
      <c r="N226" s="125">
        <f t="shared" si="20"/>
        <v>0</v>
      </c>
      <c r="O226" s="125">
        <f t="shared" si="21"/>
        <v>0</v>
      </c>
      <c r="P226" s="269">
        <v>47.49</v>
      </c>
      <c r="Q226" s="270">
        <f t="shared" si="22"/>
        <v>0</v>
      </c>
      <c r="R226" s="119">
        <v>45653</v>
      </c>
      <c r="S226" s="119">
        <v>45684</v>
      </c>
      <c r="T226" s="117">
        <f t="shared" si="24"/>
        <v>45685</v>
      </c>
      <c r="U226" s="117">
        <f t="shared" si="23"/>
        <v>45686</v>
      </c>
      <c r="V226" s="117" t="s">
        <v>560</v>
      </c>
      <c r="W226" s="162" t="s">
        <v>561</v>
      </c>
      <c r="X226" s="162" t="s">
        <v>561</v>
      </c>
      <c r="Y226" s="162"/>
      <c r="Z226" s="108" t="e">
        <f>VLOOKUP(G226,#REF!,1,0)</f>
        <v>#REF!</v>
      </c>
      <c r="AA226" s="108"/>
      <c r="AB226" s="110"/>
      <c r="AC226" s="118" t="s">
        <v>2859</v>
      </c>
    </row>
    <row r="227" spans="1:29" s="126" customFormat="1" ht="10.5" x14ac:dyDescent="0.2">
      <c r="A227" s="120" t="str">
        <f t="shared" si="19"/>
        <v>L50-I-48-10-30-90-MULT-15X35POUS271683</v>
      </c>
      <c r="B227" s="81">
        <v>45636</v>
      </c>
      <c r="C227" s="273" t="s">
        <v>2007</v>
      </c>
      <c r="D227" s="278" t="s">
        <v>365</v>
      </c>
      <c r="E227" s="108" t="s">
        <v>87</v>
      </c>
      <c r="F227" s="108" t="s">
        <v>2008</v>
      </c>
      <c r="G227" s="108">
        <v>30851070</v>
      </c>
      <c r="H227" s="183">
        <v>0</v>
      </c>
      <c r="I227" s="115">
        <v>1</v>
      </c>
      <c r="J227" s="111">
        <f>VLOOKUP(G227,'[2]Seguimiento WOS TROV'!$H:$L,5,0)</f>
        <v>1</v>
      </c>
      <c r="K227" s="116">
        <f>VLOOKUP(G227,'[2]Seguimiento WOS TROV'!$H:$M,6,0)</f>
        <v>0</v>
      </c>
      <c r="L227" s="116">
        <f>VLOOKUP(G227,'[2]Seguimiento WOS TROV'!$H:$N,7,0)</f>
        <v>0</v>
      </c>
      <c r="M227" s="116">
        <f>VLOOKUP(G227,'[2]Seguimiento WOS TROV'!$H:$O,8,0)</f>
        <v>0</v>
      </c>
      <c r="N227" s="125">
        <f t="shared" si="20"/>
        <v>0</v>
      </c>
      <c r="O227" s="125">
        <f t="shared" si="21"/>
        <v>0</v>
      </c>
      <c r="P227" s="269">
        <v>131.74</v>
      </c>
      <c r="Q227" s="270">
        <f t="shared" si="22"/>
        <v>0</v>
      </c>
      <c r="R227" s="119">
        <v>45637</v>
      </c>
      <c r="S227" s="119">
        <v>45684</v>
      </c>
      <c r="T227" s="117">
        <f t="shared" si="24"/>
        <v>45685</v>
      </c>
      <c r="U227" s="117">
        <f t="shared" si="23"/>
        <v>45686</v>
      </c>
      <c r="V227" s="117" t="s">
        <v>560</v>
      </c>
      <c r="W227" s="162" t="s">
        <v>561</v>
      </c>
      <c r="X227" s="162" t="s">
        <v>585</v>
      </c>
      <c r="Y227" s="162"/>
      <c r="Z227" s="108" t="e">
        <f>VLOOKUP(G227,#REF!,1,0)</f>
        <v>#REF!</v>
      </c>
      <c r="AA227" s="108"/>
      <c r="AB227" s="110"/>
      <c r="AC227" s="118">
        <v>0</v>
      </c>
    </row>
    <row r="228" spans="1:29" s="126" customFormat="1" ht="10.5" x14ac:dyDescent="0.2">
      <c r="A228" s="120" t="str">
        <f t="shared" si="19"/>
        <v>L50-E-48-08-27-80-MULT-9X59POUS270969</v>
      </c>
      <c r="B228" s="81">
        <v>45644</v>
      </c>
      <c r="C228" s="120" t="s">
        <v>1121</v>
      </c>
      <c r="D228" s="278" t="s">
        <v>363</v>
      </c>
      <c r="E228" s="108" t="s">
        <v>87</v>
      </c>
      <c r="F228" s="108" t="s">
        <v>1122</v>
      </c>
      <c r="G228" s="108">
        <v>30851160</v>
      </c>
      <c r="H228" s="183">
        <v>0</v>
      </c>
      <c r="I228" s="115">
        <v>1</v>
      </c>
      <c r="J228" s="111">
        <f>VLOOKUP(G228,'[2]Seguimiento WOS TROV'!$H:$L,5,0)</f>
        <v>1</v>
      </c>
      <c r="K228" s="116">
        <f>VLOOKUP(G228,'[2]Seguimiento WOS TROV'!$H:$M,6,0)</f>
        <v>0</v>
      </c>
      <c r="L228" s="116">
        <f>VLOOKUP(G228,'[2]Seguimiento WOS TROV'!$H:$N,7,0)</f>
        <v>0</v>
      </c>
      <c r="M228" s="116">
        <f>VLOOKUP(G228,'[2]Seguimiento WOS TROV'!$H:$O,8,0)</f>
        <v>0</v>
      </c>
      <c r="N228" s="125">
        <f t="shared" si="20"/>
        <v>0</v>
      </c>
      <c r="O228" s="125">
        <f t="shared" si="21"/>
        <v>0</v>
      </c>
      <c r="P228" s="269">
        <v>132</v>
      </c>
      <c r="Q228" s="270">
        <f t="shared" si="22"/>
        <v>0</v>
      </c>
      <c r="R228" s="119">
        <v>45649</v>
      </c>
      <c r="S228" s="119">
        <v>45684</v>
      </c>
      <c r="T228" s="117">
        <f t="shared" si="24"/>
        <v>45685</v>
      </c>
      <c r="U228" s="117">
        <f t="shared" si="23"/>
        <v>45686</v>
      </c>
      <c r="V228" s="117" t="s">
        <v>560</v>
      </c>
      <c r="W228" s="162" t="s">
        <v>561</v>
      </c>
      <c r="X228" s="162" t="s">
        <v>585</v>
      </c>
      <c r="Y228" s="162"/>
      <c r="Z228" s="108" t="e">
        <f>VLOOKUP(G228,#REF!,1,0)</f>
        <v>#REF!</v>
      </c>
      <c r="AA228" s="108"/>
      <c r="AB228" s="110"/>
      <c r="AC228" s="118">
        <v>0</v>
      </c>
    </row>
    <row r="229" spans="1:29" s="126" customFormat="1" ht="10.5" x14ac:dyDescent="0.2">
      <c r="A229" s="284" t="str">
        <f t="shared" si="19"/>
        <v>L50-E-48-10-30-90-MULT-45X15POUS270870</v>
      </c>
      <c r="B229" s="365">
        <v>45644</v>
      </c>
      <c r="C229" s="284" t="s">
        <v>2439</v>
      </c>
      <c r="D229" s="278" t="s">
        <v>363</v>
      </c>
      <c r="E229" s="286" t="s">
        <v>87</v>
      </c>
      <c r="F229" s="286" t="s">
        <v>2431</v>
      </c>
      <c r="G229" s="286">
        <v>30851178</v>
      </c>
      <c r="H229" s="183">
        <v>0</v>
      </c>
      <c r="I229" s="287">
        <v>1</v>
      </c>
      <c r="J229" s="111">
        <f>VLOOKUP(G229,'[2]Seguimiento WOS TROV'!$H:$L,5,0)</f>
        <v>1</v>
      </c>
      <c r="K229" s="116">
        <f>VLOOKUP(G229,'[2]Seguimiento WOS TROV'!$H:$M,6,0)</f>
        <v>0</v>
      </c>
      <c r="L229" s="116">
        <f>VLOOKUP(G229,'[2]Seguimiento WOS TROV'!$H:$N,7,0)</f>
        <v>0</v>
      </c>
      <c r="M229" s="116">
        <f>VLOOKUP(G229,'[2]Seguimiento WOS TROV'!$H:$O,8,0)</f>
        <v>0</v>
      </c>
      <c r="N229" s="289">
        <f t="shared" si="20"/>
        <v>0</v>
      </c>
      <c r="O229" s="289">
        <f t="shared" si="21"/>
        <v>0</v>
      </c>
      <c r="P229" s="269">
        <v>135.29</v>
      </c>
      <c r="Q229" s="270">
        <f t="shared" si="22"/>
        <v>0</v>
      </c>
      <c r="R229" s="382">
        <v>45649</v>
      </c>
      <c r="S229" s="382">
        <v>45684</v>
      </c>
      <c r="T229" s="290">
        <f t="shared" si="24"/>
        <v>45685</v>
      </c>
      <c r="U229" s="290">
        <f t="shared" si="23"/>
        <v>45686</v>
      </c>
      <c r="V229" s="117" t="s">
        <v>560</v>
      </c>
      <c r="W229" s="162" t="s">
        <v>561</v>
      </c>
      <c r="X229" s="162" t="s">
        <v>585</v>
      </c>
      <c r="Y229" s="162"/>
      <c r="Z229" s="108" t="e">
        <f>VLOOKUP(G229,#REF!,1,0)</f>
        <v>#REF!</v>
      </c>
      <c r="AA229" s="108"/>
      <c r="AB229" s="110"/>
      <c r="AC229" s="118">
        <v>0</v>
      </c>
    </row>
    <row r="230" spans="1:29" s="126" customFormat="1" ht="10.5" x14ac:dyDescent="0.2">
      <c r="A230" s="120" t="str">
        <f t="shared" si="19"/>
        <v>L50-I-48-12-27-80-MULT-15X35POUS271753</v>
      </c>
      <c r="B230" s="81">
        <v>45644</v>
      </c>
      <c r="C230" s="120" t="s">
        <v>2383</v>
      </c>
      <c r="D230" s="278" t="s">
        <v>365</v>
      </c>
      <c r="E230" s="108" t="s">
        <v>87</v>
      </c>
      <c r="F230" s="108" t="s">
        <v>2455</v>
      </c>
      <c r="G230" s="108">
        <v>30851207</v>
      </c>
      <c r="H230" s="183">
        <v>0</v>
      </c>
      <c r="I230" s="115">
        <v>1</v>
      </c>
      <c r="J230" s="111">
        <f>VLOOKUP(G230,'[2]Seguimiento WOS TROV'!$H:$L,5,0)</f>
        <v>1</v>
      </c>
      <c r="K230" s="116">
        <f>VLOOKUP(G230,'[2]Seguimiento WOS TROV'!$H:$M,6,0)</f>
        <v>0</v>
      </c>
      <c r="L230" s="116">
        <f>VLOOKUP(G230,'[2]Seguimiento WOS TROV'!$H:$N,7,0)</f>
        <v>0</v>
      </c>
      <c r="M230" s="116">
        <f>VLOOKUP(G230,'[2]Seguimiento WOS TROV'!$H:$O,8,0)</f>
        <v>0</v>
      </c>
      <c r="N230" s="125">
        <f t="shared" si="20"/>
        <v>0</v>
      </c>
      <c r="O230" s="125">
        <f t="shared" si="21"/>
        <v>0</v>
      </c>
      <c r="P230" s="269">
        <v>130.75</v>
      </c>
      <c r="Q230" s="270">
        <f t="shared" si="22"/>
        <v>0</v>
      </c>
      <c r="R230" s="119">
        <v>45653</v>
      </c>
      <c r="S230" s="119">
        <v>45684</v>
      </c>
      <c r="T230" s="117">
        <f t="shared" si="24"/>
        <v>45685</v>
      </c>
      <c r="U230" s="117">
        <f t="shared" si="23"/>
        <v>45686</v>
      </c>
      <c r="V230" s="117" t="s">
        <v>560</v>
      </c>
      <c r="W230" s="162" t="s">
        <v>561</v>
      </c>
      <c r="X230" s="162" t="s">
        <v>585</v>
      </c>
      <c r="Y230" s="162"/>
      <c r="Z230" s="108" t="e">
        <f>VLOOKUP(G230,#REF!,1,0)</f>
        <v>#REF!</v>
      </c>
      <c r="AA230" s="108"/>
      <c r="AB230" s="110"/>
      <c r="AC230" s="118">
        <v>0</v>
      </c>
    </row>
    <row r="231" spans="1:29" s="126" customFormat="1" ht="10.5" x14ac:dyDescent="0.2">
      <c r="A231" s="120" t="str">
        <f t="shared" si="19"/>
        <v>L50-E-48-12-27-90-MULT-25X45POUS271261-C Natatorium Finish</v>
      </c>
      <c r="B231" s="81">
        <v>45674</v>
      </c>
      <c r="C231" s="120" t="s">
        <v>2373</v>
      </c>
      <c r="D231" s="278" t="s">
        <v>363</v>
      </c>
      <c r="E231" s="108" t="s">
        <v>87</v>
      </c>
      <c r="F231" s="108" t="s">
        <v>1598</v>
      </c>
      <c r="G231" s="108">
        <v>30851439</v>
      </c>
      <c r="H231" s="183">
        <v>0</v>
      </c>
      <c r="I231" s="115">
        <v>11</v>
      </c>
      <c r="J231" s="111">
        <f>VLOOKUP(G231,'[2]Seguimiento WOS TROV'!$H:$L,5,0)</f>
        <v>11</v>
      </c>
      <c r="K231" s="116">
        <f>VLOOKUP(G231,'[2]Seguimiento WOS TROV'!$H:$M,6,0)</f>
        <v>0</v>
      </c>
      <c r="L231" s="116">
        <f>VLOOKUP(G231,'[2]Seguimiento WOS TROV'!$H:$N,7,0)</f>
        <v>0</v>
      </c>
      <c r="M231" s="116">
        <f>VLOOKUP(G231,'[2]Seguimiento WOS TROV'!$H:$O,8,0)</f>
        <v>0</v>
      </c>
      <c r="N231" s="125">
        <f t="shared" si="20"/>
        <v>0</v>
      </c>
      <c r="O231" s="125">
        <f t="shared" si="21"/>
        <v>0</v>
      </c>
      <c r="P231" s="269">
        <f>IFERROR(VLOOKUP(C231,Sheet18!A:B,2,0),0)</f>
        <v>132.24</v>
      </c>
      <c r="Q231" s="270">
        <f t="shared" si="22"/>
        <v>0</v>
      </c>
      <c r="R231" s="119">
        <v>45678</v>
      </c>
      <c r="S231" s="119">
        <v>45684</v>
      </c>
      <c r="T231" s="117">
        <f t="shared" si="24"/>
        <v>45685</v>
      </c>
      <c r="U231" s="117">
        <f t="shared" si="23"/>
        <v>45686</v>
      </c>
      <c r="V231" s="117" t="s">
        <v>560</v>
      </c>
      <c r="W231" s="162" t="s">
        <v>561</v>
      </c>
      <c r="X231" s="162"/>
      <c r="Y231" s="162"/>
      <c r="Z231" s="108"/>
      <c r="AA231" s="108"/>
      <c r="AB231" s="110"/>
      <c r="AC231" s="118"/>
    </row>
    <row r="232" spans="1:29" s="126" customFormat="1" ht="10.5" x14ac:dyDescent="0.2">
      <c r="A232" s="120" t="str">
        <f t="shared" si="19"/>
        <v>L35-I-12-10-35-80-MULT-120POUS272137</v>
      </c>
      <c r="B232" s="81">
        <v>45678</v>
      </c>
      <c r="C232" s="120" t="s">
        <v>474</v>
      </c>
      <c r="D232" s="278" t="s">
        <v>2909</v>
      </c>
      <c r="E232" s="108" t="s">
        <v>87</v>
      </c>
      <c r="F232" s="108" t="s">
        <v>2717</v>
      </c>
      <c r="G232" s="108">
        <v>30851509</v>
      </c>
      <c r="H232" s="183">
        <v>0</v>
      </c>
      <c r="I232" s="115">
        <v>5</v>
      </c>
      <c r="J232" s="111">
        <f>VLOOKUP(G232,'[2]Seguimiento WOS TROV'!$H:$L,5,0)</f>
        <v>5</v>
      </c>
      <c r="K232" s="116">
        <f>VLOOKUP(G232,'[2]Seguimiento WOS TROV'!$H:$M,6,0)</f>
        <v>0</v>
      </c>
      <c r="L232" s="116">
        <f>VLOOKUP(G232,'[2]Seguimiento WOS TROV'!$H:$N,7,0)</f>
        <v>0</v>
      </c>
      <c r="M232" s="116">
        <f>VLOOKUP(G232,'[2]Seguimiento WOS TROV'!$H:$O,8,0)</f>
        <v>0</v>
      </c>
      <c r="N232" s="125">
        <f t="shared" si="20"/>
        <v>0</v>
      </c>
      <c r="O232" s="125">
        <f t="shared" si="21"/>
        <v>0</v>
      </c>
      <c r="P232" s="269">
        <f>IFERROR(VLOOKUP(C232,Sheet18!A:B,2,0),0)</f>
        <v>42.41</v>
      </c>
      <c r="Q232" s="270">
        <f t="shared" si="22"/>
        <v>0</v>
      </c>
      <c r="R232" s="119">
        <v>45684</v>
      </c>
      <c r="S232" s="119">
        <v>45684</v>
      </c>
      <c r="T232" s="117">
        <f t="shared" si="24"/>
        <v>45685</v>
      </c>
      <c r="U232" s="117">
        <f t="shared" si="23"/>
        <v>45686</v>
      </c>
      <c r="V232" s="117" t="s">
        <v>560</v>
      </c>
      <c r="W232" s="162" t="s">
        <v>561</v>
      </c>
      <c r="X232" s="162"/>
      <c r="Y232" s="162"/>
      <c r="Z232" s="108"/>
      <c r="AA232" s="108"/>
      <c r="AB232" s="110"/>
      <c r="AC232" s="118"/>
    </row>
    <row r="233" spans="1:29" s="126" customFormat="1" ht="10.5" x14ac:dyDescent="0.2">
      <c r="A233" s="120" t="str">
        <f t="shared" si="19"/>
        <v>L35-I-12-10-35-80-MULT-120POUS272141</v>
      </c>
      <c r="B233" s="81">
        <v>45678</v>
      </c>
      <c r="C233" s="120" t="s">
        <v>474</v>
      </c>
      <c r="D233" s="278" t="s">
        <v>2909</v>
      </c>
      <c r="E233" s="108" t="s">
        <v>87</v>
      </c>
      <c r="F233" s="108" t="s">
        <v>2718</v>
      </c>
      <c r="G233" s="108">
        <v>30851510</v>
      </c>
      <c r="H233" s="183">
        <v>0</v>
      </c>
      <c r="I233" s="115">
        <v>5</v>
      </c>
      <c r="J233" s="111">
        <f>VLOOKUP(G233,'[2]Seguimiento WOS TROV'!$H:$L,5,0)</f>
        <v>5</v>
      </c>
      <c r="K233" s="116">
        <f>VLOOKUP(G233,'[2]Seguimiento WOS TROV'!$H:$M,6,0)</f>
        <v>0</v>
      </c>
      <c r="L233" s="116">
        <f>VLOOKUP(G233,'[2]Seguimiento WOS TROV'!$H:$N,7,0)</f>
        <v>0</v>
      </c>
      <c r="M233" s="116">
        <f>VLOOKUP(G233,'[2]Seguimiento WOS TROV'!$H:$O,8,0)</f>
        <v>0</v>
      </c>
      <c r="N233" s="125">
        <f t="shared" si="20"/>
        <v>0</v>
      </c>
      <c r="O233" s="125">
        <f t="shared" si="21"/>
        <v>0</v>
      </c>
      <c r="P233" s="269">
        <f>IFERROR(VLOOKUP(C233,Sheet18!A:B,2,0),0)</f>
        <v>42.41</v>
      </c>
      <c r="Q233" s="270">
        <f t="shared" si="22"/>
        <v>0</v>
      </c>
      <c r="R233" s="119">
        <v>45684</v>
      </c>
      <c r="S233" s="119">
        <v>45684</v>
      </c>
      <c r="T233" s="117">
        <f t="shared" si="24"/>
        <v>45685</v>
      </c>
      <c r="U233" s="117">
        <f t="shared" si="23"/>
        <v>45686</v>
      </c>
      <c r="V233" s="117" t="s">
        <v>560</v>
      </c>
      <c r="W233" s="162" t="s">
        <v>561</v>
      </c>
      <c r="X233" s="162"/>
      <c r="Y233" s="162"/>
      <c r="Z233" s="108"/>
      <c r="AA233" s="108"/>
      <c r="AB233" s="110"/>
      <c r="AC233" s="118"/>
    </row>
    <row r="234" spans="1:29" s="126" customFormat="1" ht="10.5" x14ac:dyDescent="0.2">
      <c r="A234" s="120" t="str">
        <f t="shared" si="19"/>
        <v>L35-I-12-04-35-80-MULT-120POUS272203</v>
      </c>
      <c r="B234" s="81">
        <v>45678</v>
      </c>
      <c r="C234" s="120" t="s">
        <v>490</v>
      </c>
      <c r="D234" s="278" t="s">
        <v>2909</v>
      </c>
      <c r="E234" s="108" t="s">
        <v>87</v>
      </c>
      <c r="F234" s="108" t="s">
        <v>2890</v>
      </c>
      <c r="G234" s="108">
        <v>30851511</v>
      </c>
      <c r="H234" s="183">
        <v>0</v>
      </c>
      <c r="I234" s="115">
        <v>40</v>
      </c>
      <c r="J234" s="111">
        <f>VLOOKUP(G234,'[2]Seguimiento WOS TROV'!$H:$L,5,0)</f>
        <v>40</v>
      </c>
      <c r="K234" s="116">
        <f>VLOOKUP(G234,'[2]Seguimiento WOS TROV'!$H:$M,6,0)</f>
        <v>0</v>
      </c>
      <c r="L234" s="116">
        <f>VLOOKUP(G234,'[2]Seguimiento WOS TROV'!$H:$N,7,0)</f>
        <v>0</v>
      </c>
      <c r="M234" s="116">
        <f>VLOOKUP(G234,'[2]Seguimiento WOS TROV'!$H:$O,8,0)</f>
        <v>0</v>
      </c>
      <c r="N234" s="125">
        <f t="shared" si="20"/>
        <v>0</v>
      </c>
      <c r="O234" s="125">
        <f t="shared" si="21"/>
        <v>0</v>
      </c>
      <c r="P234" s="269">
        <f>IFERROR(VLOOKUP(C234,Sheet18!A:B,2,0),0)</f>
        <v>38.020000000000003</v>
      </c>
      <c r="Q234" s="270">
        <f t="shared" si="22"/>
        <v>0</v>
      </c>
      <c r="R234" s="119">
        <v>45684</v>
      </c>
      <c r="S234" s="119">
        <v>45684</v>
      </c>
      <c r="T234" s="117">
        <f t="shared" si="24"/>
        <v>45685</v>
      </c>
      <c r="U234" s="117">
        <f t="shared" si="23"/>
        <v>45686</v>
      </c>
      <c r="V234" s="117" t="s">
        <v>560</v>
      </c>
      <c r="W234" s="162" t="s">
        <v>561</v>
      </c>
      <c r="X234" s="162"/>
      <c r="Y234" s="162"/>
      <c r="Z234" s="108"/>
      <c r="AA234" s="108"/>
      <c r="AB234" s="110"/>
      <c r="AC234" s="118"/>
    </row>
    <row r="235" spans="1:29" s="126" customFormat="1" ht="10.5" x14ac:dyDescent="0.2">
      <c r="A235" s="120" t="str">
        <f t="shared" si="19"/>
        <v>L35-I-12-06-35-90-MULT-120POUS272217</v>
      </c>
      <c r="B235" s="81">
        <v>45678</v>
      </c>
      <c r="C235" s="120" t="s">
        <v>2355</v>
      </c>
      <c r="D235" s="278" t="s">
        <v>2909</v>
      </c>
      <c r="E235" s="108" t="s">
        <v>87</v>
      </c>
      <c r="F235" s="108" t="s">
        <v>2891</v>
      </c>
      <c r="G235" s="108">
        <v>30851512</v>
      </c>
      <c r="H235" s="183">
        <v>0</v>
      </c>
      <c r="I235" s="115">
        <v>6</v>
      </c>
      <c r="J235" s="111">
        <f>VLOOKUP(G235,'[2]Seguimiento WOS TROV'!$H:$L,5,0)</f>
        <v>6</v>
      </c>
      <c r="K235" s="116">
        <f>VLOOKUP(G235,'[2]Seguimiento WOS TROV'!$H:$M,6,0)</f>
        <v>0</v>
      </c>
      <c r="L235" s="116">
        <f>VLOOKUP(G235,'[2]Seguimiento WOS TROV'!$H:$N,7,0)</f>
        <v>0</v>
      </c>
      <c r="M235" s="116">
        <f>VLOOKUP(G235,'[2]Seguimiento WOS TROV'!$H:$O,8,0)</f>
        <v>0</v>
      </c>
      <c r="N235" s="125">
        <f t="shared" si="20"/>
        <v>0</v>
      </c>
      <c r="O235" s="125">
        <f t="shared" si="21"/>
        <v>0</v>
      </c>
      <c r="P235" s="269">
        <f>IFERROR(VLOOKUP(C235,Sheet18!A:B,2,0),0)</f>
        <v>38.200000000000003</v>
      </c>
      <c r="Q235" s="270">
        <f t="shared" si="22"/>
        <v>0</v>
      </c>
      <c r="R235" s="119">
        <v>45684</v>
      </c>
      <c r="S235" s="119">
        <v>45684</v>
      </c>
      <c r="T235" s="117">
        <f t="shared" si="24"/>
        <v>45685</v>
      </c>
      <c r="U235" s="117">
        <f t="shared" si="23"/>
        <v>45686</v>
      </c>
      <c r="V235" s="117" t="s">
        <v>560</v>
      </c>
      <c r="W235" s="162" t="s">
        <v>561</v>
      </c>
      <c r="X235" s="162"/>
      <c r="Y235" s="162"/>
      <c r="Z235" s="108"/>
      <c r="AA235" s="108"/>
      <c r="AB235" s="110"/>
      <c r="AC235" s="118"/>
    </row>
    <row r="236" spans="1:29" s="126" customFormat="1" ht="10.5" x14ac:dyDescent="0.2">
      <c r="A236" s="276" t="str">
        <f t="shared" si="19"/>
        <v>L35-I-48-06-35-90-MULT-120POUS272217</v>
      </c>
      <c r="B236" s="364">
        <v>45678</v>
      </c>
      <c r="C236" s="276" t="s">
        <v>2027</v>
      </c>
      <c r="D236" s="278" t="s">
        <v>2912</v>
      </c>
      <c r="E236" s="279" t="s">
        <v>87</v>
      </c>
      <c r="F236" s="279" t="s">
        <v>2891</v>
      </c>
      <c r="G236" s="279">
        <v>30851513</v>
      </c>
      <c r="H236" s="183">
        <v>0</v>
      </c>
      <c r="I236" s="280">
        <v>32</v>
      </c>
      <c r="J236" s="111">
        <f>VLOOKUP(G236,'[2]Seguimiento WOS TROV'!$H:$L,5,0)</f>
        <v>32</v>
      </c>
      <c r="K236" s="116">
        <f>VLOOKUP(G236,'[2]Seguimiento WOS TROV'!$H:$M,6,0)</f>
        <v>0</v>
      </c>
      <c r="L236" s="116">
        <f>VLOOKUP(G236,'[2]Seguimiento WOS TROV'!$H:$N,7,0)</f>
        <v>0</v>
      </c>
      <c r="M236" s="116">
        <f>VLOOKUP(G236,'[2]Seguimiento WOS TROV'!$H:$O,8,0)</f>
        <v>0</v>
      </c>
      <c r="N236" s="281">
        <f t="shared" si="20"/>
        <v>0</v>
      </c>
      <c r="O236" s="281">
        <f t="shared" si="21"/>
        <v>0</v>
      </c>
      <c r="P236" s="269">
        <f>IFERROR(VLOOKUP(C236,Sheet18!A:B,2,0),0)</f>
        <v>100.29</v>
      </c>
      <c r="Q236" s="270">
        <f t="shared" si="22"/>
        <v>0</v>
      </c>
      <c r="R236" s="383">
        <v>45684</v>
      </c>
      <c r="S236" s="383">
        <v>45684</v>
      </c>
      <c r="T236" s="282">
        <f t="shared" si="24"/>
        <v>45685</v>
      </c>
      <c r="U236" s="282">
        <f t="shared" si="23"/>
        <v>45686</v>
      </c>
      <c r="V236" s="117" t="s">
        <v>560</v>
      </c>
      <c r="W236" s="162" t="s">
        <v>561</v>
      </c>
      <c r="X236" s="162"/>
      <c r="Y236" s="162"/>
      <c r="Z236" s="108"/>
      <c r="AA236" s="108"/>
      <c r="AB236" s="110"/>
      <c r="AC236" s="118"/>
    </row>
    <row r="237" spans="1:29" s="126" customFormat="1" ht="10.5" x14ac:dyDescent="0.2">
      <c r="A237" s="120" t="str">
        <f t="shared" si="19"/>
        <v>L35-I-48-08-35-90-MULT-120POUS272212</v>
      </c>
      <c r="B237" s="81">
        <v>45678</v>
      </c>
      <c r="C237" s="120" t="s">
        <v>502</v>
      </c>
      <c r="D237" s="278" t="s">
        <v>2912</v>
      </c>
      <c r="E237" s="108" t="s">
        <v>87</v>
      </c>
      <c r="F237" s="108" t="s">
        <v>2892</v>
      </c>
      <c r="G237" s="108">
        <v>30851514</v>
      </c>
      <c r="H237" s="183">
        <v>0</v>
      </c>
      <c r="I237" s="115">
        <v>11</v>
      </c>
      <c r="J237" s="111">
        <f>VLOOKUP(G237,'[2]Seguimiento WOS TROV'!$H:$L,5,0)</f>
        <v>11</v>
      </c>
      <c r="K237" s="116">
        <f>VLOOKUP(G237,'[2]Seguimiento WOS TROV'!$H:$M,6,0)</f>
        <v>0</v>
      </c>
      <c r="L237" s="116">
        <f>VLOOKUP(G237,'[2]Seguimiento WOS TROV'!$H:$N,7,0)</f>
        <v>0</v>
      </c>
      <c r="M237" s="116">
        <f>VLOOKUP(G237,'[2]Seguimiento WOS TROV'!$H:$O,8,0)</f>
        <v>0</v>
      </c>
      <c r="N237" s="125">
        <f t="shared" si="20"/>
        <v>0</v>
      </c>
      <c r="O237" s="125">
        <f t="shared" si="21"/>
        <v>0</v>
      </c>
      <c r="P237" s="269">
        <f>IFERROR(VLOOKUP(C237,Sheet18!A:B,2,0),0)</f>
        <v>100.29</v>
      </c>
      <c r="Q237" s="270">
        <f t="shared" si="22"/>
        <v>0</v>
      </c>
      <c r="R237" s="119">
        <v>45684</v>
      </c>
      <c r="S237" s="119">
        <v>45684</v>
      </c>
      <c r="T237" s="117">
        <f t="shared" si="24"/>
        <v>45685</v>
      </c>
      <c r="U237" s="117">
        <f t="shared" si="23"/>
        <v>45686</v>
      </c>
      <c r="V237" s="117" t="s">
        <v>560</v>
      </c>
      <c r="W237" s="162" t="s">
        <v>561</v>
      </c>
      <c r="X237" s="162"/>
      <c r="Y237" s="162"/>
      <c r="Z237" s="108"/>
      <c r="AA237" s="108"/>
      <c r="AB237" s="110"/>
      <c r="AC237" s="118"/>
    </row>
    <row r="238" spans="1:29" s="126" customFormat="1" ht="10.5" x14ac:dyDescent="0.2">
      <c r="A238" s="284" t="str">
        <f t="shared" si="19"/>
        <v>L35-I-12-06-27-80-MULT-120POUS272221</v>
      </c>
      <c r="B238" s="365">
        <v>45678</v>
      </c>
      <c r="C238" s="284" t="s">
        <v>1017</v>
      </c>
      <c r="D238" s="278" t="s">
        <v>2909</v>
      </c>
      <c r="E238" s="286" t="s">
        <v>87</v>
      </c>
      <c r="F238" s="286" t="s">
        <v>2893</v>
      </c>
      <c r="G238" s="286">
        <v>30851515</v>
      </c>
      <c r="H238" s="183">
        <v>0</v>
      </c>
      <c r="I238" s="287">
        <v>3</v>
      </c>
      <c r="J238" s="111">
        <f>VLOOKUP(G238,'[2]Seguimiento WOS TROV'!$H:$L,5,0)</f>
        <v>3</v>
      </c>
      <c r="K238" s="116">
        <f>VLOOKUP(G238,'[2]Seguimiento WOS TROV'!$H:$M,6,0)</f>
        <v>0</v>
      </c>
      <c r="L238" s="116">
        <f>VLOOKUP(G238,'[2]Seguimiento WOS TROV'!$H:$N,7,0)</f>
        <v>0</v>
      </c>
      <c r="M238" s="116">
        <f>VLOOKUP(G238,'[2]Seguimiento WOS TROV'!$H:$O,8,0)</f>
        <v>0</v>
      </c>
      <c r="N238" s="289">
        <f t="shared" si="20"/>
        <v>0</v>
      </c>
      <c r="O238" s="289">
        <f t="shared" si="21"/>
        <v>0</v>
      </c>
      <c r="P238" s="269">
        <f>IFERROR(VLOOKUP(C238,Sheet18!A:B,2,0),0)</f>
        <v>38.020000000000003</v>
      </c>
      <c r="Q238" s="270">
        <f t="shared" si="22"/>
        <v>0</v>
      </c>
      <c r="R238" s="382">
        <v>45684</v>
      </c>
      <c r="S238" s="382">
        <v>45684</v>
      </c>
      <c r="T238" s="290">
        <f t="shared" si="24"/>
        <v>45685</v>
      </c>
      <c r="U238" s="290">
        <f t="shared" si="23"/>
        <v>45686</v>
      </c>
      <c r="V238" s="117" t="s">
        <v>560</v>
      </c>
      <c r="W238" s="162" t="s">
        <v>561</v>
      </c>
      <c r="X238" s="162"/>
      <c r="Y238" s="162"/>
      <c r="Z238" s="108"/>
      <c r="AA238" s="108"/>
      <c r="AB238" s="110"/>
      <c r="AC238" s="118"/>
    </row>
    <row r="239" spans="1:29" s="126" customFormat="1" ht="10.5" x14ac:dyDescent="0.2">
      <c r="A239" s="276" t="str">
        <f t="shared" si="19"/>
        <v>L35-I-12-06-30-80-MULT-120POUS272193</v>
      </c>
      <c r="B239" s="364">
        <v>45678</v>
      </c>
      <c r="C239" s="276" t="s">
        <v>440</v>
      </c>
      <c r="D239" s="278" t="s">
        <v>2909</v>
      </c>
      <c r="E239" s="279" t="s">
        <v>87</v>
      </c>
      <c r="F239" s="279" t="s">
        <v>2894</v>
      </c>
      <c r="G239" s="279">
        <v>30851516</v>
      </c>
      <c r="H239" s="183">
        <v>0</v>
      </c>
      <c r="I239" s="280">
        <v>8</v>
      </c>
      <c r="J239" s="111">
        <f>VLOOKUP(G239,'[2]Seguimiento WOS TROV'!$H:$L,5,0)</f>
        <v>8</v>
      </c>
      <c r="K239" s="116">
        <f>VLOOKUP(G239,'[2]Seguimiento WOS TROV'!$H:$M,6,0)</f>
        <v>0</v>
      </c>
      <c r="L239" s="116">
        <f>VLOOKUP(G239,'[2]Seguimiento WOS TROV'!$H:$N,7,0)</f>
        <v>0</v>
      </c>
      <c r="M239" s="116">
        <f>VLOOKUP(G239,'[2]Seguimiento WOS TROV'!$H:$O,8,0)</f>
        <v>0</v>
      </c>
      <c r="N239" s="281">
        <f t="shared" si="20"/>
        <v>0</v>
      </c>
      <c r="O239" s="281">
        <f t="shared" si="21"/>
        <v>0</v>
      </c>
      <c r="P239" s="269">
        <f>IFERROR(VLOOKUP(C239,Sheet18!A:B,2,0),0)</f>
        <v>30.17</v>
      </c>
      <c r="Q239" s="270">
        <f t="shared" si="22"/>
        <v>0</v>
      </c>
      <c r="R239" s="383">
        <v>45684</v>
      </c>
      <c r="S239" s="383">
        <v>45684</v>
      </c>
      <c r="T239" s="282">
        <f t="shared" si="24"/>
        <v>45685</v>
      </c>
      <c r="U239" s="282">
        <f t="shared" si="23"/>
        <v>45686</v>
      </c>
      <c r="V239" s="117" t="s">
        <v>560</v>
      </c>
      <c r="W239" s="162" t="s">
        <v>561</v>
      </c>
      <c r="X239" s="162"/>
      <c r="Y239" s="162"/>
      <c r="Z239" s="108"/>
      <c r="AA239" s="108"/>
      <c r="AB239" s="110"/>
      <c r="AC239" s="118"/>
    </row>
    <row r="240" spans="1:29" s="126" customFormat="1" ht="10.5" x14ac:dyDescent="0.2">
      <c r="A240" s="120" t="str">
        <f t="shared" si="19"/>
        <v>L35-I-12-06-30-80-MULT-120POUS272215</v>
      </c>
      <c r="B240" s="81">
        <v>45678</v>
      </c>
      <c r="C240" s="120" t="s">
        <v>440</v>
      </c>
      <c r="D240" s="278" t="s">
        <v>2909</v>
      </c>
      <c r="E240" s="108" t="s">
        <v>87</v>
      </c>
      <c r="F240" s="108" t="s">
        <v>2895</v>
      </c>
      <c r="G240" s="108">
        <v>30851517</v>
      </c>
      <c r="H240" s="183">
        <v>0</v>
      </c>
      <c r="I240" s="115">
        <v>3</v>
      </c>
      <c r="J240" s="111">
        <f>VLOOKUP(G240,'[2]Seguimiento WOS TROV'!$H:$L,5,0)</f>
        <v>3</v>
      </c>
      <c r="K240" s="116">
        <f>VLOOKUP(G240,'[2]Seguimiento WOS TROV'!$H:$M,6,0)</f>
        <v>0</v>
      </c>
      <c r="L240" s="116">
        <f>VLOOKUP(G240,'[2]Seguimiento WOS TROV'!$H:$N,7,0)</f>
        <v>0</v>
      </c>
      <c r="M240" s="116">
        <f>VLOOKUP(G240,'[2]Seguimiento WOS TROV'!$H:$O,8,0)</f>
        <v>0</v>
      </c>
      <c r="N240" s="125">
        <f t="shared" si="20"/>
        <v>0</v>
      </c>
      <c r="O240" s="125">
        <f t="shared" si="21"/>
        <v>0</v>
      </c>
      <c r="P240" s="269">
        <f>IFERROR(VLOOKUP(C240,Sheet18!A:B,2,0),0)</f>
        <v>30.17</v>
      </c>
      <c r="Q240" s="270">
        <f t="shared" si="22"/>
        <v>0</v>
      </c>
      <c r="R240" s="119">
        <v>45684</v>
      </c>
      <c r="S240" s="119">
        <v>45684</v>
      </c>
      <c r="T240" s="117">
        <f t="shared" si="24"/>
        <v>45685</v>
      </c>
      <c r="U240" s="117">
        <f t="shared" si="23"/>
        <v>45686</v>
      </c>
      <c r="V240" s="117" t="s">
        <v>560</v>
      </c>
      <c r="W240" s="162" t="s">
        <v>561</v>
      </c>
      <c r="X240" s="162"/>
      <c r="Y240" s="162"/>
      <c r="Z240" s="108"/>
      <c r="AA240" s="108"/>
      <c r="AB240" s="110"/>
      <c r="AC240" s="118"/>
    </row>
    <row r="241" spans="1:29" s="126" customFormat="1" ht="10.5" x14ac:dyDescent="0.2">
      <c r="A241" s="120" t="str">
        <f t="shared" si="19"/>
        <v>L35-I-12-12-35-90-MULT-120POUS272210</v>
      </c>
      <c r="B241" s="81">
        <v>45678</v>
      </c>
      <c r="C241" s="120" t="s">
        <v>485</v>
      </c>
      <c r="D241" s="278" t="s">
        <v>2909</v>
      </c>
      <c r="E241" s="108" t="s">
        <v>87</v>
      </c>
      <c r="F241" s="108" t="s">
        <v>2896</v>
      </c>
      <c r="G241" s="108">
        <v>30851518</v>
      </c>
      <c r="H241" s="183">
        <v>0</v>
      </c>
      <c r="I241" s="115">
        <v>24</v>
      </c>
      <c r="J241" s="111">
        <f>VLOOKUP(G241,'[2]Seguimiento WOS TROV'!$H:$L,5,0)</f>
        <v>24</v>
      </c>
      <c r="K241" s="116">
        <f>VLOOKUP(G241,'[2]Seguimiento WOS TROV'!$H:$M,6,0)</f>
        <v>0</v>
      </c>
      <c r="L241" s="116">
        <f>VLOOKUP(G241,'[2]Seguimiento WOS TROV'!$H:$N,7,0)</f>
        <v>0</v>
      </c>
      <c r="M241" s="116">
        <f>VLOOKUP(G241,'[2]Seguimiento WOS TROV'!$H:$O,8,0)</f>
        <v>0</v>
      </c>
      <c r="N241" s="125">
        <f t="shared" si="20"/>
        <v>0</v>
      </c>
      <c r="O241" s="125">
        <f t="shared" si="21"/>
        <v>0</v>
      </c>
      <c r="P241" s="269">
        <f>IFERROR(VLOOKUP(C241,Sheet18!A:B,2,0),0)</f>
        <v>0</v>
      </c>
      <c r="Q241" s="270">
        <f t="shared" si="22"/>
        <v>0</v>
      </c>
      <c r="R241" s="119">
        <v>45684</v>
      </c>
      <c r="S241" s="119">
        <v>45684</v>
      </c>
      <c r="T241" s="117">
        <f t="shared" si="24"/>
        <v>45685</v>
      </c>
      <c r="U241" s="117">
        <f t="shared" si="23"/>
        <v>45686</v>
      </c>
      <c r="V241" s="117" t="s">
        <v>560</v>
      </c>
      <c r="W241" s="162" t="s">
        <v>561</v>
      </c>
      <c r="X241" s="162"/>
      <c r="Y241" s="162"/>
      <c r="Z241" s="108"/>
      <c r="AA241" s="108"/>
      <c r="AB241" s="110"/>
      <c r="AC241" s="118"/>
    </row>
    <row r="242" spans="1:29" s="126" customFormat="1" ht="10.5" x14ac:dyDescent="0.2">
      <c r="A242" s="120" t="str">
        <f t="shared" si="19"/>
        <v>L35-I-48-12-35-90-MULT-120POUS272210</v>
      </c>
      <c r="B242" s="81">
        <v>45678</v>
      </c>
      <c r="C242" s="120" t="s">
        <v>1654</v>
      </c>
      <c r="D242" s="278" t="s">
        <v>2912</v>
      </c>
      <c r="E242" s="108" t="s">
        <v>87</v>
      </c>
      <c r="F242" s="108" t="s">
        <v>2896</v>
      </c>
      <c r="G242" s="108">
        <v>30851521</v>
      </c>
      <c r="H242" s="183">
        <v>0</v>
      </c>
      <c r="I242" s="115">
        <v>25</v>
      </c>
      <c r="J242" s="111">
        <f>VLOOKUP(G242,'[2]Seguimiento WOS TROV'!$H:$L,5,0)</f>
        <v>25</v>
      </c>
      <c r="K242" s="116">
        <f>VLOOKUP(G242,'[2]Seguimiento WOS TROV'!$H:$M,6,0)</f>
        <v>0</v>
      </c>
      <c r="L242" s="116">
        <f>VLOOKUP(G242,'[2]Seguimiento WOS TROV'!$H:$N,7,0)</f>
        <v>0</v>
      </c>
      <c r="M242" s="116">
        <f>VLOOKUP(G242,'[2]Seguimiento WOS TROV'!$H:$O,8,0)</f>
        <v>0</v>
      </c>
      <c r="N242" s="125">
        <f t="shared" si="20"/>
        <v>0</v>
      </c>
      <c r="O242" s="125">
        <f t="shared" si="21"/>
        <v>0</v>
      </c>
      <c r="P242" s="269">
        <f>IFERROR(VLOOKUP(C242,Sheet18!A:B,2,0),0)</f>
        <v>116.45</v>
      </c>
      <c r="Q242" s="270">
        <f t="shared" si="22"/>
        <v>0</v>
      </c>
      <c r="R242" s="119">
        <v>45684</v>
      </c>
      <c r="S242" s="119">
        <v>45684</v>
      </c>
      <c r="T242" s="117">
        <f t="shared" si="24"/>
        <v>45685</v>
      </c>
      <c r="U242" s="117">
        <f t="shared" si="23"/>
        <v>45686</v>
      </c>
      <c r="V242" s="117" t="s">
        <v>560</v>
      </c>
      <c r="W242" s="162" t="s">
        <v>561</v>
      </c>
      <c r="X242" s="162"/>
      <c r="Y242" s="162"/>
      <c r="Z242" s="108"/>
      <c r="AA242" s="108"/>
      <c r="AB242" s="110"/>
      <c r="AC242" s="118"/>
    </row>
    <row r="243" spans="1:29" s="126" customFormat="1" ht="10.5" x14ac:dyDescent="0.2">
      <c r="A243" s="293" t="str">
        <f t="shared" si="19"/>
        <v>L50-I-12-12-30-90-MULT-9X17POUS272192</v>
      </c>
      <c r="B243" s="366">
        <v>45678</v>
      </c>
      <c r="C243" s="293" t="s">
        <v>760</v>
      </c>
      <c r="D243" s="278" t="s">
        <v>2913</v>
      </c>
      <c r="E243" s="295" t="s">
        <v>87</v>
      </c>
      <c r="F243" s="295" t="s">
        <v>2899</v>
      </c>
      <c r="G243" s="295">
        <v>30851524</v>
      </c>
      <c r="H243" s="183">
        <v>0</v>
      </c>
      <c r="I243" s="296">
        <v>1</v>
      </c>
      <c r="J243" s="111">
        <f>VLOOKUP(G243,'[2]Seguimiento WOS TROV'!$H:$L,5,0)</f>
        <v>1</v>
      </c>
      <c r="K243" s="116">
        <f>VLOOKUP(G243,'[2]Seguimiento WOS TROV'!$H:$M,6,0)</f>
        <v>0</v>
      </c>
      <c r="L243" s="116">
        <f>VLOOKUP(G243,'[2]Seguimiento WOS TROV'!$H:$N,7,0)</f>
        <v>0</v>
      </c>
      <c r="M243" s="116">
        <f>VLOOKUP(G243,'[2]Seguimiento WOS TROV'!$H:$O,8,0)</f>
        <v>0</v>
      </c>
      <c r="N243" s="297">
        <f t="shared" si="20"/>
        <v>0</v>
      </c>
      <c r="O243" s="297">
        <f t="shared" si="21"/>
        <v>0</v>
      </c>
      <c r="P243" s="269">
        <f>IFERROR(VLOOKUP(C243,Sheet18!A:B,2,0),0)</f>
        <v>49.03</v>
      </c>
      <c r="Q243" s="270">
        <f t="shared" si="22"/>
        <v>0</v>
      </c>
      <c r="R243" s="119">
        <v>45684</v>
      </c>
      <c r="S243" s="119">
        <v>45684</v>
      </c>
      <c r="T243" s="298">
        <f t="shared" si="24"/>
        <v>45685</v>
      </c>
      <c r="U243" s="298">
        <f t="shared" si="23"/>
        <v>45686</v>
      </c>
      <c r="V243" s="117" t="s">
        <v>560</v>
      </c>
      <c r="W243" s="162" t="s">
        <v>561</v>
      </c>
      <c r="X243" s="162"/>
      <c r="Y243" s="162"/>
      <c r="Z243" s="108"/>
      <c r="AA243" s="108"/>
      <c r="AB243" s="110"/>
      <c r="AC243" s="118"/>
    </row>
    <row r="244" spans="1:29" s="126" customFormat="1" ht="10.5" x14ac:dyDescent="0.2">
      <c r="A244" s="120" t="str">
        <f t="shared" si="19"/>
        <v>L50-I-12-12-27-80-MULT-9X29POUS272235</v>
      </c>
      <c r="B244" s="81">
        <v>45678</v>
      </c>
      <c r="C244" s="120" t="s">
        <v>2601</v>
      </c>
      <c r="D244" s="278" t="s">
        <v>2913</v>
      </c>
      <c r="E244" s="108" t="s">
        <v>87</v>
      </c>
      <c r="F244" s="108" t="s">
        <v>2900</v>
      </c>
      <c r="G244" s="108">
        <v>30851525</v>
      </c>
      <c r="H244" s="183">
        <v>0</v>
      </c>
      <c r="I244" s="115">
        <v>4</v>
      </c>
      <c r="J244" s="111">
        <f>VLOOKUP(G244,'[2]Seguimiento WOS TROV'!$H:$L,5,0)</f>
        <v>4</v>
      </c>
      <c r="K244" s="116">
        <f>VLOOKUP(G244,'[2]Seguimiento WOS TROV'!$H:$M,6,0)</f>
        <v>0</v>
      </c>
      <c r="L244" s="116">
        <f>VLOOKUP(G244,'[2]Seguimiento WOS TROV'!$H:$N,7,0)</f>
        <v>0</v>
      </c>
      <c r="M244" s="116">
        <f>VLOOKUP(G244,'[2]Seguimiento WOS TROV'!$H:$O,8,0)</f>
        <v>0</v>
      </c>
      <c r="N244" s="125">
        <f t="shared" si="20"/>
        <v>0</v>
      </c>
      <c r="O244" s="125">
        <f t="shared" si="21"/>
        <v>0</v>
      </c>
      <c r="P244" s="269">
        <f>IFERROR(VLOOKUP(C244,Sheet18!A:B,2,0),0)</f>
        <v>50.65</v>
      </c>
      <c r="Q244" s="270">
        <f t="shared" si="22"/>
        <v>0</v>
      </c>
      <c r="R244" s="119">
        <v>45684</v>
      </c>
      <c r="S244" s="119">
        <v>45684</v>
      </c>
      <c r="T244" s="117">
        <f t="shared" si="24"/>
        <v>45685</v>
      </c>
      <c r="U244" s="117">
        <f t="shared" si="23"/>
        <v>45686</v>
      </c>
      <c r="V244" s="117" t="s">
        <v>560</v>
      </c>
      <c r="W244" s="162" t="s">
        <v>561</v>
      </c>
      <c r="X244" s="162"/>
      <c r="Y244" s="162"/>
      <c r="Z244" s="108"/>
      <c r="AA244" s="108"/>
      <c r="AB244" s="110"/>
      <c r="AC244" s="118"/>
    </row>
    <row r="245" spans="1:29" s="126" customFormat="1" ht="10.5" x14ac:dyDescent="0.2">
      <c r="A245" s="293" t="str">
        <f t="shared" si="19"/>
        <v>L50-E-12-06-40-80-MULT-ASYMPOUS272238</v>
      </c>
      <c r="B245" s="366">
        <v>45678</v>
      </c>
      <c r="C245" s="293" t="s">
        <v>1790</v>
      </c>
      <c r="D245" s="278" t="s">
        <v>2914</v>
      </c>
      <c r="E245" s="295" t="s">
        <v>87</v>
      </c>
      <c r="F245" s="295" t="s">
        <v>2901</v>
      </c>
      <c r="G245" s="295">
        <v>30851526</v>
      </c>
      <c r="H245" s="183">
        <v>0</v>
      </c>
      <c r="I245" s="296">
        <v>10</v>
      </c>
      <c r="J245" s="111">
        <f>VLOOKUP(G245,'[2]Seguimiento WOS TROV'!$H:$L,5,0)</f>
        <v>10</v>
      </c>
      <c r="K245" s="116">
        <f>VLOOKUP(G245,'[2]Seguimiento WOS TROV'!$H:$M,6,0)</f>
        <v>0</v>
      </c>
      <c r="L245" s="116">
        <f>VLOOKUP(G245,'[2]Seguimiento WOS TROV'!$H:$N,7,0)</f>
        <v>0</v>
      </c>
      <c r="M245" s="116">
        <f>VLOOKUP(G245,'[2]Seguimiento WOS TROV'!$H:$O,8,0)</f>
        <v>0</v>
      </c>
      <c r="N245" s="297">
        <f t="shared" si="20"/>
        <v>0</v>
      </c>
      <c r="O245" s="297">
        <f t="shared" si="21"/>
        <v>0</v>
      </c>
      <c r="P245" s="269">
        <f>IFERROR(VLOOKUP(C245,Sheet18!A:B,2,0),0)</f>
        <v>49.12</v>
      </c>
      <c r="Q245" s="270">
        <f t="shared" si="22"/>
        <v>0</v>
      </c>
      <c r="R245" s="384">
        <v>45684</v>
      </c>
      <c r="S245" s="384">
        <v>45684</v>
      </c>
      <c r="T245" s="298">
        <f t="shared" si="24"/>
        <v>45685</v>
      </c>
      <c r="U245" s="298">
        <f t="shared" si="23"/>
        <v>45686</v>
      </c>
      <c r="V245" s="117" t="s">
        <v>560</v>
      </c>
      <c r="W245" s="162" t="s">
        <v>561</v>
      </c>
      <c r="X245" s="162"/>
      <c r="Y245" s="162"/>
      <c r="Z245" s="108"/>
      <c r="AA245" s="108"/>
      <c r="AB245" s="110"/>
      <c r="AC245" s="118"/>
    </row>
    <row r="246" spans="1:29" s="126" customFormat="1" ht="10.5" x14ac:dyDescent="0.2">
      <c r="A246" s="120" t="str">
        <f t="shared" si="19"/>
        <v>L50-I-12-12-40-80-MULT-15X35POUS272229</v>
      </c>
      <c r="B246" s="81">
        <v>45678</v>
      </c>
      <c r="C246" s="120" t="s">
        <v>2870</v>
      </c>
      <c r="D246" s="278" t="s">
        <v>2913</v>
      </c>
      <c r="E246" s="108" t="s">
        <v>87</v>
      </c>
      <c r="F246" s="108" t="s">
        <v>2902</v>
      </c>
      <c r="G246" s="108">
        <v>30851527</v>
      </c>
      <c r="H246" s="183">
        <v>0</v>
      </c>
      <c r="I246" s="115">
        <v>11</v>
      </c>
      <c r="J246" s="111">
        <f>VLOOKUP(G246,'[2]Seguimiento WOS TROV'!$H:$L,5,0)</f>
        <v>11</v>
      </c>
      <c r="K246" s="116">
        <f>VLOOKUP(G246,'[2]Seguimiento WOS TROV'!$H:$M,6,0)</f>
        <v>0</v>
      </c>
      <c r="L246" s="116">
        <f>VLOOKUP(G246,'[2]Seguimiento WOS TROV'!$H:$N,7,0)</f>
        <v>0</v>
      </c>
      <c r="M246" s="116">
        <f>VLOOKUP(G246,'[2]Seguimiento WOS TROV'!$H:$O,8,0)</f>
        <v>0</v>
      </c>
      <c r="N246" s="125">
        <f t="shared" si="20"/>
        <v>0</v>
      </c>
      <c r="O246" s="125">
        <f t="shared" si="21"/>
        <v>0</v>
      </c>
      <c r="P246" s="269">
        <f>IFERROR(VLOOKUP(C246,Sheet18!A:B,2,0),0)</f>
        <v>0</v>
      </c>
      <c r="Q246" s="270">
        <f t="shared" si="22"/>
        <v>0</v>
      </c>
      <c r="R246" s="119">
        <v>45684</v>
      </c>
      <c r="S246" s="119">
        <v>45684</v>
      </c>
      <c r="T246" s="117">
        <f t="shared" si="24"/>
        <v>45685</v>
      </c>
      <c r="U246" s="117">
        <f t="shared" si="23"/>
        <v>45686</v>
      </c>
      <c r="V246" s="117" t="s">
        <v>560</v>
      </c>
      <c r="W246" s="162" t="s">
        <v>561</v>
      </c>
      <c r="X246" s="162"/>
      <c r="Y246" s="162"/>
      <c r="Z246" s="108"/>
      <c r="AA246" s="108"/>
      <c r="AB246" s="110"/>
      <c r="AC246" s="118"/>
    </row>
    <row r="247" spans="1:29" s="126" customFormat="1" ht="10.5" x14ac:dyDescent="0.2">
      <c r="A247" s="293" t="str">
        <f t="shared" si="19"/>
        <v>L35-I-48-04-35-80-MULT-120POUS272275</v>
      </c>
      <c r="B247" s="366">
        <v>45678</v>
      </c>
      <c r="C247" s="293" t="s">
        <v>187</v>
      </c>
      <c r="D247" s="278" t="s">
        <v>2912</v>
      </c>
      <c r="E247" s="295" t="s">
        <v>87</v>
      </c>
      <c r="F247" s="295" t="s">
        <v>2903</v>
      </c>
      <c r="G247" s="295">
        <v>30851529</v>
      </c>
      <c r="H247" s="183">
        <v>0</v>
      </c>
      <c r="I247" s="296">
        <v>14</v>
      </c>
      <c r="J247" s="111">
        <f>VLOOKUP(G247,'[2]Seguimiento WOS TROV'!$H:$L,5,0)</f>
        <v>14</v>
      </c>
      <c r="K247" s="116">
        <f>VLOOKUP(G247,'[2]Seguimiento WOS TROV'!$H:$M,6,0)</f>
        <v>0</v>
      </c>
      <c r="L247" s="116">
        <f>VLOOKUP(G247,'[2]Seguimiento WOS TROV'!$H:$N,7,0)</f>
        <v>0</v>
      </c>
      <c r="M247" s="116">
        <f>VLOOKUP(G247,'[2]Seguimiento WOS TROV'!$H:$O,8,0)</f>
        <v>0</v>
      </c>
      <c r="N247" s="297">
        <f t="shared" si="20"/>
        <v>0</v>
      </c>
      <c r="O247" s="297">
        <f t="shared" si="21"/>
        <v>0</v>
      </c>
      <c r="P247" s="269">
        <f>IFERROR(VLOOKUP(C247,Sheet18!A:B,2,0),0)</f>
        <v>98.95</v>
      </c>
      <c r="Q247" s="270">
        <f t="shared" si="22"/>
        <v>0</v>
      </c>
      <c r="R247" s="384">
        <v>45684</v>
      </c>
      <c r="S247" s="384">
        <v>45684</v>
      </c>
      <c r="T247" s="298">
        <f t="shared" si="24"/>
        <v>45685</v>
      </c>
      <c r="U247" s="298">
        <f t="shared" si="23"/>
        <v>45686</v>
      </c>
      <c r="V247" s="117" t="s">
        <v>560</v>
      </c>
      <c r="W247" s="162" t="s">
        <v>561</v>
      </c>
      <c r="X247" s="162"/>
      <c r="Y247" s="162"/>
      <c r="Z247" s="108"/>
      <c r="AA247" s="108"/>
      <c r="AB247" s="110"/>
      <c r="AC247" s="118"/>
    </row>
    <row r="248" spans="1:29" s="126" customFormat="1" ht="10.5" x14ac:dyDescent="0.2">
      <c r="A248" s="120" t="str">
        <f t="shared" si="19"/>
        <v>L50-E-12-10-30-90-MULT-9X9POUS272277</v>
      </c>
      <c r="B248" s="81">
        <v>45678</v>
      </c>
      <c r="C248" s="120" t="s">
        <v>2674</v>
      </c>
      <c r="D248" s="278" t="s">
        <v>2914</v>
      </c>
      <c r="E248" s="108" t="s">
        <v>87</v>
      </c>
      <c r="F248" s="108" t="s">
        <v>2904</v>
      </c>
      <c r="G248" s="108">
        <v>30851530</v>
      </c>
      <c r="H248" s="183">
        <v>0</v>
      </c>
      <c r="I248" s="115">
        <v>4</v>
      </c>
      <c r="J248" s="111">
        <f>VLOOKUP(G248,'[2]Seguimiento WOS TROV'!$H:$L,5,0)</f>
        <v>4</v>
      </c>
      <c r="K248" s="116">
        <f>VLOOKUP(G248,'[2]Seguimiento WOS TROV'!$H:$M,6,0)</f>
        <v>0</v>
      </c>
      <c r="L248" s="116">
        <f>VLOOKUP(G248,'[2]Seguimiento WOS TROV'!$H:$N,7,0)</f>
        <v>0</v>
      </c>
      <c r="M248" s="116">
        <f>VLOOKUP(G248,'[2]Seguimiento WOS TROV'!$H:$O,8,0)</f>
        <v>0</v>
      </c>
      <c r="N248" s="125">
        <f t="shared" si="20"/>
        <v>0</v>
      </c>
      <c r="O248" s="125">
        <f t="shared" si="21"/>
        <v>0</v>
      </c>
      <c r="P248" s="269">
        <f>IFERROR(VLOOKUP(C248,Sheet18!A:B,2,0),0)</f>
        <v>51.13</v>
      </c>
      <c r="Q248" s="270">
        <f t="shared" si="22"/>
        <v>0</v>
      </c>
      <c r="R248" s="119">
        <v>45684</v>
      </c>
      <c r="S248" s="119">
        <v>45684</v>
      </c>
      <c r="T248" s="117">
        <f t="shared" si="24"/>
        <v>45685</v>
      </c>
      <c r="U248" s="117">
        <f t="shared" si="23"/>
        <v>45686</v>
      </c>
      <c r="V248" s="117" t="s">
        <v>560</v>
      </c>
      <c r="W248" s="162" t="s">
        <v>561</v>
      </c>
      <c r="X248" s="162"/>
      <c r="Y248" s="162"/>
      <c r="Z248" s="108"/>
      <c r="AA248" s="108"/>
      <c r="AB248" s="110"/>
      <c r="AC248" s="118"/>
    </row>
    <row r="249" spans="1:29" s="126" customFormat="1" ht="10.5" x14ac:dyDescent="0.2">
      <c r="A249" s="120" t="str">
        <f t="shared" si="19"/>
        <v>L35-I-12-12-35-80-MULT-120POUS272274</v>
      </c>
      <c r="B249" s="81">
        <v>45678</v>
      </c>
      <c r="C249" s="120" t="s">
        <v>482</v>
      </c>
      <c r="D249" s="278" t="s">
        <v>2909</v>
      </c>
      <c r="E249" s="108" t="s">
        <v>87</v>
      </c>
      <c r="F249" s="108" t="s">
        <v>2905</v>
      </c>
      <c r="G249" s="108">
        <v>30851531</v>
      </c>
      <c r="H249" s="183">
        <v>0</v>
      </c>
      <c r="I249" s="115">
        <v>1</v>
      </c>
      <c r="J249" s="111">
        <f>VLOOKUP(G249,'[2]Seguimiento WOS TROV'!$H:$L,5,0)</f>
        <v>1</v>
      </c>
      <c r="K249" s="116">
        <f>VLOOKUP(G249,'[2]Seguimiento WOS TROV'!$H:$M,6,0)</f>
        <v>0</v>
      </c>
      <c r="L249" s="116">
        <f>VLOOKUP(G249,'[2]Seguimiento WOS TROV'!$H:$N,7,0)</f>
        <v>0</v>
      </c>
      <c r="M249" s="116">
        <f>VLOOKUP(G249,'[2]Seguimiento WOS TROV'!$H:$O,8,0)</f>
        <v>0</v>
      </c>
      <c r="N249" s="125">
        <f t="shared" si="20"/>
        <v>0</v>
      </c>
      <c r="O249" s="125">
        <f t="shared" si="21"/>
        <v>0</v>
      </c>
      <c r="P249" s="269">
        <v>44.28</v>
      </c>
      <c r="Q249" s="270">
        <f t="shared" si="22"/>
        <v>0</v>
      </c>
      <c r="R249" s="119">
        <v>45684</v>
      </c>
      <c r="S249" s="119">
        <v>45684</v>
      </c>
      <c r="T249" s="117">
        <f t="shared" si="24"/>
        <v>45685</v>
      </c>
      <c r="U249" s="117">
        <f t="shared" si="23"/>
        <v>45686</v>
      </c>
      <c r="V249" s="117" t="s">
        <v>560</v>
      </c>
      <c r="W249" s="162" t="s">
        <v>561</v>
      </c>
      <c r="X249" s="162"/>
      <c r="Y249" s="162"/>
      <c r="Z249" s="108"/>
      <c r="AA249" s="108"/>
      <c r="AB249" s="110"/>
      <c r="AC249" s="118"/>
    </row>
    <row r="250" spans="1:29" s="126" customFormat="1" ht="10.5" x14ac:dyDescent="0.2">
      <c r="A250" s="284" t="str">
        <f t="shared" si="19"/>
        <v>L35-I-48-06-40-80-MULT-120POUS272279</v>
      </c>
      <c r="B250" s="365">
        <v>45678</v>
      </c>
      <c r="C250" s="284" t="s">
        <v>509</v>
      </c>
      <c r="D250" s="278" t="s">
        <v>2912</v>
      </c>
      <c r="E250" s="286" t="s">
        <v>87</v>
      </c>
      <c r="F250" s="286" t="s">
        <v>2906</v>
      </c>
      <c r="G250" s="286">
        <v>30851532</v>
      </c>
      <c r="H250" s="183">
        <v>0</v>
      </c>
      <c r="I250" s="287">
        <v>36</v>
      </c>
      <c r="J250" s="111">
        <f>VLOOKUP(G250,'[2]Seguimiento WOS TROV'!$H:$L,5,0)</f>
        <v>36</v>
      </c>
      <c r="K250" s="116">
        <f>VLOOKUP(G250,'[2]Seguimiento WOS TROV'!$H:$M,6,0)</f>
        <v>0</v>
      </c>
      <c r="L250" s="116">
        <f>VLOOKUP(G250,'[2]Seguimiento WOS TROV'!$H:$N,7,0)</f>
        <v>0</v>
      </c>
      <c r="M250" s="116">
        <f>VLOOKUP(G250,'[2]Seguimiento WOS TROV'!$H:$O,8,0)</f>
        <v>0</v>
      </c>
      <c r="N250" s="289">
        <f t="shared" si="20"/>
        <v>0</v>
      </c>
      <c r="O250" s="289">
        <f t="shared" si="21"/>
        <v>0</v>
      </c>
      <c r="P250" s="269">
        <f>IFERROR(VLOOKUP(C250,Sheet18!A:B,2,0),0)</f>
        <v>0</v>
      </c>
      <c r="Q250" s="270">
        <f t="shared" si="22"/>
        <v>0</v>
      </c>
      <c r="R250" s="382">
        <v>45684</v>
      </c>
      <c r="S250" s="119">
        <v>45684</v>
      </c>
      <c r="T250" s="117">
        <f t="shared" si="24"/>
        <v>45685</v>
      </c>
      <c r="U250" s="117">
        <f t="shared" si="23"/>
        <v>45686</v>
      </c>
      <c r="V250" s="117" t="s">
        <v>560</v>
      </c>
      <c r="W250" s="162" t="s">
        <v>561</v>
      </c>
      <c r="X250" s="162"/>
      <c r="Y250" s="162"/>
      <c r="Z250" s="108"/>
      <c r="AA250" s="108"/>
      <c r="AB250" s="110"/>
      <c r="AC250" s="118"/>
    </row>
    <row r="251" spans="1:29" s="126" customFormat="1" ht="10.5" x14ac:dyDescent="0.2">
      <c r="A251" s="120" t="str">
        <f t="shared" si="19"/>
        <v>L35-I-48-12-35-80-MULT-120POUS272274</v>
      </c>
      <c r="B251" s="81">
        <v>45678</v>
      </c>
      <c r="C251" s="120" t="s">
        <v>855</v>
      </c>
      <c r="D251" s="278" t="s">
        <v>2912</v>
      </c>
      <c r="E251" s="108" t="s">
        <v>87</v>
      </c>
      <c r="F251" s="108" t="s">
        <v>2905</v>
      </c>
      <c r="G251" s="108">
        <v>30851533</v>
      </c>
      <c r="H251" s="183">
        <v>0</v>
      </c>
      <c r="I251" s="115">
        <v>7</v>
      </c>
      <c r="J251" s="111">
        <f>VLOOKUP(G251,'[2]Seguimiento WOS TROV'!$H:$L,5,0)</f>
        <v>7</v>
      </c>
      <c r="K251" s="116">
        <f>VLOOKUP(G251,'[2]Seguimiento WOS TROV'!$H:$M,6,0)</f>
        <v>0</v>
      </c>
      <c r="L251" s="116">
        <f>VLOOKUP(G251,'[2]Seguimiento WOS TROV'!$H:$N,7,0)</f>
        <v>0</v>
      </c>
      <c r="M251" s="116">
        <f>VLOOKUP(G251,'[2]Seguimiento WOS TROV'!$H:$O,8,0)</f>
        <v>0</v>
      </c>
      <c r="N251" s="125">
        <f t="shared" si="20"/>
        <v>0</v>
      </c>
      <c r="O251" s="125">
        <f t="shared" si="21"/>
        <v>0</v>
      </c>
      <c r="P251" s="269">
        <v>118.55</v>
      </c>
      <c r="Q251" s="270">
        <f t="shared" si="22"/>
        <v>0</v>
      </c>
      <c r="R251" s="119">
        <v>45684</v>
      </c>
      <c r="S251" s="119">
        <v>45684</v>
      </c>
      <c r="T251" s="117">
        <f t="shared" si="24"/>
        <v>45685</v>
      </c>
      <c r="U251" s="117">
        <f t="shared" si="23"/>
        <v>45686</v>
      </c>
      <c r="V251" s="117" t="s">
        <v>560</v>
      </c>
      <c r="W251" s="162" t="s">
        <v>561</v>
      </c>
      <c r="X251" s="162"/>
      <c r="Y251" s="162"/>
      <c r="Z251" s="108"/>
      <c r="AA251" s="108"/>
      <c r="AB251" s="110"/>
      <c r="AC251" s="118"/>
    </row>
    <row r="252" spans="1:29" s="126" customFormat="1" ht="10.5" x14ac:dyDescent="0.2">
      <c r="A252" s="120" t="str">
        <f t="shared" si="19"/>
        <v>L50-E-12-04-30-90-MULT-55X25POUS272269</v>
      </c>
      <c r="B252" s="81">
        <v>45678</v>
      </c>
      <c r="C252" s="120" t="s">
        <v>2871</v>
      </c>
      <c r="D252" s="278" t="s">
        <v>2914</v>
      </c>
      <c r="E252" s="108" t="s">
        <v>87</v>
      </c>
      <c r="F252" s="108" t="s">
        <v>2907</v>
      </c>
      <c r="G252" s="108">
        <v>30851534</v>
      </c>
      <c r="H252" s="183">
        <v>0</v>
      </c>
      <c r="I252" s="115">
        <v>1</v>
      </c>
      <c r="J252" s="111">
        <f>VLOOKUP(G252,'[2]Seguimiento WOS TROV'!$H:$L,5,0)</f>
        <v>1</v>
      </c>
      <c r="K252" s="116">
        <f>VLOOKUP(G252,'[2]Seguimiento WOS TROV'!$H:$M,6,0)</f>
        <v>0</v>
      </c>
      <c r="L252" s="116">
        <f>VLOOKUP(G252,'[2]Seguimiento WOS TROV'!$H:$N,7,0)</f>
        <v>0</v>
      </c>
      <c r="M252" s="116">
        <f>VLOOKUP(G252,'[2]Seguimiento WOS TROV'!$H:$O,8,0)</f>
        <v>0</v>
      </c>
      <c r="N252" s="125">
        <f t="shared" si="20"/>
        <v>0</v>
      </c>
      <c r="O252" s="125">
        <f t="shared" si="21"/>
        <v>0</v>
      </c>
      <c r="P252" s="269">
        <v>36.979999999999997</v>
      </c>
      <c r="Q252" s="270">
        <f t="shared" si="22"/>
        <v>0</v>
      </c>
      <c r="R252" s="119">
        <v>45684</v>
      </c>
      <c r="S252" s="119">
        <v>45684</v>
      </c>
      <c r="T252" s="117">
        <f t="shared" si="24"/>
        <v>45685</v>
      </c>
      <c r="U252" s="117">
        <f t="shared" si="23"/>
        <v>45686</v>
      </c>
      <c r="V252" s="117" t="s">
        <v>560</v>
      </c>
      <c r="W252" s="162" t="s">
        <v>561</v>
      </c>
      <c r="X252" s="162"/>
      <c r="Y252" s="162"/>
      <c r="Z252" s="108"/>
      <c r="AA252" s="108"/>
      <c r="AB252" s="110"/>
      <c r="AC252" s="118"/>
    </row>
    <row r="253" spans="1:29" s="126" customFormat="1" ht="10.5" x14ac:dyDescent="0.2">
      <c r="A253" s="120" t="str">
        <f t="shared" si="19"/>
        <v>L50-E-12-10-BL-MULT-40X60POUS272273</v>
      </c>
      <c r="B253" s="81">
        <v>45678</v>
      </c>
      <c r="C253" s="120" t="s">
        <v>2872</v>
      </c>
      <c r="D253" s="278" t="s">
        <v>2914</v>
      </c>
      <c r="E253" s="108" t="s">
        <v>87</v>
      </c>
      <c r="F253" s="108" t="s">
        <v>2908</v>
      </c>
      <c r="G253" s="108">
        <v>30851535</v>
      </c>
      <c r="H253" s="183">
        <v>0</v>
      </c>
      <c r="I253" s="115">
        <v>2</v>
      </c>
      <c r="J253" s="111">
        <f>VLOOKUP(G253,'[2]Seguimiento WOS TROV'!$H:$L,5,0)</f>
        <v>2</v>
      </c>
      <c r="K253" s="116">
        <f>VLOOKUP(G253,'[2]Seguimiento WOS TROV'!$H:$M,6,0)</f>
        <v>0</v>
      </c>
      <c r="L253" s="116">
        <f>VLOOKUP(G253,'[2]Seguimiento WOS TROV'!$H:$N,7,0)</f>
        <v>0</v>
      </c>
      <c r="M253" s="116">
        <f>VLOOKUP(G253,'[2]Seguimiento WOS TROV'!$H:$O,8,0)</f>
        <v>0</v>
      </c>
      <c r="N253" s="125">
        <f t="shared" si="20"/>
        <v>0</v>
      </c>
      <c r="O253" s="125">
        <f t="shared" si="21"/>
        <v>0</v>
      </c>
      <c r="P253" s="269">
        <f>IFERROR(VLOOKUP(C253,Sheet18!A:B,2,0),0)</f>
        <v>0</v>
      </c>
      <c r="Q253" s="270">
        <f t="shared" si="22"/>
        <v>0</v>
      </c>
      <c r="R253" s="119">
        <v>45684</v>
      </c>
      <c r="S253" s="119">
        <v>45684</v>
      </c>
      <c r="T253" s="117">
        <f t="shared" si="24"/>
        <v>45685</v>
      </c>
      <c r="U253" s="117">
        <f t="shared" si="23"/>
        <v>45686</v>
      </c>
      <c r="V253" s="117" t="s">
        <v>560</v>
      </c>
      <c r="W253" s="162" t="s">
        <v>561</v>
      </c>
      <c r="X253" s="162"/>
      <c r="Y253" s="162"/>
      <c r="Z253" s="108"/>
      <c r="AA253" s="108"/>
      <c r="AB253" s="110"/>
      <c r="AC253" s="118"/>
    </row>
    <row r="254" spans="1:29" s="126" customFormat="1" ht="10.5" x14ac:dyDescent="0.2">
      <c r="A254" s="120" t="str">
        <f t="shared" si="19"/>
        <v>L50-I-48-06-27-90-MULT-ASYMPOUS272016</v>
      </c>
      <c r="B254" s="81">
        <v>45681</v>
      </c>
      <c r="C254" s="120" t="s">
        <v>2803</v>
      </c>
      <c r="D254" s="278" t="s">
        <v>2911</v>
      </c>
      <c r="E254" s="108" t="s">
        <v>87</v>
      </c>
      <c r="F254" s="108" t="s">
        <v>2623</v>
      </c>
      <c r="G254" s="108">
        <v>30851557</v>
      </c>
      <c r="H254" s="183">
        <v>0</v>
      </c>
      <c r="I254" s="115">
        <v>11</v>
      </c>
      <c r="J254" s="111">
        <f>VLOOKUP(G254,'[2]Seguimiento WOS TROV'!$H:$L,5,0)</f>
        <v>11</v>
      </c>
      <c r="K254" s="116">
        <f>VLOOKUP(G254,'[2]Seguimiento WOS TROV'!$H:$M,6,0)</f>
        <v>0</v>
      </c>
      <c r="L254" s="116">
        <f>VLOOKUP(G254,'[2]Seguimiento WOS TROV'!$H:$N,7,0)</f>
        <v>0</v>
      </c>
      <c r="M254" s="116">
        <f>VLOOKUP(G254,'[2]Seguimiento WOS TROV'!$H:$O,8,0)</f>
        <v>0</v>
      </c>
      <c r="N254" s="125">
        <f t="shared" si="20"/>
        <v>0</v>
      </c>
      <c r="O254" s="125">
        <f t="shared" si="21"/>
        <v>0</v>
      </c>
      <c r="P254" s="269">
        <f>IFERROR(VLOOKUP(C254,Sheet18!A:B,2,0),0)</f>
        <v>135.74010000000001</v>
      </c>
      <c r="Q254" s="270">
        <f t="shared" si="22"/>
        <v>0</v>
      </c>
      <c r="R254" s="119">
        <v>45685</v>
      </c>
      <c r="S254" s="119">
        <v>45685</v>
      </c>
      <c r="T254" s="117">
        <f t="shared" si="24"/>
        <v>45686</v>
      </c>
      <c r="U254" s="117">
        <f t="shared" si="23"/>
        <v>45687</v>
      </c>
      <c r="V254" s="117" t="s">
        <v>560</v>
      </c>
      <c r="W254" s="162" t="s">
        <v>561</v>
      </c>
      <c r="X254" s="162"/>
      <c r="Y254" s="162"/>
      <c r="Z254" s="108"/>
      <c r="AA254" s="108"/>
      <c r="AB254" s="110"/>
      <c r="AC254" s="118"/>
    </row>
    <row r="255" spans="1:29" s="126" customFormat="1" ht="10.5" x14ac:dyDescent="0.2">
      <c r="A255" s="120" t="str">
        <f t="shared" si="19"/>
        <v>L50-I-48-12-30-90-MULT-15X65POUS272015</v>
      </c>
      <c r="B255" s="81">
        <v>45681</v>
      </c>
      <c r="C255" s="120" t="s">
        <v>2815</v>
      </c>
      <c r="D255" s="278" t="s">
        <v>2911</v>
      </c>
      <c r="E255" s="108" t="s">
        <v>87</v>
      </c>
      <c r="F255" s="108" t="s">
        <v>2934</v>
      </c>
      <c r="G255" s="108">
        <v>30851558</v>
      </c>
      <c r="H255" s="183">
        <v>0</v>
      </c>
      <c r="I255" s="115">
        <v>2</v>
      </c>
      <c r="J255" s="111">
        <f>VLOOKUP(G255,'[2]Seguimiento WOS TROV'!$H:$L,5,0)</f>
        <v>2</v>
      </c>
      <c r="K255" s="116">
        <f>VLOOKUP(G255,'[2]Seguimiento WOS TROV'!$H:$M,6,0)</f>
        <v>0</v>
      </c>
      <c r="L255" s="116">
        <f>VLOOKUP(G255,'[2]Seguimiento WOS TROV'!$H:$N,7,0)</f>
        <v>0</v>
      </c>
      <c r="M255" s="116">
        <f>VLOOKUP(G255,'[2]Seguimiento WOS TROV'!$H:$O,8,0)</f>
        <v>0</v>
      </c>
      <c r="N255" s="125">
        <f t="shared" si="20"/>
        <v>0</v>
      </c>
      <c r="O255" s="125">
        <f t="shared" si="21"/>
        <v>0</v>
      </c>
      <c r="P255" s="269">
        <f>IFERROR(VLOOKUP(C255,Sheet18!A:B,2,0),0)</f>
        <v>134.83539999999999</v>
      </c>
      <c r="Q255" s="270">
        <f t="shared" si="22"/>
        <v>0</v>
      </c>
      <c r="R255" s="119">
        <v>45685</v>
      </c>
      <c r="S255" s="119">
        <v>45685</v>
      </c>
      <c r="T255" s="117">
        <f t="shared" si="24"/>
        <v>45686</v>
      </c>
      <c r="U255" s="117">
        <f t="shared" si="23"/>
        <v>45687</v>
      </c>
      <c r="V255" s="117" t="s">
        <v>560</v>
      </c>
      <c r="W255" s="162" t="s">
        <v>561</v>
      </c>
      <c r="X255" s="162"/>
      <c r="Y255" s="162"/>
      <c r="Z255" s="108"/>
      <c r="AA255" s="108"/>
      <c r="AB255" s="110"/>
      <c r="AC255" s="118"/>
    </row>
    <row r="256" spans="1:29" s="126" customFormat="1" ht="10.5" x14ac:dyDescent="0.2">
      <c r="A256" s="120" t="str">
        <f t="shared" si="19"/>
        <v>L50-E-48-10-30-90-MULT-120POUS272027</v>
      </c>
      <c r="B256" s="81">
        <v>45681</v>
      </c>
      <c r="C256" s="120" t="s">
        <v>2790</v>
      </c>
      <c r="D256" s="278" t="s">
        <v>2910</v>
      </c>
      <c r="E256" s="108" t="s">
        <v>87</v>
      </c>
      <c r="F256" s="108" t="s">
        <v>2678</v>
      </c>
      <c r="G256" s="108">
        <v>30851559</v>
      </c>
      <c r="H256" s="183">
        <v>0</v>
      </c>
      <c r="I256" s="115">
        <v>8</v>
      </c>
      <c r="J256" s="111">
        <f>VLOOKUP(G256,'[2]Seguimiento WOS TROV'!$H:$L,5,0)</f>
        <v>8</v>
      </c>
      <c r="K256" s="116">
        <f>VLOOKUP(G256,'[2]Seguimiento WOS TROV'!$H:$M,6,0)</f>
        <v>0</v>
      </c>
      <c r="L256" s="116">
        <f>VLOOKUP(G256,'[2]Seguimiento WOS TROV'!$H:$N,7,0)</f>
        <v>0</v>
      </c>
      <c r="M256" s="116">
        <f>VLOOKUP(G256,'[2]Seguimiento WOS TROV'!$H:$O,8,0)</f>
        <v>0</v>
      </c>
      <c r="N256" s="125">
        <f t="shared" si="20"/>
        <v>0</v>
      </c>
      <c r="O256" s="125">
        <f t="shared" si="21"/>
        <v>0</v>
      </c>
      <c r="P256" s="269">
        <f>IFERROR(VLOOKUP(C256,Sheet18!A:B,2,0),0)</f>
        <v>130.9804</v>
      </c>
      <c r="Q256" s="270">
        <f t="shared" si="22"/>
        <v>0</v>
      </c>
      <c r="R256" s="119">
        <v>45685</v>
      </c>
      <c r="S256" s="119">
        <v>45685</v>
      </c>
      <c r="T256" s="117">
        <f t="shared" si="24"/>
        <v>45686</v>
      </c>
      <c r="U256" s="117">
        <f t="shared" si="23"/>
        <v>45687</v>
      </c>
      <c r="V256" s="117" t="s">
        <v>560</v>
      </c>
      <c r="W256" s="162" t="s">
        <v>561</v>
      </c>
      <c r="X256" s="162"/>
      <c r="Y256" s="162"/>
      <c r="Z256" s="108"/>
      <c r="AA256" s="108"/>
      <c r="AB256" s="110"/>
      <c r="AC256" s="118"/>
    </row>
    <row r="257" spans="1:29" s="126" customFormat="1" ht="10.5" x14ac:dyDescent="0.2">
      <c r="A257" s="120" t="str">
        <f t="shared" si="19"/>
        <v>L50-I-48-10-30-90-MULT-25X75POUS272059</v>
      </c>
      <c r="B257" s="81">
        <v>45681</v>
      </c>
      <c r="C257" s="120" t="s">
        <v>2812</v>
      </c>
      <c r="D257" s="278" t="s">
        <v>2911</v>
      </c>
      <c r="E257" s="108" t="s">
        <v>87</v>
      </c>
      <c r="F257" s="108" t="s">
        <v>2684</v>
      </c>
      <c r="G257" s="108">
        <v>30851562</v>
      </c>
      <c r="H257" s="183">
        <v>0</v>
      </c>
      <c r="I257" s="115">
        <v>1</v>
      </c>
      <c r="J257" s="111">
        <f>VLOOKUP(G257,'[2]Seguimiento WOS TROV'!$H:$L,5,0)</f>
        <v>1</v>
      </c>
      <c r="K257" s="116">
        <f>VLOOKUP(G257,'[2]Seguimiento WOS TROV'!$H:$M,6,0)</f>
        <v>0</v>
      </c>
      <c r="L257" s="116">
        <f>VLOOKUP(G257,'[2]Seguimiento WOS TROV'!$H:$N,7,0)</f>
        <v>0</v>
      </c>
      <c r="M257" s="116">
        <f>VLOOKUP(G257,'[2]Seguimiento WOS TROV'!$H:$O,8,0)</f>
        <v>0</v>
      </c>
      <c r="N257" s="125">
        <f t="shared" si="20"/>
        <v>0</v>
      </c>
      <c r="O257" s="125">
        <f t="shared" si="21"/>
        <v>0</v>
      </c>
      <c r="P257" s="269">
        <f>IFERROR(VLOOKUP(C257,Sheet18!A:B,2,0),0)</f>
        <v>134.83539999999999</v>
      </c>
      <c r="Q257" s="270">
        <f t="shared" si="22"/>
        <v>0</v>
      </c>
      <c r="R257" s="119">
        <v>45685</v>
      </c>
      <c r="S257" s="119">
        <v>45685</v>
      </c>
      <c r="T257" s="117">
        <f t="shared" si="24"/>
        <v>45686</v>
      </c>
      <c r="U257" s="117">
        <f t="shared" si="23"/>
        <v>45687</v>
      </c>
      <c r="V257" s="117" t="s">
        <v>560</v>
      </c>
      <c r="W257" s="162" t="s">
        <v>561</v>
      </c>
      <c r="X257" s="162"/>
      <c r="Y257" s="162"/>
      <c r="Z257" s="108"/>
      <c r="AA257" s="108"/>
      <c r="AB257" s="110"/>
      <c r="AC257" s="118"/>
    </row>
    <row r="258" spans="1:29" s="126" customFormat="1" ht="10.5" x14ac:dyDescent="0.2">
      <c r="A258" s="120" t="str">
        <f t="shared" ref="A258:A321" si="25">CONCATENATE(C258,F258)</f>
        <v>L50-E-48-06-30-80-MULT-9X59POUS272063</v>
      </c>
      <c r="B258" s="81">
        <v>45681</v>
      </c>
      <c r="C258" s="120" t="s">
        <v>1174</v>
      </c>
      <c r="D258" s="278" t="s">
        <v>2910</v>
      </c>
      <c r="E258" s="108" t="s">
        <v>87</v>
      </c>
      <c r="F258" s="108" t="s">
        <v>2935</v>
      </c>
      <c r="G258" s="108">
        <v>30851563</v>
      </c>
      <c r="H258" s="183">
        <v>0</v>
      </c>
      <c r="I258" s="115">
        <v>2</v>
      </c>
      <c r="J258" s="111">
        <f>VLOOKUP(G258,'[2]Seguimiento WOS TROV'!$H:$L,5,0)</f>
        <v>2</v>
      </c>
      <c r="K258" s="116">
        <f>VLOOKUP(G258,'[2]Seguimiento WOS TROV'!$H:$M,6,0)</f>
        <v>0</v>
      </c>
      <c r="L258" s="116">
        <f>VLOOKUP(G258,'[2]Seguimiento WOS TROV'!$H:$N,7,0)</f>
        <v>0</v>
      </c>
      <c r="M258" s="116">
        <f>VLOOKUP(G258,'[2]Seguimiento WOS TROV'!$H:$O,8,0)</f>
        <v>0</v>
      </c>
      <c r="N258" s="125">
        <f t="shared" ref="N258:N321" si="26">J258-I258</f>
        <v>0</v>
      </c>
      <c r="O258" s="125">
        <f t="shared" ref="O258:O321" si="27">+N258*-1</f>
        <v>0</v>
      </c>
      <c r="P258" s="269">
        <f>IFERROR(VLOOKUP(C258,Sheet18!A:B,2,0),0)</f>
        <v>135.03</v>
      </c>
      <c r="Q258" s="270">
        <f t="shared" ref="Q258:Q321" si="28">+P258*O258</f>
        <v>0</v>
      </c>
      <c r="R258" s="119">
        <v>45685</v>
      </c>
      <c r="S258" s="119">
        <v>45685</v>
      </c>
      <c r="T258" s="117">
        <f t="shared" si="24"/>
        <v>45686</v>
      </c>
      <c r="U258" s="117">
        <f t="shared" si="23"/>
        <v>45687</v>
      </c>
      <c r="V258" s="117" t="s">
        <v>560</v>
      </c>
      <c r="W258" s="162" t="s">
        <v>561</v>
      </c>
      <c r="X258" s="162"/>
      <c r="Y258" s="162"/>
      <c r="Z258" s="108"/>
      <c r="AA258" s="108"/>
      <c r="AB258" s="110"/>
      <c r="AC258" s="118"/>
    </row>
    <row r="259" spans="1:29" s="126" customFormat="1" ht="10.5" x14ac:dyDescent="0.2">
      <c r="A259" s="276" t="str">
        <f t="shared" si="25"/>
        <v>L50-E-48-12-27-90-MULT-9X17POUS272147</v>
      </c>
      <c r="B259" s="364">
        <v>45681</v>
      </c>
      <c r="C259" s="276" t="s">
        <v>2793</v>
      </c>
      <c r="D259" s="278" t="s">
        <v>2910</v>
      </c>
      <c r="E259" s="279" t="s">
        <v>87</v>
      </c>
      <c r="F259" s="279" t="s">
        <v>2721</v>
      </c>
      <c r="G259" s="279">
        <v>30851577</v>
      </c>
      <c r="H259" s="183">
        <v>0</v>
      </c>
      <c r="I259" s="280">
        <v>11</v>
      </c>
      <c r="J259" s="111">
        <f>VLOOKUP(G259,'[2]Seguimiento WOS TROV'!$H:$L,5,0)</f>
        <v>11</v>
      </c>
      <c r="K259" s="116">
        <f>VLOOKUP(G259,'[2]Seguimiento WOS TROV'!$H:$M,6,0)</f>
        <v>0</v>
      </c>
      <c r="L259" s="116">
        <f>VLOOKUP(G259,'[2]Seguimiento WOS TROV'!$H:$N,7,0)</f>
        <v>0</v>
      </c>
      <c r="M259" s="116">
        <f>VLOOKUP(G259,'[2]Seguimiento WOS TROV'!$H:$O,8,0)</f>
        <v>0</v>
      </c>
      <c r="N259" s="281">
        <f t="shared" si="26"/>
        <v>0</v>
      </c>
      <c r="O259" s="281">
        <f t="shared" si="27"/>
        <v>0</v>
      </c>
      <c r="P259" s="269">
        <f>IFERROR(VLOOKUP(C259,Sheet18!A:B,2,0),0)</f>
        <v>142.1883</v>
      </c>
      <c r="Q259" s="270">
        <f t="shared" si="28"/>
        <v>0</v>
      </c>
      <c r="R259" s="383">
        <v>45685</v>
      </c>
      <c r="S259" s="383">
        <v>45685</v>
      </c>
      <c r="T259" s="282">
        <f t="shared" si="24"/>
        <v>45686</v>
      </c>
      <c r="U259" s="282">
        <f t="shared" si="23"/>
        <v>45687</v>
      </c>
      <c r="V259" s="117" t="s">
        <v>560</v>
      </c>
      <c r="W259" s="162" t="s">
        <v>561</v>
      </c>
      <c r="X259" s="162"/>
      <c r="Y259" s="162"/>
      <c r="Z259" s="108"/>
      <c r="AA259" s="108"/>
      <c r="AB259" s="110"/>
      <c r="AC259" s="118"/>
    </row>
    <row r="260" spans="1:29" s="126" customFormat="1" ht="10.5" x14ac:dyDescent="0.2">
      <c r="A260" s="120" t="str">
        <f t="shared" si="25"/>
        <v>L50-E-48-12-35-80-MULT-9X29POUS272213</v>
      </c>
      <c r="B260" s="81">
        <v>45681</v>
      </c>
      <c r="C260" s="120" t="s">
        <v>2953</v>
      </c>
      <c r="D260" s="278" t="s">
        <v>2910</v>
      </c>
      <c r="E260" s="108" t="s">
        <v>87</v>
      </c>
      <c r="F260" s="108" t="s">
        <v>2954</v>
      </c>
      <c r="G260" s="108">
        <v>30851588</v>
      </c>
      <c r="H260" s="183">
        <v>0</v>
      </c>
      <c r="I260" s="115">
        <v>9</v>
      </c>
      <c r="J260" s="111">
        <f>VLOOKUP(G260,'[2]Seguimiento WOS TROV'!$H:$L,5,0)</f>
        <v>9</v>
      </c>
      <c r="K260" s="116">
        <f>VLOOKUP(G260,'[2]Seguimiento WOS TROV'!$H:$M,6,0)</f>
        <v>0</v>
      </c>
      <c r="L260" s="116">
        <f>VLOOKUP(G260,'[2]Seguimiento WOS TROV'!$H:$N,7,0)</f>
        <v>0</v>
      </c>
      <c r="M260" s="116">
        <f>VLOOKUP(G260,'[2]Seguimiento WOS TROV'!$H:$O,8,0)</f>
        <v>0</v>
      </c>
      <c r="N260" s="125">
        <f t="shared" si="26"/>
        <v>0</v>
      </c>
      <c r="O260" s="125">
        <f t="shared" si="27"/>
        <v>0</v>
      </c>
      <c r="P260" s="269">
        <v>141.19</v>
      </c>
      <c r="Q260" s="270">
        <f t="shared" si="28"/>
        <v>0</v>
      </c>
      <c r="R260" s="119">
        <v>45685</v>
      </c>
      <c r="S260" s="119">
        <v>45685</v>
      </c>
      <c r="T260" s="117">
        <f t="shared" si="24"/>
        <v>45686</v>
      </c>
      <c r="U260" s="117">
        <f t="shared" si="23"/>
        <v>45687</v>
      </c>
      <c r="V260" s="117" t="s">
        <v>560</v>
      </c>
      <c r="W260" s="162" t="s">
        <v>561</v>
      </c>
      <c r="X260" s="162"/>
      <c r="Y260" s="162"/>
      <c r="Z260" s="108"/>
      <c r="AA260" s="108"/>
      <c r="AB260" s="110"/>
      <c r="AC260" s="118"/>
    </row>
    <row r="261" spans="1:29" s="126" customFormat="1" ht="10.5" x14ac:dyDescent="0.2">
      <c r="A261" s="120" t="str">
        <f t="shared" si="25"/>
        <v>L50-E-12-04-27-90-MULT-9X29POUS272300</v>
      </c>
      <c r="B261" s="81">
        <v>45681</v>
      </c>
      <c r="C261" s="120" t="s">
        <v>2974</v>
      </c>
      <c r="D261" s="278" t="s">
        <v>2914</v>
      </c>
      <c r="E261" s="108" t="s">
        <v>87</v>
      </c>
      <c r="F261" s="108" t="s">
        <v>2975</v>
      </c>
      <c r="G261" s="108">
        <v>30851607</v>
      </c>
      <c r="H261" s="183">
        <v>0</v>
      </c>
      <c r="I261" s="115">
        <v>39</v>
      </c>
      <c r="J261" s="111">
        <f>VLOOKUP(G261,'[2]Seguimiento WOS TROV'!$H:$L,5,0)</f>
        <v>39</v>
      </c>
      <c r="K261" s="116">
        <f>VLOOKUP(G261,'[2]Seguimiento WOS TROV'!$H:$M,6,0)</f>
        <v>0</v>
      </c>
      <c r="L261" s="116">
        <f>VLOOKUP(G261,'[2]Seguimiento WOS TROV'!$H:$N,7,0)</f>
        <v>0</v>
      </c>
      <c r="M261" s="116">
        <f>VLOOKUP(G261,'[2]Seguimiento WOS TROV'!$H:$O,8,0)</f>
        <v>0</v>
      </c>
      <c r="N261" s="125">
        <f t="shared" si="26"/>
        <v>0</v>
      </c>
      <c r="O261" s="125">
        <f t="shared" si="27"/>
        <v>0</v>
      </c>
      <c r="P261" s="269">
        <v>49.48</v>
      </c>
      <c r="Q261" s="270">
        <f t="shared" si="28"/>
        <v>0</v>
      </c>
      <c r="R261" s="119">
        <v>45685</v>
      </c>
      <c r="S261" s="119">
        <v>45685</v>
      </c>
      <c r="T261" s="117">
        <f t="shared" si="24"/>
        <v>45686</v>
      </c>
      <c r="U261" s="117">
        <f t="shared" si="23"/>
        <v>45687</v>
      </c>
      <c r="V261" s="117" t="s">
        <v>560</v>
      </c>
      <c r="W261" s="162" t="s">
        <v>561</v>
      </c>
      <c r="X261" s="162"/>
      <c r="Y261" s="162"/>
      <c r="Z261" s="108"/>
      <c r="AA261" s="108"/>
      <c r="AB261" s="110"/>
      <c r="AC261" s="118"/>
    </row>
    <row r="262" spans="1:29" s="126" customFormat="1" ht="10.5" x14ac:dyDescent="0.2">
      <c r="A262" s="120" t="str">
        <f t="shared" si="25"/>
        <v>L50-I-48-06-35-80-MULT-ASYMPOUS270535</v>
      </c>
      <c r="B262" s="121">
        <v>45576</v>
      </c>
      <c r="C262" s="120" t="s">
        <v>866</v>
      </c>
      <c r="D262" s="278" t="s">
        <v>365</v>
      </c>
      <c r="E262" s="108" t="s">
        <v>87</v>
      </c>
      <c r="F262" s="108" t="s">
        <v>743</v>
      </c>
      <c r="G262" s="108">
        <v>30850343</v>
      </c>
      <c r="H262" s="183">
        <v>0</v>
      </c>
      <c r="I262" s="115">
        <v>41</v>
      </c>
      <c r="J262" s="111">
        <f>VLOOKUP(G262,'[2]Seguimiento WOS TROV'!$H:$L,5,0)</f>
        <v>41</v>
      </c>
      <c r="K262" s="116">
        <f>VLOOKUP(G262,'[2]Seguimiento WOS TROV'!$H:$M,6,0)</f>
        <v>0</v>
      </c>
      <c r="L262" s="116">
        <f>VLOOKUP(G262,'[2]Seguimiento WOS TROV'!$H:$N,7,0)</f>
        <v>0</v>
      </c>
      <c r="M262" s="116">
        <f>VLOOKUP(G262,'[2]Seguimiento WOS TROV'!$H:$O,8,0)</f>
        <v>0</v>
      </c>
      <c r="N262" s="125">
        <f t="shared" si="26"/>
        <v>0</v>
      </c>
      <c r="O262" s="125">
        <f t="shared" si="27"/>
        <v>0</v>
      </c>
      <c r="P262" s="269">
        <v>131.65</v>
      </c>
      <c r="Q262" s="270">
        <f t="shared" si="28"/>
        <v>0</v>
      </c>
      <c r="R262" s="378" t="s">
        <v>2828</v>
      </c>
      <c r="S262" s="119">
        <v>45695</v>
      </c>
      <c r="T262" s="117">
        <f t="shared" si="24"/>
        <v>45698</v>
      </c>
      <c r="U262" s="117">
        <f t="shared" si="23"/>
        <v>45699</v>
      </c>
      <c r="V262" s="117" t="s">
        <v>560</v>
      </c>
      <c r="W262" s="162" t="s">
        <v>561</v>
      </c>
      <c r="X262" s="162" t="s">
        <v>561</v>
      </c>
      <c r="Y262" s="162" t="e">
        <f>VLOOKUP(G262,[4]Sheet14!$A:$A,1,0)</f>
        <v>#N/A</v>
      </c>
      <c r="Z262" s="108" t="e">
        <f>VLOOKUP(G262,#REF!,1,0)</f>
        <v>#REF!</v>
      </c>
      <c r="AA262" s="108"/>
      <c r="AB262" s="108"/>
      <c r="AC262" s="118" t="s">
        <v>2828</v>
      </c>
    </row>
    <row r="263" spans="1:29" s="126" customFormat="1" ht="10.5" x14ac:dyDescent="0.2">
      <c r="A263" s="284" t="str">
        <f t="shared" si="25"/>
        <v>L50-I-48-12-40-80-MULT-ASYMPOUS271293</v>
      </c>
      <c r="B263" s="365">
        <v>45625</v>
      </c>
      <c r="C263" s="284" t="s">
        <v>1709</v>
      </c>
      <c r="D263" s="278" t="s">
        <v>365</v>
      </c>
      <c r="E263" s="286" t="s">
        <v>87</v>
      </c>
      <c r="F263" s="286" t="s">
        <v>1635</v>
      </c>
      <c r="G263" s="286">
        <v>30850851</v>
      </c>
      <c r="H263" s="183">
        <v>0</v>
      </c>
      <c r="I263" s="287">
        <v>1</v>
      </c>
      <c r="J263" s="111">
        <f>VLOOKUP(G263,'[2]Seguimiento WOS TROV'!$H:$L,5,0)</f>
        <v>1</v>
      </c>
      <c r="K263" s="116">
        <f>VLOOKUP(G263,'[2]Seguimiento WOS TROV'!$H:$M,6,0)</f>
        <v>0</v>
      </c>
      <c r="L263" s="116">
        <f>VLOOKUP(G263,'[2]Seguimiento WOS TROV'!$H:$N,7,0)</f>
        <v>0</v>
      </c>
      <c r="M263" s="116">
        <f>VLOOKUP(G263,'[2]Seguimiento WOS TROV'!$H:$O,8,0)</f>
        <v>0</v>
      </c>
      <c r="N263" s="289">
        <f t="shared" si="26"/>
        <v>0</v>
      </c>
      <c r="O263" s="289">
        <f t="shared" si="27"/>
        <v>0</v>
      </c>
      <c r="P263" s="269">
        <v>131.65</v>
      </c>
      <c r="Q263" s="270">
        <f t="shared" si="28"/>
        <v>0</v>
      </c>
      <c r="R263" s="382" t="s">
        <v>2830</v>
      </c>
      <c r="S263" s="382">
        <v>45695</v>
      </c>
      <c r="T263" s="290">
        <f t="shared" si="24"/>
        <v>45698</v>
      </c>
      <c r="U263" s="290">
        <f t="shared" si="23"/>
        <v>45699</v>
      </c>
      <c r="V263" s="117" t="s">
        <v>560</v>
      </c>
      <c r="W263" s="162" t="s">
        <v>561</v>
      </c>
      <c r="X263" s="162" t="s">
        <v>561</v>
      </c>
      <c r="Y263" s="162" t="e">
        <f>VLOOKUP(G263,[4]Sheet14!$A:$A,1,0)</f>
        <v>#N/A</v>
      </c>
      <c r="Z263" s="108" t="e">
        <f>VLOOKUP(G263,#REF!,1,0)</f>
        <v>#REF!</v>
      </c>
      <c r="AA263" s="108"/>
      <c r="AB263" s="110"/>
      <c r="AC263" s="118" t="s">
        <v>2828</v>
      </c>
    </row>
    <row r="264" spans="1:29" s="126" customFormat="1" ht="10.5" x14ac:dyDescent="0.2">
      <c r="A264" s="120" t="str">
        <f t="shared" si="25"/>
        <v>L35-I-12-02-35-80-MULT-120POUS271378</v>
      </c>
      <c r="B264" s="81">
        <v>45637</v>
      </c>
      <c r="C264" s="120" t="s">
        <v>2015</v>
      </c>
      <c r="D264" s="278" t="s">
        <v>360</v>
      </c>
      <c r="E264" s="108" t="s">
        <v>87</v>
      </c>
      <c r="F264" s="108" t="s">
        <v>2017</v>
      </c>
      <c r="G264" s="108">
        <v>30851079</v>
      </c>
      <c r="H264" s="183">
        <v>0</v>
      </c>
      <c r="I264" s="115">
        <v>243</v>
      </c>
      <c r="J264" s="111">
        <f>VLOOKUP(G264,'[2]Seguimiento WOS TROV'!$H:$L,5,0)</f>
        <v>243</v>
      </c>
      <c r="K264" s="116">
        <f>VLOOKUP(G264,'[2]Seguimiento WOS TROV'!$H:$M,6,0)</f>
        <v>0</v>
      </c>
      <c r="L264" s="116">
        <f>VLOOKUP(G264,'[2]Seguimiento WOS TROV'!$H:$N,7,0)</f>
        <v>0</v>
      </c>
      <c r="M264" s="116">
        <f>VLOOKUP(G264,'[2]Seguimiento WOS TROV'!$H:$O,8,0)</f>
        <v>0</v>
      </c>
      <c r="N264" s="125">
        <f t="shared" si="26"/>
        <v>0</v>
      </c>
      <c r="O264" s="125">
        <f t="shared" si="27"/>
        <v>0</v>
      </c>
      <c r="P264" s="269">
        <v>38.020000000000003</v>
      </c>
      <c r="Q264" s="270">
        <f t="shared" si="28"/>
        <v>0</v>
      </c>
      <c r="R264" s="119">
        <v>45642</v>
      </c>
      <c r="S264" s="119">
        <v>45695</v>
      </c>
      <c r="T264" s="117">
        <f t="shared" si="24"/>
        <v>45698</v>
      </c>
      <c r="U264" s="117">
        <f t="shared" si="23"/>
        <v>45699</v>
      </c>
      <c r="V264" s="117" t="s">
        <v>604</v>
      </c>
      <c r="W264" s="162" t="s">
        <v>561</v>
      </c>
      <c r="X264" s="162" t="s">
        <v>561</v>
      </c>
      <c r="Y264" s="162"/>
      <c r="Z264" s="108" t="e">
        <f>VLOOKUP(G264,#REF!,1,0)</f>
        <v>#REF!</v>
      </c>
      <c r="AA264" s="108"/>
      <c r="AB264" s="110"/>
      <c r="AC264" s="118" t="s">
        <v>2828</v>
      </c>
    </row>
    <row r="265" spans="1:29" s="126" customFormat="1" ht="10.5" x14ac:dyDescent="0.2">
      <c r="A265" s="276" t="str">
        <f t="shared" si="25"/>
        <v>L35-I-48-08-35-90-MULT-120POUS270144</v>
      </c>
      <c r="B265" s="364">
        <v>45643</v>
      </c>
      <c r="C265" s="276" t="s">
        <v>502</v>
      </c>
      <c r="D265" s="278" t="s">
        <v>364</v>
      </c>
      <c r="E265" s="279" t="s">
        <v>87</v>
      </c>
      <c r="F265" s="279" t="s">
        <v>190</v>
      </c>
      <c r="G265" s="279">
        <v>30851126</v>
      </c>
      <c r="H265" s="183">
        <v>0</v>
      </c>
      <c r="I265" s="280">
        <v>18</v>
      </c>
      <c r="J265" s="111">
        <f>VLOOKUP(G265,'[2]Seguimiento WOS TROV'!$H:$L,5,0)</f>
        <v>18</v>
      </c>
      <c r="K265" s="116">
        <f>VLOOKUP(G265,'[2]Seguimiento WOS TROV'!$H:$M,6,0)</f>
        <v>0</v>
      </c>
      <c r="L265" s="116">
        <f>VLOOKUP(G265,'[2]Seguimiento WOS TROV'!$H:$N,7,0)</f>
        <v>0</v>
      </c>
      <c r="M265" s="116">
        <f>VLOOKUP(G265,'[2]Seguimiento WOS TROV'!$H:$O,8,0)</f>
        <v>0</v>
      </c>
      <c r="N265" s="281">
        <f t="shared" si="26"/>
        <v>0</v>
      </c>
      <c r="O265" s="281">
        <f t="shared" si="27"/>
        <v>0</v>
      </c>
      <c r="P265" s="269">
        <v>100.29</v>
      </c>
      <c r="Q265" s="270">
        <f t="shared" si="28"/>
        <v>0</v>
      </c>
      <c r="R265" s="383">
        <v>45646</v>
      </c>
      <c r="S265" s="383">
        <v>45695</v>
      </c>
      <c r="T265" s="282">
        <f t="shared" si="24"/>
        <v>45698</v>
      </c>
      <c r="U265" s="282">
        <f t="shared" si="23"/>
        <v>45699</v>
      </c>
      <c r="V265" s="117" t="s">
        <v>604</v>
      </c>
      <c r="W265" s="162" t="s">
        <v>561</v>
      </c>
      <c r="X265" s="162" t="s">
        <v>561</v>
      </c>
      <c r="Y265" s="162"/>
      <c r="Z265" s="108" t="e">
        <f>VLOOKUP(G265,#REF!,1,0)</f>
        <v>#REF!</v>
      </c>
      <c r="AA265" s="108"/>
      <c r="AB265" s="110"/>
      <c r="AC265" s="118" t="s">
        <v>2828</v>
      </c>
    </row>
    <row r="266" spans="1:29" s="126" customFormat="1" ht="10.5" x14ac:dyDescent="0.2">
      <c r="A266" s="120" t="str">
        <f t="shared" si="25"/>
        <v>L35-I-12-04-25-80-MULT-120POUS271806</v>
      </c>
      <c r="B266" s="81">
        <v>45644</v>
      </c>
      <c r="C266" s="120" t="s">
        <v>2461</v>
      </c>
      <c r="D266" s="278" t="s">
        <v>360</v>
      </c>
      <c r="E266" s="108" t="s">
        <v>87</v>
      </c>
      <c r="F266" s="108" t="s">
        <v>2459</v>
      </c>
      <c r="G266" s="108">
        <v>30851214</v>
      </c>
      <c r="H266" s="183">
        <v>0</v>
      </c>
      <c r="I266" s="115">
        <v>24</v>
      </c>
      <c r="J266" s="111">
        <f>VLOOKUP(G266,'[2]Seguimiento WOS TROV'!$H:$L,5,0)</f>
        <v>24</v>
      </c>
      <c r="K266" s="116">
        <f>VLOOKUP(G266,'[2]Seguimiento WOS TROV'!$H:$M,6,0)</f>
        <v>0</v>
      </c>
      <c r="L266" s="116">
        <f>VLOOKUP(G266,'[2]Seguimiento WOS TROV'!$H:$N,7,0)</f>
        <v>0</v>
      </c>
      <c r="M266" s="116">
        <f>VLOOKUP(G266,'[2]Seguimiento WOS TROV'!$H:$O,8,0)</f>
        <v>0</v>
      </c>
      <c r="N266" s="125">
        <f t="shared" si="26"/>
        <v>0</v>
      </c>
      <c r="O266" s="125">
        <f t="shared" si="27"/>
        <v>0</v>
      </c>
      <c r="P266" s="269">
        <v>38.020000000000003</v>
      </c>
      <c r="Q266" s="270">
        <f t="shared" si="28"/>
        <v>0</v>
      </c>
      <c r="R266" s="119">
        <v>45653</v>
      </c>
      <c r="S266" s="119">
        <v>45695</v>
      </c>
      <c r="T266" s="117">
        <f t="shared" si="24"/>
        <v>45698</v>
      </c>
      <c r="U266" s="117">
        <f t="shared" si="23"/>
        <v>45699</v>
      </c>
      <c r="V266" s="117" t="s">
        <v>560</v>
      </c>
      <c r="W266" s="162" t="s">
        <v>561</v>
      </c>
      <c r="X266" s="162" t="s">
        <v>561</v>
      </c>
      <c r="Y266" s="162"/>
      <c r="Z266" s="108" t="e">
        <f>VLOOKUP(G266,#REF!,1,0)</f>
        <v>#REF!</v>
      </c>
      <c r="AA266" s="108"/>
      <c r="AB266" s="110"/>
      <c r="AC266" s="118" t="s">
        <v>2828</v>
      </c>
    </row>
    <row r="267" spans="1:29" s="126" customFormat="1" ht="10.5" x14ac:dyDescent="0.2">
      <c r="A267" s="284" t="str">
        <f t="shared" si="25"/>
        <v>L50-E-48-04-30-80-MULT-9X29POUS271704</v>
      </c>
      <c r="B267" s="365">
        <v>45636</v>
      </c>
      <c r="C267" s="367" t="s">
        <v>1988</v>
      </c>
      <c r="D267" s="278" t="s">
        <v>363</v>
      </c>
      <c r="E267" s="286" t="s">
        <v>87</v>
      </c>
      <c r="F267" s="286" t="s">
        <v>1989</v>
      </c>
      <c r="G267" s="286">
        <v>30851056</v>
      </c>
      <c r="H267" s="183">
        <v>0</v>
      </c>
      <c r="I267" s="287">
        <v>1</v>
      </c>
      <c r="J267" s="111">
        <f>VLOOKUP(G267,'[2]Seguimiento WOS TROV'!$H:$L,5,0)</f>
        <v>1</v>
      </c>
      <c r="K267" s="116">
        <f>VLOOKUP(G267,'[2]Seguimiento WOS TROV'!$H:$M,6,0)</f>
        <v>0</v>
      </c>
      <c r="L267" s="116">
        <f>VLOOKUP(G267,'[2]Seguimiento WOS TROV'!$H:$N,7,0)</f>
        <v>0</v>
      </c>
      <c r="M267" s="116">
        <f>VLOOKUP(G267,'[2]Seguimiento WOS TROV'!$H:$O,8,0)</f>
        <v>0</v>
      </c>
      <c r="N267" s="289">
        <f t="shared" si="26"/>
        <v>0</v>
      </c>
      <c r="O267" s="289">
        <f t="shared" si="27"/>
        <v>0</v>
      </c>
      <c r="P267" s="269">
        <v>137.5</v>
      </c>
      <c r="Q267" s="270">
        <f t="shared" si="28"/>
        <v>0</v>
      </c>
      <c r="R267" s="382">
        <v>45637</v>
      </c>
      <c r="S267" s="382" t="s">
        <v>1972</v>
      </c>
      <c r="T267" s="290" t="e">
        <f t="shared" si="24"/>
        <v>#VALUE!</v>
      </c>
      <c r="U267" s="290" t="e">
        <f t="shared" si="23"/>
        <v>#VALUE!</v>
      </c>
      <c r="V267" s="117" t="s">
        <v>560</v>
      </c>
      <c r="W267" s="162" t="s">
        <v>561</v>
      </c>
      <c r="X267" s="162" t="s">
        <v>585</v>
      </c>
      <c r="Y267" s="162"/>
      <c r="Z267" s="108" t="e">
        <f>VLOOKUP(G267,#REF!,1,0)</f>
        <v>#REF!</v>
      </c>
      <c r="AA267" s="108"/>
      <c r="AB267" s="110"/>
      <c r="AC267" s="118"/>
    </row>
    <row r="268" spans="1:29" s="126" customFormat="1" ht="10.5" x14ac:dyDescent="0.2">
      <c r="A268" s="120" t="str">
        <f t="shared" si="25"/>
        <v>L50-E-48-06-35-80-MULT-ASYMPOUS271702</v>
      </c>
      <c r="B268" s="81">
        <v>45636</v>
      </c>
      <c r="C268" s="273" t="s">
        <v>1992</v>
      </c>
      <c r="D268" s="278" t="s">
        <v>363</v>
      </c>
      <c r="E268" s="108" t="s">
        <v>87</v>
      </c>
      <c r="F268" s="108" t="s">
        <v>1993</v>
      </c>
      <c r="G268" s="108">
        <v>30851058</v>
      </c>
      <c r="H268" s="183">
        <v>0</v>
      </c>
      <c r="I268" s="115">
        <v>1</v>
      </c>
      <c r="J268" s="111">
        <f>VLOOKUP(G268,'[2]Seguimiento WOS TROV'!$H:$L,5,0)</f>
        <v>1</v>
      </c>
      <c r="K268" s="116">
        <f>VLOOKUP(G268,'[2]Seguimiento WOS TROV'!$H:$M,6,0)</f>
        <v>0</v>
      </c>
      <c r="L268" s="116">
        <f>VLOOKUP(G268,'[2]Seguimiento WOS TROV'!$H:$N,7,0)</f>
        <v>0</v>
      </c>
      <c r="M268" s="116">
        <f>VLOOKUP(G268,'[2]Seguimiento WOS TROV'!$H:$O,8,0)</f>
        <v>0</v>
      </c>
      <c r="N268" s="125">
        <f t="shared" si="26"/>
        <v>0</v>
      </c>
      <c r="O268" s="125">
        <f t="shared" si="27"/>
        <v>0</v>
      </c>
      <c r="P268" s="269">
        <v>132.16</v>
      </c>
      <c r="Q268" s="270">
        <f t="shared" si="28"/>
        <v>0</v>
      </c>
      <c r="R268" s="119">
        <v>45637</v>
      </c>
      <c r="S268" s="119" t="s">
        <v>1972</v>
      </c>
      <c r="T268" s="117" t="e">
        <f t="shared" si="24"/>
        <v>#VALUE!</v>
      </c>
      <c r="U268" s="117" t="e">
        <f t="shared" si="23"/>
        <v>#VALUE!</v>
      </c>
      <c r="V268" s="117" t="s">
        <v>560</v>
      </c>
      <c r="W268" s="162" t="s">
        <v>561</v>
      </c>
      <c r="X268" s="162" t="s">
        <v>585</v>
      </c>
      <c r="Y268" s="162"/>
      <c r="Z268" s="108" t="e">
        <f>VLOOKUP(G268,#REF!,1,0)</f>
        <v>#REF!</v>
      </c>
      <c r="AA268" s="108"/>
      <c r="AB268" s="110"/>
      <c r="AC268" s="118"/>
    </row>
    <row r="269" spans="1:29" s="126" customFormat="1" ht="10.5" x14ac:dyDescent="0.2">
      <c r="A269" s="120" t="str">
        <f t="shared" si="25"/>
        <v>L50-I-48-12-27-80-MULT-ASYMPOUS270897</v>
      </c>
      <c r="B269" s="81">
        <v>45644</v>
      </c>
      <c r="C269" s="120" t="s">
        <v>2444</v>
      </c>
      <c r="D269" s="278" t="s">
        <v>365</v>
      </c>
      <c r="E269" s="108" t="s">
        <v>87</v>
      </c>
      <c r="F269" s="108" t="s">
        <v>2445</v>
      </c>
      <c r="G269" s="108">
        <v>30851181</v>
      </c>
      <c r="H269" s="183">
        <v>0</v>
      </c>
      <c r="I269" s="115">
        <v>8</v>
      </c>
      <c r="J269" s="111">
        <f>VLOOKUP(G269,'[2]Seguimiento WOS TROV'!$H:$L,5,0)</f>
        <v>8</v>
      </c>
      <c r="K269" s="116">
        <f>VLOOKUP(G269,'[2]Seguimiento WOS TROV'!$H:$M,6,0)</f>
        <v>0</v>
      </c>
      <c r="L269" s="116">
        <f>VLOOKUP(G269,'[2]Seguimiento WOS TROV'!$H:$N,7,0)</f>
        <v>0</v>
      </c>
      <c r="M269" s="116">
        <f>VLOOKUP(G269,'[2]Seguimiento WOS TROV'!$H:$O,8,0)</f>
        <v>0</v>
      </c>
      <c r="N269" s="125">
        <f t="shared" si="26"/>
        <v>0</v>
      </c>
      <c r="O269" s="125">
        <f t="shared" si="27"/>
        <v>0</v>
      </c>
      <c r="P269" s="269">
        <v>134.74</v>
      </c>
      <c r="Q269" s="270">
        <f t="shared" si="28"/>
        <v>0</v>
      </c>
      <c r="R269" s="119">
        <v>45649</v>
      </c>
      <c r="S269" s="119" t="s">
        <v>1972</v>
      </c>
      <c r="T269" s="117" t="e">
        <f t="shared" si="24"/>
        <v>#VALUE!</v>
      </c>
      <c r="U269" s="117" t="e">
        <f t="shared" si="23"/>
        <v>#VALUE!</v>
      </c>
      <c r="V269" s="117" t="s">
        <v>560</v>
      </c>
      <c r="W269" s="162" t="s">
        <v>561</v>
      </c>
      <c r="X269" s="162" t="s">
        <v>585</v>
      </c>
      <c r="Y269" s="162"/>
      <c r="Z269" s="108" t="e">
        <f>VLOOKUP(G269,#REF!,1,0)</f>
        <v>#REF!</v>
      </c>
      <c r="AA269" s="108"/>
      <c r="AB269" s="110"/>
      <c r="AC269" s="118"/>
    </row>
    <row r="270" spans="1:29" s="126" customFormat="1" ht="10.5" x14ac:dyDescent="0.2">
      <c r="A270" s="120" t="str">
        <f t="shared" si="25"/>
        <v>L50-E-48-08-30-80-MULT-LOLPOUS270050</v>
      </c>
      <c r="B270" s="121">
        <v>45544</v>
      </c>
      <c r="C270" s="120" t="s">
        <v>120</v>
      </c>
      <c r="D270" s="278" t="s">
        <v>363</v>
      </c>
      <c r="E270" s="108" t="s">
        <v>87</v>
      </c>
      <c r="F270" s="108" t="s">
        <v>128</v>
      </c>
      <c r="G270" s="183">
        <v>30850047</v>
      </c>
      <c r="H270" s="183">
        <v>0</v>
      </c>
      <c r="I270" s="115">
        <v>22</v>
      </c>
      <c r="J270" s="111">
        <f>VLOOKUP(G270,'[2]Seguimiento WOS TROV'!$H:$L,5,0)</f>
        <v>22</v>
      </c>
      <c r="K270" s="116">
        <f>VLOOKUP(G270,'[2]Seguimiento WOS TROV'!$H:$M,6,0)</f>
        <v>0</v>
      </c>
      <c r="L270" s="116">
        <f>VLOOKUP(G270,'[2]Seguimiento WOS TROV'!$H:$N,7,0)</f>
        <v>0</v>
      </c>
      <c r="M270" s="116">
        <f>VLOOKUP(G270,'[2]Seguimiento WOS TROV'!$H:$O,8,0)</f>
        <v>0</v>
      </c>
      <c r="N270" s="125">
        <f t="shared" si="26"/>
        <v>0</v>
      </c>
      <c r="O270" s="125">
        <f t="shared" si="27"/>
        <v>0</v>
      </c>
      <c r="P270" s="269">
        <v>0</v>
      </c>
      <c r="Q270" s="270">
        <f t="shared" si="28"/>
        <v>0</v>
      </c>
      <c r="R270" s="378">
        <v>45559</v>
      </c>
      <c r="S270" s="378"/>
      <c r="T270" s="117">
        <f>WORKDAY(R270,1)</f>
        <v>45560</v>
      </c>
      <c r="U270" s="117">
        <f t="shared" si="23"/>
        <v>45561</v>
      </c>
      <c r="V270" s="117" t="s">
        <v>560</v>
      </c>
      <c r="W270" s="162" t="s">
        <v>561</v>
      </c>
      <c r="X270" s="162" t="s">
        <v>561</v>
      </c>
      <c r="Y270" s="162"/>
      <c r="Z270" s="108"/>
      <c r="AA270" s="108"/>
      <c r="AB270" s="108"/>
      <c r="AC270" s="118"/>
    </row>
    <row r="271" spans="1:29" s="126" customFormat="1" ht="10.5" x14ac:dyDescent="0.2">
      <c r="A271" s="120" t="str">
        <f t="shared" si="25"/>
        <v>L50-E-48-04-30-80-MULT-LOLPOUS269973</v>
      </c>
      <c r="B271" s="121">
        <v>45544</v>
      </c>
      <c r="C271" s="120" t="s">
        <v>112</v>
      </c>
      <c r="D271" s="278" t="s">
        <v>363</v>
      </c>
      <c r="E271" s="108" t="s">
        <v>87</v>
      </c>
      <c r="F271" s="108" t="s">
        <v>122</v>
      </c>
      <c r="G271" s="108">
        <v>30850033</v>
      </c>
      <c r="H271" s="183">
        <v>0</v>
      </c>
      <c r="I271" s="115">
        <v>2</v>
      </c>
      <c r="J271" s="111">
        <f>VLOOKUP(G271,'[2]Seguimiento WOS TROV'!$H:$L,5,0)</f>
        <v>2</v>
      </c>
      <c r="K271" s="116">
        <f>VLOOKUP(G271,'[2]Seguimiento WOS TROV'!$H:$M,6,0)</f>
        <v>0</v>
      </c>
      <c r="L271" s="116">
        <f>VLOOKUP(G271,'[2]Seguimiento WOS TROV'!$H:$N,7,0)</f>
        <v>0</v>
      </c>
      <c r="M271" s="116">
        <f>VLOOKUP(G271,'[2]Seguimiento WOS TROV'!$H:$O,8,0)</f>
        <v>0</v>
      </c>
      <c r="N271" s="125">
        <f t="shared" si="26"/>
        <v>0</v>
      </c>
      <c r="O271" s="125">
        <f t="shared" si="27"/>
        <v>0</v>
      </c>
      <c r="P271" s="269">
        <v>0</v>
      </c>
      <c r="Q271" s="270">
        <f t="shared" si="28"/>
        <v>0</v>
      </c>
      <c r="R271" s="378">
        <v>45559</v>
      </c>
      <c r="S271" s="378"/>
      <c r="T271" s="117">
        <v>45559</v>
      </c>
      <c r="U271" s="117">
        <v>45560</v>
      </c>
      <c r="V271" s="117" t="s">
        <v>560</v>
      </c>
      <c r="W271" s="162" t="s">
        <v>561</v>
      </c>
      <c r="X271" s="162" t="s">
        <v>561</v>
      </c>
      <c r="Y271" s="162"/>
      <c r="Z271" s="108"/>
      <c r="AA271" s="108"/>
      <c r="AB271" s="108"/>
      <c r="AC271" s="118"/>
    </row>
    <row r="272" spans="1:29" s="126" customFormat="1" ht="10.5" x14ac:dyDescent="0.25">
      <c r="A272" s="120" t="str">
        <f t="shared" si="25"/>
        <v>L50-I-48-12-35-90MULT-15x15POUS269970</v>
      </c>
      <c r="B272" s="122">
        <v>45547</v>
      </c>
      <c r="C272" s="120" t="s">
        <v>228</v>
      </c>
      <c r="D272" s="278" t="s">
        <v>365</v>
      </c>
      <c r="E272" s="108" t="s">
        <v>87</v>
      </c>
      <c r="F272" s="108" t="s">
        <v>227</v>
      </c>
      <c r="G272" s="108">
        <v>30850055</v>
      </c>
      <c r="H272" s="183">
        <v>0</v>
      </c>
      <c r="I272" s="115">
        <v>3</v>
      </c>
      <c r="J272" s="111">
        <f>VLOOKUP(G272,'[2]Seguimiento WOS TROV'!$H:$L,5,0)</f>
        <v>3</v>
      </c>
      <c r="K272" s="116">
        <f>VLOOKUP(G272,'[2]Seguimiento WOS TROV'!$H:$M,6,0)</f>
        <v>0</v>
      </c>
      <c r="L272" s="116">
        <f>VLOOKUP(G272,'[2]Seguimiento WOS TROV'!$H:$N,7,0)</f>
        <v>0</v>
      </c>
      <c r="M272" s="116">
        <f>VLOOKUP(G272,'[2]Seguimiento WOS TROV'!$H:$O,8,0)</f>
        <v>0</v>
      </c>
      <c r="N272" s="125">
        <f t="shared" si="26"/>
        <v>0</v>
      </c>
      <c r="O272" s="125">
        <f t="shared" si="27"/>
        <v>0</v>
      </c>
      <c r="P272" s="269">
        <v>0</v>
      </c>
      <c r="Q272" s="270">
        <f t="shared" si="28"/>
        <v>0</v>
      </c>
      <c r="R272" s="378">
        <v>45559</v>
      </c>
      <c r="S272" s="378"/>
      <c r="T272" s="117">
        <v>45559</v>
      </c>
      <c r="U272" s="117">
        <v>45560</v>
      </c>
      <c r="V272" s="117" t="e">
        <v>#N/A</v>
      </c>
      <c r="W272" s="162" t="e">
        <v>#N/A</v>
      </c>
      <c r="X272" s="162" t="s">
        <v>561</v>
      </c>
      <c r="Y272" s="162"/>
      <c r="Z272" s="108"/>
      <c r="AA272" s="108"/>
      <c r="AB272" s="108"/>
      <c r="AC272" s="118"/>
    </row>
    <row r="273" spans="1:29" s="126" customFormat="1" ht="10.5" x14ac:dyDescent="0.2">
      <c r="A273" s="120" t="str">
        <f t="shared" si="25"/>
        <v>L35-I-48-10-30-80-MULT-120POUS270044</v>
      </c>
      <c r="B273" s="121">
        <v>45547</v>
      </c>
      <c r="C273" s="120" t="s">
        <v>188</v>
      </c>
      <c r="D273" s="278" t="s">
        <v>364</v>
      </c>
      <c r="E273" s="108" t="s">
        <v>87</v>
      </c>
      <c r="F273" s="108" t="s">
        <v>192</v>
      </c>
      <c r="G273" s="108">
        <v>30850053</v>
      </c>
      <c r="H273" s="183">
        <v>0</v>
      </c>
      <c r="I273" s="115">
        <v>130</v>
      </c>
      <c r="J273" s="111">
        <f>VLOOKUP(G273,'[2]Seguimiento WOS TROV'!$H:$L,5,0)</f>
        <v>130</v>
      </c>
      <c r="K273" s="116">
        <f>VLOOKUP(G273,'[2]Seguimiento WOS TROV'!$H:$M,6,0)</f>
        <v>0</v>
      </c>
      <c r="L273" s="116">
        <f>VLOOKUP(G273,'[2]Seguimiento WOS TROV'!$H:$N,7,0)</f>
        <v>0</v>
      </c>
      <c r="M273" s="116">
        <f>VLOOKUP(G273,'[2]Seguimiento WOS TROV'!$H:$O,8,0)</f>
        <v>0</v>
      </c>
      <c r="N273" s="125">
        <f t="shared" si="26"/>
        <v>0</v>
      </c>
      <c r="O273" s="125">
        <f t="shared" si="27"/>
        <v>0</v>
      </c>
      <c r="P273" s="269">
        <v>118.55</v>
      </c>
      <c r="Q273" s="270">
        <f t="shared" si="28"/>
        <v>0</v>
      </c>
      <c r="R273" s="378">
        <v>45559</v>
      </c>
      <c r="S273" s="378"/>
      <c r="T273" s="117">
        <v>45559</v>
      </c>
      <c r="U273" s="117">
        <v>45560</v>
      </c>
      <c r="V273" s="117" t="s">
        <v>560</v>
      </c>
      <c r="W273" s="162" t="s">
        <v>561</v>
      </c>
      <c r="X273" s="162" t="s">
        <v>561</v>
      </c>
      <c r="Y273" s="162"/>
      <c r="Z273" s="108"/>
      <c r="AA273" s="108"/>
      <c r="AB273" s="108"/>
      <c r="AC273" s="118"/>
    </row>
    <row r="274" spans="1:29" s="126" customFormat="1" ht="10.5" x14ac:dyDescent="0.2">
      <c r="A274" s="120" t="str">
        <f t="shared" si="25"/>
        <v>L50-E-48-02-30-80-MULT-25X25POUS270195</v>
      </c>
      <c r="B274" s="121">
        <v>45548</v>
      </c>
      <c r="C274" s="120" t="s">
        <v>950</v>
      </c>
      <c r="D274" s="278" t="s">
        <v>363</v>
      </c>
      <c r="E274" s="108" t="s">
        <v>87</v>
      </c>
      <c r="F274" s="108" t="s">
        <v>216</v>
      </c>
      <c r="G274" s="108">
        <v>30850057</v>
      </c>
      <c r="H274" s="183">
        <v>0</v>
      </c>
      <c r="I274" s="115">
        <v>1</v>
      </c>
      <c r="J274" s="111">
        <f>VLOOKUP(G274,'[2]Seguimiento WOS TROV'!$H:$L,5,0)</f>
        <v>1</v>
      </c>
      <c r="K274" s="116">
        <f>VLOOKUP(G274,'[2]Seguimiento WOS TROV'!$H:$M,6,0)</f>
        <v>0</v>
      </c>
      <c r="L274" s="116">
        <f>VLOOKUP(G274,'[2]Seguimiento WOS TROV'!$H:$N,7,0)</f>
        <v>0</v>
      </c>
      <c r="M274" s="116">
        <f>VLOOKUP(G274,'[2]Seguimiento WOS TROV'!$H:$O,8,0)</f>
        <v>0</v>
      </c>
      <c r="N274" s="125">
        <f t="shared" si="26"/>
        <v>0</v>
      </c>
      <c r="O274" s="125">
        <f t="shared" si="27"/>
        <v>0</v>
      </c>
      <c r="P274" s="269">
        <v>0</v>
      </c>
      <c r="Q274" s="270">
        <f t="shared" si="28"/>
        <v>0</v>
      </c>
      <c r="R274" s="378">
        <v>45559</v>
      </c>
      <c r="S274" s="378"/>
      <c r="T274" s="117">
        <f>WORKDAY(R274,1)</f>
        <v>45560</v>
      </c>
      <c r="U274" s="117">
        <f>WORKDAY(T274,1)</f>
        <v>45561</v>
      </c>
      <c r="V274" s="117" t="s">
        <v>560</v>
      </c>
      <c r="W274" s="162" t="s">
        <v>561</v>
      </c>
      <c r="X274" s="162" t="s">
        <v>561</v>
      </c>
      <c r="Y274" s="162" t="e">
        <f>VLOOKUP(G274,[4]Sheet14!$A:$A,1,0)</f>
        <v>#N/A</v>
      </c>
      <c r="Z274" s="108"/>
      <c r="AA274" s="108"/>
      <c r="AB274" s="108"/>
      <c r="AC274" s="118"/>
    </row>
    <row r="275" spans="1:29" s="126" customFormat="1" ht="10.5" x14ac:dyDescent="0.2">
      <c r="A275" s="120" t="str">
        <f t="shared" si="25"/>
        <v>L50-I-48-06-27-80-MULT-15X35POUS269980</v>
      </c>
      <c r="B275" s="121">
        <v>45548</v>
      </c>
      <c r="C275" s="120" t="s">
        <v>261</v>
      </c>
      <c r="D275" s="278" t="s">
        <v>365</v>
      </c>
      <c r="E275" s="108" t="s">
        <v>87</v>
      </c>
      <c r="F275" s="108" t="s">
        <v>221</v>
      </c>
      <c r="G275" s="108">
        <v>30850062</v>
      </c>
      <c r="H275" s="183">
        <v>0</v>
      </c>
      <c r="I275" s="115">
        <v>29</v>
      </c>
      <c r="J275" s="111">
        <f>VLOOKUP(G275,'[2]Seguimiento WOS TROV'!$H:$L,5,0)</f>
        <v>29</v>
      </c>
      <c r="K275" s="116">
        <f>VLOOKUP(G275,'[2]Seguimiento WOS TROV'!$H:$M,6,0)</f>
        <v>0</v>
      </c>
      <c r="L275" s="116">
        <f>VLOOKUP(G275,'[2]Seguimiento WOS TROV'!$H:$N,7,0)</f>
        <v>0</v>
      </c>
      <c r="M275" s="116">
        <f>VLOOKUP(G275,'[2]Seguimiento WOS TROV'!$H:$O,8,0)</f>
        <v>0</v>
      </c>
      <c r="N275" s="125">
        <f t="shared" si="26"/>
        <v>0</v>
      </c>
      <c r="O275" s="125">
        <f t="shared" si="27"/>
        <v>0</v>
      </c>
      <c r="P275" s="269">
        <v>0</v>
      </c>
      <c r="Q275" s="270">
        <f t="shared" si="28"/>
        <v>0</v>
      </c>
      <c r="R275" s="378">
        <v>45559</v>
      </c>
      <c r="S275" s="378"/>
      <c r="T275" s="117">
        <v>45559</v>
      </c>
      <c r="U275" s="117">
        <v>45560</v>
      </c>
      <c r="V275" s="117" t="s">
        <v>560</v>
      </c>
      <c r="W275" s="162" t="s">
        <v>561</v>
      </c>
      <c r="X275" s="162" t="s">
        <v>561</v>
      </c>
      <c r="Y275" s="162" t="e">
        <f>VLOOKUP(G275,[4]Sheet14!$A:$A,1,0)</f>
        <v>#N/A</v>
      </c>
      <c r="Z275" s="108"/>
      <c r="AA275" s="108"/>
      <c r="AB275" s="108"/>
      <c r="AC275" s="118"/>
    </row>
    <row r="276" spans="1:29" s="126" customFormat="1" ht="10.5" x14ac:dyDescent="0.2">
      <c r="A276" s="120" t="str">
        <f t="shared" si="25"/>
        <v>L50-I-48-10-40-90-MULT-25X25POUS270196</v>
      </c>
      <c r="B276" s="121">
        <v>45548</v>
      </c>
      <c r="C276" s="120" t="s">
        <v>1209</v>
      </c>
      <c r="D276" s="278" t="s">
        <v>365</v>
      </c>
      <c r="E276" s="108" t="s">
        <v>87</v>
      </c>
      <c r="F276" s="108" t="s">
        <v>226</v>
      </c>
      <c r="G276" s="108">
        <v>30850068</v>
      </c>
      <c r="H276" s="183">
        <v>0</v>
      </c>
      <c r="I276" s="115">
        <v>15</v>
      </c>
      <c r="J276" s="111">
        <f>VLOOKUP(G276,'[2]Seguimiento WOS TROV'!$H:$L,5,0)</f>
        <v>15</v>
      </c>
      <c r="K276" s="116">
        <f>VLOOKUP(G276,'[2]Seguimiento WOS TROV'!$H:$M,6,0)</f>
        <v>0</v>
      </c>
      <c r="L276" s="116">
        <f>VLOOKUP(G276,'[2]Seguimiento WOS TROV'!$H:$N,7,0)</f>
        <v>0</v>
      </c>
      <c r="M276" s="116">
        <f>VLOOKUP(G276,'[2]Seguimiento WOS TROV'!$H:$O,8,0)</f>
        <v>0</v>
      </c>
      <c r="N276" s="125">
        <f t="shared" si="26"/>
        <v>0</v>
      </c>
      <c r="O276" s="125">
        <f t="shared" si="27"/>
        <v>0</v>
      </c>
      <c r="P276" s="269">
        <v>0</v>
      </c>
      <c r="Q276" s="270">
        <f t="shared" si="28"/>
        <v>0</v>
      </c>
      <c r="R276" s="378">
        <v>45559</v>
      </c>
      <c r="S276" s="378"/>
      <c r="T276" s="117">
        <v>45559</v>
      </c>
      <c r="U276" s="117">
        <v>45560</v>
      </c>
      <c r="V276" s="117" t="s">
        <v>560</v>
      </c>
      <c r="W276" s="162" t="s">
        <v>561</v>
      </c>
      <c r="X276" s="162" t="s">
        <v>561</v>
      </c>
      <c r="Y276" s="162" t="e">
        <f>VLOOKUP(G276,[4]Sheet14!$A:$A,1,0)</f>
        <v>#N/A</v>
      </c>
      <c r="Z276" s="108"/>
      <c r="AA276" s="108"/>
      <c r="AB276" s="108"/>
      <c r="AC276" s="118"/>
    </row>
    <row r="277" spans="1:29" s="126" customFormat="1" ht="10.5" x14ac:dyDescent="0.2">
      <c r="A277" s="276" t="str">
        <f t="shared" si="25"/>
        <v>L50-E-48-12-30-80-MULT-25X45POUS270163</v>
      </c>
      <c r="B277" s="277">
        <v>45548</v>
      </c>
      <c r="C277" s="276" t="s">
        <v>1210</v>
      </c>
      <c r="D277" s="278" t="s">
        <v>363</v>
      </c>
      <c r="E277" s="279" t="s">
        <v>87</v>
      </c>
      <c r="F277" s="279" t="s">
        <v>219</v>
      </c>
      <c r="G277" s="279">
        <v>30850060</v>
      </c>
      <c r="H277" s="183">
        <v>0</v>
      </c>
      <c r="I277" s="280">
        <v>12</v>
      </c>
      <c r="J277" s="111">
        <f>VLOOKUP(G277,'[2]Seguimiento WOS TROV'!$H:$L,5,0)</f>
        <v>12</v>
      </c>
      <c r="K277" s="116">
        <f>VLOOKUP(G277,'[2]Seguimiento WOS TROV'!$H:$M,6,0)</f>
        <v>0</v>
      </c>
      <c r="L277" s="116">
        <f>VLOOKUP(G277,'[2]Seguimiento WOS TROV'!$H:$N,7,0)</f>
        <v>0</v>
      </c>
      <c r="M277" s="116">
        <f>VLOOKUP(G277,'[2]Seguimiento WOS TROV'!$H:$O,8,0)</f>
        <v>0</v>
      </c>
      <c r="N277" s="281">
        <f t="shared" si="26"/>
        <v>0</v>
      </c>
      <c r="O277" s="281">
        <f t="shared" si="27"/>
        <v>0</v>
      </c>
      <c r="P277" s="269">
        <v>0</v>
      </c>
      <c r="Q277" s="270">
        <f t="shared" si="28"/>
        <v>0</v>
      </c>
      <c r="R277" s="379">
        <v>45559</v>
      </c>
      <c r="S277" s="379"/>
      <c r="T277" s="282">
        <v>45559</v>
      </c>
      <c r="U277" s="282">
        <v>45560</v>
      </c>
      <c r="V277" s="117" t="s">
        <v>560</v>
      </c>
      <c r="W277" s="162" t="s">
        <v>561</v>
      </c>
      <c r="X277" s="162" t="s">
        <v>561</v>
      </c>
      <c r="Y277" s="162" t="e">
        <f>VLOOKUP(G277,[4]Sheet14!$A:$A,1,0)</f>
        <v>#N/A</v>
      </c>
      <c r="Z277" s="108"/>
      <c r="AA277" s="108"/>
      <c r="AB277" s="108"/>
      <c r="AC277" s="118"/>
    </row>
    <row r="278" spans="1:29" s="126" customFormat="1" ht="10.5" x14ac:dyDescent="0.2">
      <c r="A278" s="120" t="str">
        <f t="shared" si="25"/>
        <v>L50-E-48-06-27-80-MULT-9X17POUS269980</v>
      </c>
      <c r="B278" s="121">
        <v>45555</v>
      </c>
      <c r="C278" s="120" t="s">
        <v>272</v>
      </c>
      <c r="D278" s="278" t="s">
        <v>363</v>
      </c>
      <c r="E278" s="108" t="s">
        <v>87</v>
      </c>
      <c r="F278" s="108" t="s">
        <v>221</v>
      </c>
      <c r="G278" s="108">
        <v>30850076</v>
      </c>
      <c r="H278" s="183">
        <v>0</v>
      </c>
      <c r="I278" s="115">
        <v>9</v>
      </c>
      <c r="J278" s="111">
        <f>VLOOKUP(G278,'[2]Seguimiento WOS TROV'!$H:$L,5,0)</f>
        <v>9</v>
      </c>
      <c r="K278" s="116">
        <f>VLOOKUP(G278,'[2]Seguimiento WOS TROV'!$H:$M,6,0)</f>
        <v>0</v>
      </c>
      <c r="L278" s="116">
        <f>VLOOKUP(G278,'[2]Seguimiento WOS TROV'!$H:$N,7,0)</f>
        <v>0</v>
      </c>
      <c r="M278" s="116">
        <f>VLOOKUP(G278,'[2]Seguimiento WOS TROV'!$H:$O,8,0)</f>
        <v>0</v>
      </c>
      <c r="N278" s="125">
        <f t="shared" si="26"/>
        <v>0</v>
      </c>
      <c r="O278" s="125">
        <f t="shared" si="27"/>
        <v>0</v>
      </c>
      <c r="P278" s="269">
        <v>0</v>
      </c>
      <c r="Q278" s="270">
        <f t="shared" si="28"/>
        <v>0</v>
      </c>
      <c r="R278" s="378">
        <v>45560</v>
      </c>
      <c r="S278" s="378"/>
      <c r="T278" s="117">
        <f>WORKDAY(R278,1)</f>
        <v>45561</v>
      </c>
      <c r="U278" s="117">
        <f t="shared" ref="U278:U341" si="29">WORKDAY(T278,1)</f>
        <v>45562</v>
      </c>
      <c r="V278" s="117" t="s">
        <v>560</v>
      </c>
      <c r="W278" s="162" t="s">
        <v>561</v>
      </c>
      <c r="X278" s="162" t="s">
        <v>561</v>
      </c>
      <c r="Y278" s="162"/>
      <c r="Z278" s="108"/>
      <c r="AA278" s="108"/>
      <c r="AB278" s="108"/>
      <c r="AC278" s="118"/>
    </row>
    <row r="279" spans="1:29" s="126" customFormat="1" ht="10.5" x14ac:dyDescent="0.2">
      <c r="A279" s="293" t="str">
        <f t="shared" si="25"/>
        <v>L50-E-48-10-27-90-MULT-15X35POUS270194</v>
      </c>
      <c r="B279" s="299">
        <v>45555</v>
      </c>
      <c r="C279" s="293" t="s">
        <v>274</v>
      </c>
      <c r="D279" s="278" t="s">
        <v>363</v>
      </c>
      <c r="E279" s="295" t="s">
        <v>87</v>
      </c>
      <c r="F279" s="295" t="s">
        <v>275</v>
      </c>
      <c r="G279" s="295">
        <v>30850077</v>
      </c>
      <c r="H279" s="183">
        <v>0</v>
      </c>
      <c r="I279" s="296">
        <v>8</v>
      </c>
      <c r="J279" s="111">
        <f>VLOOKUP(G279,'[2]Seguimiento WOS TROV'!$H:$L,5,0)</f>
        <v>8</v>
      </c>
      <c r="K279" s="116">
        <f>VLOOKUP(G279,'[2]Seguimiento WOS TROV'!$H:$M,6,0)</f>
        <v>0</v>
      </c>
      <c r="L279" s="116">
        <f>VLOOKUP(G279,'[2]Seguimiento WOS TROV'!$H:$N,7,0)</f>
        <v>0</v>
      </c>
      <c r="M279" s="116">
        <f>VLOOKUP(G279,'[2]Seguimiento WOS TROV'!$H:$O,8,0)</f>
        <v>0</v>
      </c>
      <c r="N279" s="297">
        <f t="shared" si="26"/>
        <v>0</v>
      </c>
      <c r="O279" s="297">
        <f t="shared" si="27"/>
        <v>0</v>
      </c>
      <c r="P279" s="269">
        <v>0</v>
      </c>
      <c r="Q279" s="270">
        <f t="shared" si="28"/>
        <v>0</v>
      </c>
      <c r="R279" s="381">
        <v>45560</v>
      </c>
      <c r="S279" s="381"/>
      <c r="T279" s="298">
        <f>WORKDAY(R279,1)</f>
        <v>45561</v>
      </c>
      <c r="U279" s="298">
        <f t="shared" si="29"/>
        <v>45562</v>
      </c>
      <c r="V279" s="117" t="s">
        <v>560</v>
      </c>
      <c r="W279" s="162" t="s">
        <v>561</v>
      </c>
      <c r="X279" s="162" t="s">
        <v>561</v>
      </c>
      <c r="Y279" s="162"/>
      <c r="Z279" s="108"/>
      <c r="AA279" s="108"/>
      <c r="AB279" s="108"/>
      <c r="AC279" s="118"/>
    </row>
    <row r="280" spans="1:29" s="126" customFormat="1" ht="10.5" x14ac:dyDescent="0.2">
      <c r="A280" s="120" t="str">
        <f t="shared" si="25"/>
        <v>L50-I-12-08-30-80-MULT-9X59POUS270218</v>
      </c>
      <c r="B280" s="121">
        <v>45555</v>
      </c>
      <c r="C280" s="120" t="s">
        <v>279</v>
      </c>
      <c r="D280" s="278" t="s">
        <v>361</v>
      </c>
      <c r="E280" s="108" t="s">
        <v>87</v>
      </c>
      <c r="F280" s="108" t="s">
        <v>280</v>
      </c>
      <c r="G280" s="108">
        <v>30850083</v>
      </c>
      <c r="H280" s="183">
        <v>0</v>
      </c>
      <c r="I280" s="115">
        <v>24</v>
      </c>
      <c r="J280" s="111">
        <f>VLOOKUP(G280,'[2]Seguimiento WOS TROV'!$H:$L,5,0)</f>
        <v>24</v>
      </c>
      <c r="K280" s="116">
        <f>VLOOKUP(G280,'[2]Seguimiento WOS TROV'!$H:$M,6,0)</f>
        <v>0</v>
      </c>
      <c r="L280" s="116">
        <f>VLOOKUP(G280,'[2]Seguimiento WOS TROV'!$H:$N,7,0)</f>
        <v>0</v>
      </c>
      <c r="M280" s="116">
        <f>VLOOKUP(G280,'[2]Seguimiento WOS TROV'!$H:$O,8,0)</f>
        <v>0</v>
      </c>
      <c r="N280" s="125">
        <f t="shared" si="26"/>
        <v>0</v>
      </c>
      <c r="O280" s="125">
        <f t="shared" si="27"/>
        <v>0</v>
      </c>
      <c r="P280" s="269">
        <v>0</v>
      </c>
      <c r="Q280" s="270">
        <f t="shared" si="28"/>
        <v>0</v>
      </c>
      <c r="R280" s="378">
        <v>45560</v>
      </c>
      <c r="S280" s="378"/>
      <c r="T280" s="117">
        <f>WORKDAY(R280,1)</f>
        <v>45561</v>
      </c>
      <c r="U280" s="117">
        <f t="shared" si="29"/>
        <v>45562</v>
      </c>
      <c r="V280" s="117" t="s">
        <v>560</v>
      </c>
      <c r="W280" s="162" t="s">
        <v>561</v>
      </c>
      <c r="X280" s="162" t="s">
        <v>561</v>
      </c>
      <c r="Y280" s="162"/>
      <c r="Z280" s="108"/>
      <c r="AA280" s="108"/>
      <c r="AB280" s="108"/>
      <c r="AC280" s="118"/>
    </row>
    <row r="281" spans="1:29" s="126" customFormat="1" ht="40" x14ac:dyDescent="0.2">
      <c r="A281" s="293" t="str">
        <f t="shared" si="25"/>
        <v>L50-I-12-10-30-80-MULT-ASYMPOUS270230</v>
      </c>
      <c r="B281" s="299">
        <v>45555</v>
      </c>
      <c r="C281" s="293" t="s">
        <v>281</v>
      </c>
      <c r="D281" s="278" t="s">
        <v>361</v>
      </c>
      <c r="E281" s="295" t="s">
        <v>87</v>
      </c>
      <c r="F281" s="295" t="s">
        <v>282</v>
      </c>
      <c r="G281" s="295">
        <v>30850086</v>
      </c>
      <c r="H281" s="183">
        <v>0</v>
      </c>
      <c r="I281" s="296">
        <v>9</v>
      </c>
      <c r="J281" s="111">
        <f>VLOOKUP(G281,'[2]Seguimiento WOS TROV'!$H:$L,5,0)</f>
        <v>9</v>
      </c>
      <c r="K281" s="116">
        <f>VLOOKUP(G281,'[2]Seguimiento WOS TROV'!$H:$M,6,0)</f>
        <v>0</v>
      </c>
      <c r="L281" s="116">
        <f>VLOOKUP(G281,'[2]Seguimiento WOS TROV'!$H:$N,7,0)</f>
        <v>0</v>
      </c>
      <c r="M281" s="116">
        <f>VLOOKUP(G281,'[2]Seguimiento WOS TROV'!$H:$O,8,0)</f>
        <v>0</v>
      </c>
      <c r="N281" s="297">
        <f t="shared" si="26"/>
        <v>0</v>
      </c>
      <c r="O281" s="297">
        <f t="shared" si="27"/>
        <v>0</v>
      </c>
      <c r="P281" s="269">
        <v>47.39</v>
      </c>
      <c r="Q281" s="270">
        <f t="shared" si="28"/>
        <v>0</v>
      </c>
      <c r="R281" s="381">
        <v>45560</v>
      </c>
      <c r="S281" s="381"/>
      <c r="T281" s="298">
        <f>WORKDAY(R281,1)</f>
        <v>45561</v>
      </c>
      <c r="U281" s="298">
        <f t="shared" si="29"/>
        <v>45562</v>
      </c>
      <c r="V281" s="117" t="s">
        <v>560</v>
      </c>
      <c r="W281" s="162" t="s">
        <v>561</v>
      </c>
      <c r="X281" s="162" t="s">
        <v>561</v>
      </c>
      <c r="Y281" s="162" t="e">
        <f>VLOOKUP(G281,[4]Sheet14!$A:$A,1,0)</f>
        <v>#N/A</v>
      </c>
      <c r="Z281" s="108"/>
      <c r="AA281" s="108"/>
      <c r="AB281" s="108"/>
      <c r="AC281" s="118" t="s">
        <v>1863</v>
      </c>
    </row>
    <row r="282" spans="1:29" s="126" customFormat="1" ht="12" x14ac:dyDescent="0.2">
      <c r="A282" s="120" t="str">
        <f t="shared" si="25"/>
        <v>L50-I-48-12-30-90-MULT-9X29POUS269993</v>
      </c>
      <c r="B282" s="61">
        <v>45559</v>
      </c>
      <c r="C282" s="120" t="s">
        <v>369</v>
      </c>
      <c r="D282" s="278" t="s">
        <v>365</v>
      </c>
      <c r="E282" s="108" t="s">
        <v>87</v>
      </c>
      <c r="F282" s="108" t="s">
        <v>367</v>
      </c>
      <c r="G282" s="183">
        <v>30850094</v>
      </c>
      <c r="H282" s="183">
        <v>0</v>
      </c>
      <c r="I282" s="115">
        <v>5</v>
      </c>
      <c r="J282" s="111">
        <f>VLOOKUP(G282,'[2]Seguimiento WOS TROV'!$H:$L,5,0)</f>
        <v>5</v>
      </c>
      <c r="K282" s="116">
        <f>VLOOKUP(G282,'[2]Seguimiento WOS TROV'!$H:$M,6,0)</f>
        <v>0</v>
      </c>
      <c r="L282" s="116">
        <f>VLOOKUP(G282,'[2]Seguimiento WOS TROV'!$H:$N,7,0)</f>
        <v>0</v>
      </c>
      <c r="M282" s="116">
        <f>VLOOKUP(G282,'[2]Seguimiento WOS TROV'!$H:$O,8,0)</f>
        <v>0</v>
      </c>
      <c r="N282" s="125">
        <f t="shared" si="26"/>
        <v>0</v>
      </c>
      <c r="O282" s="125">
        <f t="shared" si="27"/>
        <v>0</v>
      </c>
      <c r="P282" s="269">
        <v>138.63</v>
      </c>
      <c r="Q282" s="270">
        <f t="shared" si="28"/>
        <v>0</v>
      </c>
      <c r="R282" s="378">
        <v>45561</v>
      </c>
      <c r="S282" s="378"/>
      <c r="T282" s="117">
        <f>WORKDAY(R282,2)</f>
        <v>45565</v>
      </c>
      <c r="U282" s="117">
        <f t="shared" si="29"/>
        <v>45566</v>
      </c>
      <c r="V282" s="117" t="s">
        <v>560</v>
      </c>
      <c r="W282" s="162" t="s">
        <v>561</v>
      </c>
      <c r="X282" s="162" t="s">
        <v>561</v>
      </c>
      <c r="Y282" s="162"/>
      <c r="Z282" s="108"/>
      <c r="AA282" s="108"/>
      <c r="AB282" s="108"/>
      <c r="AC282" s="118"/>
    </row>
    <row r="283" spans="1:29" s="126" customFormat="1" ht="10.5" x14ac:dyDescent="0.2">
      <c r="A283" s="284" t="str">
        <f t="shared" si="25"/>
        <v>L35-I-48-04-30-80-MULT-120POUS269989</v>
      </c>
      <c r="B283" s="292">
        <v>45560</v>
      </c>
      <c r="C283" s="284" t="s">
        <v>114</v>
      </c>
      <c r="D283" s="278" t="s">
        <v>364</v>
      </c>
      <c r="E283" s="286" t="s">
        <v>87</v>
      </c>
      <c r="F283" s="286" t="s">
        <v>390</v>
      </c>
      <c r="G283" s="286">
        <v>30850096</v>
      </c>
      <c r="H283" s="183">
        <v>0</v>
      </c>
      <c r="I283" s="287">
        <v>10</v>
      </c>
      <c r="J283" s="111">
        <f>VLOOKUP(G283,'[2]Seguimiento WOS TROV'!$H:$L,5,0)</f>
        <v>10</v>
      </c>
      <c r="K283" s="116">
        <f>VLOOKUP(G283,'[2]Seguimiento WOS TROV'!$H:$M,6,0)</f>
        <v>0</v>
      </c>
      <c r="L283" s="116">
        <f>VLOOKUP(G283,'[2]Seguimiento WOS TROV'!$H:$N,7,0)</f>
        <v>0</v>
      </c>
      <c r="M283" s="116">
        <f>VLOOKUP(G283,'[2]Seguimiento WOS TROV'!$H:$O,8,0)</f>
        <v>0</v>
      </c>
      <c r="N283" s="289">
        <f t="shared" si="26"/>
        <v>0</v>
      </c>
      <c r="O283" s="289">
        <f t="shared" si="27"/>
        <v>0</v>
      </c>
      <c r="P283" s="269">
        <v>98.95</v>
      </c>
      <c r="Q283" s="270">
        <f t="shared" si="28"/>
        <v>0</v>
      </c>
      <c r="R283" s="380">
        <v>45563</v>
      </c>
      <c r="S283" s="378"/>
      <c r="T283" s="117">
        <f t="shared" ref="T283:T314" si="30">WORKDAY(R283,1)</f>
        <v>45565</v>
      </c>
      <c r="U283" s="117">
        <f t="shared" si="29"/>
        <v>45566</v>
      </c>
      <c r="V283" s="117" t="s">
        <v>560</v>
      </c>
      <c r="W283" s="162" t="s">
        <v>561</v>
      </c>
      <c r="X283" s="162" t="s">
        <v>561</v>
      </c>
      <c r="Y283" s="162"/>
      <c r="Z283" s="108"/>
      <c r="AA283" s="108"/>
      <c r="AB283" s="108"/>
      <c r="AC283" s="118"/>
    </row>
    <row r="284" spans="1:29" s="126" customFormat="1" ht="10.5" x14ac:dyDescent="0.2">
      <c r="A284" s="120" t="str">
        <f t="shared" si="25"/>
        <v>L50-I-12-08-22-80-MULT-9X29POUS269976</v>
      </c>
      <c r="B284" s="121">
        <v>45560</v>
      </c>
      <c r="C284" s="120" t="s">
        <v>377</v>
      </c>
      <c r="D284" s="278" t="s">
        <v>361</v>
      </c>
      <c r="E284" s="108" t="s">
        <v>87</v>
      </c>
      <c r="F284" s="108" t="s">
        <v>393</v>
      </c>
      <c r="G284" s="108">
        <v>30850099</v>
      </c>
      <c r="H284" s="183">
        <v>0</v>
      </c>
      <c r="I284" s="115">
        <v>18</v>
      </c>
      <c r="J284" s="111">
        <f>VLOOKUP(G284,'[2]Seguimiento WOS TROV'!$H:$L,5,0)</f>
        <v>18</v>
      </c>
      <c r="K284" s="116">
        <f>VLOOKUP(G284,'[2]Seguimiento WOS TROV'!$H:$M,6,0)</f>
        <v>0</v>
      </c>
      <c r="L284" s="116">
        <f>VLOOKUP(G284,'[2]Seguimiento WOS TROV'!$H:$N,7,0)</f>
        <v>0</v>
      </c>
      <c r="M284" s="116">
        <f>VLOOKUP(G284,'[2]Seguimiento WOS TROV'!$H:$O,8,0)</f>
        <v>0</v>
      </c>
      <c r="N284" s="125">
        <f t="shared" si="26"/>
        <v>0</v>
      </c>
      <c r="O284" s="125">
        <f t="shared" si="27"/>
        <v>0</v>
      </c>
      <c r="P284" s="269">
        <v>0</v>
      </c>
      <c r="Q284" s="270">
        <f t="shared" si="28"/>
        <v>0</v>
      </c>
      <c r="R284" s="378">
        <v>45563</v>
      </c>
      <c r="S284" s="378"/>
      <c r="T284" s="117">
        <f t="shared" si="30"/>
        <v>45565</v>
      </c>
      <c r="U284" s="117">
        <f t="shared" si="29"/>
        <v>45566</v>
      </c>
      <c r="V284" s="117" t="s">
        <v>560</v>
      </c>
      <c r="W284" s="162" t="s">
        <v>561</v>
      </c>
      <c r="X284" s="162" t="s">
        <v>561</v>
      </c>
      <c r="Y284" s="162"/>
      <c r="Z284" s="108"/>
      <c r="AA284" s="108"/>
      <c r="AB284" s="108"/>
      <c r="AC284" s="118"/>
    </row>
    <row r="285" spans="1:29" s="126" customFormat="1" ht="10.5" x14ac:dyDescent="0.2">
      <c r="A285" s="276" t="str">
        <f t="shared" si="25"/>
        <v>L35-I-48-06-50-80-MULT-120POUS270399</v>
      </c>
      <c r="B285" s="277">
        <v>45560</v>
      </c>
      <c r="C285" s="276" t="s">
        <v>443</v>
      </c>
      <c r="D285" s="278" t="s">
        <v>364</v>
      </c>
      <c r="E285" s="279" t="s">
        <v>87</v>
      </c>
      <c r="F285" s="279" t="s">
        <v>444</v>
      </c>
      <c r="G285" s="279">
        <v>30850105</v>
      </c>
      <c r="H285" s="183">
        <v>0</v>
      </c>
      <c r="I285" s="280">
        <v>3</v>
      </c>
      <c r="J285" s="111">
        <f>VLOOKUP(G285,'[2]Seguimiento WOS TROV'!$H:$L,5,0)</f>
        <v>3</v>
      </c>
      <c r="K285" s="116">
        <f>VLOOKUP(G285,'[2]Seguimiento WOS TROV'!$H:$M,6,0)</f>
        <v>0</v>
      </c>
      <c r="L285" s="116">
        <f>VLOOKUP(G285,'[2]Seguimiento WOS TROV'!$H:$N,7,0)</f>
        <v>0</v>
      </c>
      <c r="M285" s="116">
        <f>VLOOKUP(G285,'[2]Seguimiento WOS TROV'!$H:$O,8,0)</f>
        <v>0</v>
      </c>
      <c r="N285" s="281">
        <f t="shared" si="26"/>
        <v>0</v>
      </c>
      <c r="O285" s="281">
        <f t="shared" si="27"/>
        <v>0</v>
      </c>
      <c r="P285" s="269">
        <v>98.95</v>
      </c>
      <c r="Q285" s="270">
        <f t="shared" si="28"/>
        <v>0</v>
      </c>
      <c r="R285" s="379">
        <v>45563</v>
      </c>
      <c r="S285" s="379"/>
      <c r="T285" s="282">
        <f t="shared" si="30"/>
        <v>45565</v>
      </c>
      <c r="U285" s="282">
        <f t="shared" si="29"/>
        <v>45566</v>
      </c>
      <c r="V285" s="117" t="s">
        <v>560</v>
      </c>
      <c r="W285" s="162" t="s">
        <v>561</v>
      </c>
      <c r="X285" s="162" t="s">
        <v>561</v>
      </c>
      <c r="Y285" s="162"/>
      <c r="Z285" s="108"/>
      <c r="AA285" s="108"/>
      <c r="AB285" s="108"/>
      <c r="AC285" s="118"/>
    </row>
    <row r="286" spans="1:29" s="126" customFormat="1" ht="10.5" x14ac:dyDescent="0.2">
      <c r="A286" s="120" t="str">
        <f t="shared" si="25"/>
        <v>L50-E-12-10-30-90-MULT-15X15POUS270203</v>
      </c>
      <c r="B286" s="121">
        <v>45560</v>
      </c>
      <c r="C286" s="120" t="s">
        <v>445</v>
      </c>
      <c r="D286" s="278" t="s">
        <v>362</v>
      </c>
      <c r="E286" s="108" t="s">
        <v>87</v>
      </c>
      <c r="F286" s="108" t="s">
        <v>446</v>
      </c>
      <c r="G286" s="108">
        <v>30850106</v>
      </c>
      <c r="H286" s="183">
        <v>0</v>
      </c>
      <c r="I286" s="115">
        <v>2</v>
      </c>
      <c r="J286" s="111">
        <f>VLOOKUP(G286,'[2]Seguimiento WOS TROV'!$H:$L,5,0)</f>
        <v>2</v>
      </c>
      <c r="K286" s="116">
        <f>VLOOKUP(G286,'[2]Seguimiento WOS TROV'!$H:$M,6,0)</f>
        <v>0</v>
      </c>
      <c r="L286" s="116">
        <f>VLOOKUP(G286,'[2]Seguimiento WOS TROV'!$H:$N,7,0)</f>
        <v>0</v>
      </c>
      <c r="M286" s="116">
        <f>VLOOKUP(G286,'[2]Seguimiento WOS TROV'!$H:$O,8,0)</f>
        <v>0</v>
      </c>
      <c r="N286" s="125">
        <f t="shared" si="26"/>
        <v>0</v>
      </c>
      <c r="O286" s="125">
        <f t="shared" si="27"/>
        <v>0</v>
      </c>
      <c r="P286" s="269">
        <v>0</v>
      </c>
      <c r="Q286" s="270">
        <f t="shared" si="28"/>
        <v>0</v>
      </c>
      <c r="R286" s="378">
        <v>45563</v>
      </c>
      <c r="S286" s="378"/>
      <c r="T286" s="117">
        <f t="shared" si="30"/>
        <v>45565</v>
      </c>
      <c r="U286" s="117">
        <f t="shared" si="29"/>
        <v>45566</v>
      </c>
      <c r="V286" s="117" t="s">
        <v>560</v>
      </c>
      <c r="W286" s="162" t="s">
        <v>561</v>
      </c>
      <c r="X286" s="162" t="s">
        <v>561</v>
      </c>
      <c r="Y286" s="162"/>
      <c r="Z286" s="108"/>
      <c r="AA286" s="108"/>
      <c r="AB286" s="108"/>
      <c r="AC286" s="118"/>
    </row>
    <row r="287" spans="1:29" s="126" customFormat="1" ht="10.5" x14ac:dyDescent="0.2">
      <c r="A287" s="120" t="str">
        <f t="shared" si="25"/>
        <v>L50-I-12-08-35-80-MULT-15X65POUS270052</v>
      </c>
      <c r="B287" s="121">
        <v>45560</v>
      </c>
      <c r="C287" s="120" t="s">
        <v>458</v>
      </c>
      <c r="D287" s="278" t="s">
        <v>361</v>
      </c>
      <c r="E287" s="108" t="s">
        <v>87</v>
      </c>
      <c r="F287" s="108" t="s">
        <v>459</v>
      </c>
      <c r="G287" s="108">
        <v>30850113</v>
      </c>
      <c r="H287" s="183">
        <v>0</v>
      </c>
      <c r="I287" s="115">
        <v>12</v>
      </c>
      <c r="J287" s="111">
        <f>VLOOKUP(G287,'[2]Seguimiento WOS TROV'!$H:$L,5,0)</f>
        <v>12</v>
      </c>
      <c r="K287" s="116">
        <f>VLOOKUP(G287,'[2]Seguimiento WOS TROV'!$H:$M,6,0)</f>
        <v>0</v>
      </c>
      <c r="L287" s="116">
        <f>VLOOKUP(G287,'[2]Seguimiento WOS TROV'!$H:$N,7,0)</f>
        <v>0</v>
      </c>
      <c r="M287" s="116">
        <f>VLOOKUP(G287,'[2]Seguimiento WOS TROV'!$H:$O,8,0)</f>
        <v>0</v>
      </c>
      <c r="N287" s="125">
        <f t="shared" si="26"/>
        <v>0</v>
      </c>
      <c r="O287" s="125">
        <f t="shared" si="27"/>
        <v>0</v>
      </c>
      <c r="P287" s="269">
        <v>0</v>
      </c>
      <c r="Q287" s="270">
        <f t="shared" si="28"/>
        <v>0</v>
      </c>
      <c r="R287" s="378">
        <v>45563</v>
      </c>
      <c r="S287" s="378"/>
      <c r="T287" s="117">
        <f t="shared" si="30"/>
        <v>45565</v>
      </c>
      <c r="U287" s="117">
        <f t="shared" si="29"/>
        <v>45566</v>
      </c>
      <c r="V287" s="117" t="s">
        <v>560</v>
      </c>
      <c r="W287" s="162" t="s">
        <v>561</v>
      </c>
      <c r="X287" s="162" t="s">
        <v>561</v>
      </c>
      <c r="Y287" s="162" t="e">
        <f>VLOOKUP(G287,[4]Sheet14!$A:$A,1,0)</f>
        <v>#N/A</v>
      </c>
      <c r="Z287" s="108"/>
      <c r="AA287" s="108"/>
      <c r="AB287" s="108"/>
      <c r="AC287" s="118"/>
    </row>
    <row r="288" spans="1:29" s="126" customFormat="1" ht="10.5" x14ac:dyDescent="0.2">
      <c r="A288" s="293" t="str">
        <f t="shared" si="25"/>
        <v>L50-I-12-12-22-80-MULT-9X29POUS269990</v>
      </c>
      <c r="B288" s="299">
        <v>45560</v>
      </c>
      <c r="C288" s="293" t="s">
        <v>460</v>
      </c>
      <c r="D288" s="278" t="s">
        <v>361</v>
      </c>
      <c r="E288" s="295" t="s">
        <v>87</v>
      </c>
      <c r="F288" s="295" t="s">
        <v>461</v>
      </c>
      <c r="G288" s="295">
        <v>30850114</v>
      </c>
      <c r="H288" s="183">
        <v>0</v>
      </c>
      <c r="I288" s="296">
        <v>4</v>
      </c>
      <c r="J288" s="111">
        <f>VLOOKUP(G288,'[2]Seguimiento WOS TROV'!$H:$L,5,0)</f>
        <v>4</v>
      </c>
      <c r="K288" s="116">
        <f>VLOOKUP(G288,'[2]Seguimiento WOS TROV'!$H:$M,6,0)</f>
        <v>0</v>
      </c>
      <c r="L288" s="116">
        <f>VLOOKUP(G288,'[2]Seguimiento WOS TROV'!$H:$N,7,0)</f>
        <v>0</v>
      </c>
      <c r="M288" s="116">
        <f>VLOOKUP(G288,'[2]Seguimiento WOS TROV'!$H:$O,8,0)</f>
        <v>0</v>
      </c>
      <c r="N288" s="297">
        <f t="shared" si="26"/>
        <v>0</v>
      </c>
      <c r="O288" s="297">
        <f t="shared" si="27"/>
        <v>0</v>
      </c>
      <c r="P288" s="269">
        <v>0</v>
      </c>
      <c r="Q288" s="270">
        <f t="shared" si="28"/>
        <v>0</v>
      </c>
      <c r="R288" s="381">
        <v>45563</v>
      </c>
      <c r="S288" s="381"/>
      <c r="T288" s="298">
        <f t="shared" si="30"/>
        <v>45565</v>
      </c>
      <c r="U288" s="298">
        <f t="shared" si="29"/>
        <v>45566</v>
      </c>
      <c r="V288" s="117" t="s">
        <v>560</v>
      </c>
      <c r="W288" s="162" t="s">
        <v>561</v>
      </c>
      <c r="X288" s="162" t="s">
        <v>561</v>
      </c>
      <c r="Y288" s="162"/>
      <c r="Z288" s="108"/>
      <c r="AA288" s="108"/>
      <c r="AB288" s="108"/>
      <c r="AC288" s="118"/>
    </row>
    <row r="289" spans="1:29" s="126" customFormat="1" ht="10.5" x14ac:dyDescent="0.2">
      <c r="A289" s="120" t="str">
        <f t="shared" si="25"/>
        <v>L50-I-48-04-30-90-MULT-9X59POUS270192</v>
      </c>
      <c r="B289" s="121">
        <v>45560</v>
      </c>
      <c r="C289" s="120" t="s">
        <v>462</v>
      </c>
      <c r="D289" s="278" t="s">
        <v>365</v>
      </c>
      <c r="E289" s="108" t="s">
        <v>87</v>
      </c>
      <c r="F289" s="108" t="s">
        <v>450</v>
      </c>
      <c r="G289" s="108">
        <v>30850115</v>
      </c>
      <c r="H289" s="183">
        <v>0</v>
      </c>
      <c r="I289" s="115">
        <v>28</v>
      </c>
      <c r="J289" s="111">
        <f>VLOOKUP(G289,'[2]Seguimiento WOS TROV'!$H:$L,5,0)</f>
        <v>28</v>
      </c>
      <c r="K289" s="116">
        <f>VLOOKUP(G289,'[2]Seguimiento WOS TROV'!$H:$M,6,0)</f>
        <v>0</v>
      </c>
      <c r="L289" s="116">
        <f>VLOOKUP(G289,'[2]Seguimiento WOS TROV'!$H:$N,7,0)</f>
        <v>0</v>
      </c>
      <c r="M289" s="116">
        <f>VLOOKUP(G289,'[2]Seguimiento WOS TROV'!$H:$O,8,0)</f>
        <v>0</v>
      </c>
      <c r="N289" s="125">
        <f t="shared" si="26"/>
        <v>0</v>
      </c>
      <c r="O289" s="125">
        <f t="shared" si="27"/>
        <v>0</v>
      </c>
      <c r="P289" s="269">
        <v>0</v>
      </c>
      <c r="Q289" s="270">
        <f t="shared" si="28"/>
        <v>0</v>
      </c>
      <c r="R289" s="378">
        <v>45563</v>
      </c>
      <c r="S289" s="378"/>
      <c r="T289" s="117">
        <f t="shared" si="30"/>
        <v>45565</v>
      </c>
      <c r="U289" s="117">
        <f t="shared" si="29"/>
        <v>45566</v>
      </c>
      <c r="V289" s="117" t="s">
        <v>560</v>
      </c>
      <c r="W289" s="162" t="s">
        <v>561</v>
      </c>
      <c r="X289" s="162" t="s">
        <v>561</v>
      </c>
      <c r="Y289" s="162" t="e">
        <f>VLOOKUP(G289,[4]Sheet14!$A:$A,1,0)</f>
        <v>#N/A</v>
      </c>
      <c r="Z289" s="108"/>
      <c r="AA289" s="108"/>
      <c r="AB289" s="108"/>
      <c r="AC289" s="118"/>
    </row>
    <row r="290" spans="1:29" s="126" customFormat="1" ht="10.5" x14ac:dyDescent="0.2">
      <c r="A290" s="120" t="str">
        <f t="shared" si="25"/>
        <v>L50-I-48-06-30-90-MULT-15X35POUS269986</v>
      </c>
      <c r="B290" s="121">
        <v>45560</v>
      </c>
      <c r="C290" s="120" t="s">
        <v>463</v>
      </c>
      <c r="D290" s="278" t="s">
        <v>365</v>
      </c>
      <c r="E290" s="108" t="s">
        <v>87</v>
      </c>
      <c r="F290" s="108" t="s">
        <v>454</v>
      </c>
      <c r="G290" s="108">
        <v>30850116</v>
      </c>
      <c r="H290" s="183">
        <v>0</v>
      </c>
      <c r="I290" s="115">
        <v>11</v>
      </c>
      <c r="J290" s="111">
        <f>VLOOKUP(G290,'[2]Seguimiento WOS TROV'!$H:$L,5,0)</f>
        <v>11</v>
      </c>
      <c r="K290" s="116">
        <f>VLOOKUP(G290,'[2]Seguimiento WOS TROV'!$H:$M,6,0)</f>
        <v>0</v>
      </c>
      <c r="L290" s="116">
        <f>VLOOKUP(G290,'[2]Seguimiento WOS TROV'!$H:$N,7,0)</f>
        <v>0</v>
      </c>
      <c r="M290" s="116">
        <f>VLOOKUP(G290,'[2]Seguimiento WOS TROV'!$H:$O,8,0)</f>
        <v>0</v>
      </c>
      <c r="N290" s="125">
        <f t="shared" si="26"/>
        <v>0</v>
      </c>
      <c r="O290" s="125">
        <f t="shared" si="27"/>
        <v>0</v>
      </c>
      <c r="P290" s="269">
        <v>0</v>
      </c>
      <c r="Q290" s="270">
        <f t="shared" si="28"/>
        <v>0</v>
      </c>
      <c r="R290" s="378">
        <v>45563</v>
      </c>
      <c r="S290" s="378"/>
      <c r="T290" s="117">
        <f t="shared" si="30"/>
        <v>45565</v>
      </c>
      <c r="U290" s="117">
        <f t="shared" si="29"/>
        <v>45566</v>
      </c>
      <c r="V290" s="117" t="s">
        <v>560</v>
      </c>
      <c r="W290" s="162" t="s">
        <v>561</v>
      </c>
      <c r="X290" s="162" t="s">
        <v>561</v>
      </c>
      <c r="Y290" s="162"/>
      <c r="Z290" s="108"/>
      <c r="AA290" s="108"/>
      <c r="AB290" s="108"/>
      <c r="AC290" s="118"/>
    </row>
    <row r="291" spans="1:29" s="126" customFormat="1" ht="10.5" x14ac:dyDescent="0.2">
      <c r="A291" s="120" t="str">
        <f t="shared" si="25"/>
        <v>L50-I-48-06-30-90-MULT-9X29POUS269987</v>
      </c>
      <c r="B291" s="121">
        <v>45560</v>
      </c>
      <c r="C291" s="120" t="s">
        <v>464</v>
      </c>
      <c r="D291" s="278" t="s">
        <v>365</v>
      </c>
      <c r="E291" s="108" t="s">
        <v>87</v>
      </c>
      <c r="F291" s="108" t="s">
        <v>455</v>
      </c>
      <c r="G291" s="108">
        <v>30850117</v>
      </c>
      <c r="H291" s="183">
        <v>0</v>
      </c>
      <c r="I291" s="115">
        <v>13</v>
      </c>
      <c r="J291" s="111">
        <f>VLOOKUP(G291,'[2]Seguimiento WOS TROV'!$H:$L,5,0)</f>
        <v>13</v>
      </c>
      <c r="K291" s="116">
        <f>VLOOKUP(G291,'[2]Seguimiento WOS TROV'!$H:$M,6,0)</f>
        <v>0</v>
      </c>
      <c r="L291" s="116">
        <f>VLOOKUP(G291,'[2]Seguimiento WOS TROV'!$H:$N,7,0)</f>
        <v>0</v>
      </c>
      <c r="M291" s="116">
        <f>VLOOKUP(G291,'[2]Seguimiento WOS TROV'!$H:$O,8,0)</f>
        <v>0</v>
      </c>
      <c r="N291" s="125">
        <f t="shared" si="26"/>
        <v>0</v>
      </c>
      <c r="O291" s="125">
        <f t="shared" si="27"/>
        <v>0</v>
      </c>
      <c r="P291" s="269">
        <v>141.74</v>
      </c>
      <c r="Q291" s="270">
        <f t="shared" si="28"/>
        <v>0</v>
      </c>
      <c r="R291" s="378">
        <v>45563</v>
      </c>
      <c r="S291" s="378"/>
      <c r="T291" s="117">
        <f t="shared" si="30"/>
        <v>45565</v>
      </c>
      <c r="U291" s="117">
        <f t="shared" si="29"/>
        <v>45566</v>
      </c>
      <c r="V291" s="117" t="s">
        <v>560</v>
      </c>
      <c r="W291" s="162" t="s">
        <v>561</v>
      </c>
      <c r="X291" s="162" t="s">
        <v>561</v>
      </c>
      <c r="Y291" s="162"/>
      <c r="Z291" s="108"/>
      <c r="AA291" s="108"/>
      <c r="AB291" s="108"/>
      <c r="AC291" s="118"/>
    </row>
    <row r="292" spans="1:29" s="126" customFormat="1" ht="10.5" x14ac:dyDescent="0.2">
      <c r="A292" s="120" t="str">
        <f t="shared" si="25"/>
        <v>L50-I-48-10-35-90-MULT-15X65POUS269997</v>
      </c>
      <c r="B292" s="121">
        <v>45560</v>
      </c>
      <c r="C292" s="120" t="s">
        <v>467</v>
      </c>
      <c r="D292" s="278" t="s">
        <v>365</v>
      </c>
      <c r="E292" s="108" t="s">
        <v>87</v>
      </c>
      <c r="F292" s="108" t="s">
        <v>468</v>
      </c>
      <c r="G292" s="108">
        <v>30850120</v>
      </c>
      <c r="H292" s="183">
        <v>0</v>
      </c>
      <c r="I292" s="115">
        <v>1</v>
      </c>
      <c r="J292" s="111">
        <f>VLOOKUP(G292,'[2]Seguimiento WOS TROV'!$H:$L,5,0)</f>
        <v>1</v>
      </c>
      <c r="K292" s="116">
        <f>VLOOKUP(G292,'[2]Seguimiento WOS TROV'!$H:$M,6,0)</f>
        <v>0</v>
      </c>
      <c r="L292" s="116">
        <f>VLOOKUP(G292,'[2]Seguimiento WOS TROV'!$H:$N,7,0)</f>
        <v>0</v>
      </c>
      <c r="M292" s="116">
        <f>VLOOKUP(G292,'[2]Seguimiento WOS TROV'!$H:$O,8,0)</f>
        <v>0</v>
      </c>
      <c r="N292" s="125">
        <f t="shared" si="26"/>
        <v>0</v>
      </c>
      <c r="O292" s="125">
        <f t="shared" si="27"/>
        <v>0</v>
      </c>
      <c r="P292" s="269">
        <v>0</v>
      </c>
      <c r="Q292" s="270">
        <f t="shared" si="28"/>
        <v>0</v>
      </c>
      <c r="R292" s="378">
        <v>45563</v>
      </c>
      <c r="S292" s="378"/>
      <c r="T292" s="117">
        <f t="shared" si="30"/>
        <v>45565</v>
      </c>
      <c r="U292" s="117">
        <f t="shared" si="29"/>
        <v>45566</v>
      </c>
      <c r="V292" s="117" t="s">
        <v>560</v>
      </c>
      <c r="W292" s="162" t="s">
        <v>561</v>
      </c>
      <c r="X292" s="162" t="s">
        <v>561</v>
      </c>
      <c r="Y292" s="162"/>
      <c r="Z292" s="108"/>
      <c r="AA292" s="108"/>
      <c r="AB292" s="108"/>
      <c r="AC292" s="118"/>
    </row>
    <row r="293" spans="1:29" s="126" customFormat="1" ht="10.5" x14ac:dyDescent="0.2">
      <c r="A293" s="284" t="str">
        <f t="shared" si="25"/>
        <v>L50-I-48-08-22-80-MULT-9X29POUS269976</v>
      </c>
      <c r="B293" s="292">
        <v>45560</v>
      </c>
      <c r="C293" s="284" t="s">
        <v>378</v>
      </c>
      <c r="D293" s="278" t="s">
        <v>365</v>
      </c>
      <c r="E293" s="286" t="s">
        <v>87</v>
      </c>
      <c r="F293" s="286" t="s">
        <v>393</v>
      </c>
      <c r="G293" s="286">
        <v>30850100</v>
      </c>
      <c r="H293" s="183">
        <v>0</v>
      </c>
      <c r="I293" s="287">
        <v>12</v>
      </c>
      <c r="J293" s="111">
        <f>VLOOKUP(G293,'[2]Seguimiento WOS TROV'!$H:$L,5,0)</f>
        <v>12</v>
      </c>
      <c r="K293" s="116">
        <f>VLOOKUP(G293,'[2]Seguimiento WOS TROV'!$H:$M,6,0)</f>
        <v>0</v>
      </c>
      <c r="L293" s="116">
        <f>VLOOKUP(G293,'[2]Seguimiento WOS TROV'!$H:$N,7,0)</f>
        <v>0</v>
      </c>
      <c r="M293" s="116">
        <f>VLOOKUP(G293,'[2]Seguimiento WOS TROV'!$H:$O,8,0)</f>
        <v>0</v>
      </c>
      <c r="N293" s="289">
        <f t="shared" si="26"/>
        <v>0</v>
      </c>
      <c r="O293" s="289">
        <f t="shared" si="27"/>
        <v>0</v>
      </c>
      <c r="P293" s="269">
        <v>0</v>
      </c>
      <c r="Q293" s="270">
        <f t="shared" si="28"/>
        <v>0</v>
      </c>
      <c r="R293" s="380">
        <v>45563</v>
      </c>
      <c r="S293" s="380"/>
      <c r="T293" s="290">
        <f t="shared" si="30"/>
        <v>45565</v>
      </c>
      <c r="U293" s="290">
        <f t="shared" si="29"/>
        <v>45566</v>
      </c>
      <c r="V293" s="117" t="s">
        <v>560</v>
      </c>
      <c r="W293" s="162" t="s">
        <v>561</v>
      </c>
      <c r="X293" s="162" t="s">
        <v>561</v>
      </c>
      <c r="Y293" s="162"/>
      <c r="Z293" s="108"/>
      <c r="AA293" s="108"/>
      <c r="AB293" s="108"/>
      <c r="AC293" s="118"/>
    </row>
    <row r="294" spans="1:29" s="126" customFormat="1" ht="10.5" x14ac:dyDescent="0.2">
      <c r="A294" s="276" t="str">
        <f t="shared" si="25"/>
        <v>L50-I-48-08-27-90-MULT-9X29POUS269996</v>
      </c>
      <c r="B294" s="277">
        <v>45560</v>
      </c>
      <c r="C294" s="276" t="s">
        <v>465</v>
      </c>
      <c r="D294" s="278" t="s">
        <v>365</v>
      </c>
      <c r="E294" s="279" t="s">
        <v>87</v>
      </c>
      <c r="F294" s="279" t="s">
        <v>457</v>
      </c>
      <c r="G294" s="279">
        <v>30850118</v>
      </c>
      <c r="H294" s="183" t="s">
        <v>457</v>
      </c>
      <c r="I294" s="280">
        <v>1</v>
      </c>
      <c r="J294" s="111">
        <f>VLOOKUP(G294,'[2]Seguimiento WOS TROV'!$H:$L,5,0)</f>
        <v>1</v>
      </c>
      <c r="K294" s="116">
        <f>VLOOKUP(G294,'[2]Seguimiento WOS TROV'!$H:$M,6,0)</f>
        <v>0</v>
      </c>
      <c r="L294" s="116">
        <f>VLOOKUP(G294,'[2]Seguimiento WOS TROV'!$H:$N,7,0)</f>
        <v>0</v>
      </c>
      <c r="M294" s="116">
        <f>VLOOKUP(G294,'[2]Seguimiento WOS TROV'!$H:$O,8,0)</f>
        <v>0</v>
      </c>
      <c r="N294" s="281">
        <f t="shared" si="26"/>
        <v>0</v>
      </c>
      <c r="O294" s="281">
        <f t="shared" si="27"/>
        <v>0</v>
      </c>
      <c r="P294" s="269">
        <v>138.63</v>
      </c>
      <c r="Q294" s="270">
        <f t="shared" si="28"/>
        <v>0</v>
      </c>
      <c r="R294" s="379">
        <v>45563</v>
      </c>
      <c r="S294" s="378"/>
      <c r="T294" s="117">
        <f t="shared" si="30"/>
        <v>45565</v>
      </c>
      <c r="U294" s="117">
        <f t="shared" si="29"/>
        <v>45566</v>
      </c>
      <c r="V294" s="117" t="s">
        <v>560</v>
      </c>
      <c r="W294" s="162" t="s">
        <v>561</v>
      </c>
      <c r="X294" s="162" t="s">
        <v>561</v>
      </c>
      <c r="Y294" s="162"/>
      <c r="Z294" s="108"/>
      <c r="AA294" s="108"/>
      <c r="AB294" s="108"/>
      <c r="AC294" s="118"/>
    </row>
    <row r="295" spans="1:29" s="126" customFormat="1" ht="10.5" x14ac:dyDescent="0.2">
      <c r="A295" s="284" t="str">
        <f t="shared" si="25"/>
        <v>L35-I-12-10-35-80-MULT-120POUS270145</v>
      </c>
      <c r="B295" s="292">
        <v>45561</v>
      </c>
      <c r="C295" s="284" t="s">
        <v>474</v>
      </c>
      <c r="D295" s="278" t="s">
        <v>360</v>
      </c>
      <c r="E295" s="286" t="s">
        <v>87</v>
      </c>
      <c r="F295" s="286" t="s">
        <v>476</v>
      </c>
      <c r="G295" s="286">
        <v>30850132</v>
      </c>
      <c r="H295" s="183">
        <v>0</v>
      </c>
      <c r="I295" s="287">
        <v>98</v>
      </c>
      <c r="J295" s="111">
        <f>VLOOKUP(G295,'[2]Seguimiento WOS TROV'!$H:$L,5,0)</f>
        <v>98</v>
      </c>
      <c r="K295" s="116">
        <f>VLOOKUP(G295,'[2]Seguimiento WOS TROV'!$H:$M,6,0)</f>
        <v>0</v>
      </c>
      <c r="L295" s="116">
        <f>VLOOKUP(G295,'[2]Seguimiento WOS TROV'!$H:$N,7,0)</f>
        <v>0</v>
      </c>
      <c r="M295" s="116">
        <f>VLOOKUP(G295,'[2]Seguimiento WOS TROV'!$H:$O,8,0)</f>
        <v>0</v>
      </c>
      <c r="N295" s="289">
        <f t="shared" si="26"/>
        <v>0</v>
      </c>
      <c r="O295" s="289">
        <f t="shared" si="27"/>
        <v>0</v>
      </c>
      <c r="P295" s="269">
        <v>42.41</v>
      </c>
      <c r="Q295" s="270">
        <f t="shared" si="28"/>
        <v>0</v>
      </c>
      <c r="R295" s="380">
        <v>45565</v>
      </c>
      <c r="S295" s="380"/>
      <c r="T295" s="290">
        <f t="shared" si="30"/>
        <v>45566</v>
      </c>
      <c r="U295" s="290">
        <f t="shared" si="29"/>
        <v>45567</v>
      </c>
      <c r="V295" s="117" t="s">
        <v>560</v>
      </c>
      <c r="W295" s="162" t="s">
        <v>561</v>
      </c>
      <c r="X295" s="162" t="s">
        <v>561</v>
      </c>
      <c r="Y295" s="162" t="e">
        <f>VLOOKUP(G295,[4]Sheet14!$A:$A,1,0)</f>
        <v>#N/A</v>
      </c>
      <c r="Z295" s="108"/>
      <c r="AA295" s="108"/>
      <c r="AB295" s="108"/>
      <c r="AC295" s="118"/>
    </row>
    <row r="296" spans="1:29" s="126" customFormat="1" ht="10.5" x14ac:dyDescent="0.2">
      <c r="A296" s="120" t="str">
        <f t="shared" si="25"/>
        <v>L35-I-12-10-35-80-MULT-120POUS270378</v>
      </c>
      <c r="B296" s="121">
        <v>45561</v>
      </c>
      <c r="C296" s="120" t="s">
        <v>474</v>
      </c>
      <c r="D296" s="278" t="s">
        <v>360</v>
      </c>
      <c r="E296" s="108" t="s">
        <v>87</v>
      </c>
      <c r="F296" s="108" t="s">
        <v>477</v>
      </c>
      <c r="G296" s="108">
        <v>30850133</v>
      </c>
      <c r="H296" s="183">
        <v>0</v>
      </c>
      <c r="I296" s="115">
        <v>22</v>
      </c>
      <c r="J296" s="111">
        <f>VLOOKUP(G296,'[2]Seguimiento WOS TROV'!$H:$L,5,0)</f>
        <v>22</v>
      </c>
      <c r="K296" s="116">
        <f>VLOOKUP(G296,'[2]Seguimiento WOS TROV'!$H:$M,6,0)</f>
        <v>0</v>
      </c>
      <c r="L296" s="116">
        <f>VLOOKUP(G296,'[2]Seguimiento WOS TROV'!$H:$N,7,0)</f>
        <v>0</v>
      </c>
      <c r="M296" s="116">
        <f>VLOOKUP(G296,'[2]Seguimiento WOS TROV'!$H:$O,8,0)</f>
        <v>0</v>
      </c>
      <c r="N296" s="125">
        <f t="shared" si="26"/>
        <v>0</v>
      </c>
      <c r="O296" s="125">
        <f t="shared" si="27"/>
        <v>0</v>
      </c>
      <c r="P296" s="269">
        <v>42.41</v>
      </c>
      <c r="Q296" s="270">
        <f t="shared" si="28"/>
        <v>0</v>
      </c>
      <c r="R296" s="378">
        <v>45565</v>
      </c>
      <c r="S296" s="378"/>
      <c r="T296" s="117">
        <f t="shared" si="30"/>
        <v>45566</v>
      </c>
      <c r="U296" s="117">
        <f t="shared" si="29"/>
        <v>45567</v>
      </c>
      <c r="V296" s="117" t="s">
        <v>560</v>
      </c>
      <c r="W296" s="162" t="s">
        <v>561</v>
      </c>
      <c r="X296" s="162" t="s">
        <v>561</v>
      </c>
      <c r="Y296" s="162" t="e">
        <f>VLOOKUP(G296,[4]Sheet14!$A:$A,1,0)</f>
        <v>#N/A</v>
      </c>
      <c r="Z296" s="108"/>
      <c r="AA296" s="108"/>
      <c r="AB296" s="108"/>
      <c r="AC296" s="118"/>
    </row>
    <row r="297" spans="1:29" s="126" customFormat="1" ht="10.5" x14ac:dyDescent="0.2">
      <c r="A297" s="276" t="str">
        <f t="shared" si="25"/>
        <v>L35-I-12-12-30-90-MULT-120POUS270096</v>
      </c>
      <c r="B297" s="277">
        <v>45561</v>
      </c>
      <c r="C297" s="276" t="s">
        <v>479</v>
      </c>
      <c r="D297" s="278" t="s">
        <v>360</v>
      </c>
      <c r="E297" s="279" t="s">
        <v>87</v>
      </c>
      <c r="F297" s="279" t="s">
        <v>480</v>
      </c>
      <c r="G297" s="279">
        <v>30850135</v>
      </c>
      <c r="H297" s="183">
        <v>0</v>
      </c>
      <c r="I297" s="280">
        <v>43</v>
      </c>
      <c r="J297" s="111">
        <f>VLOOKUP(G297,'[2]Seguimiento WOS TROV'!$H:$L,5,0)</f>
        <v>43</v>
      </c>
      <c r="K297" s="116">
        <f>VLOOKUP(G297,'[2]Seguimiento WOS TROV'!$H:$M,6,0)</f>
        <v>0</v>
      </c>
      <c r="L297" s="116">
        <f>VLOOKUP(G297,'[2]Seguimiento WOS TROV'!$H:$N,7,0)</f>
        <v>0</v>
      </c>
      <c r="M297" s="116">
        <f>VLOOKUP(G297,'[2]Seguimiento WOS TROV'!$H:$O,8,0)</f>
        <v>0</v>
      </c>
      <c r="N297" s="281">
        <f t="shared" si="26"/>
        <v>0</v>
      </c>
      <c r="O297" s="281">
        <f t="shared" si="27"/>
        <v>0</v>
      </c>
      <c r="P297" s="269">
        <v>42.66</v>
      </c>
      <c r="Q297" s="270">
        <f t="shared" si="28"/>
        <v>0</v>
      </c>
      <c r="R297" s="379">
        <v>45565</v>
      </c>
      <c r="S297" s="379"/>
      <c r="T297" s="282">
        <f t="shared" si="30"/>
        <v>45566</v>
      </c>
      <c r="U297" s="282">
        <f t="shared" si="29"/>
        <v>45567</v>
      </c>
      <c r="V297" s="117" t="s">
        <v>560</v>
      </c>
      <c r="W297" s="162" t="s">
        <v>561</v>
      </c>
      <c r="X297" s="162" t="s">
        <v>561</v>
      </c>
      <c r="Y297" s="162"/>
      <c r="Z297" s="108"/>
      <c r="AA297" s="108"/>
      <c r="AB297" s="108"/>
      <c r="AC297" s="118"/>
    </row>
    <row r="298" spans="1:29" s="126" customFormat="1" ht="10.5" x14ac:dyDescent="0.2">
      <c r="A298" s="120" t="str">
        <f t="shared" si="25"/>
        <v>L35-I-12-12-27-90-MULT-120POUS270407</v>
      </c>
      <c r="B298" s="121">
        <v>45561</v>
      </c>
      <c r="C298" s="120" t="s">
        <v>488</v>
      </c>
      <c r="D298" s="278" t="s">
        <v>360</v>
      </c>
      <c r="E298" s="108" t="s">
        <v>87</v>
      </c>
      <c r="F298" s="108" t="s">
        <v>491</v>
      </c>
      <c r="G298" s="108">
        <v>30850121</v>
      </c>
      <c r="H298" s="183">
        <v>0</v>
      </c>
      <c r="I298" s="115">
        <v>1</v>
      </c>
      <c r="J298" s="111">
        <f>VLOOKUP(G298,'[2]Seguimiento WOS TROV'!$H:$L,5,0)</f>
        <v>1</v>
      </c>
      <c r="K298" s="116">
        <f>VLOOKUP(G298,'[2]Seguimiento WOS TROV'!$H:$M,6,0)</f>
        <v>0</v>
      </c>
      <c r="L298" s="116">
        <f>VLOOKUP(G298,'[2]Seguimiento WOS TROV'!$H:$N,7,0)</f>
        <v>0</v>
      </c>
      <c r="M298" s="116">
        <f>VLOOKUP(G298,'[2]Seguimiento WOS TROV'!$H:$O,8,0)</f>
        <v>0</v>
      </c>
      <c r="N298" s="125">
        <f t="shared" si="26"/>
        <v>0</v>
      </c>
      <c r="O298" s="125">
        <f t="shared" si="27"/>
        <v>0</v>
      </c>
      <c r="P298" s="269">
        <v>42.66</v>
      </c>
      <c r="Q298" s="270">
        <f t="shared" si="28"/>
        <v>0</v>
      </c>
      <c r="R298" s="378">
        <v>45565</v>
      </c>
      <c r="S298" s="378"/>
      <c r="T298" s="117">
        <f t="shared" si="30"/>
        <v>45566</v>
      </c>
      <c r="U298" s="117">
        <f t="shared" si="29"/>
        <v>45567</v>
      </c>
      <c r="V298" s="117" t="s">
        <v>560</v>
      </c>
      <c r="W298" s="162" t="s">
        <v>561</v>
      </c>
      <c r="X298" s="162" t="s">
        <v>561</v>
      </c>
      <c r="Y298" s="162"/>
      <c r="Z298" s="108"/>
      <c r="AA298" s="108"/>
      <c r="AB298" s="108"/>
      <c r="AC298" s="118"/>
    </row>
    <row r="299" spans="1:29" s="126" customFormat="1" ht="10.5" x14ac:dyDescent="0.2">
      <c r="A299" s="120" t="str">
        <f t="shared" si="25"/>
        <v>L35-I-12-04-35-80-MULT-120POUS270263</v>
      </c>
      <c r="B299" s="121">
        <v>45561</v>
      </c>
      <c r="C299" s="120" t="s">
        <v>490</v>
      </c>
      <c r="D299" s="278" t="s">
        <v>360</v>
      </c>
      <c r="E299" s="108" t="s">
        <v>87</v>
      </c>
      <c r="F299" s="108" t="s">
        <v>494</v>
      </c>
      <c r="G299" s="108">
        <v>30850123</v>
      </c>
      <c r="H299" s="183">
        <v>0</v>
      </c>
      <c r="I299" s="115">
        <v>6</v>
      </c>
      <c r="J299" s="111">
        <f>VLOOKUP(G299,'[2]Seguimiento WOS TROV'!$H:$L,5,0)</f>
        <v>6</v>
      </c>
      <c r="K299" s="116">
        <f>VLOOKUP(G299,'[2]Seguimiento WOS TROV'!$H:$M,6,0)</f>
        <v>0</v>
      </c>
      <c r="L299" s="116">
        <f>VLOOKUP(G299,'[2]Seguimiento WOS TROV'!$H:$N,7,0)</f>
        <v>0</v>
      </c>
      <c r="M299" s="116">
        <f>VLOOKUP(G299,'[2]Seguimiento WOS TROV'!$H:$O,8,0)</f>
        <v>0</v>
      </c>
      <c r="N299" s="125">
        <f t="shared" si="26"/>
        <v>0</v>
      </c>
      <c r="O299" s="125">
        <f t="shared" si="27"/>
        <v>0</v>
      </c>
      <c r="P299" s="269">
        <v>38.020000000000003</v>
      </c>
      <c r="Q299" s="270">
        <f t="shared" si="28"/>
        <v>0</v>
      </c>
      <c r="R299" s="378">
        <v>45565</v>
      </c>
      <c r="S299" s="378"/>
      <c r="T299" s="117">
        <f t="shared" si="30"/>
        <v>45566</v>
      </c>
      <c r="U299" s="117">
        <f t="shared" si="29"/>
        <v>45567</v>
      </c>
      <c r="V299" s="117" t="s">
        <v>560</v>
      </c>
      <c r="W299" s="162" t="s">
        <v>561</v>
      </c>
      <c r="X299" s="162" t="s">
        <v>561</v>
      </c>
      <c r="Y299" s="162"/>
      <c r="Z299" s="108"/>
      <c r="AA299" s="108"/>
      <c r="AB299" s="108"/>
      <c r="AC299" s="118"/>
    </row>
    <row r="300" spans="1:29" s="126" customFormat="1" ht="10.5" x14ac:dyDescent="0.2">
      <c r="A300" s="284" t="str">
        <f t="shared" si="25"/>
        <v>L35-I-12-06-35-80-MULT-120POUS270412</v>
      </c>
      <c r="B300" s="292">
        <v>45561</v>
      </c>
      <c r="C300" s="284" t="s">
        <v>493</v>
      </c>
      <c r="D300" s="278" t="s">
        <v>360</v>
      </c>
      <c r="E300" s="286" t="s">
        <v>87</v>
      </c>
      <c r="F300" s="286" t="s">
        <v>495</v>
      </c>
      <c r="G300" s="286">
        <v>30850124</v>
      </c>
      <c r="H300" s="183" t="s">
        <v>495</v>
      </c>
      <c r="I300" s="287">
        <v>4</v>
      </c>
      <c r="J300" s="111">
        <f>VLOOKUP(G300,'[2]Seguimiento WOS TROV'!$H:$L,5,0)</f>
        <v>4</v>
      </c>
      <c r="K300" s="116">
        <f>VLOOKUP(G300,'[2]Seguimiento WOS TROV'!$H:$M,6,0)</f>
        <v>0</v>
      </c>
      <c r="L300" s="116">
        <f>VLOOKUP(G300,'[2]Seguimiento WOS TROV'!$H:$N,7,0)</f>
        <v>0</v>
      </c>
      <c r="M300" s="116">
        <f>VLOOKUP(G300,'[2]Seguimiento WOS TROV'!$H:$O,8,0)</f>
        <v>0</v>
      </c>
      <c r="N300" s="289">
        <f t="shared" si="26"/>
        <v>0</v>
      </c>
      <c r="O300" s="289">
        <f t="shared" si="27"/>
        <v>0</v>
      </c>
      <c r="P300" s="269">
        <v>38.020000000000003</v>
      </c>
      <c r="Q300" s="270">
        <f t="shared" si="28"/>
        <v>0</v>
      </c>
      <c r="R300" s="380">
        <v>45565</v>
      </c>
      <c r="S300" s="380"/>
      <c r="T300" s="290">
        <f t="shared" si="30"/>
        <v>45566</v>
      </c>
      <c r="U300" s="290">
        <f t="shared" si="29"/>
        <v>45567</v>
      </c>
      <c r="V300" s="117" t="s">
        <v>560</v>
      </c>
      <c r="W300" s="162" t="s">
        <v>561</v>
      </c>
      <c r="X300" s="162" t="s">
        <v>561</v>
      </c>
      <c r="Y300" s="162"/>
      <c r="Z300" s="108"/>
      <c r="AA300" s="108"/>
      <c r="AB300" s="108"/>
      <c r="AC300" s="118"/>
    </row>
    <row r="301" spans="1:29" s="126" customFormat="1" ht="10.5" x14ac:dyDescent="0.2">
      <c r="A301" s="276" t="str">
        <f t="shared" si="25"/>
        <v>L35-I-12-06-35-80-MULT-120POUS270258</v>
      </c>
      <c r="B301" s="277">
        <v>45561</v>
      </c>
      <c r="C301" s="276" t="s">
        <v>493</v>
      </c>
      <c r="D301" s="278" t="s">
        <v>360</v>
      </c>
      <c r="E301" s="279" t="s">
        <v>87</v>
      </c>
      <c r="F301" s="279" t="s">
        <v>497</v>
      </c>
      <c r="G301" s="279">
        <v>30850126</v>
      </c>
      <c r="H301" s="183">
        <v>0</v>
      </c>
      <c r="I301" s="280">
        <v>4</v>
      </c>
      <c r="J301" s="111">
        <f>VLOOKUP(G301,'[2]Seguimiento WOS TROV'!$H:$L,5,0)</f>
        <v>4</v>
      </c>
      <c r="K301" s="116">
        <f>VLOOKUP(G301,'[2]Seguimiento WOS TROV'!$H:$M,6,0)</f>
        <v>0</v>
      </c>
      <c r="L301" s="116">
        <f>VLOOKUP(G301,'[2]Seguimiento WOS TROV'!$H:$N,7,0)</f>
        <v>0</v>
      </c>
      <c r="M301" s="116">
        <f>VLOOKUP(G301,'[2]Seguimiento WOS TROV'!$H:$O,8,0)</f>
        <v>0</v>
      </c>
      <c r="N301" s="281">
        <f t="shared" si="26"/>
        <v>0</v>
      </c>
      <c r="O301" s="281">
        <f t="shared" si="27"/>
        <v>0</v>
      </c>
      <c r="P301" s="269">
        <v>38.020000000000003</v>
      </c>
      <c r="Q301" s="270">
        <f t="shared" si="28"/>
        <v>0</v>
      </c>
      <c r="R301" s="379">
        <v>45565</v>
      </c>
      <c r="S301" s="379"/>
      <c r="T301" s="282">
        <f t="shared" si="30"/>
        <v>45566</v>
      </c>
      <c r="U301" s="282">
        <f t="shared" si="29"/>
        <v>45567</v>
      </c>
      <c r="V301" s="117" t="s">
        <v>560</v>
      </c>
      <c r="W301" s="162" t="s">
        <v>561</v>
      </c>
      <c r="X301" s="162" t="s">
        <v>561</v>
      </c>
      <c r="Y301" s="162"/>
      <c r="Z301" s="108"/>
      <c r="AA301" s="108"/>
      <c r="AB301" s="108"/>
      <c r="AC301" s="118"/>
    </row>
    <row r="302" spans="1:29" s="126" customFormat="1" ht="10.5" x14ac:dyDescent="0.2">
      <c r="A302" s="120" t="str">
        <f t="shared" si="25"/>
        <v>L35-I-48-08-30-80-MULT-120POUS270375</v>
      </c>
      <c r="B302" s="121">
        <v>45562</v>
      </c>
      <c r="C302" s="120" t="s">
        <v>500</v>
      </c>
      <c r="D302" s="278" t="s">
        <v>364</v>
      </c>
      <c r="E302" s="108" t="s">
        <v>87</v>
      </c>
      <c r="F302" s="108" t="s">
        <v>506</v>
      </c>
      <c r="G302" s="108">
        <v>30850142</v>
      </c>
      <c r="H302" s="183">
        <v>0</v>
      </c>
      <c r="I302" s="115">
        <v>12</v>
      </c>
      <c r="J302" s="111">
        <f>VLOOKUP(G302,'[2]Seguimiento WOS TROV'!$H:$L,5,0)</f>
        <v>12</v>
      </c>
      <c r="K302" s="116">
        <f>VLOOKUP(G302,'[2]Seguimiento WOS TROV'!$H:$M,6,0)</f>
        <v>0</v>
      </c>
      <c r="L302" s="116">
        <f>VLOOKUP(G302,'[2]Seguimiento WOS TROV'!$H:$N,7,0)</f>
        <v>0</v>
      </c>
      <c r="M302" s="116">
        <f>VLOOKUP(G302,'[2]Seguimiento WOS TROV'!$H:$O,8,0)</f>
        <v>0</v>
      </c>
      <c r="N302" s="125">
        <f t="shared" si="26"/>
        <v>0</v>
      </c>
      <c r="O302" s="125">
        <f t="shared" si="27"/>
        <v>0</v>
      </c>
      <c r="P302" s="269">
        <v>99.6</v>
      </c>
      <c r="Q302" s="270">
        <f t="shared" si="28"/>
        <v>0</v>
      </c>
      <c r="R302" s="378">
        <v>45567</v>
      </c>
      <c r="S302" s="378"/>
      <c r="T302" s="117">
        <f t="shared" si="30"/>
        <v>45568</v>
      </c>
      <c r="U302" s="117">
        <f t="shared" si="29"/>
        <v>45569</v>
      </c>
      <c r="V302" s="117" t="s">
        <v>560</v>
      </c>
      <c r="W302" s="162" t="s">
        <v>561</v>
      </c>
      <c r="X302" s="162" t="s">
        <v>561</v>
      </c>
      <c r="Y302" s="162" t="e">
        <f>VLOOKUP(G302,[4]Sheet14!$A:$A,1,0)</f>
        <v>#N/A</v>
      </c>
      <c r="Z302" s="108"/>
      <c r="AA302" s="108"/>
      <c r="AB302" s="108"/>
      <c r="AC302" s="118"/>
    </row>
    <row r="303" spans="1:29" s="126" customFormat="1" ht="10.5" x14ac:dyDescent="0.2">
      <c r="A303" s="284" t="str">
        <f t="shared" si="25"/>
        <v>L35-I-48-08-35-90-MULT-120POUS270360</v>
      </c>
      <c r="B303" s="292">
        <v>45562</v>
      </c>
      <c r="C303" s="284" t="s">
        <v>502</v>
      </c>
      <c r="D303" s="278" t="s">
        <v>364</v>
      </c>
      <c r="E303" s="286" t="s">
        <v>87</v>
      </c>
      <c r="F303" s="286" t="s">
        <v>508</v>
      </c>
      <c r="G303" s="286">
        <v>30850143</v>
      </c>
      <c r="H303" s="183">
        <v>0</v>
      </c>
      <c r="I303" s="287">
        <v>12</v>
      </c>
      <c r="J303" s="111">
        <f>VLOOKUP(G303,'[2]Seguimiento WOS TROV'!$H:$L,5,0)</f>
        <v>12</v>
      </c>
      <c r="K303" s="116">
        <f>VLOOKUP(G303,'[2]Seguimiento WOS TROV'!$H:$M,6,0)</f>
        <v>0</v>
      </c>
      <c r="L303" s="116">
        <f>VLOOKUP(G303,'[2]Seguimiento WOS TROV'!$H:$N,7,0)</f>
        <v>0</v>
      </c>
      <c r="M303" s="116">
        <f>VLOOKUP(G303,'[2]Seguimiento WOS TROV'!$H:$O,8,0)</f>
        <v>0</v>
      </c>
      <c r="N303" s="289">
        <f t="shared" si="26"/>
        <v>0</v>
      </c>
      <c r="O303" s="289">
        <f t="shared" si="27"/>
        <v>0</v>
      </c>
      <c r="P303" s="269">
        <v>100.29</v>
      </c>
      <c r="Q303" s="270">
        <f t="shared" si="28"/>
        <v>0</v>
      </c>
      <c r="R303" s="380">
        <v>45567</v>
      </c>
      <c r="S303" s="380"/>
      <c r="T303" s="290">
        <f t="shared" si="30"/>
        <v>45568</v>
      </c>
      <c r="U303" s="290">
        <f t="shared" si="29"/>
        <v>45569</v>
      </c>
      <c r="V303" s="117" t="s">
        <v>560</v>
      </c>
      <c r="W303" s="162" t="s">
        <v>561</v>
      </c>
      <c r="X303" s="162" t="s">
        <v>561</v>
      </c>
      <c r="Y303" s="162"/>
      <c r="Z303" s="108"/>
      <c r="AA303" s="108"/>
      <c r="AB303" s="108"/>
      <c r="AC303" s="118"/>
    </row>
    <row r="304" spans="1:29" s="126" customFormat="1" ht="10.5" x14ac:dyDescent="0.2">
      <c r="A304" s="120" t="str">
        <f t="shared" si="25"/>
        <v>L35-I-48-10-40-80-MULT-120POUS270262</v>
      </c>
      <c r="B304" s="121">
        <v>45562</v>
      </c>
      <c r="C304" s="120" t="s">
        <v>503</v>
      </c>
      <c r="D304" s="278" t="s">
        <v>364</v>
      </c>
      <c r="E304" s="108" t="s">
        <v>87</v>
      </c>
      <c r="F304" s="108" t="s">
        <v>510</v>
      </c>
      <c r="G304" s="108">
        <v>30850144</v>
      </c>
      <c r="H304" s="183">
        <v>0</v>
      </c>
      <c r="I304" s="115">
        <v>10</v>
      </c>
      <c r="J304" s="111">
        <f>VLOOKUP(G304,'[2]Seguimiento WOS TROV'!$H:$L,5,0)</f>
        <v>10</v>
      </c>
      <c r="K304" s="116">
        <f>VLOOKUP(G304,'[2]Seguimiento WOS TROV'!$H:$M,6,0)</f>
        <v>0</v>
      </c>
      <c r="L304" s="116">
        <f>VLOOKUP(G304,'[2]Seguimiento WOS TROV'!$H:$N,7,0)</f>
        <v>0</v>
      </c>
      <c r="M304" s="116">
        <f>VLOOKUP(G304,'[2]Seguimiento WOS TROV'!$H:$O,8,0)</f>
        <v>0</v>
      </c>
      <c r="N304" s="125">
        <f t="shared" si="26"/>
        <v>0</v>
      </c>
      <c r="O304" s="125">
        <f t="shared" si="27"/>
        <v>0</v>
      </c>
      <c r="P304" s="269">
        <v>115.46</v>
      </c>
      <c r="Q304" s="270">
        <f t="shared" si="28"/>
        <v>0</v>
      </c>
      <c r="R304" s="378">
        <v>45567</v>
      </c>
      <c r="S304" s="378"/>
      <c r="T304" s="117">
        <f t="shared" si="30"/>
        <v>45568</v>
      </c>
      <c r="U304" s="117">
        <f t="shared" si="29"/>
        <v>45569</v>
      </c>
      <c r="V304" s="117" t="s">
        <v>560</v>
      </c>
      <c r="W304" s="162" t="s">
        <v>561</v>
      </c>
      <c r="X304" s="162" t="s">
        <v>561</v>
      </c>
      <c r="Y304" s="162"/>
      <c r="Z304" s="108"/>
      <c r="AA304" s="108"/>
      <c r="AB304" s="108"/>
      <c r="AC304" s="118"/>
    </row>
    <row r="305" spans="1:29" s="126" customFormat="1" ht="10.5" x14ac:dyDescent="0.2">
      <c r="A305" s="276" t="str">
        <f t="shared" si="25"/>
        <v>L35-I-48-06-27-90-MULT-120POUS270448</v>
      </c>
      <c r="B305" s="277">
        <v>45562</v>
      </c>
      <c r="C305" s="276" t="s">
        <v>505</v>
      </c>
      <c r="D305" s="278" t="s">
        <v>364</v>
      </c>
      <c r="E305" s="279" t="s">
        <v>87</v>
      </c>
      <c r="F305" s="279" t="s">
        <v>512</v>
      </c>
      <c r="G305" s="279">
        <v>30850145</v>
      </c>
      <c r="H305" s="183">
        <v>0</v>
      </c>
      <c r="I305" s="280">
        <v>10</v>
      </c>
      <c r="J305" s="111">
        <f>VLOOKUP(G305,'[2]Seguimiento WOS TROV'!$H:$L,5,0)</f>
        <v>10</v>
      </c>
      <c r="K305" s="116">
        <f>VLOOKUP(G305,'[2]Seguimiento WOS TROV'!$H:$M,6,0)</f>
        <v>0</v>
      </c>
      <c r="L305" s="116">
        <f>VLOOKUP(G305,'[2]Seguimiento WOS TROV'!$H:$N,7,0)</f>
        <v>0</v>
      </c>
      <c r="M305" s="116">
        <f>VLOOKUP(G305,'[2]Seguimiento WOS TROV'!$H:$O,8,0)</f>
        <v>0</v>
      </c>
      <c r="N305" s="281">
        <f t="shared" si="26"/>
        <v>0</v>
      </c>
      <c r="O305" s="281">
        <f t="shared" si="27"/>
        <v>0</v>
      </c>
      <c r="P305" s="269">
        <v>100.29</v>
      </c>
      <c r="Q305" s="270">
        <f t="shared" si="28"/>
        <v>0</v>
      </c>
      <c r="R305" s="379">
        <v>45567</v>
      </c>
      <c r="S305" s="378"/>
      <c r="T305" s="117">
        <f t="shared" si="30"/>
        <v>45568</v>
      </c>
      <c r="U305" s="117">
        <f t="shared" si="29"/>
        <v>45569</v>
      </c>
      <c r="V305" s="117" t="s">
        <v>560</v>
      </c>
      <c r="W305" s="162" t="s">
        <v>561</v>
      </c>
      <c r="X305" s="162" t="s">
        <v>561</v>
      </c>
      <c r="Y305" s="162" t="e">
        <f>VLOOKUP(G305,[4]Sheet14!$A:$A,1,0)</f>
        <v>#N/A</v>
      </c>
      <c r="Z305" s="108"/>
      <c r="AA305" s="108"/>
      <c r="AB305" s="108"/>
      <c r="AC305" s="118"/>
    </row>
    <row r="306" spans="1:29" s="126" customFormat="1" ht="10.5" x14ac:dyDescent="0.2">
      <c r="A306" s="120" t="str">
        <f t="shared" si="25"/>
        <v>L35-I-48-08-27-80-MULT-120POUS270353</v>
      </c>
      <c r="B306" s="121">
        <v>45562</v>
      </c>
      <c r="C306" s="120" t="s">
        <v>507</v>
      </c>
      <c r="D306" s="278" t="s">
        <v>364</v>
      </c>
      <c r="E306" s="108" t="s">
        <v>87</v>
      </c>
      <c r="F306" s="108" t="s">
        <v>515</v>
      </c>
      <c r="G306" s="108">
        <v>30850147</v>
      </c>
      <c r="H306" s="183">
        <v>0</v>
      </c>
      <c r="I306" s="115">
        <v>5</v>
      </c>
      <c r="J306" s="111">
        <f>VLOOKUP(G306,'[2]Seguimiento WOS TROV'!$H:$L,5,0)</f>
        <v>5</v>
      </c>
      <c r="K306" s="116">
        <f>VLOOKUP(G306,'[2]Seguimiento WOS TROV'!$H:$M,6,0)</f>
        <v>0</v>
      </c>
      <c r="L306" s="116">
        <f>VLOOKUP(G306,'[2]Seguimiento WOS TROV'!$H:$N,7,0)</f>
        <v>0</v>
      </c>
      <c r="M306" s="116">
        <f>VLOOKUP(G306,'[2]Seguimiento WOS TROV'!$H:$O,8,0)</f>
        <v>0</v>
      </c>
      <c r="N306" s="125">
        <f t="shared" si="26"/>
        <v>0</v>
      </c>
      <c r="O306" s="125">
        <f t="shared" si="27"/>
        <v>0</v>
      </c>
      <c r="P306" s="269">
        <v>99.6</v>
      </c>
      <c r="Q306" s="270">
        <f t="shared" si="28"/>
        <v>0</v>
      </c>
      <c r="R306" s="378">
        <v>45567</v>
      </c>
      <c r="S306" s="378"/>
      <c r="T306" s="117">
        <f t="shared" si="30"/>
        <v>45568</v>
      </c>
      <c r="U306" s="117">
        <f t="shared" si="29"/>
        <v>45569</v>
      </c>
      <c r="V306" s="117" t="s">
        <v>560</v>
      </c>
      <c r="W306" s="162" t="s">
        <v>561</v>
      </c>
      <c r="X306" s="162" t="s">
        <v>561</v>
      </c>
      <c r="Y306" s="162"/>
      <c r="Z306" s="108"/>
      <c r="AA306" s="108"/>
      <c r="AB306" s="108"/>
      <c r="AC306" s="118"/>
    </row>
    <row r="307" spans="1:29" s="126" customFormat="1" ht="10.5" x14ac:dyDescent="0.2">
      <c r="A307" s="120" t="str">
        <f t="shared" si="25"/>
        <v>L35-I-48-06-40-80-MULT-120POUS270165</v>
      </c>
      <c r="B307" s="121">
        <v>45562</v>
      </c>
      <c r="C307" s="120" t="s">
        <v>509</v>
      </c>
      <c r="D307" s="278" t="s">
        <v>364</v>
      </c>
      <c r="E307" s="108" t="s">
        <v>87</v>
      </c>
      <c r="F307" s="108" t="s">
        <v>517</v>
      </c>
      <c r="G307" s="108">
        <v>30850148</v>
      </c>
      <c r="H307" s="183">
        <v>0</v>
      </c>
      <c r="I307" s="115">
        <v>5</v>
      </c>
      <c r="J307" s="111">
        <f>VLOOKUP(G307,'[2]Seguimiento WOS TROV'!$H:$L,5,0)</f>
        <v>5</v>
      </c>
      <c r="K307" s="116">
        <f>VLOOKUP(G307,'[2]Seguimiento WOS TROV'!$H:$M,6,0)</f>
        <v>0</v>
      </c>
      <c r="L307" s="116">
        <f>VLOOKUP(G307,'[2]Seguimiento WOS TROV'!$H:$N,7,0)</f>
        <v>0</v>
      </c>
      <c r="M307" s="116">
        <f>VLOOKUP(G307,'[2]Seguimiento WOS TROV'!$H:$O,8,0)</f>
        <v>0</v>
      </c>
      <c r="N307" s="125">
        <f t="shared" si="26"/>
        <v>0</v>
      </c>
      <c r="O307" s="125">
        <f t="shared" si="27"/>
        <v>0</v>
      </c>
      <c r="P307" s="269">
        <v>99.6</v>
      </c>
      <c r="Q307" s="270">
        <f t="shared" si="28"/>
        <v>0</v>
      </c>
      <c r="R307" s="378">
        <v>45567</v>
      </c>
      <c r="S307" s="378"/>
      <c r="T307" s="117">
        <f t="shared" si="30"/>
        <v>45568</v>
      </c>
      <c r="U307" s="117">
        <f t="shared" si="29"/>
        <v>45569</v>
      </c>
      <c r="V307" s="117" t="s">
        <v>560</v>
      </c>
      <c r="W307" s="162" t="s">
        <v>561</v>
      </c>
      <c r="X307" s="162" t="s">
        <v>561</v>
      </c>
      <c r="Y307" s="162"/>
      <c r="Z307" s="108"/>
      <c r="AA307" s="108"/>
      <c r="AB307" s="108"/>
      <c r="AC307" s="118"/>
    </row>
    <row r="308" spans="1:29" s="126" customFormat="1" ht="10.5" x14ac:dyDescent="0.2">
      <c r="A308" s="120" t="str">
        <f t="shared" si="25"/>
        <v>L35-I-48-12-40-90-MULT-120POUS270256</v>
      </c>
      <c r="B308" s="121">
        <v>45562</v>
      </c>
      <c r="C308" s="120" t="s">
        <v>511</v>
      </c>
      <c r="D308" s="278" t="s">
        <v>364</v>
      </c>
      <c r="E308" s="108" t="s">
        <v>87</v>
      </c>
      <c r="F308" s="108" t="s">
        <v>520</v>
      </c>
      <c r="G308" s="108">
        <v>30850151</v>
      </c>
      <c r="H308" s="183">
        <v>0</v>
      </c>
      <c r="I308" s="115">
        <v>3</v>
      </c>
      <c r="J308" s="111">
        <f>VLOOKUP(G308,'[2]Seguimiento WOS TROV'!$H:$L,5,0)</f>
        <v>3</v>
      </c>
      <c r="K308" s="116">
        <f>VLOOKUP(G308,'[2]Seguimiento WOS TROV'!$H:$M,6,0)</f>
        <v>0</v>
      </c>
      <c r="L308" s="116">
        <f>VLOOKUP(G308,'[2]Seguimiento WOS TROV'!$H:$N,7,0)</f>
        <v>0</v>
      </c>
      <c r="M308" s="116">
        <f>VLOOKUP(G308,'[2]Seguimiento WOS TROV'!$H:$O,8,0)</f>
        <v>0</v>
      </c>
      <c r="N308" s="125">
        <f t="shared" si="26"/>
        <v>0</v>
      </c>
      <c r="O308" s="125">
        <f t="shared" si="27"/>
        <v>0</v>
      </c>
      <c r="P308" s="269">
        <v>116.45</v>
      </c>
      <c r="Q308" s="270">
        <f t="shared" si="28"/>
        <v>0</v>
      </c>
      <c r="R308" s="378">
        <v>45567</v>
      </c>
      <c r="S308" s="378"/>
      <c r="T308" s="117">
        <f t="shared" si="30"/>
        <v>45568</v>
      </c>
      <c r="U308" s="117">
        <f t="shared" si="29"/>
        <v>45569</v>
      </c>
      <c r="V308" s="117" t="s">
        <v>560</v>
      </c>
      <c r="W308" s="162" t="s">
        <v>561</v>
      </c>
      <c r="X308" s="162" t="s">
        <v>561</v>
      </c>
      <c r="Y308" s="162"/>
      <c r="Z308" s="108"/>
      <c r="AA308" s="108"/>
      <c r="AB308" s="108"/>
      <c r="AC308" s="118"/>
    </row>
    <row r="309" spans="1:29" s="126" customFormat="1" ht="10.5" x14ac:dyDescent="0.2">
      <c r="A309" s="120" t="str">
        <f t="shared" si="25"/>
        <v>L35-I-48-12-50-80-MULT-120POUS269969</v>
      </c>
      <c r="B309" s="121">
        <v>45562</v>
      </c>
      <c r="C309" s="120" t="s">
        <v>514</v>
      </c>
      <c r="D309" s="278" t="s">
        <v>364</v>
      </c>
      <c r="E309" s="108" t="s">
        <v>87</v>
      </c>
      <c r="F309" s="108" t="s">
        <v>121</v>
      </c>
      <c r="G309" s="108">
        <v>30850152</v>
      </c>
      <c r="H309" s="183">
        <v>0</v>
      </c>
      <c r="I309" s="115">
        <v>2</v>
      </c>
      <c r="J309" s="111">
        <f>VLOOKUP(G309,'[2]Seguimiento WOS TROV'!$H:$L,5,0)</f>
        <v>2</v>
      </c>
      <c r="K309" s="116">
        <f>VLOOKUP(G309,'[2]Seguimiento WOS TROV'!$H:$M,6,0)</f>
        <v>0</v>
      </c>
      <c r="L309" s="116">
        <f>VLOOKUP(G309,'[2]Seguimiento WOS TROV'!$H:$N,7,0)</f>
        <v>0</v>
      </c>
      <c r="M309" s="116">
        <f>VLOOKUP(G309,'[2]Seguimiento WOS TROV'!$H:$O,8,0)</f>
        <v>0</v>
      </c>
      <c r="N309" s="125">
        <f t="shared" si="26"/>
        <v>0</v>
      </c>
      <c r="O309" s="125">
        <f t="shared" si="27"/>
        <v>0</v>
      </c>
      <c r="P309" s="269">
        <v>115.45</v>
      </c>
      <c r="Q309" s="270">
        <f t="shared" si="28"/>
        <v>0</v>
      </c>
      <c r="R309" s="378">
        <v>45567</v>
      </c>
      <c r="S309" s="378"/>
      <c r="T309" s="117">
        <f t="shared" si="30"/>
        <v>45568</v>
      </c>
      <c r="U309" s="117">
        <f t="shared" si="29"/>
        <v>45569</v>
      </c>
      <c r="V309" s="117" t="s">
        <v>560</v>
      </c>
      <c r="W309" s="162" t="s">
        <v>561</v>
      </c>
      <c r="X309" s="162" t="s">
        <v>561</v>
      </c>
      <c r="Y309" s="162"/>
      <c r="Z309" s="108"/>
      <c r="AA309" s="108"/>
      <c r="AB309" s="108"/>
      <c r="AC309" s="118"/>
    </row>
    <row r="310" spans="1:29" s="126" customFormat="1" ht="10.5" x14ac:dyDescent="0.2">
      <c r="A310" s="120" t="str">
        <f t="shared" si="25"/>
        <v>L35-I-48-10-35-90-MULT-120POUS270415</v>
      </c>
      <c r="B310" s="121">
        <v>45562</v>
      </c>
      <c r="C310" s="120" t="s">
        <v>516</v>
      </c>
      <c r="D310" s="278" t="s">
        <v>364</v>
      </c>
      <c r="E310" s="108" t="s">
        <v>87</v>
      </c>
      <c r="F310" s="108" t="s">
        <v>521</v>
      </c>
      <c r="G310" s="108">
        <v>30850153</v>
      </c>
      <c r="H310" s="183">
        <v>0</v>
      </c>
      <c r="I310" s="115">
        <v>2</v>
      </c>
      <c r="J310" s="111">
        <f>VLOOKUP(G310,'[2]Seguimiento WOS TROV'!$H:$L,5,0)</f>
        <v>2</v>
      </c>
      <c r="K310" s="116">
        <f>VLOOKUP(G310,'[2]Seguimiento WOS TROV'!$H:$M,6,0)</f>
        <v>0</v>
      </c>
      <c r="L310" s="116">
        <f>VLOOKUP(G310,'[2]Seguimiento WOS TROV'!$H:$N,7,0)</f>
        <v>0</v>
      </c>
      <c r="M310" s="116">
        <f>VLOOKUP(G310,'[2]Seguimiento WOS TROV'!$H:$O,8,0)</f>
        <v>0</v>
      </c>
      <c r="N310" s="125">
        <f t="shared" si="26"/>
        <v>0</v>
      </c>
      <c r="O310" s="125">
        <f t="shared" si="27"/>
        <v>0</v>
      </c>
      <c r="P310" s="269">
        <v>99.6</v>
      </c>
      <c r="Q310" s="270">
        <f t="shared" si="28"/>
        <v>0</v>
      </c>
      <c r="R310" s="378">
        <v>45567</v>
      </c>
      <c r="S310" s="378"/>
      <c r="T310" s="117">
        <f t="shared" si="30"/>
        <v>45568</v>
      </c>
      <c r="U310" s="117">
        <f t="shared" si="29"/>
        <v>45569</v>
      </c>
      <c r="V310" s="117" t="s">
        <v>560</v>
      </c>
      <c r="W310" s="162" t="s">
        <v>561</v>
      </c>
      <c r="X310" s="162" t="s">
        <v>561</v>
      </c>
      <c r="Y310" s="162"/>
      <c r="Z310" s="108"/>
      <c r="AA310" s="108"/>
      <c r="AB310" s="108"/>
      <c r="AC310" s="118"/>
    </row>
    <row r="311" spans="1:29" s="126" customFormat="1" ht="10.5" x14ac:dyDescent="0.2">
      <c r="A311" s="120" t="str">
        <f t="shared" si="25"/>
        <v>L35-I-48-02-30-80-MULT-120POUS270407</v>
      </c>
      <c r="B311" s="121">
        <v>45562</v>
      </c>
      <c r="C311" s="120" t="s">
        <v>110</v>
      </c>
      <c r="D311" s="278" t="s">
        <v>364</v>
      </c>
      <c r="E311" s="108" t="s">
        <v>87</v>
      </c>
      <c r="F311" s="108" t="s">
        <v>491</v>
      </c>
      <c r="G311" s="108">
        <v>30850155</v>
      </c>
      <c r="H311" s="183">
        <v>0</v>
      </c>
      <c r="I311" s="115">
        <v>1</v>
      </c>
      <c r="J311" s="111">
        <f>VLOOKUP(G311,'[2]Seguimiento WOS TROV'!$H:$L,5,0)</f>
        <v>1</v>
      </c>
      <c r="K311" s="116">
        <f>VLOOKUP(G311,'[2]Seguimiento WOS TROV'!$H:$M,6,0)</f>
        <v>0</v>
      </c>
      <c r="L311" s="116">
        <f>VLOOKUP(G311,'[2]Seguimiento WOS TROV'!$H:$N,7,0)</f>
        <v>0</v>
      </c>
      <c r="M311" s="116">
        <f>VLOOKUP(G311,'[2]Seguimiento WOS TROV'!$H:$O,8,0)</f>
        <v>0</v>
      </c>
      <c r="N311" s="125">
        <f t="shared" si="26"/>
        <v>0</v>
      </c>
      <c r="O311" s="125">
        <f t="shared" si="27"/>
        <v>0</v>
      </c>
      <c r="P311" s="269">
        <v>99.6</v>
      </c>
      <c r="Q311" s="270">
        <f t="shared" si="28"/>
        <v>0</v>
      </c>
      <c r="R311" s="378">
        <v>45567</v>
      </c>
      <c r="S311" s="378"/>
      <c r="T311" s="117">
        <f t="shared" si="30"/>
        <v>45568</v>
      </c>
      <c r="U311" s="117">
        <f t="shared" si="29"/>
        <v>45569</v>
      </c>
      <c r="V311" s="117" t="s">
        <v>560</v>
      </c>
      <c r="W311" s="162" t="s">
        <v>561</v>
      </c>
      <c r="X311" s="162" t="s">
        <v>561</v>
      </c>
      <c r="Y311" s="162" t="e">
        <f>VLOOKUP(G311,[4]Sheet14!$A:$A,1,0)</f>
        <v>#N/A</v>
      </c>
      <c r="Z311" s="108"/>
      <c r="AA311" s="108"/>
      <c r="AB311" s="108"/>
      <c r="AC311" s="118"/>
    </row>
    <row r="312" spans="1:29" s="126" customFormat="1" ht="10.5" x14ac:dyDescent="0.2">
      <c r="A312" s="120" t="str">
        <f t="shared" si="25"/>
        <v>L35-I-48-12-50-80-MULT-120POUS270352</v>
      </c>
      <c r="B312" s="121">
        <v>45562</v>
      </c>
      <c r="C312" s="120" t="s">
        <v>514</v>
      </c>
      <c r="D312" s="278" t="s">
        <v>364</v>
      </c>
      <c r="E312" s="108" t="s">
        <v>87</v>
      </c>
      <c r="F312" s="108" t="s">
        <v>523</v>
      </c>
      <c r="G312" s="108">
        <v>30850157</v>
      </c>
      <c r="H312" s="183">
        <v>0</v>
      </c>
      <c r="I312" s="115">
        <v>1</v>
      </c>
      <c r="J312" s="111">
        <f>VLOOKUP(G312,'[2]Seguimiento WOS TROV'!$H:$L,5,0)</f>
        <v>1</v>
      </c>
      <c r="K312" s="116">
        <f>VLOOKUP(G312,'[2]Seguimiento WOS TROV'!$H:$M,6,0)</f>
        <v>0</v>
      </c>
      <c r="L312" s="116">
        <f>VLOOKUP(G312,'[2]Seguimiento WOS TROV'!$H:$N,7,0)</f>
        <v>0</v>
      </c>
      <c r="M312" s="116">
        <f>VLOOKUP(G312,'[2]Seguimiento WOS TROV'!$H:$O,8,0)</f>
        <v>0</v>
      </c>
      <c r="N312" s="125">
        <f t="shared" si="26"/>
        <v>0</v>
      </c>
      <c r="O312" s="125">
        <f t="shared" si="27"/>
        <v>0</v>
      </c>
      <c r="P312" s="269">
        <v>115.45</v>
      </c>
      <c r="Q312" s="270">
        <f t="shared" si="28"/>
        <v>0</v>
      </c>
      <c r="R312" s="378">
        <v>45567</v>
      </c>
      <c r="S312" s="378"/>
      <c r="T312" s="117">
        <f t="shared" si="30"/>
        <v>45568</v>
      </c>
      <c r="U312" s="117">
        <f t="shared" si="29"/>
        <v>45569</v>
      </c>
      <c r="V312" s="117" t="s">
        <v>560</v>
      </c>
      <c r="W312" s="162" t="s">
        <v>561</v>
      </c>
      <c r="X312" s="162" t="s">
        <v>561</v>
      </c>
      <c r="Y312" s="162"/>
      <c r="Z312" s="108"/>
      <c r="AA312" s="108"/>
      <c r="AB312" s="108"/>
      <c r="AC312" s="118"/>
    </row>
    <row r="313" spans="1:29" s="126" customFormat="1" ht="10.5" x14ac:dyDescent="0.2">
      <c r="A313" s="120" t="str">
        <f t="shared" si="25"/>
        <v>L35-I-48-04-35-80-MULT-120POUS270437</v>
      </c>
      <c r="B313" s="121">
        <v>45562</v>
      </c>
      <c r="C313" s="120" t="s">
        <v>187</v>
      </c>
      <c r="D313" s="278" t="s">
        <v>364</v>
      </c>
      <c r="E313" s="108" t="s">
        <v>87</v>
      </c>
      <c r="F313" s="108" t="s">
        <v>524</v>
      </c>
      <c r="G313" s="108">
        <v>30850158</v>
      </c>
      <c r="H313" s="183">
        <v>0</v>
      </c>
      <c r="I313" s="115">
        <v>1</v>
      </c>
      <c r="J313" s="111">
        <f>VLOOKUP(G313,'[2]Seguimiento WOS TROV'!$H:$L,5,0)</f>
        <v>1</v>
      </c>
      <c r="K313" s="116">
        <f>VLOOKUP(G313,'[2]Seguimiento WOS TROV'!$H:$M,6,0)</f>
        <v>0</v>
      </c>
      <c r="L313" s="116">
        <f>VLOOKUP(G313,'[2]Seguimiento WOS TROV'!$H:$N,7,0)</f>
        <v>0</v>
      </c>
      <c r="M313" s="116">
        <f>VLOOKUP(G313,'[2]Seguimiento WOS TROV'!$H:$O,8,0)</f>
        <v>0</v>
      </c>
      <c r="N313" s="125">
        <f t="shared" si="26"/>
        <v>0</v>
      </c>
      <c r="O313" s="125">
        <f t="shared" si="27"/>
        <v>0</v>
      </c>
      <c r="P313" s="269">
        <v>98.95</v>
      </c>
      <c r="Q313" s="270">
        <f t="shared" si="28"/>
        <v>0</v>
      </c>
      <c r="R313" s="378">
        <v>45567</v>
      </c>
      <c r="S313" s="378"/>
      <c r="T313" s="117">
        <f t="shared" si="30"/>
        <v>45568</v>
      </c>
      <c r="U313" s="117">
        <f t="shared" si="29"/>
        <v>45569</v>
      </c>
      <c r="V313" s="117" t="s">
        <v>560</v>
      </c>
      <c r="W313" s="162" t="s">
        <v>561</v>
      </c>
      <c r="X313" s="162" t="s">
        <v>561</v>
      </c>
      <c r="Y313" s="162"/>
      <c r="Z313" s="108"/>
      <c r="AA313" s="108"/>
      <c r="AB313" s="108"/>
      <c r="AC313" s="118"/>
    </row>
    <row r="314" spans="1:29" s="126" customFormat="1" ht="10.5" x14ac:dyDescent="0.2">
      <c r="A314" s="120" t="str">
        <f t="shared" si="25"/>
        <v>L35-I-48-04-40-80-MULT-120POUS270039</v>
      </c>
      <c r="B314" s="121">
        <v>45562</v>
      </c>
      <c r="C314" s="120" t="s">
        <v>115</v>
      </c>
      <c r="D314" s="278" t="s">
        <v>364</v>
      </c>
      <c r="E314" s="108" t="s">
        <v>87</v>
      </c>
      <c r="F314" s="108" t="s">
        <v>525</v>
      </c>
      <c r="G314" s="108">
        <v>30850159</v>
      </c>
      <c r="H314" s="183">
        <v>0</v>
      </c>
      <c r="I314" s="115">
        <v>1</v>
      </c>
      <c r="J314" s="111">
        <f>VLOOKUP(G314,'[2]Seguimiento WOS TROV'!$H:$L,5,0)</f>
        <v>1</v>
      </c>
      <c r="K314" s="116">
        <f>VLOOKUP(G314,'[2]Seguimiento WOS TROV'!$H:$M,6,0)</f>
        <v>0</v>
      </c>
      <c r="L314" s="116">
        <f>VLOOKUP(G314,'[2]Seguimiento WOS TROV'!$H:$N,7,0)</f>
        <v>0</v>
      </c>
      <c r="M314" s="116">
        <f>VLOOKUP(G314,'[2]Seguimiento WOS TROV'!$H:$O,8,0)</f>
        <v>0</v>
      </c>
      <c r="N314" s="125">
        <f t="shared" si="26"/>
        <v>0</v>
      </c>
      <c r="O314" s="125">
        <f t="shared" si="27"/>
        <v>0</v>
      </c>
      <c r="P314" s="269">
        <v>101.71</v>
      </c>
      <c r="Q314" s="270">
        <f t="shared" si="28"/>
        <v>0</v>
      </c>
      <c r="R314" s="378">
        <v>45567</v>
      </c>
      <c r="S314" s="378"/>
      <c r="T314" s="117">
        <f t="shared" si="30"/>
        <v>45568</v>
      </c>
      <c r="U314" s="117">
        <f t="shared" si="29"/>
        <v>45569</v>
      </c>
      <c r="V314" s="117" t="s">
        <v>560</v>
      </c>
      <c r="W314" s="162" t="s">
        <v>561</v>
      </c>
      <c r="X314" s="162" t="s">
        <v>561</v>
      </c>
      <c r="Y314" s="162"/>
      <c r="Z314" s="108"/>
      <c r="AA314" s="108"/>
      <c r="AB314" s="108"/>
      <c r="AC314" s="118"/>
    </row>
    <row r="315" spans="1:29" s="126" customFormat="1" ht="10.5" x14ac:dyDescent="0.2">
      <c r="A315" s="120" t="str">
        <f t="shared" si="25"/>
        <v>L35-I-12-10-40-90-MULT-120POUS270379</v>
      </c>
      <c r="B315" s="121">
        <v>45562</v>
      </c>
      <c r="C315" s="120" t="s">
        <v>543</v>
      </c>
      <c r="D315" s="278" t="s">
        <v>364</v>
      </c>
      <c r="E315" s="108" t="s">
        <v>87</v>
      </c>
      <c r="F315" s="108" t="s">
        <v>501</v>
      </c>
      <c r="G315" s="108">
        <v>30850139</v>
      </c>
      <c r="H315" s="183">
        <v>0</v>
      </c>
      <c r="I315" s="115">
        <v>30</v>
      </c>
      <c r="J315" s="111">
        <f>VLOOKUP(G315,'[2]Seguimiento WOS TROV'!$H:$L,5,0)</f>
        <v>30</v>
      </c>
      <c r="K315" s="116">
        <f>VLOOKUP(G315,'[2]Seguimiento WOS TROV'!$H:$M,6,0)</f>
        <v>0</v>
      </c>
      <c r="L315" s="116">
        <f>VLOOKUP(G315,'[2]Seguimiento WOS TROV'!$H:$N,7,0)</f>
        <v>0</v>
      </c>
      <c r="M315" s="116">
        <f>VLOOKUP(G315,'[2]Seguimiento WOS TROV'!$H:$O,8,0)</f>
        <v>0</v>
      </c>
      <c r="N315" s="125">
        <f t="shared" si="26"/>
        <v>0</v>
      </c>
      <c r="O315" s="125">
        <f t="shared" si="27"/>
        <v>0</v>
      </c>
      <c r="P315" s="269">
        <v>0</v>
      </c>
      <c r="Q315" s="270">
        <f t="shared" si="28"/>
        <v>0</v>
      </c>
      <c r="R315" s="378">
        <v>45567</v>
      </c>
      <c r="S315" s="378"/>
      <c r="T315" s="117">
        <f t="shared" ref="T315:T346" si="31">WORKDAY(R315,1)</f>
        <v>45568</v>
      </c>
      <c r="U315" s="117">
        <f t="shared" si="29"/>
        <v>45569</v>
      </c>
      <c r="V315" s="117" t="s">
        <v>560</v>
      </c>
      <c r="W315" s="162" t="s">
        <v>561</v>
      </c>
      <c r="X315" s="162" t="s">
        <v>561</v>
      </c>
      <c r="Y315" s="162"/>
      <c r="Z315" s="108"/>
      <c r="AA315" s="108"/>
      <c r="AB315" s="108"/>
      <c r="AC315" s="118"/>
    </row>
    <row r="316" spans="1:29" s="126" customFormat="1" ht="10.5" x14ac:dyDescent="0.2">
      <c r="A316" s="120" t="str">
        <f t="shared" si="25"/>
        <v>L50-I-48-12-27-80-MULT-25X45POUS270144</v>
      </c>
      <c r="B316" s="121">
        <v>45562</v>
      </c>
      <c r="C316" s="120" t="s">
        <v>547</v>
      </c>
      <c r="D316" s="278" t="s">
        <v>364</v>
      </c>
      <c r="E316" s="108" t="s">
        <v>87</v>
      </c>
      <c r="F316" s="108" t="s">
        <v>190</v>
      </c>
      <c r="G316" s="108">
        <v>30850140</v>
      </c>
      <c r="H316" s="183">
        <v>0</v>
      </c>
      <c r="I316" s="115">
        <v>22</v>
      </c>
      <c r="J316" s="111">
        <f>VLOOKUP(G316,'[2]Seguimiento WOS TROV'!$H:$L,5,0)</f>
        <v>22</v>
      </c>
      <c r="K316" s="116">
        <f>VLOOKUP(G316,'[2]Seguimiento WOS TROV'!$H:$M,6,0)</f>
        <v>0</v>
      </c>
      <c r="L316" s="116">
        <f>VLOOKUP(G316,'[2]Seguimiento WOS TROV'!$H:$N,7,0)</f>
        <v>0</v>
      </c>
      <c r="M316" s="116">
        <f>VLOOKUP(G316,'[2]Seguimiento WOS TROV'!$H:$O,8,0)</f>
        <v>0</v>
      </c>
      <c r="N316" s="125">
        <f t="shared" si="26"/>
        <v>0</v>
      </c>
      <c r="O316" s="125">
        <f t="shared" si="27"/>
        <v>0</v>
      </c>
      <c r="P316" s="269">
        <v>0</v>
      </c>
      <c r="Q316" s="270">
        <f t="shared" si="28"/>
        <v>0</v>
      </c>
      <c r="R316" s="378">
        <v>45567</v>
      </c>
      <c r="S316" s="378"/>
      <c r="T316" s="117">
        <f t="shared" si="31"/>
        <v>45568</v>
      </c>
      <c r="U316" s="117">
        <f t="shared" si="29"/>
        <v>45569</v>
      </c>
      <c r="V316" s="117" t="s">
        <v>560</v>
      </c>
      <c r="W316" s="162" t="s">
        <v>561</v>
      </c>
      <c r="X316" s="162" t="s">
        <v>561</v>
      </c>
      <c r="Y316" s="162"/>
      <c r="Z316" s="108"/>
      <c r="AA316" s="108"/>
      <c r="AB316" s="108"/>
      <c r="AC316" s="118"/>
    </row>
    <row r="317" spans="1:29" s="126" customFormat="1" ht="10.5" x14ac:dyDescent="0.2">
      <c r="A317" s="120" t="str">
        <f t="shared" si="25"/>
        <v>L35-I-48-06-30-90-MULT-120POUS270472</v>
      </c>
      <c r="B317" s="121">
        <v>45562</v>
      </c>
      <c r="C317" s="120" t="s">
        <v>549</v>
      </c>
      <c r="D317" s="278" t="s">
        <v>364</v>
      </c>
      <c r="E317" s="108" t="s">
        <v>87</v>
      </c>
      <c r="F317" s="108" t="s">
        <v>504</v>
      </c>
      <c r="G317" s="108">
        <v>30850141</v>
      </c>
      <c r="H317" s="183">
        <v>0</v>
      </c>
      <c r="I317" s="115">
        <v>16</v>
      </c>
      <c r="J317" s="111">
        <f>VLOOKUP(G317,'[2]Seguimiento WOS TROV'!$H:$L,5,0)</f>
        <v>16</v>
      </c>
      <c r="K317" s="116">
        <f>VLOOKUP(G317,'[2]Seguimiento WOS TROV'!$H:$M,6,0)</f>
        <v>0</v>
      </c>
      <c r="L317" s="116">
        <f>VLOOKUP(G317,'[2]Seguimiento WOS TROV'!$H:$N,7,0)</f>
        <v>0</v>
      </c>
      <c r="M317" s="116">
        <f>VLOOKUP(G317,'[2]Seguimiento WOS TROV'!$H:$O,8,0)</f>
        <v>0</v>
      </c>
      <c r="N317" s="125">
        <f t="shared" si="26"/>
        <v>0</v>
      </c>
      <c r="O317" s="125">
        <f t="shared" si="27"/>
        <v>0</v>
      </c>
      <c r="P317" s="269">
        <v>100.29</v>
      </c>
      <c r="Q317" s="270">
        <f t="shared" si="28"/>
        <v>0</v>
      </c>
      <c r="R317" s="378">
        <v>45567</v>
      </c>
      <c r="S317" s="378"/>
      <c r="T317" s="117">
        <f t="shared" si="31"/>
        <v>45568</v>
      </c>
      <c r="U317" s="117">
        <f t="shared" si="29"/>
        <v>45569</v>
      </c>
      <c r="V317" s="117" t="s">
        <v>560</v>
      </c>
      <c r="W317" s="162" t="s">
        <v>561</v>
      </c>
      <c r="X317" s="162" t="s">
        <v>561</v>
      </c>
      <c r="Y317" s="162" t="e">
        <f>VLOOKUP(G317,[4]Sheet14!$A:$A,1,0)</f>
        <v>#N/A</v>
      </c>
      <c r="Z317" s="108"/>
      <c r="AA317" s="108"/>
      <c r="AB317" s="108"/>
      <c r="AC317" s="118"/>
    </row>
    <row r="318" spans="1:29" s="126" customFormat="1" ht="10.5" x14ac:dyDescent="0.2">
      <c r="A318" s="120" t="str">
        <f t="shared" si="25"/>
        <v>L35-I-12-04-30-80-MULT-120POUS269988</v>
      </c>
      <c r="B318" s="121">
        <v>45560</v>
      </c>
      <c r="C318" s="120" t="s">
        <v>113</v>
      </c>
      <c r="D318" s="278" t="s">
        <v>360</v>
      </c>
      <c r="E318" s="108" t="s">
        <v>87</v>
      </c>
      <c r="F318" s="108" t="s">
        <v>389</v>
      </c>
      <c r="G318" s="108">
        <v>30850095</v>
      </c>
      <c r="H318" s="183">
        <v>0</v>
      </c>
      <c r="I318" s="115">
        <v>5</v>
      </c>
      <c r="J318" s="111">
        <f>VLOOKUP(G318,'[2]Seguimiento WOS TROV'!$H:$L,5,0)</f>
        <v>5</v>
      </c>
      <c r="K318" s="116">
        <f>VLOOKUP(G318,'[2]Seguimiento WOS TROV'!$H:$M,6,0)</f>
        <v>0</v>
      </c>
      <c r="L318" s="116">
        <f>VLOOKUP(G318,'[2]Seguimiento WOS TROV'!$H:$N,7,0)</f>
        <v>0</v>
      </c>
      <c r="M318" s="116">
        <f>VLOOKUP(G318,'[2]Seguimiento WOS TROV'!$H:$O,8,0)</f>
        <v>0</v>
      </c>
      <c r="N318" s="125">
        <f t="shared" si="26"/>
        <v>0</v>
      </c>
      <c r="O318" s="125">
        <f t="shared" si="27"/>
        <v>0</v>
      </c>
      <c r="P318" s="269">
        <v>38.020000000000003</v>
      </c>
      <c r="Q318" s="270">
        <f t="shared" si="28"/>
        <v>0</v>
      </c>
      <c r="R318" s="385">
        <v>45572</v>
      </c>
      <c r="S318" s="385"/>
      <c r="T318" s="117">
        <f t="shared" si="31"/>
        <v>45573</v>
      </c>
      <c r="U318" s="117">
        <f t="shared" si="29"/>
        <v>45574</v>
      </c>
      <c r="V318" s="117" t="s">
        <v>560</v>
      </c>
      <c r="W318" s="162" t="s">
        <v>561</v>
      </c>
      <c r="X318" s="162" t="s">
        <v>561</v>
      </c>
      <c r="Y318" s="162"/>
      <c r="Z318" s="108"/>
      <c r="AA318" s="108"/>
      <c r="AB318" s="108"/>
      <c r="AC318" s="118"/>
    </row>
    <row r="319" spans="1:29" s="126" customFormat="1" ht="10.5" x14ac:dyDescent="0.2">
      <c r="A319" s="120" t="str">
        <f t="shared" si="25"/>
        <v>L35-I-12-06-30-80-MULT-120POUS270049</v>
      </c>
      <c r="B319" s="121">
        <v>45560</v>
      </c>
      <c r="C319" s="120" t="s">
        <v>440</v>
      </c>
      <c r="D319" s="278" t="s">
        <v>360</v>
      </c>
      <c r="E319" s="108" t="s">
        <v>87</v>
      </c>
      <c r="F319" s="108" t="s">
        <v>127</v>
      </c>
      <c r="G319" s="108">
        <v>30850101</v>
      </c>
      <c r="H319" s="183">
        <v>0</v>
      </c>
      <c r="I319" s="115">
        <v>1</v>
      </c>
      <c r="J319" s="111">
        <f>VLOOKUP(G319,'[2]Seguimiento WOS TROV'!$H:$L,5,0)</f>
        <v>1</v>
      </c>
      <c r="K319" s="116">
        <f>VLOOKUP(G319,'[2]Seguimiento WOS TROV'!$H:$M,6,0)</f>
        <v>0</v>
      </c>
      <c r="L319" s="116">
        <f>VLOOKUP(G319,'[2]Seguimiento WOS TROV'!$H:$N,7,0)</f>
        <v>0</v>
      </c>
      <c r="M319" s="116">
        <f>VLOOKUP(G319,'[2]Seguimiento WOS TROV'!$H:$O,8,0)</f>
        <v>0</v>
      </c>
      <c r="N319" s="125">
        <f t="shared" si="26"/>
        <v>0</v>
      </c>
      <c r="O319" s="125">
        <f t="shared" si="27"/>
        <v>0</v>
      </c>
      <c r="P319" s="269">
        <v>0</v>
      </c>
      <c r="Q319" s="270">
        <f t="shared" si="28"/>
        <v>0</v>
      </c>
      <c r="R319" s="385">
        <v>45572</v>
      </c>
      <c r="S319" s="385"/>
      <c r="T319" s="117">
        <f t="shared" si="31"/>
        <v>45573</v>
      </c>
      <c r="U319" s="117">
        <f t="shared" si="29"/>
        <v>45574</v>
      </c>
      <c r="V319" s="117" t="s">
        <v>560</v>
      </c>
      <c r="W319" s="162" t="s">
        <v>561</v>
      </c>
      <c r="X319" s="162" t="s">
        <v>561</v>
      </c>
      <c r="Y319" s="162"/>
      <c r="Z319" s="108"/>
      <c r="AA319" s="108"/>
      <c r="AB319" s="108"/>
      <c r="AC319" s="118"/>
    </row>
    <row r="320" spans="1:29" s="126" customFormat="1" ht="10.5" x14ac:dyDescent="0.2">
      <c r="A320" s="120" t="str">
        <f t="shared" si="25"/>
        <v>L35-I-48-06-35-80-MULT-120POUS270412</v>
      </c>
      <c r="B320" s="121">
        <v>45562</v>
      </c>
      <c r="C320" s="120" t="s">
        <v>518</v>
      </c>
      <c r="D320" s="278" t="s">
        <v>364</v>
      </c>
      <c r="E320" s="108" t="s">
        <v>87</v>
      </c>
      <c r="F320" s="108" t="s">
        <v>495</v>
      </c>
      <c r="G320" s="108">
        <v>30850149</v>
      </c>
      <c r="H320" s="183" t="s">
        <v>495</v>
      </c>
      <c r="I320" s="115">
        <v>4</v>
      </c>
      <c r="J320" s="111">
        <f>VLOOKUP(G320,'[2]Seguimiento WOS TROV'!$H:$L,5,0)</f>
        <v>4</v>
      </c>
      <c r="K320" s="116">
        <f>VLOOKUP(G320,'[2]Seguimiento WOS TROV'!$H:$M,6,0)</f>
        <v>0</v>
      </c>
      <c r="L320" s="116">
        <f>VLOOKUP(G320,'[2]Seguimiento WOS TROV'!$H:$N,7,0)</f>
        <v>0</v>
      </c>
      <c r="M320" s="116">
        <f>VLOOKUP(G320,'[2]Seguimiento WOS TROV'!$H:$O,8,0)</f>
        <v>0</v>
      </c>
      <c r="N320" s="125">
        <f t="shared" si="26"/>
        <v>0</v>
      </c>
      <c r="O320" s="125">
        <f t="shared" si="27"/>
        <v>0</v>
      </c>
      <c r="P320" s="269">
        <v>99.6</v>
      </c>
      <c r="Q320" s="270">
        <f t="shared" si="28"/>
        <v>0</v>
      </c>
      <c r="R320" s="385">
        <v>45572</v>
      </c>
      <c r="S320" s="385"/>
      <c r="T320" s="117">
        <f t="shared" si="31"/>
        <v>45573</v>
      </c>
      <c r="U320" s="117">
        <f t="shared" si="29"/>
        <v>45574</v>
      </c>
      <c r="V320" s="117" t="s">
        <v>560</v>
      </c>
      <c r="W320" s="162" t="s">
        <v>561</v>
      </c>
      <c r="X320" s="162" t="s">
        <v>561</v>
      </c>
      <c r="Y320" s="162" t="e">
        <f>VLOOKUP(G320,[4]Sheet14!$A:$A,1,0)</f>
        <v>#N/A</v>
      </c>
      <c r="Z320" s="108"/>
      <c r="AA320" s="108"/>
      <c r="AB320" s="108"/>
      <c r="AC320" s="118"/>
    </row>
    <row r="321" spans="1:29" s="126" customFormat="1" ht="10.5" x14ac:dyDescent="0.2">
      <c r="A321" s="120" t="str">
        <f t="shared" si="25"/>
        <v>L50-I-48-02-27-80-MULT-9X17POUS270085</v>
      </c>
      <c r="B321" s="121">
        <v>45565</v>
      </c>
      <c r="C321" s="120" t="s">
        <v>526</v>
      </c>
      <c r="D321" s="278" t="s">
        <v>365</v>
      </c>
      <c r="E321" s="108" t="s">
        <v>87</v>
      </c>
      <c r="F321" s="108" t="s">
        <v>527</v>
      </c>
      <c r="G321" s="108">
        <v>30850160</v>
      </c>
      <c r="H321" s="183">
        <v>0</v>
      </c>
      <c r="I321" s="115">
        <v>1</v>
      </c>
      <c r="J321" s="111">
        <f>VLOOKUP(G321,'[2]Seguimiento WOS TROV'!$H:$L,5,0)</f>
        <v>1</v>
      </c>
      <c r="K321" s="116">
        <f>VLOOKUP(G321,'[2]Seguimiento WOS TROV'!$H:$M,6,0)</f>
        <v>0</v>
      </c>
      <c r="L321" s="116">
        <f>VLOOKUP(G321,'[2]Seguimiento WOS TROV'!$H:$N,7,0)</f>
        <v>0</v>
      </c>
      <c r="M321" s="116">
        <f>VLOOKUP(G321,'[2]Seguimiento WOS TROV'!$H:$O,8,0)</f>
        <v>0</v>
      </c>
      <c r="N321" s="125">
        <f t="shared" si="26"/>
        <v>0</v>
      </c>
      <c r="O321" s="125">
        <f t="shared" si="27"/>
        <v>0</v>
      </c>
      <c r="P321" s="269">
        <v>0</v>
      </c>
      <c r="Q321" s="270">
        <f t="shared" si="28"/>
        <v>0</v>
      </c>
      <c r="R321" s="385">
        <v>45572</v>
      </c>
      <c r="S321" s="385"/>
      <c r="T321" s="117">
        <f t="shared" si="31"/>
        <v>45573</v>
      </c>
      <c r="U321" s="117">
        <f t="shared" si="29"/>
        <v>45574</v>
      </c>
      <c r="V321" s="117" t="s">
        <v>560</v>
      </c>
      <c r="W321" s="162" t="s">
        <v>561</v>
      </c>
      <c r="X321" s="162" t="s">
        <v>561</v>
      </c>
      <c r="Y321" s="162" t="e">
        <f>VLOOKUP(G321,[4]Sheet14!$A:$A,1,0)</f>
        <v>#N/A</v>
      </c>
      <c r="Z321" s="108"/>
      <c r="AA321" s="108"/>
      <c r="AB321" s="108"/>
      <c r="AC321" s="118"/>
    </row>
    <row r="322" spans="1:29" s="126" customFormat="1" ht="10.5" x14ac:dyDescent="0.2">
      <c r="A322" s="120" t="str">
        <f t="shared" ref="A322:A385" si="32">CONCATENATE(C322,F322)</f>
        <v>L50-I-48-08-30-90-MULT-9X29POUS270479</v>
      </c>
      <c r="B322" s="121">
        <v>45565</v>
      </c>
      <c r="C322" s="120" t="s">
        <v>530</v>
      </c>
      <c r="D322" s="278" t="s">
        <v>365</v>
      </c>
      <c r="E322" s="108" t="s">
        <v>87</v>
      </c>
      <c r="F322" s="108" t="s">
        <v>531</v>
      </c>
      <c r="G322" s="108">
        <v>30850162</v>
      </c>
      <c r="H322" s="183">
        <v>0</v>
      </c>
      <c r="I322" s="115">
        <v>31</v>
      </c>
      <c r="J322" s="111">
        <f>VLOOKUP(G322,'[2]Seguimiento WOS TROV'!$H:$L,5,0)</f>
        <v>31</v>
      </c>
      <c r="K322" s="116">
        <f>VLOOKUP(G322,'[2]Seguimiento WOS TROV'!$H:$M,6,0)</f>
        <v>0</v>
      </c>
      <c r="L322" s="116">
        <f>VLOOKUP(G322,'[2]Seguimiento WOS TROV'!$H:$N,7,0)</f>
        <v>0</v>
      </c>
      <c r="M322" s="116">
        <f>VLOOKUP(G322,'[2]Seguimiento WOS TROV'!$H:$O,8,0)</f>
        <v>0</v>
      </c>
      <c r="N322" s="125">
        <f t="shared" ref="N322:N385" si="33">J322-I322</f>
        <v>0</v>
      </c>
      <c r="O322" s="125">
        <f t="shared" ref="O322:O385" si="34">+N322*-1</f>
        <v>0</v>
      </c>
      <c r="P322" s="269">
        <v>138.63</v>
      </c>
      <c r="Q322" s="270">
        <f t="shared" ref="Q322:Q385" si="35">+P322*O322</f>
        <v>0</v>
      </c>
      <c r="R322" s="385">
        <v>45572</v>
      </c>
      <c r="S322" s="385"/>
      <c r="T322" s="117">
        <f t="shared" si="31"/>
        <v>45573</v>
      </c>
      <c r="U322" s="117">
        <f t="shared" si="29"/>
        <v>45574</v>
      </c>
      <c r="V322" s="117" t="s">
        <v>560</v>
      </c>
      <c r="W322" s="162" t="s">
        <v>561</v>
      </c>
      <c r="X322" s="162" t="s">
        <v>561</v>
      </c>
      <c r="Y322" s="162"/>
      <c r="Z322" s="108"/>
      <c r="AA322" s="108"/>
      <c r="AB322" s="108"/>
      <c r="AC322" s="118"/>
    </row>
    <row r="323" spans="1:29" s="126" customFormat="1" ht="40" x14ac:dyDescent="0.2">
      <c r="A323" s="120" t="str">
        <f t="shared" si="32"/>
        <v>L50-I-48-08-30-90-MULT-ASYMPOUS270428</v>
      </c>
      <c r="B323" s="121">
        <v>45565</v>
      </c>
      <c r="C323" s="120" t="s">
        <v>532</v>
      </c>
      <c r="D323" s="278" t="s">
        <v>365</v>
      </c>
      <c r="E323" s="108" t="s">
        <v>87</v>
      </c>
      <c r="F323" s="108" t="s">
        <v>533</v>
      </c>
      <c r="G323" s="108">
        <v>30850163</v>
      </c>
      <c r="H323" s="183">
        <v>0</v>
      </c>
      <c r="I323" s="115">
        <v>2</v>
      </c>
      <c r="J323" s="111">
        <f>VLOOKUP(G323,'[2]Seguimiento WOS TROV'!$H:$L,5,0)</f>
        <v>2</v>
      </c>
      <c r="K323" s="116">
        <f>VLOOKUP(G323,'[2]Seguimiento WOS TROV'!$H:$M,6,0)</f>
        <v>0</v>
      </c>
      <c r="L323" s="116">
        <f>VLOOKUP(G323,'[2]Seguimiento WOS TROV'!$H:$N,7,0)</f>
        <v>0</v>
      </c>
      <c r="M323" s="116">
        <f>VLOOKUP(G323,'[2]Seguimiento WOS TROV'!$H:$O,8,0)</f>
        <v>0</v>
      </c>
      <c r="N323" s="125">
        <f t="shared" si="33"/>
        <v>0</v>
      </c>
      <c r="O323" s="125">
        <f t="shared" si="34"/>
        <v>0</v>
      </c>
      <c r="P323" s="269">
        <v>0</v>
      </c>
      <c r="Q323" s="270">
        <f t="shared" si="35"/>
        <v>0</v>
      </c>
      <c r="R323" s="385">
        <v>45572</v>
      </c>
      <c r="S323" s="385"/>
      <c r="T323" s="117">
        <f t="shared" si="31"/>
        <v>45573</v>
      </c>
      <c r="U323" s="117">
        <f t="shared" si="29"/>
        <v>45574</v>
      </c>
      <c r="V323" s="117" t="s">
        <v>560</v>
      </c>
      <c r="W323" s="162" t="s">
        <v>561</v>
      </c>
      <c r="X323" s="162" t="s">
        <v>561</v>
      </c>
      <c r="Y323" s="162" t="e">
        <f>VLOOKUP(G323,[4]Sheet14!$A:$A,1,0)</f>
        <v>#N/A</v>
      </c>
      <c r="Z323" s="108"/>
      <c r="AA323" s="108"/>
      <c r="AB323" s="108"/>
      <c r="AC323" s="118" t="s">
        <v>1863</v>
      </c>
    </row>
    <row r="324" spans="1:29" s="126" customFormat="1" ht="40" x14ac:dyDescent="0.2">
      <c r="A324" s="120" t="str">
        <f t="shared" si="32"/>
        <v>L50-I-48-08-30-90-MULT-ASYMPOUS270177</v>
      </c>
      <c r="B324" s="121">
        <v>45565</v>
      </c>
      <c r="C324" s="120" t="s">
        <v>532</v>
      </c>
      <c r="D324" s="278" t="s">
        <v>365</v>
      </c>
      <c r="E324" s="108" t="s">
        <v>87</v>
      </c>
      <c r="F324" s="108" t="s">
        <v>535</v>
      </c>
      <c r="G324" s="108">
        <v>30850165</v>
      </c>
      <c r="H324" s="183">
        <v>0</v>
      </c>
      <c r="I324" s="115">
        <v>17</v>
      </c>
      <c r="J324" s="111">
        <f>VLOOKUP(G324,'[2]Seguimiento WOS TROV'!$H:$L,5,0)</f>
        <v>17</v>
      </c>
      <c r="K324" s="116">
        <f>VLOOKUP(G324,'[2]Seguimiento WOS TROV'!$H:$M,6,0)</f>
        <v>0</v>
      </c>
      <c r="L324" s="116">
        <f>VLOOKUP(G324,'[2]Seguimiento WOS TROV'!$H:$N,7,0)</f>
        <v>0</v>
      </c>
      <c r="M324" s="116">
        <f>VLOOKUP(G324,'[2]Seguimiento WOS TROV'!$H:$O,8,0)</f>
        <v>0</v>
      </c>
      <c r="N324" s="125">
        <f t="shared" si="33"/>
        <v>0</v>
      </c>
      <c r="O324" s="125">
        <f t="shared" si="34"/>
        <v>0</v>
      </c>
      <c r="P324" s="269">
        <v>0</v>
      </c>
      <c r="Q324" s="270">
        <f t="shared" si="35"/>
        <v>0</v>
      </c>
      <c r="R324" s="385">
        <v>45572</v>
      </c>
      <c r="S324" s="385"/>
      <c r="T324" s="117">
        <f t="shared" si="31"/>
        <v>45573</v>
      </c>
      <c r="U324" s="117">
        <f t="shared" si="29"/>
        <v>45574</v>
      </c>
      <c r="V324" s="117" t="s">
        <v>560</v>
      </c>
      <c r="W324" s="162" t="s">
        <v>561</v>
      </c>
      <c r="X324" s="162" t="s">
        <v>561</v>
      </c>
      <c r="Y324" s="162" t="e">
        <f>VLOOKUP(G324,[4]Sheet14!$A:$A,1,0)</f>
        <v>#N/A</v>
      </c>
      <c r="Z324" s="108"/>
      <c r="AA324" s="108"/>
      <c r="AB324" s="108"/>
      <c r="AC324" s="118" t="s">
        <v>1863</v>
      </c>
    </row>
    <row r="325" spans="1:29" s="126" customFormat="1" ht="10.5" x14ac:dyDescent="0.2">
      <c r="A325" s="120" t="str">
        <f t="shared" si="32"/>
        <v>L50-I-48-10-35-90-MULT-40X60POUS270151</v>
      </c>
      <c r="B325" s="121">
        <v>45565</v>
      </c>
      <c r="C325" s="120" t="s">
        <v>536</v>
      </c>
      <c r="D325" s="278" t="s">
        <v>365</v>
      </c>
      <c r="E325" s="108" t="s">
        <v>87</v>
      </c>
      <c r="F325" s="108" t="s">
        <v>537</v>
      </c>
      <c r="G325" s="108">
        <v>30850166</v>
      </c>
      <c r="H325" s="183">
        <v>0</v>
      </c>
      <c r="I325" s="115">
        <v>10</v>
      </c>
      <c r="J325" s="111">
        <f>VLOOKUP(G325,'[2]Seguimiento WOS TROV'!$H:$L,5,0)</f>
        <v>10</v>
      </c>
      <c r="K325" s="116">
        <f>VLOOKUP(G325,'[2]Seguimiento WOS TROV'!$H:$M,6,0)</f>
        <v>0</v>
      </c>
      <c r="L325" s="116">
        <f>VLOOKUP(G325,'[2]Seguimiento WOS TROV'!$H:$N,7,0)</f>
        <v>0</v>
      </c>
      <c r="M325" s="116">
        <f>VLOOKUP(G325,'[2]Seguimiento WOS TROV'!$H:$O,8,0)</f>
        <v>0</v>
      </c>
      <c r="N325" s="125">
        <f t="shared" si="33"/>
        <v>0</v>
      </c>
      <c r="O325" s="125">
        <f t="shared" si="34"/>
        <v>0</v>
      </c>
      <c r="P325" s="269">
        <v>134.84</v>
      </c>
      <c r="Q325" s="270">
        <f t="shared" si="35"/>
        <v>0</v>
      </c>
      <c r="R325" s="385">
        <v>45572</v>
      </c>
      <c r="S325" s="385"/>
      <c r="T325" s="117">
        <f t="shared" si="31"/>
        <v>45573</v>
      </c>
      <c r="U325" s="117">
        <f t="shared" si="29"/>
        <v>45574</v>
      </c>
      <c r="V325" s="117" t="s">
        <v>560</v>
      </c>
      <c r="W325" s="162" t="s">
        <v>561</v>
      </c>
      <c r="X325" s="162" t="s">
        <v>561</v>
      </c>
      <c r="Y325" s="162"/>
      <c r="Z325" s="108"/>
      <c r="AA325" s="108"/>
      <c r="AB325" s="108"/>
      <c r="AC325" s="118"/>
    </row>
    <row r="326" spans="1:29" s="126" customFormat="1" ht="10.5" x14ac:dyDescent="0.2">
      <c r="A326" s="120" t="str">
        <f t="shared" si="32"/>
        <v>L50-I-48-10-35-90-MULT-40X60POUS270151</v>
      </c>
      <c r="B326" s="121">
        <v>45565</v>
      </c>
      <c r="C326" s="120" t="s">
        <v>536</v>
      </c>
      <c r="D326" s="278" t="s">
        <v>365</v>
      </c>
      <c r="E326" s="108" t="s">
        <v>87</v>
      </c>
      <c r="F326" s="108" t="s">
        <v>537</v>
      </c>
      <c r="G326" s="108">
        <v>30850167</v>
      </c>
      <c r="H326" s="183">
        <v>0</v>
      </c>
      <c r="I326" s="115">
        <v>9</v>
      </c>
      <c r="J326" s="111">
        <f>VLOOKUP(G326,'[2]Seguimiento WOS TROV'!$H:$L,5,0)</f>
        <v>9</v>
      </c>
      <c r="K326" s="116">
        <f>VLOOKUP(G326,'[2]Seguimiento WOS TROV'!$H:$M,6,0)</f>
        <v>0</v>
      </c>
      <c r="L326" s="116">
        <f>VLOOKUP(G326,'[2]Seguimiento WOS TROV'!$H:$N,7,0)</f>
        <v>0</v>
      </c>
      <c r="M326" s="116">
        <f>VLOOKUP(G326,'[2]Seguimiento WOS TROV'!$H:$O,8,0)</f>
        <v>0</v>
      </c>
      <c r="N326" s="125">
        <f t="shared" si="33"/>
        <v>0</v>
      </c>
      <c r="O326" s="125">
        <f t="shared" si="34"/>
        <v>0</v>
      </c>
      <c r="P326" s="269">
        <v>134.84</v>
      </c>
      <c r="Q326" s="270">
        <f t="shared" si="35"/>
        <v>0</v>
      </c>
      <c r="R326" s="385">
        <v>45572</v>
      </c>
      <c r="S326" s="385"/>
      <c r="T326" s="117">
        <f t="shared" si="31"/>
        <v>45573</v>
      </c>
      <c r="U326" s="117">
        <f t="shared" si="29"/>
        <v>45574</v>
      </c>
      <c r="V326" s="117" t="s">
        <v>560</v>
      </c>
      <c r="W326" s="162" t="s">
        <v>561</v>
      </c>
      <c r="X326" s="162" t="s">
        <v>561</v>
      </c>
      <c r="Y326" s="162"/>
      <c r="Z326" s="108"/>
      <c r="AA326" s="108"/>
      <c r="AB326" s="108"/>
      <c r="AC326" s="118"/>
    </row>
    <row r="327" spans="1:29" s="126" customFormat="1" ht="10.5" x14ac:dyDescent="0.2">
      <c r="A327" s="120" t="str">
        <f t="shared" si="32"/>
        <v>L50-I-48-12-35-90-MULT-9X29POUS270001</v>
      </c>
      <c r="B327" s="121">
        <v>45565</v>
      </c>
      <c r="C327" s="120" t="s">
        <v>540</v>
      </c>
      <c r="D327" s="278" t="s">
        <v>365</v>
      </c>
      <c r="E327" s="108" t="s">
        <v>87</v>
      </c>
      <c r="F327" s="108" t="s">
        <v>541</v>
      </c>
      <c r="G327" s="108">
        <v>30850169</v>
      </c>
      <c r="H327" s="183">
        <v>0</v>
      </c>
      <c r="I327" s="115">
        <v>5</v>
      </c>
      <c r="J327" s="111">
        <f>VLOOKUP(G327,'[2]Seguimiento WOS TROV'!$H:$L,5,0)</f>
        <v>5</v>
      </c>
      <c r="K327" s="116">
        <f>VLOOKUP(G327,'[2]Seguimiento WOS TROV'!$H:$M,6,0)</f>
        <v>0</v>
      </c>
      <c r="L327" s="116">
        <f>VLOOKUP(G327,'[2]Seguimiento WOS TROV'!$H:$N,7,0)</f>
        <v>0</v>
      </c>
      <c r="M327" s="116">
        <f>VLOOKUP(G327,'[2]Seguimiento WOS TROV'!$H:$O,8,0)</f>
        <v>0</v>
      </c>
      <c r="N327" s="125">
        <f t="shared" si="33"/>
        <v>0</v>
      </c>
      <c r="O327" s="125">
        <f t="shared" si="34"/>
        <v>0</v>
      </c>
      <c r="P327" s="269">
        <v>0</v>
      </c>
      <c r="Q327" s="270">
        <f t="shared" si="35"/>
        <v>0</v>
      </c>
      <c r="R327" s="385">
        <v>45572</v>
      </c>
      <c r="S327" s="385"/>
      <c r="T327" s="117">
        <f t="shared" si="31"/>
        <v>45573</v>
      </c>
      <c r="U327" s="117">
        <f t="shared" si="29"/>
        <v>45574</v>
      </c>
      <c r="V327" s="117" t="s">
        <v>560</v>
      </c>
      <c r="W327" s="162" t="s">
        <v>561</v>
      </c>
      <c r="X327" s="162" t="s">
        <v>561</v>
      </c>
      <c r="Y327" s="162"/>
      <c r="Z327" s="108"/>
      <c r="AA327" s="108"/>
      <c r="AB327" s="108"/>
      <c r="AC327" s="118"/>
    </row>
    <row r="328" spans="1:29" s="126" customFormat="1" ht="10.5" x14ac:dyDescent="0.2">
      <c r="A328" s="120" t="str">
        <f t="shared" si="32"/>
        <v>L50-I-48-04-35-80-MULT-9X59POUS270499</v>
      </c>
      <c r="B328" s="121">
        <v>45565</v>
      </c>
      <c r="C328" s="120" t="s">
        <v>528</v>
      </c>
      <c r="D328" s="278" t="s">
        <v>365</v>
      </c>
      <c r="E328" s="108" t="s">
        <v>87</v>
      </c>
      <c r="F328" s="108" t="s">
        <v>529</v>
      </c>
      <c r="G328" s="108">
        <v>30850161</v>
      </c>
      <c r="H328" s="183">
        <v>0</v>
      </c>
      <c r="I328" s="115">
        <v>6</v>
      </c>
      <c r="J328" s="111">
        <f>VLOOKUP(G328,'[2]Seguimiento WOS TROV'!$H:$L,5,0)</f>
        <v>6</v>
      </c>
      <c r="K328" s="116">
        <f>VLOOKUP(G328,'[2]Seguimiento WOS TROV'!$H:$M,6,0)</f>
        <v>0</v>
      </c>
      <c r="L328" s="116">
        <f>VLOOKUP(G328,'[2]Seguimiento WOS TROV'!$H:$N,7,0)</f>
        <v>0</v>
      </c>
      <c r="M328" s="116">
        <f>VLOOKUP(G328,'[2]Seguimiento WOS TROV'!$H:$O,8,0)</f>
        <v>0</v>
      </c>
      <c r="N328" s="125">
        <f t="shared" si="33"/>
        <v>0</v>
      </c>
      <c r="O328" s="125">
        <f t="shared" si="34"/>
        <v>0</v>
      </c>
      <c r="P328" s="269">
        <v>0</v>
      </c>
      <c r="Q328" s="270">
        <f t="shared" si="35"/>
        <v>0</v>
      </c>
      <c r="R328" s="385">
        <v>45572</v>
      </c>
      <c r="S328" s="385"/>
      <c r="T328" s="117">
        <f t="shared" si="31"/>
        <v>45573</v>
      </c>
      <c r="U328" s="117">
        <f t="shared" si="29"/>
        <v>45574</v>
      </c>
      <c r="V328" s="117" t="s">
        <v>560</v>
      </c>
      <c r="W328" s="162" t="s">
        <v>561</v>
      </c>
      <c r="X328" s="162" t="s">
        <v>561</v>
      </c>
      <c r="Y328" s="162"/>
      <c r="Z328" s="108"/>
      <c r="AA328" s="108"/>
      <c r="AB328" s="108"/>
      <c r="AC328" s="118"/>
    </row>
    <row r="329" spans="1:29" s="126" customFormat="1" ht="10.5" x14ac:dyDescent="0.2">
      <c r="A329" s="120" t="str">
        <f t="shared" si="32"/>
        <v>L35-I-12-08-35-90-MULT-120POUS270117</v>
      </c>
      <c r="B329" s="121">
        <v>45567</v>
      </c>
      <c r="C329" s="120" t="s">
        <v>186</v>
      </c>
      <c r="D329" s="278" t="s">
        <v>360</v>
      </c>
      <c r="E329" s="108" t="s">
        <v>87</v>
      </c>
      <c r="F329" s="108" t="s">
        <v>544</v>
      </c>
      <c r="G329" s="108">
        <v>30850171</v>
      </c>
      <c r="H329" s="183">
        <v>0</v>
      </c>
      <c r="I329" s="115">
        <v>30</v>
      </c>
      <c r="J329" s="111">
        <f>VLOOKUP(G329,'[2]Seguimiento WOS TROV'!$H:$L,5,0)</f>
        <v>30</v>
      </c>
      <c r="K329" s="116">
        <f>VLOOKUP(G329,'[2]Seguimiento WOS TROV'!$H:$M,6,0)</f>
        <v>0</v>
      </c>
      <c r="L329" s="116">
        <f>VLOOKUP(G329,'[2]Seguimiento WOS TROV'!$H:$N,7,0)</f>
        <v>0</v>
      </c>
      <c r="M329" s="116">
        <f>VLOOKUP(G329,'[2]Seguimiento WOS TROV'!$H:$O,8,0)</f>
        <v>0</v>
      </c>
      <c r="N329" s="125">
        <f t="shared" si="33"/>
        <v>0</v>
      </c>
      <c r="O329" s="125">
        <f t="shared" si="34"/>
        <v>0</v>
      </c>
      <c r="P329" s="269">
        <v>38.200000000000003</v>
      </c>
      <c r="Q329" s="270">
        <f t="shared" si="35"/>
        <v>0</v>
      </c>
      <c r="R329" s="119">
        <v>45573</v>
      </c>
      <c r="S329" s="119"/>
      <c r="T329" s="117">
        <f t="shared" si="31"/>
        <v>45574</v>
      </c>
      <c r="U329" s="117">
        <f t="shared" si="29"/>
        <v>45575</v>
      </c>
      <c r="V329" s="117" t="s">
        <v>560</v>
      </c>
      <c r="W329" s="162" t="s">
        <v>561</v>
      </c>
      <c r="X329" s="162" t="s">
        <v>561</v>
      </c>
      <c r="Y329" s="162"/>
      <c r="Z329" s="108"/>
      <c r="AA329" s="108"/>
      <c r="AB329" s="108"/>
      <c r="AC329" s="118"/>
    </row>
    <row r="330" spans="1:29" s="126" customFormat="1" ht="10.5" x14ac:dyDescent="0.2">
      <c r="A330" s="120" t="str">
        <f t="shared" si="32"/>
        <v>L50-I-48-12-27-80-MULT-25X45POUS270368</v>
      </c>
      <c r="B330" s="121">
        <v>45567</v>
      </c>
      <c r="C330" s="120" t="s">
        <v>547</v>
      </c>
      <c r="D330" s="278" t="s">
        <v>365</v>
      </c>
      <c r="E330" s="108" t="s">
        <v>87</v>
      </c>
      <c r="F330" s="108" t="s">
        <v>548</v>
      </c>
      <c r="G330" s="108">
        <v>30850173</v>
      </c>
      <c r="H330" s="183">
        <v>0</v>
      </c>
      <c r="I330" s="115">
        <v>25</v>
      </c>
      <c r="J330" s="111">
        <f>VLOOKUP(G330,'[2]Seguimiento WOS TROV'!$H:$L,5,0)</f>
        <v>25</v>
      </c>
      <c r="K330" s="116">
        <f>VLOOKUP(G330,'[2]Seguimiento WOS TROV'!$H:$M,6,0)</f>
        <v>0</v>
      </c>
      <c r="L330" s="116">
        <f>VLOOKUP(G330,'[2]Seguimiento WOS TROV'!$H:$N,7,0)</f>
        <v>0</v>
      </c>
      <c r="M330" s="116">
        <f>VLOOKUP(G330,'[2]Seguimiento WOS TROV'!$H:$O,8,0)</f>
        <v>0</v>
      </c>
      <c r="N330" s="125">
        <f t="shared" si="33"/>
        <v>0</v>
      </c>
      <c r="O330" s="125">
        <f t="shared" si="34"/>
        <v>0</v>
      </c>
      <c r="P330" s="269">
        <v>0</v>
      </c>
      <c r="Q330" s="270">
        <f t="shared" si="35"/>
        <v>0</v>
      </c>
      <c r="R330" s="119">
        <v>45573</v>
      </c>
      <c r="S330" s="119"/>
      <c r="T330" s="117">
        <f t="shared" si="31"/>
        <v>45574</v>
      </c>
      <c r="U330" s="117">
        <f t="shared" si="29"/>
        <v>45575</v>
      </c>
      <c r="V330" s="117" t="s">
        <v>560</v>
      </c>
      <c r="W330" s="162" t="s">
        <v>561</v>
      </c>
      <c r="X330" s="162" t="s">
        <v>561</v>
      </c>
      <c r="Y330" s="162"/>
      <c r="Z330" s="108"/>
      <c r="AA330" s="108"/>
      <c r="AB330" s="108"/>
      <c r="AC330" s="118"/>
    </row>
    <row r="331" spans="1:29" s="126" customFormat="1" ht="10.5" x14ac:dyDescent="0.2">
      <c r="A331" s="120" t="str">
        <f t="shared" si="32"/>
        <v>L35-I-12-10-30-80-MULT-120POUS270154</v>
      </c>
      <c r="B331" s="121">
        <v>45567</v>
      </c>
      <c r="C331" s="120" t="s">
        <v>247</v>
      </c>
      <c r="D331" s="278" t="s">
        <v>364</v>
      </c>
      <c r="E331" s="108" t="s">
        <v>87</v>
      </c>
      <c r="F331" s="108" t="s">
        <v>471</v>
      </c>
      <c r="G331" s="108">
        <v>30850175</v>
      </c>
      <c r="H331" s="183">
        <v>0</v>
      </c>
      <c r="I331" s="115">
        <v>24</v>
      </c>
      <c r="J331" s="111">
        <f>VLOOKUP(G331,'[2]Seguimiento WOS TROV'!$H:$L,5,0)</f>
        <v>24</v>
      </c>
      <c r="K331" s="116">
        <f>VLOOKUP(G331,'[2]Seguimiento WOS TROV'!$H:$M,6,0)</f>
        <v>0</v>
      </c>
      <c r="L331" s="116">
        <f>VLOOKUP(G331,'[2]Seguimiento WOS TROV'!$H:$N,7,0)</f>
        <v>0</v>
      </c>
      <c r="M331" s="116">
        <f>VLOOKUP(G331,'[2]Seguimiento WOS TROV'!$H:$O,8,0)</f>
        <v>0</v>
      </c>
      <c r="N331" s="125">
        <f t="shared" si="33"/>
        <v>0</v>
      </c>
      <c r="O331" s="125">
        <f t="shared" si="34"/>
        <v>0</v>
      </c>
      <c r="P331" s="269">
        <v>0</v>
      </c>
      <c r="Q331" s="270">
        <f t="shared" si="35"/>
        <v>0</v>
      </c>
      <c r="R331" s="119">
        <v>45573</v>
      </c>
      <c r="S331" s="119"/>
      <c r="T331" s="117">
        <f t="shared" si="31"/>
        <v>45574</v>
      </c>
      <c r="U331" s="117">
        <f t="shared" si="29"/>
        <v>45575</v>
      </c>
      <c r="V331" s="117" t="s">
        <v>560</v>
      </c>
      <c r="W331" s="162" t="s">
        <v>561</v>
      </c>
      <c r="X331" s="162" t="s">
        <v>561</v>
      </c>
      <c r="Y331" s="162"/>
      <c r="Z331" s="108"/>
      <c r="AA331" s="108"/>
      <c r="AB331" s="108"/>
      <c r="AC331" s="118"/>
    </row>
    <row r="332" spans="1:29" s="126" customFormat="1" ht="10.5" x14ac:dyDescent="0.2">
      <c r="A332" s="120" t="str">
        <f t="shared" si="32"/>
        <v>L35-I-48-06-30-90-MULT-120POUS269985</v>
      </c>
      <c r="B332" s="121">
        <v>45567</v>
      </c>
      <c r="C332" s="120" t="s">
        <v>549</v>
      </c>
      <c r="D332" s="278" t="s">
        <v>364</v>
      </c>
      <c r="E332" s="108" t="s">
        <v>87</v>
      </c>
      <c r="F332" s="108" t="s">
        <v>550</v>
      </c>
      <c r="G332" s="108">
        <v>30850174</v>
      </c>
      <c r="H332" s="183" t="s">
        <v>550</v>
      </c>
      <c r="I332" s="115">
        <v>76</v>
      </c>
      <c r="J332" s="111">
        <f>VLOOKUP(G332,'[2]Seguimiento WOS TROV'!$H:$L,5,0)</f>
        <v>76</v>
      </c>
      <c r="K332" s="116">
        <f>VLOOKUP(G332,'[2]Seguimiento WOS TROV'!$H:$M,6,0)</f>
        <v>0</v>
      </c>
      <c r="L332" s="116">
        <f>VLOOKUP(G332,'[2]Seguimiento WOS TROV'!$H:$N,7,0)</f>
        <v>0</v>
      </c>
      <c r="M332" s="116">
        <f>VLOOKUP(G332,'[2]Seguimiento WOS TROV'!$H:$O,8,0)</f>
        <v>0</v>
      </c>
      <c r="N332" s="125">
        <f t="shared" si="33"/>
        <v>0</v>
      </c>
      <c r="O332" s="125">
        <f t="shared" si="34"/>
        <v>0</v>
      </c>
      <c r="P332" s="269">
        <v>100.29</v>
      </c>
      <c r="Q332" s="270">
        <f t="shared" si="35"/>
        <v>0</v>
      </c>
      <c r="R332" s="119">
        <v>45573</v>
      </c>
      <c r="S332" s="119"/>
      <c r="T332" s="117">
        <f t="shared" si="31"/>
        <v>45574</v>
      </c>
      <c r="U332" s="117">
        <f t="shared" si="29"/>
        <v>45575</v>
      </c>
      <c r="V332" s="117" t="s">
        <v>560</v>
      </c>
      <c r="W332" s="162" t="s">
        <v>561</v>
      </c>
      <c r="X332" s="162" t="s">
        <v>561</v>
      </c>
      <c r="Y332" s="162"/>
      <c r="Z332" s="108"/>
      <c r="AA332" s="108"/>
      <c r="AB332" s="108"/>
      <c r="AC332" s="118"/>
    </row>
    <row r="333" spans="1:29" s="126" customFormat="1" ht="10.5" x14ac:dyDescent="0.2">
      <c r="A333" s="120" t="str">
        <f t="shared" si="32"/>
        <v>L50-I-48-12-35-90-MULT-9X29POUS270001</v>
      </c>
      <c r="B333" s="121">
        <v>45567</v>
      </c>
      <c r="C333" s="120" t="s">
        <v>540</v>
      </c>
      <c r="D333" s="278" t="s">
        <v>365</v>
      </c>
      <c r="E333" s="108" t="s">
        <v>87</v>
      </c>
      <c r="F333" s="108" t="s">
        <v>541</v>
      </c>
      <c r="G333" s="108">
        <v>30850170</v>
      </c>
      <c r="H333" s="183">
        <v>0</v>
      </c>
      <c r="I333" s="115">
        <v>2</v>
      </c>
      <c r="J333" s="111">
        <f>VLOOKUP(G333,'[2]Seguimiento WOS TROV'!$H:$L,5,0)</f>
        <v>2</v>
      </c>
      <c r="K333" s="116">
        <f>VLOOKUP(G333,'[2]Seguimiento WOS TROV'!$H:$M,6,0)</f>
        <v>0</v>
      </c>
      <c r="L333" s="116">
        <f>VLOOKUP(G333,'[2]Seguimiento WOS TROV'!$H:$N,7,0)</f>
        <v>0</v>
      </c>
      <c r="M333" s="116">
        <f>VLOOKUP(G333,'[2]Seguimiento WOS TROV'!$H:$O,8,0)</f>
        <v>0</v>
      </c>
      <c r="N333" s="125">
        <f t="shared" si="33"/>
        <v>0</v>
      </c>
      <c r="O333" s="125">
        <f t="shared" si="34"/>
        <v>0</v>
      </c>
      <c r="P333" s="269">
        <v>0</v>
      </c>
      <c r="Q333" s="270">
        <f t="shared" si="35"/>
        <v>0</v>
      </c>
      <c r="R333" s="119">
        <v>45573</v>
      </c>
      <c r="S333" s="119"/>
      <c r="T333" s="117">
        <f t="shared" si="31"/>
        <v>45574</v>
      </c>
      <c r="U333" s="117">
        <f t="shared" si="29"/>
        <v>45575</v>
      </c>
      <c r="V333" s="117" t="s">
        <v>560</v>
      </c>
      <c r="W333" s="162" t="s">
        <v>561</v>
      </c>
      <c r="X333" s="162" t="s">
        <v>561</v>
      </c>
      <c r="Y333" s="162"/>
      <c r="Z333" s="108"/>
      <c r="AA333" s="108"/>
      <c r="AB333" s="108"/>
      <c r="AC333" s="118"/>
    </row>
    <row r="334" spans="1:29" s="126" customFormat="1" ht="10.5" x14ac:dyDescent="0.2">
      <c r="A334" s="120" t="str">
        <f t="shared" si="32"/>
        <v>L50-E-12-08-35-90-MULT-25X25POUS270124</v>
      </c>
      <c r="B334" s="121">
        <v>45567</v>
      </c>
      <c r="C334" s="120" t="s">
        <v>545</v>
      </c>
      <c r="D334" s="278" t="s">
        <v>362</v>
      </c>
      <c r="E334" s="108" t="s">
        <v>87</v>
      </c>
      <c r="F334" s="108" t="s">
        <v>546</v>
      </c>
      <c r="G334" s="108">
        <v>30850172</v>
      </c>
      <c r="H334" s="183">
        <v>0</v>
      </c>
      <c r="I334" s="115">
        <v>20</v>
      </c>
      <c r="J334" s="111">
        <f>VLOOKUP(G334,'[2]Seguimiento WOS TROV'!$H:$L,5,0)</f>
        <v>20</v>
      </c>
      <c r="K334" s="116">
        <f>VLOOKUP(G334,'[2]Seguimiento WOS TROV'!$H:$M,6,0)</f>
        <v>0</v>
      </c>
      <c r="L334" s="116">
        <f>VLOOKUP(G334,'[2]Seguimiento WOS TROV'!$H:$N,7,0)</f>
        <v>0</v>
      </c>
      <c r="M334" s="116">
        <f>VLOOKUP(G334,'[2]Seguimiento WOS TROV'!$H:$O,8,0)</f>
        <v>0</v>
      </c>
      <c r="N334" s="125">
        <f t="shared" si="33"/>
        <v>0</v>
      </c>
      <c r="O334" s="125">
        <f t="shared" si="34"/>
        <v>0</v>
      </c>
      <c r="P334" s="269">
        <v>0</v>
      </c>
      <c r="Q334" s="270">
        <f t="shared" si="35"/>
        <v>0</v>
      </c>
      <c r="R334" s="119">
        <v>45573</v>
      </c>
      <c r="S334" s="119"/>
      <c r="T334" s="117">
        <f t="shared" si="31"/>
        <v>45574</v>
      </c>
      <c r="U334" s="117">
        <f t="shared" si="29"/>
        <v>45575</v>
      </c>
      <c r="V334" s="117" t="s">
        <v>560</v>
      </c>
      <c r="W334" s="162" t="s">
        <v>561</v>
      </c>
      <c r="X334" s="162" t="s">
        <v>561</v>
      </c>
      <c r="Y334" s="162"/>
      <c r="Z334" s="108"/>
      <c r="AA334" s="108"/>
      <c r="AB334" s="108"/>
      <c r="AC334" s="118"/>
    </row>
    <row r="335" spans="1:29" s="126" customFormat="1" ht="10.5" x14ac:dyDescent="0.2">
      <c r="A335" s="120" t="str">
        <f t="shared" si="32"/>
        <v>L50-I-12-08-30-90-MULT-25X75POUS270363</v>
      </c>
      <c r="B335" s="121">
        <v>45570</v>
      </c>
      <c r="C335" s="120" t="s">
        <v>715</v>
      </c>
      <c r="D335" s="278" t="s">
        <v>361</v>
      </c>
      <c r="E335" s="108" t="s">
        <v>87</v>
      </c>
      <c r="F335" s="108" t="s">
        <v>714</v>
      </c>
      <c r="G335" s="108">
        <v>30850228</v>
      </c>
      <c r="H335" s="183">
        <v>0</v>
      </c>
      <c r="I335" s="115">
        <v>51</v>
      </c>
      <c r="J335" s="111">
        <f>VLOOKUP(G335,'[2]Seguimiento WOS TROV'!$H:$L,5,0)</f>
        <v>51</v>
      </c>
      <c r="K335" s="116">
        <f>VLOOKUP(G335,'[2]Seguimiento WOS TROV'!$H:$M,6,0)</f>
        <v>0</v>
      </c>
      <c r="L335" s="116">
        <f>VLOOKUP(G335,'[2]Seguimiento WOS TROV'!$H:$N,7,0)</f>
        <v>0</v>
      </c>
      <c r="M335" s="116">
        <f>VLOOKUP(G335,'[2]Seguimiento WOS TROV'!$H:$O,8,0)</f>
        <v>0</v>
      </c>
      <c r="N335" s="125">
        <f t="shared" si="33"/>
        <v>0</v>
      </c>
      <c r="O335" s="125">
        <f t="shared" si="34"/>
        <v>0</v>
      </c>
      <c r="P335" s="269">
        <v>46.88</v>
      </c>
      <c r="Q335" s="270">
        <f t="shared" si="35"/>
        <v>0</v>
      </c>
      <c r="R335" s="119">
        <v>45574</v>
      </c>
      <c r="S335" s="119"/>
      <c r="T335" s="117">
        <f t="shared" si="31"/>
        <v>45575</v>
      </c>
      <c r="U335" s="117">
        <f t="shared" si="29"/>
        <v>45576</v>
      </c>
      <c r="V335" s="117" t="s">
        <v>560</v>
      </c>
      <c r="W335" s="162" t="s">
        <v>561</v>
      </c>
      <c r="X335" s="162" t="s">
        <v>561</v>
      </c>
      <c r="Y335" s="162"/>
      <c r="Z335" s="108"/>
      <c r="AA335" s="108"/>
      <c r="AB335" s="108"/>
      <c r="AC335" s="118"/>
    </row>
    <row r="336" spans="1:29" s="126" customFormat="1" ht="10.5" x14ac:dyDescent="0.2">
      <c r="A336" s="120" t="str">
        <f t="shared" si="32"/>
        <v>L50-I-12-12-30-90-MULT-9X29POUS270492</v>
      </c>
      <c r="B336" s="121">
        <v>45570</v>
      </c>
      <c r="C336" s="120" t="s">
        <v>366</v>
      </c>
      <c r="D336" s="278" t="s">
        <v>361</v>
      </c>
      <c r="E336" s="108" t="s">
        <v>87</v>
      </c>
      <c r="F336" s="108" t="s">
        <v>717</v>
      </c>
      <c r="G336" s="108">
        <v>30850229</v>
      </c>
      <c r="H336" s="183">
        <v>0</v>
      </c>
      <c r="I336" s="115">
        <v>43</v>
      </c>
      <c r="J336" s="111">
        <f>VLOOKUP(G336,'[2]Seguimiento WOS TROV'!$H:$L,5,0)</f>
        <v>43</v>
      </c>
      <c r="K336" s="116">
        <f>VLOOKUP(G336,'[2]Seguimiento WOS TROV'!$H:$M,6,0)</f>
        <v>0</v>
      </c>
      <c r="L336" s="116">
        <f>VLOOKUP(G336,'[2]Seguimiento WOS TROV'!$H:$N,7,0)</f>
        <v>0</v>
      </c>
      <c r="M336" s="116">
        <f>VLOOKUP(G336,'[2]Seguimiento WOS TROV'!$H:$O,8,0)</f>
        <v>0</v>
      </c>
      <c r="N336" s="125">
        <f t="shared" si="33"/>
        <v>0</v>
      </c>
      <c r="O336" s="125">
        <f t="shared" si="34"/>
        <v>0</v>
      </c>
      <c r="P336" s="269">
        <v>49.03</v>
      </c>
      <c r="Q336" s="270">
        <f t="shared" si="35"/>
        <v>0</v>
      </c>
      <c r="R336" s="119">
        <v>45574</v>
      </c>
      <c r="S336" s="119"/>
      <c r="T336" s="117">
        <f t="shared" si="31"/>
        <v>45575</v>
      </c>
      <c r="U336" s="117">
        <f t="shared" si="29"/>
        <v>45576</v>
      </c>
      <c r="V336" s="117" t="s">
        <v>560</v>
      </c>
      <c r="W336" s="162" t="s">
        <v>561</v>
      </c>
      <c r="X336" s="162" t="s">
        <v>561</v>
      </c>
      <c r="Y336" s="162"/>
      <c r="Z336" s="108"/>
      <c r="AA336" s="108"/>
      <c r="AB336" s="108"/>
      <c r="AC336" s="118"/>
    </row>
    <row r="337" spans="1:29" s="126" customFormat="1" ht="10.5" x14ac:dyDescent="0.2">
      <c r="A337" s="120" t="str">
        <f t="shared" si="32"/>
        <v>L50-I-12-12-30-90-MULT-15X65POUS270358</v>
      </c>
      <c r="B337" s="121">
        <v>45570</v>
      </c>
      <c r="C337" s="120" t="s">
        <v>719</v>
      </c>
      <c r="D337" s="278" t="s">
        <v>361</v>
      </c>
      <c r="E337" s="108" t="s">
        <v>87</v>
      </c>
      <c r="F337" s="108" t="s">
        <v>718</v>
      </c>
      <c r="G337" s="108">
        <v>30850230</v>
      </c>
      <c r="H337" s="183">
        <v>0</v>
      </c>
      <c r="I337" s="115">
        <v>40</v>
      </c>
      <c r="J337" s="111">
        <f>VLOOKUP(G337,'[2]Seguimiento WOS TROV'!$H:$L,5,0)</f>
        <v>40</v>
      </c>
      <c r="K337" s="116">
        <f>VLOOKUP(G337,'[2]Seguimiento WOS TROV'!$H:$M,6,0)</f>
        <v>0</v>
      </c>
      <c r="L337" s="116">
        <f>VLOOKUP(G337,'[2]Seguimiento WOS TROV'!$H:$N,7,0)</f>
        <v>0</v>
      </c>
      <c r="M337" s="116">
        <f>VLOOKUP(G337,'[2]Seguimiento WOS TROV'!$H:$O,8,0)</f>
        <v>0</v>
      </c>
      <c r="N337" s="125">
        <f t="shared" si="33"/>
        <v>0</v>
      </c>
      <c r="O337" s="125">
        <f t="shared" si="34"/>
        <v>0</v>
      </c>
      <c r="P337" s="269">
        <v>0</v>
      </c>
      <c r="Q337" s="270">
        <f t="shared" si="35"/>
        <v>0</v>
      </c>
      <c r="R337" s="119">
        <v>45574</v>
      </c>
      <c r="S337" s="119"/>
      <c r="T337" s="117">
        <f t="shared" si="31"/>
        <v>45575</v>
      </c>
      <c r="U337" s="117">
        <f t="shared" si="29"/>
        <v>45576</v>
      </c>
      <c r="V337" s="117" t="s">
        <v>560</v>
      </c>
      <c r="W337" s="162" t="s">
        <v>561</v>
      </c>
      <c r="X337" s="162" t="s">
        <v>561</v>
      </c>
      <c r="Y337" s="162" t="e">
        <f>VLOOKUP(G337,[4]Sheet14!$A:$A,1,0)</f>
        <v>#N/A</v>
      </c>
      <c r="Z337" s="108"/>
      <c r="AA337" s="108"/>
      <c r="AB337" s="108"/>
      <c r="AC337" s="118"/>
    </row>
    <row r="338" spans="1:29" s="126" customFormat="1" ht="10.5" x14ac:dyDescent="0.2">
      <c r="A338" s="120" t="str">
        <f t="shared" si="32"/>
        <v>L50-I-12-12-30-90-MULT-15X35POUS270443</v>
      </c>
      <c r="B338" s="121">
        <v>45570</v>
      </c>
      <c r="C338" s="120" t="s">
        <v>721</v>
      </c>
      <c r="D338" s="278" t="s">
        <v>361</v>
      </c>
      <c r="E338" s="108" t="s">
        <v>87</v>
      </c>
      <c r="F338" s="108" t="s">
        <v>539</v>
      </c>
      <c r="G338" s="108">
        <v>30850232</v>
      </c>
      <c r="H338" s="183">
        <v>0</v>
      </c>
      <c r="I338" s="115">
        <v>30</v>
      </c>
      <c r="J338" s="111">
        <f>VLOOKUP(G338,'[2]Seguimiento WOS TROV'!$H:$L,5,0)</f>
        <v>30</v>
      </c>
      <c r="K338" s="116">
        <f>VLOOKUP(G338,'[2]Seguimiento WOS TROV'!$H:$M,6,0)</f>
        <v>0</v>
      </c>
      <c r="L338" s="116">
        <f>VLOOKUP(G338,'[2]Seguimiento WOS TROV'!$H:$N,7,0)</f>
        <v>0</v>
      </c>
      <c r="M338" s="116">
        <f>VLOOKUP(G338,'[2]Seguimiento WOS TROV'!$H:$O,8,0)</f>
        <v>0</v>
      </c>
      <c r="N338" s="125">
        <f t="shared" si="33"/>
        <v>0</v>
      </c>
      <c r="O338" s="125">
        <f t="shared" si="34"/>
        <v>0</v>
      </c>
      <c r="P338" s="269">
        <v>49.18</v>
      </c>
      <c r="Q338" s="270">
        <f t="shared" si="35"/>
        <v>0</v>
      </c>
      <c r="R338" s="119">
        <v>45574</v>
      </c>
      <c r="S338" s="119"/>
      <c r="T338" s="117">
        <f t="shared" si="31"/>
        <v>45575</v>
      </c>
      <c r="U338" s="117">
        <f t="shared" si="29"/>
        <v>45576</v>
      </c>
      <c r="V338" s="117" t="s">
        <v>560</v>
      </c>
      <c r="W338" s="162" t="s">
        <v>561</v>
      </c>
      <c r="X338" s="162" t="s">
        <v>561</v>
      </c>
      <c r="Y338" s="162"/>
      <c r="Z338" s="108"/>
      <c r="AA338" s="108"/>
      <c r="AB338" s="108"/>
      <c r="AC338" s="118"/>
    </row>
    <row r="339" spans="1:29" s="126" customFormat="1" ht="10.5" x14ac:dyDescent="0.2">
      <c r="A339" s="120" t="str">
        <f t="shared" si="32"/>
        <v>L50-I-12-06-22-80-MULT-9X29POUS270429</v>
      </c>
      <c r="B339" s="121">
        <v>45570</v>
      </c>
      <c r="C339" s="120" t="s">
        <v>451</v>
      </c>
      <c r="D339" s="278" t="s">
        <v>361</v>
      </c>
      <c r="E339" s="108" t="s">
        <v>87</v>
      </c>
      <c r="F339" s="108" t="s">
        <v>722</v>
      </c>
      <c r="G339" s="108">
        <v>30850233</v>
      </c>
      <c r="H339" s="183">
        <v>0</v>
      </c>
      <c r="I339" s="115">
        <v>22</v>
      </c>
      <c r="J339" s="111">
        <f>VLOOKUP(G339,'[2]Seguimiento WOS TROV'!$H:$L,5,0)</f>
        <v>22</v>
      </c>
      <c r="K339" s="116">
        <f>VLOOKUP(G339,'[2]Seguimiento WOS TROV'!$H:$M,6,0)</f>
        <v>0</v>
      </c>
      <c r="L339" s="116">
        <f>VLOOKUP(G339,'[2]Seguimiento WOS TROV'!$H:$N,7,0)</f>
        <v>0</v>
      </c>
      <c r="M339" s="116">
        <f>VLOOKUP(G339,'[2]Seguimiento WOS TROV'!$H:$O,8,0)</f>
        <v>0</v>
      </c>
      <c r="N339" s="125">
        <f t="shared" si="33"/>
        <v>0</v>
      </c>
      <c r="O339" s="125">
        <f t="shared" si="34"/>
        <v>0</v>
      </c>
      <c r="P339" s="269">
        <v>0</v>
      </c>
      <c r="Q339" s="270">
        <f t="shared" si="35"/>
        <v>0</v>
      </c>
      <c r="R339" s="119">
        <v>45574</v>
      </c>
      <c r="S339" s="119"/>
      <c r="T339" s="117">
        <f t="shared" si="31"/>
        <v>45575</v>
      </c>
      <c r="U339" s="117">
        <f t="shared" si="29"/>
        <v>45576</v>
      </c>
      <c r="V339" s="117" t="s">
        <v>560</v>
      </c>
      <c r="W339" s="162" t="s">
        <v>561</v>
      </c>
      <c r="X339" s="162" t="s">
        <v>561</v>
      </c>
      <c r="Y339" s="162"/>
      <c r="Z339" s="108"/>
      <c r="AA339" s="108"/>
      <c r="AB339" s="108"/>
      <c r="AC339" s="118"/>
    </row>
    <row r="340" spans="1:29" s="126" customFormat="1" ht="10.5" x14ac:dyDescent="0.2">
      <c r="A340" s="120" t="str">
        <f t="shared" si="32"/>
        <v>L50-I-12-04-27-80-MULT-15X15POUS270205</v>
      </c>
      <c r="B340" s="121">
        <v>45570</v>
      </c>
      <c r="C340" s="120" t="s">
        <v>723</v>
      </c>
      <c r="D340" s="278" t="s">
        <v>361</v>
      </c>
      <c r="E340" s="108" t="s">
        <v>87</v>
      </c>
      <c r="F340" s="108" t="s">
        <v>259</v>
      </c>
      <c r="G340" s="108">
        <v>30850234</v>
      </c>
      <c r="H340" s="183">
        <v>0</v>
      </c>
      <c r="I340" s="115">
        <v>22</v>
      </c>
      <c r="J340" s="111">
        <f>VLOOKUP(G340,'[2]Seguimiento WOS TROV'!$H:$L,5,0)</f>
        <v>22</v>
      </c>
      <c r="K340" s="116">
        <f>VLOOKUP(G340,'[2]Seguimiento WOS TROV'!$H:$M,6,0)</f>
        <v>0</v>
      </c>
      <c r="L340" s="116">
        <f>VLOOKUP(G340,'[2]Seguimiento WOS TROV'!$H:$N,7,0)</f>
        <v>0</v>
      </c>
      <c r="M340" s="116">
        <f>VLOOKUP(G340,'[2]Seguimiento WOS TROV'!$H:$O,8,0)</f>
        <v>0</v>
      </c>
      <c r="N340" s="125">
        <f t="shared" si="33"/>
        <v>0</v>
      </c>
      <c r="O340" s="125">
        <f t="shared" si="34"/>
        <v>0</v>
      </c>
      <c r="P340" s="269">
        <v>48.55</v>
      </c>
      <c r="Q340" s="270">
        <f t="shared" si="35"/>
        <v>0</v>
      </c>
      <c r="R340" s="119">
        <v>45574</v>
      </c>
      <c r="S340" s="119"/>
      <c r="T340" s="117">
        <f t="shared" si="31"/>
        <v>45575</v>
      </c>
      <c r="U340" s="117">
        <f t="shared" si="29"/>
        <v>45576</v>
      </c>
      <c r="V340" s="117" t="s">
        <v>560</v>
      </c>
      <c r="W340" s="162" t="s">
        <v>561</v>
      </c>
      <c r="X340" s="162" t="s">
        <v>561</v>
      </c>
      <c r="Y340" s="162"/>
      <c r="Z340" s="108"/>
      <c r="AA340" s="108"/>
      <c r="AB340" s="108"/>
      <c r="AC340" s="118"/>
    </row>
    <row r="341" spans="1:29" s="126" customFormat="1" ht="10.5" x14ac:dyDescent="0.2">
      <c r="A341" s="120" t="str">
        <f t="shared" si="32"/>
        <v>L50-I-12-10-30-80-MULT-25X45POUS270229</v>
      </c>
      <c r="B341" s="121">
        <v>45570</v>
      </c>
      <c r="C341" s="120" t="s">
        <v>725</v>
      </c>
      <c r="D341" s="278" t="s">
        <v>361</v>
      </c>
      <c r="E341" s="108" t="s">
        <v>87</v>
      </c>
      <c r="F341" s="108" t="s">
        <v>724</v>
      </c>
      <c r="G341" s="108">
        <v>30850235</v>
      </c>
      <c r="H341" s="183">
        <v>0</v>
      </c>
      <c r="I341" s="115">
        <v>22</v>
      </c>
      <c r="J341" s="111">
        <f>VLOOKUP(G341,'[2]Seguimiento WOS TROV'!$H:$L,5,0)</f>
        <v>22</v>
      </c>
      <c r="K341" s="116">
        <f>VLOOKUP(G341,'[2]Seguimiento WOS TROV'!$H:$M,6,0)</f>
        <v>0</v>
      </c>
      <c r="L341" s="116">
        <f>VLOOKUP(G341,'[2]Seguimiento WOS TROV'!$H:$N,7,0)</f>
        <v>0</v>
      </c>
      <c r="M341" s="116">
        <f>VLOOKUP(G341,'[2]Seguimiento WOS TROV'!$H:$O,8,0)</f>
        <v>0</v>
      </c>
      <c r="N341" s="125">
        <f t="shared" si="33"/>
        <v>0</v>
      </c>
      <c r="O341" s="125">
        <f t="shared" si="34"/>
        <v>0</v>
      </c>
      <c r="P341" s="269">
        <v>0</v>
      </c>
      <c r="Q341" s="270">
        <f t="shared" si="35"/>
        <v>0</v>
      </c>
      <c r="R341" s="119">
        <v>45574</v>
      </c>
      <c r="S341" s="119"/>
      <c r="T341" s="117">
        <f t="shared" si="31"/>
        <v>45575</v>
      </c>
      <c r="U341" s="117">
        <f t="shared" si="29"/>
        <v>45576</v>
      </c>
      <c r="V341" s="117" t="s">
        <v>560</v>
      </c>
      <c r="W341" s="162" t="s">
        <v>561</v>
      </c>
      <c r="X341" s="162" t="s">
        <v>561</v>
      </c>
      <c r="Y341" s="162"/>
      <c r="Z341" s="108"/>
      <c r="AA341" s="108"/>
      <c r="AB341" s="108"/>
      <c r="AC341" s="118"/>
    </row>
    <row r="342" spans="1:29" s="126" customFormat="1" ht="10.5" x14ac:dyDescent="0.2">
      <c r="A342" s="120" t="str">
        <f t="shared" si="32"/>
        <v>L50-I-12-06-30-90-MULT-40X60POUS270362</v>
      </c>
      <c r="B342" s="121">
        <v>45570</v>
      </c>
      <c r="C342" s="120" t="s">
        <v>727</v>
      </c>
      <c r="D342" s="278" t="s">
        <v>361</v>
      </c>
      <c r="E342" s="108" t="s">
        <v>87</v>
      </c>
      <c r="F342" s="108" t="s">
        <v>726</v>
      </c>
      <c r="G342" s="108">
        <v>30850236</v>
      </c>
      <c r="H342" s="183">
        <v>0</v>
      </c>
      <c r="I342" s="115">
        <v>18</v>
      </c>
      <c r="J342" s="111">
        <f>VLOOKUP(G342,'[2]Seguimiento WOS TROV'!$H:$L,5,0)</f>
        <v>18</v>
      </c>
      <c r="K342" s="116">
        <f>VLOOKUP(G342,'[2]Seguimiento WOS TROV'!$H:$M,6,0)</f>
        <v>0</v>
      </c>
      <c r="L342" s="116">
        <f>VLOOKUP(G342,'[2]Seguimiento WOS TROV'!$H:$N,7,0)</f>
        <v>0</v>
      </c>
      <c r="M342" s="116">
        <f>VLOOKUP(G342,'[2]Seguimiento WOS TROV'!$H:$O,8,0)</f>
        <v>0</v>
      </c>
      <c r="N342" s="125">
        <f t="shared" si="33"/>
        <v>0</v>
      </c>
      <c r="O342" s="125">
        <f t="shared" si="34"/>
        <v>0</v>
      </c>
      <c r="P342" s="269">
        <v>0</v>
      </c>
      <c r="Q342" s="270">
        <f t="shared" si="35"/>
        <v>0</v>
      </c>
      <c r="R342" s="119">
        <v>45574</v>
      </c>
      <c r="S342" s="119"/>
      <c r="T342" s="117">
        <f t="shared" si="31"/>
        <v>45575</v>
      </c>
      <c r="U342" s="117">
        <f t="shared" ref="U342:U405" si="36">WORKDAY(T342,1)</f>
        <v>45576</v>
      </c>
      <c r="V342" s="117" t="s">
        <v>560</v>
      </c>
      <c r="W342" s="162" t="s">
        <v>561</v>
      </c>
      <c r="X342" s="162" t="s">
        <v>561</v>
      </c>
      <c r="Y342" s="162" t="e">
        <f>VLOOKUP(G342,[4]Sheet14!$A:$A,1,0)</f>
        <v>#N/A</v>
      </c>
      <c r="Z342" s="108"/>
      <c r="AA342" s="108"/>
      <c r="AB342" s="108"/>
      <c r="AC342" s="118"/>
    </row>
    <row r="343" spans="1:29" s="126" customFormat="1" ht="10.5" x14ac:dyDescent="0.2">
      <c r="A343" s="120" t="str">
        <f t="shared" si="32"/>
        <v>L50-I-12-08-35-80-MULT-25X25POUS270220</v>
      </c>
      <c r="B343" s="121">
        <v>45570</v>
      </c>
      <c r="C343" s="120" t="s">
        <v>729</v>
      </c>
      <c r="D343" s="278" t="s">
        <v>361</v>
      </c>
      <c r="E343" s="108" t="s">
        <v>87</v>
      </c>
      <c r="F343" s="108" t="s">
        <v>728</v>
      </c>
      <c r="G343" s="108">
        <v>30850237</v>
      </c>
      <c r="H343" s="183">
        <v>0</v>
      </c>
      <c r="I343" s="115">
        <v>16</v>
      </c>
      <c r="J343" s="111">
        <f>VLOOKUP(G343,'[2]Seguimiento WOS TROV'!$H:$L,5,0)</f>
        <v>16</v>
      </c>
      <c r="K343" s="116">
        <f>VLOOKUP(G343,'[2]Seguimiento WOS TROV'!$H:$M,6,0)</f>
        <v>0</v>
      </c>
      <c r="L343" s="116">
        <f>VLOOKUP(G343,'[2]Seguimiento WOS TROV'!$H:$N,7,0)</f>
        <v>0</v>
      </c>
      <c r="M343" s="116">
        <f>VLOOKUP(G343,'[2]Seguimiento WOS TROV'!$H:$O,8,0)</f>
        <v>0</v>
      </c>
      <c r="N343" s="125">
        <f t="shared" si="33"/>
        <v>0</v>
      </c>
      <c r="O343" s="125">
        <f t="shared" si="34"/>
        <v>0</v>
      </c>
      <c r="P343" s="269">
        <v>46.62</v>
      </c>
      <c r="Q343" s="270">
        <f t="shared" si="35"/>
        <v>0</v>
      </c>
      <c r="R343" s="119">
        <v>45574</v>
      </c>
      <c r="S343" s="119"/>
      <c r="T343" s="117">
        <f t="shared" si="31"/>
        <v>45575</v>
      </c>
      <c r="U343" s="117">
        <f t="shared" si="36"/>
        <v>45576</v>
      </c>
      <c r="V343" s="117" t="s">
        <v>560</v>
      </c>
      <c r="W343" s="162" t="s">
        <v>561</v>
      </c>
      <c r="X343" s="162" t="s">
        <v>561</v>
      </c>
      <c r="Y343" s="162" t="e">
        <f>VLOOKUP(G343,[4]Sheet14!$A:$A,1,0)</f>
        <v>#N/A</v>
      </c>
      <c r="Z343" s="108"/>
      <c r="AA343" s="108"/>
      <c r="AB343" s="108"/>
      <c r="AC343" s="118"/>
    </row>
    <row r="344" spans="1:29" s="126" customFormat="1" ht="10.5" x14ac:dyDescent="0.2">
      <c r="A344" s="120" t="str">
        <f t="shared" si="32"/>
        <v>L50-I-12-12-35-80-MULT-15X23POUS270030</v>
      </c>
      <c r="B344" s="121">
        <v>45570</v>
      </c>
      <c r="C344" s="120" t="s">
        <v>732</v>
      </c>
      <c r="D344" s="278" t="s">
        <v>361</v>
      </c>
      <c r="E344" s="108" t="s">
        <v>87</v>
      </c>
      <c r="F344" s="108" t="s">
        <v>731</v>
      </c>
      <c r="G344" s="108">
        <v>30850238</v>
      </c>
      <c r="H344" s="183">
        <v>0</v>
      </c>
      <c r="I344" s="115">
        <v>16</v>
      </c>
      <c r="J344" s="111">
        <f>VLOOKUP(G344,'[2]Seguimiento WOS TROV'!$H:$L,5,0)</f>
        <v>16</v>
      </c>
      <c r="K344" s="116">
        <f>VLOOKUP(G344,'[2]Seguimiento WOS TROV'!$H:$M,6,0)</f>
        <v>0</v>
      </c>
      <c r="L344" s="116">
        <f>VLOOKUP(G344,'[2]Seguimiento WOS TROV'!$H:$N,7,0)</f>
        <v>0</v>
      </c>
      <c r="M344" s="116">
        <f>VLOOKUP(G344,'[2]Seguimiento WOS TROV'!$H:$O,8,0)</f>
        <v>0</v>
      </c>
      <c r="N344" s="125">
        <f t="shared" si="33"/>
        <v>0</v>
      </c>
      <c r="O344" s="125">
        <f t="shared" si="34"/>
        <v>0</v>
      </c>
      <c r="P344" s="269">
        <v>0</v>
      </c>
      <c r="Q344" s="270">
        <f t="shared" si="35"/>
        <v>0</v>
      </c>
      <c r="R344" s="119">
        <v>45575</v>
      </c>
      <c r="S344" s="119"/>
      <c r="T344" s="117">
        <f t="shared" si="31"/>
        <v>45576</v>
      </c>
      <c r="U344" s="117">
        <f t="shared" si="36"/>
        <v>45579</v>
      </c>
      <c r="V344" s="117" t="s">
        <v>560</v>
      </c>
      <c r="W344" s="162" t="s">
        <v>561</v>
      </c>
      <c r="X344" s="162" t="s">
        <v>561</v>
      </c>
      <c r="Y344" s="162" t="e">
        <f>VLOOKUP(G344,[4]Sheet14!$A:$A,1,0)</f>
        <v>#N/A</v>
      </c>
      <c r="Z344" s="108"/>
      <c r="AA344" s="108"/>
      <c r="AB344" s="108"/>
      <c r="AC344" s="118"/>
    </row>
    <row r="345" spans="1:29" s="126" customFormat="1" ht="10.5" x14ac:dyDescent="0.2">
      <c r="A345" s="120" t="str">
        <f t="shared" si="32"/>
        <v>L50-I-12-06-27-80-MULT-15X35POUS269984</v>
      </c>
      <c r="B345" s="121">
        <v>45570</v>
      </c>
      <c r="C345" s="120" t="s">
        <v>734</v>
      </c>
      <c r="D345" s="278" t="s">
        <v>361</v>
      </c>
      <c r="E345" s="108" t="s">
        <v>87</v>
      </c>
      <c r="F345" s="108" t="s">
        <v>733</v>
      </c>
      <c r="G345" s="108">
        <v>30850239</v>
      </c>
      <c r="H345" s="183">
        <v>0</v>
      </c>
      <c r="I345" s="115">
        <v>14</v>
      </c>
      <c r="J345" s="111">
        <f>VLOOKUP(G345,'[2]Seguimiento WOS TROV'!$H:$L,5,0)</f>
        <v>14</v>
      </c>
      <c r="K345" s="116">
        <f>VLOOKUP(G345,'[2]Seguimiento WOS TROV'!$H:$M,6,0)</f>
        <v>0</v>
      </c>
      <c r="L345" s="116">
        <f>VLOOKUP(G345,'[2]Seguimiento WOS TROV'!$H:$N,7,0)</f>
        <v>0</v>
      </c>
      <c r="M345" s="116">
        <f>VLOOKUP(G345,'[2]Seguimiento WOS TROV'!$H:$O,8,0)</f>
        <v>0</v>
      </c>
      <c r="N345" s="125">
        <f t="shared" si="33"/>
        <v>0</v>
      </c>
      <c r="O345" s="125">
        <f t="shared" si="34"/>
        <v>0</v>
      </c>
      <c r="P345" s="269">
        <v>46.62</v>
      </c>
      <c r="Q345" s="270">
        <f t="shared" si="35"/>
        <v>0</v>
      </c>
      <c r="R345" s="119">
        <v>45575</v>
      </c>
      <c r="S345" s="119"/>
      <c r="T345" s="117">
        <f t="shared" si="31"/>
        <v>45576</v>
      </c>
      <c r="U345" s="117">
        <f t="shared" si="36"/>
        <v>45579</v>
      </c>
      <c r="V345" s="117" t="s">
        <v>560</v>
      </c>
      <c r="W345" s="162" t="s">
        <v>561</v>
      </c>
      <c r="X345" s="162" t="s">
        <v>561</v>
      </c>
      <c r="Y345" s="162"/>
      <c r="Z345" s="108"/>
      <c r="AA345" s="108"/>
      <c r="AB345" s="108"/>
      <c r="AC345" s="118"/>
    </row>
    <row r="346" spans="1:29" s="126" customFormat="1" ht="10.5" x14ac:dyDescent="0.2">
      <c r="A346" s="120" t="str">
        <f t="shared" si="32"/>
        <v>L50-I-12-06-35-90-MULT-9X29POUS270416</v>
      </c>
      <c r="B346" s="121">
        <v>45570</v>
      </c>
      <c r="C346" s="120" t="s">
        <v>736</v>
      </c>
      <c r="D346" s="278" t="s">
        <v>361</v>
      </c>
      <c r="E346" s="108" t="s">
        <v>87</v>
      </c>
      <c r="F346" s="108" t="s">
        <v>735</v>
      </c>
      <c r="G346" s="108">
        <v>30850240</v>
      </c>
      <c r="H346" s="183">
        <v>0</v>
      </c>
      <c r="I346" s="115">
        <v>14</v>
      </c>
      <c r="J346" s="111">
        <f>VLOOKUP(G346,'[2]Seguimiento WOS TROV'!$H:$L,5,0)</f>
        <v>14</v>
      </c>
      <c r="K346" s="116">
        <f>VLOOKUP(G346,'[2]Seguimiento WOS TROV'!$H:$M,6,0)</f>
        <v>0</v>
      </c>
      <c r="L346" s="116">
        <f>VLOOKUP(G346,'[2]Seguimiento WOS TROV'!$H:$N,7,0)</f>
        <v>0</v>
      </c>
      <c r="M346" s="116">
        <f>VLOOKUP(G346,'[2]Seguimiento WOS TROV'!$H:$O,8,0)</f>
        <v>0</v>
      </c>
      <c r="N346" s="125">
        <f t="shared" si="33"/>
        <v>0</v>
      </c>
      <c r="O346" s="125">
        <f t="shared" si="34"/>
        <v>0</v>
      </c>
      <c r="P346" s="269">
        <v>0</v>
      </c>
      <c r="Q346" s="270">
        <f t="shared" si="35"/>
        <v>0</v>
      </c>
      <c r="R346" s="119">
        <v>45575</v>
      </c>
      <c r="S346" s="119"/>
      <c r="T346" s="117">
        <f t="shared" si="31"/>
        <v>45576</v>
      </c>
      <c r="U346" s="117">
        <f t="shared" si="36"/>
        <v>45579</v>
      </c>
      <c r="V346" s="117" t="s">
        <v>560</v>
      </c>
      <c r="W346" s="162" t="s">
        <v>561</v>
      </c>
      <c r="X346" s="162" t="s">
        <v>561</v>
      </c>
      <c r="Y346" s="162"/>
      <c r="Z346" s="108"/>
      <c r="AA346" s="108"/>
      <c r="AB346" s="108"/>
      <c r="AC346" s="118"/>
    </row>
    <row r="347" spans="1:29" s="126" customFormat="1" ht="10.5" x14ac:dyDescent="0.2">
      <c r="A347" s="120" t="str">
        <f t="shared" si="32"/>
        <v>L50-I-12-06-27-80-MULT-15X35POUS269980</v>
      </c>
      <c r="B347" s="121">
        <v>45570</v>
      </c>
      <c r="C347" s="120" t="s">
        <v>734</v>
      </c>
      <c r="D347" s="278" t="s">
        <v>361</v>
      </c>
      <c r="E347" s="108" t="s">
        <v>87</v>
      </c>
      <c r="F347" s="108" t="s">
        <v>221</v>
      </c>
      <c r="G347" s="108">
        <v>30850241</v>
      </c>
      <c r="H347" s="183">
        <v>0</v>
      </c>
      <c r="I347" s="115">
        <v>13</v>
      </c>
      <c r="J347" s="111">
        <f>VLOOKUP(G347,'[2]Seguimiento WOS TROV'!$H:$L,5,0)</f>
        <v>13</v>
      </c>
      <c r="K347" s="116">
        <f>VLOOKUP(G347,'[2]Seguimiento WOS TROV'!$H:$M,6,0)</f>
        <v>0</v>
      </c>
      <c r="L347" s="116">
        <f>VLOOKUP(G347,'[2]Seguimiento WOS TROV'!$H:$N,7,0)</f>
        <v>0</v>
      </c>
      <c r="M347" s="116">
        <f>VLOOKUP(G347,'[2]Seguimiento WOS TROV'!$H:$O,8,0)</f>
        <v>0</v>
      </c>
      <c r="N347" s="125">
        <f t="shared" si="33"/>
        <v>0</v>
      </c>
      <c r="O347" s="125">
        <f t="shared" si="34"/>
        <v>0</v>
      </c>
      <c r="P347" s="269">
        <v>46.62</v>
      </c>
      <c r="Q347" s="270">
        <f t="shared" si="35"/>
        <v>0</v>
      </c>
      <c r="R347" s="119">
        <v>45575</v>
      </c>
      <c r="S347" s="119"/>
      <c r="T347" s="117">
        <f t="shared" ref="T347:T352" si="37">WORKDAY(R347,1)</f>
        <v>45576</v>
      </c>
      <c r="U347" s="117">
        <f t="shared" si="36"/>
        <v>45579</v>
      </c>
      <c r="V347" s="117" t="s">
        <v>560</v>
      </c>
      <c r="W347" s="162" t="s">
        <v>561</v>
      </c>
      <c r="X347" s="162" t="s">
        <v>561</v>
      </c>
      <c r="Y347" s="162"/>
      <c r="Z347" s="108"/>
      <c r="AA347" s="108"/>
      <c r="AB347" s="108"/>
      <c r="AC347" s="118"/>
    </row>
    <row r="348" spans="1:29" s="126" customFormat="1" ht="10.5" x14ac:dyDescent="0.2">
      <c r="A348" s="120" t="str">
        <f t="shared" si="32"/>
        <v>L50-I-12-06-30-90-MULT-9X29POUS270237</v>
      </c>
      <c r="B348" s="121">
        <v>45570</v>
      </c>
      <c r="C348" s="120" t="s">
        <v>376</v>
      </c>
      <c r="D348" s="278" t="s">
        <v>361</v>
      </c>
      <c r="E348" s="108" t="s">
        <v>87</v>
      </c>
      <c r="F348" s="108" t="s">
        <v>738</v>
      </c>
      <c r="G348" s="108">
        <v>30850242</v>
      </c>
      <c r="H348" s="183">
        <v>0</v>
      </c>
      <c r="I348" s="115">
        <v>13</v>
      </c>
      <c r="J348" s="111">
        <f>VLOOKUP(G348,'[2]Seguimiento WOS TROV'!$H:$L,5,0)</f>
        <v>13</v>
      </c>
      <c r="K348" s="116">
        <f>VLOOKUP(G348,'[2]Seguimiento WOS TROV'!$H:$M,6,0)</f>
        <v>0</v>
      </c>
      <c r="L348" s="116">
        <f>VLOOKUP(G348,'[2]Seguimiento WOS TROV'!$H:$N,7,0)</f>
        <v>0</v>
      </c>
      <c r="M348" s="116">
        <f>VLOOKUP(G348,'[2]Seguimiento WOS TROV'!$H:$O,8,0)</f>
        <v>0</v>
      </c>
      <c r="N348" s="125">
        <f t="shared" si="33"/>
        <v>0</v>
      </c>
      <c r="O348" s="125">
        <f t="shared" si="34"/>
        <v>0</v>
      </c>
      <c r="P348" s="269">
        <v>50.53</v>
      </c>
      <c r="Q348" s="270">
        <f t="shared" si="35"/>
        <v>0</v>
      </c>
      <c r="R348" s="119">
        <v>45575</v>
      </c>
      <c r="S348" s="119"/>
      <c r="T348" s="117">
        <f t="shared" si="37"/>
        <v>45576</v>
      </c>
      <c r="U348" s="117">
        <f t="shared" si="36"/>
        <v>45579</v>
      </c>
      <c r="V348" s="117" t="s">
        <v>560</v>
      </c>
      <c r="W348" s="162" t="s">
        <v>561</v>
      </c>
      <c r="X348" s="162" t="s">
        <v>561</v>
      </c>
      <c r="Y348" s="162"/>
      <c r="Z348" s="108"/>
      <c r="AA348" s="108"/>
      <c r="AB348" s="108"/>
      <c r="AC348" s="118"/>
    </row>
    <row r="349" spans="1:29" s="126" customFormat="1" ht="10.5" x14ac:dyDescent="0.2">
      <c r="A349" s="120" t="str">
        <f t="shared" si="32"/>
        <v>L50-I-12-06-35-80-MULT-9X29POUS270354</v>
      </c>
      <c r="B349" s="121">
        <v>45570</v>
      </c>
      <c r="C349" s="120" t="s">
        <v>740</v>
      </c>
      <c r="D349" s="278" t="s">
        <v>361</v>
      </c>
      <c r="E349" s="108" t="s">
        <v>87</v>
      </c>
      <c r="F349" s="108" t="s">
        <v>739</v>
      </c>
      <c r="G349" s="108">
        <v>30850243</v>
      </c>
      <c r="H349" s="183" t="s">
        <v>739</v>
      </c>
      <c r="I349" s="115">
        <v>11</v>
      </c>
      <c r="J349" s="111">
        <f>VLOOKUP(G349,'[2]Seguimiento WOS TROV'!$H:$L,5,0)</f>
        <v>11</v>
      </c>
      <c r="K349" s="116">
        <f>VLOOKUP(G349,'[2]Seguimiento WOS TROV'!$H:$M,6,0)</f>
        <v>0</v>
      </c>
      <c r="L349" s="116">
        <f>VLOOKUP(G349,'[2]Seguimiento WOS TROV'!$H:$N,7,0)</f>
        <v>0</v>
      </c>
      <c r="M349" s="116">
        <f>VLOOKUP(G349,'[2]Seguimiento WOS TROV'!$H:$O,8,0)</f>
        <v>0</v>
      </c>
      <c r="N349" s="125">
        <f t="shared" si="33"/>
        <v>0</v>
      </c>
      <c r="O349" s="125">
        <f t="shared" si="34"/>
        <v>0</v>
      </c>
      <c r="P349" s="269">
        <v>0</v>
      </c>
      <c r="Q349" s="270">
        <f t="shared" si="35"/>
        <v>0</v>
      </c>
      <c r="R349" s="119">
        <v>45575</v>
      </c>
      <c r="S349" s="119"/>
      <c r="T349" s="117">
        <f t="shared" si="37"/>
        <v>45576</v>
      </c>
      <c r="U349" s="117">
        <f t="shared" si="36"/>
        <v>45579</v>
      </c>
      <c r="V349" s="117" t="s">
        <v>560</v>
      </c>
      <c r="W349" s="162" t="s">
        <v>561</v>
      </c>
      <c r="X349" s="162" t="s">
        <v>561</v>
      </c>
      <c r="Y349" s="162"/>
      <c r="Z349" s="108"/>
      <c r="AA349" s="108"/>
      <c r="AB349" s="108"/>
      <c r="AC349" s="118"/>
    </row>
    <row r="350" spans="1:29" s="126" customFormat="1" ht="10.5" x14ac:dyDescent="0.2">
      <c r="A350" s="120" t="str">
        <f t="shared" si="32"/>
        <v>L50-I-12-08-35-90-MULT-ASYMPOUS270244</v>
      </c>
      <c r="B350" s="121">
        <v>45570</v>
      </c>
      <c r="C350" s="120" t="s">
        <v>742</v>
      </c>
      <c r="D350" s="278" t="s">
        <v>361</v>
      </c>
      <c r="E350" s="108" t="s">
        <v>87</v>
      </c>
      <c r="F350" s="108" t="s">
        <v>741</v>
      </c>
      <c r="G350" s="108">
        <v>30850244</v>
      </c>
      <c r="H350" s="183">
        <v>0</v>
      </c>
      <c r="I350" s="115">
        <v>10</v>
      </c>
      <c r="J350" s="111">
        <f>VLOOKUP(G350,'[2]Seguimiento WOS TROV'!$H:$L,5,0)</f>
        <v>10</v>
      </c>
      <c r="K350" s="116">
        <f>VLOOKUP(G350,'[2]Seguimiento WOS TROV'!$H:$M,6,0)</f>
        <v>0</v>
      </c>
      <c r="L350" s="116">
        <f>VLOOKUP(G350,'[2]Seguimiento WOS TROV'!$H:$N,7,0)</f>
        <v>0</v>
      </c>
      <c r="M350" s="116">
        <f>VLOOKUP(G350,'[2]Seguimiento WOS TROV'!$H:$O,8,0)</f>
        <v>0</v>
      </c>
      <c r="N350" s="125">
        <f t="shared" si="33"/>
        <v>0</v>
      </c>
      <c r="O350" s="125">
        <f t="shared" si="34"/>
        <v>0</v>
      </c>
      <c r="P350" s="269">
        <v>0</v>
      </c>
      <c r="Q350" s="270">
        <f t="shared" si="35"/>
        <v>0</v>
      </c>
      <c r="R350" s="119">
        <v>45575</v>
      </c>
      <c r="S350" s="119"/>
      <c r="T350" s="117">
        <f t="shared" si="37"/>
        <v>45576</v>
      </c>
      <c r="U350" s="117">
        <f t="shared" si="36"/>
        <v>45579</v>
      </c>
      <c r="V350" s="117" t="s">
        <v>560</v>
      </c>
      <c r="W350" s="162" t="s">
        <v>561</v>
      </c>
      <c r="X350" s="162" t="s">
        <v>561</v>
      </c>
      <c r="Y350" s="162"/>
      <c r="Z350" s="108"/>
      <c r="AA350" s="108"/>
      <c r="AB350" s="108"/>
      <c r="AC350" s="118"/>
    </row>
    <row r="351" spans="1:29" s="126" customFormat="1" ht="10.5" x14ac:dyDescent="0.2">
      <c r="A351" s="120" t="str">
        <f t="shared" si="32"/>
        <v>L50-I-12-06-35-80-MULT-ASYMPOUS270535</v>
      </c>
      <c r="B351" s="121">
        <v>45570</v>
      </c>
      <c r="C351" s="120" t="s">
        <v>744</v>
      </c>
      <c r="D351" s="278" t="s">
        <v>361</v>
      </c>
      <c r="E351" s="108" t="s">
        <v>87</v>
      </c>
      <c r="F351" s="108" t="s">
        <v>743</v>
      </c>
      <c r="G351" s="108">
        <v>30850245</v>
      </c>
      <c r="H351" s="183">
        <v>0</v>
      </c>
      <c r="I351" s="115">
        <v>8</v>
      </c>
      <c r="J351" s="111">
        <f>VLOOKUP(G351,'[2]Seguimiento WOS TROV'!$H:$L,5,0)</f>
        <v>8</v>
      </c>
      <c r="K351" s="116">
        <f>VLOOKUP(G351,'[2]Seguimiento WOS TROV'!$H:$M,6,0)</f>
        <v>0</v>
      </c>
      <c r="L351" s="116">
        <f>VLOOKUP(G351,'[2]Seguimiento WOS TROV'!$H:$N,7,0)</f>
        <v>0</v>
      </c>
      <c r="M351" s="116">
        <f>VLOOKUP(G351,'[2]Seguimiento WOS TROV'!$H:$O,8,0)</f>
        <v>0</v>
      </c>
      <c r="N351" s="125">
        <f t="shared" si="33"/>
        <v>0</v>
      </c>
      <c r="O351" s="125">
        <f t="shared" si="34"/>
        <v>0</v>
      </c>
      <c r="P351" s="269">
        <v>0</v>
      </c>
      <c r="Q351" s="270">
        <f t="shared" si="35"/>
        <v>0</v>
      </c>
      <c r="R351" s="119">
        <v>45575</v>
      </c>
      <c r="S351" s="119"/>
      <c r="T351" s="117">
        <f t="shared" si="37"/>
        <v>45576</v>
      </c>
      <c r="U351" s="117">
        <f t="shared" si="36"/>
        <v>45579</v>
      </c>
      <c r="V351" s="117" t="s">
        <v>560</v>
      </c>
      <c r="W351" s="162" t="s">
        <v>561</v>
      </c>
      <c r="X351" s="162" t="s">
        <v>561</v>
      </c>
      <c r="Y351" s="162"/>
      <c r="Z351" s="108"/>
      <c r="AA351" s="108"/>
      <c r="AB351" s="108"/>
      <c r="AC351" s="118"/>
    </row>
    <row r="352" spans="1:29" s="126" customFormat="1" ht="40" x14ac:dyDescent="0.2">
      <c r="A352" s="120" t="str">
        <f t="shared" si="32"/>
        <v>L50-I-12-08-30-90-MULT-ASYMPOUS270228</v>
      </c>
      <c r="B352" s="121">
        <v>45570</v>
      </c>
      <c r="C352" s="120" t="s">
        <v>745</v>
      </c>
      <c r="D352" s="278" t="s">
        <v>361</v>
      </c>
      <c r="E352" s="108" t="s">
        <v>87</v>
      </c>
      <c r="F352" s="108" t="s">
        <v>534</v>
      </c>
      <c r="G352" s="108">
        <v>30850246</v>
      </c>
      <c r="H352" s="183">
        <v>0</v>
      </c>
      <c r="I352" s="115">
        <v>8</v>
      </c>
      <c r="J352" s="111">
        <f>VLOOKUP(G352,'[2]Seguimiento WOS TROV'!$H:$L,5,0)</f>
        <v>8</v>
      </c>
      <c r="K352" s="116">
        <f>VLOOKUP(G352,'[2]Seguimiento WOS TROV'!$H:$M,6,0)</f>
        <v>0</v>
      </c>
      <c r="L352" s="116">
        <f>VLOOKUP(G352,'[2]Seguimiento WOS TROV'!$H:$N,7,0)</f>
        <v>0</v>
      </c>
      <c r="M352" s="116">
        <f>VLOOKUP(G352,'[2]Seguimiento WOS TROV'!$H:$O,8,0)</f>
        <v>0</v>
      </c>
      <c r="N352" s="125">
        <f t="shared" si="33"/>
        <v>0</v>
      </c>
      <c r="O352" s="125">
        <f t="shared" si="34"/>
        <v>0</v>
      </c>
      <c r="P352" s="269">
        <v>47.22</v>
      </c>
      <c r="Q352" s="270">
        <f t="shared" si="35"/>
        <v>0</v>
      </c>
      <c r="R352" s="119">
        <v>45575</v>
      </c>
      <c r="S352" s="119"/>
      <c r="T352" s="117">
        <f t="shared" si="37"/>
        <v>45576</v>
      </c>
      <c r="U352" s="117">
        <f t="shared" si="36"/>
        <v>45579</v>
      </c>
      <c r="V352" s="117" t="s">
        <v>560</v>
      </c>
      <c r="W352" s="162" t="s">
        <v>561</v>
      </c>
      <c r="X352" s="162" t="s">
        <v>561</v>
      </c>
      <c r="Y352" s="162" t="e">
        <f>VLOOKUP(G352,[4]Sheet14!$A:$A,1,0)</f>
        <v>#N/A</v>
      </c>
      <c r="Z352" s="108"/>
      <c r="AA352" s="108"/>
      <c r="AB352" s="108"/>
      <c r="AC352" s="118" t="s">
        <v>1863</v>
      </c>
    </row>
    <row r="353" spans="1:29" s="126" customFormat="1" ht="10.5" x14ac:dyDescent="0.2">
      <c r="A353" s="120" t="str">
        <f t="shared" si="32"/>
        <v>L50-I-12-08-35-80-MULT-25X45POUS270412</v>
      </c>
      <c r="B353" s="121">
        <v>45570</v>
      </c>
      <c r="C353" s="120" t="s">
        <v>746</v>
      </c>
      <c r="D353" s="278" t="s">
        <v>361</v>
      </c>
      <c r="E353" s="108" t="s">
        <v>87</v>
      </c>
      <c r="F353" s="108" t="s">
        <v>495</v>
      </c>
      <c r="G353" s="108">
        <v>30850247</v>
      </c>
      <c r="H353" s="183" t="s">
        <v>495</v>
      </c>
      <c r="I353" s="115">
        <v>8</v>
      </c>
      <c r="J353" s="111">
        <f>VLOOKUP(G353,'[2]Seguimiento WOS TROV'!$H:$L,5,0)</f>
        <v>8</v>
      </c>
      <c r="K353" s="116">
        <f>VLOOKUP(G353,'[2]Seguimiento WOS TROV'!$H:$M,6,0)</f>
        <v>0</v>
      </c>
      <c r="L353" s="116">
        <f>VLOOKUP(G353,'[2]Seguimiento WOS TROV'!$H:$N,7,0)</f>
        <v>0</v>
      </c>
      <c r="M353" s="116">
        <f>VLOOKUP(G353,'[2]Seguimiento WOS TROV'!$H:$O,8,0)</f>
        <v>0</v>
      </c>
      <c r="N353" s="125">
        <f t="shared" si="33"/>
        <v>0</v>
      </c>
      <c r="O353" s="125">
        <f t="shared" si="34"/>
        <v>0</v>
      </c>
      <c r="P353" s="269">
        <v>46.62</v>
      </c>
      <c r="Q353" s="270">
        <f t="shared" si="35"/>
        <v>0</v>
      </c>
      <c r="R353" s="119">
        <v>45575</v>
      </c>
      <c r="S353" s="119"/>
      <c r="T353" s="117">
        <v>45635</v>
      </c>
      <c r="U353" s="117">
        <f t="shared" si="36"/>
        <v>45636</v>
      </c>
      <c r="V353" s="117" t="s">
        <v>560</v>
      </c>
      <c r="W353" s="162" t="s">
        <v>561</v>
      </c>
      <c r="X353" s="162" t="s">
        <v>561</v>
      </c>
      <c r="Y353" s="162"/>
      <c r="Z353" s="108"/>
      <c r="AA353" s="108"/>
      <c r="AB353" s="108"/>
      <c r="AC353" s="118"/>
    </row>
    <row r="354" spans="1:29" s="126" customFormat="1" ht="10.5" x14ac:dyDescent="0.2">
      <c r="A354" s="120" t="str">
        <f t="shared" si="32"/>
        <v>L50-I-12-12-30-90-MULT-LOLPOUS270162</v>
      </c>
      <c r="B354" s="121">
        <v>45570</v>
      </c>
      <c r="C354" s="120" t="s">
        <v>748</v>
      </c>
      <c r="D354" s="278" t="s">
        <v>361</v>
      </c>
      <c r="E354" s="108" t="s">
        <v>87</v>
      </c>
      <c r="F354" s="108" t="s">
        <v>747</v>
      </c>
      <c r="G354" s="108">
        <v>30850248</v>
      </c>
      <c r="H354" s="183">
        <v>0</v>
      </c>
      <c r="I354" s="115">
        <v>7</v>
      </c>
      <c r="J354" s="111">
        <f>VLOOKUP(G354,'[2]Seguimiento WOS TROV'!$H:$L,5,0)</f>
        <v>7</v>
      </c>
      <c r="K354" s="116">
        <f>VLOOKUP(G354,'[2]Seguimiento WOS TROV'!$H:$M,6,0)</f>
        <v>0</v>
      </c>
      <c r="L354" s="116">
        <f>VLOOKUP(G354,'[2]Seguimiento WOS TROV'!$H:$N,7,0)</f>
        <v>0</v>
      </c>
      <c r="M354" s="116">
        <f>VLOOKUP(G354,'[2]Seguimiento WOS TROV'!$H:$O,8,0)</f>
        <v>0</v>
      </c>
      <c r="N354" s="125">
        <f t="shared" si="33"/>
        <v>0</v>
      </c>
      <c r="O354" s="125">
        <f t="shared" si="34"/>
        <v>0</v>
      </c>
      <c r="P354" s="269">
        <v>0</v>
      </c>
      <c r="Q354" s="270">
        <f t="shared" si="35"/>
        <v>0</v>
      </c>
      <c r="R354" s="119">
        <v>45575</v>
      </c>
      <c r="S354" s="119"/>
      <c r="T354" s="117">
        <f t="shared" ref="T354:T400" si="38">WORKDAY(R354,1)</f>
        <v>45576</v>
      </c>
      <c r="U354" s="117">
        <f t="shared" si="36"/>
        <v>45579</v>
      </c>
      <c r="V354" s="117" t="s">
        <v>560</v>
      </c>
      <c r="W354" s="162" t="s">
        <v>561</v>
      </c>
      <c r="X354" s="162" t="s">
        <v>1002</v>
      </c>
      <c r="Y354" s="162"/>
      <c r="Z354" s="108"/>
      <c r="AA354" s="108"/>
      <c r="AB354" s="108"/>
      <c r="AC354" s="118"/>
    </row>
    <row r="355" spans="1:29" s="126" customFormat="1" ht="10.5" x14ac:dyDescent="0.2">
      <c r="A355" s="120" t="str">
        <f t="shared" si="32"/>
        <v>L50-I-12-08-30-90-MULT-25X75POUS270337</v>
      </c>
      <c r="B355" s="121">
        <v>45570</v>
      </c>
      <c r="C355" s="120" t="s">
        <v>715</v>
      </c>
      <c r="D355" s="278" t="s">
        <v>361</v>
      </c>
      <c r="E355" s="108" t="s">
        <v>87</v>
      </c>
      <c r="F355" s="108" t="s">
        <v>749</v>
      </c>
      <c r="G355" s="108">
        <v>30850249</v>
      </c>
      <c r="H355" s="183" t="s">
        <v>749</v>
      </c>
      <c r="I355" s="115">
        <v>6</v>
      </c>
      <c r="J355" s="111">
        <f>VLOOKUP(G355,'[2]Seguimiento WOS TROV'!$H:$L,5,0)</f>
        <v>6</v>
      </c>
      <c r="K355" s="116">
        <f>VLOOKUP(G355,'[2]Seguimiento WOS TROV'!$H:$M,6,0)</f>
        <v>0</v>
      </c>
      <c r="L355" s="116">
        <f>VLOOKUP(G355,'[2]Seguimiento WOS TROV'!$H:$N,7,0)</f>
        <v>0</v>
      </c>
      <c r="M355" s="116">
        <f>VLOOKUP(G355,'[2]Seguimiento WOS TROV'!$H:$O,8,0)</f>
        <v>0</v>
      </c>
      <c r="N355" s="125">
        <f t="shared" si="33"/>
        <v>0</v>
      </c>
      <c r="O355" s="125">
        <f t="shared" si="34"/>
        <v>0</v>
      </c>
      <c r="P355" s="269">
        <v>46.88</v>
      </c>
      <c r="Q355" s="270">
        <f t="shared" si="35"/>
        <v>0</v>
      </c>
      <c r="R355" s="119">
        <v>45575</v>
      </c>
      <c r="S355" s="119"/>
      <c r="T355" s="117">
        <f t="shared" si="38"/>
        <v>45576</v>
      </c>
      <c r="U355" s="117">
        <f t="shared" si="36"/>
        <v>45579</v>
      </c>
      <c r="V355" s="117" t="s">
        <v>560</v>
      </c>
      <c r="W355" s="162" t="s">
        <v>561</v>
      </c>
      <c r="X355" s="162" t="s">
        <v>1002</v>
      </c>
      <c r="Y355" s="162"/>
      <c r="Z355" s="108"/>
      <c r="AA355" s="108"/>
      <c r="AB355" s="108"/>
      <c r="AC355" s="118"/>
    </row>
    <row r="356" spans="1:29" s="126" customFormat="1" ht="10.5" x14ac:dyDescent="0.2">
      <c r="A356" s="120" t="str">
        <f t="shared" si="32"/>
        <v>L50-I-12-08-35-80-MULT-39X9POUS270400</v>
      </c>
      <c r="B356" s="121">
        <v>45570</v>
      </c>
      <c r="C356" s="120" t="s">
        <v>751</v>
      </c>
      <c r="D356" s="278" t="s">
        <v>361</v>
      </c>
      <c r="E356" s="108" t="s">
        <v>87</v>
      </c>
      <c r="F356" s="108" t="s">
        <v>752</v>
      </c>
      <c r="G356" s="108">
        <v>30850250</v>
      </c>
      <c r="H356" s="183">
        <v>0</v>
      </c>
      <c r="I356" s="115">
        <v>6</v>
      </c>
      <c r="J356" s="111">
        <f>VLOOKUP(G356,'[2]Seguimiento WOS TROV'!$H:$L,5,0)</f>
        <v>6</v>
      </c>
      <c r="K356" s="116">
        <f>VLOOKUP(G356,'[2]Seguimiento WOS TROV'!$H:$M,6,0)</f>
        <v>0</v>
      </c>
      <c r="L356" s="116">
        <f>VLOOKUP(G356,'[2]Seguimiento WOS TROV'!$H:$N,7,0)</f>
        <v>0</v>
      </c>
      <c r="M356" s="116">
        <f>VLOOKUP(G356,'[2]Seguimiento WOS TROV'!$H:$O,8,0)</f>
        <v>0</v>
      </c>
      <c r="N356" s="125">
        <f t="shared" si="33"/>
        <v>0</v>
      </c>
      <c r="O356" s="125">
        <f t="shared" si="34"/>
        <v>0</v>
      </c>
      <c r="P356" s="269">
        <v>0</v>
      </c>
      <c r="Q356" s="270">
        <f t="shared" si="35"/>
        <v>0</v>
      </c>
      <c r="R356" s="119">
        <v>45575</v>
      </c>
      <c r="S356" s="119"/>
      <c r="T356" s="117">
        <f t="shared" si="38"/>
        <v>45576</v>
      </c>
      <c r="U356" s="117">
        <f t="shared" si="36"/>
        <v>45579</v>
      </c>
      <c r="V356" s="117" t="s">
        <v>560</v>
      </c>
      <c r="W356" s="162" t="s">
        <v>561</v>
      </c>
      <c r="X356" s="162" t="s">
        <v>561</v>
      </c>
      <c r="Y356" s="162" t="e">
        <f>VLOOKUP(G356,[4]Sheet14!$A:$A,1,0)</f>
        <v>#N/A</v>
      </c>
      <c r="Z356" s="108"/>
      <c r="AA356" s="108"/>
      <c r="AB356" s="108"/>
      <c r="AC356" s="118"/>
    </row>
    <row r="357" spans="1:29" s="126" customFormat="1" ht="10.5" x14ac:dyDescent="0.2">
      <c r="A357" s="120" t="str">
        <f t="shared" si="32"/>
        <v>L50-I-12-10-30-80-MULT-15X15POUS270369</v>
      </c>
      <c r="B357" s="121">
        <v>45570</v>
      </c>
      <c r="C357" s="120" t="s">
        <v>754</v>
      </c>
      <c r="D357" s="278" t="s">
        <v>361</v>
      </c>
      <c r="E357" s="108" t="s">
        <v>87</v>
      </c>
      <c r="F357" s="108" t="s">
        <v>753</v>
      </c>
      <c r="G357" s="108">
        <v>30850251</v>
      </c>
      <c r="H357" s="183">
        <v>0</v>
      </c>
      <c r="I357" s="115">
        <v>6</v>
      </c>
      <c r="J357" s="111">
        <f>VLOOKUP(G357,'[2]Seguimiento WOS TROV'!$H:$L,5,0)</f>
        <v>6</v>
      </c>
      <c r="K357" s="116">
        <f>VLOOKUP(G357,'[2]Seguimiento WOS TROV'!$H:$M,6,0)</f>
        <v>0</v>
      </c>
      <c r="L357" s="116">
        <f>VLOOKUP(G357,'[2]Seguimiento WOS TROV'!$H:$N,7,0)</f>
        <v>0</v>
      </c>
      <c r="M357" s="116">
        <f>VLOOKUP(G357,'[2]Seguimiento WOS TROV'!$H:$O,8,0)</f>
        <v>0</v>
      </c>
      <c r="N357" s="125">
        <f t="shared" si="33"/>
        <v>0</v>
      </c>
      <c r="O357" s="125">
        <f t="shared" si="34"/>
        <v>0</v>
      </c>
      <c r="P357" s="269">
        <v>0</v>
      </c>
      <c r="Q357" s="270">
        <f t="shared" si="35"/>
        <v>0</v>
      </c>
      <c r="R357" s="119">
        <v>45575</v>
      </c>
      <c r="S357" s="119"/>
      <c r="T357" s="117">
        <f t="shared" si="38"/>
        <v>45576</v>
      </c>
      <c r="U357" s="117">
        <f t="shared" si="36"/>
        <v>45579</v>
      </c>
      <c r="V357" s="117" t="s">
        <v>560</v>
      </c>
      <c r="W357" s="162" t="s">
        <v>561</v>
      </c>
      <c r="X357" s="162" t="s">
        <v>561</v>
      </c>
      <c r="Y357" s="162"/>
      <c r="Z357" s="108"/>
      <c r="AA357" s="108"/>
      <c r="AB357" s="108"/>
      <c r="AC357" s="118"/>
    </row>
    <row r="358" spans="1:29" s="126" customFormat="1" ht="10.5" x14ac:dyDescent="0.2">
      <c r="A358" s="120" t="str">
        <f t="shared" si="32"/>
        <v>L50-I-12-10-30-80-MULT-15X35POUS270170</v>
      </c>
      <c r="B358" s="121">
        <v>45570</v>
      </c>
      <c r="C358" s="120" t="s">
        <v>755</v>
      </c>
      <c r="D358" s="278" t="s">
        <v>361</v>
      </c>
      <c r="E358" s="108" t="s">
        <v>87</v>
      </c>
      <c r="F358" s="108" t="s">
        <v>225</v>
      </c>
      <c r="G358" s="108">
        <v>30850252</v>
      </c>
      <c r="H358" s="183">
        <v>0</v>
      </c>
      <c r="I358" s="115">
        <v>6</v>
      </c>
      <c r="J358" s="111">
        <f>VLOOKUP(G358,'[2]Seguimiento WOS TROV'!$H:$L,5,0)</f>
        <v>6</v>
      </c>
      <c r="K358" s="116">
        <f>VLOOKUP(G358,'[2]Seguimiento WOS TROV'!$H:$M,6,0)</f>
        <v>0</v>
      </c>
      <c r="L358" s="116">
        <f>VLOOKUP(G358,'[2]Seguimiento WOS TROV'!$H:$N,7,0)</f>
        <v>0</v>
      </c>
      <c r="M358" s="116">
        <f>VLOOKUP(G358,'[2]Seguimiento WOS TROV'!$H:$O,8,0)</f>
        <v>0</v>
      </c>
      <c r="N358" s="125">
        <f t="shared" si="33"/>
        <v>0</v>
      </c>
      <c r="O358" s="125">
        <f t="shared" si="34"/>
        <v>0</v>
      </c>
      <c r="P358" s="269">
        <v>0</v>
      </c>
      <c r="Q358" s="270">
        <f t="shared" si="35"/>
        <v>0</v>
      </c>
      <c r="R358" s="119">
        <v>45575</v>
      </c>
      <c r="S358" s="119"/>
      <c r="T358" s="117">
        <f t="shared" si="38"/>
        <v>45576</v>
      </c>
      <c r="U358" s="117">
        <f t="shared" si="36"/>
        <v>45579</v>
      </c>
      <c r="V358" s="117" t="s">
        <v>560</v>
      </c>
      <c r="W358" s="162" t="s">
        <v>561</v>
      </c>
      <c r="X358" s="162" t="s">
        <v>561</v>
      </c>
      <c r="Y358" s="162"/>
      <c r="Z358" s="108"/>
      <c r="AA358" s="108"/>
      <c r="AB358" s="108"/>
      <c r="AC358" s="118"/>
    </row>
    <row r="359" spans="1:29" s="126" customFormat="1" ht="10.5" x14ac:dyDescent="0.2">
      <c r="A359" s="120" t="str">
        <f t="shared" si="32"/>
        <v>L50-I-12-12-27-80-MULT-25X45POUS270368</v>
      </c>
      <c r="B359" s="121">
        <v>45570</v>
      </c>
      <c r="C359" s="120" t="s">
        <v>756</v>
      </c>
      <c r="D359" s="278" t="s">
        <v>361</v>
      </c>
      <c r="E359" s="108" t="s">
        <v>87</v>
      </c>
      <c r="F359" s="108" t="s">
        <v>548</v>
      </c>
      <c r="G359" s="108">
        <v>30850253</v>
      </c>
      <c r="H359" s="183">
        <v>0</v>
      </c>
      <c r="I359" s="115">
        <v>6</v>
      </c>
      <c r="J359" s="111">
        <f>VLOOKUP(G359,'[2]Seguimiento WOS TROV'!$H:$L,5,0)</f>
        <v>6</v>
      </c>
      <c r="K359" s="116">
        <f>VLOOKUP(G359,'[2]Seguimiento WOS TROV'!$H:$M,6,0)</f>
        <v>0</v>
      </c>
      <c r="L359" s="116">
        <f>VLOOKUP(G359,'[2]Seguimiento WOS TROV'!$H:$N,7,0)</f>
        <v>0</v>
      </c>
      <c r="M359" s="116">
        <f>VLOOKUP(G359,'[2]Seguimiento WOS TROV'!$H:$O,8,0)</f>
        <v>0</v>
      </c>
      <c r="N359" s="125">
        <f t="shared" si="33"/>
        <v>0</v>
      </c>
      <c r="O359" s="125">
        <f t="shared" si="34"/>
        <v>0</v>
      </c>
      <c r="P359" s="269">
        <v>0</v>
      </c>
      <c r="Q359" s="270">
        <f t="shared" si="35"/>
        <v>0</v>
      </c>
      <c r="R359" s="119">
        <v>45575</v>
      </c>
      <c r="S359" s="119"/>
      <c r="T359" s="117">
        <f t="shared" si="38"/>
        <v>45576</v>
      </c>
      <c r="U359" s="117">
        <f t="shared" si="36"/>
        <v>45579</v>
      </c>
      <c r="V359" s="117" t="s">
        <v>560</v>
      </c>
      <c r="W359" s="162" t="s">
        <v>561</v>
      </c>
      <c r="X359" s="162" t="s">
        <v>561</v>
      </c>
      <c r="Y359" s="162"/>
      <c r="Z359" s="108"/>
      <c r="AA359" s="108"/>
      <c r="AB359" s="108"/>
      <c r="AC359" s="118"/>
    </row>
    <row r="360" spans="1:29" s="126" customFormat="1" ht="10.5" x14ac:dyDescent="0.2">
      <c r="A360" s="120" t="str">
        <f t="shared" si="32"/>
        <v>L50-I-12-04-35-80-MULT-9X9POUS269981</v>
      </c>
      <c r="B360" s="121">
        <v>45570</v>
      </c>
      <c r="C360" s="120" t="s">
        <v>757</v>
      </c>
      <c r="D360" s="278" t="s">
        <v>361</v>
      </c>
      <c r="E360" s="108" t="s">
        <v>87</v>
      </c>
      <c r="F360" s="108" t="s">
        <v>123</v>
      </c>
      <c r="G360" s="108">
        <v>30850254</v>
      </c>
      <c r="H360" s="183">
        <v>0</v>
      </c>
      <c r="I360" s="115">
        <v>4</v>
      </c>
      <c r="J360" s="111">
        <f>VLOOKUP(G360,'[2]Seguimiento WOS TROV'!$H:$L,5,0)</f>
        <v>4</v>
      </c>
      <c r="K360" s="116">
        <f>VLOOKUP(G360,'[2]Seguimiento WOS TROV'!$H:$M,6,0)</f>
        <v>0</v>
      </c>
      <c r="L360" s="116">
        <f>VLOOKUP(G360,'[2]Seguimiento WOS TROV'!$H:$N,7,0)</f>
        <v>0</v>
      </c>
      <c r="M360" s="116">
        <f>VLOOKUP(G360,'[2]Seguimiento WOS TROV'!$H:$O,8,0)</f>
        <v>0</v>
      </c>
      <c r="N360" s="125">
        <f t="shared" si="33"/>
        <v>0</v>
      </c>
      <c r="O360" s="125">
        <f t="shared" si="34"/>
        <v>0</v>
      </c>
      <c r="P360" s="269">
        <v>0</v>
      </c>
      <c r="Q360" s="270">
        <f t="shared" si="35"/>
        <v>0</v>
      </c>
      <c r="R360" s="119">
        <v>45575</v>
      </c>
      <c r="S360" s="119"/>
      <c r="T360" s="117">
        <f t="shared" si="38"/>
        <v>45576</v>
      </c>
      <c r="U360" s="117">
        <f t="shared" si="36"/>
        <v>45579</v>
      </c>
      <c r="V360" s="117" t="s">
        <v>560</v>
      </c>
      <c r="W360" s="162" t="s">
        <v>561</v>
      </c>
      <c r="X360" s="162" t="s">
        <v>561</v>
      </c>
      <c r="Y360" s="162"/>
      <c r="Z360" s="108"/>
      <c r="AA360" s="108"/>
      <c r="AB360" s="108"/>
      <c r="AC360" s="118"/>
    </row>
    <row r="361" spans="1:29" s="126" customFormat="1" ht="10.5" x14ac:dyDescent="0.2">
      <c r="A361" s="120" t="str">
        <f t="shared" si="32"/>
        <v>L50-I-12-10-30-80-MULT-ASYMPOUS270230</v>
      </c>
      <c r="B361" s="121">
        <v>45570</v>
      </c>
      <c r="C361" s="120" t="s">
        <v>281</v>
      </c>
      <c r="D361" s="278" t="s">
        <v>361</v>
      </c>
      <c r="E361" s="108" t="s">
        <v>87</v>
      </c>
      <c r="F361" s="108" t="s">
        <v>282</v>
      </c>
      <c r="G361" s="108">
        <v>30850255</v>
      </c>
      <c r="H361" s="183">
        <v>0</v>
      </c>
      <c r="I361" s="115">
        <v>4</v>
      </c>
      <c r="J361" s="111">
        <f>VLOOKUP(G361,'[2]Seguimiento WOS TROV'!$H:$L,5,0)</f>
        <v>4</v>
      </c>
      <c r="K361" s="116">
        <f>VLOOKUP(G361,'[2]Seguimiento WOS TROV'!$H:$M,6,0)</f>
        <v>0</v>
      </c>
      <c r="L361" s="116">
        <f>VLOOKUP(G361,'[2]Seguimiento WOS TROV'!$H:$N,7,0)</f>
        <v>0</v>
      </c>
      <c r="M361" s="116">
        <f>VLOOKUP(G361,'[2]Seguimiento WOS TROV'!$H:$O,8,0)</f>
        <v>0</v>
      </c>
      <c r="N361" s="125">
        <f t="shared" si="33"/>
        <v>0</v>
      </c>
      <c r="O361" s="125">
        <f t="shared" si="34"/>
        <v>0</v>
      </c>
      <c r="P361" s="269">
        <v>47.39</v>
      </c>
      <c r="Q361" s="270">
        <f t="shared" si="35"/>
        <v>0</v>
      </c>
      <c r="R361" s="119">
        <v>45575</v>
      </c>
      <c r="S361" s="119"/>
      <c r="T361" s="117">
        <f t="shared" si="38"/>
        <v>45576</v>
      </c>
      <c r="U361" s="117">
        <f t="shared" si="36"/>
        <v>45579</v>
      </c>
      <c r="V361" s="117" t="s">
        <v>560</v>
      </c>
      <c r="W361" s="162" t="s">
        <v>561</v>
      </c>
      <c r="X361" s="162" t="s">
        <v>561</v>
      </c>
      <c r="Y361" s="162"/>
      <c r="Z361" s="108"/>
      <c r="AA361" s="108"/>
      <c r="AB361" s="108"/>
      <c r="AC361" s="118"/>
    </row>
    <row r="362" spans="1:29" s="126" customFormat="1" ht="10.5" x14ac:dyDescent="0.2">
      <c r="A362" s="120" t="str">
        <f t="shared" si="32"/>
        <v>L50-I-12-10-35-90-MULT-40X60POUS270151</v>
      </c>
      <c r="B362" s="121">
        <v>45570</v>
      </c>
      <c r="C362" s="120" t="s">
        <v>758</v>
      </c>
      <c r="D362" s="278" t="s">
        <v>361</v>
      </c>
      <c r="E362" s="108" t="s">
        <v>87</v>
      </c>
      <c r="F362" s="108" t="s">
        <v>537</v>
      </c>
      <c r="G362" s="108">
        <v>30850256</v>
      </c>
      <c r="H362" s="183">
        <v>0</v>
      </c>
      <c r="I362" s="115">
        <v>4</v>
      </c>
      <c r="J362" s="111">
        <f>VLOOKUP(G362,'[2]Seguimiento WOS TROV'!$H:$L,5,0)</f>
        <v>4</v>
      </c>
      <c r="K362" s="116">
        <f>VLOOKUP(G362,'[2]Seguimiento WOS TROV'!$H:$M,6,0)</f>
        <v>0</v>
      </c>
      <c r="L362" s="116">
        <f>VLOOKUP(G362,'[2]Seguimiento WOS TROV'!$H:$N,7,0)</f>
        <v>0</v>
      </c>
      <c r="M362" s="116">
        <f>VLOOKUP(G362,'[2]Seguimiento WOS TROV'!$H:$O,8,0)</f>
        <v>0</v>
      </c>
      <c r="N362" s="125">
        <f t="shared" si="33"/>
        <v>0</v>
      </c>
      <c r="O362" s="125">
        <f t="shared" si="34"/>
        <v>0</v>
      </c>
      <c r="P362" s="269">
        <v>49.18</v>
      </c>
      <c r="Q362" s="270">
        <f t="shared" si="35"/>
        <v>0</v>
      </c>
      <c r="R362" s="119">
        <v>45575</v>
      </c>
      <c r="S362" s="119"/>
      <c r="T362" s="117">
        <f t="shared" si="38"/>
        <v>45576</v>
      </c>
      <c r="U362" s="117">
        <f t="shared" si="36"/>
        <v>45579</v>
      </c>
      <c r="V362" s="117" t="s">
        <v>560</v>
      </c>
      <c r="W362" s="162" t="s">
        <v>561</v>
      </c>
      <c r="X362" s="162" t="s">
        <v>561</v>
      </c>
      <c r="Y362" s="162"/>
      <c r="Z362" s="108"/>
      <c r="AA362" s="108"/>
      <c r="AB362" s="108"/>
      <c r="AC362" s="118"/>
    </row>
    <row r="363" spans="1:29" s="126" customFormat="1" ht="10.5" x14ac:dyDescent="0.2">
      <c r="A363" s="120" t="str">
        <f t="shared" si="32"/>
        <v>L50-I-12-12-30-90-MULT-9X17POUS270232</v>
      </c>
      <c r="B363" s="121">
        <v>45570</v>
      </c>
      <c r="C363" s="120" t="s">
        <v>760</v>
      </c>
      <c r="D363" s="278" t="s">
        <v>361</v>
      </c>
      <c r="E363" s="108" t="s">
        <v>87</v>
      </c>
      <c r="F363" s="108" t="s">
        <v>759</v>
      </c>
      <c r="G363" s="108">
        <v>30850257</v>
      </c>
      <c r="H363" s="183">
        <v>0</v>
      </c>
      <c r="I363" s="115">
        <v>4</v>
      </c>
      <c r="J363" s="111">
        <f>VLOOKUP(G363,'[2]Seguimiento WOS TROV'!$H:$L,5,0)</f>
        <v>4</v>
      </c>
      <c r="K363" s="116">
        <f>VLOOKUP(G363,'[2]Seguimiento WOS TROV'!$H:$M,6,0)</f>
        <v>0</v>
      </c>
      <c r="L363" s="116">
        <f>VLOOKUP(G363,'[2]Seguimiento WOS TROV'!$H:$N,7,0)</f>
        <v>0</v>
      </c>
      <c r="M363" s="116">
        <f>VLOOKUP(G363,'[2]Seguimiento WOS TROV'!$H:$O,8,0)</f>
        <v>0</v>
      </c>
      <c r="N363" s="125">
        <f t="shared" si="33"/>
        <v>0</v>
      </c>
      <c r="O363" s="125">
        <f t="shared" si="34"/>
        <v>0</v>
      </c>
      <c r="P363" s="269">
        <v>49.03</v>
      </c>
      <c r="Q363" s="270">
        <f t="shared" si="35"/>
        <v>0</v>
      </c>
      <c r="R363" s="119">
        <v>45575</v>
      </c>
      <c r="S363" s="119"/>
      <c r="T363" s="117">
        <f t="shared" si="38"/>
        <v>45576</v>
      </c>
      <c r="U363" s="117">
        <f t="shared" si="36"/>
        <v>45579</v>
      </c>
      <c r="V363" s="117" t="s">
        <v>560</v>
      </c>
      <c r="W363" s="162" t="s">
        <v>561</v>
      </c>
      <c r="X363" s="162" t="s">
        <v>561</v>
      </c>
      <c r="Y363" s="162"/>
      <c r="Z363" s="108"/>
      <c r="AA363" s="108"/>
      <c r="AB363" s="108"/>
      <c r="AC363" s="118"/>
    </row>
    <row r="364" spans="1:29" s="126" customFormat="1" ht="10.5" x14ac:dyDescent="0.2">
      <c r="A364" s="120" t="str">
        <f t="shared" si="32"/>
        <v>L50-I-12-12-35-80-MULT-70X70POUS270268</v>
      </c>
      <c r="B364" s="121">
        <v>45570</v>
      </c>
      <c r="C364" s="120" t="s">
        <v>762</v>
      </c>
      <c r="D364" s="278" t="s">
        <v>361</v>
      </c>
      <c r="E364" s="108" t="s">
        <v>87</v>
      </c>
      <c r="F364" s="108" t="s">
        <v>761</v>
      </c>
      <c r="G364" s="108">
        <v>30850258</v>
      </c>
      <c r="H364" s="183">
        <v>0</v>
      </c>
      <c r="I364" s="115">
        <v>4</v>
      </c>
      <c r="J364" s="111">
        <f>VLOOKUP(G364,'[2]Seguimiento WOS TROV'!$H:$L,5,0)</f>
        <v>4</v>
      </c>
      <c r="K364" s="116">
        <f>VLOOKUP(G364,'[2]Seguimiento WOS TROV'!$H:$M,6,0)</f>
        <v>0</v>
      </c>
      <c r="L364" s="116">
        <f>VLOOKUP(G364,'[2]Seguimiento WOS TROV'!$H:$N,7,0)</f>
        <v>0</v>
      </c>
      <c r="M364" s="116">
        <f>VLOOKUP(G364,'[2]Seguimiento WOS TROV'!$H:$O,8,0)</f>
        <v>0</v>
      </c>
      <c r="N364" s="125">
        <f t="shared" si="33"/>
        <v>0</v>
      </c>
      <c r="O364" s="125">
        <f t="shared" si="34"/>
        <v>0</v>
      </c>
      <c r="P364" s="269">
        <v>0</v>
      </c>
      <c r="Q364" s="270">
        <f t="shared" si="35"/>
        <v>0</v>
      </c>
      <c r="R364" s="119">
        <v>45575</v>
      </c>
      <c r="S364" s="119"/>
      <c r="T364" s="117">
        <f t="shared" si="38"/>
        <v>45576</v>
      </c>
      <c r="U364" s="117">
        <f t="shared" si="36"/>
        <v>45579</v>
      </c>
      <c r="V364" s="117" t="s">
        <v>560</v>
      </c>
      <c r="W364" s="162" t="s">
        <v>561</v>
      </c>
      <c r="X364" s="162" t="s">
        <v>561</v>
      </c>
      <c r="Y364" s="162"/>
      <c r="Z364" s="108"/>
      <c r="AA364" s="108"/>
      <c r="AB364" s="108"/>
      <c r="AC364" s="118"/>
    </row>
    <row r="365" spans="1:29" s="126" customFormat="1" ht="10.5" x14ac:dyDescent="0.2">
      <c r="A365" s="120" t="str">
        <f t="shared" si="32"/>
        <v>L50-I-12-12-40-90-MULT-25X75POUS270159</v>
      </c>
      <c r="B365" s="121">
        <v>45570</v>
      </c>
      <c r="C365" s="120" t="s">
        <v>764</v>
      </c>
      <c r="D365" s="278" t="s">
        <v>361</v>
      </c>
      <c r="E365" s="108" t="s">
        <v>87</v>
      </c>
      <c r="F365" s="108" t="s">
        <v>763</v>
      </c>
      <c r="G365" s="108">
        <v>30850259</v>
      </c>
      <c r="H365" s="183">
        <v>0</v>
      </c>
      <c r="I365" s="115">
        <v>4</v>
      </c>
      <c r="J365" s="111">
        <f>VLOOKUP(G365,'[2]Seguimiento WOS TROV'!$H:$L,5,0)</f>
        <v>4</v>
      </c>
      <c r="K365" s="116">
        <f>VLOOKUP(G365,'[2]Seguimiento WOS TROV'!$H:$M,6,0)</f>
        <v>0</v>
      </c>
      <c r="L365" s="116">
        <f>VLOOKUP(G365,'[2]Seguimiento WOS TROV'!$H:$N,7,0)</f>
        <v>0</v>
      </c>
      <c r="M365" s="116">
        <f>VLOOKUP(G365,'[2]Seguimiento WOS TROV'!$H:$O,8,0)</f>
        <v>0</v>
      </c>
      <c r="N365" s="125">
        <f t="shared" si="33"/>
        <v>0</v>
      </c>
      <c r="O365" s="125">
        <f t="shared" si="34"/>
        <v>0</v>
      </c>
      <c r="P365" s="269">
        <v>0</v>
      </c>
      <c r="Q365" s="270">
        <f t="shared" si="35"/>
        <v>0</v>
      </c>
      <c r="R365" s="119">
        <v>45575</v>
      </c>
      <c r="S365" s="119"/>
      <c r="T365" s="117">
        <f t="shared" si="38"/>
        <v>45576</v>
      </c>
      <c r="U365" s="117">
        <f t="shared" si="36"/>
        <v>45579</v>
      </c>
      <c r="V365" s="117" t="s">
        <v>560</v>
      </c>
      <c r="W365" s="162" t="s">
        <v>561</v>
      </c>
      <c r="X365" s="162" t="s">
        <v>561</v>
      </c>
      <c r="Y365" s="162"/>
      <c r="Z365" s="108"/>
      <c r="AA365" s="108"/>
      <c r="AB365" s="108"/>
      <c r="AC365" s="118"/>
    </row>
    <row r="366" spans="1:29" s="126" customFormat="1" ht="13" x14ac:dyDescent="0.2">
      <c r="A366" s="120" t="str">
        <f t="shared" si="32"/>
        <v>L50-E-12-04-30-90-MULT-ASYMPOUS270533</v>
      </c>
      <c r="B366" s="133">
        <v>45569</v>
      </c>
      <c r="C366" s="14" t="s">
        <v>610</v>
      </c>
      <c r="D366" s="278" t="s">
        <v>362</v>
      </c>
      <c r="E366" s="135" t="s">
        <v>87</v>
      </c>
      <c r="F366" s="108" t="s">
        <v>609</v>
      </c>
      <c r="G366" s="108">
        <v>30850178</v>
      </c>
      <c r="H366" s="183">
        <v>0</v>
      </c>
      <c r="I366" s="115">
        <v>70</v>
      </c>
      <c r="J366" s="111">
        <f>VLOOKUP(G366,'[2]Seguimiento WOS TROV'!$H:$L,5,0)</f>
        <v>70</v>
      </c>
      <c r="K366" s="116">
        <f>VLOOKUP(G366,'[2]Seguimiento WOS TROV'!$H:$M,6,0)</f>
        <v>0</v>
      </c>
      <c r="L366" s="116">
        <f>VLOOKUP(G366,'[2]Seguimiento WOS TROV'!$H:$N,7,0)</f>
        <v>0</v>
      </c>
      <c r="M366" s="116">
        <f>VLOOKUP(G366,'[2]Seguimiento WOS TROV'!$H:$O,8,0)</f>
        <v>0</v>
      </c>
      <c r="N366" s="125">
        <f t="shared" si="33"/>
        <v>0</v>
      </c>
      <c r="O366" s="125">
        <f t="shared" si="34"/>
        <v>0</v>
      </c>
      <c r="P366" s="269">
        <v>0</v>
      </c>
      <c r="Q366" s="270">
        <f t="shared" si="35"/>
        <v>0</v>
      </c>
      <c r="R366" s="119">
        <v>45576</v>
      </c>
      <c r="S366" s="119"/>
      <c r="T366" s="117">
        <f t="shared" si="38"/>
        <v>45579</v>
      </c>
      <c r="U366" s="117">
        <f t="shared" si="36"/>
        <v>45580</v>
      </c>
      <c r="V366" s="117" t="s">
        <v>560</v>
      </c>
      <c r="W366" s="162" t="s">
        <v>561</v>
      </c>
      <c r="X366" s="162" t="s">
        <v>561</v>
      </c>
      <c r="Y366" s="162"/>
      <c r="Z366" s="108"/>
      <c r="AA366" s="108"/>
      <c r="AB366" s="108"/>
      <c r="AC366" s="118"/>
    </row>
    <row r="367" spans="1:29" s="126" customFormat="1" ht="13" x14ac:dyDescent="0.2">
      <c r="A367" s="120" t="str">
        <f t="shared" si="32"/>
        <v>L50-E-12-12-30-90-MULT-9X9POUS270423</v>
      </c>
      <c r="B367" s="133">
        <v>45569</v>
      </c>
      <c r="C367" s="14" t="s">
        <v>613</v>
      </c>
      <c r="D367" s="278" t="s">
        <v>362</v>
      </c>
      <c r="E367" s="135" t="s">
        <v>87</v>
      </c>
      <c r="F367" s="108" t="s">
        <v>612</v>
      </c>
      <c r="G367" s="108">
        <v>30850179</v>
      </c>
      <c r="H367" s="183">
        <v>0</v>
      </c>
      <c r="I367" s="115">
        <v>39</v>
      </c>
      <c r="J367" s="111">
        <f>VLOOKUP(G367,'[2]Seguimiento WOS TROV'!$H:$L,5,0)</f>
        <v>39</v>
      </c>
      <c r="K367" s="116">
        <f>VLOOKUP(G367,'[2]Seguimiento WOS TROV'!$H:$M,6,0)</f>
        <v>0</v>
      </c>
      <c r="L367" s="116">
        <f>VLOOKUP(G367,'[2]Seguimiento WOS TROV'!$H:$N,7,0)</f>
        <v>0</v>
      </c>
      <c r="M367" s="116">
        <f>VLOOKUP(G367,'[2]Seguimiento WOS TROV'!$H:$O,8,0)</f>
        <v>0</v>
      </c>
      <c r="N367" s="125">
        <f t="shared" si="33"/>
        <v>0</v>
      </c>
      <c r="O367" s="125">
        <f t="shared" si="34"/>
        <v>0</v>
      </c>
      <c r="P367" s="269">
        <v>0</v>
      </c>
      <c r="Q367" s="270">
        <f t="shared" si="35"/>
        <v>0</v>
      </c>
      <c r="R367" s="119">
        <v>45576</v>
      </c>
      <c r="S367" s="119"/>
      <c r="T367" s="117">
        <f t="shared" si="38"/>
        <v>45579</v>
      </c>
      <c r="U367" s="117">
        <f t="shared" si="36"/>
        <v>45580</v>
      </c>
      <c r="V367" s="117" t="s">
        <v>560</v>
      </c>
      <c r="W367" s="162" t="s">
        <v>561</v>
      </c>
      <c r="X367" s="162" t="s">
        <v>561</v>
      </c>
      <c r="Y367" s="162"/>
      <c r="Z367" s="108"/>
      <c r="AA367" s="108"/>
      <c r="AB367" s="108"/>
      <c r="AC367" s="118"/>
    </row>
    <row r="368" spans="1:29" s="126" customFormat="1" ht="13" x14ac:dyDescent="0.2">
      <c r="A368" s="120" t="str">
        <f t="shared" si="32"/>
        <v>L50-E-12-04-35-80-MULT-55X25POUS270213</v>
      </c>
      <c r="B368" s="133">
        <v>45569</v>
      </c>
      <c r="C368" s="14" t="s">
        <v>620</v>
      </c>
      <c r="D368" s="278" t="s">
        <v>362</v>
      </c>
      <c r="E368" s="135" t="s">
        <v>87</v>
      </c>
      <c r="F368" s="108" t="s">
        <v>619</v>
      </c>
      <c r="G368" s="108">
        <v>30850181</v>
      </c>
      <c r="H368" s="183">
        <v>0</v>
      </c>
      <c r="I368" s="115">
        <v>24</v>
      </c>
      <c r="J368" s="111">
        <f>VLOOKUP(G368,'[2]Seguimiento WOS TROV'!$H:$L,5,0)</f>
        <v>24</v>
      </c>
      <c r="K368" s="116">
        <f>VLOOKUP(G368,'[2]Seguimiento WOS TROV'!$H:$M,6,0)</f>
        <v>0</v>
      </c>
      <c r="L368" s="116">
        <f>VLOOKUP(G368,'[2]Seguimiento WOS TROV'!$H:$N,7,0)</f>
        <v>0</v>
      </c>
      <c r="M368" s="116">
        <f>VLOOKUP(G368,'[2]Seguimiento WOS TROV'!$H:$O,8,0)</f>
        <v>0</v>
      </c>
      <c r="N368" s="125">
        <f t="shared" si="33"/>
        <v>0</v>
      </c>
      <c r="O368" s="125">
        <f t="shared" si="34"/>
        <v>0</v>
      </c>
      <c r="P368" s="269">
        <v>0</v>
      </c>
      <c r="Q368" s="270">
        <f t="shared" si="35"/>
        <v>0</v>
      </c>
      <c r="R368" s="119">
        <v>45576</v>
      </c>
      <c r="S368" s="119"/>
      <c r="T368" s="117">
        <f t="shared" si="38"/>
        <v>45579</v>
      </c>
      <c r="U368" s="117">
        <f t="shared" si="36"/>
        <v>45580</v>
      </c>
      <c r="V368" s="117" t="s">
        <v>560</v>
      </c>
      <c r="W368" s="162" t="s">
        <v>561</v>
      </c>
      <c r="X368" s="162" t="s">
        <v>561</v>
      </c>
      <c r="Y368" s="162"/>
      <c r="Z368" s="108"/>
      <c r="AA368" s="108"/>
      <c r="AB368" s="108"/>
      <c r="AC368" s="118"/>
    </row>
    <row r="369" spans="1:29" s="126" customFormat="1" ht="13" x14ac:dyDescent="0.2">
      <c r="A369" s="120" t="str">
        <f t="shared" si="32"/>
        <v>L50-E-12-08-40-80-MULT-25X75POUS270113</v>
      </c>
      <c r="B369" s="133">
        <v>45569</v>
      </c>
      <c r="C369" s="14" t="s">
        <v>624</v>
      </c>
      <c r="D369" s="278" t="s">
        <v>362</v>
      </c>
      <c r="E369" s="135" t="s">
        <v>87</v>
      </c>
      <c r="F369" s="108" t="s">
        <v>623</v>
      </c>
      <c r="G369" s="108">
        <v>30850182</v>
      </c>
      <c r="H369" s="183">
        <v>0</v>
      </c>
      <c r="I369" s="115">
        <v>24</v>
      </c>
      <c r="J369" s="111">
        <f>VLOOKUP(G369,'[2]Seguimiento WOS TROV'!$H:$L,5,0)</f>
        <v>24</v>
      </c>
      <c r="K369" s="116">
        <f>VLOOKUP(G369,'[2]Seguimiento WOS TROV'!$H:$M,6,0)</f>
        <v>0</v>
      </c>
      <c r="L369" s="116">
        <f>VLOOKUP(G369,'[2]Seguimiento WOS TROV'!$H:$N,7,0)</f>
        <v>0</v>
      </c>
      <c r="M369" s="116">
        <f>VLOOKUP(G369,'[2]Seguimiento WOS TROV'!$H:$O,8,0)</f>
        <v>0</v>
      </c>
      <c r="N369" s="125">
        <f t="shared" si="33"/>
        <v>0</v>
      </c>
      <c r="O369" s="125">
        <f t="shared" si="34"/>
        <v>0</v>
      </c>
      <c r="P369" s="269">
        <v>0</v>
      </c>
      <c r="Q369" s="270">
        <f t="shared" si="35"/>
        <v>0</v>
      </c>
      <c r="R369" s="119">
        <v>45576</v>
      </c>
      <c r="S369" s="119"/>
      <c r="T369" s="117">
        <f t="shared" si="38"/>
        <v>45579</v>
      </c>
      <c r="U369" s="117">
        <f t="shared" si="36"/>
        <v>45580</v>
      </c>
      <c r="V369" s="117" t="s">
        <v>849</v>
      </c>
      <c r="W369" s="162" t="s">
        <v>561</v>
      </c>
      <c r="X369" s="162" t="s">
        <v>561</v>
      </c>
      <c r="Y369" s="162" t="e">
        <f>VLOOKUP(G369,[4]Sheet14!$A:$A,1,0)</f>
        <v>#N/A</v>
      </c>
      <c r="Z369" s="108"/>
      <c r="AA369" s="108"/>
      <c r="AB369" s="108"/>
      <c r="AC369" s="118"/>
    </row>
    <row r="370" spans="1:29" s="126" customFormat="1" ht="13" x14ac:dyDescent="0.2">
      <c r="A370" s="120" t="str">
        <f t="shared" si="32"/>
        <v>L50-E-12-12-40-80-MULT-ASYMPOUS270332</v>
      </c>
      <c r="B370" s="133">
        <v>45569</v>
      </c>
      <c r="C370" s="14" t="s">
        <v>626</v>
      </c>
      <c r="D370" s="278" t="s">
        <v>362</v>
      </c>
      <c r="E370" s="135" t="s">
        <v>87</v>
      </c>
      <c r="F370" s="108" t="s">
        <v>625</v>
      </c>
      <c r="G370" s="108">
        <v>30850183</v>
      </c>
      <c r="H370" s="183">
        <v>0</v>
      </c>
      <c r="I370" s="115">
        <v>21</v>
      </c>
      <c r="J370" s="111">
        <f>VLOOKUP(G370,'[2]Seguimiento WOS TROV'!$H:$L,5,0)</f>
        <v>21</v>
      </c>
      <c r="K370" s="116">
        <f>VLOOKUP(G370,'[2]Seguimiento WOS TROV'!$H:$M,6,0)</f>
        <v>0</v>
      </c>
      <c r="L370" s="116">
        <f>VLOOKUP(G370,'[2]Seguimiento WOS TROV'!$H:$N,7,0)</f>
        <v>0</v>
      </c>
      <c r="M370" s="116">
        <f>VLOOKUP(G370,'[2]Seguimiento WOS TROV'!$H:$O,8,0)</f>
        <v>0</v>
      </c>
      <c r="N370" s="125">
        <f t="shared" si="33"/>
        <v>0</v>
      </c>
      <c r="O370" s="125">
        <f t="shared" si="34"/>
        <v>0</v>
      </c>
      <c r="P370" s="269">
        <v>0</v>
      </c>
      <c r="Q370" s="270">
        <f t="shared" si="35"/>
        <v>0</v>
      </c>
      <c r="R370" s="119">
        <v>45576</v>
      </c>
      <c r="S370" s="119"/>
      <c r="T370" s="117">
        <f t="shared" si="38"/>
        <v>45579</v>
      </c>
      <c r="U370" s="117">
        <f t="shared" si="36"/>
        <v>45580</v>
      </c>
      <c r="V370" s="117" t="s">
        <v>560</v>
      </c>
      <c r="W370" s="162" t="s">
        <v>561</v>
      </c>
      <c r="X370" s="162" t="s">
        <v>561</v>
      </c>
      <c r="Y370" s="162"/>
      <c r="Z370" s="108"/>
      <c r="AA370" s="108"/>
      <c r="AB370" s="108"/>
      <c r="AC370" s="118"/>
    </row>
    <row r="371" spans="1:29" s="126" customFormat="1" ht="13" x14ac:dyDescent="0.2">
      <c r="A371" s="120" t="str">
        <f t="shared" si="32"/>
        <v>L50-E-12-12-30-90-MULT-9X9POUS270449</v>
      </c>
      <c r="B371" s="133">
        <v>45569</v>
      </c>
      <c r="C371" s="14" t="s">
        <v>613</v>
      </c>
      <c r="D371" s="278" t="s">
        <v>362</v>
      </c>
      <c r="E371" s="135" t="s">
        <v>87</v>
      </c>
      <c r="F371" s="108" t="s">
        <v>627</v>
      </c>
      <c r="G371" s="108">
        <v>30850184</v>
      </c>
      <c r="H371" s="183">
        <v>0</v>
      </c>
      <c r="I371" s="115">
        <v>20</v>
      </c>
      <c r="J371" s="111">
        <f>VLOOKUP(G371,'[2]Seguimiento WOS TROV'!$H:$L,5,0)</f>
        <v>20</v>
      </c>
      <c r="K371" s="116">
        <f>VLOOKUP(G371,'[2]Seguimiento WOS TROV'!$H:$M,6,0)</f>
        <v>0</v>
      </c>
      <c r="L371" s="116">
        <f>VLOOKUP(G371,'[2]Seguimiento WOS TROV'!$H:$N,7,0)</f>
        <v>0</v>
      </c>
      <c r="M371" s="116">
        <f>VLOOKUP(G371,'[2]Seguimiento WOS TROV'!$H:$O,8,0)</f>
        <v>0</v>
      </c>
      <c r="N371" s="125">
        <f t="shared" si="33"/>
        <v>0</v>
      </c>
      <c r="O371" s="125">
        <f t="shared" si="34"/>
        <v>0</v>
      </c>
      <c r="P371" s="269">
        <v>0</v>
      </c>
      <c r="Q371" s="270">
        <f t="shared" si="35"/>
        <v>0</v>
      </c>
      <c r="R371" s="119">
        <v>45576</v>
      </c>
      <c r="S371" s="119"/>
      <c r="T371" s="117">
        <f t="shared" si="38"/>
        <v>45579</v>
      </c>
      <c r="U371" s="117">
        <f t="shared" si="36"/>
        <v>45580</v>
      </c>
      <c r="V371" s="117" t="s">
        <v>560</v>
      </c>
      <c r="W371" s="162" t="s">
        <v>561</v>
      </c>
      <c r="X371" s="162" t="s">
        <v>561</v>
      </c>
      <c r="Y371" s="162"/>
      <c r="Z371" s="108"/>
      <c r="AA371" s="108"/>
      <c r="AB371" s="108"/>
      <c r="AC371" s="118"/>
    </row>
    <row r="372" spans="1:29" s="126" customFormat="1" ht="13" x14ac:dyDescent="0.2">
      <c r="A372" s="120" t="str">
        <f t="shared" si="32"/>
        <v>L50-E-12-04-30-80-MULT-40X60POUS270418</v>
      </c>
      <c r="B372" s="133">
        <v>45569</v>
      </c>
      <c r="C372" s="14" t="s">
        <v>629</v>
      </c>
      <c r="D372" s="278" t="s">
        <v>362</v>
      </c>
      <c r="E372" s="135" t="s">
        <v>87</v>
      </c>
      <c r="F372" s="108" t="s">
        <v>628</v>
      </c>
      <c r="G372" s="108">
        <v>30850185</v>
      </c>
      <c r="H372" s="183">
        <v>0</v>
      </c>
      <c r="I372" s="115">
        <v>10</v>
      </c>
      <c r="J372" s="111">
        <f>VLOOKUP(G372,'[2]Seguimiento WOS TROV'!$H:$L,5,0)</f>
        <v>10</v>
      </c>
      <c r="K372" s="116">
        <f>VLOOKUP(G372,'[2]Seguimiento WOS TROV'!$H:$M,6,0)</f>
        <v>0</v>
      </c>
      <c r="L372" s="116">
        <f>VLOOKUP(G372,'[2]Seguimiento WOS TROV'!$H:$N,7,0)</f>
        <v>0</v>
      </c>
      <c r="M372" s="116">
        <f>VLOOKUP(G372,'[2]Seguimiento WOS TROV'!$H:$O,8,0)</f>
        <v>0</v>
      </c>
      <c r="N372" s="125">
        <f t="shared" si="33"/>
        <v>0</v>
      </c>
      <c r="O372" s="125">
        <f t="shared" si="34"/>
        <v>0</v>
      </c>
      <c r="P372" s="269">
        <v>0</v>
      </c>
      <c r="Q372" s="270">
        <f t="shared" si="35"/>
        <v>0</v>
      </c>
      <c r="R372" s="119">
        <v>45576</v>
      </c>
      <c r="S372" s="119"/>
      <c r="T372" s="117">
        <f t="shared" si="38"/>
        <v>45579</v>
      </c>
      <c r="U372" s="117">
        <f t="shared" si="36"/>
        <v>45580</v>
      </c>
      <c r="V372" s="117" t="s">
        <v>560</v>
      </c>
      <c r="W372" s="162" t="s">
        <v>561</v>
      </c>
      <c r="X372" s="162" t="s">
        <v>561</v>
      </c>
      <c r="Y372" s="162" t="e">
        <f>VLOOKUP(G372,[4]Sheet14!$A:$A,1,0)</f>
        <v>#N/A</v>
      </c>
      <c r="Z372" s="108"/>
      <c r="AA372" s="108"/>
      <c r="AB372" s="108"/>
      <c r="AC372" s="118"/>
    </row>
    <row r="373" spans="1:29" s="126" customFormat="1" ht="13" x14ac:dyDescent="0.2">
      <c r="A373" s="120" t="str">
        <f t="shared" si="32"/>
        <v>L50-E-12-12-40-80-MULT-9X9POUS270540</v>
      </c>
      <c r="B373" s="133">
        <v>45569</v>
      </c>
      <c r="C373" s="14" t="s">
        <v>636</v>
      </c>
      <c r="D373" s="278" t="s">
        <v>362</v>
      </c>
      <c r="E373" s="135" t="s">
        <v>87</v>
      </c>
      <c r="F373" s="108" t="s">
        <v>635</v>
      </c>
      <c r="G373" s="108">
        <v>30850188</v>
      </c>
      <c r="H373" s="183">
        <v>0</v>
      </c>
      <c r="I373" s="115">
        <v>6</v>
      </c>
      <c r="J373" s="111">
        <f>VLOOKUP(G373,'[2]Seguimiento WOS TROV'!$H:$L,5,0)</f>
        <v>6</v>
      </c>
      <c r="K373" s="116">
        <f>VLOOKUP(G373,'[2]Seguimiento WOS TROV'!$H:$M,6,0)</f>
        <v>0</v>
      </c>
      <c r="L373" s="116">
        <f>VLOOKUP(G373,'[2]Seguimiento WOS TROV'!$H:$N,7,0)</f>
        <v>0</v>
      </c>
      <c r="M373" s="116">
        <f>VLOOKUP(G373,'[2]Seguimiento WOS TROV'!$H:$O,8,0)</f>
        <v>0</v>
      </c>
      <c r="N373" s="125">
        <f t="shared" si="33"/>
        <v>0</v>
      </c>
      <c r="O373" s="125">
        <f t="shared" si="34"/>
        <v>0</v>
      </c>
      <c r="P373" s="269">
        <v>0</v>
      </c>
      <c r="Q373" s="270">
        <f t="shared" si="35"/>
        <v>0</v>
      </c>
      <c r="R373" s="119">
        <v>45576</v>
      </c>
      <c r="S373" s="119"/>
      <c r="T373" s="117">
        <f t="shared" si="38"/>
        <v>45579</v>
      </c>
      <c r="U373" s="117">
        <f t="shared" si="36"/>
        <v>45580</v>
      </c>
      <c r="V373" s="117" t="s">
        <v>560</v>
      </c>
      <c r="W373" s="162" t="s">
        <v>561</v>
      </c>
      <c r="X373" s="162" t="s">
        <v>561</v>
      </c>
      <c r="Y373" s="162"/>
      <c r="Z373" s="108"/>
      <c r="AA373" s="108"/>
      <c r="AB373" s="108"/>
      <c r="AC373" s="118"/>
    </row>
    <row r="374" spans="1:29" s="126" customFormat="1" ht="13" x14ac:dyDescent="0.2">
      <c r="A374" s="120" t="str">
        <f t="shared" si="32"/>
        <v>L50-E-12-06-30-80-MULT-25X25POUS270436</v>
      </c>
      <c r="B374" s="133">
        <v>45569</v>
      </c>
      <c r="C374" s="14" t="s">
        <v>638</v>
      </c>
      <c r="D374" s="278" t="s">
        <v>362</v>
      </c>
      <c r="E374" s="135" t="s">
        <v>87</v>
      </c>
      <c r="F374" s="108" t="s">
        <v>637</v>
      </c>
      <c r="G374" s="108">
        <v>30850189</v>
      </c>
      <c r="H374" s="183">
        <v>0</v>
      </c>
      <c r="I374" s="115">
        <v>6</v>
      </c>
      <c r="J374" s="111">
        <f>VLOOKUP(G374,'[2]Seguimiento WOS TROV'!$H:$L,5,0)</f>
        <v>6</v>
      </c>
      <c r="K374" s="116">
        <f>VLOOKUP(G374,'[2]Seguimiento WOS TROV'!$H:$M,6,0)</f>
        <v>0</v>
      </c>
      <c r="L374" s="116">
        <f>VLOOKUP(G374,'[2]Seguimiento WOS TROV'!$H:$N,7,0)</f>
        <v>0</v>
      </c>
      <c r="M374" s="116">
        <f>VLOOKUP(G374,'[2]Seguimiento WOS TROV'!$H:$O,8,0)</f>
        <v>0</v>
      </c>
      <c r="N374" s="125">
        <f t="shared" si="33"/>
        <v>0</v>
      </c>
      <c r="O374" s="125">
        <f t="shared" si="34"/>
        <v>0</v>
      </c>
      <c r="P374" s="269">
        <v>0</v>
      </c>
      <c r="Q374" s="270">
        <f t="shared" si="35"/>
        <v>0</v>
      </c>
      <c r="R374" s="119">
        <v>45576</v>
      </c>
      <c r="S374" s="119"/>
      <c r="T374" s="117">
        <f t="shared" si="38"/>
        <v>45579</v>
      </c>
      <c r="U374" s="117">
        <f t="shared" si="36"/>
        <v>45580</v>
      </c>
      <c r="V374" s="117" t="s">
        <v>560</v>
      </c>
      <c r="W374" s="162" t="s">
        <v>561</v>
      </c>
      <c r="X374" s="162" t="s">
        <v>561</v>
      </c>
      <c r="Y374" s="162"/>
      <c r="Z374" s="108"/>
      <c r="AA374" s="108"/>
      <c r="AB374" s="108"/>
      <c r="AC374" s="118"/>
    </row>
    <row r="375" spans="1:29" s="126" customFormat="1" ht="13" x14ac:dyDescent="0.2">
      <c r="A375" s="120" t="str">
        <f t="shared" si="32"/>
        <v>L50-E-12-08-30-80-MULT-LOLPOUS270341</v>
      </c>
      <c r="B375" s="133">
        <v>45569</v>
      </c>
      <c r="C375" s="14" t="s">
        <v>641</v>
      </c>
      <c r="D375" s="278" t="s">
        <v>362</v>
      </c>
      <c r="E375" s="135" t="s">
        <v>87</v>
      </c>
      <c r="F375" s="108" t="s">
        <v>640</v>
      </c>
      <c r="G375" s="108">
        <v>30850190</v>
      </c>
      <c r="H375" s="183">
        <v>0</v>
      </c>
      <c r="I375" s="115">
        <v>6</v>
      </c>
      <c r="J375" s="111">
        <f>VLOOKUP(G375,'[2]Seguimiento WOS TROV'!$H:$L,5,0)</f>
        <v>6</v>
      </c>
      <c r="K375" s="116">
        <f>VLOOKUP(G375,'[2]Seguimiento WOS TROV'!$H:$M,6,0)</f>
        <v>0</v>
      </c>
      <c r="L375" s="116">
        <f>VLOOKUP(G375,'[2]Seguimiento WOS TROV'!$H:$N,7,0)</f>
        <v>0</v>
      </c>
      <c r="M375" s="116">
        <f>VLOOKUP(G375,'[2]Seguimiento WOS TROV'!$H:$O,8,0)</f>
        <v>0</v>
      </c>
      <c r="N375" s="125">
        <f t="shared" si="33"/>
        <v>0</v>
      </c>
      <c r="O375" s="125">
        <f t="shared" si="34"/>
        <v>0</v>
      </c>
      <c r="P375" s="269">
        <v>0</v>
      </c>
      <c r="Q375" s="270">
        <f t="shared" si="35"/>
        <v>0</v>
      </c>
      <c r="R375" s="119">
        <v>45576</v>
      </c>
      <c r="S375" s="119"/>
      <c r="T375" s="117">
        <f t="shared" si="38"/>
        <v>45579</v>
      </c>
      <c r="U375" s="117">
        <f t="shared" si="36"/>
        <v>45580</v>
      </c>
      <c r="V375" s="117" t="s">
        <v>560</v>
      </c>
      <c r="W375" s="162" t="s">
        <v>561</v>
      </c>
      <c r="X375" s="162" t="s">
        <v>561</v>
      </c>
      <c r="Y375" s="162"/>
      <c r="Z375" s="108"/>
      <c r="AA375" s="108"/>
      <c r="AB375" s="108"/>
      <c r="AC375" s="118"/>
    </row>
    <row r="376" spans="1:29" s="126" customFormat="1" ht="13" x14ac:dyDescent="0.2">
      <c r="A376" s="120" t="str">
        <f t="shared" si="32"/>
        <v>L50-E-12-02-27-80-MULT-120POUS269992</v>
      </c>
      <c r="B376" s="133">
        <v>45569</v>
      </c>
      <c r="C376" s="14" t="s">
        <v>643</v>
      </c>
      <c r="D376" s="278" t="s">
        <v>362</v>
      </c>
      <c r="E376" s="135" t="s">
        <v>87</v>
      </c>
      <c r="F376" s="108" t="s">
        <v>642</v>
      </c>
      <c r="G376" s="108">
        <v>30850191</v>
      </c>
      <c r="H376" s="183">
        <v>0</v>
      </c>
      <c r="I376" s="115">
        <v>5</v>
      </c>
      <c r="J376" s="111">
        <f>VLOOKUP(G376,'[2]Seguimiento WOS TROV'!$H:$L,5,0)</f>
        <v>5</v>
      </c>
      <c r="K376" s="116">
        <f>VLOOKUP(G376,'[2]Seguimiento WOS TROV'!$H:$M,6,0)</f>
        <v>0</v>
      </c>
      <c r="L376" s="116">
        <f>VLOOKUP(G376,'[2]Seguimiento WOS TROV'!$H:$N,7,0)</f>
        <v>0</v>
      </c>
      <c r="M376" s="116">
        <f>VLOOKUP(G376,'[2]Seguimiento WOS TROV'!$H:$O,8,0)</f>
        <v>0</v>
      </c>
      <c r="N376" s="125">
        <f t="shared" si="33"/>
        <v>0</v>
      </c>
      <c r="O376" s="125">
        <f t="shared" si="34"/>
        <v>0</v>
      </c>
      <c r="P376" s="269">
        <v>0</v>
      </c>
      <c r="Q376" s="270">
        <f t="shared" si="35"/>
        <v>0</v>
      </c>
      <c r="R376" s="119">
        <v>45576</v>
      </c>
      <c r="S376" s="119"/>
      <c r="T376" s="117">
        <f t="shared" si="38"/>
        <v>45579</v>
      </c>
      <c r="U376" s="117">
        <f t="shared" si="36"/>
        <v>45580</v>
      </c>
      <c r="V376" s="117" t="s">
        <v>560</v>
      </c>
      <c r="W376" s="162" t="s">
        <v>561</v>
      </c>
      <c r="X376" s="162" t="s">
        <v>561</v>
      </c>
      <c r="Y376" s="162"/>
      <c r="Z376" s="108"/>
      <c r="AA376" s="108"/>
      <c r="AB376" s="108"/>
      <c r="AC376" s="118"/>
    </row>
    <row r="377" spans="1:29" s="126" customFormat="1" ht="13" x14ac:dyDescent="0.2">
      <c r="A377" s="120" t="str">
        <f t="shared" si="32"/>
        <v>L50-E-12-08-27-80-MULT-120POUS270538</v>
      </c>
      <c r="B377" s="133">
        <v>45569</v>
      </c>
      <c r="C377" s="14" t="s">
        <v>645</v>
      </c>
      <c r="D377" s="278" t="s">
        <v>362</v>
      </c>
      <c r="E377" s="135" t="s">
        <v>87</v>
      </c>
      <c r="F377" s="108" t="s">
        <v>644</v>
      </c>
      <c r="G377" s="108">
        <v>30850192</v>
      </c>
      <c r="H377" s="183">
        <v>0</v>
      </c>
      <c r="I377" s="115">
        <v>5</v>
      </c>
      <c r="J377" s="111">
        <f>VLOOKUP(G377,'[2]Seguimiento WOS TROV'!$H:$L,5,0)</f>
        <v>5</v>
      </c>
      <c r="K377" s="116">
        <f>VLOOKUP(G377,'[2]Seguimiento WOS TROV'!$H:$M,6,0)</f>
        <v>0</v>
      </c>
      <c r="L377" s="116">
        <f>VLOOKUP(G377,'[2]Seguimiento WOS TROV'!$H:$N,7,0)</f>
        <v>0</v>
      </c>
      <c r="M377" s="116">
        <f>VLOOKUP(G377,'[2]Seguimiento WOS TROV'!$H:$O,8,0)</f>
        <v>0</v>
      </c>
      <c r="N377" s="125">
        <f t="shared" si="33"/>
        <v>0</v>
      </c>
      <c r="O377" s="125">
        <f t="shared" si="34"/>
        <v>0</v>
      </c>
      <c r="P377" s="269">
        <v>0</v>
      </c>
      <c r="Q377" s="270">
        <f t="shared" si="35"/>
        <v>0</v>
      </c>
      <c r="R377" s="119">
        <v>45576</v>
      </c>
      <c r="S377" s="119"/>
      <c r="T377" s="117">
        <f t="shared" si="38"/>
        <v>45579</v>
      </c>
      <c r="U377" s="117">
        <f t="shared" si="36"/>
        <v>45580</v>
      </c>
      <c r="V377" s="117" t="s">
        <v>560</v>
      </c>
      <c r="W377" s="162" t="s">
        <v>561</v>
      </c>
      <c r="X377" s="162" t="s">
        <v>561</v>
      </c>
      <c r="Y377" s="162"/>
      <c r="Z377" s="108"/>
      <c r="AA377" s="108"/>
      <c r="AB377" s="108"/>
      <c r="AC377" s="118"/>
    </row>
    <row r="378" spans="1:29" s="126" customFormat="1" ht="13" x14ac:dyDescent="0.2">
      <c r="A378" s="120" t="str">
        <f t="shared" si="32"/>
        <v>L50-E-12-04-40-80-MULT-15X23POUS270330</v>
      </c>
      <c r="B378" s="133">
        <v>45569</v>
      </c>
      <c r="C378" s="14" t="s">
        <v>648</v>
      </c>
      <c r="D378" s="278" t="s">
        <v>362</v>
      </c>
      <c r="E378" s="135" t="s">
        <v>87</v>
      </c>
      <c r="F378" s="108" t="s">
        <v>647</v>
      </c>
      <c r="G378" s="108">
        <v>30850193</v>
      </c>
      <c r="H378" s="183">
        <v>0</v>
      </c>
      <c r="I378" s="115">
        <v>4</v>
      </c>
      <c r="J378" s="111">
        <f>VLOOKUP(G378,'[2]Seguimiento WOS TROV'!$H:$L,5,0)</f>
        <v>4</v>
      </c>
      <c r="K378" s="116">
        <f>VLOOKUP(G378,'[2]Seguimiento WOS TROV'!$H:$M,6,0)</f>
        <v>0</v>
      </c>
      <c r="L378" s="116">
        <f>VLOOKUP(G378,'[2]Seguimiento WOS TROV'!$H:$N,7,0)</f>
        <v>0</v>
      </c>
      <c r="M378" s="116">
        <f>VLOOKUP(G378,'[2]Seguimiento WOS TROV'!$H:$O,8,0)</f>
        <v>0</v>
      </c>
      <c r="N378" s="125">
        <f t="shared" si="33"/>
        <v>0</v>
      </c>
      <c r="O378" s="125">
        <f t="shared" si="34"/>
        <v>0</v>
      </c>
      <c r="P378" s="269">
        <v>0</v>
      </c>
      <c r="Q378" s="270">
        <f t="shared" si="35"/>
        <v>0</v>
      </c>
      <c r="R378" s="119">
        <v>45576</v>
      </c>
      <c r="S378" s="119"/>
      <c r="T378" s="117">
        <f t="shared" si="38"/>
        <v>45579</v>
      </c>
      <c r="U378" s="117">
        <f t="shared" si="36"/>
        <v>45580</v>
      </c>
      <c r="V378" s="117" t="s">
        <v>560</v>
      </c>
      <c r="W378" s="162" t="s">
        <v>561</v>
      </c>
      <c r="X378" s="162" t="s">
        <v>561</v>
      </c>
      <c r="Y378" s="162"/>
      <c r="Z378" s="108"/>
      <c r="AA378" s="108"/>
      <c r="AB378" s="108"/>
      <c r="AC378" s="118"/>
    </row>
    <row r="379" spans="1:29" s="126" customFormat="1" ht="13" x14ac:dyDescent="0.2">
      <c r="A379" s="120" t="str">
        <f t="shared" si="32"/>
        <v>L50-E-12-06-27-80-MULT-9X17POUS269980</v>
      </c>
      <c r="B379" s="133">
        <v>45569</v>
      </c>
      <c r="C379" s="14" t="s">
        <v>649</v>
      </c>
      <c r="D379" s="278" t="s">
        <v>362</v>
      </c>
      <c r="E379" s="135" t="s">
        <v>87</v>
      </c>
      <c r="F379" s="108" t="s">
        <v>221</v>
      </c>
      <c r="G379" s="108">
        <v>30850194</v>
      </c>
      <c r="H379" s="183">
        <v>0</v>
      </c>
      <c r="I379" s="115">
        <v>4</v>
      </c>
      <c r="J379" s="111">
        <f>VLOOKUP(G379,'[2]Seguimiento WOS TROV'!$H:$L,5,0)</f>
        <v>4</v>
      </c>
      <c r="K379" s="116">
        <f>VLOOKUP(G379,'[2]Seguimiento WOS TROV'!$H:$M,6,0)</f>
        <v>0</v>
      </c>
      <c r="L379" s="116">
        <f>VLOOKUP(G379,'[2]Seguimiento WOS TROV'!$H:$N,7,0)</f>
        <v>0</v>
      </c>
      <c r="M379" s="116">
        <f>VLOOKUP(G379,'[2]Seguimiento WOS TROV'!$H:$O,8,0)</f>
        <v>0</v>
      </c>
      <c r="N379" s="125">
        <f t="shared" si="33"/>
        <v>0</v>
      </c>
      <c r="O379" s="125">
        <f t="shared" si="34"/>
        <v>0</v>
      </c>
      <c r="P379" s="269">
        <v>0</v>
      </c>
      <c r="Q379" s="270">
        <f t="shared" si="35"/>
        <v>0</v>
      </c>
      <c r="R379" s="119">
        <v>45576</v>
      </c>
      <c r="S379" s="119"/>
      <c r="T379" s="117">
        <f t="shared" si="38"/>
        <v>45579</v>
      </c>
      <c r="U379" s="117">
        <f t="shared" si="36"/>
        <v>45580</v>
      </c>
      <c r="V379" s="117" t="s">
        <v>560</v>
      </c>
      <c r="W379" s="162" t="s">
        <v>561</v>
      </c>
      <c r="X379" s="162" t="s">
        <v>561</v>
      </c>
      <c r="Y379" s="162"/>
      <c r="Z379" s="108"/>
      <c r="AA379" s="108"/>
      <c r="AB379" s="108"/>
      <c r="AC379" s="118"/>
    </row>
    <row r="380" spans="1:29" s="126" customFormat="1" ht="13" x14ac:dyDescent="0.2">
      <c r="A380" s="120" t="str">
        <f t="shared" si="32"/>
        <v>L50-E-12-06-40-80-MULT-25X75POUS270164</v>
      </c>
      <c r="B380" s="133">
        <v>45569</v>
      </c>
      <c r="C380" s="14" t="s">
        <v>651</v>
      </c>
      <c r="D380" s="278" t="s">
        <v>362</v>
      </c>
      <c r="E380" s="135" t="s">
        <v>87</v>
      </c>
      <c r="F380" s="108" t="s">
        <v>650</v>
      </c>
      <c r="G380" s="108">
        <v>30850195</v>
      </c>
      <c r="H380" s="183">
        <v>0</v>
      </c>
      <c r="I380" s="115">
        <v>4</v>
      </c>
      <c r="J380" s="111">
        <f>VLOOKUP(G380,'[2]Seguimiento WOS TROV'!$H:$L,5,0)</f>
        <v>4</v>
      </c>
      <c r="K380" s="116">
        <f>VLOOKUP(G380,'[2]Seguimiento WOS TROV'!$H:$M,6,0)</f>
        <v>0</v>
      </c>
      <c r="L380" s="116">
        <f>VLOOKUP(G380,'[2]Seguimiento WOS TROV'!$H:$N,7,0)</f>
        <v>0</v>
      </c>
      <c r="M380" s="116">
        <f>VLOOKUP(G380,'[2]Seguimiento WOS TROV'!$H:$O,8,0)</f>
        <v>0</v>
      </c>
      <c r="N380" s="125">
        <f t="shared" si="33"/>
        <v>0</v>
      </c>
      <c r="O380" s="125">
        <f t="shared" si="34"/>
        <v>0</v>
      </c>
      <c r="P380" s="269">
        <v>0</v>
      </c>
      <c r="Q380" s="270">
        <f t="shared" si="35"/>
        <v>0</v>
      </c>
      <c r="R380" s="119">
        <v>45576</v>
      </c>
      <c r="S380" s="119"/>
      <c r="T380" s="117">
        <f t="shared" si="38"/>
        <v>45579</v>
      </c>
      <c r="U380" s="117">
        <f t="shared" si="36"/>
        <v>45580</v>
      </c>
      <c r="V380" s="117" t="s">
        <v>560</v>
      </c>
      <c r="W380" s="162" t="s">
        <v>561</v>
      </c>
      <c r="X380" s="162" t="s">
        <v>561</v>
      </c>
      <c r="Y380" s="162"/>
      <c r="Z380" s="108"/>
      <c r="AA380" s="108"/>
      <c r="AB380" s="108"/>
      <c r="AC380" s="118"/>
    </row>
    <row r="381" spans="1:29" s="126" customFormat="1" ht="13" x14ac:dyDescent="0.2">
      <c r="A381" s="120" t="str">
        <f t="shared" si="32"/>
        <v>L50-E-12-08-40-80-MULT-9X59POUS270292</v>
      </c>
      <c r="B381" s="133">
        <v>45569</v>
      </c>
      <c r="C381" s="14" t="s">
        <v>653</v>
      </c>
      <c r="D381" s="278" t="s">
        <v>362</v>
      </c>
      <c r="E381" s="135" t="s">
        <v>87</v>
      </c>
      <c r="F381" s="108" t="s">
        <v>652</v>
      </c>
      <c r="G381" s="108">
        <v>30850196</v>
      </c>
      <c r="H381" s="183">
        <v>0</v>
      </c>
      <c r="I381" s="115">
        <v>4</v>
      </c>
      <c r="J381" s="111">
        <f>VLOOKUP(G381,'[2]Seguimiento WOS TROV'!$H:$L,5,0)</f>
        <v>4</v>
      </c>
      <c r="K381" s="116">
        <f>VLOOKUP(G381,'[2]Seguimiento WOS TROV'!$H:$M,6,0)</f>
        <v>0</v>
      </c>
      <c r="L381" s="116">
        <f>VLOOKUP(G381,'[2]Seguimiento WOS TROV'!$H:$N,7,0)</f>
        <v>0</v>
      </c>
      <c r="M381" s="116">
        <f>VLOOKUP(G381,'[2]Seguimiento WOS TROV'!$H:$O,8,0)</f>
        <v>0</v>
      </c>
      <c r="N381" s="125">
        <f t="shared" si="33"/>
        <v>0</v>
      </c>
      <c r="O381" s="125">
        <f t="shared" si="34"/>
        <v>0</v>
      </c>
      <c r="P381" s="269">
        <v>0</v>
      </c>
      <c r="Q381" s="270">
        <f t="shared" si="35"/>
        <v>0</v>
      </c>
      <c r="R381" s="119">
        <v>45576</v>
      </c>
      <c r="S381" s="119"/>
      <c r="T381" s="117">
        <f t="shared" si="38"/>
        <v>45579</v>
      </c>
      <c r="U381" s="117">
        <f t="shared" si="36"/>
        <v>45580</v>
      </c>
      <c r="V381" s="117" t="s">
        <v>560</v>
      </c>
      <c r="W381" s="162" t="s">
        <v>561</v>
      </c>
      <c r="X381" s="162" t="s">
        <v>561</v>
      </c>
      <c r="Y381" s="162"/>
      <c r="Z381" s="108"/>
      <c r="AA381" s="108"/>
      <c r="AB381" s="108"/>
      <c r="AC381" s="118"/>
    </row>
    <row r="382" spans="1:29" s="126" customFormat="1" ht="13" x14ac:dyDescent="0.2">
      <c r="A382" s="120" t="str">
        <f t="shared" si="32"/>
        <v>L50-E-12-10-35-80-MULT-40X60POUS270157</v>
      </c>
      <c r="B382" s="133">
        <v>45569</v>
      </c>
      <c r="C382" s="14" t="s">
        <v>655</v>
      </c>
      <c r="D382" s="278" t="s">
        <v>362</v>
      </c>
      <c r="E382" s="135" t="s">
        <v>87</v>
      </c>
      <c r="F382" s="108" t="s">
        <v>654</v>
      </c>
      <c r="G382" s="108">
        <v>30850260</v>
      </c>
      <c r="H382" s="183">
        <v>0</v>
      </c>
      <c r="I382" s="115">
        <v>4</v>
      </c>
      <c r="J382" s="111">
        <f>VLOOKUP(G382,'[2]Seguimiento WOS TROV'!$H:$L,5,0)</f>
        <v>4</v>
      </c>
      <c r="K382" s="116">
        <f>VLOOKUP(G382,'[2]Seguimiento WOS TROV'!$H:$M,6,0)</f>
        <v>0</v>
      </c>
      <c r="L382" s="116">
        <f>VLOOKUP(G382,'[2]Seguimiento WOS TROV'!$H:$N,7,0)</f>
        <v>0</v>
      </c>
      <c r="M382" s="116">
        <f>VLOOKUP(G382,'[2]Seguimiento WOS TROV'!$H:$O,8,0)</f>
        <v>0</v>
      </c>
      <c r="N382" s="125">
        <f t="shared" si="33"/>
        <v>0</v>
      </c>
      <c r="O382" s="125">
        <f t="shared" si="34"/>
        <v>0</v>
      </c>
      <c r="P382" s="269">
        <v>0</v>
      </c>
      <c r="Q382" s="270">
        <f t="shared" si="35"/>
        <v>0</v>
      </c>
      <c r="R382" s="119">
        <v>45579</v>
      </c>
      <c r="S382" s="119"/>
      <c r="T382" s="117">
        <f t="shared" si="38"/>
        <v>45580</v>
      </c>
      <c r="U382" s="117">
        <f t="shared" si="36"/>
        <v>45581</v>
      </c>
      <c r="V382" s="117" t="s">
        <v>560</v>
      </c>
      <c r="W382" s="162" t="s">
        <v>561</v>
      </c>
      <c r="X382" s="162" t="s">
        <v>1003</v>
      </c>
      <c r="Y382" s="162"/>
      <c r="Z382" s="108"/>
      <c r="AA382" s="108"/>
      <c r="AB382" s="108"/>
      <c r="AC382" s="118"/>
    </row>
    <row r="383" spans="1:29" s="126" customFormat="1" ht="13" x14ac:dyDescent="0.2">
      <c r="A383" s="120" t="str">
        <f t="shared" si="32"/>
        <v>L50-E-12-12-27-80-MULT-120POUS270245</v>
      </c>
      <c r="B383" s="133">
        <v>45569</v>
      </c>
      <c r="C383" s="14" t="s">
        <v>657</v>
      </c>
      <c r="D383" s="278" t="s">
        <v>362</v>
      </c>
      <c r="E383" s="135" t="s">
        <v>87</v>
      </c>
      <c r="F383" s="108" t="s">
        <v>656</v>
      </c>
      <c r="G383" s="108">
        <v>30850198</v>
      </c>
      <c r="H383" s="183">
        <v>0</v>
      </c>
      <c r="I383" s="115">
        <v>4</v>
      </c>
      <c r="J383" s="111">
        <f>VLOOKUP(G383,'[2]Seguimiento WOS TROV'!$H:$L,5,0)</f>
        <v>4</v>
      </c>
      <c r="K383" s="116">
        <f>VLOOKUP(G383,'[2]Seguimiento WOS TROV'!$H:$M,6,0)</f>
        <v>0</v>
      </c>
      <c r="L383" s="116">
        <f>VLOOKUP(G383,'[2]Seguimiento WOS TROV'!$H:$N,7,0)</f>
        <v>0</v>
      </c>
      <c r="M383" s="116">
        <f>VLOOKUP(G383,'[2]Seguimiento WOS TROV'!$H:$O,8,0)</f>
        <v>0</v>
      </c>
      <c r="N383" s="125">
        <f t="shared" si="33"/>
        <v>0</v>
      </c>
      <c r="O383" s="125">
        <f t="shared" si="34"/>
        <v>0</v>
      </c>
      <c r="P383" s="269">
        <v>0</v>
      </c>
      <c r="Q383" s="270">
        <f t="shared" si="35"/>
        <v>0</v>
      </c>
      <c r="R383" s="119">
        <v>45579</v>
      </c>
      <c r="S383" s="119"/>
      <c r="T383" s="117">
        <f t="shared" si="38"/>
        <v>45580</v>
      </c>
      <c r="U383" s="117">
        <f t="shared" si="36"/>
        <v>45581</v>
      </c>
      <c r="V383" s="117" t="s">
        <v>560</v>
      </c>
      <c r="W383" s="162" t="s">
        <v>561</v>
      </c>
      <c r="X383" s="162" t="s">
        <v>561</v>
      </c>
      <c r="Y383" s="162"/>
      <c r="Z383" s="108"/>
      <c r="AA383" s="108"/>
      <c r="AB383" s="108"/>
      <c r="AC383" s="118"/>
    </row>
    <row r="384" spans="1:29" s="126" customFormat="1" ht="13" x14ac:dyDescent="0.2">
      <c r="A384" s="120" t="str">
        <f t="shared" si="32"/>
        <v>L50-E-12-12-30-90-MULT-40X60POUS270500</v>
      </c>
      <c r="B384" s="133">
        <v>45569</v>
      </c>
      <c r="C384" s="14" t="s">
        <v>616</v>
      </c>
      <c r="D384" s="278" t="s">
        <v>362</v>
      </c>
      <c r="E384" s="135" t="s">
        <v>87</v>
      </c>
      <c r="F384" s="108" t="s">
        <v>658</v>
      </c>
      <c r="G384" s="108">
        <v>30850199</v>
      </c>
      <c r="H384" s="183">
        <v>0</v>
      </c>
      <c r="I384" s="115">
        <v>4</v>
      </c>
      <c r="J384" s="111">
        <f>VLOOKUP(G384,'[2]Seguimiento WOS TROV'!$H:$L,5,0)</f>
        <v>4</v>
      </c>
      <c r="K384" s="116">
        <f>VLOOKUP(G384,'[2]Seguimiento WOS TROV'!$H:$M,6,0)</f>
        <v>0</v>
      </c>
      <c r="L384" s="116">
        <f>VLOOKUP(G384,'[2]Seguimiento WOS TROV'!$H:$N,7,0)</f>
        <v>0</v>
      </c>
      <c r="M384" s="116">
        <f>VLOOKUP(G384,'[2]Seguimiento WOS TROV'!$H:$O,8,0)</f>
        <v>0</v>
      </c>
      <c r="N384" s="125">
        <f t="shared" si="33"/>
        <v>0</v>
      </c>
      <c r="O384" s="125">
        <f t="shared" si="34"/>
        <v>0</v>
      </c>
      <c r="P384" s="269">
        <v>47.56</v>
      </c>
      <c r="Q384" s="270">
        <f t="shared" si="35"/>
        <v>0</v>
      </c>
      <c r="R384" s="119">
        <v>45579</v>
      </c>
      <c r="S384" s="119"/>
      <c r="T384" s="117">
        <f t="shared" si="38"/>
        <v>45580</v>
      </c>
      <c r="U384" s="117">
        <f t="shared" si="36"/>
        <v>45581</v>
      </c>
      <c r="V384" s="117" t="s">
        <v>560</v>
      </c>
      <c r="W384" s="162" t="s">
        <v>561</v>
      </c>
      <c r="X384" s="162" t="s">
        <v>561</v>
      </c>
      <c r="Y384" s="162" t="e">
        <f>VLOOKUP(G384,[4]Sheet14!$A:$A,1,0)</f>
        <v>#N/A</v>
      </c>
      <c r="Z384" s="108"/>
      <c r="AA384" s="108"/>
      <c r="AB384" s="108"/>
      <c r="AC384" s="118"/>
    </row>
    <row r="385" spans="1:29" s="126" customFormat="1" ht="13" x14ac:dyDescent="0.2">
      <c r="A385" s="120" t="str">
        <f t="shared" si="32"/>
        <v>L50-E-12-04-35-90-MULT-9X29POUS270144</v>
      </c>
      <c r="B385" s="133">
        <v>45569</v>
      </c>
      <c r="C385" s="14" t="s">
        <v>659</v>
      </c>
      <c r="D385" s="278" t="s">
        <v>362</v>
      </c>
      <c r="E385" s="135" t="s">
        <v>87</v>
      </c>
      <c r="F385" s="108" t="s">
        <v>190</v>
      </c>
      <c r="G385" s="108">
        <v>30850200</v>
      </c>
      <c r="H385" s="183">
        <v>0</v>
      </c>
      <c r="I385" s="115">
        <v>3</v>
      </c>
      <c r="J385" s="111">
        <f>VLOOKUP(G385,'[2]Seguimiento WOS TROV'!$H:$L,5,0)</f>
        <v>3</v>
      </c>
      <c r="K385" s="116">
        <f>VLOOKUP(G385,'[2]Seguimiento WOS TROV'!$H:$M,6,0)</f>
        <v>0</v>
      </c>
      <c r="L385" s="116">
        <f>VLOOKUP(G385,'[2]Seguimiento WOS TROV'!$H:$N,7,0)</f>
        <v>0</v>
      </c>
      <c r="M385" s="116">
        <f>VLOOKUP(G385,'[2]Seguimiento WOS TROV'!$H:$O,8,0)</f>
        <v>0</v>
      </c>
      <c r="N385" s="125">
        <f t="shared" si="33"/>
        <v>0</v>
      </c>
      <c r="O385" s="125">
        <f t="shared" si="34"/>
        <v>0</v>
      </c>
      <c r="P385" s="269">
        <v>0</v>
      </c>
      <c r="Q385" s="270">
        <f t="shared" si="35"/>
        <v>0</v>
      </c>
      <c r="R385" s="119">
        <v>45579</v>
      </c>
      <c r="S385" s="119"/>
      <c r="T385" s="117">
        <f t="shared" si="38"/>
        <v>45580</v>
      </c>
      <c r="U385" s="117">
        <f t="shared" si="36"/>
        <v>45581</v>
      </c>
      <c r="V385" s="117" t="s">
        <v>560</v>
      </c>
      <c r="W385" s="162" t="s">
        <v>561</v>
      </c>
      <c r="X385" s="162" t="s">
        <v>561</v>
      </c>
      <c r="Y385" s="162"/>
      <c r="Z385" s="108"/>
      <c r="AA385" s="108"/>
      <c r="AB385" s="108"/>
      <c r="AC385" s="118"/>
    </row>
    <row r="386" spans="1:29" s="126" customFormat="1" ht="13" x14ac:dyDescent="0.2">
      <c r="A386" s="120" t="str">
        <f t="shared" ref="A386:A449" si="39">CONCATENATE(C386,F386)</f>
        <v>L50-E-12-06-30-80-MULT-9X59POUS270444</v>
      </c>
      <c r="B386" s="133">
        <v>45569</v>
      </c>
      <c r="C386" s="14" t="s">
        <v>662</v>
      </c>
      <c r="D386" s="278" t="s">
        <v>362</v>
      </c>
      <c r="E386" s="135" t="s">
        <v>87</v>
      </c>
      <c r="F386" s="108" t="s">
        <v>661</v>
      </c>
      <c r="G386" s="108">
        <v>30850201</v>
      </c>
      <c r="H386" s="183">
        <v>0</v>
      </c>
      <c r="I386" s="115">
        <v>3</v>
      </c>
      <c r="J386" s="111">
        <f>VLOOKUP(G386,'[2]Seguimiento WOS TROV'!$H:$L,5,0)</f>
        <v>3</v>
      </c>
      <c r="K386" s="116">
        <f>VLOOKUP(G386,'[2]Seguimiento WOS TROV'!$H:$M,6,0)</f>
        <v>0</v>
      </c>
      <c r="L386" s="116">
        <f>VLOOKUP(G386,'[2]Seguimiento WOS TROV'!$H:$N,7,0)</f>
        <v>0</v>
      </c>
      <c r="M386" s="116">
        <f>VLOOKUP(G386,'[2]Seguimiento WOS TROV'!$H:$O,8,0)</f>
        <v>0</v>
      </c>
      <c r="N386" s="125">
        <f t="shared" ref="N386:N449" si="40">J386-I386</f>
        <v>0</v>
      </c>
      <c r="O386" s="125">
        <f t="shared" ref="O386:O449" si="41">+N386*-1</f>
        <v>0</v>
      </c>
      <c r="P386" s="269">
        <v>0</v>
      </c>
      <c r="Q386" s="270">
        <f t="shared" ref="Q386:Q449" si="42">+P386*O386</f>
        <v>0</v>
      </c>
      <c r="R386" s="119">
        <v>45579</v>
      </c>
      <c r="S386" s="119"/>
      <c r="T386" s="117">
        <f t="shared" si="38"/>
        <v>45580</v>
      </c>
      <c r="U386" s="117">
        <f t="shared" si="36"/>
        <v>45581</v>
      </c>
      <c r="V386" s="117" t="s">
        <v>560</v>
      </c>
      <c r="W386" s="162" t="s">
        <v>561</v>
      </c>
      <c r="X386" s="162" t="s">
        <v>561</v>
      </c>
      <c r="Y386" s="162" t="e">
        <f>VLOOKUP(G386,[4]Sheet14!$A:$A,1,0)</f>
        <v>#N/A</v>
      </c>
      <c r="Z386" s="108"/>
      <c r="AA386" s="108"/>
      <c r="AB386" s="108"/>
      <c r="AC386" s="118"/>
    </row>
    <row r="387" spans="1:29" s="126" customFormat="1" ht="13" x14ac:dyDescent="0.2">
      <c r="A387" s="120" t="str">
        <f t="shared" si="39"/>
        <v>L50-E-12-06-30-80-MULT-9X9POUS270424</v>
      </c>
      <c r="B387" s="133">
        <v>45569</v>
      </c>
      <c r="C387" s="14" t="s">
        <v>664</v>
      </c>
      <c r="D387" s="278" t="s">
        <v>362</v>
      </c>
      <c r="E387" s="135" t="s">
        <v>87</v>
      </c>
      <c r="F387" s="108" t="s">
        <v>663</v>
      </c>
      <c r="G387" s="108">
        <v>30850202</v>
      </c>
      <c r="H387" s="183">
        <v>0</v>
      </c>
      <c r="I387" s="115">
        <v>3</v>
      </c>
      <c r="J387" s="111">
        <f>VLOOKUP(G387,'[2]Seguimiento WOS TROV'!$H:$L,5,0)</f>
        <v>3</v>
      </c>
      <c r="K387" s="116">
        <f>VLOOKUP(G387,'[2]Seguimiento WOS TROV'!$H:$M,6,0)</f>
        <v>0</v>
      </c>
      <c r="L387" s="116">
        <f>VLOOKUP(G387,'[2]Seguimiento WOS TROV'!$H:$N,7,0)</f>
        <v>0</v>
      </c>
      <c r="M387" s="116">
        <f>VLOOKUP(G387,'[2]Seguimiento WOS TROV'!$H:$O,8,0)</f>
        <v>0</v>
      </c>
      <c r="N387" s="125">
        <f t="shared" si="40"/>
        <v>0</v>
      </c>
      <c r="O387" s="125">
        <f t="shared" si="41"/>
        <v>0</v>
      </c>
      <c r="P387" s="269">
        <v>0</v>
      </c>
      <c r="Q387" s="270">
        <f t="shared" si="42"/>
        <v>0</v>
      </c>
      <c r="R387" s="119">
        <v>45579</v>
      </c>
      <c r="S387" s="119"/>
      <c r="T387" s="117">
        <f t="shared" si="38"/>
        <v>45580</v>
      </c>
      <c r="U387" s="117">
        <f t="shared" si="36"/>
        <v>45581</v>
      </c>
      <c r="V387" s="117" t="s">
        <v>560</v>
      </c>
      <c r="W387" s="162" t="s">
        <v>561</v>
      </c>
      <c r="X387" s="162" t="s">
        <v>561</v>
      </c>
      <c r="Y387" s="162"/>
      <c r="Z387" s="108"/>
      <c r="AA387" s="108"/>
      <c r="AB387" s="108"/>
      <c r="AC387" s="118"/>
    </row>
    <row r="388" spans="1:29" s="126" customFormat="1" ht="13" x14ac:dyDescent="0.2">
      <c r="A388" s="120" t="str">
        <f t="shared" si="39"/>
        <v>L50-E-12-06-30-90-MULT-120POUS270380</v>
      </c>
      <c r="B388" s="133">
        <v>45569</v>
      </c>
      <c r="C388" s="14" t="s">
        <v>666</v>
      </c>
      <c r="D388" s="278" t="s">
        <v>362</v>
      </c>
      <c r="E388" s="135" t="s">
        <v>87</v>
      </c>
      <c r="F388" s="108" t="s">
        <v>665</v>
      </c>
      <c r="G388" s="108">
        <v>30850203</v>
      </c>
      <c r="H388" s="183">
        <v>0</v>
      </c>
      <c r="I388" s="115">
        <v>3</v>
      </c>
      <c r="J388" s="111">
        <f>VLOOKUP(G388,'[2]Seguimiento WOS TROV'!$H:$L,5,0)</f>
        <v>3</v>
      </c>
      <c r="K388" s="116">
        <f>VLOOKUP(G388,'[2]Seguimiento WOS TROV'!$H:$M,6,0)</f>
        <v>0</v>
      </c>
      <c r="L388" s="116">
        <f>VLOOKUP(G388,'[2]Seguimiento WOS TROV'!$H:$N,7,0)</f>
        <v>0</v>
      </c>
      <c r="M388" s="116">
        <f>VLOOKUP(G388,'[2]Seguimiento WOS TROV'!$H:$O,8,0)</f>
        <v>0</v>
      </c>
      <c r="N388" s="125">
        <f t="shared" si="40"/>
        <v>0</v>
      </c>
      <c r="O388" s="125">
        <f t="shared" si="41"/>
        <v>0</v>
      </c>
      <c r="P388" s="269">
        <v>46.05</v>
      </c>
      <c r="Q388" s="270">
        <f t="shared" si="42"/>
        <v>0</v>
      </c>
      <c r="R388" s="119">
        <v>45579</v>
      </c>
      <c r="S388" s="119"/>
      <c r="T388" s="117">
        <f t="shared" si="38"/>
        <v>45580</v>
      </c>
      <c r="U388" s="117">
        <f t="shared" si="36"/>
        <v>45581</v>
      </c>
      <c r="V388" s="117" t="s">
        <v>560</v>
      </c>
      <c r="W388" s="162" t="s">
        <v>561</v>
      </c>
      <c r="X388" s="162" t="s">
        <v>561</v>
      </c>
      <c r="Y388" s="162" t="e">
        <f>VLOOKUP(G388,[4]Sheet14!$A:$A,1,0)</f>
        <v>#N/A</v>
      </c>
      <c r="Z388" s="108"/>
      <c r="AA388" s="108"/>
      <c r="AB388" s="108"/>
      <c r="AC388" s="118"/>
    </row>
    <row r="389" spans="1:29" s="126" customFormat="1" ht="13" x14ac:dyDescent="0.2">
      <c r="A389" s="120" t="str">
        <f t="shared" si="39"/>
        <v>L50-E-12-10-35-90-MULT-120POUS270372</v>
      </c>
      <c r="B389" s="133">
        <v>45569</v>
      </c>
      <c r="C389" s="14" t="s">
        <v>670</v>
      </c>
      <c r="D389" s="278" t="s">
        <v>362</v>
      </c>
      <c r="E389" s="135" t="s">
        <v>87</v>
      </c>
      <c r="F389" s="108" t="s">
        <v>669</v>
      </c>
      <c r="G389" s="108">
        <v>30850205</v>
      </c>
      <c r="H389" s="183">
        <v>0</v>
      </c>
      <c r="I389" s="115">
        <v>3</v>
      </c>
      <c r="J389" s="111">
        <f>VLOOKUP(G389,'[2]Seguimiento WOS TROV'!$H:$L,5,0)</f>
        <v>3</v>
      </c>
      <c r="K389" s="116">
        <f>VLOOKUP(G389,'[2]Seguimiento WOS TROV'!$H:$M,6,0)</f>
        <v>0</v>
      </c>
      <c r="L389" s="116">
        <f>VLOOKUP(G389,'[2]Seguimiento WOS TROV'!$H:$N,7,0)</f>
        <v>0</v>
      </c>
      <c r="M389" s="116">
        <f>VLOOKUP(G389,'[2]Seguimiento WOS TROV'!$H:$O,8,0)</f>
        <v>0</v>
      </c>
      <c r="N389" s="125">
        <f t="shared" si="40"/>
        <v>0</v>
      </c>
      <c r="O389" s="125">
        <f t="shared" si="41"/>
        <v>0</v>
      </c>
      <c r="P389" s="269">
        <v>0</v>
      </c>
      <c r="Q389" s="270">
        <f t="shared" si="42"/>
        <v>0</v>
      </c>
      <c r="R389" s="119">
        <v>45579</v>
      </c>
      <c r="S389" s="119"/>
      <c r="T389" s="117">
        <f t="shared" si="38"/>
        <v>45580</v>
      </c>
      <c r="U389" s="117">
        <f t="shared" si="36"/>
        <v>45581</v>
      </c>
      <c r="V389" s="117" t="s">
        <v>560</v>
      </c>
      <c r="W389" s="162" t="s">
        <v>561</v>
      </c>
      <c r="X389" s="162" t="s">
        <v>1003</v>
      </c>
      <c r="Y389" s="162"/>
      <c r="Z389" s="108"/>
      <c r="AA389" s="108"/>
      <c r="AB389" s="108"/>
      <c r="AC389" s="118"/>
    </row>
    <row r="390" spans="1:29" s="126" customFormat="1" ht="13" x14ac:dyDescent="0.2">
      <c r="A390" s="120" t="str">
        <f t="shared" si="39"/>
        <v>L50-E-12-10-35-90-MULT-9X29POUS270372</v>
      </c>
      <c r="B390" s="133">
        <v>45569</v>
      </c>
      <c r="C390" s="14" t="s">
        <v>671</v>
      </c>
      <c r="D390" s="278" t="s">
        <v>362</v>
      </c>
      <c r="E390" s="135" t="s">
        <v>87</v>
      </c>
      <c r="F390" s="108" t="s">
        <v>669</v>
      </c>
      <c r="G390" s="108">
        <v>30850206</v>
      </c>
      <c r="H390" s="183">
        <v>0</v>
      </c>
      <c r="I390" s="115">
        <v>3</v>
      </c>
      <c r="J390" s="111">
        <f>VLOOKUP(G390,'[2]Seguimiento WOS TROV'!$H:$L,5,0)</f>
        <v>3</v>
      </c>
      <c r="K390" s="116">
        <f>VLOOKUP(G390,'[2]Seguimiento WOS TROV'!$H:$M,6,0)</f>
        <v>0</v>
      </c>
      <c r="L390" s="116">
        <f>VLOOKUP(G390,'[2]Seguimiento WOS TROV'!$H:$N,7,0)</f>
        <v>0</v>
      </c>
      <c r="M390" s="116">
        <f>VLOOKUP(G390,'[2]Seguimiento WOS TROV'!$H:$O,8,0)</f>
        <v>0</v>
      </c>
      <c r="N390" s="125">
        <f t="shared" si="40"/>
        <v>0</v>
      </c>
      <c r="O390" s="125">
        <f t="shared" si="41"/>
        <v>0</v>
      </c>
      <c r="P390" s="269">
        <v>49.28</v>
      </c>
      <c r="Q390" s="270">
        <f t="shared" si="42"/>
        <v>0</v>
      </c>
      <c r="R390" s="119">
        <v>45579</v>
      </c>
      <c r="S390" s="119"/>
      <c r="T390" s="117">
        <f t="shared" si="38"/>
        <v>45580</v>
      </c>
      <c r="U390" s="117">
        <f t="shared" si="36"/>
        <v>45581</v>
      </c>
      <c r="V390" s="117" t="s">
        <v>560</v>
      </c>
      <c r="W390" s="162" t="s">
        <v>561</v>
      </c>
      <c r="X390" s="162" t="s">
        <v>561</v>
      </c>
      <c r="Y390" s="162" t="e">
        <f>VLOOKUP(G390,[4]Sheet14!$A:$A,1,0)</f>
        <v>#N/A</v>
      </c>
      <c r="Z390" s="108"/>
      <c r="AA390" s="108"/>
      <c r="AB390" s="108"/>
      <c r="AC390" s="118"/>
    </row>
    <row r="391" spans="1:29" s="126" customFormat="1" ht="13" x14ac:dyDescent="0.2">
      <c r="A391" s="120" t="str">
        <f t="shared" si="39"/>
        <v>L50-E-12-10-27-80-MULT-120POUS270505</v>
      </c>
      <c r="B391" s="133">
        <v>45569</v>
      </c>
      <c r="C391" s="14" t="s">
        <v>673</v>
      </c>
      <c r="D391" s="278" t="s">
        <v>362</v>
      </c>
      <c r="E391" s="135" t="s">
        <v>87</v>
      </c>
      <c r="F391" s="108" t="s">
        <v>672</v>
      </c>
      <c r="G391" s="108">
        <v>30850207</v>
      </c>
      <c r="H391" s="183">
        <v>0</v>
      </c>
      <c r="I391" s="115">
        <v>2</v>
      </c>
      <c r="J391" s="111">
        <f>VLOOKUP(G391,'[2]Seguimiento WOS TROV'!$H:$L,5,0)</f>
        <v>2</v>
      </c>
      <c r="K391" s="116">
        <f>VLOOKUP(G391,'[2]Seguimiento WOS TROV'!$H:$M,6,0)</f>
        <v>0</v>
      </c>
      <c r="L391" s="116">
        <f>VLOOKUP(G391,'[2]Seguimiento WOS TROV'!$H:$N,7,0)</f>
        <v>0</v>
      </c>
      <c r="M391" s="116">
        <f>VLOOKUP(G391,'[2]Seguimiento WOS TROV'!$H:$O,8,0)</f>
        <v>0</v>
      </c>
      <c r="N391" s="125">
        <f t="shared" si="40"/>
        <v>0</v>
      </c>
      <c r="O391" s="125">
        <f t="shared" si="41"/>
        <v>0</v>
      </c>
      <c r="P391" s="269">
        <v>0</v>
      </c>
      <c r="Q391" s="270">
        <f t="shared" si="42"/>
        <v>0</v>
      </c>
      <c r="R391" s="119">
        <v>45579</v>
      </c>
      <c r="S391" s="119"/>
      <c r="T391" s="117">
        <f t="shared" si="38"/>
        <v>45580</v>
      </c>
      <c r="U391" s="117">
        <f t="shared" si="36"/>
        <v>45581</v>
      </c>
      <c r="V391" s="117" t="s">
        <v>560</v>
      </c>
      <c r="W391" s="162" t="s">
        <v>561</v>
      </c>
      <c r="X391" s="162" t="s">
        <v>561</v>
      </c>
      <c r="Y391" s="162"/>
      <c r="Z391" s="108"/>
      <c r="AA391" s="108"/>
      <c r="AB391" s="108"/>
      <c r="AC391" s="118"/>
    </row>
    <row r="392" spans="1:29" s="126" customFormat="1" ht="13" x14ac:dyDescent="0.2">
      <c r="A392" s="120" t="str">
        <f t="shared" si="39"/>
        <v>L50-E-12-12-27-80-MULT-120POUS270295</v>
      </c>
      <c r="B392" s="133">
        <v>45569</v>
      </c>
      <c r="C392" s="14" t="s">
        <v>657</v>
      </c>
      <c r="D392" s="278" t="s">
        <v>362</v>
      </c>
      <c r="E392" s="135" t="s">
        <v>87</v>
      </c>
      <c r="F392" s="108" t="s">
        <v>674</v>
      </c>
      <c r="G392" s="108">
        <v>30850208</v>
      </c>
      <c r="H392" s="183">
        <v>0</v>
      </c>
      <c r="I392" s="115">
        <v>2</v>
      </c>
      <c r="J392" s="111">
        <f>VLOOKUP(G392,'[2]Seguimiento WOS TROV'!$H:$L,5,0)</f>
        <v>2</v>
      </c>
      <c r="K392" s="116">
        <f>VLOOKUP(G392,'[2]Seguimiento WOS TROV'!$H:$M,6,0)</f>
        <v>0</v>
      </c>
      <c r="L392" s="116">
        <f>VLOOKUP(G392,'[2]Seguimiento WOS TROV'!$H:$N,7,0)</f>
        <v>0</v>
      </c>
      <c r="M392" s="116">
        <f>VLOOKUP(G392,'[2]Seguimiento WOS TROV'!$H:$O,8,0)</f>
        <v>0</v>
      </c>
      <c r="N392" s="125">
        <f t="shared" si="40"/>
        <v>0</v>
      </c>
      <c r="O392" s="125">
        <f t="shared" si="41"/>
        <v>0</v>
      </c>
      <c r="P392" s="269">
        <v>0</v>
      </c>
      <c r="Q392" s="270">
        <f t="shared" si="42"/>
        <v>0</v>
      </c>
      <c r="R392" s="119">
        <v>45579</v>
      </c>
      <c r="S392" s="119"/>
      <c r="T392" s="117">
        <f t="shared" si="38"/>
        <v>45580</v>
      </c>
      <c r="U392" s="117">
        <f t="shared" si="36"/>
        <v>45581</v>
      </c>
      <c r="V392" s="117" t="s">
        <v>560</v>
      </c>
      <c r="W392" s="162" t="s">
        <v>561</v>
      </c>
      <c r="X392" s="162" t="s">
        <v>561</v>
      </c>
      <c r="Y392" s="162"/>
      <c r="Z392" s="108"/>
      <c r="AA392" s="108"/>
      <c r="AB392" s="108"/>
      <c r="AC392" s="118"/>
    </row>
    <row r="393" spans="1:29" s="126" customFormat="1" ht="13" x14ac:dyDescent="0.2">
      <c r="A393" s="120" t="str">
        <f t="shared" si="39"/>
        <v>L50-E-12-12-30-80-MULT-25X45POUS270163</v>
      </c>
      <c r="B393" s="133">
        <v>45569</v>
      </c>
      <c r="C393" s="14" t="s">
        <v>676</v>
      </c>
      <c r="D393" s="278" t="s">
        <v>362</v>
      </c>
      <c r="E393" s="135" t="s">
        <v>87</v>
      </c>
      <c r="F393" s="108" t="s">
        <v>219</v>
      </c>
      <c r="G393" s="108">
        <v>30850209</v>
      </c>
      <c r="H393" s="183">
        <v>0</v>
      </c>
      <c r="I393" s="115">
        <v>2</v>
      </c>
      <c r="J393" s="111">
        <f>VLOOKUP(G393,'[2]Seguimiento WOS TROV'!$H:$L,5,0)</f>
        <v>2</v>
      </c>
      <c r="K393" s="116">
        <f>VLOOKUP(G393,'[2]Seguimiento WOS TROV'!$H:$M,6,0)</f>
        <v>0</v>
      </c>
      <c r="L393" s="116">
        <f>VLOOKUP(G393,'[2]Seguimiento WOS TROV'!$H:$N,7,0)</f>
        <v>0</v>
      </c>
      <c r="M393" s="116">
        <f>VLOOKUP(G393,'[2]Seguimiento WOS TROV'!$H:$O,8,0)</f>
        <v>0</v>
      </c>
      <c r="N393" s="125">
        <f t="shared" si="40"/>
        <v>0</v>
      </c>
      <c r="O393" s="125">
        <f t="shared" si="41"/>
        <v>0</v>
      </c>
      <c r="P393" s="269">
        <v>0</v>
      </c>
      <c r="Q393" s="270">
        <f t="shared" si="42"/>
        <v>0</v>
      </c>
      <c r="R393" s="119">
        <v>45579</v>
      </c>
      <c r="S393" s="119"/>
      <c r="T393" s="117">
        <f t="shared" si="38"/>
        <v>45580</v>
      </c>
      <c r="U393" s="117">
        <f t="shared" si="36"/>
        <v>45581</v>
      </c>
      <c r="V393" s="117" t="s">
        <v>560</v>
      </c>
      <c r="W393" s="162" t="s">
        <v>561</v>
      </c>
      <c r="X393" s="162" t="s">
        <v>561</v>
      </c>
      <c r="Y393" s="162"/>
      <c r="Z393" s="108"/>
      <c r="AA393" s="108"/>
      <c r="AB393" s="108"/>
      <c r="AC393" s="118"/>
    </row>
    <row r="394" spans="1:29" s="126" customFormat="1" ht="13" x14ac:dyDescent="0.2">
      <c r="A394" s="120" t="str">
        <f t="shared" si="39"/>
        <v>L50-E-12-12-30-80-MULT-40X60POUS270043</v>
      </c>
      <c r="B394" s="133">
        <v>45569</v>
      </c>
      <c r="C394" s="14" t="s">
        <v>678</v>
      </c>
      <c r="D394" s="278" t="s">
        <v>362</v>
      </c>
      <c r="E394" s="135" t="s">
        <v>87</v>
      </c>
      <c r="F394" s="108" t="s">
        <v>677</v>
      </c>
      <c r="G394" s="108">
        <v>30850210</v>
      </c>
      <c r="H394" s="183">
        <v>0</v>
      </c>
      <c r="I394" s="115">
        <v>2</v>
      </c>
      <c r="J394" s="111">
        <f>VLOOKUP(G394,'[2]Seguimiento WOS TROV'!$H:$L,5,0)</f>
        <v>2</v>
      </c>
      <c r="K394" s="116">
        <f>VLOOKUP(G394,'[2]Seguimiento WOS TROV'!$H:$M,6,0)</f>
        <v>0</v>
      </c>
      <c r="L394" s="116">
        <f>VLOOKUP(G394,'[2]Seguimiento WOS TROV'!$H:$N,7,0)</f>
        <v>0</v>
      </c>
      <c r="M394" s="116">
        <f>VLOOKUP(G394,'[2]Seguimiento WOS TROV'!$H:$O,8,0)</f>
        <v>0</v>
      </c>
      <c r="N394" s="125">
        <f t="shared" si="40"/>
        <v>0</v>
      </c>
      <c r="O394" s="125">
        <f t="shared" si="41"/>
        <v>0</v>
      </c>
      <c r="P394" s="269">
        <v>0</v>
      </c>
      <c r="Q394" s="270">
        <f t="shared" si="42"/>
        <v>0</v>
      </c>
      <c r="R394" s="119">
        <v>45579</v>
      </c>
      <c r="S394" s="119"/>
      <c r="T394" s="117">
        <f t="shared" si="38"/>
        <v>45580</v>
      </c>
      <c r="U394" s="117">
        <f t="shared" si="36"/>
        <v>45581</v>
      </c>
      <c r="V394" s="117" t="s">
        <v>560</v>
      </c>
      <c r="W394" s="162" t="s">
        <v>561</v>
      </c>
      <c r="X394" s="162" t="s">
        <v>561</v>
      </c>
      <c r="Y394" s="162"/>
      <c r="Z394" s="108"/>
      <c r="AA394" s="108"/>
      <c r="AB394" s="108"/>
      <c r="AC394" s="118"/>
    </row>
    <row r="395" spans="1:29" s="126" customFormat="1" ht="13" x14ac:dyDescent="0.2">
      <c r="A395" s="120" t="str">
        <f t="shared" si="39"/>
        <v>L50-E-12-04-30-80-MULT-25X25POUS270343</v>
      </c>
      <c r="B395" s="133">
        <v>45569</v>
      </c>
      <c r="C395" s="14" t="s">
        <v>680</v>
      </c>
      <c r="D395" s="278" t="s">
        <v>362</v>
      </c>
      <c r="E395" s="135" t="s">
        <v>87</v>
      </c>
      <c r="F395" s="108" t="s">
        <v>679</v>
      </c>
      <c r="G395" s="108">
        <v>30850211</v>
      </c>
      <c r="H395" s="183">
        <v>0</v>
      </c>
      <c r="I395" s="115">
        <v>1</v>
      </c>
      <c r="J395" s="111">
        <f>VLOOKUP(G395,'[2]Seguimiento WOS TROV'!$H:$L,5,0)</f>
        <v>1</v>
      </c>
      <c r="K395" s="116">
        <f>VLOOKUP(G395,'[2]Seguimiento WOS TROV'!$H:$M,6,0)</f>
        <v>0</v>
      </c>
      <c r="L395" s="116">
        <f>VLOOKUP(G395,'[2]Seguimiento WOS TROV'!$H:$N,7,0)</f>
        <v>0</v>
      </c>
      <c r="M395" s="116">
        <f>VLOOKUP(G395,'[2]Seguimiento WOS TROV'!$H:$O,8,0)</f>
        <v>0</v>
      </c>
      <c r="N395" s="125">
        <f t="shared" si="40"/>
        <v>0</v>
      </c>
      <c r="O395" s="125">
        <f t="shared" si="41"/>
        <v>0</v>
      </c>
      <c r="P395" s="269">
        <v>0</v>
      </c>
      <c r="Q395" s="270">
        <f t="shared" si="42"/>
        <v>0</v>
      </c>
      <c r="R395" s="119">
        <v>45579</v>
      </c>
      <c r="S395" s="119"/>
      <c r="T395" s="117">
        <f t="shared" si="38"/>
        <v>45580</v>
      </c>
      <c r="U395" s="117">
        <f t="shared" si="36"/>
        <v>45581</v>
      </c>
      <c r="V395" s="117" t="s">
        <v>560</v>
      </c>
      <c r="W395" s="162" t="s">
        <v>561</v>
      </c>
      <c r="X395" s="162" t="s">
        <v>561</v>
      </c>
      <c r="Y395" s="162"/>
      <c r="Z395" s="108"/>
      <c r="AA395" s="108"/>
      <c r="AB395" s="108"/>
      <c r="AC395" s="118"/>
    </row>
    <row r="396" spans="1:29" s="126" customFormat="1" ht="13" x14ac:dyDescent="0.2">
      <c r="A396" s="120" t="str">
        <f t="shared" si="39"/>
        <v>L50-E-12-08-27-80-MULT-15X35POUS270053</v>
      </c>
      <c r="B396" s="133">
        <v>45569</v>
      </c>
      <c r="C396" s="14" t="s">
        <v>682</v>
      </c>
      <c r="D396" s="278" t="s">
        <v>362</v>
      </c>
      <c r="E396" s="135" t="s">
        <v>87</v>
      </c>
      <c r="F396" s="108" t="s">
        <v>681</v>
      </c>
      <c r="G396" s="108">
        <v>30850212</v>
      </c>
      <c r="H396" s="183">
        <v>0</v>
      </c>
      <c r="I396" s="115">
        <v>1</v>
      </c>
      <c r="J396" s="111">
        <f>VLOOKUP(G396,'[2]Seguimiento WOS TROV'!$H:$L,5,0)</f>
        <v>1</v>
      </c>
      <c r="K396" s="116">
        <f>VLOOKUP(G396,'[2]Seguimiento WOS TROV'!$H:$M,6,0)</f>
        <v>0</v>
      </c>
      <c r="L396" s="116">
        <f>VLOOKUP(G396,'[2]Seguimiento WOS TROV'!$H:$N,7,0)</f>
        <v>0</v>
      </c>
      <c r="M396" s="116">
        <f>VLOOKUP(G396,'[2]Seguimiento WOS TROV'!$H:$O,8,0)</f>
        <v>0</v>
      </c>
      <c r="N396" s="125">
        <f t="shared" si="40"/>
        <v>0</v>
      </c>
      <c r="O396" s="125">
        <f t="shared" si="41"/>
        <v>0</v>
      </c>
      <c r="P396" s="269">
        <v>0</v>
      </c>
      <c r="Q396" s="270">
        <f t="shared" si="42"/>
        <v>0</v>
      </c>
      <c r="R396" s="119">
        <v>45579</v>
      </c>
      <c r="S396" s="119"/>
      <c r="T396" s="117">
        <f t="shared" si="38"/>
        <v>45580</v>
      </c>
      <c r="U396" s="117">
        <f t="shared" si="36"/>
        <v>45581</v>
      </c>
      <c r="V396" s="117" t="s">
        <v>560</v>
      </c>
      <c r="W396" s="162" t="s">
        <v>561</v>
      </c>
      <c r="X396" s="162" t="s">
        <v>561</v>
      </c>
      <c r="Y396" s="162"/>
      <c r="Z396" s="108"/>
      <c r="AA396" s="108"/>
      <c r="AB396" s="108"/>
      <c r="AC396" s="118"/>
    </row>
    <row r="397" spans="1:29" s="126" customFormat="1" ht="13" x14ac:dyDescent="0.2">
      <c r="A397" s="120" t="str">
        <f t="shared" si="39"/>
        <v>L50-E-12-10-27-80-MULT-9X29POUS269998</v>
      </c>
      <c r="B397" s="133">
        <v>45569</v>
      </c>
      <c r="C397" s="14" t="s">
        <v>684</v>
      </c>
      <c r="D397" s="278" t="s">
        <v>362</v>
      </c>
      <c r="E397" s="135" t="s">
        <v>87</v>
      </c>
      <c r="F397" s="108" t="s">
        <v>683</v>
      </c>
      <c r="G397" s="108">
        <v>30850213</v>
      </c>
      <c r="H397" s="183">
        <v>0</v>
      </c>
      <c r="I397" s="115">
        <v>1</v>
      </c>
      <c r="J397" s="111">
        <f>VLOOKUP(G397,'[2]Seguimiento WOS TROV'!$H:$L,5,0)</f>
        <v>1</v>
      </c>
      <c r="K397" s="116">
        <f>VLOOKUP(G397,'[2]Seguimiento WOS TROV'!$H:$M,6,0)</f>
        <v>0</v>
      </c>
      <c r="L397" s="116">
        <f>VLOOKUP(G397,'[2]Seguimiento WOS TROV'!$H:$N,7,0)</f>
        <v>0</v>
      </c>
      <c r="M397" s="116">
        <f>VLOOKUP(G397,'[2]Seguimiento WOS TROV'!$H:$O,8,0)</f>
        <v>0</v>
      </c>
      <c r="N397" s="125">
        <f t="shared" si="40"/>
        <v>0</v>
      </c>
      <c r="O397" s="125">
        <f t="shared" si="41"/>
        <v>0</v>
      </c>
      <c r="P397" s="269">
        <v>0</v>
      </c>
      <c r="Q397" s="270">
        <f t="shared" si="42"/>
        <v>0</v>
      </c>
      <c r="R397" s="119">
        <v>45579</v>
      </c>
      <c r="S397" s="119"/>
      <c r="T397" s="117">
        <f t="shared" si="38"/>
        <v>45580</v>
      </c>
      <c r="U397" s="117">
        <f t="shared" si="36"/>
        <v>45581</v>
      </c>
      <c r="V397" s="117" t="s">
        <v>560</v>
      </c>
      <c r="W397" s="162" t="s">
        <v>561</v>
      </c>
      <c r="X397" s="162" t="s">
        <v>561</v>
      </c>
      <c r="Y397" s="162"/>
      <c r="Z397" s="108"/>
      <c r="AA397" s="108"/>
      <c r="AB397" s="108"/>
      <c r="AC397" s="118"/>
    </row>
    <row r="398" spans="1:29" s="126" customFormat="1" ht="10.5" x14ac:dyDescent="0.2">
      <c r="A398" s="120" t="str">
        <f t="shared" si="39"/>
        <v>L35-I-12-02-30-80-MULT-120POUS270360</v>
      </c>
      <c r="B398" s="121">
        <v>45574</v>
      </c>
      <c r="C398" s="120" t="s">
        <v>111</v>
      </c>
      <c r="D398" s="278" t="s">
        <v>360</v>
      </c>
      <c r="E398" s="108" t="s">
        <v>87</v>
      </c>
      <c r="F398" s="108" t="s">
        <v>508</v>
      </c>
      <c r="G398" s="108">
        <v>30850267</v>
      </c>
      <c r="H398" s="183">
        <v>0</v>
      </c>
      <c r="I398" s="115">
        <v>8</v>
      </c>
      <c r="J398" s="111">
        <f>VLOOKUP(G398,'[2]Seguimiento WOS TROV'!$H:$L,5,0)</f>
        <v>8</v>
      </c>
      <c r="K398" s="116">
        <f>VLOOKUP(G398,'[2]Seguimiento WOS TROV'!$H:$M,6,0)</f>
        <v>0</v>
      </c>
      <c r="L398" s="116">
        <f>VLOOKUP(G398,'[2]Seguimiento WOS TROV'!$H:$N,7,0)</f>
        <v>0</v>
      </c>
      <c r="M398" s="116">
        <f>VLOOKUP(G398,'[2]Seguimiento WOS TROV'!$H:$O,8,0)</f>
        <v>0</v>
      </c>
      <c r="N398" s="125">
        <f t="shared" si="40"/>
        <v>0</v>
      </c>
      <c r="O398" s="125">
        <f t="shared" si="41"/>
        <v>0</v>
      </c>
      <c r="P398" s="269">
        <v>38.020000000000003</v>
      </c>
      <c r="Q398" s="270">
        <f t="shared" si="42"/>
        <v>0</v>
      </c>
      <c r="R398" s="119">
        <v>45579</v>
      </c>
      <c r="S398" s="119"/>
      <c r="T398" s="117">
        <f t="shared" si="38"/>
        <v>45580</v>
      </c>
      <c r="U398" s="117">
        <f t="shared" si="36"/>
        <v>45581</v>
      </c>
      <c r="V398" s="117" t="s">
        <v>560</v>
      </c>
      <c r="W398" s="162" t="s">
        <v>561</v>
      </c>
      <c r="X398" s="162" t="s">
        <v>561</v>
      </c>
      <c r="Y398" s="162"/>
      <c r="Z398" s="108"/>
      <c r="AA398" s="108"/>
      <c r="AB398" s="108"/>
      <c r="AC398" s="118"/>
    </row>
    <row r="399" spans="1:29" s="126" customFormat="1" ht="10.5" x14ac:dyDescent="0.2">
      <c r="A399" s="120" t="str">
        <f t="shared" si="39"/>
        <v>L35-I-12-04-30-80-MULT-120POUS270254</v>
      </c>
      <c r="B399" s="121">
        <v>45574</v>
      </c>
      <c r="C399" s="120" t="s">
        <v>113</v>
      </c>
      <c r="D399" s="278" t="s">
        <v>360</v>
      </c>
      <c r="E399" s="108" t="s">
        <v>87</v>
      </c>
      <c r="F399" s="108" t="s">
        <v>513</v>
      </c>
      <c r="G399" s="108">
        <v>30850268</v>
      </c>
      <c r="H399" s="183">
        <v>0</v>
      </c>
      <c r="I399" s="115">
        <v>22</v>
      </c>
      <c r="J399" s="111">
        <f>VLOOKUP(G399,'[2]Seguimiento WOS TROV'!$H:$L,5,0)</f>
        <v>22</v>
      </c>
      <c r="K399" s="116">
        <f>VLOOKUP(G399,'[2]Seguimiento WOS TROV'!$H:$M,6,0)</f>
        <v>0</v>
      </c>
      <c r="L399" s="116">
        <f>VLOOKUP(G399,'[2]Seguimiento WOS TROV'!$H:$N,7,0)</f>
        <v>0</v>
      </c>
      <c r="M399" s="116">
        <f>VLOOKUP(G399,'[2]Seguimiento WOS TROV'!$H:$O,8,0)</f>
        <v>0</v>
      </c>
      <c r="N399" s="125">
        <f t="shared" si="40"/>
        <v>0</v>
      </c>
      <c r="O399" s="125">
        <f t="shared" si="41"/>
        <v>0</v>
      </c>
      <c r="P399" s="269">
        <v>38.020000000000003</v>
      </c>
      <c r="Q399" s="270">
        <f t="shared" si="42"/>
        <v>0</v>
      </c>
      <c r="R399" s="119">
        <v>45579</v>
      </c>
      <c r="S399" s="119"/>
      <c r="T399" s="117">
        <f t="shared" si="38"/>
        <v>45580</v>
      </c>
      <c r="U399" s="117">
        <f t="shared" si="36"/>
        <v>45581</v>
      </c>
      <c r="V399" s="117" t="s">
        <v>560</v>
      </c>
      <c r="W399" s="162" t="s">
        <v>561</v>
      </c>
      <c r="X399" s="162" t="s">
        <v>561</v>
      </c>
      <c r="Y399" s="162"/>
      <c r="Z399" s="108"/>
      <c r="AA399" s="108"/>
      <c r="AB399" s="108"/>
      <c r="AC399" s="118"/>
    </row>
    <row r="400" spans="1:29" s="126" customFormat="1" ht="10.5" x14ac:dyDescent="0.2">
      <c r="A400" s="120" t="str">
        <f t="shared" si="39"/>
        <v>L35-I-12-04-35-80-MULT-120POUS270391</v>
      </c>
      <c r="B400" s="121">
        <v>45574</v>
      </c>
      <c r="C400" s="120" t="s">
        <v>490</v>
      </c>
      <c r="D400" s="278" t="s">
        <v>360</v>
      </c>
      <c r="E400" s="108" t="s">
        <v>87</v>
      </c>
      <c r="F400" s="108" t="s">
        <v>790</v>
      </c>
      <c r="G400" s="108">
        <v>30850269</v>
      </c>
      <c r="H400" s="183">
        <v>0</v>
      </c>
      <c r="I400" s="115">
        <v>8</v>
      </c>
      <c r="J400" s="111">
        <f>VLOOKUP(G400,'[2]Seguimiento WOS TROV'!$H:$L,5,0)</f>
        <v>8</v>
      </c>
      <c r="K400" s="116">
        <f>VLOOKUP(G400,'[2]Seguimiento WOS TROV'!$H:$M,6,0)</f>
        <v>0</v>
      </c>
      <c r="L400" s="116">
        <f>VLOOKUP(G400,'[2]Seguimiento WOS TROV'!$H:$N,7,0)</f>
        <v>0</v>
      </c>
      <c r="M400" s="116">
        <f>VLOOKUP(G400,'[2]Seguimiento WOS TROV'!$H:$O,8,0)</f>
        <v>0</v>
      </c>
      <c r="N400" s="125">
        <f t="shared" si="40"/>
        <v>0</v>
      </c>
      <c r="O400" s="125">
        <f t="shared" si="41"/>
        <v>0</v>
      </c>
      <c r="P400" s="269">
        <v>38.020000000000003</v>
      </c>
      <c r="Q400" s="270">
        <f t="shared" si="42"/>
        <v>0</v>
      </c>
      <c r="R400" s="119">
        <v>45579</v>
      </c>
      <c r="S400" s="119"/>
      <c r="T400" s="117">
        <f t="shared" si="38"/>
        <v>45580</v>
      </c>
      <c r="U400" s="117">
        <f t="shared" si="36"/>
        <v>45581</v>
      </c>
      <c r="V400" s="117" t="s">
        <v>560</v>
      </c>
      <c r="W400" s="162" t="s">
        <v>561</v>
      </c>
      <c r="X400" s="162" t="s">
        <v>561</v>
      </c>
      <c r="Y400" s="162"/>
      <c r="Z400" s="108"/>
      <c r="AA400" s="108"/>
      <c r="AB400" s="108"/>
      <c r="AC400" s="118"/>
    </row>
    <row r="401" spans="1:29" s="126" customFormat="1" ht="10.5" x14ac:dyDescent="0.2">
      <c r="A401" s="120" t="str">
        <f t="shared" si="39"/>
        <v>L35-I-12-06-22-80-MULT-120POUS270429</v>
      </c>
      <c r="B401" s="121">
        <v>45574</v>
      </c>
      <c r="C401" s="120" t="s">
        <v>792</v>
      </c>
      <c r="D401" s="278" t="s">
        <v>360</v>
      </c>
      <c r="E401" s="108" t="s">
        <v>87</v>
      </c>
      <c r="F401" s="108" t="s">
        <v>722</v>
      </c>
      <c r="G401" s="108">
        <v>30850271</v>
      </c>
      <c r="H401" s="183">
        <v>0</v>
      </c>
      <c r="I401" s="115">
        <v>24</v>
      </c>
      <c r="J401" s="111">
        <f>VLOOKUP(G401,'[2]Seguimiento WOS TROV'!$H:$L,5,0)</f>
        <v>24</v>
      </c>
      <c r="K401" s="116">
        <f>VLOOKUP(G401,'[2]Seguimiento WOS TROV'!$H:$M,6,0)</f>
        <v>0</v>
      </c>
      <c r="L401" s="116">
        <f>VLOOKUP(G401,'[2]Seguimiento WOS TROV'!$H:$N,7,0)</f>
        <v>0</v>
      </c>
      <c r="M401" s="116">
        <f>VLOOKUP(G401,'[2]Seguimiento WOS TROV'!$H:$O,8,0)</f>
        <v>0</v>
      </c>
      <c r="N401" s="125">
        <f t="shared" si="40"/>
        <v>0</v>
      </c>
      <c r="O401" s="125">
        <f t="shared" si="41"/>
        <v>0</v>
      </c>
      <c r="P401" s="269">
        <v>0</v>
      </c>
      <c r="Q401" s="270">
        <f t="shared" si="42"/>
        <v>0</v>
      </c>
      <c r="R401" s="119">
        <v>45579</v>
      </c>
      <c r="S401" s="119"/>
      <c r="T401" s="117">
        <v>45635</v>
      </c>
      <c r="U401" s="117">
        <f t="shared" si="36"/>
        <v>45636</v>
      </c>
      <c r="V401" s="117" t="s">
        <v>560</v>
      </c>
      <c r="W401" s="162" t="s">
        <v>561</v>
      </c>
      <c r="X401" s="162" t="s">
        <v>561</v>
      </c>
      <c r="Y401" s="162"/>
      <c r="Z401" s="108"/>
      <c r="AA401" s="108"/>
      <c r="AB401" s="108"/>
      <c r="AC401" s="118"/>
    </row>
    <row r="402" spans="1:29" s="126" customFormat="1" ht="10.5" x14ac:dyDescent="0.2">
      <c r="A402" s="120" t="str">
        <f t="shared" si="39"/>
        <v>L35-I-12-08-30-80-MULT-120POUS270379</v>
      </c>
      <c r="B402" s="121">
        <v>45574</v>
      </c>
      <c r="C402" s="120" t="s">
        <v>793</v>
      </c>
      <c r="D402" s="278" t="s">
        <v>360</v>
      </c>
      <c r="E402" s="108" t="s">
        <v>87</v>
      </c>
      <c r="F402" s="108" t="s">
        <v>501</v>
      </c>
      <c r="G402" s="108">
        <v>30850273</v>
      </c>
      <c r="H402" s="183">
        <v>0</v>
      </c>
      <c r="I402" s="115">
        <v>122</v>
      </c>
      <c r="J402" s="111">
        <f>VLOOKUP(G402,'[2]Seguimiento WOS TROV'!$H:$L,5,0)</f>
        <v>122</v>
      </c>
      <c r="K402" s="116">
        <f>VLOOKUP(G402,'[2]Seguimiento WOS TROV'!$H:$M,6,0)</f>
        <v>0</v>
      </c>
      <c r="L402" s="116">
        <f>VLOOKUP(G402,'[2]Seguimiento WOS TROV'!$H:$N,7,0)</f>
        <v>0</v>
      </c>
      <c r="M402" s="116">
        <f>VLOOKUP(G402,'[2]Seguimiento WOS TROV'!$H:$O,8,0)</f>
        <v>0</v>
      </c>
      <c r="N402" s="125">
        <f t="shared" si="40"/>
        <v>0</v>
      </c>
      <c r="O402" s="125">
        <f t="shared" si="41"/>
        <v>0</v>
      </c>
      <c r="P402" s="269">
        <v>38.020000000000003</v>
      </c>
      <c r="Q402" s="270">
        <f t="shared" si="42"/>
        <v>0</v>
      </c>
      <c r="R402" s="119">
        <v>45579</v>
      </c>
      <c r="S402" s="119"/>
      <c r="T402" s="117">
        <f t="shared" ref="T402:T465" si="43">WORKDAY(R402,1)</f>
        <v>45580</v>
      </c>
      <c r="U402" s="117">
        <f t="shared" si="36"/>
        <v>45581</v>
      </c>
      <c r="V402" s="117" t="s">
        <v>560</v>
      </c>
      <c r="W402" s="162" t="s">
        <v>561</v>
      </c>
      <c r="X402" s="162" t="s">
        <v>561</v>
      </c>
      <c r="Y402" s="162" t="e">
        <f>VLOOKUP(G402,[4]Sheet14!$A:$A,1,0)</f>
        <v>#N/A</v>
      </c>
      <c r="Z402" s="108"/>
      <c r="AA402" s="108"/>
      <c r="AB402" s="108"/>
      <c r="AC402" s="118"/>
    </row>
    <row r="403" spans="1:29" s="126" customFormat="1" ht="10.5" x14ac:dyDescent="0.2">
      <c r="A403" s="120" t="str">
        <f t="shared" si="39"/>
        <v>L35-I-12-08-30-80-MULT-120POUS270489</v>
      </c>
      <c r="B403" s="121">
        <v>45574</v>
      </c>
      <c r="C403" s="120" t="s">
        <v>793</v>
      </c>
      <c r="D403" s="278" t="s">
        <v>360</v>
      </c>
      <c r="E403" s="108" t="s">
        <v>87</v>
      </c>
      <c r="F403" s="108" t="s">
        <v>795</v>
      </c>
      <c r="G403" s="108">
        <v>30850274</v>
      </c>
      <c r="H403" s="183">
        <v>0</v>
      </c>
      <c r="I403" s="115">
        <v>3</v>
      </c>
      <c r="J403" s="111">
        <f>VLOOKUP(G403,'[2]Seguimiento WOS TROV'!$H:$L,5,0)</f>
        <v>3</v>
      </c>
      <c r="K403" s="116">
        <f>VLOOKUP(G403,'[2]Seguimiento WOS TROV'!$H:$M,6,0)</f>
        <v>0</v>
      </c>
      <c r="L403" s="116">
        <f>VLOOKUP(G403,'[2]Seguimiento WOS TROV'!$H:$N,7,0)</f>
        <v>0</v>
      </c>
      <c r="M403" s="116">
        <f>VLOOKUP(G403,'[2]Seguimiento WOS TROV'!$H:$O,8,0)</f>
        <v>0</v>
      </c>
      <c r="N403" s="125">
        <f t="shared" si="40"/>
        <v>0</v>
      </c>
      <c r="O403" s="125">
        <f t="shared" si="41"/>
        <v>0</v>
      </c>
      <c r="P403" s="269">
        <v>38.020000000000003</v>
      </c>
      <c r="Q403" s="270">
        <f t="shared" si="42"/>
        <v>0</v>
      </c>
      <c r="R403" s="119">
        <v>45580</v>
      </c>
      <c r="S403" s="119"/>
      <c r="T403" s="117">
        <f t="shared" si="43"/>
        <v>45581</v>
      </c>
      <c r="U403" s="117">
        <f t="shared" si="36"/>
        <v>45582</v>
      </c>
      <c r="V403" s="117" t="s">
        <v>560</v>
      </c>
      <c r="W403" s="162" t="s">
        <v>561</v>
      </c>
      <c r="X403" s="162" t="s">
        <v>561</v>
      </c>
      <c r="Y403" s="162"/>
      <c r="Z403" s="108"/>
      <c r="AA403" s="108"/>
      <c r="AB403" s="108"/>
      <c r="AC403" s="118"/>
    </row>
    <row r="404" spans="1:29" s="126" customFormat="1" ht="10.5" x14ac:dyDescent="0.2">
      <c r="A404" s="120" t="str">
        <f t="shared" si="39"/>
        <v>L35-I-12-10-35-80-MULT-120POUS270378</v>
      </c>
      <c r="B404" s="121">
        <v>45574</v>
      </c>
      <c r="C404" s="120" t="s">
        <v>474</v>
      </c>
      <c r="D404" s="278" t="s">
        <v>360</v>
      </c>
      <c r="E404" s="108" t="s">
        <v>87</v>
      </c>
      <c r="F404" s="108" t="s">
        <v>477</v>
      </c>
      <c r="G404" s="108">
        <v>30850276</v>
      </c>
      <c r="H404" s="183">
        <v>0</v>
      </c>
      <c r="I404" s="115">
        <v>63</v>
      </c>
      <c r="J404" s="111">
        <f>VLOOKUP(G404,'[2]Seguimiento WOS TROV'!$H:$L,5,0)</f>
        <v>63</v>
      </c>
      <c r="K404" s="116">
        <f>VLOOKUP(G404,'[2]Seguimiento WOS TROV'!$H:$M,6,0)</f>
        <v>0</v>
      </c>
      <c r="L404" s="116">
        <f>VLOOKUP(G404,'[2]Seguimiento WOS TROV'!$H:$N,7,0)</f>
        <v>0</v>
      </c>
      <c r="M404" s="116">
        <f>VLOOKUP(G404,'[2]Seguimiento WOS TROV'!$H:$O,8,0)</f>
        <v>0</v>
      </c>
      <c r="N404" s="125">
        <f t="shared" si="40"/>
        <v>0</v>
      </c>
      <c r="O404" s="125">
        <f t="shared" si="41"/>
        <v>0</v>
      </c>
      <c r="P404" s="269">
        <v>42.41</v>
      </c>
      <c r="Q404" s="270">
        <f t="shared" si="42"/>
        <v>0</v>
      </c>
      <c r="R404" s="119">
        <v>45580</v>
      </c>
      <c r="S404" s="119"/>
      <c r="T404" s="117">
        <f t="shared" si="43"/>
        <v>45581</v>
      </c>
      <c r="U404" s="117">
        <f t="shared" si="36"/>
        <v>45582</v>
      </c>
      <c r="V404" s="117" t="s">
        <v>560</v>
      </c>
      <c r="W404" s="162" t="s">
        <v>561</v>
      </c>
      <c r="X404" s="162" t="s">
        <v>561</v>
      </c>
      <c r="Y404" s="162" t="e">
        <f>VLOOKUP(G404,[4]Sheet14!$A:$A,1,0)</f>
        <v>#N/A</v>
      </c>
      <c r="Z404" s="108"/>
      <c r="AA404" s="108"/>
      <c r="AB404" s="108"/>
      <c r="AC404" s="118"/>
    </row>
    <row r="405" spans="1:29" s="126" customFormat="1" ht="10.5" x14ac:dyDescent="0.2">
      <c r="A405" s="120" t="str">
        <f t="shared" si="39"/>
        <v>L35-I-12-10-40-80-MULT-120POUS270472</v>
      </c>
      <c r="B405" s="121">
        <v>45574</v>
      </c>
      <c r="C405" s="120" t="s">
        <v>797</v>
      </c>
      <c r="D405" s="278" t="s">
        <v>360</v>
      </c>
      <c r="E405" s="108" t="s">
        <v>87</v>
      </c>
      <c r="F405" s="108" t="s">
        <v>504</v>
      </c>
      <c r="G405" s="108">
        <v>30850277</v>
      </c>
      <c r="H405" s="183">
        <v>0</v>
      </c>
      <c r="I405" s="115">
        <v>16</v>
      </c>
      <c r="J405" s="111">
        <f>VLOOKUP(G405,'[2]Seguimiento WOS TROV'!$H:$L,5,0)</f>
        <v>16</v>
      </c>
      <c r="K405" s="116">
        <f>VLOOKUP(G405,'[2]Seguimiento WOS TROV'!$H:$M,6,0)</f>
        <v>0</v>
      </c>
      <c r="L405" s="116">
        <f>VLOOKUP(G405,'[2]Seguimiento WOS TROV'!$H:$N,7,0)</f>
        <v>0</v>
      </c>
      <c r="M405" s="116">
        <f>VLOOKUP(G405,'[2]Seguimiento WOS TROV'!$H:$O,8,0)</f>
        <v>0</v>
      </c>
      <c r="N405" s="125">
        <f t="shared" si="40"/>
        <v>0</v>
      </c>
      <c r="O405" s="125">
        <f t="shared" si="41"/>
        <v>0</v>
      </c>
      <c r="P405" s="269">
        <v>0</v>
      </c>
      <c r="Q405" s="270">
        <f t="shared" si="42"/>
        <v>0</v>
      </c>
      <c r="R405" s="119">
        <v>45580</v>
      </c>
      <c r="S405" s="119"/>
      <c r="T405" s="117">
        <f t="shared" si="43"/>
        <v>45581</v>
      </c>
      <c r="U405" s="117">
        <f t="shared" si="36"/>
        <v>45582</v>
      </c>
      <c r="V405" s="117" t="s">
        <v>560</v>
      </c>
      <c r="W405" s="162" t="s">
        <v>561</v>
      </c>
      <c r="X405" s="162" t="s">
        <v>561</v>
      </c>
      <c r="Y405" s="162"/>
      <c r="Z405" s="108"/>
      <c r="AA405" s="108"/>
      <c r="AB405" s="108"/>
      <c r="AC405" s="118"/>
    </row>
    <row r="406" spans="1:29" s="126" customFormat="1" ht="10.5" x14ac:dyDescent="0.2">
      <c r="A406" s="120" t="str">
        <f t="shared" si="39"/>
        <v>L35-I-12-10-40-90-MULT-120POUS270404</v>
      </c>
      <c r="B406" s="121">
        <v>45574</v>
      </c>
      <c r="C406" s="120" t="s">
        <v>543</v>
      </c>
      <c r="D406" s="278" t="s">
        <v>360</v>
      </c>
      <c r="E406" s="108" t="s">
        <v>87</v>
      </c>
      <c r="F406" s="108" t="s">
        <v>798</v>
      </c>
      <c r="G406" s="108">
        <v>30850278</v>
      </c>
      <c r="H406" s="183">
        <v>0</v>
      </c>
      <c r="I406" s="115">
        <v>7</v>
      </c>
      <c r="J406" s="111">
        <f>VLOOKUP(G406,'[2]Seguimiento WOS TROV'!$H:$L,5,0)</f>
        <v>7</v>
      </c>
      <c r="K406" s="116">
        <f>VLOOKUP(G406,'[2]Seguimiento WOS TROV'!$H:$M,6,0)</f>
        <v>0</v>
      </c>
      <c r="L406" s="116">
        <f>VLOOKUP(G406,'[2]Seguimiento WOS TROV'!$H:$N,7,0)</f>
        <v>0</v>
      </c>
      <c r="M406" s="116">
        <f>VLOOKUP(G406,'[2]Seguimiento WOS TROV'!$H:$O,8,0)</f>
        <v>0</v>
      </c>
      <c r="N406" s="125">
        <f t="shared" si="40"/>
        <v>0</v>
      </c>
      <c r="O406" s="125">
        <f t="shared" si="41"/>
        <v>0</v>
      </c>
      <c r="P406" s="269">
        <v>0</v>
      </c>
      <c r="Q406" s="270">
        <f t="shared" si="42"/>
        <v>0</v>
      </c>
      <c r="R406" s="119">
        <v>45580</v>
      </c>
      <c r="S406" s="119"/>
      <c r="T406" s="117">
        <f t="shared" si="43"/>
        <v>45581</v>
      </c>
      <c r="U406" s="117">
        <f t="shared" ref="U406:U469" si="44">WORKDAY(T406,1)</f>
        <v>45582</v>
      </c>
      <c r="V406" s="117" t="s">
        <v>560</v>
      </c>
      <c r="W406" s="162" t="s">
        <v>561</v>
      </c>
      <c r="X406" s="162" t="s">
        <v>561</v>
      </c>
      <c r="Y406" s="162"/>
      <c r="Z406" s="108"/>
      <c r="AA406" s="108"/>
      <c r="AB406" s="108"/>
      <c r="AC406" s="118"/>
    </row>
    <row r="407" spans="1:29" s="126" customFormat="1" ht="10.5" x14ac:dyDescent="0.2">
      <c r="A407" s="120" t="str">
        <f t="shared" si="39"/>
        <v>L35-I-12-12-40-80-MULT-120POUS270454</v>
      </c>
      <c r="B407" s="121">
        <v>45574</v>
      </c>
      <c r="C407" s="120" t="s">
        <v>799</v>
      </c>
      <c r="D407" s="278" t="s">
        <v>360</v>
      </c>
      <c r="E407" s="108" t="s">
        <v>87</v>
      </c>
      <c r="F407" s="108" t="s">
        <v>800</v>
      </c>
      <c r="G407" s="108">
        <v>30850279</v>
      </c>
      <c r="H407" s="183">
        <v>0</v>
      </c>
      <c r="I407" s="115">
        <v>34</v>
      </c>
      <c r="J407" s="111">
        <f>VLOOKUP(G407,'[2]Seguimiento WOS TROV'!$H:$L,5,0)</f>
        <v>34</v>
      </c>
      <c r="K407" s="116">
        <f>VLOOKUP(G407,'[2]Seguimiento WOS TROV'!$H:$M,6,0)</f>
        <v>0</v>
      </c>
      <c r="L407" s="116">
        <f>VLOOKUP(G407,'[2]Seguimiento WOS TROV'!$H:$N,7,0)</f>
        <v>0</v>
      </c>
      <c r="M407" s="116">
        <f>VLOOKUP(G407,'[2]Seguimiento WOS TROV'!$H:$O,8,0)</f>
        <v>0</v>
      </c>
      <c r="N407" s="125">
        <f t="shared" si="40"/>
        <v>0</v>
      </c>
      <c r="O407" s="125">
        <f t="shared" si="41"/>
        <v>0</v>
      </c>
      <c r="P407" s="269">
        <v>0</v>
      </c>
      <c r="Q407" s="270">
        <f t="shared" si="42"/>
        <v>0</v>
      </c>
      <c r="R407" s="119">
        <v>45580</v>
      </c>
      <c r="S407" s="119"/>
      <c r="T407" s="117">
        <f t="shared" si="43"/>
        <v>45581</v>
      </c>
      <c r="U407" s="117">
        <f t="shared" si="44"/>
        <v>45582</v>
      </c>
      <c r="V407" s="117" t="s">
        <v>560</v>
      </c>
      <c r="W407" s="162" t="s">
        <v>561</v>
      </c>
      <c r="X407" s="162" t="s">
        <v>561</v>
      </c>
      <c r="Y407" s="162"/>
      <c r="Z407" s="108"/>
      <c r="AA407" s="108"/>
      <c r="AB407" s="108"/>
      <c r="AC407" s="118"/>
    </row>
    <row r="408" spans="1:29" s="126" customFormat="1" ht="10.5" x14ac:dyDescent="0.2">
      <c r="A408" s="120" t="str">
        <f t="shared" si="39"/>
        <v>L35-I-12-12-40-80-MULT-120POUS270551</v>
      </c>
      <c r="B408" s="121">
        <v>45574</v>
      </c>
      <c r="C408" s="120" t="s">
        <v>799</v>
      </c>
      <c r="D408" s="278" t="s">
        <v>360</v>
      </c>
      <c r="E408" s="108" t="s">
        <v>87</v>
      </c>
      <c r="F408" s="108" t="s">
        <v>801</v>
      </c>
      <c r="G408" s="108">
        <v>30850280</v>
      </c>
      <c r="H408" s="183">
        <v>0</v>
      </c>
      <c r="I408" s="115">
        <v>8</v>
      </c>
      <c r="J408" s="111">
        <f>VLOOKUP(G408,'[2]Seguimiento WOS TROV'!$H:$L,5,0)</f>
        <v>8</v>
      </c>
      <c r="K408" s="116">
        <f>VLOOKUP(G408,'[2]Seguimiento WOS TROV'!$H:$M,6,0)</f>
        <v>0</v>
      </c>
      <c r="L408" s="116">
        <f>VLOOKUP(G408,'[2]Seguimiento WOS TROV'!$H:$N,7,0)</f>
        <v>0</v>
      </c>
      <c r="M408" s="116">
        <f>VLOOKUP(G408,'[2]Seguimiento WOS TROV'!$H:$O,8,0)</f>
        <v>0</v>
      </c>
      <c r="N408" s="125">
        <f t="shared" si="40"/>
        <v>0</v>
      </c>
      <c r="O408" s="125">
        <f t="shared" si="41"/>
        <v>0</v>
      </c>
      <c r="P408" s="269">
        <v>0</v>
      </c>
      <c r="Q408" s="270">
        <f t="shared" si="42"/>
        <v>0</v>
      </c>
      <c r="R408" s="119">
        <v>45580</v>
      </c>
      <c r="S408" s="119"/>
      <c r="T408" s="117">
        <f t="shared" si="43"/>
        <v>45581</v>
      </c>
      <c r="U408" s="117">
        <f t="shared" si="44"/>
        <v>45582</v>
      </c>
      <c r="V408" s="117" t="s">
        <v>560</v>
      </c>
      <c r="W408" s="162" t="s">
        <v>561</v>
      </c>
      <c r="X408" s="162" t="s">
        <v>561</v>
      </c>
      <c r="Y408" s="162"/>
      <c r="Z408" s="108"/>
      <c r="AA408" s="108"/>
      <c r="AB408" s="108"/>
      <c r="AC408" s="118"/>
    </row>
    <row r="409" spans="1:29" s="126" customFormat="1" ht="10.5" x14ac:dyDescent="0.2">
      <c r="A409" s="120" t="str">
        <f t="shared" si="39"/>
        <v>L35-I-12-12-40-90-MULT-120POUS270267</v>
      </c>
      <c r="B409" s="121">
        <v>45574</v>
      </c>
      <c r="C409" s="120" t="s">
        <v>802</v>
      </c>
      <c r="D409" s="278" t="s">
        <v>360</v>
      </c>
      <c r="E409" s="108" t="s">
        <v>87</v>
      </c>
      <c r="F409" s="108" t="s">
        <v>803</v>
      </c>
      <c r="G409" s="108">
        <v>30850281</v>
      </c>
      <c r="H409" s="183">
        <v>0</v>
      </c>
      <c r="I409" s="287">
        <v>6</v>
      </c>
      <c r="J409" s="111">
        <f>VLOOKUP(G409,'[2]Seguimiento WOS TROV'!$H:$L,5,0)</f>
        <v>6</v>
      </c>
      <c r="K409" s="116">
        <f>VLOOKUP(G409,'[2]Seguimiento WOS TROV'!$H:$M,6,0)</f>
        <v>0</v>
      </c>
      <c r="L409" s="116">
        <f>VLOOKUP(G409,'[2]Seguimiento WOS TROV'!$H:$N,7,0)</f>
        <v>0</v>
      </c>
      <c r="M409" s="116">
        <f>VLOOKUP(G409,'[2]Seguimiento WOS TROV'!$H:$O,8,0)</f>
        <v>0</v>
      </c>
      <c r="N409" s="125">
        <f t="shared" si="40"/>
        <v>0</v>
      </c>
      <c r="O409" s="125">
        <f t="shared" si="41"/>
        <v>0</v>
      </c>
      <c r="P409" s="269">
        <v>0</v>
      </c>
      <c r="Q409" s="270">
        <f t="shared" si="42"/>
        <v>0</v>
      </c>
      <c r="R409" s="119">
        <v>45580</v>
      </c>
      <c r="S409" s="119"/>
      <c r="T409" s="117">
        <f t="shared" si="43"/>
        <v>45581</v>
      </c>
      <c r="U409" s="117">
        <f t="shared" si="44"/>
        <v>45582</v>
      </c>
      <c r="V409" s="117" t="s">
        <v>560</v>
      </c>
      <c r="W409" s="162" t="s">
        <v>561</v>
      </c>
      <c r="X409" s="162" t="s">
        <v>561</v>
      </c>
      <c r="Y409" s="162"/>
      <c r="Z409" s="108"/>
      <c r="AA409" s="108"/>
      <c r="AB409" s="108"/>
      <c r="AC409" s="118"/>
    </row>
    <row r="410" spans="1:29" s="126" customFormat="1" ht="10.5" x14ac:dyDescent="0.2">
      <c r="A410" s="120" t="str">
        <f t="shared" si="39"/>
        <v>L35-I-48-02-22-80-MULT-120POUS270360</v>
      </c>
      <c r="B410" s="121">
        <v>45574</v>
      </c>
      <c r="C410" s="120" t="s">
        <v>804</v>
      </c>
      <c r="D410" s="278" t="s">
        <v>364</v>
      </c>
      <c r="E410" s="108" t="s">
        <v>87</v>
      </c>
      <c r="F410" s="108" t="s">
        <v>508</v>
      </c>
      <c r="G410" s="108">
        <v>30850282</v>
      </c>
      <c r="H410" s="183">
        <v>0</v>
      </c>
      <c r="I410" s="287">
        <v>5</v>
      </c>
      <c r="J410" s="111">
        <f>VLOOKUP(G410,'[2]Seguimiento WOS TROV'!$H:$L,5,0)</f>
        <v>5</v>
      </c>
      <c r="K410" s="116">
        <f>VLOOKUP(G410,'[2]Seguimiento WOS TROV'!$H:$M,6,0)</f>
        <v>0</v>
      </c>
      <c r="L410" s="116">
        <f>VLOOKUP(G410,'[2]Seguimiento WOS TROV'!$H:$N,7,0)</f>
        <v>0</v>
      </c>
      <c r="M410" s="116">
        <f>VLOOKUP(G410,'[2]Seguimiento WOS TROV'!$H:$O,8,0)</f>
        <v>0</v>
      </c>
      <c r="N410" s="125">
        <f t="shared" si="40"/>
        <v>0</v>
      </c>
      <c r="O410" s="125">
        <f t="shared" si="41"/>
        <v>0</v>
      </c>
      <c r="P410" s="269">
        <v>98.95</v>
      </c>
      <c r="Q410" s="270">
        <f t="shared" si="42"/>
        <v>0</v>
      </c>
      <c r="R410" s="119">
        <v>45580</v>
      </c>
      <c r="S410" s="119"/>
      <c r="T410" s="117">
        <f t="shared" si="43"/>
        <v>45581</v>
      </c>
      <c r="U410" s="117">
        <f t="shared" si="44"/>
        <v>45582</v>
      </c>
      <c r="V410" s="117" t="s">
        <v>560</v>
      </c>
      <c r="W410" s="162" t="s">
        <v>561</v>
      </c>
      <c r="X410" s="162" t="s">
        <v>561</v>
      </c>
      <c r="Y410" s="162" t="e">
        <f>VLOOKUP(G410,[4]Sheet14!$A:$A,1,0)</f>
        <v>#N/A</v>
      </c>
      <c r="Z410" s="108"/>
      <c r="AA410" s="108"/>
      <c r="AB410" s="108"/>
      <c r="AC410" s="118"/>
    </row>
    <row r="411" spans="1:29" s="126" customFormat="1" ht="10.5" x14ac:dyDescent="0.2">
      <c r="A411" s="120" t="str">
        <f t="shared" si="39"/>
        <v>L35-I-48-02-22-80-MULT-120POUS270365</v>
      </c>
      <c r="B411" s="121">
        <v>45574</v>
      </c>
      <c r="C411" s="120" t="s">
        <v>804</v>
      </c>
      <c r="D411" s="278" t="s">
        <v>364</v>
      </c>
      <c r="E411" s="108" t="s">
        <v>87</v>
      </c>
      <c r="F411" s="108" t="s">
        <v>697</v>
      </c>
      <c r="G411" s="108">
        <v>30850283</v>
      </c>
      <c r="H411" s="183">
        <v>0</v>
      </c>
      <c r="I411" s="287">
        <v>8</v>
      </c>
      <c r="J411" s="111">
        <f>VLOOKUP(G411,'[2]Seguimiento WOS TROV'!$H:$L,5,0)</f>
        <v>8</v>
      </c>
      <c r="K411" s="116">
        <f>VLOOKUP(G411,'[2]Seguimiento WOS TROV'!$H:$M,6,0)</f>
        <v>0</v>
      </c>
      <c r="L411" s="116">
        <f>VLOOKUP(G411,'[2]Seguimiento WOS TROV'!$H:$N,7,0)</f>
        <v>0</v>
      </c>
      <c r="M411" s="116">
        <f>VLOOKUP(G411,'[2]Seguimiento WOS TROV'!$H:$O,8,0)</f>
        <v>0</v>
      </c>
      <c r="N411" s="125">
        <f t="shared" si="40"/>
        <v>0</v>
      </c>
      <c r="O411" s="125">
        <f t="shared" si="41"/>
        <v>0</v>
      </c>
      <c r="P411" s="269">
        <v>98.95</v>
      </c>
      <c r="Q411" s="270">
        <f t="shared" si="42"/>
        <v>0</v>
      </c>
      <c r="R411" s="119">
        <v>45580</v>
      </c>
      <c r="S411" s="119"/>
      <c r="T411" s="117">
        <f t="shared" si="43"/>
        <v>45581</v>
      </c>
      <c r="U411" s="117">
        <f t="shared" si="44"/>
        <v>45582</v>
      </c>
      <c r="V411" s="117" t="s">
        <v>560</v>
      </c>
      <c r="W411" s="162" t="s">
        <v>561</v>
      </c>
      <c r="X411" s="162" t="s">
        <v>561</v>
      </c>
      <c r="Y411" s="162"/>
      <c r="Z411" s="108"/>
      <c r="AA411" s="108"/>
      <c r="AB411" s="108"/>
      <c r="AC411" s="118"/>
    </row>
    <row r="412" spans="1:29" s="126" customFormat="1" ht="10.5" x14ac:dyDescent="0.2">
      <c r="A412" s="120" t="str">
        <f t="shared" si="39"/>
        <v>L35-I-48-02-22-80-MULT-120POUS270539</v>
      </c>
      <c r="B412" s="121">
        <v>45574</v>
      </c>
      <c r="C412" s="120" t="s">
        <v>804</v>
      </c>
      <c r="D412" s="278" t="s">
        <v>364</v>
      </c>
      <c r="E412" s="108" t="s">
        <v>87</v>
      </c>
      <c r="F412" s="108" t="s">
        <v>805</v>
      </c>
      <c r="G412" s="108">
        <v>30850284</v>
      </c>
      <c r="H412" s="183" t="s">
        <v>805</v>
      </c>
      <c r="I412" s="287">
        <v>1</v>
      </c>
      <c r="J412" s="111">
        <f>VLOOKUP(G412,'[2]Seguimiento WOS TROV'!$H:$L,5,0)</f>
        <v>1</v>
      </c>
      <c r="K412" s="116">
        <f>VLOOKUP(G412,'[2]Seguimiento WOS TROV'!$H:$M,6,0)</f>
        <v>0</v>
      </c>
      <c r="L412" s="116">
        <f>VLOOKUP(G412,'[2]Seguimiento WOS TROV'!$H:$N,7,0)</f>
        <v>0</v>
      </c>
      <c r="M412" s="116">
        <f>VLOOKUP(G412,'[2]Seguimiento WOS TROV'!$H:$O,8,0)</f>
        <v>0</v>
      </c>
      <c r="N412" s="125">
        <f t="shared" si="40"/>
        <v>0</v>
      </c>
      <c r="O412" s="125">
        <f t="shared" si="41"/>
        <v>0</v>
      </c>
      <c r="P412" s="269">
        <v>98.95</v>
      </c>
      <c r="Q412" s="270">
        <f t="shared" si="42"/>
        <v>0</v>
      </c>
      <c r="R412" s="119">
        <v>45580</v>
      </c>
      <c r="S412" s="119"/>
      <c r="T412" s="117">
        <f t="shared" si="43"/>
        <v>45581</v>
      </c>
      <c r="U412" s="117">
        <f t="shared" si="44"/>
        <v>45582</v>
      </c>
      <c r="V412" s="117" t="s">
        <v>560</v>
      </c>
      <c r="W412" s="162" t="s">
        <v>561</v>
      </c>
      <c r="X412" s="162" t="s">
        <v>561</v>
      </c>
      <c r="Y412" s="162"/>
      <c r="Z412" s="108"/>
      <c r="AA412" s="108"/>
      <c r="AB412" s="108"/>
      <c r="AC412" s="118"/>
    </row>
    <row r="413" spans="1:29" s="126" customFormat="1" ht="10.5" x14ac:dyDescent="0.2">
      <c r="A413" s="120" t="str">
        <f t="shared" si="39"/>
        <v>L35-I-48-04-35-80-MULT-120POUS270391</v>
      </c>
      <c r="B413" s="121">
        <v>45574</v>
      </c>
      <c r="C413" s="120" t="s">
        <v>187</v>
      </c>
      <c r="D413" s="278" t="s">
        <v>364</v>
      </c>
      <c r="E413" s="108" t="s">
        <v>87</v>
      </c>
      <c r="F413" s="108" t="s">
        <v>790</v>
      </c>
      <c r="G413" s="108">
        <v>30850286</v>
      </c>
      <c r="H413" s="183">
        <v>0</v>
      </c>
      <c r="I413" s="287">
        <v>12</v>
      </c>
      <c r="J413" s="111">
        <f>VLOOKUP(G413,'[2]Seguimiento WOS TROV'!$H:$L,5,0)</f>
        <v>12</v>
      </c>
      <c r="K413" s="116">
        <f>VLOOKUP(G413,'[2]Seguimiento WOS TROV'!$H:$M,6,0)</f>
        <v>0</v>
      </c>
      <c r="L413" s="116">
        <f>VLOOKUP(G413,'[2]Seguimiento WOS TROV'!$H:$N,7,0)</f>
        <v>0</v>
      </c>
      <c r="M413" s="116">
        <f>VLOOKUP(G413,'[2]Seguimiento WOS TROV'!$H:$O,8,0)</f>
        <v>0</v>
      </c>
      <c r="N413" s="125">
        <f t="shared" si="40"/>
        <v>0</v>
      </c>
      <c r="O413" s="125">
        <f t="shared" si="41"/>
        <v>0</v>
      </c>
      <c r="P413" s="269">
        <v>98.95</v>
      </c>
      <c r="Q413" s="270">
        <f t="shared" si="42"/>
        <v>0</v>
      </c>
      <c r="R413" s="119">
        <v>45580</v>
      </c>
      <c r="S413" s="119"/>
      <c r="T413" s="117">
        <f t="shared" si="43"/>
        <v>45581</v>
      </c>
      <c r="U413" s="117">
        <f t="shared" si="44"/>
        <v>45582</v>
      </c>
      <c r="V413" s="117" t="s">
        <v>560</v>
      </c>
      <c r="W413" s="162" t="s">
        <v>561</v>
      </c>
      <c r="X413" s="162" t="s">
        <v>1002</v>
      </c>
      <c r="Y413" s="162"/>
      <c r="Z413" s="108"/>
      <c r="AA413" s="108"/>
      <c r="AB413" s="108"/>
      <c r="AC413" s="118"/>
    </row>
    <row r="414" spans="1:29" s="126" customFormat="1" ht="10.5" x14ac:dyDescent="0.2">
      <c r="A414" s="120" t="str">
        <f t="shared" si="39"/>
        <v>L35-I-48-04-35-80-MULT-120POUS270407</v>
      </c>
      <c r="B414" s="121">
        <v>45574</v>
      </c>
      <c r="C414" s="120" t="s">
        <v>187</v>
      </c>
      <c r="D414" s="278" t="s">
        <v>364</v>
      </c>
      <c r="E414" s="108" t="s">
        <v>87</v>
      </c>
      <c r="F414" s="108" t="s">
        <v>491</v>
      </c>
      <c r="G414" s="108">
        <v>30850287</v>
      </c>
      <c r="H414" s="183">
        <v>0</v>
      </c>
      <c r="I414" s="287">
        <v>1</v>
      </c>
      <c r="J414" s="111">
        <f>VLOOKUP(G414,'[2]Seguimiento WOS TROV'!$H:$L,5,0)</f>
        <v>1</v>
      </c>
      <c r="K414" s="116">
        <f>VLOOKUP(G414,'[2]Seguimiento WOS TROV'!$H:$M,6,0)</f>
        <v>0</v>
      </c>
      <c r="L414" s="116">
        <f>VLOOKUP(G414,'[2]Seguimiento WOS TROV'!$H:$N,7,0)</f>
        <v>0</v>
      </c>
      <c r="M414" s="116">
        <f>VLOOKUP(G414,'[2]Seguimiento WOS TROV'!$H:$O,8,0)</f>
        <v>0</v>
      </c>
      <c r="N414" s="125">
        <f t="shared" si="40"/>
        <v>0</v>
      </c>
      <c r="O414" s="125">
        <f t="shared" si="41"/>
        <v>0</v>
      </c>
      <c r="P414" s="269">
        <v>98.95</v>
      </c>
      <c r="Q414" s="270">
        <f t="shared" si="42"/>
        <v>0</v>
      </c>
      <c r="R414" s="119">
        <v>45580</v>
      </c>
      <c r="S414" s="119"/>
      <c r="T414" s="117">
        <f t="shared" si="43"/>
        <v>45581</v>
      </c>
      <c r="U414" s="117">
        <f t="shared" si="44"/>
        <v>45582</v>
      </c>
      <c r="V414" s="117" t="s">
        <v>560</v>
      </c>
      <c r="W414" s="162" t="s">
        <v>561</v>
      </c>
      <c r="X414" s="162" t="s">
        <v>561</v>
      </c>
      <c r="Y414" s="162"/>
      <c r="Z414" s="108"/>
      <c r="AA414" s="108"/>
      <c r="AB414" s="108"/>
      <c r="AC414" s="118"/>
    </row>
    <row r="415" spans="1:29" s="126" customFormat="1" ht="10.5" x14ac:dyDescent="0.2">
      <c r="A415" s="120" t="str">
        <f t="shared" si="39"/>
        <v>L35-I-48-04-35-80-MULT-120POUS270438</v>
      </c>
      <c r="B415" s="121">
        <v>45574</v>
      </c>
      <c r="C415" s="120" t="s">
        <v>187</v>
      </c>
      <c r="D415" s="278" t="s">
        <v>364</v>
      </c>
      <c r="E415" s="108" t="s">
        <v>87</v>
      </c>
      <c r="F415" s="108" t="s">
        <v>807</v>
      </c>
      <c r="G415" s="108">
        <v>30850288</v>
      </c>
      <c r="H415" s="183">
        <v>0</v>
      </c>
      <c r="I415" s="287">
        <v>47</v>
      </c>
      <c r="J415" s="111">
        <f>VLOOKUP(G415,'[2]Seguimiento WOS TROV'!$H:$L,5,0)</f>
        <v>47</v>
      </c>
      <c r="K415" s="116">
        <f>VLOOKUP(G415,'[2]Seguimiento WOS TROV'!$H:$M,6,0)</f>
        <v>0</v>
      </c>
      <c r="L415" s="116">
        <f>VLOOKUP(G415,'[2]Seguimiento WOS TROV'!$H:$N,7,0)</f>
        <v>0</v>
      </c>
      <c r="M415" s="116">
        <f>VLOOKUP(G415,'[2]Seguimiento WOS TROV'!$H:$O,8,0)</f>
        <v>0</v>
      </c>
      <c r="N415" s="125">
        <f t="shared" si="40"/>
        <v>0</v>
      </c>
      <c r="O415" s="125">
        <f t="shared" si="41"/>
        <v>0</v>
      </c>
      <c r="P415" s="269">
        <v>98.95</v>
      </c>
      <c r="Q415" s="270">
        <f t="shared" si="42"/>
        <v>0</v>
      </c>
      <c r="R415" s="119">
        <v>45580</v>
      </c>
      <c r="S415" s="119"/>
      <c r="T415" s="117">
        <f t="shared" si="43"/>
        <v>45581</v>
      </c>
      <c r="U415" s="117">
        <f t="shared" si="44"/>
        <v>45582</v>
      </c>
      <c r="V415" s="117" t="s">
        <v>560</v>
      </c>
      <c r="W415" s="162" t="s">
        <v>561</v>
      </c>
      <c r="X415" s="162" t="s">
        <v>561</v>
      </c>
      <c r="Y415" s="162"/>
      <c r="Z415" s="108"/>
      <c r="AA415" s="108"/>
      <c r="AB415" s="108"/>
      <c r="AC415" s="118"/>
    </row>
    <row r="416" spans="1:29" s="126" customFormat="1" ht="10.5" x14ac:dyDescent="0.2">
      <c r="A416" s="120" t="str">
        <f t="shared" si="39"/>
        <v>L35-I-48-06-27-80-MULT-120POUS270504</v>
      </c>
      <c r="B416" s="121">
        <v>45574</v>
      </c>
      <c r="C416" s="120" t="s">
        <v>808</v>
      </c>
      <c r="D416" s="278" t="s">
        <v>364</v>
      </c>
      <c r="E416" s="108" t="s">
        <v>87</v>
      </c>
      <c r="F416" s="108" t="s">
        <v>809</v>
      </c>
      <c r="G416" s="108">
        <v>30850289</v>
      </c>
      <c r="H416" s="183">
        <v>0</v>
      </c>
      <c r="I416" s="287">
        <v>2</v>
      </c>
      <c r="J416" s="111">
        <f>VLOOKUP(G416,'[2]Seguimiento WOS TROV'!$H:$L,5,0)</f>
        <v>2</v>
      </c>
      <c r="K416" s="116">
        <f>VLOOKUP(G416,'[2]Seguimiento WOS TROV'!$H:$M,6,0)</f>
        <v>0</v>
      </c>
      <c r="L416" s="116">
        <f>VLOOKUP(G416,'[2]Seguimiento WOS TROV'!$H:$N,7,0)</f>
        <v>0</v>
      </c>
      <c r="M416" s="116">
        <f>VLOOKUP(G416,'[2]Seguimiento WOS TROV'!$H:$O,8,0)</f>
        <v>0</v>
      </c>
      <c r="N416" s="125">
        <f t="shared" si="40"/>
        <v>0</v>
      </c>
      <c r="O416" s="125">
        <f t="shared" si="41"/>
        <v>0</v>
      </c>
      <c r="P416" s="269">
        <v>0</v>
      </c>
      <c r="Q416" s="270">
        <f t="shared" si="42"/>
        <v>0</v>
      </c>
      <c r="R416" s="119">
        <v>45580</v>
      </c>
      <c r="S416" s="119"/>
      <c r="T416" s="117">
        <f t="shared" si="43"/>
        <v>45581</v>
      </c>
      <c r="U416" s="117">
        <f t="shared" si="44"/>
        <v>45582</v>
      </c>
      <c r="V416" s="117" t="s">
        <v>560</v>
      </c>
      <c r="W416" s="162" t="s">
        <v>561</v>
      </c>
      <c r="X416" s="162" t="s">
        <v>561</v>
      </c>
      <c r="Y416" s="162"/>
      <c r="Z416" s="108"/>
      <c r="AA416" s="108"/>
      <c r="AB416" s="108"/>
      <c r="AC416" s="118"/>
    </row>
    <row r="417" spans="1:29" s="126" customFormat="1" ht="10.5" x14ac:dyDescent="0.2">
      <c r="A417" s="120" t="str">
        <f t="shared" si="39"/>
        <v>L35-I-48-08-30-80-MULT-120POUS270549</v>
      </c>
      <c r="B417" s="121">
        <v>45574</v>
      </c>
      <c r="C417" s="120" t="s">
        <v>500</v>
      </c>
      <c r="D417" s="278" t="s">
        <v>364</v>
      </c>
      <c r="E417" s="108" t="s">
        <v>87</v>
      </c>
      <c r="F417" s="108" t="s">
        <v>810</v>
      </c>
      <c r="G417" s="370">
        <v>30850291</v>
      </c>
      <c r="H417" s="183">
        <v>0</v>
      </c>
      <c r="I417" s="287">
        <v>4</v>
      </c>
      <c r="J417" s="111">
        <f>VLOOKUP(G417,'[2]Seguimiento WOS TROV'!$H:$L,5,0)</f>
        <v>4</v>
      </c>
      <c r="K417" s="116">
        <f>VLOOKUP(G417,'[2]Seguimiento WOS TROV'!$H:$M,6,0)</f>
        <v>0</v>
      </c>
      <c r="L417" s="116">
        <f>VLOOKUP(G417,'[2]Seguimiento WOS TROV'!$H:$N,7,0)</f>
        <v>0</v>
      </c>
      <c r="M417" s="116">
        <f>VLOOKUP(G417,'[2]Seguimiento WOS TROV'!$H:$O,8,0)</f>
        <v>0</v>
      </c>
      <c r="N417" s="125">
        <f t="shared" si="40"/>
        <v>0</v>
      </c>
      <c r="O417" s="125">
        <f t="shared" si="41"/>
        <v>0</v>
      </c>
      <c r="P417" s="269">
        <v>99.6</v>
      </c>
      <c r="Q417" s="270">
        <f t="shared" si="42"/>
        <v>0</v>
      </c>
      <c r="R417" s="119">
        <v>45580</v>
      </c>
      <c r="S417" s="119"/>
      <c r="T417" s="117">
        <f t="shared" si="43"/>
        <v>45581</v>
      </c>
      <c r="U417" s="117">
        <f t="shared" si="44"/>
        <v>45582</v>
      </c>
      <c r="V417" s="117" t="s">
        <v>560</v>
      </c>
      <c r="W417" s="162" t="s">
        <v>561</v>
      </c>
      <c r="X417" s="162" t="s">
        <v>561</v>
      </c>
      <c r="Y417" s="162"/>
      <c r="Z417" s="108"/>
      <c r="AA417" s="108"/>
      <c r="AB417" s="108"/>
      <c r="AC417" s="118"/>
    </row>
    <row r="418" spans="1:29" s="126" customFormat="1" ht="10.5" x14ac:dyDescent="0.2">
      <c r="A418" s="120" t="str">
        <f t="shared" si="39"/>
        <v>L35-I-48-12-50-80-MULT-120POUS270497</v>
      </c>
      <c r="B418" s="121">
        <v>45574</v>
      </c>
      <c r="C418" s="120" t="s">
        <v>514</v>
      </c>
      <c r="D418" s="278" t="s">
        <v>364</v>
      </c>
      <c r="E418" s="108" t="s">
        <v>87</v>
      </c>
      <c r="F418" s="108" t="s">
        <v>811</v>
      </c>
      <c r="G418" s="108">
        <v>30850292</v>
      </c>
      <c r="H418" s="183">
        <v>0</v>
      </c>
      <c r="I418" s="287">
        <v>5</v>
      </c>
      <c r="J418" s="111">
        <f>VLOOKUP(G418,'[2]Seguimiento WOS TROV'!$H:$L,5,0)</f>
        <v>5</v>
      </c>
      <c r="K418" s="116">
        <f>VLOOKUP(G418,'[2]Seguimiento WOS TROV'!$H:$M,6,0)</f>
        <v>0</v>
      </c>
      <c r="L418" s="116">
        <f>VLOOKUP(G418,'[2]Seguimiento WOS TROV'!$H:$N,7,0)</f>
        <v>0</v>
      </c>
      <c r="M418" s="116">
        <f>VLOOKUP(G418,'[2]Seguimiento WOS TROV'!$H:$O,8,0)</f>
        <v>0</v>
      </c>
      <c r="N418" s="125">
        <f t="shared" si="40"/>
        <v>0</v>
      </c>
      <c r="O418" s="125">
        <f t="shared" si="41"/>
        <v>0</v>
      </c>
      <c r="P418" s="269">
        <v>115.45</v>
      </c>
      <c r="Q418" s="270">
        <f t="shared" si="42"/>
        <v>0</v>
      </c>
      <c r="R418" s="119">
        <v>45580</v>
      </c>
      <c r="S418" s="119"/>
      <c r="T418" s="117">
        <f t="shared" si="43"/>
        <v>45581</v>
      </c>
      <c r="U418" s="117">
        <f t="shared" si="44"/>
        <v>45582</v>
      </c>
      <c r="V418" s="117" t="s">
        <v>560</v>
      </c>
      <c r="W418" s="162" t="s">
        <v>561</v>
      </c>
      <c r="X418" s="162" t="s">
        <v>561</v>
      </c>
      <c r="Y418" s="162"/>
      <c r="Z418" s="108"/>
      <c r="AA418" s="108"/>
      <c r="AB418" s="108"/>
      <c r="AC418" s="118"/>
    </row>
    <row r="419" spans="1:29" s="126" customFormat="1" ht="10.5" x14ac:dyDescent="0.2">
      <c r="A419" s="120" t="str">
        <f t="shared" si="39"/>
        <v>L50-I-12-06-30-80-MULT-9X59POUS270221</v>
      </c>
      <c r="B419" s="121">
        <v>45574</v>
      </c>
      <c r="C419" s="120" t="s">
        <v>812</v>
      </c>
      <c r="D419" s="278" t="s">
        <v>361</v>
      </c>
      <c r="E419" s="108" t="s">
        <v>87</v>
      </c>
      <c r="F419" s="108" t="s">
        <v>813</v>
      </c>
      <c r="G419" s="108">
        <v>30850293</v>
      </c>
      <c r="H419" s="183">
        <v>0</v>
      </c>
      <c r="I419" s="287">
        <v>1</v>
      </c>
      <c r="J419" s="111">
        <f>VLOOKUP(G419,'[2]Seguimiento WOS TROV'!$H:$L,5,0)</f>
        <v>1</v>
      </c>
      <c r="K419" s="116">
        <f>VLOOKUP(G419,'[2]Seguimiento WOS TROV'!$H:$M,6,0)</f>
        <v>0</v>
      </c>
      <c r="L419" s="116">
        <f>VLOOKUP(G419,'[2]Seguimiento WOS TROV'!$H:$N,7,0)</f>
        <v>0</v>
      </c>
      <c r="M419" s="116">
        <f>VLOOKUP(G419,'[2]Seguimiento WOS TROV'!$H:$O,8,0)</f>
        <v>0</v>
      </c>
      <c r="N419" s="125">
        <f t="shared" si="40"/>
        <v>0</v>
      </c>
      <c r="O419" s="125">
        <f t="shared" si="41"/>
        <v>0</v>
      </c>
      <c r="P419" s="269">
        <v>0</v>
      </c>
      <c r="Q419" s="270">
        <f t="shared" si="42"/>
        <v>0</v>
      </c>
      <c r="R419" s="119">
        <v>45580</v>
      </c>
      <c r="S419" s="119"/>
      <c r="T419" s="117">
        <f t="shared" si="43"/>
        <v>45581</v>
      </c>
      <c r="U419" s="117">
        <f t="shared" si="44"/>
        <v>45582</v>
      </c>
      <c r="V419" s="117" t="s">
        <v>560</v>
      </c>
      <c r="W419" s="162" t="s">
        <v>561</v>
      </c>
      <c r="X419" s="162" t="s">
        <v>561</v>
      </c>
      <c r="Y419" s="162"/>
      <c r="Z419" s="108"/>
      <c r="AA419" s="108"/>
      <c r="AB419" s="108"/>
      <c r="AC419" s="118"/>
    </row>
    <row r="420" spans="1:29" s="126" customFormat="1" ht="10.5" x14ac:dyDescent="0.2">
      <c r="A420" s="120" t="str">
        <f t="shared" si="39"/>
        <v>L50-I-12-06-35-80-MULT-25X25POUS270233</v>
      </c>
      <c r="B420" s="121">
        <v>45574</v>
      </c>
      <c r="C420" s="120" t="s">
        <v>814</v>
      </c>
      <c r="D420" s="278" t="s">
        <v>361</v>
      </c>
      <c r="E420" s="108" t="s">
        <v>87</v>
      </c>
      <c r="F420" s="108" t="s">
        <v>815</v>
      </c>
      <c r="G420" s="108">
        <v>30850294</v>
      </c>
      <c r="H420" s="183">
        <v>0</v>
      </c>
      <c r="I420" s="287">
        <v>3</v>
      </c>
      <c r="J420" s="111">
        <f>VLOOKUP(G420,'[2]Seguimiento WOS TROV'!$H:$L,5,0)</f>
        <v>3</v>
      </c>
      <c r="K420" s="116">
        <f>VLOOKUP(G420,'[2]Seguimiento WOS TROV'!$H:$M,6,0)</f>
        <v>0</v>
      </c>
      <c r="L420" s="116">
        <f>VLOOKUP(G420,'[2]Seguimiento WOS TROV'!$H:$N,7,0)</f>
        <v>0</v>
      </c>
      <c r="M420" s="116">
        <f>VLOOKUP(G420,'[2]Seguimiento WOS TROV'!$H:$O,8,0)</f>
        <v>0</v>
      </c>
      <c r="N420" s="125">
        <f t="shared" si="40"/>
        <v>0</v>
      </c>
      <c r="O420" s="125">
        <f t="shared" si="41"/>
        <v>0</v>
      </c>
      <c r="P420" s="269">
        <v>48.55</v>
      </c>
      <c r="Q420" s="270">
        <f t="shared" si="42"/>
        <v>0</v>
      </c>
      <c r="R420" s="119">
        <v>45580</v>
      </c>
      <c r="S420" s="119"/>
      <c r="T420" s="117">
        <f t="shared" si="43"/>
        <v>45581</v>
      </c>
      <c r="U420" s="117">
        <f t="shared" si="44"/>
        <v>45582</v>
      </c>
      <c r="V420" s="117" t="s">
        <v>560</v>
      </c>
      <c r="W420" s="162" t="s">
        <v>561</v>
      </c>
      <c r="X420" s="162" t="s">
        <v>561</v>
      </c>
      <c r="Y420" s="162"/>
      <c r="Z420" s="108"/>
      <c r="AA420" s="108"/>
      <c r="AB420" s="108"/>
      <c r="AC420" s="118"/>
    </row>
    <row r="421" spans="1:29" s="126" customFormat="1" ht="10.5" x14ac:dyDescent="0.2">
      <c r="A421" s="120" t="str">
        <f t="shared" si="39"/>
        <v>L50-I-12-08-30-90-MULT-25X75POUS270456</v>
      </c>
      <c r="B421" s="121">
        <v>45574</v>
      </c>
      <c r="C421" s="120" t="s">
        <v>715</v>
      </c>
      <c r="D421" s="278" t="s">
        <v>361</v>
      </c>
      <c r="E421" s="108" t="s">
        <v>87</v>
      </c>
      <c r="F421" s="108" t="s">
        <v>816</v>
      </c>
      <c r="G421" s="108">
        <v>30850295</v>
      </c>
      <c r="H421" s="183" t="s">
        <v>816</v>
      </c>
      <c r="I421" s="287">
        <v>2</v>
      </c>
      <c r="J421" s="111">
        <f>VLOOKUP(G421,'[2]Seguimiento WOS TROV'!$H:$L,5,0)</f>
        <v>2</v>
      </c>
      <c r="K421" s="116">
        <f>VLOOKUP(G421,'[2]Seguimiento WOS TROV'!$H:$M,6,0)</f>
        <v>0</v>
      </c>
      <c r="L421" s="116">
        <f>VLOOKUP(G421,'[2]Seguimiento WOS TROV'!$H:$N,7,0)</f>
        <v>0</v>
      </c>
      <c r="M421" s="116">
        <f>VLOOKUP(G421,'[2]Seguimiento WOS TROV'!$H:$O,8,0)</f>
        <v>0</v>
      </c>
      <c r="N421" s="125">
        <f t="shared" si="40"/>
        <v>0</v>
      </c>
      <c r="O421" s="125">
        <f t="shared" si="41"/>
        <v>0</v>
      </c>
      <c r="P421" s="269">
        <v>46.88</v>
      </c>
      <c r="Q421" s="270">
        <f t="shared" si="42"/>
        <v>0</v>
      </c>
      <c r="R421" s="119">
        <v>45580</v>
      </c>
      <c r="S421" s="119"/>
      <c r="T421" s="117">
        <f t="shared" si="43"/>
        <v>45581</v>
      </c>
      <c r="U421" s="117">
        <f t="shared" si="44"/>
        <v>45582</v>
      </c>
      <c r="V421" s="117" t="s">
        <v>560</v>
      </c>
      <c r="W421" s="162" t="s">
        <v>561</v>
      </c>
      <c r="X421" s="162" t="s">
        <v>561</v>
      </c>
      <c r="Y421" s="162"/>
      <c r="Z421" s="108"/>
      <c r="AA421" s="108"/>
      <c r="AB421" s="108"/>
      <c r="AC421" s="118"/>
    </row>
    <row r="422" spans="1:29" s="126" customFormat="1" ht="10.5" x14ac:dyDescent="0.2">
      <c r="A422" s="120" t="str">
        <f t="shared" si="39"/>
        <v>L50-I-12-08-30-90-MULT-ASYMPOUS270155</v>
      </c>
      <c r="B422" s="121">
        <v>45574</v>
      </c>
      <c r="C422" s="120" t="s">
        <v>745</v>
      </c>
      <c r="D422" s="278" t="s">
        <v>361</v>
      </c>
      <c r="E422" s="108" t="s">
        <v>87</v>
      </c>
      <c r="F422" s="108" t="s">
        <v>817</v>
      </c>
      <c r="G422" s="108">
        <v>30850296</v>
      </c>
      <c r="H422" s="183">
        <v>0</v>
      </c>
      <c r="I422" s="287">
        <v>1</v>
      </c>
      <c r="J422" s="111">
        <f>VLOOKUP(G422,'[2]Seguimiento WOS TROV'!$H:$L,5,0)</f>
        <v>1</v>
      </c>
      <c r="K422" s="116">
        <f>VLOOKUP(G422,'[2]Seguimiento WOS TROV'!$H:$M,6,0)</f>
        <v>0</v>
      </c>
      <c r="L422" s="116">
        <f>VLOOKUP(G422,'[2]Seguimiento WOS TROV'!$H:$N,7,0)</f>
        <v>0</v>
      </c>
      <c r="M422" s="116">
        <f>VLOOKUP(G422,'[2]Seguimiento WOS TROV'!$H:$O,8,0)</f>
        <v>0</v>
      </c>
      <c r="N422" s="125">
        <f t="shared" si="40"/>
        <v>0</v>
      </c>
      <c r="O422" s="125">
        <f t="shared" si="41"/>
        <v>0</v>
      </c>
      <c r="P422" s="269">
        <v>47.22</v>
      </c>
      <c r="Q422" s="270">
        <f t="shared" si="42"/>
        <v>0</v>
      </c>
      <c r="R422" s="119">
        <v>45580</v>
      </c>
      <c r="S422" s="119"/>
      <c r="T422" s="117">
        <f t="shared" si="43"/>
        <v>45581</v>
      </c>
      <c r="U422" s="117">
        <f t="shared" si="44"/>
        <v>45582</v>
      </c>
      <c r="V422" s="117" t="s">
        <v>560</v>
      </c>
      <c r="W422" s="162" t="s">
        <v>561</v>
      </c>
      <c r="X422" s="162" t="s">
        <v>561</v>
      </c>
      <c r="Y422" s="162"/>
      <c r="Z422" s="108"/>
      <c r="AA422" s="108"/>
      <c r="AB422" s="108"/>
      <c r="AC422" s="118"/>
    </row>
    <row r="423" spans="1:29" s="126" customFormat="1" ht="10.5" x14ac:dyDescent="0.2">
      <c r="A423" s="120" t="str">
        <f t="shared" si="39"/>
        <v>L50-I-12-08-30-90-MULT-ASYMPOUS270177</v>
      </c>
      <c r="B423" s="121">
        <v>45574</v>
      </c>
      <c r="C423" s="120" t="s">
        <v>745</v>
      </c>
      <c r="D423" s="278" t="s">
        <v>361</v>
      </c>
      <c r="E423" s="108" t="s">
        <v>87</v>
      </c>
      <c r="F423" s="108" t="s">
        <v>535</v>
      </c>
      <c r="G423" s="108">
        <v>30850297</v>
      </c>
      <c r="H423" s="183">
        <v>0</v>
      </c>
      <c r="I423" s="287">
        <v>1</v>
      </c>
      <c r="J423" s="111">
        <f>VLOOKUP(G423,'[2]Seguimiento WOS TROV'!$H:$L,5,0)</f>
        <v>1</v>
      </c>
      <c r="K423" s="116">
        <f>VLOOKUP(G423,'[2]Seguimiento WOS TROV'!$H:$M,6,0)</f>
        <v>0</v>
      </c>
      <c r="L423" s="116">
        <f>VLOOKUP(G423,'[2]Seguimiento WOS TROV'!$H:$N,7,0)</f>
        <v>0</v>
      </c>
      <c r="M423" s="116">
        <f>VLOOKUP(G423,'[2]Seguimiento WOS TROV'!$H:$O,8,0)</f>
        <v>0</v>
      </c>
      <c r="N423" s="125">
        <f t="shared" si="40"/>
        <v>0</v>
      </c>
      <c r="O423" s="125">
        <f t="shared" si="41"/>
        <v>0</v>
      </c>
      <c r="P423" s="269">
        <v>47.22</v>
      </c>
      <c r="Q423" s="270">
        <f t="shared" si="42"/>
        <v>0</v>
      </c>
      <c r="R423" s="119">
        <v>45580</v>
      </c>
      <c r="S423" s="119"/>
      <c r="T423" s="117">
        <f t="shared" si="43"/>
        <v>45581</v>
      </c>
      <c r="U423" s="117">
        <f t="shared" si="44"/>
        <v>45582</v>
      </c>
      <c r="V423" s="117" t="s">
        <v>560</v>
      </c>
      <c r="W423" s="162" t="s">
        <v>561</v>
      </c>
      <c r="X423" s="162" t="s">
        <v>561</v>
      </c>
      <c r="Y423" s="162"/>
      <c r="Z423" s="108"/>
      <c r="AA423" s="108"/>
      <c r="AB423" s="108"/>
      <c r="AC423" s="118"/>
    </row>
    <row r="424" spans="1:29" s="126" customFormat="1" ht="10.5" x14ac:dyDescent="0.2">
      <c r="A424" s="120" t="str">
        <f t="shared" si="39"/>
        <v>L50-I-12-08-35-80-MULT-25X33POUS270206</v>
      </c>
      <c r="B424" s="121">
        <v>45574</v>
      </c>
      <c r="C424" s="120" t="s">
        <v>818</v>
      </c>
      <c r="D424" s="278" t="s">
        <v>361</v>
      </c>
      <c r="E424" s="108" t="s">
        <v>87</v>
      </c>
      <c r="F424" s="108" t="s">
        <v>819</v>
      </c>
      <c r="G424" s="108">
        <v>30850298</v>
      </c>
      <c r="H424" s="183">
        <v>0</v>
      </c>
      <c r="I424" s="287">
        <v>2</v>
      </c>
      <c r="J424" s="111">
        <f>VLOOKUP(G424,'[2]Seguimiento WOS TROV'!$H:$L,5,0)</f>
        <v>2</v>
      </c>
      <c r="K424" s="116">
        <f>VLOOKUP(G424,'[2]Seguimiento WOS TROV'!$H:$M,6,0)</f>
        <v>0</v>
      </c>
      <c r="L424" s="116">
        <f>VLOOKUP(G424,'[2]Seguimiento WOS TROV'!$H:$N,7,0)</f>
        <v>0</v>
      </c>
      <c r="M424" s="116">
        <f>VLOOKUP(G424,'[2]Seguimiento WOS TROV'!$H:$O,8,0)</f>
        <v>0</v>
      </c>
      <c r="N424" s="125">
        <f t="shared" si="40"/>
        <v>0</v>
      </c>
      <c r="O424" s="125">
        <f t="shared" si="41"/>
        <v>0</v>
      </c>
      <c r="P424" s="269">
        <v>0</v>
      </c>
      <c r="Q424" s="270">
        <f t="shared" si="42"/>
        <v>0</v>
      </c>
      <c r="R424" s="119">
        <v>45580</v>
      </c>
      <c r="S424" s="119"/>
      <c r="T424" s="117">
        <f t="shared" si="43"/>
        <v>45581</v>
      </c>
      <c r="U424" s="117">
        <f t="shared" si="44"/>
        <v>45582</v>
      </c>
      <c r="V424" s="117" t="s">
        <v>560</v>
      </c>
      <c r="W424" s="162" t="s">
        <v>561</v>
      </c>
      <c r="X424" s="162" t="s">
        <v>561</v>
      </c>
      <c r="Y424" s="162"/>
      <c r="Z424" s="108"/>
      <c r="AA424" s="108"/>
      <c r="AB424" s="108"/>
      <c r="AC424" s="118"/>
    </row>
    <row r="425" spans="1:29" s="126" customFormat="1" ht="10.5" x14ac:dyDescent="0.2">
      <c r="A425" s="120" t="str">
        <f t="shared" si="39"/>
        <v>L50-I-12-08-35-80-MULT-9X59POUS270035</v>
      </c>
      <c r="B425" s="121">
        <v>45574</v>
      </c>
      <c r="C425" s="120" t="s">
        <v>820</v>
      </c>
      <c r="D425" s="278" t="s">
        <v>361</v>
      </c>
      <c r="E425" s="108" t="s">
        <v>87</v>
      </c>
      <c r="F425" s="108" t="s">
        <v>821</v>
      </c>
      <c r="G425" s="108">
        <v>30850299</v>
      </c>
      <c r="H425" s="183">
        <v>0</v>
      </c>
      <c r="I425" s="287">
        <v>2</v>
      </c>
      <c r="J425" s="111">
        <f>VLOOKUP(G425,'[2]Seguimiento WOS TROV'!$H:$L,5,0)</f>
        <v>2</v>
      </c>
      <c r="K425" s="116">
        <f>VLOOKUP(G425,'[2]Seguimiento WOS TROV'!$H:$M,6,0)</f>
        <v>0</v>
      </c>
      <c r="L425" s="116">
        <f>VLOOKUP(G425,'[2]Seguimiento WOS TROV'!$H:$N,7,0)</f>
        <v>0</v>
      </c>
      <c r="M425" s="116">
        <f>VLOOKUP(G425,'[2]Seguimiento WOS TROV'!$H:$O,8,0)</f>
        <v>0</v>
      </c>
      <c r="N425" s="125">
        <f t="shared" si="40"/>
        <v>0</v>
      </c>
      <c r="O425" s="125">
        <f t="shared" si="41"/>
        <v>0</v>
      </c>
      <c r="P425" s="269">
        <v>0</v>
      </c>
      <c r="Q425" s="270">
        <f t="shared" si="42"/>
        <v>0</v>
      </c>
      <c r="R425" s="119">
        <v>45580</v>
      </c>
      <c r="S425" s="119"/>
      <c r="T425" s="117">
        <f t="shared" si="43"/>
        <v>45581</v>
      </c>
      <c r="U425" s="117">
        <f t="shared" si="44"/>
        <v>45582</v>
      </c>
      <c r="V425" s="117" t="s">
        <v>560</v>
      </c>
      <c r="W425" s="162" t="s">
        <v>561</v>
      </c>
      <c r="X425" s="162" t="s">
        <v>561</v>
      </c>
      <c r="Y425" s="162"/>
      <c r="Z425" s="108"/>
      <c r="AA425" s="108"/>
      <c r="AB425" s="108"/>
      <c r="AC425" s="118"/>
    </row>
    <row r="426" spans="1:29" s="126" customFormat="1" ht="10.5" x14ac:dyDescent="0.2">
      <c r="A426" s="120" t="str">
        <f t="shared" si="39"/>
        <v>L50-I-12-08-35-90-MULT-9X29POUS270501</v>
      </c>
      <c r="B426" s="121">
        <v>45574</v>
      </c>
      <c r="C426" s="120" t="s">
        <v>822</v>
      </c>
      <c r="D426" s="278" t="s">
        <v>361</v>
      </c>
      <c r="E426" s="108" t="s">
        <v>87</v>
      </c>
      <c r="F426" s="108" t="s">
        <v>823</v>
      </c>
      <c r="G426" s="108">
        <v>30850300</v>
      </c>
      <c r="H426" s="183">
        <v>0</v>
      </c>
      <c r="I426" s="287">
        <v>2</v>
      </c>
      <c r="J426" s="111">
        <f>VLOOKUP(G426,'[2]Seguimiento WOS TROV'!$H:$L,5,0)</f>
        <v>2</v>
      </c>
      <c r="K426" s="116">
        <f>VLOOKUP(G426,'[2]Seguimiento WOS TROV'!$H:$M,6,0)</f>
        <v>0</v>
      </c>
      <c r="L426" s="116">
        <f>VLOOKUP(G426,'[2]Seguimiento WOS TROV'!$H:$N,7,0)</f>
        <v>0</v>
      </c>
      <c r="M426" s="116">
        <f>VLOOKUP(G426,'[2]Seguimiento WOS TROV'!$H:$O,8,0)</f>
        <v>0</v>
      </c>
      <c r="N426" s="125">
        <f t="shared" si="40"/>
        <v>0</v>
      </c>
      <c r="O426" s="125">
        <f t="shared" si="41"/>
        <v>0</v>
      </c>
      <c r="P426" s="269">
        <v>0</v>
      </c>
      <c r="Q426" s="270">
        <f t="shared" si="42"/>
        <v>0</v>
      </c>
      <c r="R426" s="119">
        <v>45580</v>
      </c>
      <c r="S426" s="119"/>
      <c r="T426" s="117">
        <f t="shared" si="43"/>
        <v>45581</v>
      </c>
      <c r="U426" s="117">
        <f t="shared" si="44"/>
        <v>45582</v>
      </c>
      <c r="V426" s="117" t="s">
        <v>560</v>
      </c>
      <c r="W426" s="162" t="s">
        <v>561</v>
      </c>
      <c r="X426" s="162" t="s">
        <v>561</v>
      </c>
      <c r="Y426" s="162"/>
      <c r="Z426" s="108"/>
      <c r="AA426" s="108"/>
      <c r="AB426" s="108"/>
      <c r="AC426" s="118"/>
    </row>
    <row r="427" spans="1:29" s="126" customFormat="1" ht="10.5" x14ac:dyDescent="0.2">
      <c r="A427" s="120" t="str">
        <f t="shared" si="39"/>
        <v>L50-I-12-08-40-90-MULT-15X65POUS270331</v>
      </c>
      <c r="B427" s="121">
        <v>45574</v>
      </c>
      <c r="C427" s="120" t="s">
        <v>824</v>
      </c>
      <c r="D427" s="278" t="s">
        <v>361</v>
      </c>
      <c r="E427" s="108" t="s">
        <v>87</v>
      </c>
      <c r="F427" s="108" t="s">
        <v>825</v>
      </c>
      <c r="G427" s="108">
        <v>30850301</v>
      </c>
      <c r="H427" s="183">
        <v>0</v>
      </c>
      <c r="I427" s="287">
        <v>2</v>
      </c>
      <c r="J427" s="111">
        <f>VLOOKUP(G427,'[2]Seguimiento WOS TROV'!$H:$L,5,0)</f>
        <v>2</v>
      </c>
      <c r="K427" s="116">
        <f>VLOOKUP(G427,'[2]Seguimiento WOS TROV'!$H:$M,6,0)</f>
        <v>0</v>
      </c>
      <c r="L427" s="116">
        <f>VLOOKUP(G427,'[2]Seguimiento WOS TROV'!$H:$N,7,0)</f>
        <v>0</v>
      </c>
      <c r="M427" s="116">
        <f>VLOOKUP(G427,'[2]Seguimiento WOS TROV'!$H:$O,8,0)</f>
        <v>0</v>
      </c>
      <c r="N427" s="125">
        <f t="shared" si="40"/>
        <v>0</v>
      </c>
      <c r="O427" s="125">
        <f t="shared" si="41"/>
        <v>0</v>
      </c>
      <c r="P427" s="269">
        <v>0</v>
      </c>
      <c r="Q427" s="270">
        <f t="shared" si="42"/>
        <v>0</v>
      </c>
      <c r="R427" s="119">
        <v>45580</v>
      </c>
      <c r="S427" s="119"/>
      <c r="T427" s="117">
        <f t="shared" si="43"/>
        <v>45581</v>
      </c>
      <c r="U427" s="117">
        <f t="shared" si="44"/>
        <v>45582</v>
      </c>
      <c r="V427" s="117" t="s">
        <v>560</v>
      </c>
      <c r="W427" s="162" t="s">
        <v>561</v>
      </c>
      <c r="X427" s="162" t="s">
        <v>561</v>
      </c>
      <c r="Y427" s="162"/>
      <c r="Z427" s="108"/>
      <c r="AA427" s="108"/>
      <c r="AB427" s="108"/>
      <c r="AC427" s="118"/>
    </row>
    <row r="428" spans="1:29" s="126" customFormat="1" ht="10.5" x14ac:dyDescent="0.2">
      <c r="A428" s="120" t="str">
        <f t="shared" si="39"/>
        <v>L50-I-12-10-30-80-MULT-15X15POUS270149</v>
      </c>
      <c r="B428" s="121">
        <v>45574</v>
      </c>
      <c r="C428" s="120" t="s">
        <v>754</v>
      </c>
      <c r="D428" s="278" t="s">
        <v>361</v>
      </c>
      <c r="E428" s="108" t="s">
        <v>87</v>
      </c>
      <c r="F428" s="108" t="s">
        <v>224</v>
      </c>
      <c r="G428" s="108">
        <v>30850302</v>
      </c>
      <c r="H428" s="183">
        <v>0</v>
      </c>
      <c r="I428" s="287">
        <v>1</v>
      </c>
      <c r="J428" s="111">
        <f>VLOOKUP(G428,'[2]Seguimiento WOS TROV'!$H:$L,5,0)</f>
        <v>1</v>
      </c>
      <c r="K428" s="116">
        <f>VLOOKUP(G428,'[2]Seguimiento WOS TROV'!$H:$M,6,0)</f>
        <v>0</v>
      </c>
      <c r="L428" s="116">
        <f>VLOOKUP(G428,'[2]Seguimiento WOS TROV'!$H:$N,7,0)</f>
        <v>0</v>
      </c>
      <c r="M428" s="116">
        <f>VLOOKUP(G428,'[2]Seguimiento WOS TROV'!$H:$O,8,0)</f>
        <v>0</v>
      </c>
      <c r="N428" s="125">
        <f t="shared" si="40"/>
        <v>0</v>
      </c>
      <c r="O428" s="125">
        <f t="shared" si="41"/>
        <v>0</v>
      </c>
      <c r="P428" s="269">
        <v>0</v>
      </c>
      <c r="Q428" s="270">
        <f t="shared" si="42"/>
        <v>0</v>
      </c>
      <c r="R428" s="119">
        <v>45580</v>
      </c>
      <c r="S428" s="119"/>
      <c r="T428" s="117">
        <f t="shared" si="43"/>
        <v>45581</v>
      </c>
      <c r="U428" s="117">
        <f t="shared" si="44"/>
        <v>45582</v>
      </c>
      <c r="V428" s="117" t="s">
        <v>560</v>
      </c>
      <c r="W428" s="162" t="s">
        <v>561</v>
      </c>
      <c r="X428" s="162" t="s">
        <v>561</v>
      </c>
      <c r="Y428" s="162"/>
      <c r="Z428" s="108"/>
      <c r="AA428" s="108"/>
      <c r="AB428" s="108"/>
      <c r="AC428" s="118"/>
    </row>
    <row r="429" spans="1:29" s="126" customFormat="1" ht="10.5" x14ac:dyDescent="0.2">
      <c r="A429" s="120" t="str">
        <f t="shared" si="39"/>
        <v>L50-I-12-12-30-80-MULT-9X59POUS270451</v>
      </c>
      <c r="B429" s="121">
        <v>45574</v>
      </c>
      <c r="C429" s="120" t="s">
        <v>826</v>
      </c>
      <c r="D429" s="278" t="s">
        <v>361</v>
      </c>
      <c r="E429" s="108" t="s">
        <v>87</v>
      </c>
      <c r="F429" s="108" t="s">
        <v>827</v>
      </c>
      <c r="G429" s="108">
        <v>30850303</v>
      </c>
      <c r="H429" s="183">
        <v>0</v>
      </c>
      <c r="I429" s="287">
        <v>2</v>
      </c>
      <c r="J429" s="111">
        <f>VLOOKUP(G429,'[2]Seguimiento WOS TROV'!$H:$L,5,0)</f>
        <v>2</v>
      </c>
      <c r="K429" s="116">
        <f>VLOOKUP(G429,'[2]Seguimiento WOS TROV'!$H:$M,6,0)</f>
        <v>0</v>
      </c>
      <c r="L429" s="116">
        <f>VLOOKUP(G429,'[2]Seguimiento WOS TROV'!$H:$N,7,0)</f>
        <v>0</v>
      </c>
      <c r="M429" s="116">
        <f>VLOOKUP(G429,'[2]Seguimiento WOS TROV'!$H:$O,8,0)</f>
        <v>0</v>
      </c>
      <c r="N429" s="125">
        <f t="shared" si="40"/>
        <v>0</v>
      </c>
      <c r="O429" s="125">
        <f t="shared" si="41"/>
        <v>0</v>
      </c>
      <c r="P429" s="269">
        <v>47.24</v>
      </c>
      <c r="Q429" s="270">
        <f t="shared" si="42"/>
        <v>0</v>
      </c>
      <c r="R429" s="119">
        <v>45580</v>
      </c>
      <c r="S429" s="119"/>
      <c r="T429" s="117">
        <f t="shared" si="43"/>
        <v>45581</v>
      </c>
      <c r="U429" s="117">
        <f t="shared" si="44"/>
        <v>45582</v>
      </c>
      <c r="V429" s="117" t="s">
        <v>560</v>
      </c>
      <c r="W429" s="162" t="s">
        <v>561</v>
      </c>
      <c r="X429" s="162" t="s">
        <v>561</v>
      </c>
      <c r="Y429" s="162"/>
      <c r="Z429" s="108"/>
      <c r="AA429" s="108"/>
      <c r="AB429" s="108"/>
      <c r="AC429" s="118"/>
    </row>
    <row r="430" spans="1:29" s="126" customFormat="1" ht="10.5" x14ac:dyDescent="0.2">
      <c r="A430" s="120" t="str">
        <f t="shared" si="39"/>
        <v>L50-I-12-12-30-90-MULT-9X29POUS270180</v>
      </c>
      <c r="B430" s="121">
        <v>45574</v>
      </c>
      <c r="C430" s="120" t="s">
        <v>366</v>
      </c>
      <c r="D430" s="278" t="s">
        <v>361</v>
      </c>
      <c r="E430" s="108" t="s">
        <v>87</v>
      </c>
      <c r="F430" s="108" t="s">
        <v>828</v>
      </c>
      <c r="G430" s="108">
        <v>30850304</v>
      </c>
      <c r="H430" s="183">
        <v>0</v>
      </c>
      <c r="I430" s="287">
        <v>2</v>
      </c>
      <c r="J430" s="111">
        <f>VLOOKUP(G430,'[2]Seguimiento WOS TROV'!$H:$L,5,0)</f>
        <v>2</v>
      </c>
      <c r="K430" s="116">
        <f>VLOOKUP(G430,'[2]Seguimiento WOS TROV'!$H:$M,6,0)</f>
        <v>0</v>
      </c>
      <c r="L430" s="116">
        <f>VLOOKUP(G430,'[2]Seguimiento WOS TROV'!$H:$N,7,0)</f>
        <v>0</v>
      </c>
      <c r="M430" s="116">
        <f>VLOOKUP(G430,'[2]Seguimiento WOS TROV'!$H:$O,8,0)</f>
        <v>0</v>
      </c>
      <c r="N430" s="125">
        <f t="shared" si="40"/>
        <v>0</v>
      </c>
      <c r="O430" s="125">
        <f t="shared" si="41"/>
        <v>0</v>
      </c>
      <c r="P430" s="269">
        <v>49.03</v>
      </c>
      <c r="Q430" s="270">
        <f t="shared" si="42"/>
        <v>0</v>
      </c>
      <c r="R430" s="119">
        <v>45580</v>
      </c>
      <c r="S430" s="119"/>
      <c r="T430" s="117">
        <f t="shared" si="43"/>
        <v>45581</v>
      </c>
      <c r="U430" s="117">
        <f t="shared" si="44"/>
        <v>45582</v>
      </c>
      <c r="V430" s="117" t="s">
        <v>560</v>
      </c>
      <c r="W430" s="162" t="s">
        <v>561</v>
      </c>
      <c r="X430" s="162" t="s">
        <v>561</v>
      </c>
      <c r="Y430" s="162"/>
      <c r="Z430" s="108"/>
      <c r="AA430" s="108"/>
      <c r="AB430" s="108"/>
      <c r="AC430" s="118"/>
    </row>
    <row r="431" spans="1:29" s="126" customFormat="1" ht="10.5" x14ac:dyDescent="0.2">
      <c r="A431" s="120" t="str">
        <f t="shared" si="39"/>
        <v>L50-I-12-12-30-90-MULT-9X59POUS270474</v>
      </c>
      <c r="B431" s="121">
        <v>45574</v>
      </c>
      <c r="C431" s="120" t="s">
        <v>829</v>
      </c>
      <c r="D431" s="278" t="s">
        <v>361</v>
      </c>
      <c r="E431" s="108" t="s">
        <v>87</v>
      </c>
      <c r="F431" s="108" t="s">
        <v>830</v>
      </c>
      <c r="G431" s="108">
        <v>30850305</v>
      </c>
      <c r="H431" s="183">
        <v>0</v>
      </c>
      <c r="I431" s="287">
        <v>3</v>
      </c>
      <c r="J431" s="111">
        <f>VLOOKUP(G431,'[2]Seguimiento WOS TROV'!$H:$L,5,0)</f>
        <v>3</v>
      </c>
      <c r="K431" s="116">
        <f>VLOOKUP(G431,'[2]Seguimiento WOS TROV'!$H:$M,6,0)</f>
        <v>0</v>
      </c>
      <c r="L431" s="116">
        <f>VLOOKUP(G431,'[2]Seguimiento WOS TROV'!$H:$N,7,0)</f>
        <v>0</v>
      </c>
      <c r="M431" s="116">
        <f>VLOOKUP(G431,'[2]Seguimiento WOS TROV'!$H:$O,8,0)</f>
        <v>0</v>
      </c>
      <c r="N431" s="125">
        <f t="shared" si="40"/>
        <v>0</v>
      </c>
      <c r="O431" s="125">
        <f t="shared" si="41"/>
        <v>0</v>
      </c>
      <c r="P431" s="269">
        <v>0</v>
      </c>
      <c r="Q431" s="270">
        <f t="shared" si="42"/>
        <v>0</v>
      </c>
      <c r="R431" s="119">
        <v>45580</v>
      </c>
      <c r="S431" s="119"/>
      <c r="T431" s="117">
        <f t="shared" si="43"/>
        <v>45581</v>
      </c>
      <c r="U431" s="117">
        <f t="shared" si="44"/>
        <v>45582</v>
      </c>
      <c r="V431" s="117" t="s">
        <v>560</v>
      </c>
      <c r="W431" s="162" t="s">
        <v>561</v>
      </c>
      <c r="X431" s="162" t="s">
        <v>561</v>
      </c>
      <c r="Y431" s="162"/>
      <c r="Z431" s="108"/>
      <c r="AA431" s="108"/>
      <c r="AB431" s="108"/>
      <c r="AC431" s="118"/>
    </row>
    <row r="432" spans="1:29" s="126" customFormat="1" ht="10.5" x14ac:dyDescent="0.2">
      <c r="A432" s="120" t="str">
        <f t="shared" si="39"/>
        <v>L50-I-12-12-35-80-MULT-25X75POUS270246</v>
      </c>
      <c r="B432" s="121">
        <v>45574</v>
      </c>
      <c r="C432" s="120" t="s">
        <v>831</v>
      </c>
      <c r="D432" s="278" t="s">
        <v>361</v>
      </c>
      <c r="E432" s="108" t="s">
        <v>87</v>
      </c>
      <c r="F432" s="108" t="s">
        <v>832</v>
      </c>
      <c r="G432" s="108">
        <v>30850306</v>
      </c>
      <c r="H432" s="183">
        <v>0</v>
      </c>
      <c r="I432" s="287">
        <v>1</v>
      </c>
      <c r="J432" s="111">
        <f>VLOOKUP(G432,'[2]Seguimiento WOS TROV'!$H:$L,5,0)</f>
        <v>1</v>
      </c>
      <c r="K432" s="116">
        <f>VLOOKUP(G432,'[2]Seguimiento WOS TROV'!$H:$M,6,0)</f>
        <v>0</v>
      </c>
      <c r="L432" s="116">
        <f>VLOOKUP(G432,'[2]Seguimiento WOS TROV'!$H:$N,7,0)</f>
        <v>0</v>
      </c>
      <c r="M432" s="116">
        <f>VLOOKUP(G432,'[2]Seguimiento WOS TROV'!$H:$O,8,0)</f>
        <v>0</v>
      </c>
      <c r="N432" s="125">
        <f t="shared" si="40"/>
        <v>0</v>
      </c>
      <c r="O432" s="125">
        <f t="shared" si="41"/>
        <v>0</v>
      </c>
      <c r="P432" s="269">
        <v>0</v>
      </c>
      <c r="Q432" s="270">
        <f t="shared" si="42"/>
        <v>0</v>
      </c>
      <c r="R432" s="119">
        <v>45580</v>
      </c>
      <c r="S432" s="119"/>
      <c r="T432" s="117">
        <f t="shared" si="43"/>
        <v>45581</v>
      </c>
      <c r="U432" s="117">
        <f t="shared" si="44"/>
        <v>45582</v>
      </c>
      <c r="V432" s="117" t="s">
        <v>560</v>
      </c>
      <c r="W432" s="162" t="s">
        <v>561</v>
      </c>
      <c r="X432" s="162" t="s">
        <v>561</v>
      </c>
      <c r="Y432" s="162"/>
      <c r="Z432" s="108"/>
      <c r="AA432" s="108"/>
      <c r="AB432" s="108"/>
      <c r="AC432" s="118"/>
    </row>
    <row r="433" spans="1:29" s="126" customFormat="1" ht="10.5" x14ac:dyDescent="0.2">
      <c r="A433" s="120" t="str">
        <f t="shared" si="39"/>
        <v>L50-I-12-12-35-80-MULT-9X29POUS270537</v>
      </c>
      <c r="B433" s="121">
        <v>45574</v>
      </c>
      <c r="C433" s="120" t="s">
        <v>833</v>
      </c>
      <c r="D433" s="278" t="s">
        <v>361</v>
      </c>
      <c r="E433" s="108" t="s">
        <v>87</v>
      </c>
      <c r="F433" s="108" t="s">
        <v>834</v>
      </c>
      <c r="G433" s="108">
        <v>30850307</v>
      </c>
      <c r="H433" s="183">
        <v>0</v>
      </c>
      <c r="I433" s="287">
        <v>1</v>
      </c>
      <c r="J433" s="111">
        <f>VLOOKUP(G433,'[2]Seguimiento WOS TROV'!$H:$L,5,0)</f>
        <v>1</v>
      </c>
      <c r="K433" s="116">
        <f>VLOOKUP(G433,'[2]Seguimiento WOS TROV'!$H:$M,6,0)</f>
        <v>0</v>
      </c>
      <c r="L433" s="116">
        <f>VLOOKUP(G433,'[2]Seguimiento WOS TROV'!$H:$N,7,0)</f>
        <v>0</v>
      </c>
      <c r="M433" s="116">
        <f>VLOOKUP(G433,'[2]Seguimiento WOS TROV'!$H:$O,8,0)</f>
        <v>0</v>
      </c>
      <c r="N433" s="125">
        <f t="shared" si="40"/>
        <v>0</v>
      </c>
      <c r="O433" s="125">
        <f t="shared" si="41"/>
        <v>0</v>
      </c>
      <c r="P433" s="269">
        <v>48.77</v>
      </c>
      <c r="Q433" s="270">
        <f t="shared" si="42"/>
        <v>0</v>
      </c>
      <c r="R433" s="119">
        <v>45580</v>
      </c>
      <c r="S433" s="119"/>
      <c r="T433" s="117">
        <f t="shared" si="43"/>
        <v>45581</v>
      </c>
      <c r="U433" s="117">
        <f t="shared" si="44"/>
        <v>45582</v>
      </c>
      <c r="V433" s="117" t="s">
        <v>560</v>
      </c>
      <c r="W433" s="162" t="s">
        <v>561</v>
      </c>
      <c r="X433" s="162" t="s">
        <v>561</v>
      </c>
      <c r="Y433" s="162"/>
      <c r="Z433" s="108"/>
      <c r="AA433" s="108"/>
      <c r="AB433" s="108"/>
      <c r="AC433" s="118"/>
    </row>
    <row r="434" spans="1:29" s="126" customFormat="1" ht="10.5" x14ac:dyDescent="0.2">
      <c r="A434" s="120" t="str">
        <f t="shared" si="39"/>
        <v>L50-I-12-12-35-80-MULT-9X59POUS270246</v>
      </c>
      <c r="B434" s="121">
        <v>45574</v>
      </c>
      <c r="C434" s="120" t="s">
        <v>835</v>
      </c>
      <c r="D434" s="278" t="s">
        <v>361</v>
      </c>
      <c r="E434" s="108" t="s">
        <v>87</v>
      </c>
      <c r="F434" s="108" t="s">
        <v>832</v>
      </c>
      <c r="G434" s="108">
        <v>30850308</v>
      </c>
      <c r="H434" s="183">
        <v>0</v>
      </c>
      <c r="I434" s="287">
        <v>2</v>
      </c>
      <c r="J434" s="111">
        <f>VLOOKUP(G434,'[2]Seguimiento WOS TROV'!$H:$L,5,0)</f>
        <v>2</v>
      </c>
      <c r="K434" s="116">
        <f>VLOOKUP(G434,'[2]Seguimiento WOS TROV'!$H:$M,6,0)</f>
        <v>0</v>
      </c>
      <c r="L434" s="116">
        <f>VLOOKUP(G434,'[2]Seguimiento WOS TROV'!$H:$N,7,0)</f>
        <v>0</v>
      </c>
      <c r="M434" s="116">
        <f>VLOOKUP(G434,'[2]Seguimiento WOS TROV'!$H:$O,8,0)</f>
        <v>0</v>
      </c>
      <c r="N434" s="125">
        <f t="shared" si="40"/>
        <v>0</v>
      </c>
      <c r="O434" s="125">
        <f t="shared" si="41"/>
        <v>0</v>
      </c>
      <c r="P434" s="269">
        <v>49.11</v>
      </c>
      <c r="Q434" s="270">
        <f t="shared" si="42"/>
        <v>0</v>
      </c>
      <c r="R434" s="119">
        <v>45580</v>
      </c>
      <c r="S434" s="119"/>
      <c r="T434" s="117">
        <f t="shared" si="43"/>
        <v>45581</v>
      </c>
      <c r="U434" s="117">
        <f t="shared" si="44"/>
        <v>45582</v>
      </c>
      <c r="V434" s="117" t="s">
        <v>560</v>
      </c>
      <c r="W434" s="162" t="s">
        <v>561</v>
      </c>
      <c r="X434" s="162" t="s">
        <v>561</v>
      </c>
      <c r="Y434" s="162"/>
      <c r="Z434" s="108"/>
      <c r="AA434" s="108"/>
      <c r="AB434" s="108"/>
      <c r="AC434" s="118"/>
    </row>
    <row r="435" spans="1:29" s="126" customFormat="1" ht="10.5" x14ac:dyDescent="0.2">
      <c r="A435" s="120" t="str">
        <f t="shared" si="39"/>
        <v>L50-I-12-12-35-90-MULT-40X60POUS270185</v>
      </c>
      <c r="B435" s="121">
        <v>45574</v>
      </c>
      <c r="C435" s="120" t="s">
        <v>838</v>
      </c>
      <c r="D435" s="278" t="s">
        <v>361</v>
      </c>
      <c r="E435" s="108" t="s">
        <v>87</v>
      </c>
      <c r="F435" s="108" t="s">
        <v>839</v>
      </c>
      <c r="G435" s="108">
        <v>30850310</v>
      </c>
      <c r="H435" s="183">
        <v>0</v>
      </c>
      <c r="I435" s="287">
        <v>2</v>
      </c>
      <c r="J435" s="111">
        <f>VLOOKUP(G435,'[2]Seguimiento WOS TROV'!$H:$L,5,0)</f>
        <v>2</v>
      </c>
      <c r="K435" s="116">
        <f>VLOOKUP(G435,'[2]Seguimiento WOS TROV'!$H:$M,6,0)</f>
        <v>0</v>
      </c>
      <c r="L435" s="116">
        <f>VLOOKUP(G435,'[2]Seguimiento WOS TROV'!$H:$N,7,0)</f>
        <v>0</v>
      </c>
      <c r="M435" s="116">
        <f>VLOOKUP(G435,'[2]Seguimiento WOS TROV'!$H:$O,8,0)</f>
        <v>0</v>
      </c>
      <c r="N435" s="125">
        <f t="shared" si="40"/>
        <v>0</v>
      </c>
      <c r="O435" s="125">
        <f t="shared" si="41"/>
        <v>0</v>
      </c>
      <c r="P435" s="269">
        <v>0</v>
      </c>
      <c r="Q435" s="270">
        <f t="shared" si="42"/>
        <v>0</v>
      </c>
      <c r="R435" s="119">
        <v>45580</v>
      </c>
      <c r="S435" s="119"/>
      <c r="T435" s="117">
        <f t="shared" si="43"/>
        <v>45581</v>
      </c>
      <c r="U435" s="117">
        <f t="shared" si="44"/>
        <v>45582</v>
      </c>
      <c r="V435" s="117" t="s">
        <v>560</v>
      </c>
      <c r="W435" s="162" t="s">
        <v>561</v>
      </c>
      <c r="X435" s="162" t="s">
        <v>561</v>
      </c>
      <c r="Y435" s="162"/>
      <c r="Z435" s="108"/>
      <c r="AA435" s="108"/>
      <c r="AB435" s="108"/>
      <c r="AC435" s="118"/>
    </row>
    <row r="436" spans="1:29" s="126" customFormat="1" ht="10.5" x14ac:dyDescent="0.2">
      <c r="A436" s="120" t="str">
        <f t="shared" si="39"/>
        <v>L50-I-12-12-40-90-MULT-9X9POUS270425</v>
      </c>
      <c r="B436" s="121">
        <v>45574</v>
      </c>
      <c r="C436" s="120" t="s">
        <v>841</v>
      </c>
      <c r="D436" s="278" t="s">
        <v>361</v>
      </c>
      <c r="E436" s="108" t="s">
        <v>87</v>
      </c>
      <c r="F436" s="108" t="s">
        <v>766</v>
      </c>
      <c r="G436" s="108">
        <v>30850312</v>
      </c>
      <c r="H436" s="183">
        <v>0</v>
      </c>
      <c r="I436" s="287">
        <v>2</v>
      </c>
      <c r="J436" s="111">
        <f>VLOOKUP(G436,'[2]Seguimiento WOS TROV'!$H:$L,5,0)</f>
        <v>2</v>
      </c>
      <c r="K436" s="116">
        <f>VLOOKUP(G436,'[2]Seguimiento WOS TROV'!$H:$M,6,0)</f>
        <v>0</v>
      </c>
      <c r="L436" s="116">
        <f>VLOOKUP(G436,'[2]Seguimiento WOS TROV'!$H:$N,7,0)</f>
        <v>0</v>
      </c>
      <c r="M436" s="116">
        <f>VLOOKUP(G436,'[2]Seguimiento WOS TROV'!$H:$O,8,0)</f>
        <v>0</v>
      </c>
      <c r="N436" s="125">
        <f t="shared" si="40"/>
        <v>0</v>
      </c>
      <c r="O436" s="125">
        <f t="shared" si="41"/>
        <v>0</v>
      </c>
      <c r="P436" s="269">
        <v>50.9</v>
      </c>
      <c r="Q436" s="270">
        <f t="shared" si="42"/>
        <v>0</v>
      </c>
      <c r="R436" s="119">
        <v>45580</v>
      </c>
      <c r="S436" s="119"/>
      <c r="T436" s="117">
        <f t="shared" si="43"/>
        <v>45581</v>
      </c>
      <c r="U436" s="117">
        <f t="shared" si="44"/>
        <v>45582</v>
      </c>
      <c r="V436" s="117" t="s">
        <v>560</v>
      </c>
      <c r="W436" s="162" t="s">
        <v>561</v>
      </c>
      <c r="X436" s="162" t="s">
        <v>561</v>
      </c>
      <c r="Y436" s="162" t="e">
        <f>VLOOKUP(G436,[4]Sheet14!$A:$A,1,0)</f>
        <v>#N/A</v>
      </c>
      <c r="Z436" s="108"/>
      <c r="AA436" s="108"/>
      <c r="AB436" s="108"/>
      <c r="AC436" s="118"/>
    </row>
    <row r="437" spans="1:29" s="126" customFormat="1" ht="10.5" x14ac:dyDescent="0.2">
      <c r="A437" s="120" t="str">
        <f t="shared" si="39"/>
        <v>L50-I-48-06-22-80-MULT-9X29POUS269994</v>
      </c>
      <c r="B437" s="121">
        <v>45574</v>
      </c>
      <c r="C437" s="120" t="s">
        <v>842</v>
      </c>
      <c r="D437" s="278" t="s">
        <v>365</v>
      </c>
      <c r="E437" s="108" t="s">
        <v>87</v>
      </c>
      <c r="F437" s="108" t="s">
        <v>452</v>
      </c>
      <c r="G437" s="108">
        <v>30850313</v>
      </c>
      <c r="H437" s="183">
        <v>0</v>
      </c>
      <c r="I437" s="287">
        <v>1</v>
      </c>
      <c r="J437" s="111">
        <f>VLOOKUP(G437,'[2]Seguimiento WOS TROV'!$H:$L,5,0)</f>
        <v>1</v>
      </c>
      <c r="K437" s="116">
        <f>VLOOKUP(G437,'[2]Seguimiento WOS TROV'!$H:$M,6,0)</f>
        <v>0</v>
      </c>
      <c r="L437" s="116">
        <f>VLOOKUP(G437,'[2]Seguimiento WOS TROV'!$H:$N,7,0)</f>
        <v>0</v>
      </c>
      <c r="M437" s="116">
        <f>VLOOKUP(G437,'[2]Seguimiento WOS TROV'!$H:$O,8,0)</f>
        <v>0</v>
      </c>
      <c r="N437" s="125">
        <f t="shared" si="40"/>
        <v>0</v>
      </c>
      <c r="O437" s="125">
        <f t="shared" si="41"/>
        <v>0</v>
      </c>
      <c r="P437" s="269">
        <v>0</v>
      </c>
      <c r="Q437" s="270">
        <f t="shared" si="42"/>
        <v>0</v>
      </c>
      <c r="R437" s="119">
        <v>45581</v>
      </c>
      <c r="S437" s="119"/>
      <c r="T437" s="117">
        <f t="shared" si="43"/>
        <v>45582</v>
      </c>
      <c r="U437" s="117">
        <f t="shared" si="44"/>
        <v>45583</v>
      </c>
      <c r="V437" s="117" t="s">
        <v>560</v>
      </c>
      <c r="W437" s="162" t="s">
        <v>561</v>
      </c>
      <c r="X437" s="162" t="s">
        <v>561</v>
      </c>
      <c r="Y437" s="162"/>
      <c r="Z437" s="108"/>
      <c r="AA437" s="108"/>
      <c r="AB437" s="108"/>
      <c r="AC437" s="118"/>
    </row>
    <row r="438" spans="1:29" s="126" customFormat="1" ht="10.5" x14ac:dyDescent="0.2">
      <c r="A438" s="120" t="str">
        <f t="shared" si="39"/>
        <v>L50-I-48-06-27-80-MULT-15X35POUS269984</v>
      </c>
      <c r="B438" s="121">
        <v>45574</v>
      </c>
      <c r="C438" s="120" t="s">
        <v>261</v>
      </c>
      <c r="D438" s="278" t="s">
        <v>365</v>
      </c>
      <c r="E438" s="108" t="s">
        <v>87</v>
      </c>
      <c r="F438" s="108" t="s">
        <v>733</v>
      </c>
      <c r="G438" s="108">
        <v>30850315</v>
      </c>
      <c r="H438" s="183">
        <v>0</v>
      </c>
      <c r="I438" s="287">
        <v>4</v>
      </c>
      <c r="J438" s="111">
        <f>VLOOKUP(G438,'[2]Seguimiento WOS TROV'!$H:$L,5,0)</f>
        <v>4</v>
      </c>
      <c r="K438" s="116">
        <f>VLOOKUP(G438,'[2]Seguimiento WOS TROV'!$H:$M,6,0)</f>
        <v>0</v>
      </c>
      <c r="L438" s="116">
        <f>VLOOKUP(G438,'[2]Seguimiento WOS TROV'!$H:$N,7,0)</f>
        <v>0</v>
      </c>
      <c r="M438" s="116">
        <f>VLOOKUP(G438,'[2]Seguimiento WOS TROV'!$H:$O,8,0)</f>
        <v>0</v>
      </c>
      <c r="N438" s="125">
        <f t="shared" si="40"/>
        <v>0</v>
      </c>
      <c r="O438" s="125">
        <f t="shared" si="41"/>
        <v>0</v>
      </c>
      <c r="P438" s="269">
        <v>0</v>
      </c>
      <c r="Q438" s="270">
        <f t="shared" si="42"/>
        <v>0</v>
      </c>
      <c r="R438" s="119">
        <v>45581</v>
      </c>
      <c r="S438" s="119"/>
      <c r="T438" s="117">
        <f t="shared" si="43"/>
        <v>45582</v>
      </c>
      <c r="U438" s="117">
        <f t="shared" si="44"/>
        <v>45583</v>
      </c>
      <c r="V438" s="117" t="s">
        <v>560</v>
      </c>
      <c r="W438" s="162" t="s">
        <v>561</v>
      </c>
      <c r="X438" s="162" t="s">
        <v>561</v>
      </c>
      <c r="Y438" s="162"/>
      <c r="Z438" s="108"/>
      <c r="AA438" s="108"/>
      <c r="AB438" s="108"/>
      <c r="AC438" s="118"/>
    </row>
    <row r="439" spans="1:29" s="126" customFormat="1" ht="10.5" x14ac:dyDescent="0.2">
      <c r="A439" s="120" t="str">
        <f t="shared" si="39"/>
        <v>L50-I-48-08-22-80-MULT-9X29POUS269976</v>
      </c>
      <c r="B439" s="121">
        <v>45574</v>
      </c>
      <c r="C439" s="120" t="s">
        <v>378</v>
      </c>
      <c r="D439" s="278" t="s">
        <v>365</v>
      </c>
      <c r="E439" s="108" t="s">
        <v>87</v>
      </c>
      <c r="F439" s="108" t="s">
        <v>393</v>
      </c>
      <c r="G439" s="108">
        <v>30850316</v>
      </c>
      <c r="H439" s="183">
        <v>0</v>
      </c>
      <c r="I439" s="287">
        <v>8</v>
      </c>
      <c r="J439" s="111">
        <f>VLOOKUP(G439,'[2]Seguimiento WOS TROV'!$H:$L,5,0)</f>
        <v>8</v>
      </c>
      <c r="K439" s="116">
        <f>VLOOKUP(G439,'[2]Seguimiento WOS TROV'!$H:$M,6,0)</f>
        <v>0</v>
      </c>
      <c r="L439" s="116">
        <f>VLOOKUP(G439,'[2]Seguimiento WOS TROV'!$H:$N,7,0)</f>
        <v>0</v>
      </c>
      <c r="M439" s="116">
        <f>VLOOKUP(G439,'[2]Seguimiento WOS TROV'!$H:$O,8,0)</f>
        <v>0</v>
      </c>
      <c r="N439" s="125">
        <f t="shared" si="40"/>
        <v>0</v>
      </c>
      <c r="O439" s="125">
        <f t="shared" si="41"/>
        <v>0</v>
      </c>
      <c r="P439" s="269">
        <v>0</v>
      </c>
      <c r="Q439" s="270">
        <f t="shared" si="42"/>
        <v>0</v>
      </c>
      <c r="R439" s="119">
        <v>45581</v>
      </c>
      <c r="S439" s="119"/>
      <c r="T439" s="117">
        <f t="shared" si="43"/>
        <v>45582</v>
      </c>
      <c r="U439" s="117">
        <f t="shared" si="44"/>
        <v>45583</v>
      </c>
      <c r="V439" s="117" t="s">
        <v>560</v>
      </c>
      <c r="W439" s="162" t="s">
        <v>561</v>
      </c>
      <c r="X439" s="162" t="s">
        <v>561</v>
      </c>
      <c r="Y439" s="162"/>
      <c r="Z439" s="108"/>
      <c r="AA439" s="108"/>
      <c r="AB439" s="108"/>
      <c r="AC439" s="118"/>
    </row>
    <row r="440" spans="1:29" s="126" customFormat="1" ht="10.5" x14ac:dyDescent="0.2">
      <c r="A440" s="120" t="str">
        <f t="shared" si="39"/>
        <v>L50-I-48-12-22-80-MULT-15X23POUS270265</v>
      </c>
      <c r="B440" s="121">
        <v>45574</v>
      </c>
      <c r="C440" s="120" t="s">
        <v>843</v>
      </c>
      <c r="D440" s="278" t="s">
        <v>365</v>
      </c>
      <c r="E440" s="108" t="s">
        <v>87</v>
      </c>
      <c r="F440" s="108" t="s">
        <v>844</v>
      </c>
      <c r="G440" s="108">
        <v>30850317</v>
      </c>
      <c r="H440" s="183">
        <v>0</v>
      </c>
      <c r="I440" s="287">
        <v>3</v>
      </c>
      <c r="J440" s="111">
        <f>VLOOKUP(G440,'[2]Seguimiento WOS TROV'!$H:$L,5,0)</f>
        <v>3</v>
      </c>
      <c r="K440" s="116">
        <f>VLOOKUP(G440,'[2]Seguimiento WOS TROV'!$H:$M,6,0)</f>
        <v>0</v>
      </c>
      <c r="L440" s="116">
        <f>VLOOKUP(G440,'[2]Seguimiento WOS TROV'!$H:$N,7,0)</f>
        <v>0</v>
      </c>
      <c r="M440" s="116">
        <f>VLOOKUP(G440,'[2]Seguimiento WOS TROV'!$H:$O,8,0)</f>
        <v>0</v>
      </c>
      <c r="N440" s="125">
        <f t="shared" si="40"/>
        <v>0</v>
      </c>
      <c r="O440" s="125">
        <f t="shared" si="41"/>
        <v>0</v>
      </c>
      <c r="P440" s="269">
        <v>0</v>
      </c>
      <c r="Q440" s="270">
        <f t="shared" si="42"/>
        <v>0</v>
      </c>
      <c r="R440" s="119">
        <v>45581</v>
      </c>
      <c r="S440" s="119"/>
      <c r="T440" s="117">
        <f t="shared" si="43"/>
        <v>45582</v>
      </c>
      <c r="U440" s="117">
        <f t="shared" si="44"/>
        <v>45583</v>
      </c>
      <c r="V440" s="117" t="s">
        <v>560</v>
      </c>
      <c r="W440" s="162" t="s">
        <v>561</v>
      </c>
      <c r="X440" s="162" t="s">
        <v>561</v>
      </c>
      <c r="Y440" s="162"/>
      <c r="Z440" s="108"/>
      <c r="AA440" s="108"/>
      <c r="AB440" s="108"/>
      <c r="AC440" s="118"/>
    </row>
    <row r="441" spans="1:29" s="126" customFormat="1" ht="10.5" x14ac:dyDescent="0.2">
      <c r="A441" s="120" t="str">
        <f t="shared" si="39"/>
        <v>L50-I-48-12-27-80-MULT-15X15POUS270506</v>
      </c>
      <c r="B441" s="121">
        <v>45574</v>
      </c>
      <c r="C441" s="120" t="s">
        <v>845</v>
      </c>
      <c r="D441" s="278" t="s">
        <v>365</v>
      </c>
      <c r="E441" s="108" t="s">
        <v>87</v>
      </c>
      <c r="F441" s="108" t="s">
        <v>846</v>
      </c>
      <c r="G441" s="108">
        <v>30850318</v>
      </c>
      <c r="H441" s="183">
        <v>0</v>
      </c>
      <c r="I441" s="287">
        <v>5</v>
      </c>
      <c r="J441" s="111">
        <f>VLOOKUP(G441,'[2]Seguimiento WOS TROV'!$H:$L,5,0)</f>
        <v>5</v>
      </c>
      <c r="K441" s="116">
        <f>VLOOKUP(G441,'[2]Seguimiento WOS TROV'!$H:$M,6,0)</f>
        <v>0</v>
      </c>
      <c r="L441" s="116">
        <f>VLOOKUP(G441,'[2]Seguimiento WOS TROV'!$H:$N,7,0)</f>
        <v>0</v>
      </c>
      <c r="M441" s="116">
        <f>VLOOKUP(G441,'[2]Seguimiento WOS TROV'!$H:$O,8,0)</f>
        <v>0</v>
      </c>
      <c r="N441" s="125">
        <f t="shared" si="40"/>
        <v>0</v>
      </c>
      <c r="O441" s="125">
        <f t="shared" si="41"/>
        <v>0</v>
      </c>
      <c r="P441" s="269">
        <v>0</v>
      </c>
      <c r="Q441" s="270">
        <f t="shared" si="42"/>
        <v>0</v>
      </c>
      <c r="R441" s="119">
        <v>45581</v>
      </c>
      <c r="S441" s="119"/>
      <c r="T441" s="117">
        <f t="shared" si="43"/>
        <v>45582</v>
      </c>
      <c r="U441" s="117">
        <f t="shared" si="44"/>
        <v>45583</v>
      </c>
      <c r="V441" s="117" t="s">
        <v>560</v>
      </c>
      <c r="W441" s="162" t="s">
        <v>561</v>
      </c>
      <c r="X441" s="162" t="s">
        <v>561</v>
      </c>
      <c r="Y441" s="162"/>
      <c r="Z441" s="108"/>
      <c r="AA441" s="108"/>
      <c r="AB441" s="108"/>
      <c r="AC441" s="118"/>
    </row>
    <row r="442" spans="1:29" s="126" customFormat="1" ht="10.5" x14ac:dyDescent="0.2">
      <c r="A442" s="120" t="str">
        <f t="shared" si="39"/>
        <v>L50-E-48-12-27-80-MULT-120POUS270295</v>
      </c>
      <c r="B442" s="121">
        <v>45575</v>
      </c>
      <c r="C442" s="120" t="s">
        <v>689</v>
      </c>
      <c r="D442" s="278" t="s">
        <v>363</v>
      </c>
      <c r="E442" s="108" t="s">
        <v>87</v>
      </c>
      <c r="F442" s="108" t="s">
        <v>674</v>
      </c>
      <c r="G442" s="108">
        <v>30850319</v>
      </c>
      <c r="H442" s="183">
        <v>0</v>
      </c>
      <c r="I442" s="287">
        <v>13</v>
      </c>
      <c r="J442" s="111">
        <f>VLOOKUP(G442,'[2]Seguimiento WOS TROV'!$H:$L,5,0)</f>
        <v>13</v>
      </c>
      <c r="K442" s="116">
        <f>VLOOKUP(G442,'[2]Seguimiento WOS TROV'!$H:$M,6,0)</f>
        <v>0</v>
      </c>
      <c r="L442" s="116">
        <f>VLOOKUP(G442,'[2]Seguimiento WOS TROV'!$H:$N,7,0)</f>
        <v>0</v>
      </c>
      <c r="M442" s="116">
        <f>VLOOKUP(G442,'[2]Seguimiento WOS TROV'!$H:$O,8,0)</f>
        <v>0</v>
      </c>
      <c r="N442" s="125">
        <f t="shared" si="40"/>
        <v>0</v>
      </c>
      <c r="O442" s="125">
        <f t="shared" si="41"/>
        <v>0</v>
      </c>
      <c r="P442" s="269">
        <v>0</v>
      </c>
      <c r="Q442" s="270">
        <f t="shared" si="42"/>
        <v>0</v>
      </c>
      <c r="R442" s="119">
        <v>45581</v>
      </c>
      <c r="S442" s="119"/>
      <c r="T442" s="117">
        <f t="shared" si="43"/>
        <v>45582</v>
      </c>
      <c r="U442" s="117">
        <f t="shared" si="44"/>
        <v>45583</v>
      </c>
      <c r="V442" s="117" t="s">
        <v>560</v>
      </c>
      <c r="W442" s="162" t="s">
        <v>561</v>
      </c>
      <c r="X442" s="162" t="s">
        <v>561</v>
      </c>
      <c r="Y442" s="162" t="e">
        <f>VLOOKUP(G442,[4]Sheet14!$A:$A,1,0)</f>
        <v>#N/A</v>
      </c>
      <c r="Z442" s="108"/>
      <c r="AA442" s="108"/>
      <c r="AB442" s="108"/>
      <c r="AC442" s="118"/>
    </row>
    <row r="443" spans="1:29" s="126" customFormat="1" ht="10.5" x14ac:dyDescent="0.2">
      <c r="A443" s="120" t="str">
        <f t="shared" si="39"/>
        <v>L50-E-48-06-27-80-MULT-15X35POUS270336</v>
      </c>
      <c r="B443" s="121">
        <v>45575</v>
      </c>
      <c r="C443" s="120" t="s">
        <v>692</v>
      </c>
      <c r="D443" s="278" t="s">
        <v>363</v>
      </c>
      <c r="E443" s="108" t="s">
        <v>87</v>
      </c>
      <c r="F443" s="108" t="s">
        <v>691</v>
      </c>
      <c r="G443" s="108">
        <v>30850320</v>
      </c>
      <c r="H443" s="183">
        <v>0</v>
      </c>
      <c r="I443" s="287">
        <v>10</v>
      </c>
      <c r="J443" s="111">
        <f>VLOOKUP(G443,'[2]Seguimiento WOS TROV'!$H:$L,5,0)</f>
        <v>10</v>
      </c>
      <c r="K443" s="116">
        <f>VLOOKUP(G443,'[2]Seguimiento WOS TROV'!$H:$M,6,0)</f>
        <v>0</v>
      </c>
      <c r="L443" s="116">
        <f>VLOOKUP(G443,'[2]Seguimiento WOS TROV'!$H:$N,7,0)</f>
        <v>0</v>
      </c>
      <c r="M443" s="116">
        <f>VLOOKUP(G443,'[2]Seguimiento WOS TROV'!$H:$O,8,0)</f>
        <v>0</v>
      </c>
      <c r="N443" s="125">
        <f t="shared" si="40"/>
        <v>0</v>
      </c>
      <c r="O443" s="125">
        <f t="shared" si="41"/>
        <v>0</v>
      </c>
      <c r="P443" s="269">
        <v>0</v>
      </c>
      <c r="Q443" s="270">
        <f t="shared" si="42"/>
        <v>0</v>
      </c>
      <c r="R443" s="119">
        <v>45581</v>
      </c>
      <c r="S443" s="119"/>
      <c r="T443" s="117">
        <f t="shared" si="43"/>
        <v>45582</v>
      </c>
      <c r="U443" s="117">
        <f t="shared" si="44"/>
        <v>45583</v>
      </c>
      <c r="V443" s="117" t="s">
        <v>560</v>
      </c>
      <c r="W443" s="162" t="s">
        <v>561</v>
      </c>
      <c r="X443" s="162" t="s">
        <v>561</v>
      </c>
      <c r="Y443" s="162"/>
      <c r="Z443" s="108"/>
      <c r="AA443" s="108"/>
      <c r="AB443" s="108"/>
      <c r="AC443" s="118"/>
    </row>
    <row r="444" spans="1:29" s="126" customFormat="1" ht="10.5" x14ac:dyDescent="0.2">
      <c r="A444" s="120" t="str">
        <f t="shared" si="39"/>
        <v>L50-E-48-08-30-90-MULT-LOLPOUS270239</v>
      </c>
      <c r="B444" s="121">
        <v>45575</v>
      </c>
      <c r="C444" s="120" t="s">
        <v>694</v>
      </c>
      <c r="D444" s="278" t="s">
        <v>363</v>
      </c>
      <c r="E444" s="108" t="s">
        <v>87</v>
      </c>
      <c r="F444" s="108" t="s">
        <v>693</v>
      </c>
      <c r="G444" s="108">
        <v>30850321</v>
      </c>
      <c r="H444" s="183">
        <v>0</v>
      </c>
      <c r="I444" s="115">
        <v>4</v>
      </c>
      <c r="J444" s="111">
        <f>VLOOKUP(G444,'[2]Seguimiento WOS TROV'!$H:$L,5,0)</f>
        <v>4</v>
      </c>
      <c r="K444" s="116">
        <f>VLOOKUP(G444,'[2]Seguimiento WOS TROV'!$H:$M,6,0)</f>
        <v>0</v>
      </c>
      <c r="L444" s="116">
        <f>VLOOKUP(G444,'[2]Seguimiento WOS TROV'!$H:$N,7,0)</f>
        <v>0</v>
      </c>
      <c r="M444" s="116">
        <f>VLOOKUP(G444,'[2]Seguimiento WOS TROV'!$H:$O,8,0)</f>
        <v>0</v>
      </c>
      <c r="N444" s="125">
        <f t="shared" si="40"/>
        <v>0</v>
      </c>
      <c r="O444" s="125">
        <f t="shared" si="41"/>
        <v>0</v>
      </c>
      <c r="P444" s="269">
        <v>0</v>
      </c>
      <c r="Q444" s="270">
        <f t="shared" si="42"/>
        <v>0</v>
      </c>
      <c r="R444" s="119">
        <v>45581</v>
      </c>
      <c r="S444" s="119"/>
      <c r="T444" s="117">
        <f t="shared" si="43"/>
        <v>45582</v>
      </c>
      <c r="U444" s="117">
        <f t="shared" si="44"/>
        <v>45583</v>
      </c>
      <c r="V444" s="117" t="s">
        <v>560</v>
      </c>
      <c r="W444" s="162" t="s">
        <v>561</v>
      </c>
      <c r="X444" s="162" t="s">
        <v>561</v>
      </c>
      <c r="Y444" s="162"/>
      <c r="Z444" s="108"/>
      <c r="AA444" s="108"/>
      <c r="AB444" s="108"/>
      <c r="AC444" s="118"/>
    </row>
    <row r="445" spans="1:29" s="126" customFormat="1" ht="10.5" x14ac:dyDescent="0.2">
      <c r="A445" s="120" t="str">
        <f t="shared" si="39"/>
        <v>L50-E-48-06-35-80-MULT-LOLPOUS270384</v>
      </c>
      <c r="B445" s="121">
        <v>45575</v>
      </c>
      <c r="C445" s="120" t="s">
        <v>696</v>
      </c>
      <c r="D445" s="278" t="s">
        <v>363</v>
      </c>
      <c r="E445" s="108" t="s">
        <v>87</v>
      </c>
      <c r="F445" s="108" t="s">
        <v>695</v>
      </c>
      <c r="G445" s="108">
        <v>30850322</v>
      </c>
      <c r="H445" s="183">
        <v>0</v>
      </c>
      <c r="I445" s="115">
        <v>3</v>
      </c>
      <c r="J445" s="111">
        <f>VLOOKUP(G445,'[2]Seguimiento WOS TROV'!$H:$L,5,0)</f>
        <v>3</v>
      </c>
      <c r="K445" s="116">
        <f>VLOOKUP(G445,'[2]Seguimiento WOS TROV'!$H:$M,6,0)</f>
        <v>0</v>
      </c>
      <c r="L445" s="116">
        <f>VLOOKUP(G445,'[2]Seguimiento WOS TROV'!$H:$N,7,0)</f>
        <v>0</v>
      </c>
      <c r="M445" s="116">
        <f>VLOOKUP(G445,'[2]Seguimiento WOS TROV'!$H:$O,8,0)</f>
        <v>0</v>
      </c>
      <c r="N445" s="125">
        <f t="shared" si="40"/>
        <v>0</v>
      </c>
      <c r="O445" s="125">
        <f t="shared" si="41"/>
        <v>0</v>
      </c>
      <c r="P445" s="269">
        <v>116.36</v>
      </c>
      <c r="Q445" s="270">
        <f t="shared" si="42"/>
        <v>0</v>
      </c>
      <c r="R445" s="119">
        <v>45581</v>
      </c>
      <c r="S445" s="119"/>
      <c r="T445" s="117">
        <f t="shared" si="43"/>
        <v>45582</v>
      </c>
      <c r="U445" s="117">
        <f t="shared" si="44"/>
        <v>45583</v>
      </c>
      <c r="V445" s="117" t="s">
        <v>560</v>
      </c>
      <c r="W445" s="162" t="s">
        <v>561</v>
      </c>
      <c r="X445" s="162" t="s">
        <v>561</v>
      </c>
      <c r="Y445" s="162"/>
      <c r="Z445" s="108"/>
      <c r="AA445" s="108"/>
      <c r="AB445" s="108"/>
      <c r="AC445" s="118"/>
    </row>
    <row r="446" spans="1:29" s="126" customFormat="1" ht="10.5" x14ac:dyDescent="0.2">
      <c r="A446" s="120" t="str">
        <f t="shared" si="39"/>
        <v>L50-E-48-08-30-80-MULT-LOLPOUS270341</v>
      </c>
      <c r="B446" s="121">
        <v>45575</v>
      </c>
      <c r="C446" s="120" t="s">
        <v>120</v>
      </c>
      <c r="D446" s="278" t="s">
        <v>363</v>
      </c>
      <c r="E446" s="108" t="s">
        <v>87</v>
      </c>
      <c r="F446" s="108" t="s">
        <v>640</v>
      </c>
      <c r="G446" s="108">
        <v>30850323</v>
      </c>
      <c r="H446" s="183">
        <v>0</v>
      </c>
      <c r="I446" s="115">
        <v>3</v>
      </c>
      <c r="J446" s="111">
        <f>VLOOKUP(G446,'[2]Seguimiento WOS TROV'!$H:$L,5,0)</f>
        <v>3</v>
      </c>
      <c r="K446" s="116">
        <f>VLOOKUP(G446,'[2]Seguimiento WOS TROV'!$H:$M,6,0)</f>
        <v>0</v>
      </c>
      <c r="L446" s="116">
        <f>VLOOKUP(G446,'[2]Seguimiento WOS TROV'!$H:$N,7,0)</f>
        <v>0</v>
      </c>
      <c r="M446" s="116">
        <f>VLOOKUP(G446,'[2]Seguimiento WOS TROV'!$H:$O,8,0)</f>
        <v>0</v>
      </c>
      <c r="N446" s="125">
        <f t="shared" si="40"/>
        <v>0</v>
      </c>
      <c r="O446" s="125">
        <f t="shared" si="41"/>
        <v>0</v>
      </c>
      <c r="P446" s="269">
        <v>0</v>
      </c>
      <c r="Q446" s="270">
        <f t="shared" si="42"/>
        <v>0</v>
      </c>
      <c r="R446" s="119">
        <v>45581</v>
      </c>
      <c r="S446" s="119"/>
      <c r="T446" s="117">
        <f t="shared" si="43"/>
        <v>45582</v>
      </c>
      <c r="U446" s="117">
        <f t="shared" si="44"/>
        <v>45583</v>
      </c>
      <c r="V446" s="117" t="s">
        <v>560</v>
      </c>
      <c r="W446" s="162" t="s">
        <v>561</v>
      </c>
      <c r="X446" s="162" t="s">
        <v>561</v>
      </c>
      <c r="Y446" s="162"/>
      <c r="Z446" s="108"/>
      <c r="AA446" s="108"/>
      <c r="AB446" s="108"/>
      <c r="AC446" s="118"/>
    </row>
    <row r="447" spans="1:29" s="126" customFormat="1" ht="10.5" x14ac:dyDescent="0.2">
      <c r="A447" s="120" t="str">
        <f t="shared" si="39"/>
        <v>L50-E-48-06-27-90-MULT-70X70POUS270410</v>
      </c>
      <c r="B447" s="121">
        <v>45575</v>
      </c>
      <c r="C447" s="120" t="s">
        <v>700</v>
      </c>
      <c r="D447" s="278" t="s">
        <v>363</v>
      </c>
      <c r="E447" s="108" t="s">
        <v>87</v>
      </c>
      <c r="F447" s="108" t="s">
        <v>699</v>
      </c>
      <c r="G447" s="108">
        <v>30850325</v>
      </c>
      <c r="H447" s="183">
        <v>0</v>
      </c>
      <c r="I447" s="115">
        <v>2</v>
      </c>
      <c r="J447" s="111">
        <f>VLOOKUP(G447,'[2]Seguimiento WOS TROV'!$H:$L,5,0)</f>
        <v>2</v>
      </c>
      <c r="K447" s="116">
        <f>VLOOKUP(G447,'[2]Seguimiento WOS TROV'!$H:$M,6,0)</f>
        <v>0</v>
      </c>
      <c r="L447" s="116">
        <f>VLOOKUP(G447,'[2]Seguimiento WOS TROV'!$H:$N,7,0)</f>
        <v>0</v>
      </c>
      <c r="M447" s="116">
        <f>VLOOKUP(G447,'[2]Seguimiento WOS TROV'!$H:$O,8,0)</f>
        <v>0</v>
      </c>
      <c r="N447" s="125">
        <f t="shared" si="40"/>
        <v>0</v>
      </c>
      <c r="O447" s="125">
        <f t="shared" si="41"/>
        <v>0</v>
      </c>
      <c r="P447" s="269">
        <v>127.93</v>
      </c>
      <c r="Q447" s="270">
        <f t="shared" si="42"/>
        <v>0</v>
      </c>
      <c r="R447" s="119">
        <v>45581</v>
      </c>
      <c r="S447" s="119"/>
      <c r="T447" s="117">
        <f t="shared" si="43"/>
        <v>45582</v>
      </c>
      <c r="U447" s="117">
        <f t="shared" si="44"/>
        <v>45583</v>
      </c>
      <c r="V447" s="117" t="s">
        <v>560</v>
      </c>
      <c r="W447" s="162" t="s">
        <v>561</v>
      </c>
      <c r="X447" s="162" t="s">
        <v>561</v>
      </c>
      <c r="Y447" s="162"/>
      <c r="Z447" s="108"/>
      <c r="AA447" s="108"/>
      <c r="AB447" s="108"/>
      <c r="AC447" s="118"/>
    </row>
    <row r="448" spans="1:29" s="126" customFormat="1" ht="10.5" x14ac:dyDescent="0.2">
      <c r="A448" s="120" t="str">
        <f t="shared" si="39"/>
        <v>L50-E-48-10-27-90-MULT-15X15POUS270430</v>
      </c>
      <c r="B448" s="121">
        <v>45575</v>
      </c>
      <c r="C448" s="120" t="s">
        <v>705</v>
      </c>
      <c r="D448" s="278" t="s">
        <v>363</v>
      </c>
      <c r="E448" s="108" t="s">
        <v>87</v>
      </c>
      <c r="F448" s="108" t="s">
        <v>704</v>
      </c>
      <c r="G448" s="108">
        <v>30850327</v>
      </c>
      <c r="H448" s="183">
        <v>0</v>
      </c>
      <c r="I448" s="115">
        <v>2</v>
      </c>
      <c r="J448" s="111">
        <f>VLOOKUP(G448,'[2]Seguimiento WOS TROV'!$H:$L,5,0)</f>
        <v>2</v>
      </c>
      <c r="K448" s="116">
        <f>VLOOKUP(G448,'[2]Seguimiento WOS TROV'!$H:$M,6,0)</f>
        <v>0</v>
      </c>
      <c r="L448" s="116">
        <f>VLOOKUP(G448,'[2]Seguimiento WOS TROV'!$H:$N,7,0)</f>
        <v>0</v>
      </c>
      <c r="M448" s="116">
        <f>VLOOKUP(G448,'[2]Seguimiento WOS TROV'!$H:$O,8,0)</f>
        <v>0</v>
      </c>
      <c r="N448" s="125">
        <f t="shared" si="40"/>
        <v>0</v>
      </c>
      <c r="O448" s="125">
        <f t="shared" si="41"/>
        <v>0</v>
      </c>
      <c r="P448" s="269">
        <v>0</v>
      </c>
      <c r="Q448" s="270">
        <f t="shared" si="42"/>
        <v>0</v>
      </c>
      <c r="R448" s="119">
        <v>45581</v>
      </c>
      <c r="S448" s="119"/>
      <c r="T448" s="117">
        <f t="shared" si="43"/>
        <v>45582</v>
      </c>
      <c r="U448" s="117">
        <f t="shared" si="44"/>
        <v>45583</v>
      </c>
      <c r="V448" s="117" t="s">
        <v>560</v>
      </c>
      <c r="W448" s="162" t="s">
        <v>561</v>
      </c>
      <c r="X448" s="162" t="s">
        <v>561</v>
      </c>
      <c r="Y448" s="162"/>
      <c r="Z448" s="108"/>
      <c r="AA448" s="108"/>
      <c r="AB448" s="108"/>
      <c r="AC448" s="118"/>
    </row>
    <row r="449" spans="1:29" s="126" customFormat="1" ht="10.5" x14ac:dyDescent="0.2">
      <c r="A449" s="120" t="str">
        <f t="shared" si="39"/>
        <v>L50-E-48-12-27-80-MULT-15X65POUS270351</v>
      </c>
      <c r="B449" s="121">
        <v>45575</v>
      </c>
      <c r="C449" s="120" t="s">
        <v>707</v>
      </c>
      <c r="D449" s="278" t="s">
        <v>363</v>
      </c>
      <c r="E449" s="108" t="s">
        <v>87</v>
      </c>
      <c r="F449" s="108" t="s">
        <v>706</v>
      </c>
      <c r="G449" s="108">
        <v>30850328</v>
      </c>
      <c r="H449" s="183">
        <v>0</v>
      </c>
      <c r="I449" s="115">
        <v>2</v>
      </c>
      <c r="J449" s="111">
        <f>VLOOKUP(G449,'[2]Seguimiento WOS TROV'!$H:$L,5,0)</f>
        <v>2</v>
      </c>
      <c r="K449" s="116">
        <f>VLOOKUP(G449,'[2]Seguimiento WOS TROV'!$H:$M,6,0)</f>
        <v>0</v>
      </c>
      <c r="L449" s="116">
        <f>VLOOKUP(G449,'[2]Seguimiento WOS TROV'!$H:$N,7,0)</f>
        <v>0</v>
      </c>
      <c r="M449" s="116">
        <f>VLOOKUP(G449,'[2]Seguimiento WOS TROV'!$H:$O,8,0)</f>
        <v>0</v>
      </c>
      <c r="N449" s="125">
        <f t="shared" si="40"/>
        <v>0</v>
      </c>
      <c r="O449" s="125">
        <f t="shared" si="41"/>
        <v>0</v>
      </c>
      <c r="P449" s="269">
        <v>0</v>
      </c>
      <c r="Q449" s="270">
        <f t="shared" si="42"/>
        <v>0</v>
      </c>
      <c r="R449" s="119">
        <v>45581</v>
      </c>
      <c r="S449" s="119"/>
      <c r="T449" s="117">
        <f t="shared" si="43"/>
        <v>45582</v>
      </c>
      <c r="U449" s="117">
        <f t="shared" si="44"/>
        <v>45583</v>
      </c>
      <c r="V449" s="117" t="s">
        <v>560</v>
      </c>
      <c r="W449" s="162" t="s">
        <v>561</v>
      </c>
      <c r="X449" s="162" t="s">
        <v>561</v>
      </c>
      <c r="Y449" s="162"/>
      <c r="Z449" s="108"/>
      <c r="AA449" s="108"/>
      <c r="AB449" s="108"/>
      <c r="AC449" s="118"/>
    </row>
    <row r="450" spans="1:29" s="126" customFormat="1" ht="10.5" x14ac:dyDescent="0.2">
      <c r="A450" s="120" t="str">
        <f t="shared" ref="A450:A513" si="45">CONCATENATE(C450,F450)</f>
        <v>L50-E-48-10-27-80-MULT-15X15POUS270356</v>
      </c>
      <c r="B450" s="121">
        <v>45575</v>
      </c>
      <c r="C450" s="120" t="s">
        <v>708</v>
      </c>
      <c r="D450" s="278" t="s">
        <v>363</v>
      </c>
      <c r="E450" s="108" t="s">
        <v>87</v>
      </c>
      <c r="F450" s="108" t="s">
        <v>633</v>
      </c>
      <c r="G450" s="108">
        <v>30850329</v>
      </c>
      <c r="H450" s="183">
        <v>0</v>
      </c>
      <c r="I450" s="115">
        <v>1</v>
      </c>
      <c r="J450" s="111">
        <f>VLOOKUP(G450,'[2]Seguimiento WOS TROV'!$H:$L,5,0)</f>
        <v>1</v>
      </c>
      <c r="K450" s="116">
        <f>VLOOKUP(G450,'[2]Seguimiento WOS TROV'!$H:$M,6,0)</f>
        <v>0</v>
      </c>
      <c r="L450" s="116">
        <f>VLOOKUP(G450,'[2]Seguimiento WOS TROV'!$H:$N,7,0)</f>
        <v>0</v>
      </c>
      <c r="M450" s="116">
        <f>VLOOKUP(G450,'[2]Seguimiento WOS TROV'!$H:$O,8,0)</f>
        <v>0</v>
      </c>
      <c r="N450" s="125">
        <f t="shared" ref="N450:N513" si="46">J450-I450</f>
        <v>0</v>
      </c>
      <c r="O450" s="125">
        <f t="shared" ref="O450:O513" si="47">+N450*-1</f>
        <v>0</v>
      </c>
      <c r="P450" s="269">
        <v>0</v>
      </c>
      <c r="Q450" s="270">
        <f t="shared" ref="Q450:Q513" si="48">+P450*O450</f>
        <v>0</v>
      </c>
      <c r="R450" s="119">
        <v>45581</v>
      </c>
      <c r="S450" s="119"/>
      <c r="T450" s="117">
        <f t="shared" si="43"/>
        <v>45582</v>
      </c>
      <c r="U450" s="117">
        <f t="shared" si="44"/>
        <v>45583</v>
      </c>
      <c r="V450" s="117" t="s">
        <v>560</v>
      </c>
      <c r="W450" s="162" t="s">
        <v>561</v>
      </c>
      <c r="X450" s="162" t="s">
        <v>561</v>
      </c>
      <c r="Y450" s="162"/>
      <c r="Z450" s="108"/>
      <c r="AA450" s="108"/>
      <c r="AB450" s="108"/>
      <c r="AC450" s="118"/>
    </row>
    <row r="451" spans="1:29" s="126" customFormat="1" ht="10.5" x14ac:dyDescent="0.2">
      <c r="A451" s="120" t="str">
        <f t="shared" si="45"/>
        <v>L50-E-48-12-35-90-MULT-15X15POUS270433</v>
      </c>
      <c r="B451" s="121">
        <v>45575</v>
      </c>
      <c r="C451" s="120" t="s">
        <v>710</v>
      </c>
      <c r="D451" s="278" t="s">
        <v>363</v>
      </c>
      <c r="E451" s="108" t="s">
        <v>87</v>
      </c>
      <c r="F451" s="108" t="s">
        <v>709</v>
      </c>
      <c r="G451" s="108">
        <v>30850330</v>
      </c>
      <c r="H451" s="183">
        <v>0</v>
      </c>
      <c r="I451" s="115">
        <v>1</v>
      </c>
      <c r="J451" s="111">
        <f>VLOOKUP(G451,'[2]Seguimiento WOS TROV'!$H:$L,5,0)</f>
        <v>1</v>
      </c>
      <c r="K451" s="116">
        <f>VLOOKUP(G451,'[2]Seguimiento WOS TROV'!$H:$M,6,0)</f>
        <v>0</v>
      </c>
      <c r="L451" s="116">
        <f>VLOOKUP(G451,'[2]Seguimiento WOS TROV'!$H:$N,7,0)</f>
        <v>0</v>
      </c>
      <c r="M451" s="116">
        <f>VLOOKUP(G451,'[2]Seguimiento WOS TROV'!$H:$O,8,0)</f>
        <v>0</v>
      </c>
      <c r="N451" s="125">
        <f t="shared" si="46"/>
        <v>0</v>
      </c>
      <c r="O451" s="125">
        <f t="shared" si="47"/>
        <v>0</v>
      </c>
      <c r="P451" s="269">
        <v>0</v>
      </c>
      <c r="Q451" s="270">
        <f t="shared" si="48"/>
        <v>0</v>
      </c>
      <c r="R451" s="119">
        <v>45581</v>
      </c>
      <c r="S451" s="119"/>
      <c r="T451" s="117">
        <f t="shared" si="43"/>
        <v>45582</v>
      </c>
      <c r="U451" s="117">
        <f t="shared" si="44"/>
        <v>45583</v>
      </c>
      <c r="V451" s="117" t="s">
        <v>560</v>
      </c>
      <c r="W451" s="162" t="s">
        <v>561</v>
      </c>
      <c r="X451" s="162" t="s">
        <v>561</v>
      </c>
      <c r="Y451" s="162"/>
      <c r="Z451" s="108"/>
      <c r="AA451" s="108"/>
      <c r="AB451" s="108"/>
      <c r="AC451" s="118"/>
    </row>
    <row r="452" spans="1:29" s="126" customFormat="1" ht="10.5" x14ac:dyDescent="0.2">
      <c r="A452" s="120" t="str">
        <f t="shared" si="45"/>
        <v>L50-E-48-12-35-90-MULT-9X9POUS270433</v>
      </c>
      <c r="B452" s="121">
        <v>45575</v>
      </c>
      <c r="C452" s="120" t="s">
        <v>712</v>
      </c>
      <c r="D452" s="278" t="s">
        <v>363</v>
      </c>
      <c r="E452" s="108" t="s">
        <v>87</v>
      </c>
      <c r="F452" s="108" t="s">
        <v>709</v>
      </c>
      <c r="G452" s="108">
        <v>30850331</v>
      </c>
      <c r="H452" s="183">
        <v>0</v>
      </c>
      <c r="I452" s="115">
        <v>1</v>
      </c>
      <c r="J452" s="111">
        <f>VLOOKUP(G452,'[2]Seguimiento WOS TROV'!$H:$L,5,0)</f>
        <v>1</v>
      </c>
      <c r="K452" s="116">
        <f>VLOOKUP(G452,'[2]Seguimiento WOS TROV'!$H:$M,6,0)</f>
        <v>0</v>
      </c>
      <c r="L452" s="116">
        <f>VLOOKUP(G452,'[2]Seguimiento WOS TROV'!$H:$N,7,0)</f>
        <v>0</v>
      </c>
      <c r="M452" s="116">
        <f>VLOOKUP(G452,'[2]Seguimiento WOS TROV'!$H:$O,8,0)</f>
        <v>0</v>
      </c>
      <c r="N452" s="125">
        <f t="shared" si="46"/>
        <v>0</v>
      </c>
      <c r="O452" s="125">
        <f t="shared" si="47"/>
        <v>0</v>
      </c>
      <c r="P452" s="269">
        <v>139.13999999999999</v>
      </c>
      <c r="Q452" s="270">
        <f t="shared" si="48"/>
        <v>0</v>
      </c>
      <c r="R452" s="119">
        <v>45581</v>
      </c>
      <c r="S452" s="119"/>
      <c r="T452" s="117">
        <f t="shared" si="43"/>
        <v>45582</v>
      </c>
      <c r="U452" s="117">
        <f t="shared" si="44"/>
        <v>45583</v>
      </c>
      <c r="V452" s="117" t="s">
        <v>560</v>
      </c>
      <c r="W452" s="162" t="s">
        <v>561</v>
      </c>
      <c r="X452" s="162" t="s">
        <v>561</v>
      </c>
      <c r="Y452" s="162"/>
      <c r="Z452" s="108"/>
      <c r="AA452" s="108"/>
      <c r="AB452" s="108"/>
      <c r="AC452" s="118"/>
    </row>
    <row r="453" spans="1:29" s="126" customFormat="1" ht="10.5" x14ac:dyDescent="0.2">
      <c r="A453" s="120" t="str">
        <f t="shared" si="45"/>
        <v>L35-I-48-12-50-80-MULT-120POUS270497</v>
      </c>
      <c r="B453" s="121">
        <v>45576</v>
      </c>
      <c r="C453" s="120" t="s">
        <v>514</v>
      </c>
      <c r="D453" s="278" t="s">
        <v>364</v>
      </c>
      <c r="E453" s="108" t="s">
        <v>87</v>
      </c>
      <c r="F453" s="108" t="s">
        <v>811</v>
      </c>
      <c r="G453" s="108">
        <v>30850332</v>
      </c>
      <c r="H453" s="183">
        <v>0</v>
      </c>
      <c r="I453" s="115">
        <v>2</v>
      </c>
      <c r="J453" s="111">
        <f>VLOOKUP(G453,'[2]Seguimiento WOS TROV'!$H:$L,5,0)</f>
        <v>2</v>
      </c>
      <c r="K453" s="116">
        <f>VLOOKUP(G453,'[2]Seguimiento WOS TROV'!$H:$M,6,0)</f>
        <v>0</v>
      </c>
      <c r="L453" s="116">
        <f>VLOOKUP(G453,'[2]Seguimiento WOS TROV'!$H:$N,7,0)</f>
        <v>0</v>
      </c>
      <c r="M453" s="116">
        <f>VLOOKUP(G453,'[2]Seguimiento WOS TROV'!$H:$O,8,0)</f>
        <v>0</v>
      </c>
      <c r="N453" s="125">
        <f t="shared" si="46"/>
        <v>0</v>
      </c>
      <c r="O453" s="125">
        <f t="shared" si="47"/>
        <v>0</v>
      </c>
      <c r="P453" s="269">
        <v>115.45</v>
      </c>
      <c r="Q453" s="270">
        <f t="shared" si="48"/>
        <v>0</v>
      </c>
      <c r="R453" s="119">
        <v>45582</v>
      </c>
      <c r="S453" s="119"/>
      <c r="T453" s="117">
        <f t="shared" si="43"/>
        <v>45583</v>
      </c>
      <c r="U453" s="117">
        <f t="shared" si="44"/>
        <v>45586</v>
      </c>
      <c r="V453" s="117" t="s">
        <v>560</v>
      </c>
      <c r="W453" s="162" t="s">
        <v>561</v>
      </c>
      <c r="X453" s="162" t="s">
        <v>561</v>
      </c>
      <c r="Y453" s="162"/>
      <c r="Z453" s="108"/>
      <c r="AA453" s="108"/>
      <c r="AB453" s="108"/>
      <c r="AC453" s="118"/>
    </row>
    <row r="454" spans="1:29" s="126" customFormat="1" ht="10.5" x14ac:dyDescent="0.2">
      <c r="A454" s="120" t="str">
        <f t="shared" si="45"/>
        <v>L35-I-48-12-40-80-MULT-120POUS270551</v>
      </c>
      <c r="B454" s="121">
        <v>45576</v>
      </c>
      <c r="C454" s="120" t="s">
        <v>854</v>
      </c>
      <c r="D454" s="278" t="s">
        <v>364</v>
      </c>
      <c r="E454" s="108" t="s">
        <v>87</v>
      </c>
      <c r="F454" s="108" t="s">
        <v>801</v>
      </c>
      <c r="G454" s="108">
        <v>30850333</v>
      </c>
      <c r="H454" s="183">
        <v>0</v>
      </c>
      <c r="I454" s="115">
        <v>2</v>
      </c>
      <c r="J454" s="111">
        <f>VLOOKUP(G454,'[2]Seguimiento WOS TROV'!$H:$L,5,0)</f>
        <v>2</v>
      </c>
      <c r="K454" s="116">
        <f>VLOOKUP(G454,'[2]Seguimiento WOS TROV'!$H:$M,6,0)</f>
        <v>0</v>
      </c>
      <c r="L454" s="116">
        <f>VLOOKUP(G454,'[2]Seguimiento WOS TROV'!$H:$N,7,0)</f>
        <v>0</v>
      </c>
      <c r="M454" s="116">
        <f>VLOOKUP(G454,'[2]Seguimiento WOS TROV'!$H:$O,8,0)</f>
        <v>0</v>
      </c>
      <c r="N454" s="125">
        <f t="shared" si="46"/>
        <v>0</v>
      </c>
      <c r="O454" s="125">
        <f t="shared" si="47"/>
        <v>0</v>
      </c>
      <c r="P454" s="269">
        <v>0</v>
      </c>
      <c r="Q454" s="270">
        <f t="shared" si="48"/>
        <v>0</v>
      </c>
      <c r="R454" s="119">
        <v>45582</v>
      </c>
      <c r="S454" s="119"/>
      <c r="T454" s="117">
        <f t="shared" si="43"/>
        <v>45583</v>
      </c>
      <c r="U454" s="117">
        <f t="shared" si="44"/>
        <v>45586</v>
      </c>
      <c r="V454" s="117" t="s">
        <v>560</v>
      </c>
      <c r="W454" s="162" t="s">
        <v>561</v>
      </c>
      <c r="X454" s="162" t="s">
        <v>561</v>
      </c>
      <c r="Y454" s="162"/>
      <c r="Z454" s="108"/>
      <c r="AA454" s="108"/>
      <c r="AB454" s="108"/>
      <c r="AC454" s="118"/>
    </row>
    <row r="455" spans="1:29" s="126" customFormat="1" ht="10.5" x14ac:dyDescent="0.2">
      <c r="A455" s="120" t="str">
        <f t="shared" si="45"/>
        <v>L35-I-48-12-40-80-MULT-120POUS270454</v>
      </c>
      <c r="B455" s="121">
        <v>45576</v>
      </c>
      <c r="C455" s="120" t="s">
        <v>854</v>
      </c>
      <c r="D455" s="278" t="s">
        <v>364</v>
      </c>
      <c r="E455" s="108" t="s">
        <v>87</v>
      </c>
      <c r="F455" s="108" t="s">
        <v>800</v>
      </c>
      <c r="G455" s="108">
        <v>30850334</v>
      </c>
      <c r="H455" s="183">
        <v>0</v>
      </c>
      <c r="I455" s="115">
        <v>9</v>
      </c>
      <c r="J455" s="111">
        <f>VLOOKUP(G455,'[2]Seguimiento WOS TROV'!$H:$L,5,0)</f>
        <v>9</v>
      </c>
      <c r="K455" s="116">
        <f>VLOOKUP(G455,'[2]Seguimiento WOS TROV'!$H:$M,6,0)</f>
        <v>0</v>
      </c>
      <c r="L455" s="116">
        <f>VLOOKUP(G455,'[2]Seguimiento WOS TROV'!$H:$N,7,0)</f>
        <v>0</v>
      </c>
      <c r="M455" s="116">
        <f>VLOOKUP(G455,'[2]Seguimiento WOS TROV'!$H:$O,8,0)</f>
        <v>0</v>
      </c>
      <c r="N455" s="125">
        <f t="shared" si="46"/>
        <v>0</v>
      </c>
      <c r="O455" s="125">
        <f t="shared" si="47"/>
        <v>0</v>
      </c>
      <c r="P455" s="269">
        <v>0</v>
      </c>
      <c r="Q455" s="270">
        <f t="shared" si="48"/>
        <v>0</v>
      </c>
      <c r="R455" s="119">
        <v>45582</v>
      </c>
      <c r="S455" s="119"/>
      <c r="T455" s="117">
        <f t="shared" si="43"/>
        <v>45583</v>
      </c>
      <c r="U455" s="117">
        <f t="shared" si="44"/>
        <v>45586</v>
      </c>
      <c r="V455" s="117" t="s">
        <v>560</v>
      </c>
      <c r="W455" s="162" t="s">
        <v>561</v>
      </c>
      <c r="X455" s="162" t="s">
        <v>561</v>
      </c>
      <c r="Y455" s="162"/>
      <c r="Z455" s="108"/>
      <c r="AA455" s="108"/>
      <c r="AB455" s="108"/>
      <c r="AC455" s="118"/>
    </row>
    <row r="456" spans="1:29" s="126" customFormat="1" ht="10.5" x14ac:dyDescent="0.2">
      <c r="A456" s="120" t="str">
        <f t="shared" si="45"/>
        <v>L35-I-48-12-35-80-MULT-120POUS270447</v>
      </c>
      <c r="B456" s="121">
        <v>45576</v>
      </c>
      <c r="C456" s="120" t="s">
        <v>855</v>
      </c>
      <c r="D456" s="278" t="s">
        <v>364</v>
      </c>
      <c r="E456" s="108" t="s">
        <v>87</v>
      </c>
      <c r="F456" s="108" t="s">
        <v>856</v>
      </c>
      <c r="G456" s="108">
        <v>30850335</v>
      </c>
      <c r="H456" s="183">
        <v>0</v>
      </c>
      <c r="I456" s="115">
        <v>1</v>
      </c>
      <c r="J456" s="111">
        <f>VLOOKUP(G456,'[2]Seguimiento WOS TROV'!$H:$L,5,0)</f>
        <v>1</v>
      </c>
      <c r="K456" s="116">
        <f>VLOOKUP(G456,'[2]Seguimiento WOS TROV'!$H:$M,6,0)</f>
        <v>0</v>
      </c>
      <c r="L456" s="116">
        <f>VLOOKUP(G456,'[2]Seguimiento WOS TROV'!$H:$N,7,0)</f>
        <v>0</v>
      </c>
      <c r="M456" s="116">
        <f>VLOOKUP(G456,'[2]Seguimiento WOS TROV'!$H:$O,8,0)</f>
        <v>0</v>
      </c>
      <c r="N456" s="125">
        <f t="shared" si="46"/>
        <v>0</v>
      </c>
      <c r="O456" s="125">
        <f t="shared" si="47"/>
        <v>0</v>
      </c>
      <c r="P456" s="269">
        <v>0</v>
      </c>
      <c r="Q456" s="270">
        <f t="shared" si="48"/>
        <v>0</v>
      </c>
      <c r="R456" s="119">
        <v>45582</v>
      </c>
      <c r="S456" s="119"/>
      <c r="T456" s="117">
        <f t="shared" si="43"/>
        <v>45583</v>
      </c>
      <c r="U456" s="117">
        <f t="shared" si="44"/>
        <v>45586</v>
      </c>
      <c r="V456" s="117" t="s">
        <v>560</v>
      </c>
      <c r="W456" s="162" t="s">
        <v>561</v>
      </c>
      <c r="X456" s="162" t="s">
        <v>561</v>
      </c>
      <c r="Y456" s="162"/>
      <c r="Z456" s="108"/>
      <c r="AA456" s="108"/>
      <c r="AB456" s="108"/>
      <c r="AC456" s="118"/>
    </row>
    <row r="457" spans="1:29" s="126" customFormat="1" ht="10.5" x14ac:dyDescent="0.2">
      <c r="A457" s="120" t="str">
        <f t="shared" si="45"/>
        <v>L35-I-48-12-35-80-MULT-120POUS270434</v>
      </c>
      <c r="B457" s="121">
        <v>45576</v>
      </c>
      <c r="C457" s="120" t="s">
        <v>855</v>
      </c>
      <c r="D457" s="278" t="s">
        <v>364</v>
      </c>
      <c r="E457" s="108" t="s">
        <v>87</v>
      </c>
      <c r="F457" s="108" t="s">
        <v>478</v>
      </c>
      <c r="G457" s="108">
        <v>30850336</v>
      </c>
      <c r="H457" s="183">
        <v>0</v>
      </c>
      <c r="I457" s="115">
        <v>2</v>
      </c>
      <c r="J457" s="111">
        <f>VLOOKUP(G457,'[2]Seguimiento WOS TROV'!$H:$L,5,0)</f>
        <v>2</v>
      </c>
      <c r="K457" s="116">
        <f>VLOOKUP(G457,'[2]Seguimiento WOS TROV'!$H:$M,6,0)</f>
        <v>0</v>
      </c>
      <c r="L457" s="116">
        <f>VLOOKUP(G457,'[2]Seguimiento WOS TROV'!$H:$N,7,0)</f>
        <v>0</v>
      </c>
      <c r="M457" s="116">
        <f>VLOOKUP(G457,'[2]Seguimiento WOS TROV'!$H:$O,8,0)</f>
        <v>0</v>
      </c>
      <c r="N457" s="125">
        <f t="shared" si="46"/>
        <v>0</v>
      </c>
      <c r="O457" s="125">
        <f t="shared" si="47"/>
        <v>0</v>
      </c>
      <c r="P457" s="269">
        <v>0</v>
      </c>
      <c r="Q457" s="270">
        <f t="shared" si="48"/>
        <v>0</v>
      </c>
      <c r="R457" s="119">
        <v>45582</v>
      </c>
      <c r="S457" s="119"/>
      <c r="T457" s="117">
        <f t="shared" si="43"/>
        <v>45583</v>
      </c>
      <c r="U457" s="117">
        <f t="shared" si="44"/>
        <v>45586</v>
      </c>
      <c r="V457" s="117" t="s">
        <v>560</v>
      </c>
      <c r="W457" s="162" t="s">
        <v>561</v>
      </c>
      <c r="X457" s="162" t="s">
        <v>561</v>
      </c>
      <c r="Y457" s="162"/>
      <c r="Z457" s="108"/>
      <c r="AA457" s="108"/>
      <c r="AB457" s="108"/>
      <c r="AC457" s="118"/>
    </row>
    <row r="458" spans="1:29" s="126" customFormat="1" ht="10.5" x14ac:dyDescent="0.2">
      <c r="A458" s="120" t="str">
        <f t="shared" si="45"/>
        <v>L35-I-48-10-40-80-MULT-120POUS270376</v>
      </c>
      <c r="B458" s="121">
        <v>45576</v>
      </c>
      <c r="C458" s="120" t="s">
        <v>503</v>
      </c>
      <c r="D458" s="278" t="s">
        <v>364</v>
      </c>
      <c r="E458" s="108" t="s">
        <v>87</v>
      </c>
      <c r="F458" s="108" t="s">
        <v>857</v>
      </c>
      <c r="G458" s="108">
        <v>30850337</v>
      </c>
      <c r="H458" s="183">
        <v>0</v>
      </c>
      <c r="I458" s="115">
        <v>6</v>
      </c>
      <c r="J458" s="111">
        <f>VLOOKUP(G458,'[2]Seguimiento WOS TROV'!$H:$L,5,0)</f>
        <v>6</v>
      </c>
      <c r="K458" s="116">
        <f>VLOOKUP(G458,'[2]Seguimiento WOS TROV'!$H:$M,6,0)</f>
        <v>0</v>
      </c>
      <c r="L458" s="116">
        <f>VLOOKUP(G458,'[2]Seguimiento WOS TROV'!$H:$N,7,0)</f>
        <v>0</v>
      </c>
      <c r="M458" s="116">
        <f>VLOOKUP(G458,'[2]Seguimiento WOS TROV'!$H:$O,8,0)</f>
        <v>0</v>
      </c>
      <c r="N458" s="125">
        <f t="shared" si="46"/>
        <v>0</v>
      </c>
      <c r="O458" s="125">
        <f t="shared" si="47"/>
        <v>0</v>
      </c>
      <c r="P458" s="269">
        <v>115.46</v>
      </c>
      <c r="Q458" s="270">
        <f t="shared" si="48"/>
        <v>0</v>
      </c>
      <c r="R458" s="119">
        <v>45582</v>
      </c>
      <c r="S458" s="119"/>
      <c r="T458" s="117">
        <f t="shared" si="43"/>
        <v>45583</v>
      </c>
      <c r="U458" s="117">
        <f t="shared" si="44"/>
        <v>45586</v>
      </c>
      <c r="V458" s="117" t="s">
        <v>560</v>
      </c>
      <c r="W458" s="162" t="s">
        <v>561</v>
      </c>
      <c r="X458" s="162" t="s">
        <v>561</v>
      </c>
      <c r="Y458" s="162"/>
      <c r="Z458" s="108"/>
      <c r="AA458" s="108"/>
      <c r="AB458" s="108"/>
      <c r="AC458" s="118"/>
    </row>
    <row r="459" spans="1:29" s="126" customFormat="1" ht="10.5" x14ac:dyDescent="0.2">
      <c r="A459" s="120" t="str">
        <f t="shared" si="45"/>
        <v>L35-I-48-10-40-80-MULT-120POUS270032</v>
      </c>
      <c r="B459" s="121">
        <v>45576</v>
      </c>
      <c r="C459" s="120" t="s">
        <v>503</v>
      </c>
      <c r="D459" s="278" t="s">
        <v>364</v>
      </c>
      <c r="E459" s="108" t="s">
        <v>87</v>
      </c>
      <c r="F459" s="108" t="s">
        <v>858</v>
      </c>
      <c r="G459" s="108">
        <v>30850338</v>
      </c>
      <c r="H459" s="183">
        <v>0</v>
      </c>
      <c r="I459" s="115">
        <v>8</v>
      </c>
      <c r="J459" s="111">
        <f>VLOOKUP(G459,'[2]Seguimiento WOS TROV'!$H:$L,5,0)</f>
        <v>8</v>
      </c>
      <c r="K459" s="116">
        <f>VLOOKUP(G459,'[2]Seguimiento WOS TROV'!$H:$M,6,0)</f>
        <v>0</v>
      </c>
      <c r="L459" s="116">
        <f>VLOOKUP(G459,'[2]Seguimiento WOS TROV'!$H:$N,7,0)</f>
        <v>0</v>
      </c>
      <c r="M459" s="116">
        <f>VLOOKUP(G459,'[2]Seguimiento WOS TROV'!$H:$O,8,0)</f>
        <v>0</v>
      </c>
      <c r="N459" s="125">
        <f t="shared" si="46"/>
        <v>0</v>
      </c>
      <c r="O459" s="125">
        <f t="shared" si="47"/>
        <v>0</v>
      </c>
      <c r="P459" s="269">
        <v>115.46</v>
      </c>
      <c r="Q459" s="270">
        <f t="shared" si="48"/>
        <v>0</v>
      </c>
      <c r="R459" s="119">
        <v>45582</v>
      </c>
      <c r="S459" s="119"/>
      <c r="T459" s="117">
        <f t="shared" si="43"/>
        <v>45583</v>
      </c>
      <c r="U459" s="117">
        <f t="shared" si="44"/>
        <v>45586</v>
      </c>
      <c r="V459" s="117" t="s">
        <v>560</v>
      </c>
      <c r="W459" s="162" t="s">
        <v>561</v>
      </c>
      <c r="X459" s="162" t="s">
        <v>561</v>
      </c>
      <c r="Y459" s="162"/>
      <c r="Z459" s="108"/>
      <c r="AA459" s="108"/>
      <c r="AB459" s="108"/>
      <c r="AC459" s="118"/>
    </row>
    <row r="460" spans="1:29" s="126" customFormat="1" ht="10.5" x14ac:dyDescent="0.2">
      <c r="A460" s="120" t="str">
        <f t="shared" si="45"/>
        <v>L35-I-48-10-35-80-MULT-120POUS270145</v>
      </c>
      <c r="B460" s="121">
        <v>45576</v>
      </c>
      <c r="C460" s="120" t="s">
        <v>859</v>
      </c>
      <c r="D460" s="278" t="s">
        <v>364</v>
      </c>
      <c r="E460" s="108" t="s">
        <v>87</v>
      </c>
      <c r="F460" s="108" t="s">
        <v>476</v>
      </c>
      <c r="G460" s="108">
        <v>30850339</v>
      </c>
      <c r="H460" s="183">
        <v>0</v>
      </c>
      <c r="I460" s="115">
        <v>20</v>
      </c>
      <c r="J460" s="111">
        <f>VLOOKUP(G460,'[2]Seguimiento WOS TROV'!$H:$L,5,0)</f>
        <v>20</v>
      </c>
      <c r="K460" s="116">
        <f>VLOOKUP(G460,'[2]Seguimiento WOS TROV'!$H:$M,6,0)</f>
        <v>0</v>
      </c>
      <c r="L460" s="116">
        <f>VLOOKUP(G460,'[2]Seguimiento WOS TROV'!$H:$N,7,0)</f>
        <v>0</v>
      </c>
      <c r="M460" s="116">
        <f>VLOOKUP(G460,'[2]Seguimiento WOS TROV'!$H:$O,8,0)</f>
        <v>0</v>
      </c>
      <c r="N460" s="125">
        <f t="shared" si="46"/>
        <v>0</v>
      </c>
      <c r="O460" s="125">
        <f t="shared" si="47"/>
        <v>0</v>
      </c>
      <c r="P460" s="269">
        <v>115.46</v>
      </c>
      <c r="Q460" s="270">
        <f t="shared" si="48"/>
        <v>0</v>
      </c>
      <c r="R460" s="119">
        <v>45582</v>
      </c>
      <c r="S460" s="119"/>
      <c r="T460" s="117">
        <f t="shared" si="43"/>
        <v>45583</v>
      </c>
      <c r="U460" s="117">
        <f t="shared" si="44"/>
        <v>45586</v>
      </c>
      <c r="V460" s="117" t="s">
        <v>560</v>
      </c>
      <c r="W460" s="162" t="s">
        <v>561</v>
      </c>
      <c r="X460" s="162" t="s">
        <v>561</v>
      </c>
      <c r="Y460" s="162"/>
      <c r="Z460" s="108"/>
      <c r="AA460" s="108"/>
      <c r="AB460" s="108"/>
      <c r="AC460" s="118"/>
    </row>
    <row r="461" spans="1:29" s="126" customFormat="1" ht="10.5" x14ac:dyDescent="0.2">
      <c r="A461" s="120" t="str">
        <f t="shared" si="45"/>
        <v>L35-I-48-08-30-80-MULT-120POUS270580</v>
      </c>
      <c r="B461" s="121">
        <v>45576</v>
      </c>
      <c r="C461" s="120" t="s">
        <v>500</v>
      </c>
      <c r="D461" s="278" t="s">
        <v>364</v>
      </c>
      <c r="E461" s="108" t="s">
        <v>87</v>
      </c>
      <c r="F461" s="108" t="s">
        <v>860</v>
      </c>
      <c r="G461" s="108">
        <v>30850340</v>
      </c>
      <c r="H461" s="183">
        <v>0</v>
      </c>
      <c r="I461" s="115">
        <v>2</v>
      </c>
      <c r="J461" s="111">
        <f>VLOOKUP(G461,'[2]Seguimiento WOS TROV'!$H:$L,5,0)</f>
        <v>2</v>
      </c>
      <c r="K461" s="116">
        <f>VLOOKUP(G461,'[2]Seguimiento WOS TROV'!$H:$M,6,0)</f>
        <v>0</v>
      </c>
      <c r="L461" s="116">
        <f>VLOOKUP(G461,'[2]Seguimiento WOS TROV'!$H:$N,7,0)</f>
        <v>0</v>
      </c>
      <c r="M461" s="116">
        <f>VLOOKUP(G461,'[2]Seguimiento WOS TROV'!$H:$O,8,0)</f>
        <v>0</v>
      </c>
      <c r="N461" s="125">
        <f t="shared" si="46"/>
        <v>0</v>
      </c>
      <c r="O461" s="125">
        <f t="shared" si="47"/>
        <v>0</v>
      </c>
      <c r="P461" s="269">
        <v>99.6</v>
      </c>
      <c r="Q461" s="270">
        <f t="shared" si="48"/>
        <v>0</v>
      </c>
      <c r="R461" s="119">
        <v>45582</v>
      </c>
      <c r="S461" s="119"/>
      <c r="T461" s="117">
        <f t="shared" si="43"/>
        <v>45583</v>
      </c>
      <c r="U461" s="117">
        <f t="shared" si="44"/>
        <v>45586</v>
      </c>
      <c r="V461" s="117" t="s">
        <v>560</v>
      </c>
      <c r="W461" s="162" t="s">
        <v>561</v>
      </c>
      <c r="X461" s="162" t="s">
        <v>561</v>
      </c>
      <c r="Y461" s="162"/>
      <c r="Z461" s="108"/>
      <c r="AA461" s="108"/>
      <c r="AB461" s="108"/>
      <c r="AC461" s="118"/>
    </row>
    <row r="462" spans="1:29" s="126" customFormat="1" ht="10.5" x14ac:dyDescent="0.2">
      <c r="A462" s="120" t="str">
        <f t="shared" si="45"/>
        <v>L50-E-12-12-27-80-MULT-9X9POUS270589</v>
      </c>
      <c r="B462" s="121">
        <v>45576</v>
      </c>
      <c r="C462" s="120" t="s">
        <v>861</v>
      </c>
      <c r="D462" s="278" t="s">
        <v>362</v>
      </c>
      <c r="E462" s="108" t="s">
        <v>87</v>
      </c>
      <c r="F462" s="108" t="s">
        <v>862</v>
      </c>
      <c r="G462" s="108">
        <v>30850341</v>
      </c>
      <c r="H462" s="183">
        <v>0</v>
      </c>
      <c r="I462" s="115">
        <v>11</v>
      </c>
      <c r="J462" s="111">
        <f>VLOOKUP(G462,'[2]Seguimiento WOS TROV'!$H:$L,5,0)</f>
        <v>11</v>
      </c>
      <c r="K462" s="116">
        <f>VLOOKUP(G462,'[2]Seguimiento WOS TROV'!$H:$M,6,0)</f>
        <v>0</v>
      </c>
      <c r="L462" s="116">
        <f>VLOOKUP(G462,'[2]Seguimiento WOS TROV'!$H:$N,7,0)</f>
        <v>0</v>
      </c>
      <c r="M462" s="116">
        <f>VLOOKUP(G462,'[2]Seguimiento WOS TROV'!$H:$O,8,0)</f>
        <v>0</v>
      </c>
      <c r="N462" s="125">
        <f t="shared" si="46"/>
        <v>0</v>
      </c>
      <c r="O462" s="125">
        <f t="shared" si="47"/>
        <v>0</v>
      </c>
      <c r="P462" s="269">
        <v>0</v>
      </c>
      <c r="Q462" s="270">
        <f t="shared" si="48"/>
        <v>0</v>
      </c>
      <c r="R462" s="119">
        <v>45582</v>
      </c>
      <c r="S462" s="119"/>
      <c r="T462" s="117">
        <f t="shared" si="43"/>
        <v>45583</v>
      </c>
      <c r="U462" s="117">
        <f t="shared" si="44"/>
        <v>45586</v>
      </c>
      <c r="V462" s="117" t="s">
        <v>560</v>
      </c>
      <c r="W462" s="162" t="s">
        <v>561</v>
      </c>
      <c r="X462" s="162" t="s">
        <v>561</v>
      </c>
      <c r="Y462" s="162" t="e">
        <f>VLOOKUP(G462,[4]Sheet14!$A:$A,1,0)</f>
        <v>#N/A</v>
      </c>
      <c r="Z462" s="108"/>
      <c r="AA462" s="108"/>
      <c r="AB462" s="108"/>
      <c r="AC462" s="118"/>
    </row>
    <row r="463" spans="1:29" s="126" customFormat="1" ht="10.5" x14ac:dyDescent="0.2">
      <c r="A463" s="120" t="str">
        <f t="shared" si="45"/>
        <v>L50-E-12-06-40-80-MULT-25X25POUS270127</v>
      </c>
      <c r="B463" s="121">
        <v>45576</v>
      </c>
      <c r="C463" s="120" t="s">
        <v>863</v>
      </c>
      <c r="D463" s="278" t="s">
        <v>362</v>
      </c>
      <c r="E463" s="108" t="s">
        <v>87</v>
      </c>
      <c r="F463" s="108" t="s">
        <v>217</v>
      </c>
      <c r="G463" s="108">
        <v>30850342</v>
      </c>
      <c r="H463" s="183">
        <v>0</v>
      </c>
      <c r="I463" s="115">
        <v>2</v>
      </c>
      <c r="J463" s="111">
        <f>VLOOKUP(G463,'[2]Seguimiento WOS TROV'!$H:$L,5,0)</f>
        <v>2</v>
      </c>
      <c r="K463" s="116">
        <f>VLOOKUP(G463,'[2]Seguimiento WOS TROV'!$H:$M,6,0)</f>
        <v>0</v>
      </c>
      <c r="L463" s="116">
        <f>VLOOKUP(G463,'[2]Seguimiento WOS TROV'!$H:$N,7,0)</f>
        <v>0</v>
      </c>
      <c r="M463" s="116">
        <f>VLOOKUP(G463,'[2]Seguimiento WOS TROV'!$H:$O,8,0)</f>
        <v>0</v>
      </c>
      <c r="N463" s="125">
        <f t="shared" si="46"/>
        <v>0</v>
      </c>
      <c r="O463" s="125">
        <f t="shared" si="47"/>
        <v>0</v>
      </c>
      <c r="P463" s="269">
        <v>0</v>
      </c>
      <c r="Q463" s="270">
        <f t="shared" si="48"/>
        <v>0</v>
      </c>
      <c r="R463" s="119">
        <v>45582</v>
      </c>
      <c r="S463" s="119"/>
      <c r="T463" s="117">
        <f t="shared" si="43"/>
        <v>45583</v>
      </c>
      <c r="U463" s="117">
        <f t="shared" si="44"/>
        <v>45586</v>
      </c>
      <c r="V463" s="117" t="s">
        <v>560</v>
      </c>
      <c r="W463" s="162" t="s">
        <v>561</v>
      </c>
      <c r="X463" s="162" t="s">
        <v>561</v>
      </c>
      <c r="Y463" s="162"/>
      <c r="Z463" s="108"/>
      <c r="AA463" s="108"/>
      <c r="AB463" s="108"/>
      <c r="AC463" s="118"/>
    </row>
    <row r="464" spans="1:29" s="126" customFormat="1" ht="10.5" x14ac:dyDescent="0.2">
      <c r="A464" s="120" t="str">
        <f t="shared" si="45"/>
        <v>L50-E-12-04-40-80-MULT-15X15POUS270253</v>
      </c>
      <c r="B464" s="121">
        <v>45576</v>
      </c>
      <c r="C464" s="120" t="s">
        <v>864</v>
      </c>
      <c r="D464" s="278" t="s">
        <v>362</v>
      </c>
      <c r="E464" s="108" t="s">
        <v>87</v>
      </c>
      <c r="F464" s="108" t="s">
        <v>865</v>
      </c>
      <c r="G464" s="108">
        <v>30850344</v>
      </c>
      <c r="H464" s="183">
        <v>0</v>
      </c>
      <c r="I464" s="115">
        <v>1</v>
      </c>
      <c r="J464" s="111">
        <f>VLOOKUP(G464,'[2]Seguimiento WOS TROV'!$H:$L,5,0)</f>
        <v>1</v>
      </c>
      <c r="K464" s="116">
        <f>VLOOKUP(G464,'[2]Seguimiento WOS TROV'!$H:$M,6,0)</f>
        <v>0</v>
      </c>
      <c r="L464" s="116">
        <f>VLOOKUP(G464,'[2]Seguimiento WOS TROV'!$H:$N,7,0)</f>
        <v>0</v>
      </c>
      <c r="M464" s="116">
        <f>VLOOKUP(G464,'[2]Seguimiento WOS TROV'!$H:$O,8,0)</f>
        <v>0</v>
      </c>
      <c r="N464" s="125">
        <f t="shared" si="46"/>
        <v>0</v>
      </c>
      <c r="O464" s="125">
        <f t="shared" si="47"/>
        <v>0</v>
      </c>
      <c r="P464" s="269">
        <v>0</v>
      </c>
      <c r="Q464" s="270">
        <f t="shared" si="48"/>
        <v>0</v>
      </c>
      <c r="R464" s="119">
        <v>45582</v>
      </c>
      <c r="S464" s="119"/>
      <c r="T464" s="117">
        <f t="shared" si="43"/>
        <v>45583</v>
      </c>
      <c r="U464" s="117">
        <f t="shared" si="44"/>
        <v>45586</v>
      </c>
      <c r="V464" s="117" t="s">
        <v>560</v>
      </c>
      <c r="W464" s="162" t="s">
        <v>561</v>
      </c>
      <c r="X464" s="162" t="s">
        <v>561</v>
      </c>
      <c r="Y464" s="162"/>
      <c r="Z464" s="108"/>
      <c r="AA464" s="108"/>
      <c r="AB464" s="108"/>
      <c r="AC464" s="118"/>
    </row>
    <row r="465" spans="1:29" s="126" customFormat="1" ht="10.5" x14ac:dyDescent="0.2">
      <c r="A465" s="120" t="str">
        <f t="shared" si="45"/>
        <v>L50-I-48-08-35-80-MULT-15X35POUS270233</v>
      </c>
      <c r="B465" s="121">
        <v>45576</v>
      </c>
      <c r="C465" s="120" t="s">
        <v>869</v>
      </c>
      <c r="D465" s="278" t="s">
        <v>365</v>
      </c>
      <c r="E465" s="108" t="s">
        <v>87</v>
      </c>
      <c r="F465" s="108" t="s">
        <v>815</v>
      </c>
      <c r="G465" s="108">
        <v>30850346</v>
      </c>
      <c r="H465" s="183">
        <v>0</v>
      </c>
      <c r="I465" s="115">
        <v>34</v>
      </c>
      <c r="J465" s="111">
        <f>VLOOKUP(G465,'[2]Seguimiento WOS TROV'!$H:$L,5,0)</f>
        <v>34</v>
      </c>
      <c r="K465" s="116">
        <f>VLOOKUP(G465,'[2]Seguimiento WOS TROV'!$H:$M,6,0)</f>
        <v>0</v>
      </c>
      <c r="L465" s="116">
        <f>VLOOKUP(G465,'[2]Seguimiento WOS TROV'!$H:$N,7,0)</f>
        <v>0</v>
      </c>
      <c r="M465" s="116">
        <f>VLOOKUP(G465,'[2]Seguimiento WOS TROV'!$H:$O,8,0)</f>
        <v>0</v>
      </c>
      <c r="N465" s="125">
        <f t="shared" si="46"/>
        <v>0</v>
      </c>
      <c r="O465" s="125">
        <f t="shared" si="47"/>
        <v>0</v>
      </c>
      <c r="P465" s="269">
        <v>0</v>
      </c>
      <c r="Q465" s="270">
        <f t="shared" si="48"/>
        <v>0</v>
      </c>
      <c r="R465" s="119">
        <v>45582</v>
      </c>
      <c r="S465" s="119"/>
      <c r="T465" s="117">
        <f t="shared" si="43"/>
        <v>45583</v>
      </c>
      <c r="U465" s="117">
        <f t="shared" si="44"/>
        <v>45586</v>
      </c>
      <c r="V465" s="117" t="s">
        <v>560</v>
      </c>
      <c r="W465" s="162" t="s">
        <v>561</v>
      </c>
      <c r="X465" s="162" t="s">
        <v>561</v>
      </c>
      <c r="Y465" s="162" t="e">
        <f>VLOOKUP(G465,[4]Sheet14!$A:$A,1,0)</f>
        <v>#N/A</v>
      </c>
      <c r="Z465" s="108"/>
      <c r="AA465" s="108"/>
      <c r="AB465" s="108"/>
      <c r="AC465" s="118"/>
    </row>
    <row r="466" spans="1:29" s="126" customFormat="1" ht="10.5" x14ac:dyDescent="0.2">
      <c r="A466" s="120" t="str">
        <f t="shared" si="45"/>
        <v>L50-I-48-08-35-90-MULT-ASYMPOUS270244</v>
      </c>
      <c r="B466" s="121">
        <v>45576</v>
      </c>
      <c r="C466" s="120" t="s">
        <v>870</v>
      </c>
      <c r="D466" s="278" t="s">
        <v>365</v>
      </c>
      <c r="E466" s="108" t="s">
        <v>87</v>
      </c>
      <c r="F466" s="108" t="s">
        <v>741</v>
      </c>
      <c r="G466" s="108">
        <v>30850347</v>
      </c>
      <c r="H466" s="183">
        <v>0</v>
      </c>
      <c r="I466" s="115">
        <v>30</v>
      </c>
      <c r="J466" s="111">
        <f>VLOOKUP(G466,'[2]Seguimiento WOS TROV'!$H:$L,5,0)</f>
        <v>30</v>
      </c>
      <c r="K466" s="116">
        <f>VLOOKUP(G466,'[2]Seguimiento WOS TROV'!$H:$M,6,0)</f>
        <v>0</v>
      </c>
      <c r="L466" s="116">
        <f>VLOOKUP(G466,'[2]Seguimiento WOS TROV'!$H:$N,7,0)</f>
        <v>0</v>
      </c>
      <c r="M466" s="116">
        <f>VLOOKUP(G466,'[2]Seguimiento WOS TROV'!$H:$O,8,0)</f>
        <v>0</v>
      </c>
      <c r="N466" s="125">
        <f t="shared" si="46"/>
        <v>0</v>
      </c>
      <c r="O466" s="125">
        <f t="shared" si="47"/>
        <v>0</v>
      </c>
      <c r="P466" s="269">
        <v>0</v>
      </c>
      <c r="Q466" s="270">
        <f t="shared" si="48"/>
        <v>0</v>
      </c>
      <c r="R466" s="119">
        <v>45582</v>
      </c>
      <c r="S466" s="119"/>
      <c r="T466" s="117">
        <f t="shared" ref="T466:T529" si="49">WORKDAY(R466,1)</f>
        <v>45583</v>
      </c>
      <c r="U466" s="117">
        <f t="shared" si="44"/>
        <v>45586</v>
      </c>
      <c r="V466" s="117" t="s">
        <v>560</v>
      </c>
      <c r="W466" s="162" t="s">
        <v>561</v>
      </c>
      <c r="X466" s="162" t="s">
        <v>561</v>
      </c>
      <c r="Y466" s="162"/>
      <c r="Z466" s="108"/>
      <c r="AA466" s="108"/>
      <c r="AB466" s="108"/>
      <c r="AC466" s="118"/>
    </row>
    <row r="467" spans="1:29" s="126" customFormat="1" ht="10.5" x14ac:dyDescent="0.2">
      <c r="A467" s="120" t="str">
        <f t="shared" si="45"/>
        <v>L50-I-48-06-35-80-MULT-25X25POUS270220</v>
      </c>
      <c r="B467" s="121">
        <v>45576</v>
      </c>
      <c r="C467" s="120" t="s">
        <v>871</v>
      </c>
      <c r="D467" s="278" t="s">
        <v>365</v>
      </c>
      <c r="E467" s="108" t="s">
        <v>87</v>
      </c>
      <c r="F467" s="108" t="s">
        <v>728</v>
      </c>
      <c r="G467" s="108">
        <v>30850348</v>
      </c>
      <c r="H467" s="183">
        <v>0</v>
      </c>
      <c r="I467" s="115">
        <v>26</v>
      </c>
      <c r="J467" s="111">
        <f>VLOOKUP(G467,'[2]Seguimiento WOS TROV'!$H:$L,5,0)</f>
        <v>26</v>
      </c>
      <c r="K467" s="116">
        <f>VLOOKUP(G467,'[2]Seguimiento WOS TROV'!$H:$M,6,0)</f>
        <v>0</v>
      </c>
      <c r="L467" s="116">
        <f>VLOOKUP(G467,'[2]Seguimiento WOS TROV'!$H:$N,7,0)</f>
        <v>0</v>
      </c>
      <c r="M467" s="116">
        <f>VLOOKUP(G467,'[2]Seguimiento WOS TROV'!$H:$O,8,0)</f>
        <v>0</v>
      </c>
      <c r="N467" s="125">
        <f t="shared" si="46"/>
        <v>0</v>
      </c>
      <c r="O467" s="125">
        <f t="shared" si="47"/>
        <v>0</v>
      </c>
      <c r="P467" s="269">
        <v>130.75</v>
      </c>
      <c r="Q467" s="270">
        <f t="shared" si="48"/>
        <v>0</v>
      </c>
      <c r="R467" s="119">
        <v>45582</v>
      </c>
      <c r="S467" s="119"/>
      <c r="T467" s="117">
        <f t="shared" si="49"/>
        <v>45583</v>
      </c>
      <c r="U467" s="117">
        <f t="shared" si="44"/>
        <v>45586</v>
      </c>
      <c r="V467" s="117" t="s">
        <v>560</v>
      </c>
      <c r="W467" s="162" t="s">
        <v>561</v>
      </c>
      <c r="X467" s="162" t="s">
        <v>561</v>
      </c>
      <c r="Y467" s="162"/>
      <c r="Z467" s="108"/>
      <c r="AA467" s="108"/>
      <c r="AB467" s="108"/>
      <c r="AC467" s="118"/>
    </row>
    <row r="468" spans="1:29" s="126" customFormat="1" ht="10.5" x14ac:dyDescent="0.2">
      <c r="A468" s="120" t="str">
        <f t="shared" si="45"/>
        <v>L50-I-48-06-35-80-MULT-25X25POUS270233</v>
      </c>
      <c r="B468" s="121">
        <v>45576</v>
      </c>
      <c r="C468" s="120" t="s">
        <v>871</v>
      </c>
      <c r="D468" s="278" t="s">
        <v>365</v>
      </c>
      <c r="E468" s="108" t="s">
        <v>87</v>
      </c>
      <c r="F468" s="108" t="s">
        <v>815</v>
      </c>
      <c r="G468" s="108">
        <v>30850349</v>
      </c>
      <c r="H468" s="183">
        <v>0</v>
      </c>
      <c r="I468" s="115">
        <v>24</v>
      </c>
      <c r="J468" s="111">
        <f>VLOOKUP(G468,'[2]Seguimiento WOS TROV'!$H:$L,5,0)</f>
        <v>24</v>
      </c>
      <c r="K468" s="116">
        <f>VLOOKUP(G468,'[2]Seguimiento WOS TROV'!$H:$M,6,0)</f>
        <v>0</v>
      </c>
      <c r="L468" s="116">
        <f>VLOOKUP(G468,'[2]Seguimiento WOS TROV'!$H:$N,7,0)</f>
        <v>0</v>
      </c>
      <c r="M468" s="116">
        <f>VLOOKUP(G468,'[2]Seguimiento WOS TROV'!$H:$O,8,0)</f>
        <v>0</v>
      </c>
      <c r="N468" s="125">
        <f t="shared" si="46"/>
        <v>0</v>
      </c>
      <c r="O468" s="125">
        <f t="shared" si="47"/>
        <v>0</v>
      </c>
      <c r="P468" s="269">
        <v>130.75</v>
      </c>
      <c r="Q468" s="270">
        <f t="shared" si="48"/>
        <v>0</v>
      </c>
      <c r="R468" s="119">
        <v>45582</v>
      </c>
      <c r="S468" s="119"/>
      <c r="T468" s="117">
        <f t="shared" si="49"/>
        <v>45583</v>
      </c>
      <c r="U468" s="117">
        <f t="shared" si="44"/>
        <v>45586</v>
      </c>
      <c r="V468" s="117" t="s">
        <v>560</v>
      </c>
      <c r="W468" s="162" t="s">
        <v>561</v>
      </c>
      <c r="X468" s="162" t="s">
        <v>561</v>
      </c>
      <c r="Y468" s="162" t="e">
        <f>VLOOKUP(G468,[4]Sheet14!$A:$A,1,0)</f>
        <v>#N/A</v>
      </c>
      <c r="Z468" s="108"/>
      <c r="AA468" s="108"/>
      <c r="AB468" s="108"/>
      <c r="AC468" s="118"/>
    </row>
    <row r="469" spans="1:29" s="126" customFormat="1" ht="10.5" x14ac:dyDescent="0.2">
      <c r="A469" s="120" t="str">
        <f t="shared" si="45"/>
        <v>L50-I-48-06-35-80-MULT-40X60POUS270389</v>
      </c>
      <c r="B469" s="121">
        <v>45576</v>
      </c>
      <c r="C469" s="120" t="s">
        <v>873</v>
      </c>
      <c r="D469" s="278" t="s">
        <v>365</v>
      </c>
      <c r="E469" s="108" t="s">
        <v>87</v>
      </c>
      <c r="F469" s="108" t="s">
        <v>874</v>
      </c>
      <c r="G469" s="108">
        <v>30850351</v>
      </c>
      <c r="H469" s="183">
        <v>0</v>
      </c>
      <c r="I469" s="115">
        <v>14</v>
      </c>
      <c r="J469" s="111">
        <f>VLOOKUP(G469,'[2]Seguimiento WOS TROV'!$H:$L,5,0)</f>
        <v>14</v>
      </c>
      <c r="K469" s="116">
        <f>VLOOKUP(G469,'[2]Seguimiento WOS TROV'!$H:$M,6,0)</f>
        <v>0</v>
      </c>
      <c r="L469" s="116">
        <f>VLOOKUP(G469,'[2]Seguimiento WOS TROV'!$H:$N,7,0)</f>
        <v>0</v>
      </c>
      <c r="M469" s="116">
        <f>VLOOKUP(G469,'[2]Seguimiento WOS TROV'!$H:$O,8,0)</f>
        <v>0</v>
      </c>
      <c r="N469" s="125">
        <f t="shared" si="46"/>
        <v>0</v>
      </c>
      <c r="O469" s="125">
        <f t="shared" si="47"/>
        <v>0</v>
      </c>
      <c r="P469" s="269">
        <v>0</v>
      </c>
      <c r="Q469" s="270">
        <f t="shared" si="48"/>
        <v>0</v>
      </c>
      <c r="R469" s="119">
        <v>45582</v>
      </c>
      <c r="S469" s="119"/>
      <c r="T469" s="117">
        <f t="shared" si="49"/>
        <v>45583</v>
      </c>
      <c r="U469" s="117">
        <f t="shared" si="44"/>
        <v>45586</v>
      </c>
      <c r="V469" s="117" t="s">
        <v>560</v>
      </c>
      <c r="W469" s="162" t="s">
        <v>561</v>
      </c>
      <c r="X469" s="162" t="s">
        <v>561</v>
      </c>
      <c r="Y469" s="162"/>
      <c r="Z469" s="108"/>
      <c r="AA469" s="108"/>
      <c r="AB469" s="108"/>
      <c r="AC469" s="118"/>
    </row>
    <row r="470" spans="1:29" s="126" customFormat="1" ht="10.5" x14ac:dyDescent="0.2">
      <c r="A470" s="120" t="str">
        <f t="shared" si="45"/>
        <v>L50-I-48-08-35-80-MULT-15X65POUS270052</v>
      </c>
      <c r="B470" s="121">
        <v>45576</v>
      </c>
      <c r="C470" s="120" t="s">
        <v>466</v>
      </c>
      <c r="D470" s="278" t="s">
        <v>365</v>
      </c>
      <c r="E470" s="108" t="s">
        <v>87</v>
      </c>
      <c r="F470" s="108" t="s">
        <v>459</v>
      </c>
      <c r="G470" s="108">
        <v>30850352</v>
      </c>
      <c r="H470" s="183">
        <v>0</v>
      </c>
      <c r="I470" s="115">
        <v>6</v>
      </c>
      <c r="J470" s="111">
        <f>VLOOKUP(G470,'[2]Seguimiento WOS TROV'!$H:$L,5,0)</f>
        <v>6</v>
      </c>
      <c r="K470" s="116">
        <f>VLOOKUP(G470,'[2]Seguimiento WOS TROV'!$H:$M,6,0)</f>
        <v>0</v>
      </c>
      <c r="L470" s="116">
        <f>VLOOKUP(G470,'[2]Seguimiento WOS TROV'!$H:$N,7,0)</f>
        <v>0</v>
      </c>
      <c r="M470" s="116">
        <f>VLOOKUP(G470,'[2]Seguimiento WOS TROV'!$H:$O,8,0)</f>
        <v>0</v>
      </c>
      <c r="N470" s="125">
        <f t="shared" si="46"/>
        <v>0</v>
      </c>
      <c r="O470" s="125">
        <f t="shared" si="47"/>
        <v>0</v>
      </c>
      <c r="P470" s="269">
        <v>130.75</v>
      </c>
      <c r="Q470" s="270">
        <f t="shared" si="48"/>
        <v>0</v>
      </c>
      <c r="R470" s="119">
        <v>45582</v>
      </c>
      <c r="S470" s="119"/>
      <c r="T470" s="117">
        <f t="shared" si="49"/>
        <v>45583</v>
      </c>
      <c r="U470" s="117">
        <f t="shared" ref="U470:U533" si="50">WORKDAY(T470,1)</f>
        <v>45586</v>
      </c>
      <c r="V470" s="117" t="s">
        <v>560</v>
      </c>
      <c r="W470" s="162" t="s">
        <v>561</v>
      </c>
      <c r="X470" s="162" t="s">
        <v>561</v>
      </c>
      <c r="Y470" s="162" t="e">
        <f>VLOOKUP(G470,[4]Sheet14!$A:$A,1,0)</f>
        <v>#N/A</v>
      </c>
      <c r="Z470" s="108"/>
      <c r="AA470" s="108"/>
      <c r="AB470" s="108"/>
      <c r="AC470" s="118"/>
    </row>
    <row r="471" spans="1:29" s="126" customFormat="1" ht="10.5" x14ac:dyDescent="0.2">
      <c r="A471" s="120" t="str">
        <f t="shared" si="45"/>
        <v>L50-I-48-06-35-80-MULT-9X17POUS270386</v>
      </c>
      <c r="B471" s="121">
        <v>45576</v>
      </c>
      <c r="C471" s="120" t="s">
        <v>875</v>
      </c>
      <c r="D471" s="278" t="s">
        <v>365</v>
      </c>
      <c r="E471" s="108" t="s">
        <v>87</v>
      </c>
      <c r="F471" s="108" t="s">
        <v>876</v>
      </c>
      <c r="G471" s="108">
        <v>30850353</v>
      </c>
      <c r="H471" s="183">
        <v>0</v>
      </c>
      <c r="I471" s="115">
        <v>12</v>
      </c>
      <c r="J471" s="111">
        <f>VLOOKUP(G471,'[2]Seguimiento WOS TROV'!$H:$L,5,0)</f>
        <v>12</v>
      </c>
      <c r="K471" s="116">
        <f>VLOOKUP(G471,'[2]Seguimiento WOS TROV'!$H:$M,6,0)</f>
        <v>0</v>
      </c>
      <c r="L471" s="116">
        <f>VLOOKUP(G471,'[2]Seguimiento WOS TROV'!$H:$N,7,0)</f>
        <v>0</v>
      </c>
      <c r="M471" s="116">
        <f>VLOOKUP(G471,'[2]Seguimiento WOS TROV'!$H:$O,8,0)</f>
        <v>0</v>
      </c>
      <c r="N471" s="125">
        <f t="shared" si="46"/>
        <v>0</v>
      </c>
      <c r="O471" s="125">
        <f t="shared" si="47"/>
        <v>0</v>
      </c>
      <c r="P471" s="269">
        <v>0</v>
      </c>
      <c r="Q471" s="270">
        <f t="shared" si="48"/>
        <v>0</v>
      </c>
      <c r="R471" s="119">
        <v>45583</v>
      </c>
      <c r="S471" s="119"/>
      <c r="T471" s="117">
        <f t="shared" si="49"/>
        <v>45586</v>
      </c>
      <c r="U471" s="117">
        <f t="shared" si="50"/>
        <v>45587</v>
      </c>
      <c r="V471" s="117" t="s">
        <v>560</v>
      </c>
      <c r="W471" s="162" t="s">
        <v>561</v>
      </c>
      <c r="X471" s="162" t="s">
        <v>561</v>
      </c>
      <c r="Y471" s="162" t="e">
        <f>VLOOKUP(G471,[4]Sheet14!$A:$A,1,0)</f>
        <v>#N/A</v>
      </c>
      <c r="Z471" s="108"/>
      <c r="AA471" s="108"/>
      <c r="AB471" s="108"/>
      <c r="AC471" s="118"/>
    </row>
    <row r="472" spans="1:29" s="126" customFormat="1" ht="10.5" x14ac:dyDescent="0.2">
      <c r="A472" s="120" t="str">
        <f t="shared" si="45"/>
        <v>L50-I-48-08-40-90-MULT-15X65POUS270331</v>
      </c>
      <c r="B472" s="121">
        <v>45576</v>
      </c>
      <c r="C472" s="120" t="s">
        <v>877</v>
      </c>
      <c r="D472" s="278" t="s">
        <v>365</v>
      </c>
      <c r="E472" s="108" t="s">
        <v>87</v>
      </c>
      <c r="F472" s="108" t="s">
        <v>825</v>
      </c>
      <c r="G472" s="108">
        <v>30850354</v>
      </c>
      <c r="H472" s="183">
        <v>0</v>
      </c>
      <c r="I472" s="115">
        <v>12</v>
      </c>
      <c r="J472" s="111">
        <f>VLOOKUP(G472,'[2]Seguimiento WOS TROV'!$H:$L,5,0)</f>
        <v>12</v>
      </c>
      <c r="K472" s="116">
        <f>VLOOKUP(G472,'[2]Seguimiento WOS TROV'!$H:$M,6,0)</f>
        <v>0</v>
      </c>
      <c r="L472" s="116">
        <f>VLOOKUP(G472,'[2]Seguimiento WOS TROV'!$H:$N,7,0)</f>
        <v>0</v>
      </c>
      <c r="M472" s="116">
        <f>VLOOKUP(G472,'[2]Seguimiento WOS TROV'!$H:$O,8,0)</f>
        <v>0</v>
      </c>
      <c r="N472" s="125">
        <f t="shared" si="46"/>
        <v>0</v>
      </c>
      <c r="O472" s="125">
        <f t="shared" si="47"/>
        <v>0</v>
      </c>
      <c r="P472" s="269">
        <v>0</v>
      </c>
      <c r="Q472" s="270">
        <f t="shared" si="48"/>
        <v>0</v>
      </c>
      <c r="R472" s="119">
        <v>45583</v>
      </c>
      <c r="S472" s="119"/>
      <c r="T472" s="117">
        <f t="shared" si="49"/>
        <v>45586</v>
      </c>
      <c r="U472" s="117">
        <f t="shared" si="50"/>
        <v>45587</v>
      </c>
      <c r="V472" s="117" t="s">
        <v>560</v>
      </c>
      <c r="W472" s="162" t="s">
        <v>561</v>
      </c>
      <c r="X472" s="162" t="s">
        <v>561</v>
      </c>
      <c r="Y472" s="162"/>
      <c r="Z472" s="108"/>
      <c r="AA472" s="108"/>
      <c r="AB472" s="108"/>
      <c r="AC472" s="118"/>
    </row>
    <row r="473" spans="1:29" s="126" customFormat="1" ht="40" x14ac:dyDescent="0.2">
      <c r="A473" s="120" t="str">
        <f t="shared" si="45"/>
        <v>L50-I-48-12-35-80-MULT-ASYMPOUS270271</v>
      </c>
      <c r="B473" s="121">
        <v>45576</v>
      </c>
      <c r="C473" s="120" t="s">
        <v>878</v>
      </c>
      <c r="D473" s="278" t="s">
        <v>365</v>
      </c>
      <c r="E473" s="108" t="s">
        <v>87</v>
      </c>
      <c r="F473" s="108" t="s">
        <v>879</v>
      </c>
      <c r="G473" s="108">
        <v>30850355</v>
      </c>
      <c r="H473" s="183">
        <v>0</v>
      </c>
      <c r="I473" s="115">
        <v>11</v>
      </c>
      <c r="J473" s="111">
        <f>VLOOKUP(G473,'[2]Seguimiento WOS TROV'!$H:$L,5,0)</f>
        <v>11</v>
      </c>
      <c r="K473" s="116">
        <f>VLOOKUP(G473,'[2]Seguimiento WOS TROV'!$H:$M,6,0)</f>
        <v>0</v>
      </c>
      <c r="L473" s="116">
        <f>VLOOKUP(G473,'[2]Seguimiento WOS TROV'!$H:$N,7,0)</f>
        <v>0</v>
      </c>
      <c r="M473" s="116">
        <f>VLOOKUP(G473,'[2]Seguimiento WOS TROV'!$H:$O,8,0)</f>
        <v>0</v>
      </c>
      <c r="N473" s="125">
        <f t="shared" si="46"/>
        <v>0</v>
      </c>
      <c r="O473" s="125">
        <f t="shared" si="47"/>
        <v>0</v>
      </c>
      <c r="P473" s="269">
        <v>0</v>
      </c>
      <c r="Q473" s="270">
        <f t="shared" si="48"/>
        <v>0</v>
      </c>
      <c r="R473" s="119">
        <v>45583</v>
      </c>
      <c r="S473" s="119"/>
      <c r="T473" s="117">
        <f t="shared" si="49"/>
        <v>45586</v>
      </c>
      <c r="U473" s="117">
        <f t="shared" si="50"/>
        <v>45587</v>
      </c>
      <c r="V473" s="117" t="s">
        <v>560</v>
      </c>
      <c r="W473" s="162" t="s">
        <v>561</v>
      </c>
      <c r="X473" s="162" t="s">
        <v>561</v>
      </c>
      <c r="Y473" s="162"/>
      <c r="Z473" s="108"/>
      <c r="AA473" s="108"/>
      <c r="AB473" s="108"/>
      <c r="AC473" s="118" t="s">
        <v>1863</v>
      </c>
    </row>
    <row r="474" spans="1:29" s="126" customFormat="1" ht="10.5" x14ac:dyDescent="0.2">
      <c r="A474" s="120" t="str">
        <f t="shared" si="45"/>
        <v>L50-I-48-04-35-80-MULT-9X9POUS269981</v>
      </c>
      <c r="B474" s="121">
        <v>45576</v>
      </c>
      <c r="C474" s="120" t="s">
        <v>880</v>
      </c>
      <c r="D474" s="278" t="s">
        <v>365</v>
      </c>
      <c r="E474" s="108" t="s">
        <v>87</v>
      </c>
      <c r="F474" s="108" t="s">
        <v>123</v>
      </c>
      <c r="G474" s="108">
        <v>30850356</v>
      </c>
      <c r="H474" s="183">
        <v>0</v>
      </c>
      <c r="I474" s="115">
        <v>10</v>
      </c>
      <c r="J474" s="111">
        <f>VLOOKUP(G474,'[2]Seguimiento WOS TROV'!$H:$L,5,0)</f>
        <v>10</v>
      </c>
      <c r="K474" s="116">
        <f>VLOOKUP(G474,'[2]Seguimiento WOS TROV'!$H:$M,6,0)</f>
        <v>0</v>
      </c>
      <c r="L474" s="116">
        <f>VLOOKUP(G474,'[2]Seguimiento WOS TROV'!$H:$N,7,0)</f>
        <v>0</v>
      </c>
      <c r="M474" s="116">
        <f>VLOOKUP(G474,'[2]Seguimiento WOS TROV'!$H:$O,8,0)</f>
        <v>0</v>
      </c>
      <c r="N474" s="125">
        <f t="shared" si="46"/>
        <v>0</v>
      </c>
      <c r="O474" s="125">
        <f t="shared" si="47"/>
        <v>0</v>
      </c>
      <c r="P474" s="269">
        <v>0</v>
      </c>
      <c r="Q474" s="270">
        <f t="shared" si="48"/>
        <v>0</v>
      </c>
      <c r="R474" s="119">
        <v>45583</v>
      </c>
      <c r="S474" s="119"/>
      <c r="T474" s="117">
        <f t="shared" si="49"/>
        <v>45586</v>
      </c>
      <c r="U474" s="117">
        <f t="shared" si="50"/>
        <v>45587</v>
      </c>
      <c r="V474" s="117" t="s">
        <v>560</v>
      </c>
      <c r="W474" s="162" t="s">
        <v>561</v>
      </c>
      <c r="X474" s="162" t="s">
        <v>561</v>
      </c>
      <c r="Y474" s="162"/>
      <c r="Z474" s="108"/>
      <c r="AA474" s="108"/>
      <c r="AB474" s="108"/>
      <c r="AC474" s="118"/>
    </row>
    <row r="475" spans="1:29" s="126" customFormat="1" ht="10.5" x14ac:dyDescent="0.2">
      <c r="A475" s="120" t="str">
        <f t="shared" si="45"/>
        <v>L50-I-48-06-35-80-MULT-9X29POUS270354</v>
      </c>
      <c r="B475" s="121">
        <v>45576</v>
      </c>
      <c r="C475" s="120" t="s">
        <v>881</v>
      </c>
      <c r="D475" s="278" t="s">
        <v>365</v>
      </c>
      <c r="E475" s="108" t="s">
        <v>87</v>
      </c>
      <c r="F475" s="108" t="s">
        <v>739</v>
      </c>
      <c r="G475" s="108">
        <v>30850357</v>
      </c>
      <c r="H475" s="183" t="s">
        <v>739</v>
      </c>
      <c r="I475" s="115">
        <v>9</v>
      </c>
      <c r="J475" s="111">
        <f>VLOOKUP(G475,'[2]Seguimiento WOS TROV'!$H:$L,5,0)</f>
        <v>9</v>
      </c>
      <c r="K475" s="116">
        <f>VLOOKUP(G475,'[2]Seguimiento WOS TROV'!$H:$M,6,0)</f>
        <v>0</v>
      </c>
      <c r="L475" s="116">
        <f>VLOOKUP(G475,'[2]Seguimiento WOS TROV'!$H:$N,7,0)</f>
        <v>0</v>
      </c>
      <c r="M475" s="116">
        <f>VLOOKUP(G475,'[2]Seguimiento WOS TROV'!$H:$O,8,0)</f>
        <v>0</v>
      </c>
      <c r="N475" s="125">
        <f t="shared" si="46"/>
        <v>0</v>
      </c>
      <c r="O475" s="125">
        <f t="shared" si="47"/>
        <v>0</v>
      </c>
      <c r="P475" s="269">
        <v>0</v>
      </c>
      <c r="Q475" s="270">
        <f t="shared" si="48"/>
        <v>0</v>
      </c>
      <c r="R475" s="119">
        <v>45583</v>
      </c>
      <c r="S475" s="119"/>
      <c r="T475" s="117">
        <f t="shared" si="49"/>
        <v>45586</v>
      </c>
      <c r="U475" s="117">
        <f t="shared" si="50"/>
        <v>45587</v>
      </c>
      <c r="V475" s="117" t="s">
        <v>560</v>
      </c>
      <c r="W475" s="162" t="s">
        <v>561</v>
      </c>
      <c r="X475" s="162" t="s">
        <v>561</v>
      </c>
      <c r="Y475" s="162" t="e">
        <f>VLOOKUP(G475,[4]Sheet14!$A:$A,1,0)</f>
        <v>#N/A</v>
      </c>
      <c r="Z475" s="108"/>
      <c r="AA475" s="108"/>
      <c r="AB475" s="108"/>
      <c r="AC475" s="118"/>
    </row>
    <row r="476" spans="1:29" s="126" customFormat="1" ht="10.5" x14ac:dyDescent="0.2">
      <c r="A476" s="120" t="str">
        <f t="shared" si="45"/>
        <v>L50-I-48-08-35-80-MULT-25X25POUS270450</v>
      </c>
      <c r="B476" s="121">
        <v>45576</v>
      </c>
      <c r="C476" s="120" t="s">
        <v>882</v>
      </c>
      <c r="D476" s="278" t="s">
        <v>365</v>
      </c>
      <c r="E476" s="108" t="s">
        <v>87</v>
      </c>
      <c r="F476" s="108" t="s">
        <v>883</v>
      </c>
      <c r="G476" s="108">
        <v>30850358</v>
      </c>
      <c r="H476" s="183">
        <v>0</v>
      </c>
      <c r="I476" s="115">
        <v>8</v>
      </c>
      <c r="J476" s="111">
        <f>VLOOKUP(G476,'[2]Seguimiento WOS TROV'!$H:$L,5,0)</f>
        <v>8</v>
      </c>
      <c r="K476" s="116">
        <f>VLOOKUP(G476,'[2]Seguimiento WOS TROV'!$H:$M,6,0)</f>
        <v>0</v>
      </c>
      <c r="L476" s="116">
        <f>VLOOKUP(G476,'[2]Seguimiento WOS TROV'!$H:$N,7,0)</f>
        <v>0</v>
      </c>
      <c r="M476" s="116">
        <f>VLOOKUP(G476,'[2]Seguimiento WOS TROV'!$H:$O,8,0)</f>
        <v>0</v>
      </c>
      <c r="N476" s="125">
        <f t="shared" si="46"/>
        <v>0</v>
      </c>
      <c r="O476" s="125">
        <f t="shared" si="47"/>
        <v>0</v>
      </c>
      <c r="P476" s="269">
        <v>130.75</v>
      </c>
      <c r="Q476" s="270">
        <f t="shared" si="48"/>
        <v>0</v>
      </c>
      <c r="R476" s="119">
        <v>45583</v>
      </c>
      <c r="S476" s="119"/>
      <c r="T476" s="117">
        <f t="shared" si="49"/>
        <v>45586</v>
      </c>
      <c r="U476" s="117">
        <f t="shared" si="50"/>
        <v>45587</v>
      </c>
      <c r="V476" s="117" t="s">
        <v>560</v>
      </c>
      <c r="W476" s="162" t="s">
        <v>561</v>
      </c>
      <c r="X476" s="162" t="s">
        <v>561</v>
      </c>
      <c r="Y476" s="162"/>
      <c r="Z476" s="108"/>
      <c r="AA476" s="108"/>
      <c r="AB476" s="108"/>
      <c r="AC476" s="118"/>
    </row>
    <row r="477" spans="1:29" s="126" customFormat="1" ht="10.5" x14ac:dyDescent="0.2">
      <c r="A477" s="120" t="str">
        <f t="shared" si="45"/>
        <v>L50-I-48-12-40-90-MULT-9X9POUS270425</v>
      </c>
      <c r="B477" s="121">
        <v>45576</v>
      </c>
      <c r="C477" s="120" t="s">
        <v>884</v>
      </c>
      <c r="D477" s="278" t="s">
        <v>365</v>
      </c>
      <c r="E477" s="108" t="s">
        <v>87</v>
      </c>
      <c r="F477" s="108" t="s">
        <v>766</v>
      </c>
      <c r="G477" s="108">
        <v>30850359</v>
      </c>
      <c r="H477" s="183">
        <v>0</v>
      </c>
      <c r="I477" s="115">
        <v>6</v>
      </c>
      <c r="J477" s="111">
        <f>VLOOKUP(G477,'[2]Seguimiento WOS TROV'!$H:$L,5,0)</f>
        <v>6</v>
      </c>
      <c r="K477" s="116">
        <f>VLOOKUP(G477,'[2]Seguimiento WOS TROV'!$H:$M,6,0)</f>
        <v>0</v>
      </c>
      <c r="L477" s="116">
        <f>VLOOKUP(G477,'[2]Seguimiento WOS TROV'!$H:$N,7,0)</f>
        <v>0</v>
      </c>
      <c r="M477" s="116">
        <f>VLOOKUP(G477,'[2]Seguimiento WOS TROV'!$H:$O,8,0)</f>
        <v>0</v>
      </c>
      <c r="N477" s="125">
        <f t="shared" si="46"/>
        <v>0</v>
      </c>
      <c r="O477" s="125">
        <f t="shared" si="47"/>
        <v>0</v>
      </c>
      <c r="P477" s="269">
        <v>141.74</v>
      </c>
      <c r="Q477" s="270">
        <f t="shared" si="48"/>
        <v>0</v>
      </c>
      <c r="R477" s="119">
        <v>45583</v>
      </c>
      <c r="S477" s="119"/>
      <c r="T477" s="117">
        <f t="shared" si="49"/>
        <v>45586</v>
      </c>
      <c r="U477" s="117">
        <f t="shared" si="50"/>
        <v>45587</v>
      </c>
      <c r="V477" s="117" t="s">
        <v>560</v>
      </c>
      <c r="W477" s="162" t="s">
        <v>561</v>
      </c>
      <c r="X477" s="162" t="s">
        <v>561</v>
      </c>
      <c r="Y477" s="162"/>
      <c r="Z477" s="108"/>
      <c r="AA477" s="108"/>
      <c r="AB477" s="108"/>
      <c r="AC477" s="118"/>
    </row>
    <row r="478" spans="1:29" s="126" customFormat="1" ht="10.5" x14ac:dyDescent="0.2">
      <c r="A478" s="120" t="str">
        <f t="shared" si="45"/>
        <v>L50-I-48-08-35-80-MULT-15X65POUS270536</v>
      </c>
      <c r="B478" s="121">
        <v>45576</v>
      </c>
      <c r="C478" s="120" t="s">
        <v>466</v>
      </c>
      <c r="D478" s="278" t="s">
        <v>365</v>
      </c>
      <c r="E478" s="108" t="s">
        <v>87</v>
      </c>
      <c r="F478" s="108" t="s">
        <v>885</v>
      </c>
      <c r="G478" s="108">
        <v>30850360</v>
      </c>
      <c r="H478" s="183">
        <v>0</v>
      </c>
      <c r="I478" s="115">
        <v>5</v>
      </c>
      <c r="J478" s="111">
        <f>VLOOKUP(G478,'[2]Seguimiento WOS TROV'!$H:$L,5,0)</f>
        <v>5</v>
      </c>
      <c r="K478" s="116">
        <f>VLOOKUP(G478,'[2]Seguimiento WOS TROV'!$H:$M,6,0)</f>
        <v>0</v>
      </c>
      <c r="L478" s="116">
        <f>VLOOKUP(G478,'[2]Seguimiento WOS TROV'!$H:$N,7,0)</f>
        <v>0</v>
      </c>
      <c r="M478" s="116">
        <f>VLOOKUP(G478,'[2]Seguimiento WOS TROV'!$H:$O,8,0)</f>
        <v>0</v>
      </c>
      <c r="N478" s="125">
        <f t="shared" si="46"/>
        <v>0</v>
      </c>
      <c r="O478" s="125">
        <f t="shared" si="47"/>
        <v>0</v>
      </c>
      <c r="P478" s="269">
        <v>130.75</v>
      </c>
      <c r="Q478" s="270">
        <f t="shared" si="48"/>
        <v>0</v>
      </c>
      <c r="R478" s="119">
        <v>45583</v>
      </c>
      <c r="S478" s="119"/>
      <c r="T478" s="117">
        <f t="shared" si="49"/>
        <v>45586</v>
      </c>
      <c r="U478" s="117">
        <f t="shared" si="50"/>
        <v>45587</v>
      </c>
      <c r="V478" s="117" t="s">
        <v>560</v>
      </c>
      <c r="W478" s="162" t="s">
        <v>561</v>
      </c>
      <c r="X478" s="162" t="s">
        <v>561</v>
      </c>
      <c r="Y478" s="162"/>
      <c r="Z478" s="108"/>
      <c r="AA478" s="108"/>
      <c r="AB478" s="108"/>
      <c r="AC478" s="118"/>
    </row>
    <row r="479" spans="1:29" s="126" customFormat="1" ht="10.5" x14ac:dyDescent="0.2">
      <c r="A479" s="120" t="str">
        <f t="shared" si="45"/>
        <v>L50-I-48-08-35-90-MULT-9X29POUS270501</v>
      </c>
      <c r="B479" s="121">
        <v>45576</v>
      </c>
      <c r="C479" s="120" t="s">
        <v>886</v>
      </c>
      <c r="D479" s="278" t="s">
        <v>365</v>
      </c>
      <c r="E479" s="108" t="s">
        <v>87</v>
      </c>
      <c r="F479" s="108" t="s">
        <v>823</v>
      </c>
      <c r="G479" s="108">
        <v>30850361</v>
      </c>
      <c r="H479" s="183">
        <v>0</v>
      </c>
      <c r="I479" s="115">
        <v>5</v>
      </c>
      <c r="J479" s="111">
        <f>VLOOKUP(G479,'[2]Seguimiento WOS TROV'!$H:$L,5,0)</f>
        <v>5</v>
      </c>
      <c r="K479" s="116">
        <f>VLOOKUP(G479,'[2]Seguimiento WOS TROV'!$H:$M,6,0)</f>
        <v>0</v>
      </c>
      <c r="L479" s="116">
        <f>VLOOKUP(G479,'[2]Seguimiento WOS TROV'!$H:$N,7,0)</f>
        <v>0</v>
      </c>
      <c r="M479" s="116">
        <f>VLOOKUP(G479,'[2]Seguimiento WOS TROV'!$H:$O,8,0)</f>
        <v>0</v>
      </c>
      <c r="N479" s="125">
        <f t="shared" si="46"/>
        <v>0</v>
      </c>
      <c r="O479" s="125">
        <f t="shared" si="47"/>
        <v>0</v>
      </c>
      <c r="P479" s="269">
        <v>0</v>
      </c>
      <c r="Q479" s="270">
        <f t="shared" si="48"/>
        <v>0</v>
      </c>
      <c r="R479" s="119">
        <v>45583</v>
      </c>
      <c r="S479" s="119"/>
      <c r="T479" s="117">
        <f t="shared" si="49"/>
        <v>45586</v>
      </c>
      <c r="U479" s="117">
        <f t="shared" si="50"/>
        <v>45587</v>
      </c>
      <c r="V479" s="117" t="s">
        <v>560</v>
      </c>
      <c r="W479" s="162" t="s">
        <v>561</v>
      </c>
      <c r="X479" s="162" t="s">
        <v>561</v>
      </c>
      <c r="Y479" s="162"/>
      <c r="Z479" s="108"/>
      <c r="AA479" s="108"/>
      <c r="AB479" s="108"/>
      <c r="AC479" s="118"/>
    </row>
    <row r="480" spans="1:29" s="126" customFormat="1" ht="40" x14ac:dyDescent="0.2">
      <c r="A480" s="120" t="str">
        <f t="shared" si="45"/>
        <v>L50-I-48-12-35-80-MULT-ASYMPOUS270252</v>
      </c>
      <c r="B480" s="121">
        <v>45576</v>
      </c>
      <c r="C480" s="120" t="s">
        <v>878</v>
      </c>
      <c r="D480" s="278" t="s">
        <v>365</v>
      </c>
      <c r="E480" s="108" t="s">
        <v>87</v>
      </c>
      <c r="F480" s="108" t="s">
        <v>887</v>
      </c>
      <c r="G480" s="108">
        <v>30850362</v>
      </c>
      <c r="H480" s="183">
        <v>0</v>
      </c>
      <c r="I480" s="115">
        <v>5</v>
      </c>
      <c r="J480" s="111">
        <f>VLOOKUP(G480,'[2]Seguimiento WOS TROV'!$H:$L,5,0)</f>
        <v>5</v>
      </c>
      <c r="K480" s="116">
        <f>VLOOKUP(G480,'[2]Seguimiento WOS TROV'!$H:$M,6,0)</f>
        <v>0</v>
      </c>
      <c r="L480" s="116">
        <f>VLOOKUP(G480,'[2]Seguimiento WOS TROV'!$H:$N,7,0)</f>
        <v>0</v>
      </c>
      <c r="M480" s="116">
        <f>VLOOKUP(G480,'[2]Seguimiento WOS TROV'!$H:$O,8,0)</f>
        <v>0</v>
      </c>
      <c r="N480" s="125">
        <f t="shared" si="46"/>
        <v>0</v>
      </c>
      <c r="O480" s="125">
        <f t="shared" si="47"/>
        <v>0</v>
      </c>
      <c r="P480" s="269">
        <v>0</v>
      </c>
      <c r="Q480" s="270">
        <f t="shared" si="48"/>
        <v>0</v>
      </c>
      <c r="R480" s="119">
        <v>45583</v>
      </c>
      <c r="S480" s="119"/>
      <c r="T480" s="117">
        <f t="shared" si="49"/>
        <v>45586</v>
      </c>
      <c r="U480" s="117">
        <f t="shared" si="50"/>
        <v>45587</v>
      </c>
      <c r="V480" s="117" t="s">
        <v>560</v>
      </c>
      <c r="W480" s="162" t="s">
        <v>561</v>
      </c>
      <c r="X480" s="162" t="s">
        <v>561</v>
      </c>
      <c r="Y480" s="162"/>
      <c r="Z480" s="108"/>
      <c r="AA480" s="108"/>
      <c r="AB480" s="108"/>
      <c r="AC480" s="118" t="s">
        <v>1863</v>
      </c>
    </row>
    <row r="481" spans="1:29" s="126" customFormat="1" ht="10.5" x14ac:dyDescent="0.2">
      <c r="A481" s="120" t="str">
        <f t="shared" si="45"/>
        <v>L50-I-48-04-35-80-MULT-40X60POUS270131</v>
      </c>
      <c r="B481" s="121">
        <v>45576</v>
      </c>
      <c r="C481" s="120" t="s">
        <v>888</v>
      </c>
      <c r="D481" s="278" t="s">
        <v>365</v>
      </c>
      <c r="E481" s="108" t="s">
        <v>87</v>
      </c>
      <c r="F481" s="108" t="s">
        <v>889</v>
      </c>
      <c r="G481" s="108">
        <v>30850363</v>
      </c>
      <c r="H481" s="183">
        <v>0</v>
      </c>
      <c r="I481" s="115">
        <v>4</v>
      </c>
      <c r="J481" s="111">
        <f>VLOOKUP(G481,'[2]Seguimiento WOS TROV'!$H:$L,5,0)</f>
        <v>4</v>
      </c>
      <c r="K481" s="116">
        <f>VLOOKUP(G481,'[2]Seguimiento WOS TROV'!$H:$M,6,0)</f>
        <v>0</v>
      </c>
      <c r="L481" s="116">
        <f>VLOOKUP(G481,'[2]Seguimiento WOS TROV'!$H:$N,7,0)</f>
        <v>0</v>
      </c>
      <c r="M481" s="116">
        <f>VLOOKUP(G481,'[2]Seguimiento WOS TROV'!$H:$O,8,0)</f>
        <v>0</v>
      </c>
      <c r="N481" s="125">
        <f t="shared" si="46"/>
        <v>0</v>
      </c>
      <c r="O481" s="125">
        <f t="shared" si="47"/>
        <v>0</v>
      </c>
      <c r="P481" s="269">
        <v>0</v>
      </c>
      <c r="Q481" s="270">
        <f t="shared" si="48"/>
        <v>0</v>
      </c>
      <c r="R481" s="119">
        <v>45583</v>
      </c>
      <c r="S481" s="119"/>
      <c r="T481" s="117">
        <f t="shared" si="49"/>
        <v>45586</v>
      </c>
      <c r="U481" s="117">
        <f t="shared" si="50"/>
        <v>45587</v>
      </c>
      <c r="V481" s="117" t="s">
        <v>560</v>
      </c>
      <c r="W481" s="162" t="s">
        <v>561</v>
      </c>
      <c r="X481" s="162" t="s">
        <v>561</v>
      </c>
      <c r="Y481" s="162"/>
      <c r="Z481" s="108"/>
      <c r="AA481" s="108"/>
      <c r="AB481" s="108"/>
      <c r="AC481" s="118"/>
    </row>
    <row r="482" spans="1:29" s="126" customFormat="1" ht="10.5" x14ac:dyDescent="0.2">
      <c r="A482" s="120" t="str">
        <f t="shared" si="45"/>
        <v>L50-I-48-08-35-80-MULT-9X59POUS270035</v>
      </c>
      <c r="B482" s="121">
        <v>45576</v>
      </c>
      <c r="C482" s="120" t="s">
        <v>890</v>
      </c>
      <c r="D482" s="278" t="s">
        <v>365</v>
      </c>
      <c r="E482" s="108" t="s">
        <v>87</v>
      </c>
      <c r="F482" s="108" t="s">
        <v>821</v>
      </c>
      <c r="G482" s="108">
        <v>30850364</v>
      </c>
      <c r="H482" s="183">
        <v>0</v>
      </c>
      <c r="I482" s="115">
        <v>4</v>
      </c>
      <c r="J482" s="111">
        <f>VLOOKUP(G482,'[2]Seguimiento WOS TROV'!$H:$L,5,0)</f>
        <v>4</v>
      </c>
      <c r="K482" s="116">
        <f>VLOOKUP(G482,'[2]Seguimiento WOS TROV'!$H:$M,6,0)</f>
        <v>0</v>
      </c>
      <c r="L482" s="116">
        <f>VLOOKUP(G482,'[2]Seguimiento WOS TROV'!$H:$N,7,0)</f>
        <v>0</v>
      </c>
      <c r="M482" s="116">
        <f>VLOOKUP(G482,'[2]Seguimiento WOS TROV'!$H:$O,8,0)</f>
        <v>0</v>
      </c>
      <c r="N482" s="125">
        <f t="shared" si="46"/>
        <v>0</v>
      </c>
      <c r="O482" s="125">
        <f t="shared" si="47"/>
        <v>0</v>
      </c>
      <c r="P482" s="269">
        <v>0</v>
      </c>
      <c r="Q482" s="270">
        <f t="shared" si="48"/>
        <v>0</v>
      </c>
      <c r="R482" s="119">
        <v>45583</v>
      </c>
      <c r="S482" s="119"/>
      <c r="T482" s="117">
        <f t="shared" si="49"/>
        <v>45586</v>
      </c>
      <c r="U482" s="117">
        <f t="shared" si="50"/>
        <v>45587</v>
      </c>
      <c r="V482" s="117" t="s">
        <v>560</v>
      </c>
      <c r="W482" s="162" t="s">
        <v>561</v>
      </c>
      <c r="X482" s="162" t="s">
        <v>561</v>
      </c>
      <c r="Y482" s="162"/>
      <c r="Z482" s="108"/>
      <c r="AA482" s="108"/>
      <c r="AB482" s="108"/>
      <c r="AC482" s="118"/>
    </row>
    <row r="483" spans="1:29" s="126" customFormat="1" ht="10.5" x14ac:dyDescent="0.2">
      <c r="A483" s="120" t="str">
        <f t="shared" si="45"/>
        <v>L50-I-48-12-35-80-MULT-9X59POUS270442</v>
      </c>
      <c r="B483" s="121">
        <v>45576</v>
      </c>
      <c r="C483" s="120" t="s">
        <v>891</v>
      </c>
      <c r="D483" s="278" t="s">
        <v>365</v>
      </c>
      <c r="E483" s="108" t="s">
        <v>87</v>
      </c>
      <c r="F483" s="108" t="s">
        <v>892</v>
      </c>
      <c r="G483" s="108">
        <v>30850365</v>
      </c>
      <c r="H483" s="183">
        <v>0</v>
      </c>
      <c r="I483" s="115">
        <v>4</v>
      </c>
      <c r="J483" s="111">
        <f>VLOOKUP(G483,'[2]Seguimiento WOS TROV'!$H:$L,5,0)</f>
        <v>4</v>
      </c>
      <c r="K483" s="116">
        <f>VLOOKUP(G483,'[2]Seguimiento WOS TROV'!$H:$M,6,0)</f>
        <v>0</v>
      </c>
      <c r="L483" s="116">
        <f>VLOOKUP(G483,'[2]Seguimiento WOS TROV'!$H:$N,7,0)</f>
        <v>0</v>
      </c>
      <c r="M483" s="116">
        <f>VLOOKUP(G483,'[2]Seguimiento WOS TROV'!$H:$O,8,0)</f>
        <v>0</v>
      </c>
      <c r="N483" s="125">
        <f t="shared" si="46"/>
        <v>0</v>
      </c>
      <c r="O483" s="125">
        <f t="shared" si="47"/>
        <v>0</v>
      </c>
      <c r="P483" s="269">
        <v>0</v>
      </c>
      <c r="Q483" s="270">
        <f t="shared" si="48"/>
        <v>0</v>
      </c>
      <c r="R483" s="119">
        <v>45583</v>
      </c>
      <c r="S483" s="119"/>
      <c r="T483" s="117">
        <f t="shared" si="49"/>
        <v>45586</v>
      </c>
      <c r="U483" s="117">
        <f t="shared" si="50"/>
        <v>45587</v>
      </c>
      <c r="V483" s="117" t="s">
        <v>560</v>
      </c>
      <c r="W483" s="162" t="s">
        <v>561</v>
      </c>
      <c r="X483" s="162" t="s">
        <v>561</v>
      </c>
      <c r="Y483" s="162"/>
      <c r="Z483" s="108"/>
      <c r="AA483" s="108"/>
      <c r="AB483" s="108"/>
      <c r="AC483" s="118"/>
    </row>
    <row r="484" spans="1:29" s="126" customFormat="1" ht="10.5" x14ac:dyDescent="0.2">
      <c r="A484" s="120" t="str">
        <f t="shared" si="45"/>
        <v>L50-I-48-08-40-80-MULT-40X60POUS270345</v>
      </c>
      <c r="B484" s="121">
        <v>45576</v>
      </c>
      <c r="C484" s="120" t="s">
        <v>893</v>
      </c>
      <c r="D484" s="278" t="s">
        <v>365</v>
      </c>
      <c r="E484" s="108" t="s">
        <v>87</v>
      </c>
      <c r="F484" s="108" t="s">
        <v>894</v>
      </c>
      <c r="G484" s="108">
        <v>30850366</v>
      </c>
      <c r="H484" s="183">
        <v>0</v>
      </c>
      <c r="I484" s="115">
        <v>3</v>
      </c>
      <c r="J484" s="111">
        <f>VLOOKUP(G484,'[2]Seguimiento WOS TROV'!$H:$L,5,0)</f>
        <v>3</v>
      </c>
      <c r="K484" s="116">
        <f>VLOOKUP(G484,'[2]Seguimiento WOS TROV'!$H:$M,6,0)</f>
        <v>0</v>
      </c>
      <c r="L484" s="116">
        <f>VLOOKUP(G484,'[2]Seguimiento WOS TROV'!$H:$N,7,0)</f>
        <v>0</v>
      </c>
      <c r="M484" s="116">
        <f>VLOOKUP(G484,'[2]Seguimiento WOS TROV'!$H:$O,8,0)</f>
        <v>0</v>
      </c>
      <c r="N484" s="125">
        <f t="shared" si="46"/>
        <v>0</v>
      </c>
      <c r="O484" s="125">
        <f t="shared" si="47"/>
        <v>0</v>
      </c>
      <c r="P484" s="269">
        <v>0</v>
      </c>
      <c r="Q484" s="270">
        <f t="shared" si="48"/>
        <v>0</v>
      </c>
      <c r="R484" s="119">
        <v>45583</v>
      </c>
      <c r="S484" s="119"/>
      <c r="T484" s="117">
        <f t="shared" si="49"/>
        <v>45586</v>
      </c>
      <c r="U484" s="117">
        <f t="shared" si="50"/>
        <v>45587</v>
      </c>
      <c r="V484" s="117" t="s">
        <v>560</v>
      </c>
      <c r="W484" s="162" t="s">
        <v>561</v>
      </c>
      <c r="X484" s="162" t="s">
        <v>561</v>
      </c>
      <c r="Y484" s="162"/>
      <c r="Z484" s="108"/>
      <c r="AA484" s="108"/>
      <c r="AB484" s="108"/>
      <c r="AC484" s="118"/>
    </row>
    <row r="485" spans="1:29" s="126" customFormat="1" ht="10.5" x14ac:dyDescent="0.2">
      <c r="A485" s="120" t="str">
        <f t="shared" si="45"/>
        <v>L50-I-48-06-35-80-MULT-ASYMPOUS270250</v>
      </c>
      <c r="B485" s="121">
        <v>45576</v>
      </c>
      <c r="C485" s="120" t="s">
        <v>866</v>
      </c>
      <c r="D485" s="278" t="s">
        <v>365</v>
      </c>
      <c r="E485" s="108" t="s">
        <v>87</v>
      </c>
      <c r="F485" s="108" t="s">
        <v>895</v>
      </c>
      <c r="G485" s="108">
        <v>30850367</v>
      </c>
      <c r="H485" s="183">
        <v>0</v>
      </c>
      <c r="I485" s="115">
        <v>2</v>
      </c>
      <c r="J485" s="111">
        <f>VLOOKUP(G485,'[2]Seguimiento WOS TROV'!$H:$L,5,0)</f>
        <v>2</v>
      </c>
      <c r="K485" s="116">
        <f>VLOOKUP(G485,'[2]Seguimiento WOS TROV'!$H:$M,6,0)</f>
        <v>0</v>
      </c>
      <c r="L485" s="116">
        <f>VLOOKUP(G485,'[2]Seguimiento WOS TROV'!$H:$N,7,0)</f>
        <v>0</v>
      </c>
      <c r="M485" s="116">
        <f>VLOOKUP(G485,'[2]Seguimiento WOS TROV'!$H:$O,8,0)</f>
        <v>0</v>
      </c>
      <c r="N485" s="125">
        <f t="shared" si="46"/>
        <v>0</v>
      </c>
      <c r="O485" s="125">
        <f t="shared" si="47"/>
        <v>0</v>
      </c>
      <c r="P485" s="269">
        <v>131.65</v>
      </c>
      <c r="Q485" s="270">
        <f t="shared" si="48"/>
        <v>0</v>
      </c>
      <c r="R485" s="119">
        <v>45583</v>
      </c>
      <c r="S485" s="119"/>
      <c r="T485" s="117">
        <f t="shared" si="49"/>
        <v>45586</v>
      </c>
      <c r="U485" s="117">
        <f t="shared" si="50"/>
        <v>45587</v>
      </c>
      <c r="V485" s="117" t="s">
        <v>560</v>
      </c>
      <c r="W485" s="162" t="s">
        <v>561</v>
      </c>
      <c r="X485" s="162" t="s">
        <v>561</v>
      </c>
      <c r="Y485" s="162"/>
      <c r="Z485" s="108"/>
      <c r="AA485" s="108"/>
      <c r="AB485" s="108"/>
      <c r="AC485" s="118"/>
    </row>
    <row r="486" spans="1:29" s="126" customFormat="1" ht="10.5" x14ac:dyDescent="0.2">
      <c r="A486" s="120" t="str">
        <f t="shared" si="45"/>
        <v>L50-I-48-08-35-80-MULT-25X25POUS270247</v>
      </c>
      <c r="B486" s="121">
        <v>45576</v>
      </c>
      <c r="C486" s="120" t="s">
        <v>882</v>
      </c>
      <c r="D486" s="278" t="s">
        <v>365</v>
      </c>
      <c r="E486" s="108" t="s">
        <v>87</v>
      </c>
      <c r="F486" s="108" t="s">
        <v>896</v>
      </c>
      <c r="G486" s="108">
        <v>30850368</v>
      </c>
      <c r="H486" s="183">
        <v>0</v>
      </c>
      <c r="I486" s="115">
        <v>2</v>
      </c>
      <c r="J486" s="111">
        <f>VLOOKUP(G486,'[2]Seguimiento WOS TROV'!$H:$L,5,0)</f>
        <v>2</v>
      </c>
      <c r="K486" s="116">
        <f>VLOOKUP(G486,'[2]Seguimiento WOS TROV'!$H:$M,6,0)</f>
        <v>0</v>
      </c>
      <c r="L486" s="116">
        <f>VLOOKUP(G486,'[2]Seguimiento WOS TROV'!$H:$N,7,0)</f>
        <v>0</v>
      </c>
      <c r="M486" s="116">
        <f>VLOOKUP(G486,'[2]Seguimiento WOS TROV'!$H:$O,8,0)</f>
        <v>0</v>
      </c>
      <c r="N486" s="125">
        <f t="shared" si="46"/>
        <v>0</v>
      </c>
      <c r="O486" s="125">
        <f t="shared" si="47"/>
        <v>0</v>
      </c>
      <c r="P486" s="269">
        <v>130.75</v>
      </c>
      <c r="Q486" s="270">
        <f t="shared" si="48"/>
        <v>0</v>
      </c>
      <c r="R486" s="119">
        <v>45583</v>
      </c>
      <c r="S486" s="119"/>
      <c r="T486" s="117">
        <f t="shared" si="49"/>
        <v>45586</v>
      </c>
      <c r="U486" s="117">
        <f t="shared" si="50"/>
        <v>45587</v>
      </c>
      <c r="V486" s="117" t="s">
        <v>560</v>
      </c>
      <c r="W486" s="162" t="s">
        <v>561</v>
      </c>
      <c r="X486" s="162" t="s">
        <v>561</v>
      </c>
      <c r="Y486" s="162" t="e">
        <f>VLOOKUP(G486,[4]Sheet14!$A:$A,1,0)</f>
        <v>#N/A</v>
      </c>
      <c r="Z486" s="108"/>
      <c r="AA486" s="108"/>
      <c r="AB486" s="108"/>
      <c r="AC486" s="118"/>
    </row>
    <row r="487" spans="1:29" s="126" customFormat="1" ht="10.5" x14ac:dyDescent="0.2">
      <c r="A487" s="120" t="str">
        <f t="shared" si="45"/>
        <v>L50-I-48-10-27-80-MULT-15X35POUS270264</v>
      </c>
      <c r="B487" s="121">
        <v>45576</v>
      </c>
      <c r="C487" s="120" t="s">
        <v>897</v>
      </c>
      <c r="D487" s="278" t="s">
        <v>365</v>
      </c>
      <c r="E487" s="108" t="s">
        <v>87</v>
      </c>
      <c r="F487" s="108" t="s">
        <v>898</v>
      </c>
      <c r="G487" s="108">
        <v>30850369</v>
      </c>
      <c r="H487" s="183">
        <v>0</v>
      </c>
      <c r="I487" s="115">
        <v>2</v>
      </c>
      <c r="J487" s="111">
        <f>VLOOKUP(G487,'[2]Seguimiento WOS TROV'!$H:$L,5,0)</f>
        <v>2</v>
      </c>
      <c r="K487" s="116">
        <f>VLOOKUP(G487,'[2]Seguimiento WOS TROV'!$H:$M,6,0)</f>
        <v>0</v>
      </c>
      <c r="L487" s="116">
        <f>VLOOKUP(G487,'[2]Seguimiento WOS TROV'!$H:$N,7,0)</f>
        <v>0</v>
      </c>
      <c r="M487" s="116">
        <f>VLOOKUP(G487,'[2]Seguimiento WOS TROV'!$H:$O,8,0)</f>
        <v>0</v>
      </c>
      <c r="N487" s="125">
        <f t="shared" si="46"/>
        <v>0</v>
      </c>
      <c r="O487" s="125">
        <f t="shared" si="47"/>
        <v>0</v>
      </c>
      <c r="P487" s="269">
        <v>130.75</v>
      </c>
      <c r="Q487" s="270">
        <f t="shared" si="48"/>
        <v>0</v>
      </c>
      <c r="R487" s="119">
        <v>45583</v>
      </c>
      <c r="S487" s="119"/>
      <c r="T487" s="117">
        <f t="shared" si="49"/>
        <v>45586</v>
      </c>
      <c r="U487" s="117">
        <f t="shared" si="50"/>
        <v>45587</v>
      </c>
      <c r="V487" s="117" t="s">
        <v>560</v>
      </c>
      <c r="W487" s="162" t="s">
        <v>561</v>
      </c>
      <c r="X487" s="162" t="s">
        <v>561</v>
      </c>
      <c r="Y487" s="162"/>
      <c r="Z487" s="108"/>
      <c r="AA487" s="108"/>
      <c r="AB487" s="108"/>
      <c r="AC487" s="118"/>
    </row>
    <row r="488" spans="1:29" s="126" customFormat="1" ht="10.5" x14ac:dyDescent="0.2">
      <c r="A488" s="120" t="str">
        <f t="shared" si="45"/>
        <v>L50-I-48-10-35-80-MULT-ASYMPOUS270417</v>
      </c>
      <c r="B488" s="121">
        <v>45576</v>
      </c>
      <c r="C488" s="120" t="s">
        <v>867</v>
      </c>
      <c r="D488" s="278" t="s">
        <v>365</v>
      </c>
      <c r="E488" s="108" t="s">
        <v>87</v>
      </c>
      <c r="F488" s="108" t="s">
        <v>899</v>
      </c>
      <c r="G488" s="108">
        <v>30850370</v>
      </c>
      <c r="H488" s="183">
        <v>0</v>
      </c>
      <c r="I488" s="115">
        <v>2</v>
      </c>
      <c r="J488" s="111">
        <f>VLOOKUP(G488,'[2]Seguimiento WOS TROV'!$H:$L,5,0)</f>
        <v>2</v>
      </c>
      <c r="K488" s="116">
        <f>VLOOKUP(G488,'[2]Seguimiento WOS TROV'!$H:$M,6,0)</f>
        <v>0</v>
      </c>
      <c r="L488" s="116">
        <f>VLOOKUP(G488,'[2]Seguimiento WOS TROV'!$H:$N,7,0)</f>
        <v>0</v>
      </c>
      <c r="M488" s="116">
        <f>VLOOKUP(G488,'[2]Seguimiento WOS TROV'!$H:$O,8,0)</f>
        <v>0</v>
      </c>
      <c r="N488" s="125">
        <f t="shared" si="46"/>
        <v>0</v>
      </c>
      <c r="O488" s="125">
        <f t="shared" si="47"/>
        <v>0</v>
      </c>
      <c r="P488" s="269">
        <v>131.65</v>
      </c>
      <c r="Q488" s="270">
        <f t="shared" si="48"/>
        <v>0</v>
      </c>
      <c r="R488" s="119">
        <v>45583</v>
      </c>
      <c r="S488" s="119"/>
      <c r="T488" s="117">
        <f t="shared" si="49"/>
        <v>45586</v>
      </c>
      <c r="U488" s="117">
        <f t="shared" si="50"/>
        <v>45587</v>
      </c>
      <c r="V488" s="117" t="s">
        <v>560</v>
      </c>
      <c r="W488" s="162" t="s">
        <v>561</v>
      </c>
      <c r="X488" s="162" t="s">
        <v>561</v>
      </c>
      <c r="Y488" s="162"/>
      <c r="Z488" s="108"/>
      <c r="AA488" s="108"/>
      <c r="AB488" s="108"/>
      <c r="AC488" s="118"/>
    </row>
    <row r="489" spans="1:29" s="126" customFormat="1" ht="40" x14ac:dyDescent="0.2">
      <c r="A489" s="120" t="str">
        <f t="shared" si="45"/>
        <v>L50-I-48-12-35-80-MULT-ASYMPOUS270403</v>
      </c>
      <c r="B489" s="121">
        <v>45576</v>
      </c>
      <c r="C489" s="120" t="s">
        <v>878</v>
      </c>
      <c r="D489" s="278" t="s">
        <v>365</v>
      </c>
      <c r="E489" s="108" t="s">
        <v>87</v>
      </c>
      <c r="F489" s="108" t="s">
        <v>900</v>
      </c>
      <c r="G489" s="108">
        <v>30850371</v>
      </c>
      <c r="H489" s="183">
        <v>0</v>
      </c>
      <c r="I489" s="115">
        <v>2</v>
      </c>
      <c r="J489" s="111">
        <f>VLOOKUP(G489,'[2]Seguimiento WOS TROV'!$H:$L,5,0)</f>
        <v>2</v>
      </c>
      <c r="K489" s="116">
        <f>VLOOKUP(G489,'[2]Seguimiento WOS TROV'!$H:$M,6,0)</f>
        <v>0</v>
      </c>
      <c r="L489" s="116">
        <f>VLOOKUP(G489,'[2]Seguimiento WOS TROV'!$H:$N,7,0)</f>
        <v>0</v>
      </c>
      <c r="M489" s="116">
        <f>VLOOKUP(G489,'[2]Seguimiento WOS TROV'!$H:$O,8,0)</f>
        <v>0</v>
      </c>
      <c r="N489" s="125">
        <f t="shared" si="46"/>
        <v>0</v>
      </c>
      <c r="O489" s="125">
        <f t="shared" si="47"/>
        <v>0</v>
      </c>
      <c r="P489" s="269">
        <v>0</v>
      </c>
      <c r="Q489" s="270">
        <f t="shared" si="48"/>
        <v>0</v>
      </c>
      <c r="R489" s="119">
        <v>45583</v>
      </c>
      <c r="S489" s="119"/>
      <c r="T489" s="117">
        <f t="shared" si="49"/>
        <v>45586</v>
      </c>
      <c r="U489" s="117">
        <f t="shared" si="50"/>
        <v>45587</v>
      </c>
      <c r="V489" s="117" t="s">
        <v>560</v>
      </c>
      <c r="W489" s="162" t="s">
        <v>561</v>
      </c>
      <c r="X489" s="162" t="s">
        <v>561</v>
      </c>
      <c r="Y489" s="162"/>
      <c r="Z489" s="108"/>
      <c r="AA489" s="108"/>
      <c r="AB489" s="108"/>
      <c r="AC489" s="118" t="s">
        <v>1863</v>
      </c>
    </row>
    <row r="490" spans="1:29" s="126" customFormat="1" ht="10.5" x14ac:dyDescent="0.2">
      <c r="A490" s="120" t="str">
        <f t="shared" si="45"/>
        <v>L50-I-48-12-35-90-MULT-40X60POUS270185</v>
      </c>
      <c r="B490" s="121">
        <v>45576</v>
      </c>
      <c r="C490" s="120" t="s">
        <v>901</v>
      </c>
      <c r="D490" s="278" t="s">
        <v>365</v>
      </c>
      <c r="E490" s="108" t="s">
        <v>87</v>
      </c>
      <c r="F490" s="108" t="s">
        <v>839</v>
      </c>
      <c r="G490" s="108">
        <v>30850372</v>
      </c>
      <c r="H490" s="183">
        <v>0</v>
      </c>
      <c r="I490" s="115">
        <v>2</v>
      </c>
      <c r="J490" s="111">
        <f>VLOOKUP(G490,'[2]Seguimiento WOS TROV'!$H:$L,5,0)</f>
        <v>2</v>
      </c>
      <c r="K490" s="116">
        <f>VLOOKUP(G490,'[2]Seguimiento WOS TROV'!$H:$M,6,0)</f>
        <v>0</v>
      </c>
      <c r="L490" s="116">
        <f>VLOOKUP(G490,'[2]Seguimiento WOS TROV'!$H:$N,7,0)</f>
        <v>0</v>
      </c>
      <c r="M490" s="116">
        <f>VLOOKUP(G490,'[2]Seguimiento WOS TROV'!$H:$O,8,0)</f>
        <v>0</v>
      </c>
      <c r="N490" s="125">
        <f t="shared" si="46"/>
        <v>0</v>
      </c>
      <c r="O490" s="125">
        <f t="shared" si="47"/>
        <v>0</v>
      </c>
      <c r="P490" s="269">
        <v>0</v>
      </c>
      <c r="Q490" s="270">
        <f t="shared" si="48"/>
        <v>0</v>
      </c>
      <c r="R490" s="119">
        <v>45583</v>
      </c>
      <c r="S490" s="119"/>
      <c r="T490" s="117">
        <f t="shared" si="49"/>
        <v>45586</v>
      </c>
      <c r="U490" s="117">
        <f t="shared" si="50"/>
        <v>45587</v>
      </c>
      <c r="V490" s="117" t="s">
        <v>560</v>
      </c>
      <c r="W490" s="162" t="s">
        <v>561</v>
      </c>
      <c r="X490" s="162" t="s">
        <v>561</v>
      </c>
      <c r="Y490" s="162"/>
      <c r="Z490" s="108"/>
      <c r="AA490" s="108"/>
      <c r="AB490" s="108"/>
      <c r="AC490" s="118"/>
    </row>
    <row r="491" spans="1:29" s="126" customFormat="1" ht="10.5" x14ac:dyDescent="0.2">
      <c r="A491" s="120" t="str">
        <f t="shared" si="45"/>
        <v>L50-I-48-12-35-90-MULT-ASYMPOUS270445</v>
      </c>
      <c r="B491" s="121">
        <v>45576</v>
      </c>
      <c r="C491" s="120" t="s">
        <v>902</v>
      </c>
      <c r="D491" s="278" t="s">
        <v>365</v>
      </c>
      <c r="E491" s="108" t="s">
        <v>87</v>
      </c>
      <c r="F491" s="108" t="s">
        <v>903</v>
      </c>
      <c r="G491" s="108">
        <v>30850373</v>
      </c>
      <c r="H491" s="183">
        <v>0</v>
      </c>
      <c r="I491" s="115">
        <v>2</v>
      </c>
      <c r="J491" s="111">
        <f>VLOOKUP(G491,'[2]Seguimiento WOS TROV'!$H:$L,5,0)</f>
        <v>2</v>
      </c>
      <c r="K491" s="116">
        <f>VLOOKUP(G491,'[2]Seguimiento WOS TROV'!$H:$M,6,0)</f>
        <v>0</v>
      </c>
      <c r="L491" s="116">
        <f>VLOOKUP(G491,'[2]Seguimiento WOS TROV'!$H:$N,7,0)</f>
        <v>0</v>
      </c>
      <c r="M491" s="116">
        <f>VLOOKUP(G491,'[2]Seguimiento WOS TROV'!$H:$O,8,0)</f>
        <v>0</v>
      </c>
      <c r="N491" s="125">
        <f t="shared" si="46"/>
        <v>0</v>
      </c>
      <c r="O491" s="125">
        <f t="shared" si="47"/>
        <v>0</v>
      </c>
      <c r="P491" s="269">
        <v>0</v>
      </c>
      <c r="Q491" s="270">
        <f t="shared" si="48"/>
        <v>0</v>
      </c>
      <c r="R491" s="119">
        <v>45583</v>
      </c>
      <c r="S491" s="119"/>
      <c r="T491" s="117">
        <f t="shared" si="49"/>
        <v>45586</v>
      </c>
      <c r="U491" s="117">
        <f t="shared" si="50"/>
        <v>45587</v>
      </c>
      <c r="V491" s="117" t="s">
        <v>560</v>
      </c>
      <c r="W491" s="162" t="s">
        <v>561</v>
      </c>
      <c r="X491" s="162" t="s">
        <v>561</v>
      </c>
      <c r="Y491" s="162"/>
      <c r="Z491" s="108"/>
      <c r="AA491" s="108"/>
      <c r="AB491" s="108"/>
      <c r="AC491" s="118"/>
    </row>
    <row r="492" spans="1:29" s="126" customFormat="1" ht="10.5" x14ac:dyDescent="0.2">
      <c r="A492" s="120" t="str">
        <f t="shared" si="45"/>
        <v>L50-I-48-04-35-80-MULT-15X15POUS270542</v>
      </c>
      <c r="B492" s="121">
        <v>45576</v>
      </c>
      <c r="C492" s="120" t="s">
        <v>904</v>
      </c>
      <c r="D492" s="278" t="s">
        <v>365</v>
      </c>
      <c r="E492" s="108" t="s">
        <v>87</v>
      </c>
      <c r="F492" s="108" t="s">
        <v>905</v>
      </c>
      <c r="G492" s="108">
        <v>30850374</v>
      </c>
      <c r="H492" s="183">
        <v>0</v>
      </c>
      <c r="I492" s="115">
        <v>1</v>
      </c>
      <c r="J492" s="111">
        <f>VLOOKUP(G492,'[2]Seguimiento WOS TROV'!$H:$L,5,0)</f>
        <v>1</v>
      </c>
      <c r="K492" s="116">
        <f>VLOOKUP(G492,'[2]Seguimiento WOS TROV'!$H:$M,6,0)</f>
        <v>0</v>
      </c>
      <c r="L492" s="116">
        <f>VLOOKUP(G492,'[2]Seguimiento WOS TROV'!$H:$N,7,0)</f>
        <v>0</v>
      </c>
      <c r="M492" s="116">
        <f>VLOOKUP(G492,'[2]Seguimiento WOS TROV'!$H:$O,8,0)</f>
        <v>0</v>
      </c>
      <c r="N492" s="125">
        <f t="shared" si="46"/>
        <v>0</v>
      </c>
      <c r="O492" s="125">
        <f t="shared" si="47"/>
        <v>0</v>
      </c>
      <c r="P492" s="269">
        <v>0</v>
      </c>
      <c r="Q492" s="270">
        <f t="shared" si="48"/>
        <v>0</v>
      </c>
      <c r="R492" s="119">
        <v>45583</v>
      </c>
      <c r="S492" s="119"/>
      <c r="T492" s="117">
        <f t="shared" si="49"/>
        <v>45586</v>
      </c>
      <c r="U492" s="117">
        <f t="shared" si="50"/>
        <v>45587</v>
      </c>
      <c r="V492" s="117" t="s">
        <v>560</v>
      </c>
      <c r="W492" s="162" t="s">
        <v>561</v>
      </c>
      <c r="X492" s="162" t="s">
        <v>561</v>
      </c>
      <c r="Y492" s="162"/>
      <c r="Z492" s="108"/>
      <c r="AA492" s="108"/>
      <c r="AB492" s="108"/>
      <c r="AC492" s="118"/>
    </row>
    <row r="493" spans="1:29" s="126" customFormat="1" ht="10.5" x14ac:dyDescent="0.2">
      <c r="A493" s="120" t="str">
        <f t="shared" si="45"/>
        <v>L50-I-48-10-35-90-MULT-70X40POUS270333</v>
      </c>
      <c r="B493" s="121">
        <v>45576</v>
      </c>
      <c r="C493" s="120" t="s">
        <v>906</v>
      </c>
      <c r="D493" s="278" t="s">
        <v>365</v>
      </c>
      <c r="E493" s="108" t="s">
        <v>87</v>
      </c>
      <c r="F493" s="108" t="s">
        <v>907</v>
      </c>
      <c r="G493" s="108">
        <v>30850375</v>
      </c>
      <c r="H493" s="183">
        <v>0</v>
      </c>
      <c r="I493" s="115">
        <v>1</v>
      </c>
      <c r="J493" s="111">
        <f>VLOOKUP(G493,'[2]Seguimiento WOS TROV'!$H:$L,5,0)</f>
        <v>1</v>
      </c>
      <c r="K493" s="116">
        <f>VLOOKUP(G493,'[2]Seguimiento WOS TROV'!$H:$M,6,0)</f>
        <v>0</v>
      </c>
      <c r="L493" s="116">
        <f>VLOOKUP(G493,'[2]Seguimiento WOS TROV'!$H:$N,7,0)</f>
        <v>0</v>
      </c>
      <c r="M493" s="116">
        <f>VLOOKUP(G493,'[2]Seguimiento WOS TROV'!$H:$O,8,0)</f>
        <v>0</v>
      </c>
      <c r="N493" s="125">
        <f t="shared" si="46"/>
        <v>0</v>
      </c>
      <c r="O493" s="125">
        <f t="shared" si="47"/>
        <v>0</v>
      </c>
      <c r="P493" s="269">
        <v>0</v>
      </c>
      <c r="Q493" s="270">
        <f t="shared" si="48"/>
        <v>0</v>
      </c>
      <c r="R493" s="119">
        <v>45583</v>
      </c>
      <c r="S493" s="119"/>
      <c r="T493" s="117">
        <f t="shared" si="49"/>
        <v>45586</v>
      </c>
      <c r="U493" s="117">
        <f t="shared" si="50"/>
        <v>45587</v>
      </c>
      <c r="V493" s="117" t="s">
        <v>560</v>
      </c>
      <c r="W493" s="162" t="s">
        <v>561</v>
      </c>
      <c r="X493" s="162" t="s">
        <v>561</v>
      </c>
      <c r="Y493" s="162"/>
      <c r="Z493" s="108"/>
      <c r="AA493" s="108"/>
      <c r="AB493" s="108"/>
      <c r="AC493" s="118"/>
    </row>
    <row r="494" spans="1:29" s="126" customFormat="1" ht="10.5" x14ac:dyDescent="0.2">
      <c r="A494" s="120" t="str">
        <f t="shared" si="45"/>
        <v>L50-I-48-12-35-90-MULT-15X15POUS270373</v>
      </c>
      <c r="B494" s="121">
        <v>45576</v>
      </c>
      <c r="C494" s="120" t="s">
        <v>908</v>
      </c>
      <c r="D494" s="278" t="s">
        <v>365</v>
      </c>
      <c r="E494" s="108" t="s">
        <v>87</v>
      </c>
      <c r="F494" s="108" t="s">
        <v>837</v>
      </c>
      <c r="G494" s="108">
        <v>30850377</v>
      </c>
      <c r="H494" s="183">
        <v>0</v>
      </c>
      <c r="I494" s="115">
        <v>1</v>
      </c>
      <c r="J494" s="111">
        <f>VLOOKUP(G494,'[2]Seguimiento WOS TROV'!$H:$L,5,0)</f>
        <v>1</v>
      </c>
      <c r="K494" s="116">
        <f>VLOOKUP(G494,'[2]Seguimiento WOS TROV'!$H:$M,6,0)</f>
        <v>0</v>
      </c>
      <c r="L494" s="116">
        <f>VLOOKUP(G494,'[2]Seguimiento WOS TROV'!$H:$N,7,0)</f>
        <v>0</v>
      </c>
      <c r="M494" s="116">
        <f>VLOOKUP(G494,'[2]Seguimiento WOS TROV'!$H:$O,8,0)</f>
        <v>0</v>
      </c>
      <c r="N494" s="125">
        <f t="shared" si="46"/>
        <v>0</v>
      </c>
      <c r="O494" s="125">
        <f t="shared" si="47"/>
        <v>0</v>
      </c>
      <c r="P494" s="269">
        <v>0</v>
      </c>
      <c r="Q494" s="270">
        <f t="shared" si="48"/>
        <v>0</v>
      </c>
      <c r="R494" s="119">
        <v>45583</v>
      </c>
      <c r="S494" s="119"/>
      <c r="T494" s="117">
        <f t="shared" si="49"/>
        <v>45586</v>
      </c>
      <c r="U494" s="117">
        <f t="shared" si="50"/>
        <v>45587</v>
      </c>
      <c r="V494" s="117" t="s">
        <v>560</v>
      </c>
      <c r="W494" s="162" t="s">
        <v>561</v>
      </c>
      <c r="X494" s="162" t="s">
        <v>561</v>
      </c>
      <c r="Y494" s="162"/>
      <c r="Z494" s="108"/>
      <c r="AA494" s="108"/>
      <c r="AB494" s="108"/>
      <c r="AC494" s="118"/>
    </row>
    <row r="495" spans="1:29" s="126" customFormat="1" ht="10.5" x14ac:dyDescent="0.2">
      <c r="A495" s="120" t="str">
        <f t="shared" si="45"/>
        <v>L50-I-48-12-35-90-MULT-70X70POUS270208</v>
      </c>
      <c r="B495" s="121">
        <v>45576</v>
      </c>
      <c r="C495" s="120" t="s">
        <v>909</v>
      </c>
      <c r="D495" s="278" t="s">
        <v>365</v>
      </c>
      <c r="E495" s="108" t="s">
        <v>87</v>
      </c>
      <c r="F495" s="108" t="s">
        <v>910</v>
      </c>
      <c r="G495" s="108">
        <v>30850378</v>
      </c>
      <c r="H495" s="183">
        <v>0</v>
      </c>
      <c r="I495" s="115">
        <v>1</v>
      </c>
      <c r="J495" s="111">
        <f>VLOOKUP(G495,'[2]Seguimiento WOS TROV'!$H:$L,5,0)</f>
        <v>1</v>
      </c>
      <c r="K495" s="116">
        <f>VLOOKUP(G495,'[2]Seguimiento WOS TROV'!$H:$M,6,0)</f>
        <v>0</v>
      </c>
      <c r="L495" s="116">
        <f>VLOOKUP(G495,'[2]Seguimiento WOS TROV'!$H:$N,7,0)</f>
        <v>0</v>
      </c>
      <c r="M495" s="116">
        <f>VLOOKUP(G495,'[2]Seguimiento WOS TROV'!$H:$O,8,0)</f>
        <v>0</v>
      </c>
      <c r="N495" s="125">
        <f t="shared" si="46"/>
        <v>0</v>
      </c>
      <c r="O495" s="125">
        <f t="shared" si="47"/>
        <v>0</v>
      </c>
      <c r="P495" s="269">
        <v>0</v>
      </c>
      <c r="Q495" s="270">
        <f t="shared" si="48"/>
        <v>0</v>
      </c>
      <c r="R495" s="119">
        <v>45583</v>
      </c>
      <c r="S495" s="119"/>
      <c r="T495" s="117">
        <f t="shared" si="49"/>
        <v>45586</v>
      </c>
      <c r="U495" s="117">
        <f t="shared" si="50"/>
        <v>45587</v>
      </c>
      <c r="V495" s="117" t="s">
        <v>560</v>
      </c>
      <c r="W495" s="162" t="s">
        <v>561</v>
      </c>
      <c r="X495" s="162" t="s">
        <v>561</v>
      </c>
      <c r="Y495" s="162"/>
      <c r="Z495" s="108"/>
      <c r="AA495" s="108"/>
      <c r="AB495" s="108"/>
      <c r="AC495" s="118"/>
    </row>
    <row r="496" spans="1:29" s="126" customFormat="1" ht="10.5" x14ac:dyDescent="0.2">
      <c r="A496" s="120" t="str">
        <f t="shared" si="45"/>
        <v>L50-E-48-06-35-80-MULT-120POUS270179</v>
      </c>
      <c r="B496" s="121">
        <v>45576</v>
      </c>
      <c r="C496" s="120" t="s">
        <v>912</v>
      </c>
      <c r="D496" s="278" t="s">
        <v>363</v>
      </c>
      <c r="E496" s="108" t="s">
        <v>87</v>
      </c>
      <c r="F496" s="108" t="s">
        <v>913</v>
      </c>
      <c r="G496" s="108">
        <v>30850380</v>
      </c>
      <c r="H496" s="183">
        <v>0</v>
      </c>
      <c r="I496" s="115">
        <v>25</v>
      </c>
      <c r="J496" s="111">
        <f>VLOOKUP(G496,'[2]Seguimiento WOS TROV'!$H:$L,5,0)</f>
        <v>25</v>
      </c>
      <c r="K496" s="116">
        <f>VLOOKUP(G496,'[2]Seguimiento WOS TROV'!$H:$M,6,0)</f>
        <v>0</v>
      </c>
      <c r="L496" s="116">
        <f>VLOOKUP(G496,'[2]Seguimiento WOS TROV'!$H:$N,7,0)</f>
        <v>0</v>
      </c>
      <c r="M496" s="116">
        <f>VLOOKUP(G496,'[2]Seguimiento WOS TROV'!$H:$O,8,0)</f>
        <v>0</v>
      </c>
      <c r="N496" s="125">
        <f t="shared" si="46"/>
        <v>0</v>
      </c>
      <c r="O496" s="125">
        <f t="shared" si="47"/>
        <v>0</v>
      </c>
      <c r="P496" s="269">
        <v>0</v>
      </c>
      <c r="Q496" s="270">
        <f t="shared" si="48"/>
        <v>0</v>
      </c>
      <c r="R496" s="119">
        <v>45583</v>
      </c>
      <c r="S496" s="119"/>
      <c r="T496" s="117">
        <f t="shared" si="49"/>
        <v>45586</v>
      </c>
      <c r="U496" s="117">
        <f t="shared" si="50"/>
        <v>45587</v>
      </c>
      <c r="V496" s="117" t="s">
        <v>570</v>
      </c>
      <c r="W496" s="162" t="s">
        <v>561</v>
      </c>
      <c r="X496" s="162" t="s">
        <v>561</v>
      </c>
      <c r="Y496" s="162" t="e">
        <f>VLOOKUP(G496,[4]Sheet14!$A:$A,1,0)</f>
        <v>#N/A</v>
      </c>
      <c r="Z496" s="108"/>
      <c r="AA496" s="108"/>
      <c r="AB496" s="108"/>
      <c r="AC496" s="118"/>
    </row>
    <row r="497" spans="1:29" s="126" customFormat="1" ht="10.5" x14ac:dyDescent="0.2">
      <c r="A497" s="120" t="str">
        <f t="shared" si="45"/>
        <v>L50-E-48-12-35-90-MULT-9X29POUS270422</v>
      </c>
      <c r="B497" s="121">
        <v>45576</v>
      </c>
      <c r="C497" s="120" t="s">
        <v>914</v>
      </c>
      <c r="D497" s="278" t="s">
        <v>363</v>
      </c>
      <c r="E497" s="108" t="s">
        <v>87</v>
      </c>
      <c r="F497" s="108" t="s">
        <v>915</v>
      </c>
      <c r="G497" s="108">
        <v>30850381</v>
      </c>
      <c r="H497" s="183">
        <v>0</v>
      </c>
      <c r="I497" s="115">
        <v>21</v>
      </c>
      <c r="J497" s="111">
        <f>VLOOKUP(G497,'[2]Seguimiento WOS TROV'!$H:$L,5,0)</f>
        <v>21</v>
      </c>
      <c r="K497" s="116">
        <f>VLOOKUP(G497,'[2]Seguimiento WOS TROV'!$H:$M,6,0)</f>
        <v>0</v>
      </c>
      <c r="L497" s="116">
        <f>VLOOKUP(G497,'[2]Seguimiento WOS TROV'!$H:$N,7,0)</f>
        <v>0</v>
      </c>
      <c r="M497" s="116">
        <f>VLOOKUP(G497,'[2]Seguimiento WOS TROV'!$H:$O,8,0)</f>
        <v>0</v>
      </c>
      <c r="N497" s="125">
        <f t="shared" si="46"/>
        <v>0</v>
      </c>
      <c r="O497" s="125">
        <f t="shared" si="47"/>
        <v>0</v>
      </c>
      <c r="P497" s="269">
        <v>139.13999999999999</v>
      </c>
      <c r="Q497" s="270">
        <f t="shared" si="48"/>
        <v>0</v>
      </c>
      <c r="R497" s="119">
        <v>45583</v>
      </c>
      <c r="S497" s="119"/>
      <c r="T497" s="117">
        <f t="shared" si="49"/>
        <v>45586</v>
      </c>
      <c r="U497" s="117">
        <f t="shared" si="50"/>
        <v>45587</v>
      </c>
      <c r="V497" s="117" t="s">
        <v>560</v>
      </c>
      <c r="W497" s="162" t="s">
        <v>561</v>
      </c>
      <c r="X497" s="162" t="s">
        <v>561</v>
      </c>
      <c r="Y497" s="162" t="e">
        <f>VLOOKUP(G497,[4]Sheet14!$A:$A,1,0)</f>
        <v>#N/A</v>
      </c>
      <c r="Z497" s="108"/>
      <c r="AA497" s="108"/>
      <c r="AB497" s="108"/>
      <c r="AC497" s="118"/>
    </row>
    <row r="498" spans="1:29" s="126" customFormat="1" ht="10.5" x14ac:dyDescent="0.2">
      <c r="A498" s="120" t="str">
        <f t="shared" si="45"/>
        <v>L50-E-48-04-40-80-MULT-15X23POUS270330</v>
      </c>
      <c r="B498" s="121">
        <v>45576</v>
      </c>
      <c r="C498" s="120" t="s">
        <v>916</v>
      </c>
      <c r="D498" s="278" t="s">
        <v>363</v>
      </c>
      <c r="E498" s="108" t="s">
        <v>87</v>
      </c>
      <c r="F498" s="108" t="s">
        <v>647</v>
      </c>
      <c r="G498" s="108">
        <v>30850382</v>
      </c>
      <c r="H498" s="183">
        <v>0</v>
      </c>
      <c r="I498" s="115">
        <v>16</v>
      </c>
      <c r="J498" s="111">
        <f>VLOOKUP(G498,'[2]Seguimiento WOS TROV'!$H:$L,5,0)</f>
        <v>16</v>
      </c>
      <c r="K498" s="116">
        <f>VLOOKUP(G498,'[2]Seguimiento WOS TROV'!$H:$M,6,0)</f>
        <v>0</v>
      </c>
      <c r="L498" s="116">
        <f>VLOOKUP(G498,'[2]Seguimiento WOS TROV'!$H:$N,7,0)</f>
        <v>0</v>
      </c>
      <c r="M498" s="116">
        <f>VLOOKUP(G498,'[2]Seguimiento WOS TROV'!$H:$O,8,0)</f>
        <v>0</v>
      </c>
      <c r="N498" s="125">
        <f t="shared" si="46"/>
        <v>0</v>
      </c>
      <c r="O498" s="125">
        <f t="shared" si="47"/>
        <v>0</v>
      </c>
      <c r="P498" s="269">
        <v>0</v>
      </c>
      <c r="Q498" s="270">
        <f t="shared" si="48"/>
        <v>0</v>
      </c>
      <c r="R498" s="119">
        <v>45583</v>
      </c>
      <c r="S498" s="119"/>
      <c r="T498" s="117">
        <f t="shared" si="49"/>
        <v>45586</v>
      </c>
      <c r="U498" s="117">
        <f t="shared" si="50"/>
        <v>45587</v>
      </c>
      <c r="V498" s="117" t="s">
        <v>560</v>
      </c>
      <c r="W498" s="162" t="s">
        <v>561</v>
      </c>
      <c r="X498" s="162" t="s">
        <v>561</v>
      </c>
      <c r="Y498" s="162" t="e">
        <f>VLOOKUP(G498,[4]Sheet14!$A:$A,1,0)</f>
        <v>#N/A</v>
      </c>
      <c r="Z498" s="108"/>
      <c r="AA498" s="108"/>
      <c r="AB498" s="108"/>
      <c r="AC498" s="118"/>
    </row>
    <row r="499" spans="1:29" s="126" customFormat="1" ht="10.5" x14ac:dyDescent="0.2">
      <c r="A499" s="120" t="str">
        <f t="shared" si="45"/>
        <v>L50-E-48-12-40-80-MULT-120POUS270355</v>
      </c>
      <c r="B499" s="121">
        <v>45576</v>
      </c>
      <c r="C499" s="120" t="s">
        <v>917</v>
      </c>
      <c r="D499" s="278" t="s">
        <v>363</v>
      </c>
      <c r="E499" s="108" t="s">
        <v>87</v>
      </c>
      <c r="F499" s="108" t="s">
        <v>630</v>
      </c>
      <c r="G499" s="108">
        <v>30850383</v>
      </c>
      <c r="H499" s="183">
        <v>0</v>
      </c>
      <c r="I499" s="115">
        <v>16</v>
      </c>
      <c r="J499" s="111">
        <f>VLOOKUP(G499,'[2]Seguimiento WOS TROV'!$H:$L,5,0)</f>
        <v>16</v>
      </c>
      <c r="K499" s="116">
        <f>VLOOKUP(G499,'[2]Seguimiento WOS TROV'!$H:$M,6,0)</f>
        <v>0</v>
      </c>
      <c r="L499" s="116">
        <f>VLOOKUP(G499,'[2]Seguimiento WOS TROV'!$H:$N,7,0)</f>
        <v>0</v>
      </c>
      <c r="M499" s="116">
        <f>VLOOKUP(G499,'[2]Seguimiento WOS TROV'!$H:$O,8,0)</f>
        <v>0</v>
      </c>
      <c r="N499" s="125">
        <f t="shared" si="46"/>
        <v>0</v>
      </c>
      <c r="O499" s="125">
        <f t="shared" si="47"/>
        <v>0</v>
      </c>
      <c r="P499" s="269">
        <v>126.95</v>
      </c>
      <c r="Q499" s="270">
        <f t="shared" si="48"/>
        <v>0</v>
      </c>
      <c r="R499" s="119">
        <v>45583</v>
      </c>
      <c r="S499" s="119"/>
      <c r="T499" s="117">
        <f t="shared" si="49"/>
        <v>45586</v>
      </c>
      <c r="U499" s="117">
        <f t="shared" si="50"/>
        <v>45587</v>
      </c>
      <c r="V499" s="117" t="s">
        <v>560</v>
      </c>
      <c r="W499" s="162" t="s">
        <v>561</v>
      </c>
      <c r="X499" s="162" t="s">
        <v>561</v>
      </c>
      <c r="Y499" s="162"/>
      <c r="Z499" s="108"/>
      <c r="AA499" s="108"/>
      <c r="AB499" s="108"/>
      <c r="AC499" s="118"/>
    </row>
    <row r="500" spans="1:29" s="126" customFormat="1" ht="10.5" x14ac:dyDescent="0.2">
      <c r="A500" s="120" t="str">
        <f t="shared" si="45"/>
        <v>L50-E-48-12-40-80-MULT-15X65POUS270240</v>
      </c>
      <c r="B500" s="121">
        <v>45576</v>
      </c>
      <c r="C500" s="120" t="s">
        <v>918</v>
      </c>
      <c r="D500" s="278" t="s">
        <v>363</v>
      </c>
      <c r="E500" s="108" t="s">
        <v>87</v>
      </c>
      <c r="F500" s="108" t="s">
        <v>919</v>
      </c>
      <c r="G500" s="108">
        <v>30850384</v>
      </c>
      <c r="H500" s="183">
        <v>0</v>
      </c>
      <c r="I500" s="115">
        <v>13</v>
      </c>
      <c r="J500" s="111">
        <f>VLOOKUP(G500,'[2]Seguimiento WOS TROV'!$H:$L,5,0)</f>
        <v>13</v>
      </c>
      <c r="K500" s="116">
        <f>VLOOKUP(G500,'[2]Seguimiento WOS TROV'!$H:$M,6,0)</f>
        <v>0</v>
      </c>
      <c r="L500" s="116">
        <f>VLOOKUP(G500,'[2]Seguimiento WOS TROV'!$H:$N,7,0)</f>
        <v>0</v>
      </c>
      <c r="M500" s="116">
        <f>VLOOKUP(G500,'[2]Seguimiento WOS TROV'!$H:$O,8,0)</f>
        <v>0</v>
      </c>
      <c r="N500" s="125">
        <f t="shared" si="46"/>
        <v>0</v>
      </c>
      <c r="O500" s="125">
        <f t="shared" si="47"/>
        <v>0</v>
      </c>
      <c r="P500" s="269">
        <v>0</v>
      </c>
      <c r="Q500" s="270">
        <f t="shared" si="48"/>
        <v>0</v>
      </c>
      <c r="R500" s="119">
        <v>45583</v>
      </c>
      <c r="S500" s="119"/>
      <c r="T500" s="117">
        <f t="shared" si="49"/>
        <v>45586</v>
      </c>
      <c r="U500" s="117">
        <f t="shared" si="50"/>
        <v>45587</v>
      </c>
      <c r="V500" s="117" t="s">
        <v>560</v>
      </c>
      <c r="W500" s="162" t="s">
        <v>561</v>
      </c>
      <c r="X500" s="162" t="s">
        <v>561</v>
      </c>
      <c r="Y500" s="162" t="e">
        <f>VLOOKUP(G500,[4]Sheet14!$A:$A,1,0)</f>
        <v>#N/A</v>
      </c>
      <c r="Z500" s="108"/>
      <c r="AA500" s="108"/>
      <c r="AB500" s="108"/>
      <c r="AC500" s="118"/>
    </row>
    <row r="501" spans="1:29" s="126" customFormat="1" ht="10.5" x14ac:dyDescent="0.2">
      <c r="A501" s="120" t="str">
        <f t="shared" si="45"/>
        <v>L50-E-48-12-40-80-MULT-15X65POUS270164</v>
      </c>
      <c r="B501" s="121">
        <v>45576</v>
      </c>
      <c r="C501" s="120" t="s">
        <v>918</v>
      </c>
      <c r="D501" s="278" t="s">
        <v>363</v>
      </c>
      <c r="E501" s="108" t="s">
        <v>87</v>
      </c>
      <c r="F501" s="108" t="s">
        <v>650</v>
      </c>
      <c r="G501" s="108">
        <v>30850385</v>
      </c>
      <c r="H501" s="183">
        <v>0</v>
      </c>
      <c r="I501" s="115">
        <v>12</v>
      </c>
      <c r="J501" s="111">
        <f>VLOOKUP(G501,'[2]Seguimiento WOS TROV'!$H:$L,5,0)</f>
        <v>12</v>
      </c>
      <c r="K501" s="116">
        <f>VLOOKUP(G501,'[2]Seguimiento WOS TROV'!$H:$M,6,0)</f>
        <v>0</v>
      </c>
      <c r="L501" s="116">
        <f>VLOOKUP(G501,'[2]Seguimiento WOS TROV'!$H:$N,7,0)</f>
        <v>0</v>
      </c>
      <c r="M501" s="116">
        <f>VLOOKUP(G501,'[2]Seguimiento WOS TROV'!$H:$O,8,0)</f>
        <v>0</v>
      </c>
      <c r="N501" s="125">
        <f t="shared" si="46"/>
        <v>0</v>
      </c>
      <c r="O501" s="125">
        <f t="shared" si="47"/>
        <v>0</v>
      </c>
      <c r="P501" s="269">
        <v>0</v>
      </c>
      <c r="Q501" s="270">
        <f t="shared" si="48"/>
        <v>0</v>
      </c>
      <c r="R501" s="119">
        <v>45583</v>
      </c>
      <c r="S501" s="119"/>
      <c r="T501" s="117">
        <f t="shared" si="49"/>
        <v>45586</v>
      </c>
      <c r="U501" s="117">
        <f t="shared" si="50"/>
        <v>45587</v>
      </c>
      <c r="V501" s="117" t="s">
        <v>560</v>
      </c>
      <c r="W501" s="162" t="s">
        <v>561</v>
      </c>
      <c r="X501" s="162" t="s">
        <v>561</v>
      </c>
      <c r="Y501" s="162"/>
      <c r="Z501" s="108"/>
      <c r="AA501" s="108"/>
      <c r="AB501" s="108"/>
      <c r="AC501" s="118"/>
    </row>
    <row r="502" spans="1:29" s="126" customFormat="1" ht="10.5" x14ac:dyDescent="0.2">
      <c r="A502" s="120" t="str">
        <f t="shared" si="45"/>
        <v>L50-E-48-08-35-90-MULT-25X25POUS270124</v>
      </c>
      <c r="B502" s="121">
        <v>45576</v>
      </c>
      <c r="C502" s="120" t="s">
        <v>920</v>
      </c>
      <c r="D502" s="278" t="s">
        <v>363</v>
      </c>
      <c r="E502" s="108" t="s">
        <v>87</v>
      </c>
      <c r="F502" s="108" t="s">
        <v>546</v>
      </c>
      <c r="G502" s="108">
        <v>30850386</v>
      </c>
      <c r="H502" s="183">
        <v>0</v>
      </c>
      <c r="I502" s="115">
        <v>10</v>
      </c>
      <c r="J502" s="111">
        <f>VLOOKUP(G502,'[2]Seguimiento WOS TROV'!$H:$L,5,0)</f>
        <v>10</v>
      </c>
      <c r="K502" s="116">
        <f>VLOOKUP(G502,'[2]Seguimiento WOS TROV'!$H:$M,6,0)</f>
        <v>0</v>
      </c>
      <c r="L502" s="116">
        <f>VLOOKUP(G502,'[2]Seguimiento WOS TROV'!$H:$N,7,0)</f>
        <v>0</v>
      </c>
      <c r="M502" s="116">
        <f>VLOOKUP(G502,'[2]Seguimiento WOS TROV'!$H:$O,8,0)</f>
        <v>0</v>
      </c>
      <c r="N502" s="125">
        <f t="shared" si="46"/>
        <v>0</v>
      </c>
      <c r="O502" s="125">
        <f t="shared" si="47"/>
        <v>0</v>
      </c>
      <c r="P502" s="269">
        <v>0</v>
      </c>
      <c r="Q502" s="270">
        <f t="shared" si="48"/>
        <v>0</v>
      </c>
      <c r="R502" s="119">
        <v>45583</v>
      </c>
      <c r="S502" s="119"/>
      <c r="T502" s="117">
        <f t="shared" si="49"/>
        <v>45586</v>
      </c>
      <c r="U502" s="117">
        <f t="shared" si="50"/>
        <v>45587</v>
      </c>
      <c r="V502" s="117" t="s">
        <v>560</v>
      </c>
      <c r="W502" s="162" t="s">
        <v>561</v>
      </c>
      <c r="X502" s="162" t="s">
        <v>561</v>
      </c>
      <c r="Y502" s="162"/>
      <c r="Z502" s="108"/>
      <c r="AA502" s="108"/>
      <c r="AB502" s="108"/>
      <c r="AC502" s="118"/>
    </row>
    <row r="503" spans="1:29" s="126" customFormat="1" ht="10.5" x14ac:dyDescent="0.2">
      <c r="A503" s="120" t="str">
        <f t="shared" si="45"/>
        <v>L50-E-48-04-40-80-MULT-15X15POUS270253</v>
      </c>
      <c r="B503" s="121">
        <v>45576</v>
      </c>
      <c r="C503" s="120" t="s">
        <v>921</v>
      </c>
      <c r="D503" s="278" t="s">
        <v>363</v>
      </c>
      <c r="E503" s="108" t="s">
        <v>87</v>
      </c>
      <c r="F503" s="108" t="s">
        <v>865</v>
      </c>
      <c r="G503" s="108">
        <v>30850387</v>
      </c>
      <c r="H503" s="183">
        <v>0</v>
      </c>
      <c r="I503" s="115">
        <v>8</v>
      </c>
      <c r="J503" s="111">
        <f>VLOOKUP(G503,'[2]Seguimiento WOS TROV'!$H:$L,5,0)</f>
        <v>8</v>
      </c>
      <c r="K503" s="116">
        <f>VLOOKUP(G503,'[2]Seguimiento WOS TROV'!$H:$M,6,0)</f>
        <v>0</v>
      </c>
      <c r="L503" s="116">
        <f>VLOOKUP(G503,'[2]Seguimiento WOS TROV'!$H:$N,7,0)</f>
        <v>0</v>
      </c>
      <c r="M503" s="116">
        <f>VLOOKUP(G503,'[2]Seguimiento WOS TROV'!$H:$O,8,0)</f>
        <v>0</v>
      </c>
      <c r="N503" s="125">
        <f t="shared" si="46"/>
        <v>0</v>
      </c>
      <c r="O503" s="125">
        <f t="shared" si="47"/>
        <v>0</v>
      </c>
      <c r="P503" s="269">
        <v>0</v>
      </c>
      <c r="Q503" s="270">
        <f t="shared" si="48"/>
        <v>0</v>
      </c>
      <c r="R503" s="119">
        <v>45583</v>
      </c>
      <c r="S503" s="119"/>
      <c r="T503" s="117">
        <f t="shared" si="49"/>
        <v>45586</v>
      </c>
      <c r="U503" s="117">
        <f t="shared" si="50"/>
        <v>45587</v>
      </c>
      <c r="V503" s="117" t="s">
        <v>560</v>
      </c>
      <c r="W503" s="162" t="s">
        <v>561</v>
      </c>
      <c r="X503" s="162" t="s">
        <v>561</v>
      </c>
      <c r="Y503" s="162"/>
      <c r="Z503" s="108"/>
      <c r="AA503" s="108"/>
      <c r="AB503" s="108"/>
      <c r="AC503" s="118"/>
    </row>
    <row r="504" spans="1:29" s="126" customFormat="1" ht="40" x14ac:dyDescent="0.2">
      <c r="A504" s="120" t="str">
        <f t="shared" si="45"/>
        <v>L50-E-48-06-40-80-MULT-ASYMPOUS270370</v>
      </c>
      <c r="B504" s="121">
        <v>45576</v>
      </c>
      <c r="C504" s="120" t="s">
        <v>922</v>
      </c>
      <c r="D504" s="278" t="s">
        <v>363</v>
      </c>
      <c r="E504" s="108" t="s">
        <v>87</v>
      </c>
      <c r="F504" s="108" t="s">
        <v>923</v>
      </c>
      <c r="G504" s="108">
        <v>30850388</v>
      </c>
      <c r="H504" s="183">
        <v>0</v>
      </c>
      <c r="I504" s="115">
        <v>8</v>
      </c>
      <c r="J504" s="111">
        <f>VLOOKUP(G504,'[2]Seguimiento WOS TROV'!$H:$L,5,0)</f>
        <v>8</v>
      </c>
      <c r="K504" s="116">
        <f>VLOOKUP(G504,'[2]Seguimiento WOS TROV'!$H:$M,6,0)</f>
        <v>0</v>
      </c>
      <c r="L504" s="116">
        <f>VLOOKUP(G504,'[2]Seguimiento WOS TROV'!$H:$N,7,0)</f>
        <v>0</v>
      </c>
      <c r="M504" s="116">
        <f>VLOOKUP(G504,'[2]Seguimiento WOS TROV'!$H:$O,8,0)</f>
        <v>0</v>
      </c>
      <c r="N504" s="125">
        <f t="shared" si="46"/>
        <v>0</v>
      </c>
      <c r="O504" s="125">
        <f t="shared" si="47"/>
        <v>0</v>
      </c>
      <c r="P504" s="269">
        <v>135.19</v>
      </c>
      <c r="Q504" s="270">
        <f t="shared" si="48"/>
        <v>0</v>
      </c>
      <c r="R504" s="119">
        <v>45583</v>
      </c>
      <c r="S504" s="119"/>
      <c r="T504" s="117">
        <f t="shared" si="49"/>
        <v>45586</v>
      </c>
      <c r="U504" s="117">
        <f t="shared" si="50"/>
        <v>45587</v>
      </c>
      <c r="V504" s="117" t="s">
        <v>560</v>
      </c>
      <c r="W504" s="162" t="s">
        <v>561</v>
      </c>
      <c r="X504" s="162" t="s">
        <v>561</v>
      </c>
      <c r="Y504" s="162"/>
      <c r="Z504" s="108"/>
      <c r="AA504" s="108"/>
      <c r="AB504" s="108"/>
      <c r="AC504" s="118" t="s">
        <v>1863</v>
      </c>
    </row>
    <row r="505" spans="1:29" s="126" customFormat="1" ht="10.5" x14ac:dyDescent="0.2">
      <c r="A505" s="120" t="str">
        <f t="shared" si="45"/>
        <v>L50-E-48-04-35-80-MULT-55X25POUS270213</v>
      </c>
      <c r="B505" s="121">
        <v>45576</v>
      </c>
      <c r="C505" s="120" t="s">
        <v>924</v>
      </c>
      <c r="D505" s="278" t="s">
        <v>363</v>
      </c>
      <c r="E505" s="108" t="s">
        <v>87</v>
      </c>
      <c r="F505" s="108" t="s">
        <v>619</v>
      </c>
      <c r="G505" s="108">
        <v>30850389</v>
      </c>
      <c r="H505" s="183">
        <v>0</v>
      </c>
      <c r="I505" s="115">
        <v>7</v>
      </c>
      <c r="J505" s="111">
        <f>VLOOKUP(G505,'[2]Seguimiento WOS TROV'!$H:$L,5,0)</f>
        <v>7</v>
      </c>
      <c r="K505" s="116">
        <f>VLOOKUP(G505,'[2]Seguimiento WOS TROV'!$H:$M,6,0)</f>
        <v>0</v>
      </c>
      <c r="L505" s="116">
        <f>VLOOKUP(G505,'[2]Seguimiento WOS TROV'!$H:$N,7,0)</f>
        <v>0</v>
      </c>
      <c r="M505" s="116">
        <f>VLOOKUP(G505,'[2]Seguimiento WOS TROV'!$H:$O,8,0)</f>
        <v>0</v>
      </c>
      <c r="N505" s="125">
        <f t="shared" si="46"/>
        <v>0</v>
      </c>
      <c r="O505" s="125">
        <f t="shared" si="47"/>
        <v>0</v>
      </c>
      <c r="P505" s="269">
        <v>0</v>
      </c>
      <c r="Q505" s="270">
        <f t="shared" si="48"/>
        <v>0</v>
      </c>
      <c r="R505" s="119">
        <v>45583</v>
      </c>
      <c r="S505" s="119"/>
      <c r="T505" s="117">
        <f t="shared" si="49"/>
        <v>45586</v>
      </c>
      <c r="U505" s="117">
        <f t="shared" si="50"/>
        <v>45587</v>
      </c>
      <c r="V505" s="117" t="s">
        <v>560</v>
      </c>
      <c r="W505" s="162" t="s">
        <v>561</v>
      </c>
      <c r="X505" s="162" t="s">
        <v>561</v>
      </c>
      <c r="Y505" s="162"/>
      <c r="Z505" s="108"/>
      <c r="AA505" s="108"/>
      <c r="AB505" s="108"/>
      <c r="AC505" s="118"/>
    </row>
    <row r="506" spans="1:29" s="126" customFormat="1" ht="10.5" x14ac:dyDescent="0.2">
      <c r="A506" s="120" t="str">
        <f t="shared" si="45"/>
        <v>L50-E-48-06-40-80-MULT-25X25POUS270127</v>
      </c>
      <c r="B506" s="121">
        <v>45576</v>
      </c>
      <c r="C506" s="120" t="s">
        <v>925</v>
      </c>
      <c r="D506" s="278" t="s">
        <v>363</v>
      </c>
      <c r="E506" s="108" t="s">
        <v>87</v>
      </c>
      <c r="F506" s="108" t="s">
        <v>217</v>
      </c>
      <c r="G506" s="108">
        <v>30850390</v>
      </c>
      <c r="H506" s="183">
        <v>0</v>
      </c>
      <c r="I506" s="115">
        <v>7</v>
      </c>
      <c r="J506" s="111">
        <f>VLOOKUP(G506,'[2]Seguimiento WOS TROV'!$H:$L,5,0)</f>
        <v>7</v>
      </c>
      <c r="K506" s="116">
        <f>VLOOKUP(G506,'[2]Seguimiento WOS TROV'!$H:$M,6,0)</f>
        <v>0</v>
      </c>
      <c r="L506" s="116">
        <f>VLOOKUP(G506,'[2]Seguimiento WOS TROV'!$H:$N,7,0)</f>
        <v>0</v>
      </c>
      <c r="M506" s="116">
        <f>VLOOKUP(G506,'[2]Seguimiento WOS TROV'!$H:$O,8,0)</f>
        <v>0</v>
      </c>
      <c r="N506" s="125">
        <f t="shared" si="46"/>
        <v>0</v>
      </c>
      <c r="O506" s="125">
        <f t="shared" si="47"/>
        <v>0</v>
      </c>
      <c r="P506" s="269">
        <v>0</v>
      </c>
      <c r="Q506" s="270">
        <f t="shared" si="48"/>
        <v>0</v>
      </c>
      <c r="R506" s="119">
        <v>45583</v>
      </c>
      <c r="S506" s="119"/>
      <c r="T506" s="117">
        <f t="shared" si="49"/>
        <v>45586</v>
      </c>
      <c r="U506" s="117">
        <f t="shared" si="50"/>
        <v>45587</v>
      </c>
      <c r="V506" s="117" t="s">
        <v>560</v>
      </c>
      <c r="W506" s="162" t="s">
        <v>561</v>
      </c>
      <c r="X506" s="162" t="s">
        <v>561</v>
      </c>
      <c r="Y506" s="162" t="e">
        <f>VLOOKUP(G506,[4]Sheet14!$A:$A,1,0)</f>
        <v>#N/A</v>
      </c>
      <c r="Z506" s="108"/>
      <c r="AA506" s="108"/>
      <c r="AB506" s="108"/>
      <c r="AC506" s="118"/>
    </row>
    <row r="507" spans="1:29" s="126" customFormat="1" ht="10.5" x14ac:dyDescent="0.2">
      <c r="A507" s="120" t="str">
        <f t="shared" si="45"/>
        <v>L50-E-48-04-35-90-MULT-9X29POUS270144</v>
      </c>
      <c r="B507" s="121">
        <v>45576</v>
      </c>
      <c r="C507" s="120" t="s">
        <v>926</v>
      </c>
      <c r="D507" s="278" t="s">
        <v>363</v>
      </c>
      <c r="E507" s="108" t="s">
        <v>87</v>
      </c>
      <c r="F507" s="108" t="s">
        <v>190</v>
      </c>
      <c r="G507" s="108">
        <v>30850391</v>
      </c>
      <c r="H507" s="183">
        <v>0</v>
      </c>
      <c r="I507" s="115">
        <v>6</v>
      </c>
      <c r="J507" s="111">
        <f>VLOOKUP(G507,'[2]Seguimiento WOS TROV'!$H:$L,5,0)</f>
        <v>6</v>
      </c>
      <c r="K507" s="116">
        <f>VLOOKUP(G507,'[2]Seguimiento WOS TROV'!$H:$M,6,0)</f>
        <v>0</v>
      </c>
      <c r="L507" s="116">
        <f>VLOOKUP(G507,'[2]Seguimiento WOS TROV'!$H:$N,7,0)</f>
        <v>0</v>
      </c>
      <c r="M507" s="116">
        <f>VLOOKUP(G507,'[2]Seguimiento WOS TROV'!$H:$O,8,0)</f>
        <v>0</v>
      </c>
      <c r="N507" s="125">
        <f t="shared" si="46"/>
        <v>0</v>
      </c>
      <c r="O507" s="125">
        <f t="shared" si="47"/>
        <v>0</v>
      </c>
      <c r="P507" s="269">
        <v>0</v>
      </c>
      <c r="Q507" s="270">
        <f t="shared" si="48"/>
        <v>0</v>
      </c>
      <c r="R507" s="119">
        <v>45583</v>
      </c>
      <c r="S507" s="119"/>
      <c r="T507" s="117">
        <f t="shared" si="49"/>
        <v>45586</v>
      </c>
      <c r="U507" s="117">
        <f t="shared" si="50"/>
        <v>45587</v>
      </c>
      <c r="V507" s="117" t="s">
        <v>560</v>
      </c>
      <c r="W507" s="162" t="s">
        <v>561</v>
      </c>
      <c r="X507" s="162" t="s">
        <v>561</v>
      </c>
      <c r="Y507" s="162"/>
      <c r="Z507" s="108"/>
      <c r="AA507" s="108"/>
      <c r="AB507" s="108"/>
      <c r="AC507" s="118"/>
    </row>
    <row r="508" spans="1:29" s="126" customFormat="1" ht="10.5" x14ac:dyDescent="0.2">
      <c r="A508" s="120" t="str">
        <f t="shared" si="45"/>
        <v>L50-E-48-04-35-90-MULT-9X29POUS270411</v>
      </c>
      <c r="B508" s="121">
        <v>45576</v>
      </c>
      <c r="C508" s="120" t="s">
        <v>926</v>
      </c>
      <c r="D508" s="278" t="s">
        <v>363</v>
      </c>
      <c r="E508" s="108" t="s">
        <v>87</v>
      </c>
      <c r="F508" s="108" t="s">
        <v>927</v>
      </c>
      <c r="G508" s="108">
        <v>30850392</v>
      </c>
      <c r="H508" s="183">
        <v>0</v>
      </c>
      <c r="I508" s="115">
        <v>6</v>
      </c>
      <c r="J508" s="111">
        <f>VLOOKUP(G508,'[2]Seguimiento WOS TROV'!$H:$L,5,0)</f>
        <v>6</v>
      </c>
      <c r="K508" s="116">
        <f>VLOOKUP(G508,'[2]Seguimiento WOS TROV'!$H:$M,6,0)</f>
        <v>0</v>
      </c>
      <c r="L508" s="116">
        <f>VLOOKUP(G508,'[2]Seguimiento WOS TROV'!$H:$N,7,0)</f>
        <v>0</v>
      </c>
      <c r="M508" s="116">
        <f>VLOOKUP(G508,'[2]Seguimiento WOS TROV'!$H:$O,8,0)</f>
        <v>0</v>
      </c>
      <c r="N508" s="125">
        <f t="shared" si="46"/>
        <v>0</v>
      </c>
      <c r="O508" s="125">
        <f t="shared" si="47"/>
        <v>0</v>
      </c>
      <c r="P508" s="269">
        <v>0</v>
      </c>
      <c r="Q508" s="270">
        <f t="shared" si="48"/>
        <v>0</v>
      </c>
      <c r="R508" s="119">
        <v>45583</v>
      </c>
      <c r="S508" s="119"/>
      <c r="T508" s="117">
        <f t="shared" si="49"/>
        <v>45586</v>
      </c>
      <c r="U508" s="117">
        <f t="shared" si="50"/>
        <v>45587</v>
      </c>
      <c r="V508" s="117" t="s">
        <v>560</v>
      </c>
      <c r="W508" s="162" t="s">
        <v>561</v>
      </c>
      <c r="X508" s="162" t="s">
        <v>561</v>
      </c>
      <c r="Y508" s="162"/>
      <c r="Z508" s="108"/>
      <c r="AA508" s="108"/>
      <c r="AB508" s="108"/>
      <c r="AC508" s="118"/>
    </row>
    <row r="509" spans="1:29" s="126" customFormat="1" ht="10.5" x14ac:dyDescent="0.2">
      <c r="A509" s="120" t="str">
        <f t="shared" si="45"/>
        <v>L50-E-48-06-40-80-MULT-25X25POUS270359</v>
      </c>
      <c r="B509" s="121">
        <v>45576</v>
      </c>
      <c r="C509" s="120" t="s">
        <v>925</v>
      </c>
      <c r="D509" s="278" t="s">
        <v>363</v>
      </c>
      <c r="E509" s="108" t="s">
        <v>87</v>
      </c>
      <c r="F509" s="108" t="s">
        <v>928</v>
      </c>
      <c r="G509" s="108">
        <v>30850393</v>
      </c>
      <c r="H509" s="183">
        <v>0</v>
      </c>
      <c r="I509" s="115">
        <v>5</v>
      </c>
      <c r="J509" s="111">
        <f>VLOOKUP(G509,'[2]Seguimiento WOS TROV'!$H:$L,5,0)</f>
        <v>5</v>
      </c>
      <c r="K509" s="116">
        <f>VLOOKUP(G509,'[2]Seguimiento WOS TROV'!$H:$M,6,0)</f>
        <v>0</v>
      </c>
      <c r="L509" s="116">
        <f>VLOOKUP(G509,'[2]Seguimiento WOS TROV'!$H:$N,7,0)</f>
        <v>0</v>
      </c>
      <c r="M509" s="116">
        <f>VLOOKUP(G509,'[2]Seguimiento WOS TROV'!$H:$O,8,0)</f>
        <v>0</v>
      </c>
      <c r="N509" s="125">
        <f t="shared" si="46"/>
        <v>0</v>
      </c>
      <c r="O509" s="125">
        <f t="shared" si="47"/>
        <v>0</v>
      </c>
      <c r="P509" s="269">
        <v>0</v>
      </c>
      <c r="Q509" s="270">
        <f t="shared" si="48"/>
        <v>0</v>
      </c>
      <c r="R509" s="119">
        <v>45583</v>
      </c>
      <c r="S509" s="119"/>
      <c r="T509" s="117">
        <f t="shared" si="49"/>
        <v>45586</v>
      </c>
      <c r="U509" s="117">
        <f t="shared" si="50"/>
        <v>45587</v>
      </c>
      <c r="V509" s="117" t="s">
        <v>560</v>
      </c>
      <c r="W509" s="162" t="s">
        <v>561</v>
      </c>
      <c r="X509" s="162" t="s">
        <v>561</v>
      </c>
      <c r="Y509" s="162"/>
      <c r="Z509" s="108"/>
      <c r="AA509" s="108"/>
      <c r="AB509" s="108"/>
      <c r="AC509" s="118"/>
    </row>
    <row r="510" spans="1:29" s="126" customFormat="1" ht="10.5" x14ac:dyDescent="0.2">
      <c r="A510" s="120" t="str">
        <f t="shared" si="45"/>
        <v>L50-E-48-10-35-90-MULT-15X35POUS270150</v>
      </c>
      <c r="B510" s="121">
        <v>45576</v>
      </c>
      <c r="C510" s="120" t="s">
        <v>929</v>
      </c>
      <c r="D510" s="278" t="s">
        <v>363</v>
      </c>
      <c r="E510" s="108" t="s">
        <v>87</v>
      </c>
      <c r="F510" s="108" t="s">
        <v>930</v>
      </c>
      <c r="G510" s="108">
        <v>30850437</v>
      </c>
      <c r="H510" s="183">
        <v>0</v>
      </c>
      <c r="I510" s="115">
        <v>4</v>
      </c>
      <c r="J510" s="111">
        <f>VLOOKUP(G510,'[2]Seguimiento WOS TROV'!$H:$L,5,0)</f>
        <v>4</v>
      </c>
      <c r="K510" s="116">
        <f>VLOOKUP(G510,'[2]Seguimiento WOS TROV'!$H:$M,6,0)</f>
        <v>0</v>
      </c>
      <c r="L510" s="116">
        <f>VLOOKUP(G510,'[2]Seguimiento WOS TROV'!$H:$N,7,0)</f>
        <v>0</v>
      </c>
      <c r="M510" s="116">
        <f>VLOOKUP(G510,'[2]Seguimiento WOS TROV'!$H:$O,8,0)</f>
        <v>0</v>
      </c>
      <c r="N510" s="125">
        <f t="shared" si="46"/>
        <v>0</v>
      </c>
      <c r="O510" s="125">
        <f t="shared" si="47"/>
        <v>0</v>
      </c>
      <c r="P510" s="269">
        <v>0</v>
      </c>
      <c r="Q510" s="270">
        <f t="shared" si="48"/>
        <v>0</v>
      </c>
      <c r="R510" s="119">
        <v>45583</v>
      </c>
      <c r="S510" s="119"/>
      <c r="T510" s="117">
        <f t="shared" si="49"/>
        <v>45586</v>
      </c>
      <c r="U510" s="117">
        <f t="shared" si="50"/>
        <v>45587</v>
      </c>
      <c r="V510" s="117" t="s">
        <v>560</v>
      </c>
      <c r="W510" s="162" t="s">
        <v>561</v>
      </c>
      <c r="X510" s="162" t="s">
        <v>561</v>
      </c>
      <c r="Y510" s="162"/>
      <c r="Z510" s="108"/>
      <c r="AA510" s="108"/>
      <c r="AB510" s="108"/>
      <c r="AC510" s="118"/>
    </row>
    <row r="511" spans="1:29" s="126" customFormat="1" ht="10.5" x14ac:dyDescent="0.2">
      <c r="A511" s="120" t="str">
        <f t="shared" si="45"/>
        <v>L50-E-48-10-35-90-MULT-9X29POUS270372</v>
      </c>
      <c r="B511" s="121">
        <v>45576</v>
      </c>
      <c r="C511" s="120" t="s">
        <v>931</v>
      </c>
      <c r="D511" s="278" t="s">
        <v>363</v>
      </c>
      <c r="E511" s="108" t="s">
        <v>87</v>
      </c>
      <c r="F511" s="108" t="s">
        <v>669</v>
      </c>
      <c r="G511" s="108">
        <v>30850394</v>
      </c>
      <c r="H511" s="183">
        <v>0</v>
      </c>
      <c r="I511" s="115">
        <v>4</v>
      </c>
      <c r="J511" s="111">
        <f>VLOOKUP(G511,'[2]Seguimiento WOS TROV'!$H:$L,5,0)</f>
        <v>4</v>
      </c>
      <c r="K511" s="116">
        <f>VLOOKUP(G511,'[2]Seguimiento WOS TROV'!$H:$M,6,0)</f>
        <v>0</v>
      </c>
      <c r="L511" s="116">
        <f>VLOOKUP(G511,'[2]Seguimiento WOS TROV'!$H:$N,7,0)</f>
        <v>0</v>
      </c>
      <c r="M511" s="116">
        <f>VLOOKUP(G511,'[2]Seguimiento WOS TROV'!$H:$O,8,0)</f>
        <v>0</v>
      </c>
      <c r="N511" s="125">
        <f t="shared" si="46"/>
        <v>0</v>
      </c>
      <c r="O511" s="125">
        <f t="shared" si="47"/>
        <v>0</v>
      </c>
      <c r="P511" s="269">
        <v>0</v>
      </c>
      <c r="Q511" s="270">
        <f t="shared" si="48"/>
        <v>0</v>
      </c>
      <c r="R511" s="119">
        <v>45583</v>
      </c>
      <c r="S511" s="119"/>
      <c r="T511" s="117">
        <f t="shared" si="49"/>
        <v>45586</v>
      </c>
      <c r="U511" s="117">
        <f t="shared" si="50"/>
        <v>45587</v>
      </c>
      <c r="V511" s="117" t="s">
        <v>560</v>
      </c>
      <c r="W511" s="162" t="s">
        <v>561</v>
      </c>
      <c r="X511" s="162" t="s">
        <v>561</v>
      </c>
      <c r="Y511" s="162"/>
      <c r="Z511" s="108"/>
      <c r="AA511" s="108"/>
      <c r="AB511" s="108"/>
      <c r="AC511" s="118"/>
    </row>
    <row r="512" spans="1:29" s="126" customFormat="1" ht="10.5" x14ac:dyDescent="0.2">
      <c r="A512" s="120" t="str">
        <f t="shared" si="45"/>
        <v>L50-E-48-04-35-90-MULT-25X25POUS270411</v>
      </c>
      <c r="B512" s="121">
        <v>45576</v>
      </c>
      <c r="C512" s="120" t="s">
        <v>932</v>
      </c>
      <c r="D512" s="278" t="s">
        <v>363</v>
      </c>
      <c r="E512" s="108" t="s">
        <v>87</v>
      </c>
      <c r="F512" s="108" t="s">
        <v>927</v>
      </c>
      <c r="G512" s="108">
        <v>30850395</v>
      </c>
      <c r="H512" s="183">
        <v>0</v>
      </c>
      <c r="I512" s="115">
        <v>3</v>
      </c>
      <c r="J512" s="111">
        <f>VLOOKUP(G512,'[2]Seguimiento WOS TROV'!$H:$L,5,0)</f>
        <v>3</v>
      </c>
      <c r="K512" s="116">
        <f>VLOOKUP(G512,'[2]Seguimiento WOS TROV'!$H:$M,6,0)</f>
        <v>0</v>
      </c>
      <c r="L512" s="116">
        <f>VLOOKUP(G512,'[2]Seguimiento WOS TROV'!$H:$N,7,0)</f>
        <v>0</v>
      </c>
      <c r="M512" s="116">
        <f>VLOOKUP(G512,'[2]Seguimiento WOS TROV'!$H:$O,8,0)</f>
        <v>0</v>
      </c>
      <c r="N512" s="125">
        <f t="shared" si="46"/>
        <v>0</v>
      </c>
      <c r="O512" s="125">
        <f t="shared" si="47"/>
        <v>0</v>
      </c>
      <c r="P512" s="269">
        <v>0</v>
      </c>
      <c r="Q512" s="270">
        <f t="shared" si="48"/>
        <v>0</v>
      </c>
      <c r="R512" s="119">
        <v>45583</v>
      </c>
      <c r="S512" s="119"/>
      <c r="T512" s="117">
        <f t="shared" si="49"/>
        <v>45586</v>
      </c>
      <c r="U512" s="117">
        <f t="shared" si="50"/>
        <v>45587</v>
      </c>
      <c r="V512" s="117" t="s">
        <v>560</v>
      </c>
      <c r="W512" s="162" t="s">
        <v>561</v>
      </c>
      <c r="X512" s="162" t="s">
        <v>561</v>
      </c>
      <c r="Y512" s="162"/>
      <c r="Z512" s="108"/>
      <c r="AA512" s="108"/>
      <c r="AB512" s="108"/>
      <c r="AC512" s="118"/>
    </row>
    <row r="513" spans="1:29" s="126" customFormat="1" ht="10.5" x14ac:dyDescent="0.2">
      <c r="A513" s="120" t="str">
        <f t="shared" si="45"/>
        <v>L50-E-48-10-35-80-MULT-40X60POUS270157</v>
      </c>
      <c r="B513" s="121">
        <v>45576</v>
      </c>
      <c r="C513" s="120" t="s">
        <v>933</v>
      </c>
      <c r="D513" s="278" t="s">
        <v>363</v>
      </c>
      <c r="E513" s="108" t="s">
        <v>87</v>
      </c>
      <c r="F513" s="108" t="s">
        <v>654</v>
      </c>
      <c r="G513" s="108">
        <v>30850396</v>
      </c>
      <c r="H513" s="183">
        <v>0</v>
      </c>
      <c r="I513" s="115">
        <v>3</v>
      </c>
      <c r="J513" s="111">
        <f>VLOOKUP(G513,'[2]Seguimiento WOS TROV'!$H:$L,5,0)</f>
        <v>3</v>
      </c>
      <c r="K513" s="116">
        <f>VLOOKUP(G513,'[2]Seguimiento WOS TROV'!$H:$M,6,0)</f>
        <v>0</v>
      </c>
      <c r="L513" s="116">
        <f>VLOOKUP(G513,'[2]Seguimiento WOS TROV'!$H:$N,7,0)</f>
        <v>0</v>
      </c>
      <c r="M513" s="116">
        <f>VLOOKUP(G513,'[2]Seguimiento WOS TROV'!$H:$O,8,0)</f>
        <v>0</v>
      </c>
      <c r="N513" s="125">
        <f t="shared" si="46"/>
        <v>0</v>
      </c>
      <c r="O513" s="125">
        <f t="shared" si="47"/>
        <v>0</v>
      </c>
      <c r="P513" s="269">
        <v>0</v>
      </c>
      <c r="Q513" s="270">
        <f t="shared" si="48"/>
        <v>0</v>
      </c>
      <c r="R513" s="119">
        <v>45583</v>
      </c>
      <c r="S513" s="119"/>
      <c r="T513" s="117">
        <f t="shared" si="49"/>
        <v>45586</v>
      </c>
      <c r="U513" s="117">
        <f t="shared" si="50"/>
        <v>45587</v>
      </c>
      <c r="V513" s="117" t="s">
        <v>560</v>
      </c>
      <c r="W513" s="162" t="s">
        <v>561</v>
      </c>
      <c r="X513" s="162" t="s">
        <v>561</v>
      </c>
      <c r="Y513" s="162"/>
      <c r="Z513" s="108"/>
      <c r="AA513" s="108"/>
      <c r="AB513" s="108"/>
      <c r="AC513" s="118"/>
    </row>
    <row r="514" spans="1:29" s="126" customFormat="1" ht="10.5" x14ac:dyDescent="0.2">
      <c r="A514" s="120" t="str">
        <f t="shared" ref="A514:A577" si="51">CONCATENATE(C514,F514)</f>
        <v>L50-E-48-10-35-90-MULT-9X9POUS270372</v>
      </c>
      <c r="B514" s="121">
        <v>45576</v>
      </c>
      <c r="C514" s="120" t="s">
        <v>934</v>
      </c>
      <c r="D514" s="278" t="s">
        <v>363</v>
      </c>
      <c r="E514" s="108" t="s">
        <v>87</v>
      </c>
      <c r="F514" s="108" t="s">
        <v>669</v>
      </c>
      <c r="G514" s="108">
        <v>30850397</v>
      </c>
      <c r="H514" s="183">
        <v>0</v>
      </c>
      <c r="I514" s="115">
        <v>3</v>
      </c>
      <c r="J514" s="111">
        <f>VLOOKUP(G514,'[2]Seguimiento WOS TROV'!$H:$L,5,0)</f>
        <v>3</v>
      </c>
      <c r="K514" s="116">
        <f>VLOOKUP(G514,'[2]Seguimiento WOS TROV'!$H:$M,6,0)</f>
        <v>0</v>
      </c>
      <c r="L514" s="116">
        <f>VLOOKUP(G514,'[2]Seguimiento WOS TROV'!$H:$N,7,0)</f>
        <v>0</v>
      </c>
      <c r="M514" s="116">
        <f>VLOOKUP(G514,'[2]Seguimiento WOS TROV'!$H:$O,8,0)</f>
        <v>0</v>
      </c>
      <c r="N514" s="125">
        <f t="shared" ref="N514:N577" si="52">J514-I514</f>
        <v>0</v>
      </c>
      <c r="O514" s="125">
        <f t="shared" ref="O514:O577" si="53">+N514*-1</f>
        <v>0</v>
      </c>
      <c r="P514" s="269">
        <v>0</v>
      </c>
      <c r="Q514" s="270">
        <f t="shared" ref="Q514:Q577" si="54">+P514*O514</f>
        <v>0</v>
      </c>
      <c r="R514" s="119">
        <v>45583</v>
      </c>
      <c r="S514" s="119"/>
      <c r="T514" s="117">
        <f t="shared" si="49"/>
        <v>45586</v>
      </c>
      <c r="U514" s="117">
        <f t="shared" si="50"/>
        <v>45587</v>
      </c>
      <c r="V514" s="117" t="s">
        <v>560</v>
      </c>
      <c r="W514" s="162" t="s">
        <v>561</v>
      </c>
      <c r="X514" s="162" t="s">
        <v>561</v>
      </c>
      <c r="Y514" s="162"/>
      <c r="Z514" s="108"/>
      <c r="AA514" s="108"/>
      <c r="AB514" s="108"/>
      <c r="AC514" s="118"/>
    </row>
    <row r="515" spans="1:29" s="126" customFormat="1" ht="10.5" x14ac:dyDescent="0.2">
      <c r="A515" s="120" t="str">
        <f t="shared" si="51"/>
        <v>L50-E-48-10-40-80-MULT-15X23POUS270431</v>
      </c>
      <c r="B515" s="121">
        <v>45576</v>
      </c>
      <c r="C515" s="120" t="s">
        <v>935</v>
      </c>
      <c r="D515" s="278" t="s">
        <v>363</v>
      </c>
      <c r="E515" s="108" t="s">
        <v>87</v>
      </c>
      <c r="F515" s="108" t="s">
        <v>936</v>
      </c>
      <c r="G515" s="108">
        <v>30850398</v>
      </c>
      <c r="H515" s="183">
        <v>0</v>
      </c>
      <c r="I515" s="115">
        <v>3</v>
      </c>
      <c r="J515" s="111">
        <f>VLOOKUP(G515,'[2]Seguimiento WOS TROV'!$H:$L,5,0)</f>
        <v>3</v>
      </c>
      <c r="K515" s="116">
        <f>VLOOKUP(G515,'[2]Seguimiento WOS TROV'!$H:$M,6,0)</f>
        <v>0</v>
      </c>
      <c r="L515" s="116">
        <f>VLOOKUP(G515,'[2]Seguimiento WOS TROV'!$H:$N,7,0)</f>
        <v>0</v>
      </c>
      <c r="M515" s="116">
        <f>VLOOKUP(G515,'[2]Seguimiento WOS TROV'!$H:$O,8,0)</f>
        <v>0</v>
      </c>
      <c r="N515" s="125">
        <f t="shared" si="52"/>
        <v>0</v>
      </c>
      <c r="O515" s="125">
        <f t="shared" si="53"/>
        <v>0</v>
      </c>
      <c r="P515" s="269">
        <v>0</v>
      </c>
      <c r="Q515" s="270">
        <f t="shared" si="54"/>
        <v>0</v>
      </c>
      <c r="R515" s="119">
        <v>45583</v>
      </c>
      <c r="S515" s="119"/>
      <c r="T515" s="117">
        <f t="shared" si="49"/>
        <v>45586</v>
      </c>
      <c r="U515" s="117">
        <f t="shared" si="50"/>
        <v>45587</v>
      </c>
      <c r="V515" s="117" t="s">
        <v>560</v>
      </c>
      <c r="W515" s="162" t="s">
        <v>561</v>
      </c>
      <c r="X515" s="162" t="s">
        <v>561</v>
      </c>
      <c r="Y515" s="162"/>
      <c r="Z515" s="108"/>
      <c r="AA515" s="108"/>
      <c r="AB515" s="108"/>
      <c r="AC515" s="118"/>
    </row>
    <row r="516" spans="1:29" s="126" customFormat="1" ht="10.5" x14ac:dyDescent="0.2">
      <c r="A516" s="120" t="str">
        <f t="shared" si="51"/>
        <v>L50-E-48-10-40-80-MULT-9X17POUS270292</v>
      </c>
      <c r="B516" s="121">
        <v>45576</v>
      </c>
      <c r="C516" s="120" t="s">
        <v>937</v>
      </c>
      <c r="D516" s="278" t="s">
        <v>363</v>
      </c>
      <c r="E516" s="108" t="s">
        <v>87</v>
      </c>
      <c r="F516" s="108" t="s">
        <v>652</v>
      </c>
      <c r="G516" s="108">
        <v>30850399</v>
      </c>
      <c r="H516" s="183">
        <v>0</v>
      </c>
      <c r="I516" s="115">
        <v>3</v>
      </c>
      <c r="J516" s="111">
        <f>VLOOKUP(G516,'[2]Seguimiento WOS TROV'!$H:$L,5,0)</f>
        <v>3</v>
      </c>
      <c r="K516" s="116">
        <f>VLOOKUP(G516,'[2]Seguimiento WOS TROV'!$H:$M,6,0)</f>
        <v>0</v>
      </c>
      <c r="L516" s="116">
        <f>VLOOKUP(G516,'[2]Seguimiento WOS TROV'!$H:$N,7,0)</f>
        <v>0</v>
      </c>
      <c r="M516" s="116">
        <f>VLOOKUP(G516,'[2]Seguimiento WOS TROV'!$H:$O,8,0)</f>
        <v>0</v>
      </c>
      <c r="N516" s="125">
        <f t="shared" si="52"/>
        <v>0</v>
      </c>
      <c r="O516" s="125">
        <f t="shared" si="53"/>
        <v>0</v>
      </c>
      <c r="P516" s="269">
        <v>0</v>
      </c>
      <c r="Q516" s="270">
        <f t="shared" si="54"/>
        <v>0</v>
      </c>
      <c r="R516" s="119">
        <v>45583</v>
      </c>
      <c r="S516" s="119"/>
      <c r="T516" s="117">
        <f t="shared" si="49"/>
        <v>45586</v>
      </c>
      <c r="U516" s="117">
        <f t="shared" si="50"/>
        <v>45587</v>
      </c>
      <c r="V516" s="117" t="s">
        <v>560</v>
      </c>
      <c r="W516" s="162" t="s">
        <v>561</v>
      </c>
      <c r="X516" s="162" t="s">
        <v>561</v>
      </c>
      <c r="Y516" s="162"/>
      <c r="Z516" s="108"/>
      <c r="AA516" s="108"/>
      <c r="AB516" s="108"/>
      <c r="AC516" s="118"/>
    </row>
    <row r="517" spans="1:29" s="126" customFormat="1" ht="10.5" x14ac:dyDescent="0.2">
      <c r="A517" s="120" t="str">
        <f t="shared" si="51"/>
        <v>L50-E-48-12-40-80-MULT-15X65POUS270241</v>
      </c>
      <c r="B517" s="121">
        <v>45576</v>
      </c>
      <c r="C517" s="120" t="s">
        <v>918</v>
      </c>
      <c r="D517" s="278" t="s">
        <v>363</v>
      </c>
      <c r="E517" s="108" t="s">
        <v>87</v>
      </c>
      <c r="F517" s="108" t="s">
        <v>938</v>
      </c>
      <c r="G517" s="108">
        <v>30850400</v>
      </c>
      <c r="H517" s="183">
        <v>0</v>
      </c>
      <c r="I517" s="115">
        <v>3</v>
      </c>
      <c r="J517" s="111">
        <f>VLOOKUP(G517,'[2]Seguimiento WOS TROV'!$H:$L,5,0)</f>
        <v>3</v>
      </c>
      <c r="K517" s="116">
        <f>VLOOKUP(G517,'[2]Seguimiento WOS TROV'!$H:$M,6,0)</f>
        <v>0</v>
      </c>
      <c r="L517" s="116">
        <f>VLOOKUP(G517,'[2]Seguimiento WOS TROV'!$H:$N,7,0)</f>
        <v>0</v>
      </c>
      <c r="M517" s="116">
        <f>VLOOKUP(G517,'[2]Seguimiento WOS TROV'!$H:$O,8,0)</f>
        <v>0</v>
      </c>
      <c r="N517" s="125">
        <f t="shared" si="52"/>
        <v>0</v>
      </c>
      <c r="O517" s="125">
        <f t="shared" si="53"/>
        <v>0</v>
      </c>
      <c r="P517" s="269">
        <v>0</v>
      </c>
      <c r="Q517" s="270">
        <f t="shared" si="54"/>
        <v>0</v>
      </c>
      <c r="R517" s="119">
        <v>45583</v>
      </c>
      <c r="S517" s="119"/>
      <c r="T517" s="117">
        <f t="shared" si="49"/>
        <v>45586</v>
      </c>
      <c r="U517" s="117">
        <f t="shared" si="50"/>
        <v>45587</v>
      </c>
      <c r="V517" s="117" t="s">
        <v>560</v>
      </c>
      <c r="W517" s="162" t="s">
        <v>561</v>
      </c>
      <c r="X517" s="162" t="s">
        <v>561</v>
      </c>
      <c r="Y517" s="162"/>
      <c r="Z517" s="108"/>
      <c r="AA517" s="108"/>
      <c r="AB517" s="108"/>
      <c r="AC517" s="118"/>
    </row>
    <row r="518" spans="1:29" s="126" customFormat="1" ht="10.5" x14ac:dyDescent="0.2">
      <c r="A518" s="120" t="str">
        <f t="shared" si="51"/>
        <v>L50-E-48-06-35-80-MULT-25X33POUS270270</v>
      </c>
      <c r="B518" s="121">
        <v>45576</v>
      </c>
      <c r="C518" s="120" t="s">
        <v>939</v>
      </c>
      <c r="D518" s="278" t="s">
        <v>363</v>
      </c>
      <c r="E518" s="108" t="s">
        <v>87</v>
      </c>
      <c r="F518" s="108" t="s">
        <v>940</v>
      </c>
      <c r="G518" s="108">
        <v>30850401</v>
      </c>
      <c r="H518" s="183">
        <v>0</v>
      </c>
      <c r="I518" s="115">
        <v>2</v>
      </c>
      <c r="J518" s="111">
        <f>VLOOKUP(G518,'[2]Seguimiento WOS TROV'!$H:$L,5,0)</f>
        <v>2</v>
      </c>
      <c r="K518" s="116">
        <f>VLOOKUP(G518,'[2]Seguimiento WOS TROV'!$H:$M,6,0)</f>
        <v>0</v>
      </c>
      <c r="L518" s="116">
        <f>VLOOKUP(G518,'[2]Seguimiento WOS TROV'!$H:$N,7,0)</f>
        <v>0</v>
      </c>
      <c r="M518" s="116">
        <f>VLOOKUP(G518,'[2]Seguimiento WOS TROV'!$H:$O,8,0)</f>
        <v>0</v>
      </c>
      <c r="N518" s="125">
        <f t="shared" si="52"/>
        <v>0</v>
      </c>
      <c r="O518" s="125">
        <f t="shared" si="53"/>
        <v>0</v>
      </c>
      <c r="P518" s="269">
        <v>0</v>
      </c>
      <c r="Q518" s="270">
        <f t="shared" si="54"/>
        <v>0</v>
      </c>
      <c r="R518" s="119">
        <v>45583</v>
      </c>
      <c r="S518" s="119"/>
      <c r="T518" s="117">
        <f t="shared" si="49"/>
        <v>45586</v>
      </c>
      <c r="U518" s="117">
        <f t="shared" si="50"/>
        <v>45587</v>
      </c>
      <c r="V518" s="117" t="s">
        <v>560</v>
      </c>
      <c r="W518" s="162" t="s">
        <v>561</v>
      </c>
      <c r="X518" s="162" t="s">
        <v>561</v>
      </c>
      <c r="Y518" s="162"/>
      <c r="Z518" s="108"/>
      <c r="AA518" s="108"/>
      <c r="AB518" s="108"/>
      <c r="AC518" s="118"/>
    </row>
    <row r="519" spans="1:29" s="126" customFormat="1" ht="10.5" x14ac:dyDescent="0.2">
      <c r="A519" s="120" t="str">
        <f t="shared" si="51"/>
        <v>L50-E-48-08-35-80-MULT-ASYMPOUS270147</v>
      </c>
      <c r="B519" s="121">
        <v>45576</v>
      </c>
      <c r="C519" s="120" t="s">
        <v>941</v>
      </c>
      <c r="D519" s="278" t="s">
        <v>363</v>
      </c>
      <c r="E519" s="108" t="s">
        <v>87</v>
      </c>
      <c r="F519" s="108" t="s">
        <v>942</v>
      </c>
      <c r="G519" s="108">
        <v>30850402</v>
      </c>
      <c r="H519" s="183">
        <v>0</v>
      </c>
      <c r="I519" s="115">
        <v>1</v>
      </c>
      <c r="J519" s="111">
        <f>VLOOKUP(G519,'[2]Seguimiento WOS TROV'!$H:$L,5,0)</f>
        <v>1</v>
      </c>
      <c r="K519" s="116">
        <f>VLOOKUP(G519,'[2]Seguimiento WOS TROV'!$H:$M,6,0)</f>
        <v>0</v>
      </c>
      <c r="L519" s="116">
        <f>VLOOKUP(G519,'[2]Seguimiento WOS TROV'!$H:$N,7,0)</f>
        <v>0</v>
      </c>
      <c r="M519" s="116">
        <f>VLOOKUP(G519,'[2]Seguimiento WOS TROV'!$H:$O,8,0)</f>
        <v>0</v>
      </c>
      <c r="N519" s="125">
        <f t="shared" si="52"/>
        <v>0</v>
      </c>
      <c r="O519" s="125">
        <f t="shared" si="53"/>
        <v>0</v>
      </c>
      <c r="P519" s="269">
        <v>132.16</v>
      </c>
      <c r="Q519" s="270">
        <f t="shared" si="54"/>
        <v>0</v>
      </c>
      <c r="R519" s="119">
        <v>45583</v>
      </c>
      <c r="S519" s="119"/>
      <c r="T519" s="117">
        <f t="shared" si="49"/>
        <v>45586</v>
      </c>
      <c r="U519" s="117">
        <f t="shared" si="50"/>
        <v>45587</v>
      </c>
      <c r="V519" s="117" t="s">
        <v>560</v>
      </c>
      <c r="W519" s="162" t="s">
        <v>561</v>
      </c>
      <c r="X519" s="162" t="s">
        <v>561</v>
      </c>
      <c r="Y519" s="162"/>
      <c r="Z519" s="108"/>
      <c r="AA519" s="108"/>
      <c r="AB519" s="108"/>
      <c r="AC519" s="118"/>
    </row>
    <row r="520" spans="1:29" s="126" customFormat="1" ht="10.5" x14ac:dyDescent="0.2">
      <c r="A520" s="120" t="str">
        <f t="shared" si="51"/>
        <v>L50-E-48-12-40-80-MULT-25X25POUS270377</v>
      </c>
      <c r="B520" s="121">
        <v>45576</v>
      </c>
      <c r="C520" s="120" t="s">
        <v>943</v>
      </c>
      <c r="D520" s="278" t="s">
        <v>363</v>
      </c>
      <c r="E520" s="108" t="s">
        <v>87</v>
      </c>
      <c r="F520" s="108" t="s">
        <v>944</v>
      </c>
      <c r="G520" s="108">
        <v>30850403</v>
      </c>
      <c r="H520" s="183">
        <v>0</v>
      </c>
      <c r="I520" s="115">
        <v>1</v>
      </c>
      <c r="J520" s="111">
        <f>VLOOKUP(G520,'[2]Seguimiento WOS TROV'!$H:$L,5,0)</f>
        <v>1</v>
      </c>
      <c r="K520" s="116">
        <f>VLOOKUP(G520,'[2]Seguimiento WOS TROV'!$H:$M,6,0)</f>
        <v>0</v>
      </c>
      <c r="L520" s="116">
        <f>VLOOKUP(G520,'[2]Seguimiento WOS TROV'!$H:$N,7,0)</f>
        <v>0</v>
      </c>
      <c r="M520" s="116">
        <f>VLOOKUP(G520,'[2]Seguimiento WOS TROV'!$H:$O,8,0)</f>
        <v>0</v>
      </c>
      <c r="N520" s="125">
        <f t="shared" si="52"/>
        <v>0</v>
      </c>
      <c r="O520" s="125">
        <f t="shared" si="53"/>
        <v>0</v>
      </c>
      <c r="P520" s="269">
        <v>0</v>
      </c>
      <c r="Q520" s="270">
        <f t="shared" si="54"/>
        <v>0</v>
      </c>
      <c r="R520" s="119">
        <v>45583</v>
      </c>
      <c r="S520" s="119"/>
      <c r="T520" s="117">
        <f t="shared" si="49"/>
        <v>45586</v>
      </c>
      <c r="U520" s="117">
        <f t="shared" si="50"/>
        <v>45587</v>
      </c>
      <c r="V520" s="117" t="s">
        <v>560</v>
      </c>
      <c r="W520" s="162" t="s">
        <v>561</v>
      </c>
      <c r="X520" s="162" t="s">
        <v>561</v>
      </c>
      <c r="Y520" s="162"/>
      <c r="Z520" s="108"/>
      <c r="AA520" s="108"/>
      <c r="AB520" s="108"/>
      <c r="AC520" s="118"/>
    </row>
    <row r="521" spans="1:29" s="126" customFormat="1" ht="10.5" x14ac:dyDescent="0.2">
      <c r="A521" s="120" t="str">
        <f t="shared" si="51"/>
        <v>L50-E-48-12-40-80-MULT-9X17POUS270189</v>
      </c>
      <c r="B521" s="121">
        <v>45576</v>
      </c>
      <c r="C521" s="120" t="s">
        <v>945</v>
      </c>
      <c r="D521" s="278" t="s">
        <v>363</v>
      </c>
      <c r="E521" s="108" t="s">
        <v>87</v>
      </c>
      <c r="F521" s="108" t="s">
        <v>946</v>
      </c>
      <c r="G521" s="108">
        <v>30850404</v>
      </c>
      <c r="H521" s="183">
        <v>0</v>
      </c>
      <c r="I521" s="115">
        <v>1</v>
      </c>
      <c r="J521" s="111">
        <f>VLOOKUP(G521,'[2]Seguimiento WOS TROV'!$H:$L,5,0)</f>
        <v>1</v>
      </c>
      <c r="K521" s="116">
        <f>VLOOKUP(G521,'[2]Seguimiento WOS TROV'!$H:$M,6,0)</f>
        <v>0</v>
      </c>
      <c r="L521" s="116">
        <f>VLOOKUP(G521,'[2]Seguimiento WOS TROV'!$H:$N,7,0)</f>
        <v>0</v>
      </c>
      <c r="M521" s="116">
        <f>VLOOKUP(G521,'[2]Seguimiento WOS TROV'!$H:$O,8,0)</f>
        <v>0</v>
      </c>
      <c r="N521" s="125">
        <f t="shared" si="52"/>
        <v>0</v>
      </c>
      <c r="O521" s="125">
        <f t="shared" si="53"/>
        <v>0</v>
      </c>
      <c r="P521" s="269">
        <v>0</v>
      </c>
      <c r="Q521" s="270">
        <f t="shared" si="54"/>
        <v>0</v>
      </c>
      <c r="R521" s="119">
        <v>45583</v>
      </c>
      <c r="S521" s="119"/>
      <c r="T521" s="117">
        <f t="shared" si="49"/>
        <v>45586</v>
      </c>
      <c r="U521" s="117">
        <f t="shared" si="50"/>
        <v>45587</v>
      </c>
      <c r="V521" s="117" t="s">
        <v>560</v>
      </c>
      <c r="W521" s="162" t="s">
        <v>561</v>
      </c>
      <c r="X521" s="162" t="s">
        <v>561</v>
      </c>
      <c r="Y521" s="162"/>
      <c r="Z521" s="108"/>
      <c r="AA521" s="108"/>
      <c r="AB521" s="108"/>
      <c r="AC521" s="118"/>
    </row>
    <row r="522" spans="1:29" s="126" customFormat="1" ht="10.5" x14ac:dyDescent="0.2">
      <c r="A522" s="120" t="str">
        <f t="shared" si="51"/>
        <v>L50-E-48-10-40-90-MULT-9X29POUS270711</v>
      </c>
      <c r="B522" s="121">
        <v>45582</v>
      </c>
      <c r="C522" s="120" t="s">
        <v>951</v>
      </c>
      <c r="D522" s="278" t="s">
        <v>363</v>
      </c>
      <c r="E522" s="108" t="s">
        <v>87</v>
      </c>
      <c r="F522" s="108" t="s">
        <v>952</v>
      </c>
      <c r="G522" s="108">
        <v>30850411</v>
      </c>
      <c r="H522" s="183">
        <v>0</v>
      </c>
      <c r="I522" s="115">
        <v>16</v>
      </c>
      <c r="J522" s="111">
        <f>VLOOKUP(G522,'[2]Seguimiento WOS TROV'!$H:$L,5,0)</f>
        <v>16</v>
      </c>
      <c r="K522" s="116">
        <f>VLOOKUP(G522,'[2]Seguimiento WOS TROV'!$H:$M,6,0)</f>
        <v>0</v>
      </c>
      <c r="L522" s="116">
        <f>VLOOKUP(G522,'[2]Seguimiento WOS TROV'!$H:$N,7,0)</f>
        <v>0</v>
      </c>
      <c r="M522" s="116">
        <f>VLOOKUP(G522,'[2]Seguimiento WOS TROV'!$H:$O,8,0)</f>
        <v>0</v>
      </c>
      <c r="N522" s="125">
        <f t="shared" si="52"/>
        <v>0</v>
      </c>
      <c r="O522" s="125">
        <f t="shared" si="53"/>
        <v>0</v>
      </c>
      <c r="P522" s="269">
        <v>0</v>
      </c>
      <c r="Q522" s="270">
        <f t="shared" si="54"/>
        <v>0</v>
      </c>
      <c r="R522" s="119">
        <v>45586</v>
      </c>
      <c r="S522" s="119"/>
      <c r="T522" s="117">
        <f t="shared" si="49"/>
        <v>45587</v>
      </c>
      <c r="U522" s="117">
        <f t="shared" si="50"/>
        <v>45588</v>
      </c>
      <c r="V522" s="117" t="s">
        <v>560</v>
      </c>
      <c r="W522" s="162" t="s">
        <v>561</v>
      </c>
      <c r="X522" s="162" t="s">
        <v>561</v>
      </c>
      <c r="Y522" s="162"/>
      <c r="Z522" s="108"/>
      <c r="AA522" s="108"/>
      <c r="AB522" s="108"/>
      <c r="AC522" s="118"/>
    </row>
    <row r="523" spans="1:29" s="126" customFormat="1" ht="10.5" x14ac:dyDescent="0.2">
      <c r="A523" s="120" t="str">
        <f t="shared" si="51"/>
        <v>L50-E-48-04-40-90-MULT-15X65POUS270421</v>
      </c>
      <c r="B523" s="121">
        <v>45582</v>
      </c>
      <c r="C523" s="120" t="s">
        <v>953</v>
      </c>
      <c r="D523" s="278" t="s">
        <v>363</v>
      </c>
      <c r="E523" s="108" t="s">
        <v>87</v>
      </c>
      <c r="F523" s="108" t="s">
        <v>954</v>
      </c>
      <c r="G523" s="108">
        <v>30850412</v>
      </c>
      <c r="H523" s="183">
        <v>0</v>
      </c>
      <c r="I523" s="115">
        <v>2</v>
      </c>
      <c r="J523" s="111">
        <f>VLOOKUP(G523,'[2]Seguimiento WOS TROV'!$H:$L,5,0)</f>
        <v>2</v>
      </c>
      <c r="K523" s="116">
        <f>VLOOKUP(G523,'[2]Seguimiento WOS TROV'!$H:$M,6,0)</f>
        <v>0</v>
      </c>
      <c r="L523" s="116">
        <f>VLOOKUP(G523,'[2]Seguimiento WOS TROV'!$H:$N,7,0)</f>
        <v>0</v>
      </c>
      <c r="M523" s="116">
        <f>VLOOKUP(G523,'[2]Seguimiento WOS TROV'!$H:$O,8,0)</f>
        <v>0</v>
      </c>
      <c r="N523" s="125">
        <f t="shared" si="52"/>
        <v>0</v>
      </c>
      <c r="O523" s="125">
        <f t="shared" si="53"/>
        <v>0</v>
      </c>
      <c r="P523" s="269">
        <v>0</v>
      </c>
      <c r="Q523" s="270">
        <f t="shared" si="54"/>
        <v>0</v>
      </c>
      <c r="R523" s="119">
        <v>45586</v>
      </c>
      <c r="S523" s="119"/>
      <c r="T523" s="117">
        <f t="shared" si="49"/>
        <v>45587</v>
      </c>
      <c r="U523" s="117">
        <f t="shared" si="50"/>
        <v>45588</v>
      </c>
      <c r="V523" s="117" t="s">
        <v>560</v>
      </c>
      <c r="W523" s="162" t="s">
        <v>561</v>
      </c>
      <c r="X523" s="162" t="s">
        <v>561</v>
      </c>
      <c r="Y523" s="162"/>
      <c r="Z523" s="108"/>
      <c r="AA523" s="108"/>
      <c r="AB523" s="108"/>
      <c r="AC523" s="118"/>
    </row>
    <row r="524" spans="1:29" s="126" customFormat="1" ht="10.5" x14ac:dyDescent="0.2">
      <c r="A524" s="120" t="str">
        <f t="shared" si="51"/>
        <v>L50-E-48-12-40-90-MULT-ASYMPOUS270695</v>
      </c>
      <c r="B524" s="121">
        <v>45582</v>
      </c>
      <c r="C524" s="120" t="s">
        <v>955</v>
      </c>
      <c r="D524" s="278" t="s">
        <v>363</v>
      </c>
      <c r="E524" s="108" t="s">
        <v>87</v>
      </c>
      <c r="F524" s="108" t="s">
        <v>956</v>
      </c>
      <c r="G524" s="108">
        <v>30850413</v>
      </c>
      <c r="H524" s="183">
        <v>0</v>
      </c>
      <c r="I524" s="115">
        <v>1</v>
      </c>
      <c r="J524" s="111">
        <f>VLOOKUP(G524,'[2]Seguimiento WOS TROV'!$H:$L,5,0)</f>
        <v>1</v>
      </c>
      <c r="K524" s="116">
        <f>VLOOKUP(G524,'[2]Seguimiento WOS TROV'!$H:$M,6,0)</f>
        <v>0</v>
      </c>
      <c r="L524" s="116">
        <f>VLOOKUP(G524,'[2]Seguimiento WOS TROV'!$H:$N,7,0)</f>
        <v>0</v>
      </c>
      <c r="M524" s="116">
        <f>VLOOKUP(G524,'[2]Seguimiento WOS TROV'!$H:$O,8,0)</f>
        <v>0</v>
      </c>
      <c r="N524" s="125">
        <f t="shared" si="52"/>
        <v>0</v>
      </c>
      <c r="O524" s="125">
        <f t="shared" si="53"/>
        <v>0</v>
      </c>
      <c r="P524" s="269">
        <v>133.15</v>
      </c>
      <c r="Q524" s="270">
        <f t="shared" si="54"/>
        <v>0</v>
      </c>
      <c r="R524" s="119">
        <v>45586</v>
      </c>
      <c r="S524" s="119"/>
      <c r="T524" s="117">
        <f t="shared" si="49"/>
        <v>45587</v>
      </c>
      <c r="U524" s="117">
        <f t="shared" si="50"/>
        <v>45588</v>
      </c>
      <c r="V524" s="117" t="s">
        <v>560</v>
      </c>
      <c r="W524" s="162" t="s">
        <v>561</v>
      </c>
      <c r="X524" s="162" t="s">
        <v>561</v>
      </c>
      <c r="Y524" s="162"/>
      <c r="Z524" s="108"/>
      <c r="AA524" s="108"/>
      <c r="AB524" s="108"/>
      <c r="AC524" s="118"/>
    </row>
    <row r="525" spans="1:29" s="126" customFormat="1" ht="10.5" x14ac:dyDescent="0.2">
      <c r="A525" s="120" t="str">
        <f t="shared" si="51"/>
        <v>L35-I-48-08-27-80-MULT-120POUS270720</v>
      </c>
      <c r="B525" s="121">
        <v>45582</v>
      </c>
      <c r="C525" s="120" t="s">
        <v>507</v>
      </c>
      <c r="D525" s="278" t="s">
        <v>364</v>
      </c>
      <c r="E525" s="108" t="s">
        <v>87</v>
      </c>
      <c r="F525" s="108" t="s">
        <v>957</v>
      </c>
      <c r="G525" s="108">
        <v>30850414</v>
      </c>
      <c r="H525" s="183">
        <v>0</v>
      </c>
      <c r="I525" s="115">
        <v>6</v>
      </c>
      <c r="J525" s="111">
        <f>VLOOKUP(G525,'[2]Seguimiento WOS TROV'!$H:$L,5,0)</f>
        <v>6</v>
      </c>
      <c r="K525" s="116">
        <f>VLOOKUP(G525,'[2]Seguimiento WOS TROV'!$H:$M,6,0)</f>
        <v>0</v>
      </c>
      <c r="L525" s="116">
        <f>VLOOKUP(G525,'[2]Seguimiento WOS TROV'!$H:$N,7,0)</f>
        <v>0</v>
      </c>
      <c r="M525" s="116">
        <f>VLOOKUP(G525,'[2]Seguimiento WOS TROV'!$H:$O,8,0)</f>
        <v>0</v>
      </c>
      <c r="N525" s="125">
        <f t="shared" si="52"/>
        <v>0</v>
      </c>
      <c r="O525" s="125">
        <f t="shared" si="53"/>
        <v>0</v>
      </c>
      <c r="P525" s="269">
        <v>99.6</v>
      </c>
      <c r="Q525" s="270">
        <f t="shared" si="54"/>
        <v>0</v>
      </c>
      <c r="R525" s="119">
        <v>45586</v>
      </c>
      <c r="S525" s="119"/>
      <c r="T525" s="117">
        <f t="shared" si="49"/>
        <v>45587</v>
      </c>
      <c r="U525" s="117">
        <f t="shared" si="50"/>
        <v>45588</v>
      </c>
      <c r="V525" s="117" t="s">
        <v>560</v>
      </c>
      <c r="W525" s="162" t="s">
        <v>561</v>
      </c>
      <c r="X525" s="162" t="s">
        <v>561</v>
      </c>
      <c r="Y525" s="162"/>
      <c r="Z525" s="108"/>
      <c r="AA525" s="108"/>
      <c r="AB525" s="108"/>
      <c r="AC525" s="118"/>
    </row>
    <row r="526" spans="1:29" s="126" customFormat="1" ht="10.5" x14ac:dyDescent="0.2">
      <c r="A526" s="120" t="str">
        <f t="shared" si="51"/>
        <v>L35-I-48-10-GR-MULT-120POUS270737</v>
      </c>
      <c r="B526" s="121">
        <v>45582</v>
      </c>
      <c r="C526" s="120" t="s">
        <v>959</v>
      </c>
      <c r="D526" s="278" t="s">
        <v>364</v>
      </c>
      <c r="E526" s="108" t="s">
        <v>87</v>
      </c>
      <c r="F526" s="108" t="s">
        <v>960</v>
      </c>
      <c r="G526" s="108">
        <v>30850416</v>
      </c>
      <c r="H526" s="183">
        <v>0</v>
      </c>
      <c r="I526" s="115">
        <v>4</v>
      </c>
      <c r="J526" s="111">
        <f>VLOOKUP(G526,'[2]Seguimiento WOS TROV'!$H:$L,5,0)</f>
        <v>4</v>
      </c>
      <c r="K526" s="116">
        <f>VLOOKUP(G526,'[2]Seguimiento WOS TROV'!$H:$M,6,0)</f>
        <v>0</v>
      </c>
      <c r="L526" s="116">
        <f>VLOOKUP(G526,'[2]Seguimiento WOS TROV'!$H:$N,7,0)</f>
        <v>0</v>
      </c>
      <c r="M526" s="116">
        <f>VLOOKUP(G526,'[2]Seguimiento WOS TROV'!$H:$O,8,0)</f>
        <v>0</v>
      </c>
      <c r="N526" s="125">
        <f t="shared" si="52"/>
        <v>0</v>
      </c>
      <c r="O526" s="125">
        <f t="shared" si="53"/>
        <v>0</v>
      </c>
      <c r="P526" s="269">
        <v>0</v>
      </c>
      <c r="Q526" s="270">
        <f t="shared" si="54"/>
        <v>0</v>
      </c>
      <c r="R526" s="119">
        <v>45586</v>
      </c>
      <c r="S526" s="119"/>
      <c r="T526" s="117">
        <f t="shared" si="49"/>
        <v>45587</v>
      </c>
      <c r="U526" s="117">
        <f t="shared" si="50"/>
        <v>45588</v>
      </c>
      <c r="V526" s="117" t="s">
        <v>560</v>
      </c>
      <c r="W526" s="162" t="s">
        <v>561</v>
      </c>
      <c r="X526" s="162" t="s">
        <v>561</v>
      </c>
      <c r="Y526" s="162"/>
      <c r="Z526" s="108"/>
      <c r="AA526" s="108"/>
      <c r="AB526" s="108"/>
      <c r="AC526" s="118"/>
    </row>
    <row r="527" spans="1:29" s="126" customFormat="1" ht="10.5" x14ac:dyDescent="0.2">
      <c r="A527" s="120" t="str">
        <f t="shared" si="51"/>
        <v>L50-I-12-06-30-90-MULT-40X40POUS270114</v>
      </c>
      <c r="B527" s="121">
        <v>45582</v>
      </c>
      <c r="C527" s="120" t="s">
        <v>961</v>
      </c>
      <c r="D527" s="278" t="s">
        <v>361</v>
      </c>
      <c r="E527" s="108" t="s">
        <v>87</v>
      </c>
      <c r="F527" s="108" t="s">
        <v>667</v>
      </c>
      <c r="G527" s="108">
        <v>30850419</v>
      </c>
      <c r="H527" s="183">
        <v>0</v>
      </c>
      <c r="I527" s="115">
        <v>2</v>
      </c>
      <c r="J527" s="111">
        <f>VLOOKUP(G527,'[2]Seguimiento WOS TROV'!$H:$L,5,0)</f>
        <v>2</v>
      </c>
      <c r="K527" s="116">
        <f>VLOOKUP(G527,'[2]Seguimiento WOS TROV'!$H:$M,6,0)</f>
        <v>0</v>
      </c>
      <c r="L527" s="116">
        <f>VLOOKUP(G527,'[2]Seguimiento WOS TROV'!$H:$N,7,0)</f>
        <v>0</v>
      </c>
      <c r="M527" s="116">
        <f>VLOOKUP(G527,'[2]Seguimiento WOS TROV'!$H:$O,8,0)</f>
        <v>0</v>
      </c>
      <c r="N527" s="125">
        <f t="shared" si="52"/>
        <v>0</v>
      </c>
      <c r="O527" s="125">
        <f t="shared" si="53"/>
        <v>0</v>
      </c>
      <c r="P527" s="269">
        <v>0</v>
      </c>
      <c r="Q527" s="270">
        <f t="shared" si="54"/>
        <v>0</v>
      </c>
      <c r="R527" s="119">
        <v>45586</v>
      </c>
      <c r="S527" s="119"/>
      <c r="T527" s="117">
        <f t="shared" si="49"/>
        <v>45587</v>
      </c>
      <c r="U527" s="117">
        <f t="shared" si="50"/>
        <v>45588</v>
      </c>
      <c r="V527" s="117" t="s">
        <v>560</v>
      </c>
      <c r="W527" s="162" t="s">
        <v>561</v>
      </c>
      <c r="X527" s="162" t="s">
        <v>561</v>
      </c>
      <c r="Y527" s="162"/>
      <c r="Z527" s="108"/>
      <c r="AA527" s="108"/>
      <c r="AB527" s="108"/>
      <c r="AC527" s="118"/>
    </row>
    <row r="528" spans="1:29" s="126" customFormat="1" ht="10.5" x14ac:dyDescent="0.2">
      <c r="A528" s="120" t="str">
        <f t="shared" si="51"/>
        <v>L50-I-12-06-30-90-MULT-9X29POUS270114</v>
      </c>
      <c r="B528" s="121">
        <v>45582</v>
      </c>
      <c r="C528" s="120" t="s">
        <v>376</v>
      </c>
      <c r="D528" s="278" t="s">
        <v>361</v>
      </c>
      <c r="E528" s="108" t="s">
        <v>87</v>
      </c>
      <c r="F528" s="108" t="s">
        <v>667</v>
      </c>
      <c r="G528" s="108">
        <v>30850420</v>
      </c>
      <c r="H528" s="183">
        <v>0</v>
      </c>
      <c r="I528" s="115">
        <v>2</v>
      </c>
      <c r="J528" s="111">
        <f>VLOOKUP(G528,'[2]Seguimiento WOS TROV'!$H:$L,5,0)</f>
        <v>2</v>
      </c>
      <c r="K528" s="116">
        <f>VLOOKUP(G528,'[2]Seguimiento WOS TROV'!$H:$M,6,0)</f>
        <v>0</v>
      </c>
      <c r="L528" s="116">
        <f>VLOOKUP(G528,'[2]Seguimiento WOS TROV'!$H:$N,7,0)</f>
        <v>0</v>
      </c>
      <c r="M528" s="116">
        <f>VLOOKUP(G528,'[2]Seguimiento WOS TROV'!$H:$O,8,0)</f>
        <v>0</v>
      </c>
      <c r="N528" s="125">
        <f t="shared" si="52"/>
        <v>0</v>
      </c>
      <c r="O528" s="125">
        <f t="shared" si="53"/>
        <v>0</v>
      </c>
      <c r="P528" s="269">
        <v>50.53</v>
      </c>
      <c r="Q528" s="270">
        <f t="shared" si="54"/>
        <v>0</v>
      </c>
      <c r="R528" s="119">
        <v>45586</v>
      </c>
      <c r="S528" s="119"/>
      <c r="T528" s="117">
        <f t="shared" si="49"/>
        <v>45587</v>
      </c>
      <c r="U528" s="117">
        <f t="shared" si="50"/>
        <v>45588</v>
      </c>
      <c r="V528" s="117" t="s">
        <v>560</v>
      </c>
      <c r="W528" s="162" t="s">
        <v>561</v>
      </c>
      <c r="X528" s="162" t="s">
        <v>561</v>
      </c>
      <c r="Y528" s="162"/>
      <c r="Z528" s="108"/>
      <c r="AA528" s="108"/>
      <c r="AB528" s="108"/>
      <c r="AC528" s="118"/>
    </row>
    <row r="529" spans="1:29" s="126" customFormat="1" ht="13" x14ac:dyDescent="0.2">
      <c r="A529" s="120" t="str">
        <f t="shared" si="51"/>
        <v>L50-E-48-04-35-80-MULT-55X25POUS270213</v>
      </c>
      <c r="B529" s="121">
        <v>45583</v>
      </c>
      <c r="C529" s="64" t="s">
        <v>924</v>
      </c>
      <c r="D529" s="278" t="s">
        <v>363</v>
      </c>
      <c r="E529" s="108" t="s">
        <v>87</v>
      </c>
      <c r="F529" s="135" t="s">
        <v>619</v>
      </c>
      <c r="G529" s="108">
        <v>30850426</v>
      </c>
      <c r="H529" s="183">
        <v>0</v>
      </c>
      <c r="I529" s="115">
        <v>117</v>
      </c>
      <c r="J529" s="111">
        <f>VLOOKUP(G529,'[2]Seguimiento WOS TROV'!$H:$L,5,0)</f>
        <v>117</v>
      </c>
      <c r="K529" s="116">
        <f>VLOOKUP(G529,'[2]Seguimiento WOS TROV'!$H:$M,6,0)</f>
        <v>0</v>
      </c>
      <c r="L529" s="116">
        <f>VLOOKUP(G529,'[2]Seguimiento WOS TROV'!$H:$N,7,0)</f>
        <v>0</v>
      </c>
      <c r="M529" s="116">
        <f>VLOOKUP(G529,'[2]Seguimiento WOS TROV'!$H:$O,8,0)</f>
        <v>0</v>
      </c>
      <c r="N529" s="125">
        <f t="shared" si="52"/>
        <v>0</v>
      </c>
      <c r="O529" s="125">
        <f t="shared" si="53"/>
        <v>0</v>
      </c>
      <c r="P529" s="269">
        <v>0</v>
      </c>
      <c r="Q529" s="270">
        <f t="shared" si="54"/>
        <v>0</v>
      </c>
      <c r="R529" s="119">
        <v>45587</v>
      </c>
      <c r="S529" s="119"/>
      <c r="T529" s="117">
        <f t="shared" si="49"/>
        <v>45588</v>
      </c>
      <c r="U529" s="117">
        <f t="shared" si="50"/>
        <v>45589</v>
      </c>
      <c r="V529" s="117" t="s">
        <v>560</v>
      </c>
      <c r="W529" s="162" t="s">
        <v>561</v>
      </c>
      <c r="X529" s="162" t="s">
        <v>561</v>
      </c>
      <c r="Y529" s="162"/>
      <c r="Z529" s="108"/>
      <c r="AA529" s="108"/>
      <c r="AB529" s="108"/>
      <c r="AC529" s="118"/>
    </row>
    <row r="530" spans="1:29" s="126" customFormat="1" ht="13" x14ac:dyDescent="0.2">
      <c r="A530" s="120" t="str">
        <f t="shared" si="51"/>
        <v>L35-I-48-10-30-90-MULT-120POUS270209</v>
      </c>
      <c r="B530" s="121">
        <v>45583</v>
      </c>
      <c r="C530" s="64" t="s">
        <v>981</v>
      </c>
      <c r="D530" s="278" t="s">
        <v>364</v>
      </c>
      <c r="E530" s="108" t="s">
        <v>87</v>
      </c>
      <c r="F530" s="135" t="s">
        <v>473</v>
      </c>
      <c r="G530" s="108">
        <v>30850422</v>
      </c>
      <c r="H530" s="183">
        <v>0</v>
      </c>
      <c r="I530" s="115">
        <v>60</v>
      </c>
      <c r="J530" s="111">
        <f>VLOOKUP(G530,'[2]Seguimiento WOS TROV'!$H:$L,5,0)</f>
        <v>60</v>
      </c>
      <c r="K530" s="116">
        <f>VLOOKUP(G530,'[2]Seguimiento WOS TROV'!$H:$M,6,0)</f>
        <v>0</v>
      </c>
      <c r="L530" s="116">
        <f>VLOOKUP(G530,'[2]Seguimiento WOS TROV'!$H:$N,7,0)</f>
        <v>0</v>
      </c>
      <c r="M530" s="116">
        <f>VLOOKUP(G530,'[2]Seguimiento WOS TROV'!$H:$O,8,0)</f>
        <v>0</v>
      </c>
      <c r="N530" s="125">
        <f t="shared" si="52"/>
        <v>0</v>
      </c>
      <c r="O530" s="125">
        <f t="shared" si="53"/>
        <v>0</v>
      </c>
      <c r="P530" s="269">
        <v>116.45</v>
      </c>
      <c r="Q530" s="270">
        <f t="shared" si="54"/>
        <v>0</v>
      </c>
      <c r="R530" s="119">
        <v>45587</v>
      </c>
      <c r="S530" s="119"/>
      <c r="T530" s="117">
        <f t="shared" ref="T530:T593" si="55">WORKDAY(R530,1)</f>
        <v>45588</v>
      </c>
      <c r="U530" s="117">
        <f t="shared" si="50"/>
        <v>45589</v>
      </c>
      <c r="V530" s="117" t="s">
        <v>560</v>
      </c>
      <c r="W530" s="162" t="s">
        <v>561</v>
      </c>
      <c r="X530" s="162" t="s">
        <v>561</v>
      </c>
      <c r="Y530" s="162" t="e">
        <f>VLOOKUP(G530,[4]Sheet14!$A:$A,1,0)</f>
        <v>#N/A</v>
      </c>
      <c r="Z530" s="108"/>
      <c r="AA530" s="108"/>
      <c r="AB530" s="108"/>
      <c r="AC530" s="118"/>
    </row>
    <row r="531" spans="1:29" s="126" customFormat="1" ht="13" x14ac:dyDescent="0.2">
      <c r="A531" s="120" t="str">
        <f t="shared" si="51"/>
        <v>L35-I-48-12-30-90-MULT-120POUS270096</v>
      </c>
      <c r="B531" s="121">
        <v>45583</v>
      </c>
      <c r="C531" s="64" t="s">
        <v>130</v>
      </c>
      <c r="D531" s="278" t="s">
        <v>364</v>
      </c>
      <c r="E531" s="108" t="s">
        <v>87</v>
      </c>
      <c r="F531" s="135" t="s">
        <v>480</v>
      </c>
      <c r="G531" s="108">
        <v>30850424</v>
      </c>
      <c r="H531" s="183">
        <v>0</v>
      </c>
      <c r="I531" s="115">
        <v>18</v>
      </c>
      <c r="J531" s="111">
        <f>VLOOKUP(G531,'[2]Seguimiento WOS TROV'!$H:$L,5,0)</f>
        <v>18</v>
      </c>
      <c r="K531" s="116">
        <f>VLOOKUP(G531,'[2]Seguimiento WOS TROV'!$H:$M,6,0)</f>
        <v>0</v>
      </c>
      <c r="L531" s="116">
        <f>VLOOKUP(G531,'[2]Seguimiento WOS TROV'!$H:$N,7,0)</f>
        <v>0</v>
      </c>
      <c r="M531" s="116">
        <f>VLOOKUP(G531,'[2]Seguimiento WOS TROV'!$H:$O,8,0)</f>
        <v>0</v>
      </c>
      <c r="N531" s="125">
        <f t="shared" si="52"/>
        <v>0</v>
      </c>
      <c r="O531" s="125">
        <f t="shared" si="53"/>
        <v>0</v>
      </c>
      <c r="P531" s="269">
        <v>0</v>
      </c>
      <c r="Q531" s="270">
        <f t="shared" si="54"/>
        <v>0</v>
      </c>
      <c r="R531" s="119">
        <v>45587</v>
      </c>
      <c r="S531" s="119"/>
      <c r="T531" s="117">
        <f t="shared" si="55"/>
        <v>45588</v>
      </c>
      <c r="U531" s="117">
        <f t="shared" si="50"/>
        <v>45589</v>
      </c>
      <c r="V531" s="117" t="s">
        <v>560</v>
      </c>
      <c r="W531" s="162" t="s">
        <v>561</v>
      </c>
      <c r="X531" s="162" t="s">
        <v>561</v>
      </c>
      <c r="Y531" s="162"/>
      <c r="Z531" s="108"/>
      <c r="AA531" s="108"/>
      <c r="AB531" s="108"/>
      <c r="AC531" s="118"/>
    </row>
    <row r="532" spans="1:29" s="126" customFormat="1" ht="13" x14ac:dyDescent="0.2">
      <c r="A532" s="120" t="str">
        <f t="shared" si="51"/>
        <v>L50-E-48-12-35-80-MULT-LOLPOUS270694</v>
      </c>
      <c r="B532" s="121">
        <v>45583</v>
      </c>
      <c r="C532" s="64" t="s">
        <v>984</v>
      </c>
      <c r="D532" s="278" t="s">
        <v>363</v>
      </c>
      <c r="E532" s="108" t="s">
        <v>87</v>
      </c>
      <c r="F532" s="135" t="s">
        <v>985</v>
      </c>
      <c r="G532" s="108">
        <v>30850435</v>
      </c>
      <c r="H532" s="183">
        <v>0</v>
      </c>
      <c r="I532" s="115">
        <v>7</v>
      </c>
      <c r="J532" s="111">
        <f>VLOOKUP(G532,'[2]Seguimiento WOS TROV'!$H:$L,5,0)</f>
        <v>7</v>
      </c>
      <c r="K532" s="116">
        <f>VLOOKUP(G532,'[2]Seguimiento WOS TROV'!$H:$M,6,0)</f>
        <v>0</v>
      </c>
      <c r="L532" s="116">
        <f>VLOOKUP(G532,'[2]Seguimiento WOS TROV'!$H:$N,7,0)</f>
        <v>0</v>
      </c>
      <c r="M532" s="116">
        <f>VLOOKUP(G532,'[2]Seguimiento WOS TROV'!$H:$O,8,0)</f>
        <v>0</v>
      </c>
      <c r="N532" s="125">
        <f t="shared" si="52"/>
        <v>0</v>
      </c>
      <c r="O532" s="125">
        <f t="shared" si="53"/>
        <v>0</v>
      </c>
      <c r="P532" s="269">
        <v>0</v>
      </c>
      <c r="Q532" s="270">
        <f t="shared" si="54"/>
        <v>0</v>
      </c>
      <c r="R532" s="119">
        <v>45587</v>
      </c>
      <c r="S532" s="119"/>
      <c r="T532" s="117">
        <f t="shared" si="55"/>
        <v>45588</v>
      </c>
      <c r="U532" s="117">
        <f t="shared" si="50"/>
        <v>45589</v>
      </c>
      <c r="V532" s="117" t="s">
        <v>560</v>
      </c>
      <c r="W532" s="162" t="s">
        <v>561</v>
      </c>
      <c r="X532" s="162" t="s">
        <v>561</v>
      </c>
      <c r="Y532" s="162"/>
      <c r="Z532" s="108"/>
      <c r="AA532" s="108"/>
      <c r="AB532" s="108"/>
      <c r="AC532" s="118"/>
    </row>
    <row r="533" spans="1:29" s="126" customFormat="1" ht="13" x14ac:dyDescent="0.2">
      <c r="A533" s="120" t="str">
        <f t="shared" si="51"/>
        <v>L50-I-48-06-30-90-MULT-40X60POUS270362</v>
      </c>
      <c r="B533" s="121">
        <v>45583</v>
      </c>
      <c r="C533" s="64" t="s">
        <v>986</v>
      </c>
      <c r="D533" s="278" t="s">
        <v>365</v>
      </c>
      <c r="E533" s="108" t="s">
        <v>87</v>
      </c>
      <c r="F533" s="135" t="s">
        <v>726</v>
      </c>
      <c r="G533" s="108">
        <v>30850436</v>
      </c>
      <c r="H533" s="183">
        <v>0</v>
      </c>
      <c r="I533" s="115">
        <v>7</v>
      </c>
      <c r="J533" s="111">
        <f>VLOOKUP(G533,'[2]Seguimiento WOS TROV'!$H:$L,5,0)</f>
        <v>7</v>
      </c>
      <c r="K533" s="116">
        <f>VLOOKUP(G533,'[2]Seguimiento WOS TROV'!$H:$M,6,0)</f>
        <v>0</v>
      </c>
      <c r="L533" s="116">
        <f>VLOOKUP(G533,'[2]Seguimiento WOS TROV'!$H:$N,7,0)</f>
        <v>0</v>
      </c>
      <c r="M533" s="116">
        <f>VLOOKUP(G533,'[2]Seguimiento WOS TROV'!$H:$O,8,0)</f>
        <v>0</v>
      </c>
      <c r="N533" s="125">
        <f t="shared" si="52"/>
        <v>0</v>
      </c>
      <c r="O533" s="125">
        <f t="shared" si="53"/>
        <v>0</v>
      </c>
      <c r="P533" s="269">
        <v>0</v>
      </c>
      <c r="Q533" s="270">
        <f t="shared" si="54"/>
        <v>0</v>
      </c>
      <c r="R533" s="119">
        <v>45587</v>
      </c>
      <c r="S533" s="119"/>
      <c r="T533" s="117">
        <f t="shared" si="55"/>
        <v>45588</v>
      </c>
      <c r="U533" s="117">
        <f t="shared" si="50"/>
        <v>45589</v>
      </c>
      <c r="V533" s="117" t="s">
        <v>560</v>
      </c>
      <c r="W533" s="162" t="s">
        <v>561</v>
      </c>
      <c r="X533" s="162" t="s">
        <v>561</v>
      </c>
      <c r="Y533" s="162" t="e">
        <f>VLOOKUP(G533,[4]Sheet14!$A:$A,1,0)</f>
        <v>#N/A</v>
      </c>
      <c r="Z533" s="108"/>
      <c r="AA533" s="108"/>
      <c r="AB533" s="108"/>
      <c r="AC533" s="118"/>
    </row>
    <row r="534" spans="1:29" s="126" customFormat="1" ht="13" x14ac:dyDescent="0.2">
      <c r="A534" s="120" t="str">
        <f t="shared" si="51"/>
        <v>L35-I-48-12-30-90-MULT-120POUS270541</v>
      </c>
      <c r="B534" s="121">
        <v>45583</v>
      </c>
      <c r="C534" s="64" t="s">
        <v>130</v>
      </c>
      <c r="D534" s="278" t="s">
        <v>364</v>
      </c>
      <c r="E534" s="108" t="s">
        <v>87</v>
      </c>
      <c r="F534" s="135" t="s">
        <v>987</v>
      </c>
      <c r="G534" s="108">
        <v>30850425</v>
      </c>
      <c r="H534" s="183">
        <v>0</v>
      </c>
      <c r="I534" s="115">
        <v>5</v>
      </c>
      <c r="J534" s="111">
        <f>VLOOKUP(G534,'[2]Seguimiento WOS TROV'!$H:$L,5,0)</f>
        <v>5</v>
      </c>
      <c r="K534" s="116">
        <f>VLOOKUP(G534,'[2]Seguimiento WOS TROV'!$H:$M,6,0)</f>
        <v>0</v>
      </c>
      <c r="L534" s="116">
        <f>VLOOKUP(G534,'[2]Seguimiento WOS TROV'!$H:$N,7,0)</f>
        <v>0</v>
      </c>
      <c r="M534" s="116">
        <f>VLOOKUP(G534,'[2]Seguimiento WOS TROV'!$H:$O,8,0)</f>
        <v>0</v>
      </c>
      <c r="N534" s="125">
        <f t="shared" si="52"/>
        <v>0</v>
      </c>
      <c r="O534" s="125">
        <f t="shared" si="53"/>
        <v>0</v>
      </c>
      <c r="P534" s="269">
        <v>0</v>
      </c>
      <c r="Q534" s="270">
        <f t="shared" si="54"/>
        <v>0</v>
      </c>
      <c r="R534" s="119">
        <v>45587</v>
      </c>
      <c r="S534" s="119"/>
      <c r="T534" s="117">
        <f t="shared" si="55"/>
        <v>45588</v>
      </c>
      <c r="U534" s="117">
        <f t="shared" ref="U534:U597" si="56">WORKDAY(T534,1)</f>
        <v>45589</v>
      </c>
      <c r="V534" s="117" t="s">
        <v>560</v>
      </c>
      <c r="W534" s="162" t="s">
        <v>561</v>
      </c>
      <c r="X534" s="162" t="s">
        <v>561</v>
      </c>
      <c r="Y534" s="162"/>
      <c r="Z534" s="108"/>
      <c r="AA534" s="108"/>
      <c r="AB534" s="108"/>
      <c r="AC534" s="118"/>
    </row>
    <row r="535" spans="1:29" s="126" customFormat="1" ht="13" x14ac:dyDescent="0.2">
      <c r="A535" s="120" t="str">
        <f t="shared" si="51"/>
        <v>L50-E-48-08-30-90-MULT-9X29POUS270361</v>
      </c>
      <c r="B535" s="121">
        <v>45583</v>
      </c>
      <c r="C535" s="64" t="s">
        <v>988</v>
      </c>
      <c r="D535" s="278" t="s">
        <v>363</v>
      </c>
      <c r="E535" s="108" t="s">
        <v>87</v>
      </c>
      <c r="F535" s="135" t="s">
        <v>989</v>
      </c>
      <c r="G535" s="108">
        <v>30850428</v>
      </c>
      <c r="H535" s="183">
        <v>0</v>
      </c>
      <c r="I535" s="115">
        <v>4</v>
      </c>
      <c r="J535" s="111">
        <f>VLOOKUP(G535,'[2]Seguimiento WOS TROV'!$H:$L,5,0)</f>
        <v>4</v>
      </c>
      <c r="K535" s="116">
        <f>VLOOKUP(G535,'[2]Seguimiento WOS TROV'!$H:$M,6,0)</f>
        <v>0</v>
      </c>
      <c r="L535" s="116">
        <f>VLOOKUP(G535,'[2]Seguimiento WOS TROV'!$H:$N,7,0)</f>
        <v>0</v>
      </c>
      <c r="M535" s="116">
        <f>VLOOKUP(G535,'[2]Seguimiento WOS TROV'!$H:$O,8,0)</f>
        <v>0</v>
      </c>
      <c r="N535" s="125">
        <f t="shared" si="52"/>
        <v>0</v>
      </c>
      <c r="O535" s="125">
        <f t="shared" si="53"/>
        <v>0</v>
      </c>
      <c r="P535" s="269">
        <v>0</v>
      </c>
      <c r="Q535" s="270">
        <f t="shared" si="54"/>
        <v>0</v>
      </c>
      <c r="R535" s="119">
        <v>45587</v>
      </c>
      <c r="S535" s="119"/>
      <c r="T535" s="117">
        <f t="shared" si="55"/>
        <v>45588</v>
      </c>
      <c r="U535" s="117">
        <f t="shared" si="56"/>
        <v>45589</v>
      </c>
      <c r="V535" s="117" t="s">
        <v>560</v>
      </c>
      <c r="W535" s="162" t="s">
        <v>561</v>
      </c>
      <c r="X535" s="162" t="s">
        <v>561</v>
      </c>
      <c r="Y535" s="162"/>
      <c r="Z535" s="108"/>
      <c r="AA535" s="108"/>
      <c r="AB535" s="108"/>
      <c r="AC535" s="118"/>
    </row>
    <row r="536" spans="1:29" s="126" customFormat="1" ht="13" x14ac:dyDescent="0.2">
      <c r="A536" s="120" t="str">
        <f t="shared" si="51"/>
        <v>L50-E-48-12-30-90-MULT-9X9POUS270449</v>
      </c>
      <c r="B536" s="121">
        <v>45583</v>
      </c>
      <c r="C536" s="64" t="s">
        <v>990</v>
      </c>
      <c r="D536" s="278" t="s">
        <v>363</v>
      </c>
      <c r="E536" s="108" t="s">
        <v>87</v>
      </c>
      <c r="F536" s="135" t="s">
        <v>627</v>
      </c>
      <c r="G536" s="108">
        <v>30850432</v>
      </c>
      <c r="H536" s="183">
        <v>0</v>
      </c>
      <c r="I536" s="115">
        <v>4</v>
      </c>
      <c r="J536" s="111">
        <f>VLOOKUP(G536,'[2]Seguimiento WOS TROV'!$H:$L,5,0)</f>
        <v>4</v>
      </c>
      <c r="K536" s="116">
        <f>VLOOKUP(G536,'[2]Seguimiento WOS TROV'!$H:$M,6,0)</f>
        <v>0</v>
      </c>
      <c r="L536" s="116">
        <f>VLOOKUP(G536,'[2]Seguimiento WOS TROV'!$H:$N,7,0)</f>
        <v>0</v>
      </c>
      <c r="M536" s="116">
        <f>VLOOKUP(G536,'[2]Seguimiento WOS TROV'!$H:$O,8,0)</f>
        <v>0</v>
      </c>
      <c r="N536" s="125">
        <f t="shared" si="52"/>
        <v>0</v>
      </c>
      <c r="O536" s="125">
        <f t="shared" si="53"/>
        <v>0</v>
      </c>
      <c r="P536" s="269">
        <v>139.13999999999999</v>
      </c>
      <c r="Q536" s="270">
        <f t="shared" si="54"/>
        <v>0</v>
      </c>
      <c r="R536" s="119">
        <v>45587</v>
      </c>
      <c r="S536" s="119"/>
      <c r="T536" s="117">
        <f t="shared" si="55"/>
        <v>45588</v>
      </c>
      <c r="U536" s="117">
        <f t="shared" si="56"/>
        <v>45589</v>
      </c>
      <c r="V536" s="117" t="s">
        <v>560</v>
      </c>
      <c r="W536" s="162" t="s">
        <v>561</v>
      </c>
      <c r="X536" s="162" t="s">
        <v>561</v>
      </c>
      <c r="Y536" s="162"/>
      <c r="Z536" s="108"/>
      <c r="AA536" s="108"/>
      <c r="AB536" s="108"/>
      <c r="AC536" s="118"/>
    </row>
    <row r="537" spans="1:29" s="126" customFormat="1" ht="13" x14ac:dyDescent="0.2">
      <c r="A537" s="120" t="str">
        <f t="shared" si="51"/>
        <v>L50-E-48-06-30-90-MULT-25X25POUS270114</v>
      </c>
      <c r="B537" s="121">
        <v>45583</v>
      </c>
      <c r="C537" s="64" t="s">
        <v>991</v>
      </c>
      <c r="D537" s="278" t="s">
        <v>363</v>
      </c>
      <c r="E537" s="108" t="s">
        <v>87</v>
      </c>
      <c r="F537" s="135" t="s">
        <v>667</v>
      </c>
      <c r="G537" s="108">
        <v>30850427</v>
      </c>
      <c r="H537" s="183">
        <v>0</v>
      </c>
      <c r="I537" s="115">
        <v>3</v>
      </c>
      <c r="J537" s="111">
        <f>VLOOKUP(G537,'[2]Seguimiento WOS TROV'!$H:$L,5,0)</f>
        <v>3</v>
      </c>
      <c r="K537" s="116">
        <f>VLOOKUP(G537,'[2]Seguimiento WOS TROV'!$H:$M,6,0)</f>
        <v>0</v>
      </c>
      <c r="L537" s="116">
        <f>VLOOKUP(G537,'[2]Seguimiento WOS TROV'!$H:$N,7,0)</f>
        <v>0</v>
      </c>
      <c r="M537" s="116">
        <f>VLOOKUP(G537,'[2]Seguimiento WOS TROV'!$H:$O,8,0)</f>
        <v>0</v>
      </c>
      <c r="N537" s="125">
        <f t="shared" si="52"/>
        <v>0</v>
      </c>
      <c r="O537" s="125">
        <f t="shared" si="53"/>
        <v>0</v>
      </c>
      <c r="P537" s="269">
        <v>0</v>
      </c>
      <c r="Q537" s="270">
        <f t="shared" si="54"/>
        <v>0</v>
      </c>
      <c r="R537" s="119">
        <v>45587</v>
      </c>
      <c r="S537" s="119"/>
      <c r="T537" s="117">
        <f t="shared" si="55"/>
        <v>45588</v>
      </c>
      <c r="U537" s="117">
        <f t="shared" si="56"/>
        <v>45589</v>
      </c>
      <c r="V537" s="117" t="s">
        <v>560</v>
      </c>
      <c r="W537" s="162" t="s">
        <v>561</v>
      </c>
      <c r="X537" s="162" t="s">
        <v>561</v>
      </c>
      <c r="Y537" s="162"/>
      <c r="Z537" s="108"/>
      <c r="AA537" s="108"/>
      <c r="AB537" s="108"/>
      <c r="AC537" s="118"/>
    </row>
    <row r="538" spans="1:29" s="126" customFormat="1" ht="13" x14ac:dyDescent="0.2">
      <c r="A538" s="120" t="str">
        <f t="shared" si="51"/>
        <v>L50-E-48-12-30-90-MULT-9X9POUS270470</v>
      </c>
      <c r="B538" s="121">
        <v>45583</v>
      </c>
      <c r="C538" s="64" t="s">
        <v>990</v>
      </c>
      <c r="D538" s="278" t="s">
        <v>363</v>
      </c>
      <c r="E538" s="108" t="s">
        <v>87</v>
      </c>
      <c r="F538" s="135" t="s">
        <v>992</v>
      </c>
      <c r="G538" s="108">
        <v>30850433</v>
      </c>
      <c r="H538" s="183">
        <v>0</v>
      </c>
      <c r="I538" s="115">
        <v>3</v>
      </c>
      <c r="J538" s="111">
        <f>VLOOKUP(G538,'[2]Seguimiento WOS TROV'!$H:$L,5,0)</f>
        <v>3</v>
      </c>
      <c r="K538" s="116">
        <f>VLOOKUP(G538,'[2]Seguimiento WOS TROV'!$H:$M,6,0)</f>
        <v>0</v>
      </c>
      <c r="L538" s="116">
        <f>VLOOKUP(G538,'[2]Seguimiento WOS TROV'!$H:$N,7,0)</f>
        <v>0</v>
      </c>
      <c r="M538" s="116">
        <f>VLOOKUP(G538,'[2]Seguimiento WOS TROV'!$H:$O,8,0)</f>
        <v>0</v>
      </c>
      <c r="N538" s="125">
        <f t="shared" si="52"/>
        <v>0</v>
      </c>
      <c r="O538" s="125">
        <f t="shared" si="53"/>
        <v>0</v>
      </c>
      <c r="P538" s="269">
        <v>139.13999999999999</v>
      </c>
      <c r="Q538" s="270">
        <f t="shared" si="54"/>
        <v>0</v>
      </c>
      <c r="R538" s="119">
        <v>45587</v>
      </c>
      <c r="S538" s="119"/>
      <c r="T538" s="117">
        <f t="shared" si="55"/>
        <v>45588</v>
      </c>
      <c r="U538" s="117">
        <f t="shared" si="56"/>
        <v>45589</v>
      </c>
      <c r="V538" s="117" t="s">
        <v>560</v>
      </c>
      <c r="W538" s="162" t="s">
        <v>561</v>
      </c>
      <c r="X538" s="162" t="s">
        <v>561</v>
      </c>
      <c r="Y538" s="162"/>
      <c r="Z538" s="108"/>
      <c r="AA538" s="108"/>
      <c r="AB538" s="108"/>
      <c r="AC538" s="118"/>
    </row>
    <row r="539" spans="1:29" s="126" customFormat="1" ht="13" x14ac:dyDescent="0.2">
      <c r="A539" s="120" t="str">
        <f t="shared" si="51"/>
        <v>L35-I-48-10-30-90-MULT-120POUS270227</v>
      </c>
      <c r="B539" s="121">
        <v>45583</v>
      </c>
      <c r="C539" s="64" t="s">
        <v>981</v>
      </c>
      <c r="D539" s="278" t="s">
        <v>364</v>
      </c>
      <c r="E539" s="108" t="s">
        <v>87</v>
      </c>
      <c r="F539" s="135" t="s">
        <v>993</v>
      </c>
      <c r="G539" s="108">
        <v>30850423</v>
      </c>
      <c r="H539" s="183">
        <v>0</v>
      </c>
      <c r="I539" s="115">
        <v>2</v>
      </c>
      <c r="J539" s="111">
        <f>VLOOKUP(G539,'[2]Seguimiento WOS TROV'!$H:$L,5,0)</f>
        <v>2</v>
      </c>
      <c r="K539" s="116">
        <f>VLOOKUP(G539,'[2]Seguimiento WOS TROV'!$H:$M,6,0)</f>
        <v>0</v>
      </c>
      <c r="L539" s="116">
        <f>VLOOKUP(G539,'[2]Seguimiento WOS TROV'!$H:$N,7,0)</f>
        <v>0</v>
      </c>
      <c r="M539" s="116">
        <f>VLOOKUP(G539,'[2]Seguimiento WOS TROV'!$H:$O,8,0)</f>
        <v>0</v>
      </c>
      <c r="N539" s="125">
        <f t="shared" si="52"/>
        <v>0</v>
      </c>
      <c r="O539" s="125">
        <f t="shared" si="53"/>
        <v>0</v>
      </c>
      <c r="P539" s="269">
        <v>116.45</v>
      </c>
      <c r="Q539" s="270">
        <f t="shared" si="54"/>
        <v>0</v>
      </c>
      <c r="R539" s="119">
        <v>45587</v>
      </c>
      <c r="S539" s="119"/>
      <c r="T539" s="117">
        <f t="shared" si="55"/>
        <v>45588</v>
      </c>
      <c r="U539" s="117">
        <f t="shared" si="56"/>
        <v>45589</v>
      </c>
      <c r="V539" s="117" t="s">
        <v>560</v>
      </c>
      <c r="W539" s="162" t="s">
        <v>561</v>
      </c>
      <c r="X539" s="162" t="s">
        <v>561</v>
      </c>
      <c r="Y539" s="162"/>
      <c r="Z539" s="108"/>
      <c r="AA539" s="108"/>
      <c r="AB539" s="108"/>
      <c r="AC539" s="118"/>
    </row>
    <row r="540" spans="1:29" s="126" customFormat="1" ht="13" x14ac:dyDescent="0.2">
      <c r="A540" s="120" t="str">
        <f t="shared" si="51"/>
        <v>L50-E-48-12-30-90-MULT-40X60POUS270500</v>
      </c>
      <c r="B540" s="121">
        <v>45583</v>
      </c>
      <c r="C540" s="64" t="s">
        <v>994</v>
      </c>
      <c r="D540" s="278" t="s">
        <v>363</v>
      </c>
      <c r="E540" s="108" t="s">
        <v>87</v>
      </c>
      <c r="F540" s="135" t="s">
        <v>658</v>
      </c>
      <c r="G540" s="108">
        <v>30850431</v>
      </c>
      <c r="H540" s="183">
        <v>0</v>
      </c>
      <c r="I540" s="115">
        <v>2</v>
      </c>
      <c r="J540" s="111">
        <f>VLOOKUP(G540,'[2]Seguimiento WOS TROV'!$H:$L,5,0)</f>
        <v>2</v>
      </c>
      <c r="K540" s="116">
        <f>VLOOKUP(G540,'[2]Seguimiento WOS TROV'!$H:$M,6,0)</f>
        <v>0</v>
      </c>
      <c r="L540" s="116">
        <f>VLOOKUP(G540,'[2]Seguimiento WOS TROV'!$H:$N,7,0)</f>
        <v>0</v>
      </c>
      <c r="M540" s="116">
        <f>VLOOKUP(G540,'[2]Seguimiento WOS TROV'!$H:$O,8,0)</f>
        <v>0</v>
      </c>
      <c r="N540" s="125">
        <f t="shared" si="52"/>
        <v>0</v>
      </c>
      <c r="O540" s="125">
        <f t="shared" si="53"/>
        <v>0</v>
      </c>
      <c r="P540" s="269">
        <v>0</v>
      </c>
      <c r="Q540" s="270">
        <f t="shared" si="54"/>
        <v>0</v>
      </c>
      <c r="R540" s="119">
        <v>45587</v>
      </c>
      <c r="S540" s="119"/>
      <c r="T540" s="117">
        <f t="shared" si="55"/>
        <v>45588</v>
      </c>
      <c r="U540" s="117">
        <f t="shared" si="56"/>
        <v>45589</v>
      </c>
      <c r="V540" s="117" t="s">
        <v>560</v>
      </c>
      <c r="W540" s="162" t="s">
        <v>561</v>
      </c>
      <c r="X540" s="162" t="s">
        <v>561</v>
      </c>
      <c r="Y540" s="162"/>
      <c r="Z540" s="108"/>
      <c r="AA540" s="108"/>
      <c r="AB540" s="108"/>
      <c r="AC540" s="118"/>
    </row>
    <row r="541" spans="1:29" s="126" customFormat="1" ht="13" x14ac:dyDescent="0.2">
      <c r="A541" s="120" t="str">
        <f t="shared" si="51"/>
        <v>L50-E-48-10-30-90-MULT-15X15POUS270226</v>
      </c>
      <c r="B541" s="121">
        <v>45583</v>
      </c>
      <c r="C541" s="64" t="s">
        <v>995</v>
      </c>
      <c r="D541" s="278" t="s">
        <v>363</v>
      </c>
      <c r="E541" s="108" t="s">
        <v>87</v>
      </c>
      <c r="F541" s="135" t="s">
        <v>996</v>
      </c>
      <c r="G541" s="108">
        <v>30850429</v>
      </c>
      <c r="H541" s="183">
        <v>0</v>
      </c>
      <c r="I541" s="287">
        <v>1</v>
      </c>
      <c r="J541" s="111">
        <f>VLOOKUP(G541,'[2]Seguimiento WOS TROV'!$H:$L,5,0)</f>
        <v>1</v>
      </c>
      <c r="K541" s="116">
        <f>VLOOKUP(G541,'[2]Seguimiento WOS TROV'!$H:$M,6,0)</f>
        <v>0</v>
      </c>
      <c r="L541" s="116">
        <f>VLOOKUP(G541,'[2]Seguimiento WOS TROV'!$H:$N,7,0)</f>
        <v>0</v>
      </c>
      <c r="M541" s="116">
        <f>VLOOKUP(G541,'[2]Seguimiento WOS TROV'!$H:$O,8,0)</f>
        <v>0</v>
      </c>
      <c r="N541" s="125">
        <f t="shared" si="52"/>
        <v>0</v>
      </c>
      <c r="O541" s="125">
        <f t="shared" si="53"/>
        <v>0</v>
      </c>
      <c r="P541" s="269">
        <v>0</v>
      </c>
      <c r="Q541" s="270">
        <f t="shared" si="54"/>
        <v>0</v>
      </c>
      <c r="R541" s="119">
        <v>45587</v>
      </c>
      <c r="S541" s="119"/>
      <c r="T541" s="117">
        <f t="shared" si="55"/>
        <v>45588</v>
      </c>
      <c r="U541" s="117">
        <f t="shared" si="56"/>
        <v>45589</v>
      </c>
      <c r="V541" s="117" t="s">
        <v>560</v>
      </c>
      <c r="W541" s="162" t="s">
        <v>561</v>
      </c>
      <c r="X541" s="162" t="s">
        <v>561</v>
      </c>
      <c r="Y541" s="162"/>
      <c r="Z541" s="108"/>
      <c r="AA541" s="108"/>
      <c r="AB541" s="108"/>
      <c r="AC541" s="118"/>
    </row>
    <row r="542" spans="1:29" s="126" customFormat="1" ht="13" x14ac:dyDescent="0.2">
      <c r="A542" s="120" t="str">
        <f t="shared" si="51"/>
        <v>L50-E-48-12-30-90-MULT-25X25POUS270259</v>
      </c>
      <c r="B542" s="121">
        <v>45583</v>
      </c>
      <c r="C542" s="64" t="s">
        <v>997</v>
      </c>
      <c r="D542" s="278" t="s">
        <v>363</v>
      </c>
      <c r="E542" s="108" t="s">
        <v>87</v>
      </c>
      <c r="F542" s="135" t="s">
        <v>998</v>
      </c>
      <c r="G542" s="108">
        <v>30850430</v>
      </c>
      <c r="H542" s="183">
        <v>0</v>
      </c>
      <c r="I542" s="287">
        <v>1</v>
      </c>
      <c r="J542" s="111">
        <f>VLOOKUP(G542,'[2]Seguimiento WOS TROV'!$H:$L,5,0)</f>
        <v>1</v>
      </c>
      <c r="K542" s="116">
        <f>VLOOKUP(G542,'[2]Seguimiento WOS TROV'!$H:$M,6,0)</f>
        <v>0</v>
      </c>
      <c r="L542" s="116">
        <f>VLOOKUP(G542,'[2]Seguimiento WOS TROV'!$H:$N,7,0)</f>
        <v>0</v>
      </c>
      <c r="M542" s="116">
        <f>VLOOKUP(G542,'[2]Seguimiento WOS TROV'!$H:$O,8,0)</f>
        <v>0</v>
      </c>
      <c r="N542" s="125">
        <f t="shared" si="52"/>
        <v>0</v>
      </c>
      <c r="O542" s="125">
        <f t="shared" si="53"/>
        <v>0</v>
      </c>
      <c r="P542" s="269">
        <v>0</v>
      </c>
      <c r="Q542" s="270">
        <f t="shared" si="54"/>
        <v>0</v>
      </c>
      <c r="R542" s="119">
        <v>45587</v>
      </c>
      <c r="S542" s="119"/>
      <c r="T542" s="117">
        <f t="shared" si="55"/>
        <v>45588</v>
      </c>
      <c r="U542" s="117">
        <f t="shared" si="56"/>
        <v>45589</v>
      </c>
      <c r="V542" s="117" t="s">
        <v>560</v>
      </c>
      <c r="W542" s="162" t="s">
        <v>561</v>
      </c>
      <c r="X542" s="162" t="s">
        <v>561</v>
      </c>
      <c r="Y542" s="162"/>
      <c r="Z542" s="108"/>
      <c r="AA542" s="108"/>
      <c r="AB542" s="108"/>
      <c r="AC542" s="118"/>
    </row>
    <row r="543" spans="1:29" s="126" customFormat="1" ht="13" x14ac:dyDescent="0.2">
      <c r="A543" s="120" t="str">
        <f t="shared" si="51"/>
        <v>L35-I-12-04-BL-MULT-120POUS270235</v>
      </c>
      <c r="B543" s="121">
        <v>45586</v>
      </c>
      <c r="C543" s="64" t="s">
        <v>245</v>
      </c>
      <c r="D543" s="278" t="s">
        <v>360</v>
      </c>
      <c r="E543" s="108" t="s">
        <v>87</v>
      </c>
      <c r="F543" s="135" t="s">
        <v>791</v>
      </c>
      <c r="G543" s="108">
        <v>30850440</v>
      </c>
      <c r="H543" s="183">
        <v>0</v>
      </c>
      <c r="I543" s="287">
        <v>356</v>
      </c>
      <c r="J543" s="111">
        <f>VLOOKUP(G543,'[2]Seguimiento WOS TROV'!$H:$L,5,0)</f>
        <v>356</v>
      </c>
      <c r="K543" s="116">
        <f>VLOOKUP(G543,'[2]Seguimiento WOS TROV'!$H:$M,6,0)</f>
        <v>0</v>
      </c>
      <c r="L543" s="116">
        <f>VLOOKUP(G543,'[2]Seguimiento WOS TROV'!$H:$N,7,0)</f>
        <v>0</v>
      </c>
      <c r="M543" s="116">
        <f>VLOOKUP(G543,'[2]Seguimiento WOS TROV'!$H:$O,8,0)</f>
        <v>0</v>
      </c>
      <c r="N543" s="125">
        <f t="shared" si="52"/>
        <v>0</v>
      </c>
      <c r="O543" s="125">
        <f t="shared" si="53"/>
        <v>0</v>
      </c>
      <c r="P543" s="269">
        <v>58.32</v>
      </c>
      <c r="Q543" s="270">
        <f t="shared" si="54"/>
        <v>0</v>
      </c>
      <c r="R543" s="119">
        <v>45588</v>
      </c>
      <c r="S543" s="119"/>
      <c r="T543" s="117">
        <f t="shared" si="55"/>
        <v>45589</v>
      </c>
      <c r="U543" s="117">
        <f t="shared" si="56"/>
        <v>45590</v>
      </c>
      <c r="V543" s="117" t="s">
        <v>560</v>
      </c>
      <c r="W543" s="162" t="s">
        <v>561</v>
      </c>
      <c r="X543" s="162" t="s">
        <v>561</v>
      </c>
      <c r="Y543" s="162"/>
      <c r="Z543" s="108"/>
      <c r="AA543" s="108"/>
      <c r="AB543" s="108"/>
      <c r="AC543" s="118"/>
    </row>
    <row r="544" spans="1:29" s="126" customFormat="1" ht="13" x14ac:dyDescent="0.2">
      <c r="A544" s="120" t="str">
        <f t="shared" si="51"/>
        <v>L35-I-12-06-BL-MULT-120POUS270097</v>
      </c>
      <c r="B544" s="121">
        <v>45586</v>
      </c>
      <c r="C544" s="64" t="s">
        <v>1000</v>
      </c>
      <c r="D544" s="278" t="s">
        <v>360</v>
      </c>
      <c r="E544" s="108" t="s">
        <v>87</v>
      </c>
      <c r="F544" s="135" t="s">
        <v>246</v>
      </c>
      <c r="G544" s="108">
        <v>30850441</v>
      </c>
      <c r="H544" s="183">
        <v>0</v>
      </c>
      <c r="I544" s="287">
        <v>124</v>
      </c>
      <c r="J544" s="111">
        <f>VLOOKUP(G544,'[2]Seguimiento WOS TROV'!$H:$L,5,0)</f>
        <v>124</v>
      </c>
      <c r="K544" s="116">
        <f>VLOOKUP(G544,'[2]Seguimiento WOS TROV'!$H:$M,6,0)</f>
        <v>0</v>
      </c>
      <c r="L544" s="116">
        <f>VLOOKUP(G544,'[2]Seguimiento WOS TROV'!$H:$N,7,0)</f>
        <v>0</v>
      </c>
      <c r="M544" s="116">
        <f>VLOOKUP(G544,'[2]Seguimiento WOS TROV'!$H:$O,8,0)</f>
        <v>0</v>
      </c>
      <c r="N544" s="125">
        <f t="shared" si="52"/>
        <v>0</v>
      </c>
      <c r="O544" s="125">
        <f t="shared" si="53"/>
        <v>0</v>
      </c>
      <c r="P544" s="269">
        <v>58.32</v>
      </c>
      <c r="Q544" s="270">
        <f t="shared" si="54"/>
        <v>0</v>
      </c>
      <c r="R544" s="119">
        <v>45588</v>
      </c>
      <c r="S544" s="119"/>
      <c r="T544" s="117">
        <f t="shared" si="55"/>
        <v>45589</v>
      </c>
      <c r="U544" s="117">
        <f t="shared" si="56"/>
        <v>45590</v>
      </c>
      <c r="V544" s="117" t="s">
        <v>560</v>
      </c>
      <c r="W544" s="162" t="s">
        <v>561</v>
      </c>
      <c r="X544" s="162" t="s">
        <v>561</v>
      </c>
      <c r="Y544" s="162"/>
      <c r="Z544" s="108"/>
      <c r="AA544" s="108"/>
      <c r="AB544" s="108"/>
      <c r="AC544" s="118"/>
    </row>
    <row r="545" spans="1:29" s="126" customFormat="1" ht="13" x14ac:dyDescent="0.2">
      <c r="A545" s="120" t="str">
        <f t="shared" si="51"/>
        <v>L35-I-12-06-BL-MULT-120POUS270238</v>
      </c>
      <c r="B545" s="121">
        <v>45586</v>
      </c>
      <c r="C545" s="64" t="s">
        <v>1000</v>
      </c>
      <c r="D545" s="278" t="s">
        <v>360</v>
      </c>
      <c r="E545" s="108" t="s">
        <v>87</v>
      </c>
      <c r="F545" s="135" t="s">
        <v>1001</v>
      </c>
      <c r="G545" s="108">
        <v>30850443</v>
      </c>
      <c r="H545" s="183">
        <v>0</v>
      </c>
      <c r="I545" s="287">
        <v>92</v>
      </c>
      <c r="J545" s="111">
        <f>VLOOKUP(G545,'[2]Seguimiento WOS TROV'!$H:$L,5,0)</f>
        <v>92</v>
      </c>
      <c r="K545" s="116">
        <f>VLOOKUP(G545,'[2]Seguimiento WOS TROV'!$H:$M,6,0)</f>
        <v>0</v>
      </c>
      <c r="L545" s="116">
        <f>VLOOKUP(G545,'[2]Seguimiento WOS TROV'!$H:$N,7,0)</f>
        <v>0</v>
      </c>
      <c r="M545" s="116">
        <f>VLOOKUP(G545,'[2]Seguimiento WOS TROV'!$H:$O,8,0)</f>
        <v>0</v>
      </c>
      <c r="N545" s="125">
        <f t="shared" si="52"/>
        <v>0</v>
      </c>
      <c r="O545" s="125">
        <f t="shared" si="53"/>
        <v>0</v>
      </c>
      <c r="P545" s="269">
        <v>58.32</v>
      </c>
      <c r="Q545" s="270">
        <f t="shared" si="54"/>
        <v>0</v>
      </c>
      <c r="R545" s="119">
        <v>45588</v>
      </c>
      <c r="S545" s="119"/>
      <c r="T545" s="117">
        <f t="shared" si="55"/>
        <v>45589</v>
      </c>
      <c r="U545" s="117">
        <f t="shared" si="56"/>
        <v>45590</v>
      </c>
      <c r="V545" s="117" t="s">
        <v>560</v>
      </c>
      <c r="W545" s="162" t="s">
        <v>561</v>
      </c>
      <c r="X545" s="162" t="s">
        <v>561</v>
      </c>
      <c r="Y545" s="162"/>
      <c r="Z545" s="108"/>
      <c r="AA545" s="108"/>
      <c r="AB545" s="108"/>
      <c r="AC545" s="118"/>
    </row>
    <row r="546" spans="1:29" s="126" customFormat="1" ht="13" x14ac:dyDescent="0.2">
      <c r="A546" s="120" t="str">
        <f t="shared" si="51"/>
        <v>L50-E-12-02-30-80-MULT-70X70POUS270798</v>
      </c>
      <c r="B546" s="121">
        <v>45589</v>
      </c>
      <c r="C546" s="64" t="s">
        <v>1005</v>
      </c>
      <c r="D546" s="278" t="s">
        <v>362</v>
      </c>
      <c r="E546" s="108" t="s">
        <v>87</v>
      </c>
      <c r="F546" s="135" t="s">
        <v>1009</v>
      </c>
      <c r="G546" s="108">
        <v>30850446</v>
      </c>
      <c r="H546" s="183">
        <v>0</v>
      </c>
      <c r="I546" s="287">
        <v>14</v>
      </c>
      <c r="J546" s="111">
        <f>VLOOKUP(G546,'[2]Seguimiento WOS TROV'!$H:$L,5,0)</f>
        <v>14</v>
      </c>
      <c r="K546" s="116">
        <f>VLOOKUP(G546,'[2]Seguimiento WOS TROV'!$H:$M,6,0)</f>
        <v>0</v>
      </c>
      <c r="L546" s="116">
        <f>VLOOKUP(G546,'[2]Seguimiento WOS TROV'!$H:$N,7,0)</f>
        <v>0</v>
      </c>
      <c r="M546" s="116">
        <f>VLOOKUP(G546,'[2]Seguimiento WOS TROV'!$H:$O,8,0)</f>
        <v>0</v>
      </c>
      <c r="N546" s="125">
        <f t="shared" si="52"/>
        <v>0</v>
      </c>
      <c r="O546" s="125">
        <f t="shared" si="53"/>
        <v>0</v>
      </c>
      <c r="P546" s="269">
        <v>45.8</v>
      </c>
      <c r="Q546" s="270">
        <f t="shared" si="54"/>
        <v>0</v>
      </c>
      <c r="R546" s="119">
        <v>45590</v>
      </c>
      <c r="S546" s="119"/>
      <c r="T546" s="117">
        <f t="shared" si="55"/>
        <v>45593</v>
      </c>
      <c r="U546" s="117">
        <f t="shared" si="56"/>
        <v>45594</v>
      </c>
      <c r="V546" s="117" t="s">
        <v>560</v>
      </c>
      <c r="W546" s="162" t="s">
        <v>561</v>
      </c>
      <c r="X546" s="162" t="s">
        <v>561</v>
      </c>
      <c r="Y546" s="162"/>
      <c r="Z546" s="108"/>
      <c r="AA546" s="108"/>
      <c r="AB546" s="108"/>
      <c r="AC546" s="118"/>
    </row>
    <row r="547" spans="1:29" s="126" customFormat="1" ht="13" x14ac:dyDescent="0.2">
      <c r="A547" s="120" t="str">
        <f t="shared" si="51"/>
        <v>L50-E-12-06-30-80-MULT-9X29POUS270791</v>
      </c>
      <c r="B547" s="121">
        <v>45589</v>
      </c>
      <c r="C547" s="64" t="s">
        <v>1006</v>
      </c>
      <c r="D547" s="278" t="s">
        <v>362</v>
      </c>
      <c r="E547" s="108" t="s">
        <v>87</v>
      </c>
      <c r="F547" s="135" t="s">
        <v>1010</v>
      </c>
      <c r="G547" s="108">
        <v>30850447</v>
      </c>
      <c r="H547" s="183">
        <v>0</v>
      </c>
      <c r="I547" s="287">
        <v>3</v>
      </c>
      <c r="J547" s="111">
        <f>VLOOKUP(G547,'[2]Seguimiento WOS TROV'!$H:$L,5,0)</f>
        <v>3</v>
      </c>
      <c r="K547" s="116">
        <f>VLOOKUP(G547,'[2]Seguimiento WOS TROV'!$H:$M,6,0)</f>
        <v>0</v>
      </c>
      <c r="L547" s="116">
        <f>VLOOKUP(G547,'[2]Seguimiento WOS TROV'!$H:$N,7,0)</f>
        <v>0</v>
      </c>
      <c r="M547" s="116">
        <f>VLOOKUP(G547,'[2]Seguimiento WOS TROV'!$H:$O,8,0)</f>
        <v>0</v>
      </c>
      <c r="N547" s="125">
        <f t="shared" si="52"/>
        <v>0</v>
      </c>
      <c r="O547" s="125">
        <f t="shared" si="53"/>
        <v>0</v>
      </c>
      <c r="P547" s="269">
        <v>48.6</v>
      </c>
      <c r="Q547" s="270">
        <f t="shared" si="54"/>
        <v>0</v>
      </c>
      <c r="R547" s="119">
        <v>45590</v>
      </c>
      <c r="S547" s="119"/>
      <c r="T547" s="117">
        <f t="shared" si="55"/>
        <v>45593</v>
      </c>
      <c r="U547" s="117">
        <f t="shared" si="56"/>
        <v>45594</v>
      </c>
      <c r="V547" s="117" t="s">
        <v>560</v>
      </c>
      <c r="W547" s="162" t="s">
        <v>561</v>
      </c>
      <c r="X547" s="162" t="s">
        <v>561</v>
      </c>
      <c r="Y547" s="162"/>
      <c r="Z547" s="108"/>
      <c r="AA547" s="108"/>
      <c r="AB547" s="108"/>
      <c r="AC547" s="118"/>
    </row>
    <row r="548" spans="1:29" s="126" customFormat="1" ht="13" x14ac:dyDescent="0.2">
      <c r="A548" s="120" t="str">
        <f t="shared" si="51"/>
        <v>L50-E-12-08-30-80-MULT-25X25POUS270793</v>
      </c>
      <c r="B548" s="121">
        <v>45589</v>
      </c>
      <c r="C548" s="64" t="s">
        <v>1007</v>
      </c>
      <c r="D548" s="278" t="s">
        <v>362</v>
      </c>
      <c r="E548" s="108" t="s">
        <v>87</v>
      </c>
      <c r="F548" s="135" t="s">
        <v>1011</v>
      </c>
      <c r="G548" s="108">
        <v>30850448</v>
      </c>
      <c r="H548" s="183">
        <v>0</v>
      </c>
      <c r="I548" s="287">
        <v>13</v>
      </c>
      <c r="J548" s="111">
        <f>VLOOKUP(G548,'[2]Seguimiento WOS TROV'!$H:$L,5,0)</f>
        <v>13</v>
      </c>
      <c r="K548" s="116">
        <f>VLOOKUP(G548,'[2]Seguimiento WOS TROV'!$H:$M,6,0)</f>
        <v>0</v>
      </c>
      <c r="L548" s="116">
        <f>VLOOKUP(G548,'[2]Seguimiento WOS TROV'!$H:$N,7,0)</f>
        <v>0</v>
      </c>
      <c r="M548" s="116">
        <f>VLOOKUP(G548,'[2]Seguimiento WOS TROV'!$H:$O,8,0)</f>
        <v>0</v>
      </c>
      <c r="N548" s="125">
        <f t="shared" si="52"/>
        <v>0</v>
      </c>
      <c r="O548" s="125">
        <f t="shared" si="53"/>
        <v>0</v>
      </c>
      <c r="P548" s="269">
        <v>0</v>
      </c>
      <c r="Q548" s="270">
        <f t="shared" si="54"/>
        <v>0</v>
      </c>
      <c r="R548" s="119">
        <v>45590</v>
      </c>
      <c r="S548" s="119"/>
      <c r="T548" s="117">
        <f t="shared" si="55"/>
        <v>45593</v>
      </c>
      <c r="U548" s="117">
        <f t="shared" si="56"/>
        <v>45594</v>
      </c>
      <c r="V548" s="117" t="s">
        <v>560</v>
      </c>
      <c r="W548" s="162" t="s">
        <v>561</v>
      </c>
      <c r="X548" s="162" t="s">
        <v>561</v>
      </c>
      <c r="Y548" s="162"/>
      <c r="Z548" s="108"/>
      <c r="AA548" s="108"/>
      <c r="AB548" s="108"/>
      <c r="AC548" s="118"/>
    </row>
    <row r="549" spans="1:29" s="126" customFormat="1" ht="13" x14ac:dyDescent="0.2">
      <c r="A549" s="120" t="str">
        <f t="shared" si="51"/>
        <v>L50-E-12-10-30-80-MULT-15X35POUS270756</v>
      </c>
      <c r="B549" s="121">
        <v>45589</v>
      </c>
      <c r="C549" s="64" t="s">
        <v>1008</v>
      </c>
      <c r="D549" s="278" t="s">
        <v>362</v>
      </c>
      <c r="E549" s="108" t="s">
        <v>87</v>
      </c>
      <c r="F549" s="135" t="s">
        <v>1012</v>
      </c>
      <c r="G549" s="108">
        <v>30850449</v>
      </c>
      <c r="H549" s="183">
        <v>0</v>
      </c>
      <c r="I549" s="287">
        <v>12</v>
      </c>
      <c r="J549" s="111">
        <f>VLOOKUP(G549,'[2]Seguimiento WOS TROV'!$H:$L,5,0)</f>
        <v>12</v>
      </c>
      <c r="K549" s="116">
        <f>VLOOKUP(G549,'[2]Seguimiento WOS TROV'!$H:$M,6,0)</f>
        <v>0</v>
      </c>
      <c r="L549" s="116">
        <f>VLOOKUP(G549,'[2]Seguimiento WOS TROV'!$H:$N,7,0)</f>
        <v>0</v>
      </c>
      <c r="M549" s="116">
        <f>VLOOKUP(G549,'[2]Seguimiento WOS TROV'!$H:$O,8,0)</f>
        <v>0</v>
      </c>
      <c r="N549" s="125">
        <f t="shared" si="52"/>
        <v>0</v>
      </c>
      <c r="O549" s="125">
        <f t="shared" si="53"/>
        <v>0</v>
      </c>
      <c r="P549" s="269">
        <v>0</v>
      </c>
      <c r="Q549" s="270">
        <f t="shared" si="54"/>
        <v>0</v>
      </c>
      <c r="R549" s="119">
        <v>45590</v>
      </c>
      <c r="S549" s="119"/>
      <c r="T549" s="117">
        <f t="shared" si="55"/>
        <v>45593</v>
      </c>
      <c r="U549" s="117">
        <f t="shared" si="56"/>
        <v>45594</v>
      </c>
      <c r="V549" s="117" t="s">
        <v>560</v>
      </c>
      <c r="W549" s="162" t="s">
        <v>561</v>
      </c>
      <c r="X549" s="162" t="s">
        <v>561</v>
      </c>
      <c r="Y549" s="162"/>
      <c r="Z549" s="108"/>
      <c r="AA549" s="108"/>
      <c r="AB549" s="108"/>
      <c r="AC549" s="118"/>
    </row>
    <row r="550" spans="1:29" s="126" customFormat="1" ht="40" x14ac:dyDescent="0.2">
      <c r="A550" s="120" t="str">
        <f t="shared" si="51"/>
        <v>L50-I-12-12-30-80-MULT-ASYMPOUS270808</v>
      </c>
      <c r="B550" s="121">
        <v>45589</v>
      </c>
      <c r="C550" s="64" t="s">
        <v>283</v>
      </c>
      <c r="D550" s="278" t="s">
        <v>361</v>
      </c>
      <c r="E550" s="108" t="s">
        <v>87</v>
      </c>
      <c r="F550" s="135" t="s">
        <v>1013</v>
      </c>
      <c r="G550" s="108">
        <v>30850450</v>
      </c>
      <c r="H550" s="183">
        <v>0</v>
      </c>
      <c r="I550" s="287">
        <v>3</v>
      </c>
      <c r="J550" s="111">
        <f>VLOOKUP(G550,'[2]Seguimiento WOS TROV'!$H:$L,5,0)</f>
        <v>3</v>
      </c>
      <c r="K550" s="116">
        <f>VLOOKUP(G550,'[2]Seguimiento WOS TROV'!$H:$M,6,0)</f>
        <v>0</v>
      </c>
      <c r="L550" s="116">
        <f>VLOOKUP(G550,'[2]Seguimiento WOS TROV'!$H:$N,7,0)</f>
        <v>0</v>
      </c>
      <c r="M550" s="116">
        <f>VLOOKUP(G550,'[2]Seguimiento WOS TROV'!$H:$O,8,0)</f>
        <v>0</v>
      </c>
      <c r="N550" s="125">
        <f t="shared" si="52"/>
        <v>0</v>
      </c>
      <c r="O550" s="125">
        <f t="shared" si="53"/>
        <v>0</v>
      </c>
      <c r="P550" s="269">
        <v>47.39</v>
      </c>
      <c r="Q550" s="270">
        <f t="shared" si="54"/>
        <v>0</v>
      </c>
      <c r="R550" s="119">
        <v>45590</v>
      </c>
      <c r="S550" s="119"/>
      <c r="T550" s="117">
        <f t="shared" si="55"/>
        <v>45593</v>
      </c>
      <c r="U550" s="117">
        <f t="shared" si="56"/>
        <v>45594</v>
      </c>
      <c r="V550" s="117" t="s">
        <v>560</v>
      </c>
      <c r="W550" s="162" t="s">
        <v>561</v>
      </c>
      <c r="X550" s="162" t="s">
        <v>561</v>
      </c>
      <c r="Y550" s="162"/>
      <c r="Z550" s="108"/>
      <c r="AA550" s="108"/>
      <c r="AB550" s="108"/>
      <c r="AC550" s="118" t="s">
        <v>1863</v>
      </c>
    </row>
    <row r="551" spans="1:29" s="126" customFormat="1" ht="13" x14ac:dyDescent="0.2">
      <c r="A551" s="120" t="str">
        <f t="shared" si="51"/>
        <v>L35-I-12-04-35-90-MULT-120POUS270814</v>
      </c>
      <c r="B551" s="121">
        <v>45594</v>
      </c>
      <c r="C551" s="64" t="s">
        <v>1014</v>
      </c>
      <c r="D551" s="278" t="s">
        <v>360</v>
      </c>
      <c r="E551" s="108" t="s">
        <v>87</v>
      </c>
      <c r="F551" s="135" t="s">
        <v>1015</v>
      </c>
      <c r="G551" s="108">
        <v>30850453</v>
      </c>
      <c r="H551" s="183">
        <v>0</v>
      </c>
      <c r="I551" s="287">
        <v>25</v>
      </c>
      <c r="J551" s="111">
        <f>VLOOKUP(G551,'[2]Seguimiento WOS TROV'!$H:$L,5,0)</f>
        <v>25</v>
      </c>
      <c r="K551" s="116">
        <f>VLOOKUP(G551,'[2]Seguimiento WOS TROV'!$H:$M,6,0)</f>
        <v>0</v>
      </c>
      <c r="L551" s="116">
        <f>VLOOKUP(G551,'[2]Seguimiento WOS TROV'!$H:$N,7,0)</f>
        <v>0</v>
      </c>
      <c r="M551" s="116">
        <f>VLOOKUP(G551,'[2]Seguimiento WOS TROV'!$H:$O,8,0)</f>
        <v>0</v>
      </c>
      <c r="N551" s="125">
        <f t="shared" si="52"/>
        <v>0</v>
      </c>
      <c r="O551" s="125">
        <f t="shared" si="53"/>
        <v>0</v>
      </c>
      <c r="P551" s="269">
        <v>38.200000000000003</v>
      </c>
      <c r="Q551" s="270">
        <f t="shared" si="54"/>
        <v>0</v>
      </c>
      <c r="R551" s="119">
        <v>45595</v>
      </c>
      <c r="S551" s="119"/>
      <c r="T551" s="117">
        <f t="shared" si="55"/>
        <v>45596</v>
      </c>
      <c r="U551" s="117">
        <f t="shared" si="56"/>
        <v>45597</v>
      </c>
      <c r="V551" s="117" t="s">
        <v>560</v>
      </c>
      <c r="W551" s="162" t="s">
        <v>561</v>
      </c>
      <c r="X551" s="162" t="s">
        <v>561</v>
      </c>
      <c r="Y551" s="162"/>
      <c r="Z551" s="108"/>
      <c r="AA551" s="108"/>
      <c r="AB551" s="108"/>
      <c r="AC551" s="118"/>
    </row>
    <row r="552" spans="1:29" s="126" customFormat="1" ht="13" x14ac:dyDescent="0.2">
      <c r="A552" s="120" t="str">
        <f t="shared" si="51"/>
        <v>L35-I-12-04-35-90-MULT-120POUS270819</v>
      </c>
      <c r="B552" s="121">
        <v>45594</v>
      </c>
      <c r="C552" s="64" t="s">
        <v>1014</v>
      </c>
      <c r="D552" s="278" t="s">
        <v>360</v>
      </c>
      <c r="E552" s="108" t="s">
        <v>87</v>
      </c>
      <c r="F552" s="135" t="s">
        <v>1016</v>
      </c>
      <c r="G552" s="108">
        <v>30850454</v>
      </c>
      <c r="H552" s="183">
        <v>0</v>
      </c>
      <c r="I552" s="287">
        <v>2</v>
      </c>
      <c r="J552" s="111">
        <f>VLOOKUP(G552,'[2]Seguimiento WOS TROV'!$H:$L,5,0)</f>
        <v>2</v>
      </c>
      <c r="K552" s="116">
        <f>VLOOKUP(G552,'[2]Seguimiento WOS TROV'!$H:$M,6,0)</f>
        <v>0</v>
      </c>
      <c r="L552" s="116">
        <f>VLOOKUP(G552,'[2]Seguimiento WOS TROV'!$H:$N,7,0)</f>
        <v>0</v>
      </c>
      <c r="M552" s="116">
        <f>VLOOKUP(G552,'[2]Seguimiento WOS TROV'!$H:$O,8,0)</f>
        <v>0</v>
      </c>
      <c r="N552" s="125">
        <f t="shared" si="52"/>
        <v>0</v>
      </c>
      <c r="O552" s="125">
        <f t="shared" si="53"/>
        <v>0</v>
      </c>
      <c r="P552" s="269">
        <v>38.200000000000003</v>
      </c>
      <c r="Q552" s="270">
        <f t="shared" si="54"/>
        <v>0</v>
      </c>
      <c r="R552" s="119">
        <v>45595</v>
      </c>
      <c r="S552" s="119"/>
      <c r="T552" s="117">
        <f t="shared" si="55"/>
        <v>45596</v>
      </c>
      <c r="U552" s="117">
        <f t="shared" si="56"/>
        <v>45597</v>
      </c>
      <c r="V552" s="117" t="s">
        <v>560</v>
      </c>
      <c r="W552" s="162" t="s">
        <v>561</v>
      </c>
      <c r="X552" s="162" t="s">
        <v>561</v>
      </c>
      <c r="Y552" s="162"/>
      <c r="Z552" s="108"/>
      <c r="AA552" s="108"/>
      <c r="AB552" s="108"/>
      <c r="AC552" s="118"/>
    </row>
    <row r="553" spans="1:29" s="126" customFormat="1" ht="13" x14ac:dyDescent="0.2">
      <c r="A553" s="120" t="str">
        <f t="shared" si="51"/>
        <v>L35-I-12-06-27-80-MULT-120POUS270504</v>
      </c>
      <c r="B553" s="121">
        <v>45594</v>
      </c>
      <c r="C553" s="64" t="s">
        <v>1017</v>
      </c>
      <c r="D553" s="278" t="s">
        <v>360</v>
      </c>
      <c r="E553" s="108" t="s">
        <v>87</v>
      </c>
      <c r="F553" s="135" t="s">
        <v>809</v>
      </c>
      <c r="G553" s="108">
        <v>30850455</v>
      </c>
      <c r="H553" s="183">
        <v>0</v>
      </c>
      <c r="I553" s="287">
        <v>1</v>
      </c>
      <c r="J553" s="111">
        <f>VLOOKUP(G553,'[2]Seguimiento WOS TROV'!$H:$L,5,0)</f>
        <v>1</v>
      </c>
      <c r="K553" s="116">
        <f>VLOOKUP(G553,'[2]Seguimiento WOS TROV'!$H:$M,6,0)</f>
        <v>0</v>
      </c>
      <c r="L553" s="116">
        <f>VLOOKUP(G553,'[2]Seguimiento WOS TROV'!$H:$N,7,0)</f>
        <v>0</v>
      </c>
      <c r="M553" s="116">
        <f>VLOOKUP(G553,'[2]Seguimiento WOS TROV'!$H:$O,8,0)</f>
        <v>0</v>
      </c>
      <c r="N553" s="125">
        <f t="shared" si="52"/>
        <v>0</v>
      </c>
      <c r="O553" s="125">
        <f t="shared" si="53"/>
        <v>0</v>
      </c>
      <c r="P553" s="269">
        <v>38.020000000000003</v>
      </c>
      <c r="Q553" s="270">
        <f t="shared" si="54"/>
        <v>0</v>
      </c>
      <c r="R553" s="119">
        <v>45595</v>
      </c>
      <c r="S553" s="119"/>
      <c r="T553" s="117">
        <f t="shared" si="55"/>
        <v>45596</v>
      </c>
      <c r="U553" s="117">
        <f t="shared" si="56"/>
        <v>45597</v>
      </c>
      <c r="V553" s="117" t="s">
        <v>560</v>
      </c>
      <c r="W553" s="162" t="s">
        <v>561</v>
      </c>
      <c r="X553" s="162" t="s">
        <v>561</v>
      </c>
      <c r="Y553" s="162"/>
      <c r="Z553" s="108"/>
      <c r="AA553" s="108"/>
      <c r="AB553" s="108"/>
      <c r="AC553" s="118"/>
    </row>
    <row r="554" spans="1:29" s="126" customFormat="1" ht="13" x14ac:dyDescent="0.2">
      <c r="A554" s="120" t="str">
        <f t="shared" si="51"/>
        <v>L35-I-12-06-27-80-MULT-120POUS270805</v>
      </c>
      <c r="B554" s="121">
        <v>45594</v>
      </c>
      <c r="C554" s="64" t="s">
        <v>1017</v>
      </c>
      <c r="D554" s="278" t="s">
        <v>360</v>
      </c>
      <c r="E554" s="108" t="s">
        <v>87</v>
      </c>
      <c r="F554" s="135" t="s">
        <v>1018</v>
      </c>
      <c r="G554" s="108">
        <v>30850456</v>
      </c>
      <c r="H554" s="183">
        <v>0</v>
      </c>
      <c r="I554" s="287">
        <v>8</v>
      </c>
      <c r="J554" s="111">
        <f>VLOOKUP(G554,'[2]Seguimiento WOS TROV'!$H:$L,5,0)</f>
        <v>8</v>
      </c>
      <c r="K554" s="116">
        <f>VLOOKUP(G554,'[2]Seguimiento WOS TROV'!$H:$M,6,0)</f>
        <v>0</v>
      </c>
      <c r="L554" s="116">
        <f>VLOOKUP(G554,'[2]Seguimiento WOS TROV'!$H:$N,7,0)</f>
        <v>0</v>
      </c>
      <c r="M554" s="116">
        <f>VLOOKUP(G554,'[2]Seguimiento WOS TROV'!$H:$O,8,0)</f>
        <v>0</v>
      </c>
      <c r="N554" s="125">
        <f t="shared" si="52"/>
        <v>0</v>
      </c>
      <c r="O554" s="125">
        <f t="shared" si="53"/>
        <v>0</v>
      </c>
      <c r="P554" s="269">
        <v>38.020000000000003</v>
      </c>
      <c r="Q554" s="270">
        <f t="shared" si="54"/>
        <v>0</v>
      </c>
      <c r="R554" s="119">
        <v>45595</v>
      </c>
      <c r="S554" s="119"/>
      <c r="T554" s="117">
        <f t="shared" si="55"/>
        <v>45596</v>
      </c>
      <c r="U554" s="117">
        <f t="shared" si="56"/>
        <v>45597</v>
      </c>
      <c r="V554" s="117" t="s">
        <v>560</v>
      </c>
      <c r="W554" s="162" t="s">
        <v>561</v>
      </c>
      <c r="X554" s="162" t="s">
        <v>561</v>
      </c>
      <c r="Y554" s="162"/>
      <c r="Z554" s="108"/>
      <c r="AA554" s="108"/>
      <c r="AB554" s="108"/>
      <c r="AC554" s="118"/>
    </row>
    <row r="555" spans="1:29" s="126" customFormat="1" ht="13" x14ac:dyDescent="0.2">
      <c r="A555" s="120" t="str">
        <f t="shared" si="51"/>
        <v>L35-I-12-08-35-90-MULT-120POUS270408</v>
      </c>
      <c r="B555" s="121">
        <v>45594</v>
      </c>
      <c r="C555" s="64" t="s">
        <v>186</v>
      </c>
      <c r="D555" s="278" t="s">
        <v>360</v>
      </c>
      <c r="E555" s="108" t="s">
        <v>87</v>
      </c>
      <c r="F555" s="135" t="s">
        <v>1023</v>
      </c>
      <c r="G555" s="108">
        <v>30850457</v>
      </c>
      <c r="H555" s="183">
        <v>0</v>
      </c>
      <c r="I555" s="287">
        <v>176</v>
      </c>
      <c r="J555" s="111">
        <f>VLOOKUP(G555,'[2]Seguimiento WOS TROV'!$H:$L,5,0)</f>
        <v>176</v>
      </c>
      <c r="K555" s="116">
        <f>VLOOKUP(G555,'[2]Seguimiento WOS TROV'!$H:$M,6,0)</f>
        <v>0</v>
      </c>
      <c r="L555" s="116">
        <f>VLOOKUP(G555,'[2]Seguimiento WOS TROV'!$H:$N,7,0)</f>
        <v>0</v>
      </c>
      <c r="M555" s="116">
        <f>VLOOKUP(G555,'[2]Seguimiento WOS TROV'!$H:$O,8,0)</f>
        <v>0</v>
      </c>
      <c r="N555" s="125">
        <f t="shared" si="52"/>
        <v>0</v>
      </c>
      <c r="O555" s="125">
        <f t="shared" si="53"/>
        <v>0</v>
      </c>
      <c r="P555" s="269">
        <v>38.200000000000003</v>
      </c>
      <c r="Q555" s="270">
        <f t="shared" si="54"/>
        <v>0</v>
      </c>
      <c r="R555" s="119">
        <v>45596</v>
      </c>
      <c r="S555" s="119"/>
      <c r="T555" s="117">
        <f t="shared" si="55"/>
        <v>45597</v>
      </c>
      <c r="U555" s="117">
        <f t="shared" si="56"/>
        <v>45600</v>
      </c>
      <c r="V555" s="117" t="s">
        <v>560</v>
      </c>
      <c r="W555" s="162" t="s">
        <v>561</v>
      </c>
      <c r="X555" s="162" t="s">
        <v>561</v>
      </c>
      <c r="Y555" s="162" t="e">
        <f>VLOOKUP(G555,[4]Sheet14!$A:$A,1,0)</f>
        <v>#N/A</v>
      </c>
      <c r="Z555" s="108"/>
      <c r="AA555" s="108"/>
      <c r="AB555" s="110"/>
      <c r="AC555" s="118"/>
    </row>
    <row r="556" spans="1:29" s="126" customFormat="1" ht="13" x14ac:dyDescent="0.2">
      <c r="A556" s="120" t="str">
        <f t="shared" si="51"/>
        <v>L35-I-12-06-BL-MULT-120POUS270402</v>
      </c>
      <c r="B556" s="121">
        <v>45596</v>
      </c>
      <c r="C556" s="64" t="s">
        <v>1000</v>
      </c>
      <c r="D556" s="278" t="s">
        <v>360</v>
      </c>
      <c r="E556" s="108" t="s">
        <v>87</v>
      </c>
      <c r="F556" s="135" t="s">
        <v>1024</v>
      </c>
      <c r="G556" s="108">
        <v>30850459</v>
      </c>
      <c r="H556" s="183">
        <v>0</v>
      </c>
      <c r="I556" s="287">
        <v>262</v>
      </c>
      <c r="J556" s="111">
        <f>VLOOKUP(G556,'[2]Seguimiento WOS TROV'!$H:$L,5,0)</f>
        <v>262</v>
      </c>
      <c r="K556" s="116">
        <f>VLOOKUP(G556,'[2]Seguimiento WOS TROV'!$H:$M,6,0)</f>
        <v>0</v>
      </c>
      <c r="L556" s="116">
        <f>VLOOKUP(G556,'[2]Seguimiento WOS TROV'!$H:$N,7,0)</f>
        <v>0</v>
      </c>
      <c r="M556" s="116">
        <f>VLOOKUP(G556,'[2]Seguimiento WOS TROV'!$H:$O,8,0)</f>
        <v>0</v>
      </c>
      <c r="N556" s="125">
        <f t="shared" si="52"/>
        <v>0</v>
      </c>
      <c r="O556" s="125">
        <f t="shared" si="53"/>
        <v>0</v>
      </c>
      <c r="P556" s="269">
        <v>58.32</v>
      </c>
      <c r="Q556" s="270">
        <f t="shared" si="54"/>
        <v>0</v>
      </c>
      <c r="R556" s="119">
        <v>45597</v>
      </c>
      <c r="S556" s="119"/>
      <c r="T556" s="117">
        <f t="shared" si="55"/>
        <v>45600</v>
      </c>
      <c r="U556" s="117">
        <f t="shared" si="56"/>
        <v>45601</v>
      </c>
      <c r="V556" s="117" t="s">
        <v>560</v>
      </c>
      <c r="W556" s="162" t="s">
        <v>561</v>
      </c>
      <c r="X556" s="162" t="s">
        <v>561</v>
      </c>
      <c r="Y556" s="162" t="e">
        <f>VLOOKUP(G556,[4]Sheet14!$A:$A,1,0)</f>
        <v>#N/A</v>
      </c>
      <c r="Z556" s="108"/>
      <c r="AA556" s="108"/>
      <c r="AB556" s="110"/>
      <c r="AC556" s="118"/>
    </row>
    <row r="557" spans="1:29" s="126" customFormat="1" ht="13" x14ac:dyDescent="0.2">
      <c r="A557" s="120" t="str">
        <f t="shared" si="51"/>
        <v>L35-I-12-12-27-90-MULT-120POUS270455</v>
      </c>
      <c r="B557" s="121">
        <v>45596</v>
      </c>
      <c r="C557" s="64" t="s">
        <v>488</v>
      </c>
      <c r="D557" s="278" t="s">
        <v>360</v>
      </c>
      <c r="E557" s="108" t="s">
        <v>87</v>
      </c>
      <c r="F557" s="135" t="s">
        <v>489</v>
      </c>
      <c r="G557" s="108">
        <v>30850460</v>
      </c>
      <c r="H557" s="183">
        <v>0</v>
      </c>
      <c r="I557" s="287">
        <v>50</v>
      </c>
      <c r="J557" s="111">
        <f>VLOOKUP(G557,'[2]Seguimiento WOS TROV'!$H:$L,5,0)</f>
        <v>50</v>
      </c>
      <c r="K557" s="116">
        <f>VLOOKUP(G557,'[2]Seguimiento WOS TROV'!$H:$M,6,0)</f>
        <v>0</v>
      </c>
      <c r="L557" s="116">
        <f>VLOOKUP(G557,'[2]Seguimiento WOS TROV'!$H:$N,7,0)</f>
        <v>0</v>
      </c>
      <c r="M557" s="116">
        <f>VLOOKUP(G557,'[2]Seguimiento WOS TROV'!$H:$O,8,0)</f>
        <v>0</v>
      </c>
      <c r="N557" s="125">
        <f t="shared" si="52"/>
        <v>0</v>
      </c>
      <c r="O557" s="125">
        <f t="shared" si="53"/>
        <v>0</v>
      </c>
      <c r="P557" s="269">
        <v>42.66</v>
      </c>
      <c r="Q557" s="270">
        <f t="shared" si="54"/>
        <v>0</v>
      </c>
      <c r="R557" s="119">
        <v>45600</v>
      </c>
      <c r="S557" s="119"/>
      <c r="T557" s="117">
        <f t="shared" si="55"/>
        <v>45601</v>
      </c>
      <c r="U557" s="117">
        <f t="shared" si="56"/>
        <v>45602</v>
      </c>
      <c r="V557" s="117" t="s">
        <v>560</v>
      </c>
      <c r="W557" s="162" t="s">
        <v>561</v>
      </c>
      <c r="X557" s="162" t="s">
        <v>561</v>
      </c>
      <c r="Y557" s="162"/>
      <c r="Z557" s="108"/>
      <c r="AA557" s="108"/>
      <c r="AB557" s="110"/>
      <c r="AC557" s="118"/>
    </row>
    <row r="558" spans="1:29" s="126" customFormat="1" ht="13" x14ac:dyDescent="0.2">
      <c r="A558" s="120" t="str">
        <f t="shared" si="51"/>
        <v>L35-I-12-04-35-80-MULT-120POUS270391</v>
      </c>
      <c r="B558" s="121">
        <v>45596</v>
      </c>
      <c r="C558" s="64" t="s">
        <v>490</v>
      </c>
      <c r="D558" s="278" t="s">
        <v>360</v>
      </c>
      <c r="E558" s="108" t="s">
        <v>87</v>
      </c>
      <c r="F558" s="135" t="s">
        <v>790</v>
      </c>
      <c r="G558" s="108">
        <v>30850461</v>
      </c>
      <c r="H558" s="183">
        <v>0</v>
      </c>
      <c r="I558" s="287">
        <v>38</v>
      </c>
      <c r="J558" s="111">
        <f>VLOOKUP(G558,'[2]Seguimiento WOS TROV'!$H:$L,5,0)</f>
        <v>38</v>
      </c>
      <c r="K558" s="116">
        <f>VLOOKUP(G558,'[2]Seguimiento WOS TROV'!$H:$M,6,0)</f>
        <v>0</v>
      </c>
      <c r="L558" s="116">
        <f>VLOOKUP(G558,'[2]Seguimiento WOS TROV'!$H:$N,7,0)</f>
        <v>0</v>
      </c>
      <c r="M558" s="116">
        <f>VLOOKUP(G558,'[2]Seguimiento WOS TROV'!$H:$O,8,0)</f>
        <v>0</v>
      </c>
      <c r="N558" s="125">
        <f t="shared" si="52"/>
        <v>0</v>
      </c>
      <c r="O558" s="125">
        <f t="shared" si="53"/>
        <v>0</v>
      </c>
      <c r="P558" s="269">
        <v>38.020000000000003</v>
      </c>
      <c r="Q558" s="270">
        <f t="shared" si="54"/>
        <v>0</v>
      </c>
      <c r="R558" s="119">
        <v>45600</v>
      </c>
      <c r="S558" s="119"/>
      <c r="T558" s="117">
        <f t="shared" si="55"/>
        <v>45601</v>
      </c>
      <c r="U558" s="117">
        <f t="shared" si="56"/>
        <v>45602</v>
      </c>
      <c r="V558" s="117" t="s">
        <v>560</v>
      </c>
      <c r="W558" s="162" t="s">
        <v>561</v>
      </c>
      <c r="X558" s="162" t="s">
        <v>561</v>
      </c>
      <c r="Y558" s="162"/>
      <c r="Z558" s="108"/>
      <c r="AA558" s="108"/>
      <c r="AB558" s="110"/>
      <c r="AC558" s="118"/>
    </row>
    <row r="559" spans="1:29" s="126" customFormat="1" ht="13" x14ac:dyDescent="0.2">
      <c r="A559" s="120" t="str">
        <f t="shared" si="51"/>
        <v>L35-I-12-06-30-90-MULT-120POUS269752</v>
      </c>
      <c r="B559" s="121">
        <v>45596</v>
      </c>
      <c r="C559" s="64" t="s">
        <v>1025</v>
      </c>
      <c r="D559" s="278" t="s">
        <v>360</v>
      </c>
      <c r="E559" s="108" t="s">
        <v>87</v>
      </c>
      <c r="F559" s="135" t="s">
        <v>1026</v>
      </c>
      <c r="G559" s="108">
        <v>30850462</v>
      </c>
      <c r="H559" s="183" t="s">
        <v>1026</v>
      </c>
      <c r="I559" s="287">
        <v>34</v>
      </c>
      <c r="J559" s="111">
        <f>VLOOKUP(G559,'[2]Seguimiento WOS TROV'!$H:$L,5,0)</f>
        <v>34</v>
      </c>
      <c r="K559" s="116">
        <f>VLOOKUP(G559,'[2]Seguimiento WOS TROV'!$H:$M,6,0)</f>
        <v>0</v>
      </c>
      <c r="L559" s="116">
        <f>VLOOKUP(G559,'[2]Seguimiento WOS TROV'!$H:$N,7,0)</f>
        <v>0</v>
      </c>
      <c r="M559" s="116">
        <f>VLOOKUP(G559,'[2]Seguimiento WOS TROV'!$H:$O,8,0)</f>
        <v>0</v>
      </c>
      <c r="N559" s="125">
        <f t="shared" si="52"/>
        <v>0</v>
      </c>
      <c r="O559" s="125">
        <f t="shared" si="53"/>
        <v>0</v>
      </c>
      <c r="P559" s="269">
        <v>38.200000000000003</v>
      </c>
      <c r="Q559" s="270">
        <f t="shared" si="54"/>
        <v>0</v>
      </c>
      <c r="R559" s="119">
        <v>45600</v>
      </c>
      <c r="S559" s="119"/>
      <c r="T559" s="117">
        <f t="shared" si="55"/>
        <v>45601</v>
      </c>
      <c r="U559" s="117">
        <f t="shared" si="56"/>
        <v>45602</v>
      </c>
      <c r="V559" s="117" t="s">
        <v>560</v>
      </c>
      <c r="W559" s="162" t="s">
        <v>561</v>
      </c>
      <c r="X559" s="162" t="s">
        <v>561</v>
      </c>
      <c r="Y559" s="162" t="e">
        <f>VLOOKUP(G559,[4]Sheet14!$A:$A,1,0)</f>
        <v>#N/A</v>
      </c>
      <c r="Z559" s="108"/>
      <c r="AA559" s="108"/>
      <c r="AB559" s="110"/>
      <c r="AC559" s="118"/>
    </row>
    <row r="560" spans="1:29" s="126" customFormat="1" ht="13" x14ac:dyDescent="0.2">
      <c r="A560" s="120" t="str">
        <f t="shared" si="51"/>
        <v>L35-I-12-06-30-90-MULT-120POUS269985</v>
      </c>
      <c r="B560" s="121">
        <v>45596</v>
      </c>
      <c r="C560" s="64" t="s">
        <v>1025</v>
      </c>
      <c r="D560" s="278" t="s">
        <v>360</v>
      </c>
      <c r="E560" s="108" t="s">
        <v>87</v>
      </c>
      <c r="F560" s="135" t="s">
        <v>550</v>
      </c>
      <c r="G560" s="108">
        <v>30850463</v>
      </c>
      <c r="H560" s="183" t="s">
        <v>550</v>
      </c>
      <c r="I560" s="287">
        <v>24</v>
      </c>
      <c r="J560" s="111">
        <f>VLOOKUP(G560,'[2]Seguimiento WOS TROV'!$H:$L,5,0)</f>
        <v>24</v>
      </c>
      <c r="K560" s="116">
        <f>VLOOKUP(G560,'[2]Seguimiento WOS TROV'!$H:$M,6,0)</f>
        <v>0</v>
      </c>
      <c r="L560" s="116">
        <f>VLOOKUP(G560,'[2]Seguimiento WOS TROV'!$H:$N,7,0)</f>
        <v>0</v>
      </c>
      <c r="M560" s="116">
        <f>VLOOKUP(G560,'[2]Seguimiento WOS TROV'!$H:$O,8,0)</f>
        <v>0</v>
      </c>
      <c r="N560" s="125">
        <f t="shared" si="52"/>
        <v>0</v>
      </c>
      <c r="O560" s="125">
        <f t="shared" si="53"/>
        <v>0</v>
      </c>
      <c r="P560" s="269">
        <v>38.200000000000003</v>
      </c>
      <c r="Q560" s="270">
        <f t="shared" si="54"/>
        <v>0</v>
      </c>
      <c r="R560" s="119">
        <v>45600</v>
      </c>
      <c r="S560" s="119"/>
      <c r="T560" s="117">
        <f t="shared" si="55"/>
        <v>45601</v>
      </c>
      <c r="U560" s="117">
        <f t="shared" si="56"/>
        <v>45602</v>
      </c>
      <c r="V560" s="117" t="s">
        <v>560</v>
      </c>
      <c r="W560" s="162" t="s">
        <v>561</v>
      </c>
      <c r="X560" s="162" t="s">
        <v>561</v>
      </c>
      <c r="Y560" s="162"/>
      <c r="Z560" s="108"/>
      <c r="AA560" s="108"/>
      <c r="AB560" s="110"/>
      <c r="AC560" s="118"/>
    </row>
    <row r="561" spans="1:29" s="126" customFormat="1" ht="13" x14ac:dyDescent="0.2">
      <c r="A561" s="120" t="str">
        <f t="shared" si="51"/>
        <v>L35-I-12-12-30-80-MULT-120POUS270823</v>
      </c>
      <c r="B561" s="121">
        <v>45596</v>
      </c>
      <c r="C561" s="64" t="s">
        <v>1027</v>
      </c>
      <c r="D561" s="278" t="s">
        <v>360</v>
      </c>
      <c r="E561" s="108" t="s">
        <v>87</v>
      </c>
      <c r="F561" s="135" t="s">
        <v>1028</v>
      </c>
      <c r="G561" s="108">
        <v>30850464</v>
      </c>
      <c r="H561" s="183">
        <v>0</v>
      </c>
      <c r="I561" s="287">
        <v>22</v>
      </c>
      <c r="J561" s="111">
        <f>VLOOKUP(G561,'[2]Seguimiento WOS TROV'!$H:$L,5,0)</f>
        <v>22</v>
      </c>
      <c r="K561" s="116">
        <f>VLOOKUP(G561,'[2]Seguimiento WOS TROV'!$H:$M,6,0)</f>
        <v>0</v>
      </c>
      <c r="L561" s="116">
        <f>VLOOKUP(G561,'[2]Seguimiento WOS TROV'!$H:$N,7,0)</f>
        <v>0</v>
      </c>
      <c r="M561" s="116">
        <f>VLOOKUP(G561,'[2]Seguimiento WOS TROV'!$H:$O,8,0)</f>
        <v>0</v>
      </c>
      <c r="N561" s="125">
        <f t="shared" si="52"/>
        <v>0</v>
      </c>
      <c r="O561" s="125">
        <f t="shared" si="53"/>
        <v>0</v>
      </c>
      <c r="P561" s="269">
        <v>0</v>
      </c>
      <c r="Q561" s="270">
        <f t="shared" si="54"/>
        <v>0</v>
      </c>
      <c r="R561" s="119">
        <v>45600</v>
      </c>
      <c r="S561" s="119"/>
      <c r="T561" s="117">
        <f t="shared" si="55"/>
        <v>45601</v>
      </c>
      <c r="U561" s="117">
        <f t="shared" si="56"/>
        <v>45602</v>
      </c>
      <c r="V561" s="117" t="s">
        <v>560</v>
      </c>
      <c r="W561" s="162" t="s">
        <v>561</v>
      </c>
      <c r="X561" s="162" t="s">
        <v>561</v>
      </c>
      <c r="Y561" s="162"/>
      <c r="Z561" s="108"/>
      <c r="AA561" s="108"/>
      <c r="AB561" s="110"/>
      <c r="AC561" s="118"/>
    </row>
    <row r="562" spans="1:29" s="126" customFormat="1" ht="13" x14ac:dyDescent="0.2">
      <c r="A562" s="120" t="str">
        <f t="shared" si="51"/>
        <v>L35-I-12-08-30-80-MULT-120POUS270895</v>
      </c>
      <c r="B562" s="121">
        <v>45596</v>
      </c>
      <c r="C562" s="64" t="s">
        <v>793</v>
      </c>
      <c r="D562" s="278" t="s">
        <v>360</v>
      </c>
      <c r="E562" s="108" t="s">
        <v>87</v>
      </c>
      <c r="F562" s="135" t="s">
        <v>1029</v>
      </c>
      <c r="G562" s="108">
        <v>30850465</v>
      </c>
      <c r="H562" s="183">
        <v>0</v>
      </c>
      <c r="I562" s="287">
        <v>15</v>
      </c>
      <c r="J562" s="111">
        <f>VLOOKUP(G562,'[2]Seguimiento WOS TROV'!$H:$L,5,0)</f>
        <v>15</v>
      </c>
      <c r="K562" s="116">
        <f>VLOOKUP(G562,'[2]Seguimiento WOS TROV'!$H:$M,6,0)</f>
        <v>0</v>
      </c>
      <c r="L562" s="116">
        <f>VLOOKUP(G562,'[2]Seguimiento WOS TROV'!$H:$N,7,0)</f>
        <v>0</v>
      </c>
      <c r="M562" s="116">
        <f>VLOOKUP(G562,'[2]Seguimiento WOS TROV'!$H:$O,8,0)</f>
        <v>0</v>
      </c>
      <c r="N562" s="125">
        <f t="shared" si="52"/>
        <v>0</v>
      </c>
      <c r="O562" s="125">
        <f t="shared" si="53"/>
        <v>0</v>
      </c>
      <c r="P562" s="269">
        <v>38.020000000000003</v>
      </c>
      <c r="Q562" s="270">
        <f t="shared" si="54"/>
        <v>0</v>
      </c>
      <c r="R562" s="119">
        <v>45600</v>
      </c>
      <c r="S562" s="119"/>
      <c r="T562" s="117">
        <f t="shared" si="55"/>
        <v>45601</v>
      </c>
      <c r="U562" s="117">
        <f t="shared" si="56"/>
        <v>45602</v>
      </c>
      <c r="V562" s="117" t="s">
        <v>560</v>
      </c>
      <c r="W562" s="162" t="s">
        <v>561</v>
      </c>
      <c r="X562" s="162" t="s">
        <v>561</v>
      </c>
      <c r="Y562" s="162"/>
      <c r="Z562" s="108"/>
      <c r="AA562" s="108"/>
      <c r="AB562" s="110"/>
      <c r="AC562" s="118"/>
    </row>
    <row r="563" spans="1:29" s="126" customFormat="1" ht="13" x14ac:dyDescent="0.2">
      <c r="A563" s="120" t="str">
        <f t="shared" si="51"/>
        <v>L35-I-12-04-30-90-MULT-120POUS270347</v>
      </c>
      <c r="B563" s="121">
        <v>45596</v>
      </c>
      <c r="C563" s="64" t="s">
        <v>1030</v>
      </c>
      <c r="D563" s="278" t="s">
        <v>360</v>
      </c>
      <c r="E563" s="108" t="s">
        <v>87</v>
      </c>
      <c r="F563" s="135" t="s">
        <v>1031</v>
      </c>
      <c r="G563" s="108">
        <v>30850466</v>
      </c>
      <c r="H563" s="183">
        <v>0</v>
      </c>
      <c r="I563" s="287">
        <v>4</v>
      </c>
      <c r="J563" s="111">
        <f>VLOOKUP(G563,'[2]Seguimiento WOS TROV'!$H:$L,5,0)</f>
        <v>4</v>
      </c>
      <c r="K563" s="116">
        <f>VLOOKUP(G563,'[2]Seguimiento WOS TROV'!$H:$M,6,0)</f>
        <v>0</v>
      </c>
      <c r="L563" s="116">
        <f>VLOOKUP(G563,'[2]Seguimiento WOS TROV'!$H:$N,7,0)</f>
        <v>0</v>
      </c>
      <c r="M563" s="116">
        <f>VLOOKUP(G563,'[2]Seguimiento WOS TROV'!$H:$O,8,0)</f>
        <v>0</v>
      </c>
      <c r="N563" s="125">
        <f t="shared" si="52"/>
        <v>0</v>
      </c>
      <c r="O563" s="125">
        <f t="shared" si="53"/>
        <v>0</v>
      </c>
      <c r="P563" s="269">
        <v>40.119999999999997</v>
      </c>
      <c r="Q563" s="270">
        <f t="shared" si="54"/>
        <v>0</v>
      </c>
      <c r="R563" s="119">
        <v>45600</v>
      </c>
      <c r="S563" s="119"/>
      <c r="T563" s="117">
        <f t="shared" si="55"/>
        <v>45601</v>
      </c>
      <c r="U563" s="117">
        <f t="shared" si="56"/>
        <v>45602</v>
      </c>
      <c r="V563" s="117" t="s">
        <v>560</v>
      </c>
      <c r="W563" s="162" t="s">
        <v>561</v>
      </c>
      <c r="X563" s="162" t="s">
        <v>561</v>
      </c>
      <c r="Y563" s="162"/>
      <c r="Z563" s="108"/>
      <c r="AA563" s="108"/>
      <c r="AB563" s="110"/>
      <c r="AC563" s="118"/>
    </row>
    <row r="564" spans="1:29" s="126" customFormat="1" ht="13" x14ac:dyDescent="0.2">
      <c r="A564" s="120" t="str">
        <f t="shared" si="51"/>
        <v>L35-I-12-04-30-90-MULT-120POUS270381</v>
      </c>
      <c r="B564" s="121">
        <v>45596</v>
      </c>
      <c r="C564" s="64" t="s">
        <v>1030</v>
      </c>
      <c r="D564" s="278" t="s">
        <v>360</v>
      </c>
      <c r="E564" s="108" t="s">
        <v>87</v>
      </c>
      <c r="F564" s="135" t="s">
        <v>1032</v>
      </c>
      <c r="G564" s="108">
        <v>30850467</v>
      </c>
      <c r="H564" s="183">
        <v>0</v>
      </c>
      <c r="I564" s="287">
        <v>4</v>
      </c>
      <c r="J564" s="111">
        <f>VLOOKUP(G564,'[2]Seguimiento WOS TROV'!$H:$L,5,0)</f>
        <v>4</v>
      </c>
      <c r="K564" s="116">
        <f>VLOOKUP(G564,'[2]Seguimiento WOS TROV'!$H:$M,6,0)</f>
        <v>0</v>
      </c>
      <c r="L564" s="116">
        <f>VLOOKUP(G564,'[2]Seguimiento WOS TROV'!$H:$N,7,0)</f>
        <v>0</v>
      </c>
      <c r="M564" s="116">
        <f>VLOOKUP(G564,'[2]Seguimiento WOS TROV'!$H:$O,8,0)</f>
        <v>0</v>
      </c>
      <c r="N564" s="125">
        <f t="shared" si="52"/>
        <v>0</v>
      </c>
      <c r="O564" s="125">
        <f t="shared" si="53"/>
        <v>0</v>
      </c>
      <c r="P564" s="269">
        <v>40.119999999999997</v>
      </c>
      <c r="Q564" s="270">
        <f t="shared" si="54"/>
        <v>0</v>
      </c>
      <c r="R564" s="119">
        <v>45600</v>
      </c>
      <c r="S564" s="119"/>
      <c r="T564" s="117">
        <f t="shared" si="55"/>
        <v>45601</v>
      </c>
      <c r="U564" s="117">
        <f t="shared" si="56"/>
        <v>45602</v>
      </c>
      <c r="V564" s="117" t="s">
        <v>560</v>
      </c>
      <c r="W564" s="162" t="s">
        <v>561</v>
      </c>
      <c r="X564" s="162" t="s">
        <v>561</v>
      </c>
      <c r="Y564" s="162" t="e">
        <f>VLOOKUP(G564,[4]Sheet14!$A:$A,1,0)</f>
        <v>#N/A</v>
      </c>
      <c r="Z564" s="108"/>
      <c r="AA564" s="108"/>
      <c r="AB564" s="110"/>
      <c r="AC564" s="118"/>
    </row>
    <row r="565" spans="1:29" s="126" customFormat="1" ht="40" x14ac:dyDescent="0.2">
      <c r="A565" s="120" t="str">
        <f t="shared" si="51"/>
        <v>L50-E-12-12-27-90-MULT-ASYMPOUS270828</v>
      </c>
      <c r="B565" s="121">
        <v>45596</v>
      </c>
      <c r="C565" s="64" t="s">
        <v>1033</v>
      </c>
      <c r="D565" s="278" t="s">
        <v>362</v>
      </c>
      <c r="E565" s="108" t="s">
        <v>87</v>
      </c>
      <c r="F565" s="135" t="s">
        <v>1034</v>
      </c>
      <c r="G565" s="108">
        <v>30850468</v>
      </c>
      <c r="H565" s="183">
        <v>0</v>
      </c>
      <c r="I565" s="287">
        <v>69</v>
      </c>
      <c r="J565" s="111">
        <f>VLOOKUP(G565,'[2]Seguimiento WOS TROV'!$H:$L,5,0)</f>
        <v>69</v>
      </c>
      <c r="K565" s="116">
        <f>VLOOKUP(G565,'[2]Seguimiento WOS TROV'!$H:$M,6,0)</f>
        <v>0</v>
      </c>
      <c r="L565" s="116">
        <f>VLOOKUP(G565,'[2]Seguimiento WOS TROV'!$H:$N,7,0)</f>
        <v>0</v>
      </c>
      <c r="M565" s="116">
        <f>VLOOKUP(G565,'[2]Seguimiento WOS TROV'!$H:$O,8,0)</f>
        <v>0</v>
      </c>
      <c r="N565" s="125">
        <f t="shared" si="52"/>
        <v>0</v>
      </c>
      <c r="O565" s="125">
        <f t="shared" si="53"/>
        <v>0</v>
      </c>
      <c r="P565" s="269">
        <v>0</v>
      </c>
      <c r="Q565" s="270">
        <f t="shared" si="54"/>
        <v>0</v>
      </c>
      <c r="R565" s="119">
        <v>45600</v>
      </c>
      <c r="S565" s="119"/>
      <c r="T565" s="117">
        <f t="shared" si="55"/>
        <v>45601</v>
      </c>
      <c r="U565" s="117">
        <f t="shared" si="56"/>
        <v>45602</v>
      </c>
      <c r="V565" s="117" t="s">
        <v>560</v>
      </c>
      <c r="W565" s="162" t="s">
        <v>561</v>
      </c>
      <c r="X565" s="162" t="s">
        <v>561</v>
      </c>
      <c r="Y565" s="162" t="e">
        <f>VLOOKUP(G565,[4]Sheet14!$A:$A,1,0)</f>
        <v>#N/A</v>
      </c>
      <c r="Z565" s="108"/>
      <c r="AA565" s="108"/>
      <c r="AB565" s="110"/>
      <c r="AC565" s="118" t="s">
        <v>1863</v>
      </c>
    </row>
    <row r="566" spans="1:29" s="126" customFormat="1" ht="13" x14ac:dyDescent="0.2">
      <c r="A566" s="120" t="str">
        <f t="shared" si="51"/>
        <v>L50-E-12-12-27-90-MULT-120POUS270214</v>
      </c>
      <c r="B566" s="121">
        <v>45596</v>
      </c>
      <c r="C566" s="64" t="s">
        <v>1035</v>
      </c>
      <c r="D566" s="278" t="s">
        <v>362</v>
      </c>
      <c r="E566" s="108" t="s">
        <v>87</v>
      </c>
      <c r="F566" s="135" t="s">
        <v>1036</v>
      </c>
      <c r="G566" s="108">
        <v>30850469</v>
      </c>
      <c r="H566" s="183">
        <v>0</v>
      </c>
      <c r="I566" s="287">
        <v>45</v>
      </c>
      <c r="J566" s="111">
        <f>VLOOKUP(G566,'[2]Seguimiento WOS TROV'!$H:$L,5,0)</f>
        <v>45</v>
      </c>
      <c r="K566" s="116">
        <f>VLOOKUP(G566,'[2]Seguimiento WOS TROV'!$H:$M,6,0)</f>
        <v>0</v>
      </c>
      <c r="L566" s="116">
        <f>VLOOKUP(G566,'[2]Seguimiento WOS TROV'!$H:$N,7,0)</f>
        <v>0</v>
      </c>
      <c r="M566" s="116">
        <f>VLOOKUP(G566,'[2]Seguimiento WOS TROV'!$H:$O,8,0)</f>
        <v>0</v>
      </c>
      <c r="N566" s="125">
        <f t="shared" si="52"/>
        <v>0</v>
      </c>
      <c r="O566" s="125">
        <f t="shared" si="53"/>
        <v>0</v>
      </c>
      <c r="P566" s="269">
        <v>0</v>
      </c>
      <c r="Q566" s="270">
        <f t="shared" si="54"/>
        <v>0</v>
      </c>
      <c r="R566" s="119">
        <v>45600</v>
      </c>
      <c r="S566" s="119"/>
      <c r="T566" s="117">
        <f t="shared" si="55"/>
        <v>45601</v>
      </c>
      <c r="U566" s="117">
        <f t="shared" si="56"/>
        <v>45602</v>
      </c>
      <c r="V566" s="117" t="s">
        <v>560</v>
      </c>
      <c r="W566" s="162" t="s">
        <v>561</v>
      </c>
      <c r="X566" s="162" t="s">
        <v>561</v>
      </c>
      <c r="Y566" s="162"/>
      <c r="Z566" s="108"/>
      <c r="AA566" s="108"/>
      <c r="AB566" s="110"/>
      <c r="AC566" s="118"/>
    </row>
    <row r="567" spans="1:29" s="126" customFormat="1" ht="13" x14ac:dyDescent="0.2">
      <c r="A567" s="120" t="str">
        <f t="shared" si="51"/>
        <v>L50-E-12-08-27-90-MULT-120POUS270255</v>
      </c>
      <c r="B567" s="121">
        <v>45596</v>
      </c>
      <c r="C567" s="64" t="s">
        <v>1037</v>
      </c>
      <c r="D567" s="278" t="s">
        <v>362</v>
      </c>
      <c r="E567" s="108" t="s">
        <v>87</v>
      </c>
      <c r="F567" s="135" t="s">
        <v>1038</v>
      </c>
      <c r="G567" s="108">
        <v>30850470</v>
      </c>
      <c r="H567" s="183">
        <v>0</v>
      </c>
      <c r="I567" s="287">
        <v>18</v>
      </c>
      <c r="J567" s="111">
        <f>VLOOKUP(G567,'[2]Seguimiento WOS TROV'!$H:$L,5,0)</f>
        <v>18</v>
      </c>
      <c r="K567" s="116">
        <f>VLOOKUP(G567,'[2]Seguimiento WOS TROV'!$H:$M,6,0)</f>
        <v>0</v>
      </c>
      <c r="L567" s="116">
        <f>VLOOKUP(G567,'[2]Seguimiento WOS TROV'!$H:$N,7,0)</f>
        <v>0</v>
      </c>
      <c r="M567" s="116">
        <f>VLOOKUP(G567,'[2]Seguimiento WOS TROV'!$H:$O,8,0)</f>
        <v>0</v>
      </c>
      <c r="N567" s="125">
        <f t="shared" si="52"/>
        <v>0</v>
      </c>
      <c r="O567" s="125">
        <f t="shared" si="53"/>
        <v>0</v>
      </c>
      <c r="P567" s="269">
        <v>0</v>
      </c>
      <c r="Q567" s="270">
        <f t="shared" si="54"/>
        <v>0</v>
      </c>
      <c r="R567" s="119">
        <v>45601</v>
      </c>
      <c r="S567" s="119"/>
      <c r="T567" s="117">
        <f t="shared" si="55"/>
        <v>45602</v>
      </c>
      <c r="U567" s="117">
        <f t="shared" si="56"/>
        <v>45603</v>
      </c>
      <c r="V567" s="117" t="s">
        <v>560</v>
      </c>
      <c r="W567" s="162" t="s">
        <v>561</v>
      </c>
      <c r="X567" s="162" t="s">
        <v>561</v>
      </c>
      <c r="Y567" s="162"/>
      <c r="Z567" s="108"/>
      <c r="AA567" s="108"/>
      <c r="AB567" s="110"/>
      <c r="AC567" s="118"/>
    </row>
    <row r="568" spans="1:29" s="126" customFormat="1" ht="13" x14ac:dyDescent="0.2">
      <c r="A568" s="120" t="str">
        <f t="shared" si="51"/>
        <v>L50-E-12-10-27-90-MULT-15X35POUS270194</v>
      </c>
      <c r="B568" s="121">
        <v>45596</v>
      </c>
      <c r="C568" s="64" t="s">
        <v>1039</v>
      </c>
      <c r="D568" s="278" t="s">
        <v>362</v>
      </c>
      <c r="E568" s="108" t="s">
        <v>87</v>
      </c>
      <c r="F568" s="135" t="s">
        <v>275</v>
      </c>
      <c r="G568" s="108">
        <v>30850471</v>
      </c>
      <c r="H568" s="183">
        <v>0</v>
      </c>
      <c r="I568" s="287">
        <v>11</v>
      </c>
      <c r="J568" s="111">
        <f>VLOOKUP(G568,'[2]Seguimiento WOS TROV'!$H:$L,5,0)</f>
        <v>11</v>
      </c>
      <c r="K568" s="116">
        <f>VLOOKUP(G568,'[2]Seguimiento WOS TROV'!$H:$M,6,0)</f>
        <v>0</v>
      </c>
      <c r="L568" s="116">
        <f>VLOOKUP(G568,'[2]Seguimiento WOS TROV'!$H:$N,7,0)</f>
        <v>0</v>
      </c>
      <c r="M568" s="116">
        <f>VLOOKUP(G568,'[2]Seguimiento WOS TROV'!$H:$O,8,0)</f>
        <v>0</v>
      </c>
      <c r="N568" s="125">
        <f t="shared" si="52"/>
        <v>0</v>
      </c>
      <c r="O568" s="125">
        <f t="shared" si="53"/>
        <v>0</v>
      </c>
      <c r="P568" s="269">
        <v>0</v>
      </c>
      <c r="Q568" s="270">
        <f t="shared" si="54"/>
        <v>0</v>
      </c>
      <c r="R568" s="119">
        <v>45601</v>
      </c>
      <c r="S568" s="119"/>
      <c r="T568" s="117">
        <f t="shared" si="55"/>
        <v>45602</v>
      </c>
      <c r="U568" s="117">
        <f t="shared" si="56"/>
        <v>45603</v>
      </c>
      <c r="V568" s="117" t="s">
        <v>560</v>
      </c>
      <c r="W568" s="162" t="s">
        <v>561</v>
      </c>
      <c r="X568" s="162" t="s">
        <v>561</v>
      </c>
      <c r="Y568" s="162"/>
      <c r="Z568" s="108"/>
      <c r="AA568" s="108"/>
      <c r="AB568" s="110"/>
      <c r="AC568" s="118"/>
    </row>
    <row r="569" spans="1:29" s="126" customFormat="1" ht="13" x14ac:dyDescent="0.2">
      <c r="A569" s="120" t="str">
        <f t="shared" si="51"/>
        <v>L50-E-12-10-27-90-MULT-15X35POUS270414</v>
      </c>
      <c r="B569" s="121">
        <v>45596</v>
      </c>
      <c r="C569" s="64" t="s">
        <v>1039</v>
      </c>
      <c r="D569" s="278" t="s">
        <v>362</v>
      </c>
      <c r="E569" s="108" t="s">
        <v>87</v>
      </c>
      <c r="F569" s="135" t="s">
        <v>1040</v>
      </c>
      <c r="G569" s="108">
        <v>30850472</v>
      </c>
      <c r="H569" s="183">
        <v>0</v>
      </c>
      <c r="I569" s="287">
        <v>7</v>
      </c>
      <c r="J569" s="111">
        <f>VLOOKUP(G569,'[2]Seguimiento WOS TROV'!$H:$L,5,0)</f>
        <v>7</v>
      </c>
      <c r="K569" s="116">
        <f>VLOOKUP(G569,'[2]Seguimiento WOS TROV'!$H:$M,6,0)</f>
        <v>0</v>
      </c>
      <c r="L569" s="116">
        <f>VLOOKUP(G569,'[2]Seguimiento WOS TROV'!$H:$N,7,0)</f>
        <v>0</v>
      </c>
      <c r="M569" s="116">
        <f>VLOOKUP(G569,'[2]Seguimiento WOS TROV'!$H:$O,8,0)</f>
        <v>0</v>
      </c>
      <c r="N569" s="125">
        <f t="shared" si="52"/>
        <v>0</v>
      </c>
      <c r="O569" s="125">
        <f t="shared" si="53"/>
        <v>0</v>
      </c>
      <c r="P569" s="269">
        <v>0</v>
      </c>
      <c r="Q569" s="270">
        <f t="shared" si="54"/>
        <v>0</v>
      </c>
      <c r="R569" s="119">
        <v>45601</v>
      </c>
      <c r="S569" s="119"/>
      <c r="T569" s="117">
        <f t="shared" si="55"/>
        <v>45602</v>
      </c>
      <c r="U569" s="117">
        <f t="shared" si="56"/>
        <v>45603</v>
      </c>
      <c r="V569" s="117" t="s">
        <v>560</v>
      </c>
      <c r="W569" s="162" t="s">
        <v>561</v>
      </c>
      <c r="X569" s="162" t="s">
        <v>561</v>
      </c>
      <c r="Y569" s="162"/>
      <c r="Z569" s="108"/>
      <c r="AA569" s="108"/>
      <c r="AB569" s="110"/>
      <c r="AC569" s="118"/>
    </row>
    <row r="570" spans="1:29" s="126" customFormat="1" ht="13" x14ac:dyDescent="0.2">
      <c r="A570" s="120" t="str">
        <f t="shared" si="51"/>
        <v>L50-E-12-04-27-90-MULT-ASYMPOUS270435</v>
      </c>
      <c r="B570" s="121">
        <v>45596</v>
      </c>
      <c r="C570" s="64" t="s">
        <v>1041</v>
      </c>
      <c r="D570" s="278" t="s">
        <v>362</v>
      </c>
      <c r="E570" s="108" t="s">
        <v>87</v>
      </c>
      <c r="F570" s="135" t="s">
        <v>1042</v>
      </c>
      <c r="G570" s="108">
        <v>30850473</v>
      </c>
      <c r="H570" s="183">
        <v>0</v>
      </c>
      <c r="I570" s="287">
        <v>6</v>
      </c>
      <c r="J570" s="111">
        <f>VLOOKUP(G570,'[2]Seguimiento WOS TROV'!$H:$L,5,0)</f>
        <v>6</v>
      </c>
      <c r="K570" s="116">
        <f>VLOOKUP(G570,'[2]Seguimiento WOS TROV'!$H:$M,6,0)</f>
        <v>0</v>
      </c>
      <c r="L570" s="116">
        <f>VLOOKUP(G570,'[2]Seguimiento WOS TROV'!$H:$N,7,0)</f>
        <v>0</v>
      </c>
      <c r="M570" s="116">
        <f>VLOOKUP(G570,'[2]Seguimiento WOS TROV'!$H:$O,8,0)</f>
        <v>0</v>
      </c>
      <c r="N570" s="125">
        <f t="shared" si="52"/>
        <v>0</v>
      </c>
      <c r="O570" s="125">
        <f t="shared" si="53"/>
        <v>0</v>
      </c>
      <c r="P570" s="269">
        <v>0</v>
      </c>
      <c r="Q570" s="270">
        <f t="shared" si="54"/>
        <v>0</v>
      </c>
      <c r="R570" s="119">
        <v>45601</v>
      </c>
      <c r="S570" s="119"/>
      <c r="T570" s="117">
        <f t="shared" si="55"/>
        <v>45602</v>
      </c>
      <c r="U570" s="117">
        <f t="shared" si="56"/>
        <v>45603</v>
      </c>
      <c r="V570" s="117" t="s">
        <v>560</v>
      </c>
      <c r="W570" s="162" t="s">
        <v>561</v>
      </c>
      <c r="X570" s="162" t="s">
        <v>561</v>
      </c>
      <c r="Y570" s="162"/>
      <c r="Z570" s="108"/>
      <c r="AA570" s="108"/>
      <c r="AB570" s="110"/>
      <c r="AC570" s="118"/>
    </row>
    <row r="571" spans="1:29" s="126" customFormat="1" ht="13" x14ac:dyDescent="0.2">
      <c r="A571" s="120" t="str">
        <f t="shared" si="51"/>
        <v>L50-E-12-12-27-90-MULT-9X29POUS270261</v>
      </c>
      <c r="B571" s="121">
        <v>45596</v>
      </c>
      <c r="C571" s="64" t="s">
        <v>1043</v>
      </c>
      <c r="D571" s="278" t="s">
        <v>362</v>
      </c>
      <c r="E571" s="108" t="s">
        <v>87</v>
      </c>
      <c r="F571" s="135" t="s">
        <v>1044</v>
      </c>
      <c r="G571" s="108">
        <v>30850474</v>
      </c>
      <c r="H571" s="183">
        <v>0</v>
      </c>
      <c r="I571" s="287">
        <v>6</v>
      </c>
      <c r="J571" s="111">
        <f>VLOOKUP(G571,'[2]Seguimiento WOS TROV'!$H:$L,5,0)</f>
        <v>6</v>
      </c>
      <c r="K571" s="116">
        <f>VLOOKUP(G571,'[2]Seguimiento WOS TROV'!$H:$M,6,0)</f>
        <v>0</v>
      </c>
      <c r="L571" s="116">
        <f>VLOOKUP(G571,'[2]Seguimiento WOS TROV'!$H:$N,7,0)</f>
        <v>0</v>
      </c>
      <c r="M571" s="116">
        <f>VLOOKUP(G571,'[2]Seguimiento WOS TROV'!$H:$O,8,0)</f>
        <v>0</v>
      </c>
      <c r="N571" s="125">
        <f t="shared" si="52"/>
        <v>0</v>
      </c>
      <c r="O571" s="125">
        <f t="shared" si="53"/>
        <v>0</v>
      </c>
      <c r="P571" s="269">
        <v>0</v>
      </c>
      <c r="Q571" s="270">
        <f t="shared" si="54"/>
        <v>0</v>
      </c>
      <c r="R571" s="119">
        <v>45601</v>
      </c>
      <c r="S571" s="119"/>
      <c r="T571" s="117">
        <f t="shared" si="55"/>
        <v>45602</v>
      </c>
      <c r="U571" s="117">
        <f t="shared" si="56"/>
        <v>45603</v>
      </c>
      <c r="V571" s="117" t="s">
        <v>560</v>
      </c>
      <c r="W571" s="162" t="s">
        <v>561</v>
      </c>
      <c r="X571" s="162" t="s">
        <v>561</v>
      </c>
      <c r="Y571" s="162"/>
      <c r="Z571" s="108"/>
      <c r="AA571" s="108"/>
      <c r="AB571" s="110"/>
      <c r="AC571" s="118"/>
    </row>
    <row r="572" spans="1:29" s="126" customFormat="1" ht="13" x14ac:dyDescent="0.2">
      <c r="A572" s="120" t="str">
        <f t="shared" si="51"/>
        <v>L50-E-12-06-27-90-MULT-120POUS270455</v>
      </c>
      <c r="B572" s="121">
        <v>45596</v>
      </c>
      <c r="C572" s="64" t="s">
        <v>1045</v>
      </c>
      <c r="D572" s="278" t="s">
        <v>362</v>
      </c>
      <c r="E572" s="108" t="s">
        <v>87</v>
      </c>
      <c r="F572" s="135" t="s">
        <v>489</v>
      </c>
      <c r="G572" s="108">
        <v>30850475</v>
      </c>
      <c r="H572" s="183">
        <v>0</v>
      </c>
      <c r="I572" s="287">
        <v>4</v>
      </c>
      <c r="J572" s="111">
        <f>VLOOKUP(G572,'[2]Seguimiento WOS TROV'!$H:$L,5,0)</f>
        <v>4</v>
      </c>
      <c r="K572" s="116">
        <f>VLOOKUP(G572,'[2]Seguimiento WOS TROV'!$H:$M,6,0)</f>
        <v>0</v>
      </c>
      <c r="L572" s="116">
        <f>VLOOKUP(G572,'[2]Seguimiento WOS TROV'!$H:$N,7,0)</f>
        <v>0</v>
      </c>
      <c r="M572" s="116">
        <f>VLOOKUP(G572,'[2]Seguimiento WOS TROV'!$H:$O,8,0)</f>
        <v>0</v>
      </c>
      <c r="N572" s="125">
        <f t="shared" si="52"/>
        <v>0</v>
      </c>
      <c r="O572" s="125">
        <f t="shared" si="53"/>
        <v>0</v>
      </c>
      <c r="P572" s="269">
        <v>46.05</v>
      </c>
      <c r="Q572" s="270">
        <f t="shared" si="54"/>
        <v>0</v>
      </c>
      <c r="R572" s="119">
        <v>45601</v>
      </c>
      <c r="S572" s="119"/>
      <c r="T572" s="117">
        <f t="shared" si="55"/>
        <v>45602</v>
      </c>
      <c r="U572" s="117">
        <f t="shared" si="56"/>
        <v>45603</v>
      </c>
      <c r="V572" s="117" t="s">
        <v>560</v>
      </c>
      <c r="W572" s="162" t="s">
        <v>561</v>
      </c>
      <c r="X572" s="162" t="s">
        <v>561</v>
      </c>
      <c r="Y572" s="162"/>
      <c r="Z572" s="108"/>
      <c r="AA572" s="108"/>
      <c r="AB572" s="110"/>
      <c r="AC572" s="118"/>
    </row>
    <row r="573" spans="1:29" s="126" customFormat="1" ht="13" x14ac:dyDescent="0.2">
      <c r="A573" s="120" t="str">
        <f t="shared" si="51"/>
        <v>L50-E-12-06-27-90-MULT-15X35POUS270820</v>
      </c>
      <c r="B573" s="121">
        <v>45596</v>
      </c>
      <c r="C573" s="64" t="s">
        <v>1046</v>
      </c>
      <c r="D573" s="278" t="s">
        <v>362</v>
      </c>
      <c r="E573" s="108" t="s">
        <v>87</v>
      </c>
      <c r="F573" s="135" t="s">
        <v>1047</v>
      </c>
      <c r="G573" s="108">
        <v>30850476</v>
      </c>
      <c r="H573" s="183">
        <v>0</v>
      </c>
      <c r="I573" s="287">
        <v>4</v>
      </c>
      <c r="J573" s="111">
        <f>VLOOKUP(G573,'[2]Seguimiento WOS TROV'!$H:$L,5,0)</f>
        <v>4</v>
      </c>
      <c r="K573" s="116">
        <f>VLOOKUP(G573,'[2]Seguimiento WOS TROV'!$H:$M,6,0)</f>
        <v>0</v>
      </c>
      <c r="L573" s="116">
        <f>VLOOKUP(G573,'[2]Seguimiento WOS TROV'!$H:$N,7,0)</f>
        <v>0</v>
      </c>
      <c r="M573" s="116">
        <f>VLOOKUP(G573,'[2]Seguimiento WOS TROV'!$H:$O,8,0)</f>
        <v>0</v>
      </c>
      <c r="N573" s="125">
        <f t="shared" si="52"/>
        <v>0</v>
      </c>
      <c r="O573" s="125">
        <f t="shared" si="53"/>
        <v>0</v>
      </c>
      <c r="P573" s="269">
        <v>47.13</v>
      </c>
      <c r="Q573" s="270">
        <f t="shared" si="54"/>
        <v>0</v>
      </c>
      <c r="R573" s="119">
        <v>45601</v>
      </c>
      <c r="S573" s="119"/>
      <c r="T573" s="117">
        <f t="shared" si="55"/>
        <v>45602</v>
      </c>
      <c r="U573" s="117">
        <f t="shared" si="56"/>
        <v>45603</v>
      </c>
      <c r="V573" s="117" t="s">
        <v>560</v>
      </c>
      <c r="W573" s="162" t="s">
        <v>561</v>
      </c>
      <c r="X573" s="162" t="s">
        <v>561</v>
      </c>
      <c r="Y573" s="162"/>
      <c r="Z573" s="108"/>
      <c r="AA573" s="108"/>
      <c r="AB573" s="110"/>
      <c r="AC573" s="118"/>
    </row>
    <row r="574" spans="1:29" s="126" customFormat="1" ht="13" x14ac:dyDescent="0.2">
      <c r="A574" s="120" t="str">
        <f t="shared" si="51"/>
        <v>L50-E-12-06-27-90-MULT-15X65POUS270257</v>
      </c>
      <c r="B574" s="121">
        <v>45596</v>
      </c>
      <c r="C574" s="64" t="s">
        <v>1048</v>
      </c>
      <c r="D574" s="278" t="s">
        <v>362</v>
      </c>
      <c r="E574" s="108" t="s">
        <v>87</v>
      </c>
      <c r="F574" s="135" t="s">
        <v>1049</v>
      </c>
      <c r="G574" s="108">
        <v>30850477</v>
      </c>
      <c r="H574" s="183">
        <v>0</v>
      </c>
      <c r="I574" s="287">
        <v>4</v>
      </c>
      <c r="J574" s="111">
        <f>VLOOKUP(G574,'[2]Seguimiento WOS TROV'!$H:$L,5,0)</f>
        <v>4</v>
      </c>
      <c r="K574" s="116">
        <f>VLOOKUP(G574,'[2]Seguimiento WOS TROV'!$H:$M,6,0)</f>
        <v>0</v>
      </c>
      <c r="L574" s="116">
        <f>VLOOKUP(G574,'[2]Seguimiento WOS TROV'!$H:$N,7,0)</f>
        <v>0</v>
      </c>
      <c r="M574" s="116">
        <f>VLOOKUP(G574,'[2]Seguimiento WOS TROV'!$H:$O,8,0)</f>
        <v>0</v>
      </c>
      <c r="N574" s="125">
        <f t="shared" si="52"/>
        <v>0</v>
      </c>
      <c r="O574" s="125">
        <f t="shared" si="53"/>
        <v>0</v>
      </c>
      <c r="P574" s="269">
        <v>0</v>
      </c>
      <c r="Q574" s="270">
        <f t="shared" si="54"/>
        <v>0</v>
      </c>
      <c r="R574" s="119">
        <v>45601</v>
      </c>
      <c r="S574" s="119"/>
      <c r="T574" s="117">
        <f t="shared" si="55"/>
        <v>45602</v>
      </c>
      <c r="U574" s="117">
        <f t="shared" si="56"/>
        <v>45603</v>
      </c>
      <c r="V574" s="117" t="s">
        <v>560</v>
      </c>
      <c r="W574" s="162" t="s">
        <v>561</v>
      </c>
      <c r="X574" s="162" t="s">
        <v>561</v>
      </c>
      <c r="Y574" s="162"/>
      <c r="Z574" s="108"/>
      <c r="AA574" s="108"/>
      <c r="AB574" s="110"/>
      <c r="AC574" s="118"/>
    </row>
    <row r="575" spans="1:29" s="126" customFormat="1" ht="13" x14ac:dyDescent="0.2">
      <c r="A575" s="120" t="str">
        <f t="shared" si="51"/>
        <v>L50-E-12-06-27-90-MULT-9X59POUS270387</v>
      </c>
      <c r="B575" s="121">
        <v>45596</v>
      </c>
      <c r="C575" s="64" t="s">
        <v>1050</v>
      </c>
      <c r="D575" s="278" t="s">
        <v>362</v>
      </c>
      <c r="E575" s="108" t="s">
        <v>87</v>
      </c>
      <c r="F575" s="135" t="s">
        <v>1051</v>
      </c>
      <c r="G575" s="108">
        <v>30850478</v>
      </c>
      <c r="H575" s="183">
        <v>0</v>
      </c>
      <c r="I575" s="287">
        <v>1</v>
      </c>
      <c r="J575" s="111">
        <f>VLOOKUP(G575,'[2]Seguimiento WOS TROV'!$H:$L,5,0)</f>
        <v>1</v>
      </c>
      <c r="K575" s="116">
        <f>VLOOKUP(G575,'[2]Seguimiento WOS TROV'!$H:$M,6,0)</f>
        <v>0</v>
      </c>
      <c r="L575" s="116">
        <f>VLOOKUP(G575,'[2]Seguimiento WOS TROV'!$H:$N,7,0)</f>
        <v>0</v>
      </c>
      <c r="M575" s="116">
        <f>VLOOKUP(G575,'[2]Seguimiento WOS TROV'!$H:$O,8,0)</f>
        <v>0</v>
      </c>
      <c r="N575" s="125">
        <f t="shared" si="52"/>
        <v>0</v>
      </c>
      <c r="O575" s="125">
        <f t="shared" si="53"/>
        <v>0</v>
      </c>
      <c r="P575" s="269">
        <v>0</v>
      </c>
      <c r="Q575" s="270">
        <f t="shared" si="54"/>
        <v>0</v>
      </c>
      <c r="R575" s="119">
        <v>45601</v>
      </c>
      <c r="S575" s="119"/>
      <c r="T575" s="117">
        <f t="shared" si="55"/>
        <v>45602</v>
      </c>
      <c r="U575" s="117">
        <f t="shared" si="56"/>
        <v>45603</v>
      </c>
      <c r="V575" s="117" t="s">
        <v>560</v>
      </c>
      <c r="W575" s="162" t="s">
        <v>561</v>
      </c>
      <c r="X575" s="162" t="s">
        <v>561</v>
      </c>
      <c r="Y575" s="162" t="e">
        <f>VLOOKUP(G575,[4]Sheet14!$A:$A,1,0)</f>
        <v>#N/A</v>
      </c>
      <c r="Z575" s="108"/>
      <c r="AA575" s="108"/>
      <c r="AB575" s="110"/>
      <c r="AC575" s="118"/>
    </row>
    <row r="576" spans="1:29" s="126" customFormat="1" ht="13" x14ac:dyDescent="0.2">
      <c r="A576" s="120" t="str">
        <f t="shared" si="51"/>
        <v>L50-E-12-10-27-90-MULT-120POUS270342</v>
      </c>
      <c r="B576" s="121">
        <v>45596</v>
      </c>
      <c r="C576" s="64" t="s">
        <v>1052</v>
      </c>
      <c r="D576" s="278" t="s">
        <v>362</v>
      </c>
      <c r="E576" s="108" t="s">
        <v>87</v>
      </c>
      <c r="F576" s="135" t="s">
        <v>1053</v>
      </c>
      <c r="G576" s="108">
        <v>30850479</v>
      </c>
      <c r="H576" s="183">
        <v>0</v>
      </c>
      <c r="I576" s="287">
        <v>1</v>
      </c>
      <c r="J576" s="111">
        <f>VLOOKUP(G576,'[2]Seguimiento WOS TROV'!$H:$L,5,0)</f>
        <v>1</v>
      </c>
      <c r="K576" s="116">
        <f>VLOOKUP(G576,'[2]Seguimiento WOS TROV'!$H:$M,6,0)</f>
        <v>0</v>
      </c>
      <c r="L576" s="116">
        <f>VLOOKUP(G576,'[2]Seguimiento WOS TROV'!$H:$N,7,0)</f>
        <v>0</v>
      </c>
      <c r="M576" s="116">
        <f>VLOOKUP(G576,'[2]Seguimiento WOS TROV'!$H:$O,8,0)</f>
        <v>0</v>
      </c>
      <c r="N576" s="125">
        <f t="shared" si="52"/>
        <v>0</v>
      </c>
      <c r="O576" s="125">
        <f t="shared" si="53"/>
        <v>0</v>
      </c>
      <c r="P576" s="269">
        <v>0</v>
      </c>
      <c r="Q576" s="270">
        <f t="shared" si="54"/>
        <v>0</v>
      </c>
      <c r="R576" s="119">
        <v>45601</v>
      </c>
      <c r="S576" s="119"/>
      <c r="T576" s="117">
        <f t="shared" si="55"/>
        <v>45602</v>
      </c>
      <c r="U576" s="117">
        <f t="shared" si="56"/>
        <v>45603</v>
      </c>
      <c r="V576" s="117" t="s">
        <v>560</v>
      </c>
      <c r="W576" s="162" t="s">
        <v>561</v>
      </c>
      <c r="X576" s="162" t="s">
        <v>561</v>
      </c>
      <c r="Y576" s="162"/>
      <c r="Z576" s="108"/>
      <c r="AA576" s="108"/>
      <c r="AB576" s="110"/>
      <c r="AC576" s="118"/>
    </row>
    <row r="577" spans="1:29" s="126" customFormat="1" ht="13" x14ac:dyDescent="0.2">
      <c r="A577" s="120" t="str">
        <f t="shared" si="51"/>
        <v>L50-I-12-06-27-90-MULT-9X9POUS270405</v>
      </c>
      <c r="B577" s="121">
        <v>45596</v>
      </c>
      <c r="C577" s="64" t="s">
        <v>1054</v>
      </c>
      <c r="D577" s="278" t="s">
        <v>361</v>
      </c>
      <c r="E577" s="108" t="s">
        <v>87</v>
      </c>
      <c r="F577" s="135" t="s">
        <v>1055</v>
      </c>
      <c r="G577" s="108">
        <v>30850480</v>
      </c>
      <c r="H577" s="183">
        <v>0</v>
      </c>
      <c r="I577" s="287">
        <v>31</v>
      </c>
      <c r="J577" s="111">
        <f>VLOOKUP(G577,'[2]Seguimiento WOS TROV'!$H:$L,5,0)</f>
        <v>31</v>
      </c>
      <c r="K577" s="116">
        <f>VLOOKUP(G577,'[2]Seguimiento WOS TROV'!$H:$M,6,0)</f>
        <v>0</v>
      </c>
      <c r="L577" s="116">
        <f>VLOOKUP(G577,'[2]Seguimiento WOS TROV'!$H:$N,7,0)</f>
        <v>0</v>
      </c>
      <c r="M577" s="116">
        <f>VLOOKUP(G577,'[2]Seguimiento WOS TROV'!$H:$O,8,0)</f>
        <v>0</v>
      </c>
      <c r="N577" s="125">
        <f t="shared" si="52"/>
        <v>0</v>
      </c>
      <c r="O577" s="125">
        <f t="shared" si="53"/>
        <v>0</v>
      </c>
      <c r="P577" s="269">
        <v>0</v>
      </c>
      <c r="Q577" s="270">
        <f t="shared" si="54"/>
        <v>0</v>
      </c>
      <c r="R577" s="119">
        <v>45601</v>
      </c>
      <c r="S577" s="119"/>
      <c r="T577" s="117">
        <f t="shared" si="55"/>
        <v>45602</v>
      </c>
      <c r="U577" s="117">
        <f t="shared" si="56"/>
        <v>45603</v>
      </c>
      <c r="V577" s="117" t="s">
        <v>560</v>
      </c>
      <c r="W577" s="162" t="s">
        <v>561</v>
      </c>
      <c r="X577" s="162" t="s">
        <v>561</v>
      </c>
      <c r="Y577" s="162"/>
      <c r="Z577" s="108"/>
      <c r="AA577" s="108"/>
      <c r="AB577" s="110"/>
      <c r="AC577" s="118"/>
    </row>
    <row r="578" spans="1:29" s="126" customFormat="1" ht="13" x14ac:dyDescent="0.2">
      <c r="A578" s="120" t="str">
        <f t="shared" ref="A578:A641" si="57">CONCATENATE(C578,F578)</f>
        <v>L50-I-12-08-27-90-MULT-9X29POUS269996</v>
      </c>
      <c r="B578" s="121">
        <v>45596</v>
      </c>
      <c r="C578" s="64" t="s">
        <v>456</v>
      </c>
      <c r="D578" s="278" t="s">
        <v>361</v>
      </c>
      <c r="E578" s="108" t="s">
        <v>87</v>
      </c>
      <c r="F578" s="135" t="s">
        <v>457</v>
      </c>
      <c r="G578" s="108">
        <v>30850481</v>
      </c>
      <c r="H578" s="183" t="s">
        <v>457</v>
      </c>
      <c r="I578" s="287">
        <v>25</v>
      </c>
      <c r="J578" s="111">
        <f>VLOOKUP(G578,'[2]Seguimiento WOS TROV'!$H:$L,5,0)</f>
        <v>25</v>
      </c>
      <c r="K578" s="116">
        <f>VLOOKUP(G578,'[2]Seguimiento WOS TROV'!$H:$M,6,0)</f>
        <v>0</v>
      </c>
      <c r="L578" s="116">
        <f>VLOOKUP(G578,'[2]Seguimiento WOS TROV'!$H:$N,7,0)</f>
        <v>0</v>
      </c>
      <c r="M578" s="116">
        <f>VLOOKUP(G578,'[2]Seguimiento WOS TROV'!$H:$O,8,0)</f>
        <v>0</v>
      </c>
      <c r="N578" s="125">
        <f t="shared" ref="N578:N641" si="58">J578-I578</f>
        <v>0</v>
      </c>
      <c r="O578" s="125">
        <f t="shared" ref="O578:O641" si="59">+N578*-1</f>
        <v>0</v>
      </c>
      <c r="P578" s="269">
        <v>48.6</v>
      </c>
      <c r="Q578" s="270">
        <f t="shared" ref="Q578:Q641" si="60">+P578*O578</f>
        <v>0</v>
      </c>
      <c r="R578" s="119">
        <v>45601</v>
      </c>
      <c r="S578" s="119"/>
      <c r="T578" s="117">
        <f t="shared" si="55"/>
        <v>45602</v>
      </c>
      <c r="U578" s="117">
        <f t="shared" si="56"/>
        <v>45603</v>
      </c>
      <c r="V578" s="117" t="s">
        <v>560</v>
      </c>
      <c r="W578" s="162" t="s">
        <v>561</v>
      </c>
      <c r="X578" s="162" t="s">
        <v>561</v>
      </c>
      <c r="Y578" s="162" t="e">
        <f>VLOOKUP(G578,[4]Sheet14!$A:$A,1,0)</f>
        <v>#N/A</v>
      </c>
      <c r="Z578" s="108"/>
      <c r="AA578" s="108"/>
      <c r="AB578" s="110"/>
      <c r="AC578" s="118"/>
    </row>
    <row r="579" spans="1:29" s="126" customFormat="1" ht="13" x14ac:dyDescent="0.2">
      <c r="A579" s="120" t="str">
        <f t="shared" si="57"/>
        <v>L50-I-12-12-27-90-MULT-9X17POUS270801</v>
      </c>
      <c r="B579" s="121">
        <v>45596</v>
      </c>
      <c r="C579" s="64" t="s">
        <v>1056</v>
      </c>
      <c r="D579" s="278" t="s">
        <v>361</v>
      </c>
      <c r="E579" s="108" t="s">
        <v>87</v>
      </c>
      <c r="F579" s="135" t="s">
        <v>1057</v>
      </c>
      <c r="G579" s="108">
        <v>30850482</v>
      </c>
      <c r="H579" s="183">
        <v>0</v>
      </c>
      <c r="I579" s="287">
        <v>17</v>
      </c>
      <c r="J579" s="111">
        <f>VLOOKUP(G579,'[2]Seguimiento WOS TROV'!$H:$L,5,0)</f>
        <v>17</v>
      </c>
      <c r="K579" s="116">
        <f>VLOOKUP(G579,'[2]Seguimiento WOS TROV'!$H:$M,6,0)</f>
        <v>0</v>
      </c>
      <c r="L579" s="116">
        <f>VLOOKUP(G579,'[2]Seguimiento WOS TROV'!$H:$N,7,0)</f>
        <v>0</v>
      </c>
      <c r="M579" s="116">
        <f>VLOOKUP(G579,'[2]Seguimiento WOS TROV'!$H:$O,8,0)</f>
        <v>0</v>
      </c>
      <c r="N579" s="125">
        <f t="shared" si="58"/>
        <v>0</v>
      </c>
      <c r="O579" s="125">
        <f t="shared" si="59"/>
        <v>0</v>
      </c>
      <c r="P579" s="269">
        <v>49.03</v>
      </c>
      <c r="Q579" s="270">
        <f t="shared" si="60"/>
        <v>0</v>
      </c>
      <c r="R579" s="119">
        <v>45601</v>
      </c>
      <c r="S579" s="119"/>
      <c r="T579" s="117">
        <f t="shared" si="55"/>
        <v>45602</v>
      </c>
      <c r="U579" s="117">
        <f t="shared" si="56"/>
        <v>45603</v>
      </c>
      <c r="V579" s="117" t="s">
        <v>560</v>
      </c>
      <c r="W579" s="162" t="s">
        <v>561</v>
      </c>
      <c r="X579" s="162" t="s">
        <v>561</v>
      </c>
      <c r="Y579" s="162" t="e">
        <f>VLOOKUP(G579,[4]Sheet14!$A:$A,1,0)</f>
        <v>#N/A</v>
      </c>
      <c r="Z579" s="108"/>
      <c r="AA579" s="108"/>
      <c r="AB579" s="110"/>
      <c r="AC579" s="118"/>
    </row>
    <row r="580" spans="1:29" s="126" customFormat="1" ht="40" x14ac:dyDescent="0.2">
      <c r="A580" s="120" t="str">
        <f t="shared" si="57"/>
        <v>L50-I-12-04-27-90-MULT-ASYMPOUS270446</v>
      </c>
      <c r="B580" s="121">
        <v>45596</v>
      </c>
      <c r="C580" s="64" t="s">
        <v>1058</v>
      </c>
      <c r="D580" s="278" t="s">
        <v>361</v>
      </c>
      <c r="E580" s="108" t="s">
        <v>87</v>
      </c>
      <c r="F580" s="135" t="s">
        <v>1059</v>
      </c>
      <c r="G580" s="108">
        <v>30850483</v>
      </c>
      <c r="H580" s="183">
        <v>0</v>
      </c>
      <c r="I580" s="287">
        <v>16</v>
      </c>
      <c r="J580" s="111">
        <f>VLOOKUP(G580,'[2]Seguimiento WOS TROV'!$H:$L,5,0)</f>
        <v>16</v>
      </c>
      <c r="K580" s="116">
        <f>VLOOKUP(G580,'[2]Seguimiento WOS TROV'!$H:$M,6,0)</f>
        <v>0</v>
      </c>
      <c r="L580" s="116">
        <f>VLOOKUP(G580,'[2]Seguimiento WOS TROV'!$H:$N,7,0)</f>
        <v>0</v>
      </c>
      <c r="M580" s="116">
        <f>VLOOKUP(G580,'[2]Seguimiento WOS TROV'!$H:$O,8,0)</f>
        <v>0</v>
      </c>
      <c r="N580" s="125">
        <f t="shared" si="58"/>
        <v>0</v>
      </c>
      <c r="O580" s="125">
        <f t="shared" si="59"/>
        <v>0</v>
      </c>
      <c r="P580" s="269">
        <v>0</v>
      </c>
      <c r="Q580" s="270">
        <f t="shared" si="60"/>
        <v>0</v>
      </c>
      <c r="R580" s="119">
        <v>45601</v>
      </c>
      <c r="S580" s="119"/>
      <c r="T580" s="117">
        <f t="shared" si="55"/>
        <v>45602</v>
      </c>
      <c r="U580" s="117">
        <f t="shared" si="56"/>
        <v>45603</v>
      </c>
      <c r="V580" s="117" t="s">
        <v>560</v>
      </c>
      <c r="W580" s="162" t="s">
        <v>561</v>
      </c>
      <c r="X580" s="162" t="s">
        <v>561</v>
      </c>
      <c r="Y580" s="162" t="e">
        <f>VLOOKUP(G580,[4]Sheet14!$A:$A,1,0)</f>
        <v>#N/A</v>
      </c>
      <c r="Z580" s="108"/>
      <c r="AA580" s="108"/>
      <c r="AB580" s="110"/>
      <c r="AC580" s="118" t="s">
        <v>1863</v>
      </c>
    </row>
    <row r="581" spans="1:29" s="126" customFormat="1" ht="13" x14ac:dyDescent="0.2">
      <c r="A581" s="120" t="str">
        <f t="shared" si="57"/>
        <v>L50-I-12-06-27-90-MULT-9X29POUS270790</v>
      </c>
      <c r="B581" s="121">
        <v>45596</v>
      </c>
      <c r="C581" s="64" t="s">
        <v>1060</v>
      </c>
      <c r="D581" s="278" t="s">
        <v>361</v>
      </c>
      <c r="E581" s="108" t="s">
        <v>87</v>
      </c>
      <c r="F581" s="135" t="s">
        <v>1061</v>
      </c>
      <c r="G581" s="108">
        <v>30850484</v>
      </c>
      <c r="H581" s="183">
        <v>0</v>
      </c>
      <c r="I581" s="287">
        <v>12</v>
      </c>
      <c r="J581" s="111">
        <f>VLOOKUP(G581,'[2]Seguimiento WOS TROV'!$H:$L,5,0)</f>
        <v>12</v>
      </c>
      <c r="K581" s="116">
        <f>VLOOKUP(G581,'[2]Seguimiento WOS TROV'!$H:$M,6,0)</f>
        <v>0</v>
      </c>
      <c r="L581" s="116">
        <f>VLOOKUP(G581,'[2]Seguimiento WOS TROV'!$H:$N,7,0)</f>
        <v>0</v>
      </c>
      <c r="M581" s="116">
        <f>VLOOKUP(G581,'[2]Seguimiento WOS TROV'!$H:$O,8,0)</f>
        <v>0</v>
      </c>
      <c r="N581" s="125">
        <f t="shared" si="58"/>
        <v>0</v>
      </c>
      <c r="O581" s="125">
        <f t="shared" si="59"/>
        <v>0</v>
      </c>
      <c r="P581" s="269">
        <v>50.53</v>
      </c>
      <c r="Q581" s="270">
        <f t="shared" si="60"/>
        <v>0</v>
      </c>
      <c r="R581" s="119">
        <v>45601</v>
      </c>
      <c r="S581" s="119"/>
      <c r="T581" s="117">
        <f t="shared" si="55"/>
        <v>45602</v>
      </c>
      <c r="U581" s="117">
        <f t="shared" si="56"/>
        <v>45603</v>
      </c>
      <c r="V581" s="117" t="s">
        <v>560</v>
      </c>
      <c r="W581" s="162" t="s">
        <v>561</v>
      </c>
      <c r="X581" s="162" t="s">
        <v>561</v>
      </c>
      <c r="Y581" s="162"/>
      <c r="Z581" s="108"/>
      <c r="AA581" s="108"/>
      <c r="AB581" s="110"/>
      <c r="AC581" s="118"/>
    </row>
    <row r="582" spans="1:29" s="126" customFormat="1" ht="13" x14ac:dyDescent="0.2">
      <c r="A582" s="120" t="str">
        <f t="shared" si="57"/>
        <v>L50-I-12-10-27-90-MULT-9X59POUS270158</v>
      </c>
      <c r="B582" s="121">
        <v>45596</v>
      </c>
      <c r="C582" s="64" t="s">
        <v>1062</v>
      </c>
      <c r="D582" s="278" t="s">
        <v>361</v>
      </c>
      <c r="E582" s="108" t="s">
        <v>87</v>
      </c>
      <c r="F582" s="135" t="s">
        <v>1063</v>
      </c>
      <c r="G582" s="108">
        <v>30850485</v>
      </c>
      <c r="H582" s="183">
        <v>0</v>
      </c>
      <c r="I582" s="287">
        <v>11</v>
      </c>
      <c r="J582" s="111">
        <f>VLOOKUP(G582,'[2]Seguimiento WOS TROV'!$H:$L,5,0)</f>
        <v>11</v>
      </c>
      <c r="K582" s="116">
        <f>VLOOKUP(G582,'[2]Seguimiento WOS TROV'!$H:$M,6,0)</f>
        <v>0</v>
      </c>
      <c r="L582" s="116">
        <f>VLOOKUP(G582,'[2]Seguimiento WOS TROV'!$H:$N,7,0)</f>
        <v>0</v>
      </c>
      <c r="M582" s="116">
        <f>VLOOKUP(G582,'[2]Seguimiento WOS TROV'!$H:$O,8,0)</f>
        <v>0</v>
      </c>
      <c r="N582" s="125">
        <f t="shared" si="58"/>
        <v>0</v>
      </c>
      <c r="O582" s="125">
        <f t="shared" si="59"/>
        <v>0</v>
      </c>
      <c r="P582" s="269">
        <v>0</v>
      </c>
      <c r="Q582" s="270">
        <f t="shared" si="60"/>
        <v>0</v>
      </c>
      <c r="R582" s="119">
        <v>45601</v>
      </c>
      <c r="S582" s="119"/>
      <c r="T582" s="117">
        <f t="shared" si="55"/>
        <v>45602</v>
      </c>
      <c r="U582" s="117">
        <f t="shared" si="56"/>
        <v>45603</v>
      </c>
      <c r="V582" s="117" t="s">
        <v>560</v>
      </c>
      <c r="W582" s="162" t="s">
        <v>561</v>
      </c>
      <c r="X582" s="162" t="s">
        <v>561</v>
      </c>
      <c r="Y582" s="162" t="e">
        <f>VLOOKUP(G582,[4]Sheet14!$A:$A,1,0)</f>
        <v>#N/A</v>
      </c>
      <c r="Z582" s="108"/>
      <c r="AA582" s="108"/>
      <c r="AB582" s="110"/>
      <c r="AC582" s="118"/>
    </row>
    <row r="583" spans="1:29" s="126" customFormat="1" ht="13" x14ac:dyDescent="0.2">
      <c r="A583" s="120" t="str">
        <f t="shared" si="57"/>
        <v>L50-I-12-10-27-90-MULT-15X35POUS270360</v>
      </c>
      <c r="B583" s="121">
        <v>45596</v>
      </c>
      <c r="C583" s="64" t="s">
        <v>1064</v>
      </c>
      <c r="D583" s="278" t="s">
        <v>361</v>
      </c>
      <c r="E583" s="108" t="s">
        <v>87</v>
      </c>
      <c r="F583" s="135" t="s">
        <v>508</v>
      </c>
      <c r="G583" s="108">
        <v>30850486</v>
      </c>
      <c r="H583" s="183">
        <v>0</v>
      </c>
      <c r="I583" s="287">
        <v>10</v>
      </c>
      <c r="J583" s="111">
        <f>VLOOKUP(G583,'[2]Seguimiento WOS TROV'!$H:$L,5,0)</f>
        <v>10</v>
      </c>
      <c r="K583" s="116">
        <f>VLOOKUP(G583,'[2]Seguimiento WOS TROV'!$H:$M,6,0)</f>
        <v>0</v>
      </c>
      <c r="L583" s="116">
        <f>VLOOKUP(G583,'[2]Seguimiento WOS TROV'!$H:$N,7,0)</f>
        <v>0</v>
      </c>
      <c r="M583" s="116">
        <f>VLOOKUP(G583,'[2]Seguimiento WOS TROV'!$H:$O,8,0)</f>
        <v>0</v>
      </c>
      <c r="N583" s="125">
        <f t="shared" si="58"/>
        <v>0</v>
      </c>
      <c r="O583" s="125">
        <f t="shared" si="59"/>
        <v>0</v>
      </c>
      <c r="P583" s="269">
        <v>47.3</v>
      </c>
      <c r="Q583" s="270">
        <f t="shared" si="60"/>
        <v>0</v>
      </c>
      <c r="R583" s="119">
        <v>45601</v>
      </c>
      <c r="S583" s="119"/>
      <c r="T583" s="117">
        <f t="shared" si="55"/>
        <v>45602</v>
      </c>
      <c r="U583" s="117">
        <f t="shared" si="56"/>
        <v>45603</v>
      </c>
      <c r="V583" s="117" t="s">
        <v>560</v>
      </c>
      <c r="W583" s="162" t="s">
        <v>561</v>
      </c>
      <c r="X583" s="162" t="s">
        <v>561</v>
      </c>
      <c r="Y583" s="162"/>
      <c r="Z583" s="108"/>
      <c r="AA583" s="108"/>
      <c r="AB583" s="110"/>
      <c r="AC583" s="118"/>
    </row>
    <row r="584" spans="1:29" s="126" customFormat="1" ht="13" x14ac:dyDescent="0.2">
      <c r="A584" s="120" t="str">
        <f t="shared" si="57"/>
        <v>L35-I-48-08-30-90-MULT-120POUS270234</v>
      </c>
      <c r="B584" s="121">
        <v>45600</v>
      </c>
      <c r="C584" s="64" t="s">
        <v>1065</v>
      </c>
      <c r="D584" s="278" t="s">
        <v>364</v>
      </c>
      <c r="E584" s="108" t="s">
        <v>87</v>
      </c>
      <c r="F584" s="135" t="s">
        <v>1066</v>
      </c>
      <c r="G584" s="108">
        <v>30850489</v>
      </c>
      <c r="H584" s="183">
        <v>0</v>
      </c>
      <c r="I584" s="287">
        <v>30</v>
      </c>
      <c r="J584" s="111">
        <f>VLOOKUP(G584,'[2]Seguimiento WOS TROV'!$H:$L,5,0)</f>
        <v>30</v>
      </c>
      <c r="K584" s="116">
        <f>VLOOKUP(G584,'[2]Seguimiento WOS TROV'!$H:$M,6,0)</f>
        <v>0</v>
      </c>
      <c r="L584" s="116">
        <f>VLOOKUP(G584,'[2]Seguimiento WOS TROV'!$H:$N,7,0)</f>
        <v>0</v>
      </c>
      <c r="M584" s="116">
        <f>VLOOKUP(G584,'[2]Seguimiento WOS TROV'!$H:$O,8,0)</f>
        <v>0</v>
      </c>
      <c r="N584" s="125">
        <f t="shared" si="58"/>
        <v>0</v>
      </c>
      <c r="O584" s="125">
        <f t="shared" si="59"/>
        <v>0</v>
      </c>
      <c r="P584" s="269">
        <v>100.29</v>
      </c>
      <c r="Q584" s="270">
        <f t="shared" si="60"/>
        <v>0</v>
      </c>
      <c r="R584" s="119">
        <v>45601</v>
      </c>
      <c r="S584" s="119"/>
      <c r="T584" s="117">
        <f t="shared" si="55"/>
        <v>45602</v>
      </c>
      <c r="U584" s="117">
        <f t="shared" si="56"/>
        <v>45603</v>
      </c>
      <c r="V584" s="117" t="s">
        <v>560</v>
      </c>
      <c r="W584" s="162" t="s">
        <v>561</v>
      </c>
      <c r="X584" s="162" t="s">
        <v>561</v>
      </c>
      <c r="Y584" s="162" t="e">
        <f>VLOOKUP(G584,[4]Sheet14!$A:$A,1,0)</f>
        <v>#N/A</v>
      </c>
      <c r="Z584" s="108"/>
      <c r="AA584" s="108"/>
      <c r="AB584" s="110"/>
      <c r="AC584" s="118"/>
    </row>
    <row r="585" spans="1:29" s="126" customFormat="1" ht="13" x14ac:dyDescent="0.2">
      <c r="A585" s="120" t="str">
        <f t="shared" si="57"/>
        <v>L35-I-48-12-35-80-MULT-120POUS270762</v>
      </c>
      <c r="B585" s="121">
        <v>45600</v>
      </c>
      <c r="C585" s="64" t="s">
        <v>855</v>
      </c>
      <c r="D585" s="278" t="s">
        <v>364</v>
      </c>
      <c r="E585" s="108" t="s">
        <v>87</v>
      </c>
      <c r="F585" s="135" t="s">
        <v>1067</v>
      </c>
      <c r="G585" s="108">
        <v>30850533</v>
      </c>
      <c r="H585" s="183">
        <v>0</v>
      </c>
      <c r="I585" s="287">
        <v>30</v>
      </c>
      <c r="J585" s="111">
        <f>VLOOKUP(G585,'[2]Seguimiento WOS TROV'!$H:$L,5,0)</f>
        <v>30</v>
      </c>
      <c r="K585" s="116">
        <f>VLOOKUP(G585,'[2]Seguimiento WOS TROV'!$H:$M,6,0)</f>
        <v>0</v>
      </c>
      <c r="L585" s="116">
        <f>VLOOKUP(G585,'[2]Seguimiento WOS TROV'!$H:$N,7,0)</f>
        <v>0</v>
      </c>
      <c r="M585" s="116">
        <f>VLOOKUP(G585,'[2]Seguimiento WOS TROV'!$H:$O,8,0)</f>
        <v>0</v>
      </c>
      <c r="N585" s="125">
        <f t="shared" si="58"/>
        <v>0</v>
      </c>
      <c r="O585" s="125">
        <f t="shared" si="59"/>
        <v>0</v>
      </c>
      <c r="P585" s="269">
        <v>0</v>
      </c>
      <c r="Q585" s="270">
        <f t="shared" si="60"/>
        <v>0</v>
      </c>
      <c r="R585" s="119">
        <v>45601</v>
      </c>
      <c r="S585" s="119"/>
      <c r="T585" s="117">
        <f t="shared" si="55"/>
        <v>45602</v>
      </c>
      <c r="U585" s="117">
        <f t="shared" si="56"/>
        <v>45603</v>
      </c>
      <c r="V585" s="117" t="s">
        <v>560</v>
      </c>
      <c r="W585" s="162" t="s">
        <v>561</v>
      </c>
      <c r="X585" s="162" t="s">
        <v>561</v>
      </c>
      <c r="Y585" s="162"/>
      <c r="Z585" s="108"/>
      <c r="AA585" s="108"/>
      <c r="AB585" s="110"/>
      <c r="AC585" s="118"/>
    </row>
    <row r="586" spans="1:29" s="126" customFormat="1" ht="13" x14ac:dyDescent="0.2">
      <c r="A586" s="120" t="str">
        <f t="shared" si="57"/>
        <v>L35-I-48-04-30-80-MULT-120POUS270809</v>
      </c>
      <c r="B586" s="121">
        <v>45600</v>
      </c>
      <c r="C586" s="64" t="s">
        <v>114</v>
      </c>
      <c r="D586" s="278" t="s">
        <v>364</v>
      </c>
      <c r="E586" s="108" t="s">
        <v>87</v>
      </c>
      <c r="F586" s="135" t="s">
        <v>1068</v>
      </c>
      <c r="G586" s="108">
        <v>30850490</v>
      </c>
      <c r="H586" s="183">
        <v>0</v>
      </c>
      <c r="I586" s="287">
        <v>14</v>
      </c>
      <c r="J586" s="111">
        <f>VLOOKUP(G586,'[2]Seguimiento WOS TROV'!$H:$L,5,0)</f>
        <v>14</v>
      </c>
      <c r="K586" s="116">
        <f>VLOOKUP(G586,'[2]Seguimiento WOS TROV'!$H:$M,6,0)</f>
        <v>0</v>
      </c>
      <c r="L586" s="116">
        <f>VLOOKUP(G586,'[2]Seguimiento WOS TROV'!$H:$N,7,0)</f>
        <v>0</v>
      </c>
      <c r="M586" s="116">
        <f>VLOOKUP(G586,'[2]Seguimiento WOS TROV'!$H:$O,8,0)</f>
        <v>0</v>
      </c>
      <c r="N586" s="125">
        <f t="shared" si="58"/>
        <v>0</v>
      </c>
      <c r="O586" s="125">
        <f t="shared" si="59"/>
        <v>0</v>
      </c>
      <c r="P586" s="269">
        <v>98.95</v>
      </c>
      <c r="Q586" s="270">
        <f t="shared" si="60"/>
        <v>0</v>
      </c>
      <c r="R586" s="119">
        <v>45601</v>
      </c>
      <c r="S586" s="119"/>
      <c r="T586" s="117">
        <f t="shared" si="55"/>
        <v>45602</v>
      </c>
      <c r="U586" s="117">
        <f t="shared" si="56"/>
        <v>45603</v>
      </c>
      <c r="V586" s="117" t="s">
        <v>560</v>
      </c>
      <c r="W586" s="162" t="s">
        <v>561</v>
      </c>
      <c r="X586" s="162" t="s">
        <v>561</v>
      </c>
      <c r="Y586" s="162" t="e">
        <f>VLOOKUP(G586,[4]Sheet14!$A:$A,1,0)</f>
        <v>#N/A</v>
      </c>
      <c r="Z586" s="108"/>
      <c r="AA586" s="108"/>
      <c r="AB586" s="110"/>
      <c r="AC586" s="118"/>
    </row>
    <row r="587" spans="1:29" s="126" customFormat="1" ht="13" x14ac:dyDescent="0.2">
      <c r="A587" s="120" t="str">
        <f t="shared" si="57"/>
        <v>L35-I-48-04-30-90-MULT-120POUS270381</v>
      </c>
      <c r="B587" s="121">
        <v>45600</v>
      </c>
      <c r="C587" s="64" t="s">
        <v>1069</v>
      </c>
      <c r="D587" s="278" t="s">
        <v>364</v>
      </c>
      <c r="E587" s="108" t="s">
        <v>87</v>
      </c>
      <c r="F587" s="135" t="s">
        <v>1032</v>
      </c>
      <c r="G587" s="108">
        <v>30850491</v>
      </c>
      <c r="H587" s="183">
        <v>0</v>
      </c>
      <c r="I587" s="287">
        <v>16</v>
      </c>
      <c r="J587" s="111">
        <f>VLOOKUP(G587,'[2]Seguimiento WOS TROV'!$H:$L,5,0)</f>
        <v>16</v>
      </c>
      <c r="K587" s="116">
        <f>VLOOKUP(G587,'[2]Seguimiento WOS TROV'!$H:$M,6,0)</f>
        <v>0</v>
      </c>
      <c r="L587" s="116">
        <f>VLOOKUP(G587,'[2]Seguimiento WOS TROV'!$H:$N,7,0)</f>
        <v>0</v>
      </c>
      <c r="M587" s="116">
        <f>VLOOKUP(G587,'[2]Seguimiento WOS TROV'!$H:$O,8,0)</f>
        <v>0</v>
      </c>
      <c r="N587" s="125">
        <f t="shared" si="58"/>
        <v>0</v>
      </c>
      <c r="O587" s="125">
        <f t="shared" si="59"/>
        <v>0</v>
      </c>
      <c r="P587" s="269">
        <v>0</v>
      </c>
      <c r="Q587" s="270">
        <f t="shared" si="60"/>
        <v>0</v>
      </c>
      <c r="R587" s="119">
        <v>45601</v>
      </c>
      <c r="S587" s="119"/>
      <c r="T587" s="117">
        <f t="shared" si="55"/>
        <v>45602</v>
      </c>
      <c r="U587" s="117">
        <f t="shared" si="56"/>
        <v>45603</v>
      </c>
      <c r="V587" s="117" t="s">
        <v>560</v>
      </c>
      <c r="W587" s="162" t="s">
        <v>561</v>
      </c>
      <c r="X587" s="162" t="s">
        <v>561</v>
      </c>
      <c r="Y587" s="162" t="e">
        <f>VLOOKUP(G587,[4]Sheet14!$A:$A,1,0)</f>
        <v>#N/A</v>
      </c>
      <c r="Z587" s="108"/>
      <c r="AA587" s="108"/>
      <c r="AB587" s="110"/>
      <c r="AC587" s="118"/>
    </row>
    <row r="588" spans="1:29" s="126" customFormat="1" ht="13" x14ac:dyDescent="0.2">
      <c r="A588" s="120" t="str">
        <f t="shared" si="57"/>
        <v>L35-I-48-08-30-80-MULT-120POUS270895</v>
      </c>
      <c r="B588" s="121">
        <v>45600</v>
      </c>
      <c r="C588" s="64" t="s">
        <v>500</v>
      </c>
      <c r="D588" s="278" t="s">
        <v>364</v>
      </c>
      <c r="E588" s="108" t="s">
        <v>87</v>
      </c>
      <c r="F588" s="135" t="s">
        <v>1029</v>
      </c>
      <c r="G588" s="108">
        <v>30850492</v>
      </c>
      <c r="H588" s="183">
        <v>0</v>
      </c>
      <c r="I588" s="287">
        <v>10</v>
      </c>
      <c r="J588" s="111">
        <f>VLOOKUP(G588,'[2]Seguimiento WOS TROV'!$H:$L,5,0)</f>
        <v>10</v>
      </c>
      <c r="K588" s="116">
        <f>VLOOKUP(G588,'[2]Seguimiento WOS TROV'!$H:$M,6,0)</f>
        <v>0</v>
      </c>
      <c r="L588" s="116">
        <f>VLOOKUP(G588,'[2]Seguimiento WOS TROV'!$H:$N,7,0)</f>
        <v>0</v>
      </c>
      <c r="M588" s="116">
        <f>VLOOKUP(G588,'[2]Seguimiento WOS TROV'!$H:$O,8,0)</f>
        <v>0</v>
      </c>
      <c r="N588" s="125">
        <f t="shared" si="58"/>
        <v>0</v>
      </c>
      <c r="O588" s="125">
        <f t="shared" si="59"/>
        <v>0</v>
      </c>
      <c r="P588" s="269">
        <v>99.6</v>
      </c>
      <c r="Q588" s="270">
        <f t="shared" si="60"/>
        <v>0</v>
      </c>
      <c r="R588" s="119">
        <v>45601</v>
      </c>
      <c r="S588" s="119"/>
      <c r="T588" s="117">
        <f t="shared" si="55"/>
        <v>45602</v>
      </c>
      <c r="U588" s="117">
        <f t="shared" si="56"/>
        <v>45603</v>
      </c>
      <c r="V588" s="117" t="s">
        <v>560</v>
      </c>
      <c r="W588" s="162" t="s">
        <v>561</v>
      </c>
      <c r="X588" s="162" t="s">
        <v>561</v>
      </c>
      <c r="Y588" s="162"/>
      <c r="Z588" s="108"/>
      <c r="AA588" s="108"/>
      <c r="AB588" s="110"/>
      <c r="AC588" s="118"/>
    </row>
    <row r="589" spans="1:29" s="126" customFormat="1" ht="13" x14ac:dyDescent="0.2">
      <c r="A589" s="120" t="str">
        <f t="shared" si="57"/>
        <v>L35-I-48-06-30-90-MULT-120POUS270344</v>
      </c>
      <c r="B589" s="121">
        <v>45600</v>
      </c>
      <c r="C589" s="64" t="s">
        <v>549</v>
      </c>
      <c r="D589" s="278" t="s">
        <v>364</v>
      </c>
      <c r="E589" s="108" t="s">
        <v>87</v>
      </c>
      <c r="F589" s="135" t="s">
        <v>1070</v>
      </c>
      <c r="G589" s="108">
        <v>30850493</v>
      </c>
      <c r="H589" s="183">
        <v>0</v>
      </c>
      <c r="I589" s="287">
        <v>9</v>
      </c>
      <c r="J589" s="111">
        <f>VLOOKUP(G589,'[2]Seguimiento WOS TROV'!$H:$L,5,0)</f>
        <v>9</v>
      </c>
      <c r="K589" s="116">
        <f>VLOOKUP(G589,'[2]Seguimiento WOS TROV'!$H:$M,6,0)</f>
        <v>0</v>
      </c>
      <c r="L589" s="116">
        <f>VLOOKUP(G589,'[2]Seguimiento WOS TROV'!$H:$N,7,0)</f>
        <v>0</v>
      </c>
      <c r="M589" s="116">
        <f>VLOOKUP(G589,'[2]Seguimiento WOS TROV'!$H:$O,8,0)</f>
        <v>0</v>
      </c>
      <c r="N589" s="125">
        <f t="shared" si="58"/>
        <v>0</v>
      </c>
      <c r="O589" s="125">
        <f t="shared" si="59"/>
        <v>0</v>
      </c>
      <c r="P589" s="269">
        <v>100.29</v>
      </c>
      <c r="Q589" s="270">
        <f t="shared" si="60"/>
        <v>0</v>
      </c>
      <c r="R589" s="119">
        <v>45601</v>
      </c>
      <c r="S589" s="119"/>
      <c r="T589" s="117">
        <f t="shared" si="55"/>
        <v>45602</v>
      </c>
      <c r="U589" s="117">
        <f t="shared" si="56"/>
        <v>45603</v>
      </c>
      <c r="V589" s="117" t="s">
        <v>560</v>
      </c>
      <c r="W589" s="162" t="s">
        <v>561</v>
      </c>
      <c r="X589" s="162" t="s">
        <v>561</v>
      </c>
      <c r="Y589" s="162"/>
      <c r="Z589" s="108"/>
      <c r="AA589" s="108"/>
      <c r="AB589" s="110"/>
      <c r="AC589" s="118"/>
    </row>
    <row r="590" spans="1:29" s="126" customFormat="1" ht="13" x14ac:dyDescent="0.2">
      <c r="A590" s="120" t="str">
        <f t="shared" si="57"/>
        <v>L35-I-48-06-27-80-MULT-120POUS270805</v>
      </c>
      <c r="B590" s="121">
        <v>45600</v>
      </c>
      <c r="C590" s="64" t="s">
        <v>808</v>
      </c>
      <c r="D590" s="278" t="s">
        <v>364</v>
      </c>
      <c r="E590" s="108" t="s">
        <v>87</v>
      </c>
      <c r="F590" s="135" t="s">
        <v>1018</v>
      </c>
      <c r="G590" s="108">
        <v>30850494</v>
      </c>
      <c r="H590" s="183">
        <v>0</v>
      </c>
      <c r="I590" s="287">
        <v>8</v>
      </c>
      <c r="J590" s="111">
        <f>VLOOKUP(G590,'[2]Seguimiento WOS TROV'!$H:$L,5,0)</f>
        <v>8</v>
      </c>
      <c r="K590" s="116">
        <f>VLOOKUP(G590,'[2]Seguimiento WOS TROV'!$H:$M,6,0)</f>
        <v>0</v>
      </c>
      <c r="L590" s="116">
        <f>VLOOKUP(G590,'[2]Seguimiento WOS TROV'!$H:$N,7,0)</f>
        <v>0</v>
      </c>
      <c r="M590" s="116">
        <f>VLOOKUP(G590,'[2]Seguimiento WOS TROV'!$H:$O,8,0)</f>
        <v>0</v>
      </c>
      <c r="N590" s="125">
        <f t="shared" si="58"/>
        <v>0</v>
      </c>
      <c r="O590" s="125">
        <f t="shared" si="59"/>
        <v>0</v>
      </c>
      <c r="P590" s="269">
        <v>0</v>
      </c>
      <c r="Q590" s="270">
        <f t="shared" si="60"/>
        <v>0</v>
      </c>
      <c r="R590" s="119">
        <v>45602</v>
      </c>
      <c r="S590" s="119"/>
      <c r="T590" s="117">
        <f t="shared" si="55"/>
        <v>45603</v>
      </c>
      <c r="U590" s="117">
        <f t="shared" si="56"/>
        <v>45604</v>
      </c>
      <c r="V590" s="117" t="s">
        <v>560</v>
      </c>
      <c r="W590" s="162" t="s">
        <v>561</v>
      </c>
      <c r="X590" s="162" t="s">
        <v>561</v>
      </c>
      <c r="Y590" s="162"/>
      <c r="Z590" s="108"/>
      <c r="AA590" s="108"/>
      <c r="AB590" s="110"/>
      <c r="AC590" s="118"/>
    </row>
    <row r="591" spans="1:29" s="126" customFormat="1" ht="13" x14ac:dyDescent="0.2">
      <c r="A591" s="120" t="str">
        <f t="shared" si="57"/>
        <v>L35-I-48-06-30-90-MULT-120POUS269752</v>
      </c>
      <c r="B591" s="121">
        <v>45600</v>
      </c>
      <c r="C591" s="64" t="s">
        <v>549</v>
      </c>
      <c r="D591" s="278" t="s">
        <v>364</v>
      </c>
      <c r="E591" s="108" t="s">
        <v>87</v>
      </c>
      <c r="F591" s="135" t="s">
        <v>1026</v>
      </c>
      <c r="G591" s="108">
        <v>30850495</v>
      </c>
      <c r="H591" s="183" t="s">
        <v>1026</v>
      </c>
      <c r="I591" s="287">
        <v>8</v>
      </c>
      <c r="J591" s="111">
        <f>VLOOKUP(G591,'[2]Seguimiento WOS TROV'!$H:$L,5,0)</f>
        <v>8</v>
      </c>
      <c r="K591" s="116">
        <f>VLOOKUP(G591,'[2]Seguimiento WOS TROV'!$H:$M,6,0)</f>
        <v>0</v>
      </c>
      <c r="L591" s="116">
        <f>VLOOKUP(G591,'[2]Seguimiento WOS TROV'!$H:$N,7,0)</f>
        <v>0</v>
      </c>
      <c r="M591" s="116">
        <f>VLOOKUP(G591,'[2]Seguimiento WOS TROV'!$H:$O,8,0)</f>
        <v>0</v>
      </c>
      <c r="N591" s="125">
        <f t="shared" si="58"/>
        <v>0</v>
      </c>
      <c r="O591" s="125">
        <f t="shared" si="59"/>
        <v>0</v>
      </c>
      <c r="P591" s="269">
        <v>100.29</v>
      </c>
      <c r="Q591" s="270">
        <f t="shared" si="60"/>
        <v>0</v>
      </c>
      <c r="R591" s="119">
        <v>45602</v>
      </c>
      <c r="S591" s="119"/>
      <c r="T591" s="117">
        <f t="shared" si="55"/>
        <v>45603</v>
      </c>
      <c r="U591" s="117">
        <f t="shared" si="56"/>
        <v>45604</v>
      </c>
      <c r="V591" s="117" t="s">
        <v>560</v>
      </c>
      <c r="W591" s="162" t="s">
        <v>561</v>
      </c>
      <c r="X591" s="162" t="s">
        <v>561</v>
      </c>
      <c r="Y591" s="162"/>
      <c r="Z591" s="108"/>
      <c r="AA591" s="108"/>
      <c r="AB591" s="110"/>
      <c r="AC591" s="118"/>
    </row>
    <row r="592" spans="1:29" s="126" customFormat="1" ht="13" x14ac:dyDescent="0.2">
      <c r="A592" s="120" t="str">
        <f t="shared" si="57"/>
        <v>L35-I-48-06-27-90-MULT-120POUS270348</v>
      </c>
      <c r="B592" s="121">
        <v>45600</v>
      </c>
      <c r="C592" s="64" t="s">
        <v>505</v>
      </c>
      <c r="D592" s="278" t="s">
        <v>364</v>
      </c>
      <c r="E592" s="108" t="s">
        <v>87</v>
      </c>
      <c r="F592" s="135" t="s">
        <v>1071</v>
      </c>
      <c r="G592" s="108">
        <v>30850496</v>
      </c>
      <c r="H592" s="183">
        <v>0</v>
      </c>
      <c r="I592" s="287">
        <v>5</v>
      </c>
      <c r="J592" s="111">
        <f>VLOOKUP(G592,'[2]Seguimiento WOS TROV'!$H:$L,5,0)</f>
        <v>5</v>
      </c>
      <c r="K592" s="116">
        <f>VLOOKUP(G592,'[2]Seguimiento WOS TROV'!$H:$M,6,0)</f>
        <v>0</v>
      </c>
      <c r="L592" s="116">
        <f>VLOOKUP(G592,'[2]Seguimiento WOS TROV'!$H:$N,7,0)</f>
        <v>0</v>
      </c>
      <c r="M592" s="116">
        <f>VLOOKUP(G592,'[2]Seguimiento WOS TROV'!$H:$O,8,0)</f>
        <v>0</v>
      </c>
      <c r="N592" s="125">
        <f t="shared" si="58"/>
        <v>0</v>
      </c>
      <c r="O592" s="125">
        <f t="shared" si="59"/>
        <v>0</v>
      </c>
      <c r="P592" s="269">
        <v>100.29</v>
      </c>
      <c r="Q592" s="270">
        <f t="shared" si="60"/>
        <v>0</v>
      </c>
      <c r="R592" s="119">
        <v>45602</v>
      </c>
      <c r="S592" s="119"/>
      <c r="T592" s="117">
        <f t="shared" si="55"/>
        <v>45603</v>
      </c>
      <c r="U592" s="117">
        <f t="shared" si="56"/>
        <v>45604</v>
      </c>
      <c r="V592" s="117" t="s">
        <v>560</v>
      </c>
      <c r="W592" s="162" t="s">
        <v>561</v>
      </c>
      <c r="X592" s="162" t="s">
        <v>561</v>
      </c>
      <c r="Y592" s="162"/>
      <c r="Z592" s="108"/>
      <c r="AA592" s="108"/>
      <c r="AB592" s="110"/>
      <c r="AC592" s="118"/>
    </row>
    <row r="593" spans="1:29" s="126" customFormat="1" ht="13" x14ac:dyDescent="0.2">
      <c r="A593" s="120" t="str">
        <f t="shared" si="57"/>
        <v>L35-I-48-08-27-90-MULT-120POUS270335</v>
      </c>
      <c r="B593" s="121">
        <v>45600</v>
      </c>
      <c r="C593" s="64" t="s">
        <v>1072</v>
      </c>
      <c r="D593" s="278" t="s">
        <v>364</v>
      </c>
      <c r="E593" s="108" t="s">
        <v>87</v>
      </c>
      <c r="F593" s="135" t="s">
        <v>1073</v>
      </c>
      <c r="G593" s="108">
        <v>30850497</v>
      </c>
      <c r="H593" s="183">
        <v>0</v>
      </c>
      <c r="I593" s="287">
        <v>2</v>
      </c>
      <c r="J593" s="111">
        <f>VLOOKUP(G593,'[2]Seguimiento WOS TROV'!$H:$L,5,0)</f>
        <v>2</v>
      </c>
      <c r="K593" s="116">
        <f>VLOOKUP(G593,'[2]Seguimiento WOS TROV'!$H:$M,6,0)</f>
        <v>0</v>
      </c>
      <c r="L593" s="116">
        <f>VLOOKUP(G593,'[2]Seguimiento WOS TROV'!$H:$N,7,0)</f>
        <v>0</v>
      </c>
      <c r="M593" s="116">
        <f>VLOOKUP(G593,'[2]Seguimiento WOS TROV'!$H:$O,8,0)</f>
        <v>0</v>
      </c>
      <c r="N593" s="125">
        <f t="shared" si="58"/>
        <v>0</v>
      </c>
      <c r="O593" s="125">
        <f t="shared" si="59"/>
        <v>0</v>
      </c>
      <c r="P593" s="269">
        <v>103.39</v>
      </c>
      <c r="Q593" s="270">
        <f t="shared" si="60"/>
        <v>0</v>
      </c>
      <c r="R593" s="119">
        <v>45602</v>
      </c>
      <c r="S593" s="119"/>
      <c r="T593" s="117">
        <f t="shared" si="55"/>
        <v>45603</v>
      </c>
      <c r="U593" s="117">
        <f t="shared" si="56"/>
        <v>45604</v>
      </c>
      <c r="V593" s="117" t="s">
        <v>560</v>
      </c>
      <c r="W593" s="162" t="s">
        <v>561</v>
      </c>
      <c r="X593" s="162" t="s">
        <v>561</v>
      </c>
      <c r="Y593" s="162"/>
      <c r="Z593" s="108"/>
      <c r="AA593" s="108"/>
      <c r="AB593" s="110"/>
      <c r="AC593" s="118"/>
    </row>
    <row r="594" spans="1:29" s="126" customFormat="1" ht="13" x14ac:dyDescent="0.2">
      <c r="A594" s="120" t="str">
        <f t="shared" si="57"/>
        <v>L35-I-48-04-30-90-MULT-120POUS270347</v>
      </c>
      <c r="B594" s="121">
        <v>45600</v>
      </c>
      <c r="C594" s="64" t="s">
        <v>1069</v>
      </c>
      <c r="D594" s="278" t="s">
        <v>364</v>
      </c>
      <c r="E594" s="108" t="s">
        <v>87</v>
      </c>
      <c r="F594" s="135" t="s">
        <v>1031</v>
      </c>
      <c r="G594" s="108">
        <v>30850498</v>
      </c>
      <c r="H594" s="183">
        <v>0</v>
      </c>
      <c r="I594" s="287">
        <v>1</v>
      </c>
      <c r="J594" s="111">
        <f>VLOOKUP(G594,'[2]Seguimiento WOS TROV'!$H:$L,5,0)</f>
        <v>1</v>
      </c>
      <c r="K594" s="116">
        <f>VLOOKUP(G594,'[2]Seguimiento WOS TROV'!$H:$M,6,0)</f>
        <v>0</v>
      </c>
      <c r="L594" s="116">
        <f>VLOOKUP(G594,'[2]Seguimiento WOS TROV'!$H:$N,7,0)</f>
        <v>0</v>
      </c>
      <c r="M594" s="116">
        <f>VLOOKUP(G594,'[2]Seguimiento WOS TROV'!$H:$O,8,0)</f>
        <v>0</v>
      </c>
      <c r="N594" s="125">
        <f t="shared" si="58"/>
        <v>0</v>
      </c>
      <c r="O594" s="125">
        <f t="shared" si="59"/>
        <v>0</v>
      </c>
      <c r="P594" s="269">
        <v>0</v>
      </c>
      <c r="Q594" s="270">
        <f t="shared" si="60"/>
        <v>0</v>
      </c>
      <c r="R594" s="119">
        <v>45602</v>
      </c>
      <c r="S594" s="119"/>
      <c r="T594" s="117">
        <f t="shared" ref="T594:T657" si="61">WORKDAY(R594,1)</f>
        <v>45603</v>
      </c>
      <c r="U594" s="117">
        <f t="shared" si="56"/>
        <v>45604</v>
      </c>
      <c r="V594" s="117" t="s">
        <v>560</v>
      </c>
      <c r="W594" s="162" t="s">
        <v>561</v>
      </c>
      <c r="X594" s="162" t="s">
        <v>561</v>
      </c>
      <c r="Y594" s="162"/>
      <c r="Z594" s="108"/>
      <c r="AA594" s="108"/>
      <c r="AB594" s="110"/>
      <c r="AC594" s="118"/>
    </row>
    <row r="595" spans="1:29" s="126" customFormat="1" ht="13" x14ac:dyDescent="0.2">
      <c r="A595" s="120" t="str">
        <f t="shared" si="57"/>
        <v>L35-I-48-08-30-90-MULT-120POUS270178</v>
      </c>
      <c r="B595" s="121">
        <v>45600</v>
      </c>
      <c r="C595" s="64" t="s">
        <v>1065</v>
      </c>
      <c r="D595" s="278" t="s">
        <v>364</v>
      </c>
      <c r="E595" s="108" t="s">
        <v>87</v>
      </c>
      <c r="F595" s="135" t="s">
        <v>1074</v>
      </c>
      <c r="G595" s="108">
        <v>30850499</v>
      </c>
      <c r="H595" s="183">
        <v>0</v>
      </c>
      <c r="I595" s="287">
        <v>1</v>
      </c>
      <c r="J595" s="111">
        <f>VLOOKUP(G595,'[2]Seguimiento WOS TROV'!$H:$L,5,0)</f>
        <v>1</v>
      </c>
      <c r="K595" s="116">
        <f>VLOOKUP(G595,'[2]Seguimiento WOS TROV'!$H:$M,6,0)</f>
        <v>0</v>
      </c>
      <c r="L595" s="116">
        <f>VLOOKUP(G595,'[2]Seguimiento WOS TROV'!$H:$N,7,0)</f>
        <v>0</v>
      </c>
      <c r="M595" s="116">
        <f>VLOOKUP(G595,'[2]Seguimiento WOS TROV'!$H:$O,8,0)</f>
        <v>0</v>
      </c>
      <c r="N595" s="125">
        <f t="shared" si="58"/>
        <v>0</v>
      </c>
      <c r="O595" s="125">
        <f t="shared" si="59"/>
        <v>0</v>
      </c>
      <c r="P595" s="269">
        <v>100.29</v>
      </c>
      <c r="Q595" s="270">
        <f t="shared" si="60"/>
        <v>0</v>
      </c>
      <c r="R595" s="119">
        <v>45602</v>
      </c>
      <c r="S595" s="119"/>
      <c r="T595" s="117">
        <f t="shared" si="61"/>
        <v>45603</v>
      </c>
      <c r="U595" s="117">
        <f t="shared" si="56"/>
        <v>45604</v>
      </c>
      <c r="V595" s="117" t="s">
        <v>560</v>
      </c>
      <c r="W595" s="162" t="s">
        <v>561</v>
      </c>
      <c r="X595" s="162" t="s">
        <v>561</v>
      </c>
      <c r="Y595" s="162"/>
      <c r="Z595" s="108"/>
      <c r="AA595" s="108"/>
      <c r="AB595" s="110"/>
      <c r="AC595" s="118"/>
    </row>
    <row r="596" spans="1:29" s="126" customFormat="1" ht="13" x14ac:dyDescent="0.2">
      <c r="A596" s="120" t="str">
        <f t="shared" si="57"/>
        <v>L35-I-48-08-30-90-MULT-120POUS270488</v>
      </c>
      <c r="B596" s="121">
        <v>45600</v>
      </c>
      <c r="C596" s="64" t="s">
        <v>1065</v>
      </c>
      <c r="D596" s="278" t="s">
        <v>364</v>
      </c>
      <c r="E596" s="108" t="s">
        <v>87</v>
      </c>
      <c r="F596" s="135" t="s">
        <v>1075</v>
      </c>
      <c r="G596" s="108">
        <v>30850500</v>
      </c>
      <c r="H596" s="183">
        <v>0</v>
      </c>
      <c r="I596" s="287">
        <v>1</v>
      </c>
      <c r="J596" s="111">
        <f>VLOOKUP(G596,'[2]Seguimiento WOS TROV'!$H:$L,5,0)</f>
        <v>1</v>
      </c>
      <c r="K596" s="116">
        <f>VLOOKUP(G596,'[2]Seguimiento WOS TROV'!$H:$M,6,0)</f>
        <v>0</v>
      </c>
      <c r="L596" s="116">
        <f>VLOOKUP(G596,'[2]Seguimiento WOS TROV'!$H:$N,7,0)</f>
        <v>0</v>
      </c>
      <c r="M596" s="116">
        <f>VLOOKUP(G596,'[2]Seguimiento WOS TROV'!$H:$O,8,0)</f>
        <v>0</v>
      </c>
      <c r="N596" s="125">
        <f t="shared" si="58"/>
        <v>0</v>
      </c>
      <c r="O596" s="125">
        <f t="shared" si="59"/>
        <v>0</v>
      </c>
      <c r="P596" s="269">
        <v>100.29</v>
      </c>
      <c r="Q596" s="270">
        <f t="shared" si="60"/>
        <v>0</v>
      </c>
      <c r="R596" s="119">
        <v>45602</v>
      </c>
      <c r="S596" s="119"/>
      <c r="T596" s="117">
        <f t="shared" si="61"/>
        <v>45603</v>
      </c>
      <c r="U596" s="117">
        <f t="shared" si="56"/>
        <v>45604</v>
      </c>
      <c r="V596" s="117" t="s">
        <v>560</v>
      </c>
      <c r="W596" s="162" t="s">
        <v>561</v>
      </c>
      <c r="X596" s="162" t="s">
        <v>561</v>
      </c>
      <c r="Y596" s="162"/>
      <c r="Z596" s="108"/>
      <c r="AA596" s="108"/>
      <c r="AB596" s="110"/>
      <c r="AC596" s="118"/>
    </row>
    <row r="597" spans="1:29" s="126" customFormat="1" ht="13" x14ac:dyDescent="0.2">
      <c r="A597" s="120" t="str">
        <f t="shared" si="57"/>
        <v>L35-I-48-08-30-90-MULT-120POUS270894</v>
      </c>
      <c r="B597" s="121">
        <v>45600</v>
      </c>
      <c r="C597" s="64" t="s">
        <v>1065</v>
      </c>
      <c r="D597" s="278" t="s">
        <v>364</v>
      </c>
      <c r="E597" s="108" t="s">
        <v>87</v>
      </c>
      <c r="F597" s="135" t="s">
        <v>1076</v>
      </c>
      <c r="G597" s="108">
        <v>30850501</v>
      </c>
      <c r="H597" s="183">
        <v>0</v>
      </c>
      <c r="I597" s="287">
        <v>1</v>
      </c>
      <c r="J597" s="111">
        <f>VLOOKUP(G597,'[2]Seguimiento WOS TROV'!$H:$L,5,0)</f>
        <v>1</v>
      </c>
      <c r="K597" s="116">
        <f>VLOOKUP(G597,'[2]Seguimiento WOS TROV'!$H:$M,6,0)</f>
        <v>0</v>
      </c>
      <c r="L597" s="116">
        <f>VLOOKUP(G597,'[2]Seguimiento WOS TROV'!$H:$N,7,0)</f>
        <v>0</v>
      </c>
      <c r="M597" s="116">
        <f>VLOOKUP(G597,'[2]Seguimiento WOS TROV'!$H:$O,8,0)</f>
        <v>0</v>
      </c>
      <c r="N597" s="125">
        <f t="shared" si="58"/>
        <v>0</v>
      </c>
      <c r="O597" s="125">
        <f t="shared" si="59"/>
        <v>0</v>
      </c>
      <c r="P597" s="269">
        <v>100.29</v>
      </c>
      <c r="Q597" s="270">
        <f t="shared" si="60"/>
        <v>0</v>
      </c>
      <c r="R597" s="119">
        <v>45602</v>
      </c>
      <c r="S597" s="119"/>
      <c r="T597" s="117">
        <f t="shared" si="61"/>
        <v>45603</v>
      </c>
      <c r="U597" s="117">
        <f t="shared" si="56"/>
        <v>45604</v>
      </c>
      <c r="V597" s="117" t="s">
        <v>560</v>
      </c>
      <c r="W597" s="162" t="s">
        <v>561</v>
      </c>
      <c r="X597" s="162" t="s">
        <v>561</v>
      </c>
      <c r="Y597" s="162"/>
      <c r="Z597" s="108"/>
      <c r="AA597" s="108"/>
      <c r="AB597" s="110"/>
      <c r="AC597" s="118"/>
    </row>
    <row r="598" spans="1:29" s="126" customFormat="1" ht="13" x14ac:dyDescent="0.2">
      <c r="A598" s="120" t="str">
        <f t="shared" si="57"/>
        <v>L50-E-12-10-27-80-MULT-9X59POUS270822</v>
      </c>
      <c r="B598" s="121">
        <v>45600</v>
      </c>
      <c r="C598" s="64" t="s">
        <v>1077</v>
      </c>
      <c r="D598" s="278" t="s">
        <v>362</v>
      </c>
      <c r="E598" s="108" t="s">
        <v>87</v>
      </c>
      <c r="F598" s="135" t="s">
        <v>1078</v>
      </c>
      <c r="G598" s="108">
        <v>30850502</v>
      </c>
      <c r="H598" s="183">
        <v>0</v>
      </c>
      <c r="I598" s="287">
        <v>30</v>
      </c>
      <c r="J598" s="111">
        <f>VLOOKUP(G598,'[2]Seguimiento WOS TROV'!$H:$L,5,0)</f>
        <v>30</v>
      </c>
      <c r="K598" s="116">
        <f>VLOOKUP(G598,'[2]Seguimiento WOS TROV'!$H:$M,6,0)</f>
        <v>0</v>
      </c>
      <c r="L598" s="116">
        <f>VLOOKUP(G598,'[2]Seguimiento WOS TROV'!$H:$N,7,0)</f>
        <v>0</v>
      </c>
      <c r="M598" s="116">
        <f>VLOOKUP(G598,'[2]Seguimiento WOS TROV'!$H:$O,8,0)</f>
        <v>0</v>
      </c>
      <c r="N598" s="125">
        <f t="shared" si="58"/>
        <v>0</v>
      </c>
      <c r="O598" s="125">
        <f t="shared" si="59"/>
        <v>0</v>
      </c>
      <c r="P598" s="269">
        <v>0</v>
      </c>
      <c r="Q598" s="270">
        <f t="shared" si="60"/>
        <v>0</v>
      </c>
      <c r="R598" s="119">
        <v>45602</v>
      </c>
      <c r="S598" s="119"/>
      <c r="T598" s="117">
        <f t="shared" si="61"/>
        <v>45603</v>
      </c>
      <c r="U598" s="117">
        <f t="shared" ref="U598:U661" si="62">WORKDAY(T598,1)</f>
        <v>45604</v>
      </c>
      <c r="V598" s="117" t="s">
        <v>560</v>
      </c>
      <c r="W598" s="162" t="s">
        <v>561</v>
      </c>
      <c r="X598" s="162" t="s">
        <v>561</v>
      </c>
      <c r="Y598" s="162" t="e">
        <f>VLOOKUP(G598,[4]Sheet14!$A:$A,1,0)</f>
        <v>#N/A</v>
      </c>
      <c r="Z598" s="108"/>
      <c r="AA598" s="108"/>
      <c r="AB598" s="110"/>
      <c r="AC598" s="118"/>
    </row>
    <row r="599" spans="1:29" s="126" customFormat="1" ht="13" x14ac:dyDescent="0.2">
      <c r="A599" s="120" t="str">
        <f t="shared" si="57"/>
        <v>L50-E-12-10-27-80-MULT-120POUS270721</v>
      </c>
      <c r="B599" s="121">
        <v>45600</v>
      </c>
      <c r="C599" s="64" t="s">
        <v>673</v>
      </c>
      <c r="D599" s="278" t="s">
        <v>362</v>
      </c>
      <c r="E599" s="108" t="s">
        <v>87</v>
      </c>
      <c r="F599" s="135" t="s">
        <v>1079</v>
      </c>
      <c r="G599" s="108">
        <v>30850503</v>
      </c>
      <c r="H599" s="183">
        <v>0</v>
      </c>
      <c r="I599" s="287">
        <v>24</v>
      </c>
      <c r="J599" s="111">
        <f>VLOOKUP(G599,'[2]Seguimiento WOS TROV'!$H:$L,5,0)</f>
        <v>24</v>
      </c>
      <c r="K599" s="116">
        <f>VLOOKUP(G599,'[2]Seguimiento WOS TROV'!$H:$M,6,0)</f>
        <v>0</v>
      </c>
      <c r="L599" s="116">
        <f>VLOOKUP(G599,'[2]Seguimiento WOS TROV'!$H:$N,7,0)</f>
        <v>0</v>
      </c>
      <c r="M599" s="116">
        <f>VLOOKUP(G599,'[2]Seguimiento WOS TROV'!$H:$O,8,0)</f>
        <v>0</v>
      </c>
      <c r="N599" s="125">
        <f t="shared" si="58"/>
        <v>0</v>
      </c>
      <c r="O599" s="125">
        <f t="shared" si="59"/>
        <v>0</v>
      </c>
      <c r="P599" s="269">
        <v>0</v>
      </c>
      <c r="Q599" s="270">
        <f t="shared" si="60"/>
        <v>0</v>
      </c>
      <c r="R599" s="119">
        <v>45602</v>
      </c>
      <c r="S599" s="119"/>
      <c r="T599" s="117">
        <f t="shared" si="61"/>
        <v>45603</v>
      </c>
      <c r="U599" s="117">
        <f t="shared" si="62"/>
        <v>45604</v>
      </c>
      <c r="V599" s="117" t="s">
        <v>560</v>
      </c>
      <c r="W599" s="162" t="s">
        <v>561</v>
      </c>
      <c r="X599" s="162" t="s">
        <v>561</v>
      </c>
      <c r="Y599" s="162" t="e">
        <f>VLOOKUP(G599,[4]Sheet14!$A:$A,1,0)</f>
        <v>#N/A</v>
      </c>
      <c r="Z599" s="108"/>
      <c r="AA599" s="108"/>
      <c r="AB599" s="110"/>
      <c r="AC599" s="118"/>
    </row>
    <row r="600" spans="1:29" s="126" customFormat="1" ht="13" x14ac:dyDescent="0.2">
      <c r="A600" s="120" t="str">
        <f t="shared" si="57"/>
        <v>L50-E-12-10-40-80-MULT-55X25POUS270812</v>
      </c>
      <c r="B600" s="121">
        <v>45600</v>
      </c>
      <c r="C600" s="64" t="s">
        <v>1080</v>
      </c>
      <c r="D600" s="278" t="s">
        <v>362</v>
      </c>
      <c r="E600" s="108" t="s">
        <v>87</v>
      </c>
      <c r="F600" s="135" t="s">
        <v>1081</v>
      </c>
      <c r="G600" s="108">
        <v>30850504</v>
      </c>
      <c r="H600" s="183">
        <v>0</v>
      </c>
      <c r="I600" s="287">
        <v>12</v>
      </c>
      <c r="J600" s="111">
        <f>VLOOKUP(G600,'[2]Seguimiento WOS TROV'!$H:$L,5,0)</f>
        <v>12</v>
      </c>
      <c r="K600" s="116">
        <f>VLOOKUP(G600,'[2]Seguimiento WOS TROV'!$H:$M,6,0)</f>
        <v>0</v>
      </c>
      <c r="L600" s="116">
        <f>VLOOKUP(G600,'[2]Seguimiento WOS TROV'!$H:$N,7,0)</f>
        <v>0</v>
      </c>
      <c r="M600" s="116">
        <f>VLOOKUP(G600,'[2]Seguimiento WOS TROV'!$H:$O,8,0)</f>
        <v>0</v>
      </c>
      <c r="N600" s="125">
        <f t="shared" si="58"/>
        <v>0</v>
      </c>
      <c r="O600" s="125">
        <f t="shared" si="59"/>
        <v>0</v>
      </c>
      <c r="P600" s="269">
        <v>0</v>
      </c>
      <c r="Q600" s="270">
        <f t="shared" si="60"/>
        <v>0</v>
      </c>
      <c r="R600" s="119">
        <v>45602</v>
      </c>
      <c r="S600" s="119"/>
      <c r="T600" s="117">
        <f t="shared" si="61"/>
        <v>45603</v>
      </c>
      <c r="U600" s="117">
        <f t="shared" si="62"/>
        <v>45604</v>
      </c>
      <c r="V600" s="117" t="s">
        <v>560</v>
      </c>
      <c r="W600" s="162" t="s">
        <v>561</v>
      </c>
      <c r="X600" s="162" t="s">
        <v>561</v>
      </c>
      <c r="Y600" s="162" t="e">
        <f>VLOOKUP(G600,[4]Sheet14!$A:$A,1,0)</f>
        <v>#N/A</v>
      </c>
      <c r="Z600" s="108"/>
      <c r="AA600" s="108"/>
      <c r="AB600" s="110"/>
      <c r="AC600" s="118"/>
    </row>
    <row r="601" spans="1:29" s="126" customFormat="1" ht="13" x14ac:dyDescent="0.2">
      <c r="A601" s="120" t="str">
        <f t="shared" si="57"/>
        <v>L50-E-12-10-40-80-MULT-9X9POUS270812</v>
      </c>
      <c r="B601" s="121">
        <v>45600</v>
      </c>
      <c r="C601" s="64" t="s">
        <v>1082</v>
      </c>
      <c r="D601" s="278" t="s">
        <v>362</v>
      </c>
      <c r="E601" s="108" t="s">
        <v>87</v>
      </c>
      <c r="F601" s="135" t="s">
        <v>1081</v>
      </c>
      <c r="G601" s="108">
        <v>30850505</v>
      </c>
      <c r="H601" s="183">
        <v>0</v>
      </c>
      <c r="I601" s="287">
        <v>10</v>
      </c>
      <c r="J601" s="111">
        <f>VLOOKUP(G601,'[2]Seguimiento WOS TROV'!$H:$L,5,0)</f>
        <v>10</v>
      </c>
      <c r="K601" s="116">
        <f>VLOOKUP(G601,'[2]Seguimiento WOS TROV'!$H:$M,6,0)</f>
        <v>0</v>
      </c>
      <c r="L601" s="116">
        <f>VLOOKUP(G601,'[2]Seguimiento WOS TROV'!$H:$N,7,0)</f>
        <v>0</v>
      </c>
      <c r="M601" s="116">
        <f>VLOOKUP(G601,'[2]Seguimiento WOS TROV'!$H:$O,8,0)</f>
        <v>0</v>
      </c>
      <c r="N601" s="125">
        <f t="shared" si="58"/>
        <v>0</v>
      </c>
      <c r="O601" s="125">
        <f t="shared" si="59"/>
        <v>0</v>
      </c>
      <c r="P601" s="269">
        <v>0</v>
      </c>
      <c r="Q601" s="270">
        <f t="shared" si="60"/>
        <v>0</v>
      </c>
      <c r="R601" s="119">
        <v>45602</v>
      </c>
      <c r="S601" s="119"/>
      <c r="T601" s="117">
        <f t="shared" si="61"/>
        <v>45603</v>
      </c>
      <c r="U601" s="117">
        <f t="shared" si="62"/>
        <v>45604</v>
      </c>
      <c r="V601" s="117" t="s">
        <v>560</v>
      </c>
      <c r="W601" s="162" t="s">
        <v>561</v>
      </c>
      <c r="X601" s="162" t="s">
        <v>561</v>
      </c>
      <c r="Y601" s="162"/>
      <c r="Z601" s="108"/>
      <c r="AA601" s="108"/>
      <c r="AB601" s="110"/>
      <c r="AC601" s="118"/>
    </row>
    <row r="602" spans="1:29" s="126" customFormat="1" ht="13" x14ac:dyDescent="0.2">
      <c r="A602" s="120" t="str">
        <f t="shared" si="57"/>
        <v>L50-E-12-10-40-90-MULT-9X29POUS270711</v>
      </c>
      <c r="B602" s="121">
        <v>45600</v>
      </c>
      <c r="C602" s="64" t="s">
        <v>1083</v>
      </c>
      <c r="D602" s="278" t="s">
        <v>362</v>
      </c>
      <c r="E602" s="108" t="s">
        <v>87</v>
      </c>
      <c r="F602" s="135" t="s">
        <v>952</v>
      </c>
      <c r="G602" s="108">
        <v>30850506</v>
      </c>
      <c r="H602" s="183">
        <v>0</v>
      </c>
      <c r="I602" s="287">
        <v>8</v>
      </c>
      <c r="J602" s="111">
        <f>VLOOKUP(G602,'[2]Seguimiento WOS TROV'!$H:$L,5,0)</f>
        <v>8</v>
      </c>
      <c r="K602" s="116">
        <f>VLOOKUP(G602,'[2]Seguimiento WOS TROV'!$H:$M,6,0)</f>
        <v>0</v>
      </c>
      <c r="L602" s="116">
        <f>VLOOKUP(G602,'[2]Seguimiento WOS TROV'!$H:$N,7,0)</f>
        <v>0</v>
      </c>
      <c r="M602" s="116">
        <f>VLOOKUP(G602,'[2]Seguimiento WOS TROV'!$H:$O,8,0)</f>
        <v>0</v>
      </c>
      <c r="N602" s="125">
        <f t="shared" si="58"/>
        <v>0</v>
      </c>
      <c r="O602" s="125">
        <f t="shared" si="59"/>
        <v>0</v>
      </c>
      <c r="P602" s="269">
        <v>0</v>
      </c>
      <c r="Q602" s="270">
        <f t="shared" si="60"/>
        <v>0</v>
      </c>
      <c r="R602" s="119">
        <v>45602</v>
      </c>
      <c r="S602" s="119"/>
      <c r="T602" s="117">
        <f t="shared" si="61"/>
        <v>45603</v>
      </c>
      <c r="U602" s="117">
        <f t="shared" si="62"/>
        <v>45604</v>
      </c>
      <c r="V602" s="117" t="s">
        <v>560</v>
      </c>
      <c r="W602" s="162" t="s">
        <v>561</v>
      </c>
      <c r="X602" s="162" t="s">
        <v>561</v>
      </c>
      <c r="Y602" s="162"/>
      <c r="Z602" s="108"/>
      <c r="AA602" s="108"/>
      <c r="AB602" s="110"/>
      <c r="AC602" s="118"/>
    </row>
    <row r="603" spans="1:29" s="126" customFormat="1" ht="13" x14ac:dyDescent="0.2">
      <c r="A603" s="120" t="str">
        <f t="shared" si="57"/>
        <v>L50-E-12-10-27-80-MULT-15X15POUS270902</v>
      </c>
      <c r="B603" s="121">
        <v>45600</v>
      </c>
      <c r="C603" s="64" t="s">
        <v>634</v>
      </c>
      <c r="D603" s="278" t="s">
        <v>362</v>
      </c>
      <c r="E603" s="108" t="s">
        <v>87</v>
      </c>
      <c r="F603" s="135" t="s">
        <v>1084</v>
      </c>
      <c r="G603" s="108">
        <v>30850507</v>
      </c>
      <c r="H603" s="183">
        <v>0</v>
      </c>
      <c r="I603" s="287">
        <v>7</v>
      </c>
      <c r="J603" s="111">
        <f>VLOOKUP(G603,'[2]Seguimiento WOS TROV'!$H:$L,5,0)</f>
        <v>7</v>
      </c>
      <c r="K603" s="116">
        <f>VLOOKUP(G603,'[2]Seguimiento WOS TROV'!$H:$M,6,0)</f>
        <v>0</v>
      </c>
      <c r="L603" s="116">
        <f>VLOOKUP(G603,'[2]Seguimiento WOS TROV'!$H:$N,7,0)</f>
        <v>0</v>
      </c>
      <c r="M603" s="116">
        <f>VLOOKUP(G603,'[2]Seguimiento WOS TROV'!$H:$O,8,0)</f>
        <v>0</v>
      </c>
      <c r="N603" s="125">
        <f t="shared" si="58"/>
        <v>0</v>
      </c>
      <c r="O603" s="125">
        <f t="shared" si="59"/>
        <v>0</v>
      </c>
      <c r="P603" s="269">
        <v>0</v>
      </c>
      <c r="Q603" s="270">
        <f t="shared" si="60"/>
        <v>0</v>
      </c>
      <c r="R603" s="119">
        <v>45602</v>
      </c>
      <c r="S603" s="119"/>
      <c r="T603" s="117">
        <f t="shared" si="61"/>
        <v>45603</v>
      </c>
      <c r="U603" s="117">
        <f t="shared" si="62"/>
        <v>45604</v>
      </c>
      <c r="V603" s="117" t="s">
        <v>560</v>
      </c>
      <c r="W603" s="162" t="s">
        <v>561</v>
      </c>
      <c r="X603" s="162" t="s">
        <v>561</v>
      </c>
      <c r="Y603" s="162"/>
      <c r="Z603" s="108"/>
      <c r="AA603" s="108"/>
      <c r="AB603" s="110"/>
      <c r="AC603" s="118"/>
    </row>
    <row r="604" spans="1:29" s="126" customFormat="1" ht="13" x14ac:dyDescent="0.2">
      <c r="A604" s="120" t="str">
        <f t="shared" si="57"/>
        <v>L50-E-12-12-27-80-MULT-9X9POUS270797</v>
      </c>
      <c r="B604" s="121">
        <v>45600</v>
      </c>
      <c r="C604" s="64" t="s">
        <v>861</v>
      </c>
      <c r="D604" s="278" t="s">
        <v>362</v>
      </c>
      <c r="E604" s="108" t="s">
        <v>87</v>
      </c>
      <c r="F604" s="135" t="s">
        <v>1087</v>
      </c>
      <c r="G604" s="108">
        <v>30850509</v>
      </c>
      <c r="H604" s="183">
        <v>0</v>
      </c>
      <c r="I604" s="287">
        <v>6</v>
      </c>
      <c r="J604" s="111">
        <f>VLOOKUP(G604,'[2]Seguimiento WOS TROV'!$H:$L,5,0)</f>
        <v>6</v>
      </c>
      <c r="K604" s="116">
        <f>VLOOKUP(G604,'[2]Seguimiento WOS TROV'!$H:$M,6,0)</f>
        <v>0</v>
      </c>
      <c r="L604" s="116">
        <f>VLOOKUP(G604,'[2]Seguimiento WOS TROV'!$H:$N,7,0)</f>
        <v>0</v>
      </c>
      <c r="M604" s="116">
        <f>VLOOKUP(G604,'[2]Seguimiento WOS TROV'!$H:$O,8,0)</f>
        <v>0</v>
      </c>
      <c r="N604" s="125">
        <f t="shared" si="58"/>
        <v>0</v>
      </c>
      <c r="O604" s="125">
        <f t="shared" si="59"/>
        <v>0</v>
      </c>
      <c r="P604" s="269">
        <v>0</v>
      </c>
      <c r="Q604" s="270">
        <f t="shared" si="60"/>
        <v>0</v>
      </c>
      <c r="R604" s="119">
        <v>45602</v>
      </c>
      <c r="S604" s="119"/>
      <c r="T604" s="117">
        <f t="shared" si="61"/>
        <v>45603</v>
      </c>
      <c r="U604" s="117">
        <f t="shared" si="62"/>
        <v>45604</v>
      </c>
      <c r="V604" s="117" t="s">
        <v>560</v>
      </c>
      <c r="W604" s="162" t="s">
        <v>561</v>
      </c>
      <c r="X604" s="162" t="s">
        <v>561</v>
      </c>
      <c r="Y604" s="162"/>
      <c r="Z604" s="108"/>
      <c r="AA604" s="108"/>
      <c r="AB604" s="110"/>
      <c r="AC604" s="118"/>
    </row>
    <row r="605" spans="1:29" s="126" customFormat="1" ht="13" x14ac:dyDescent="0.2">
      <c r="A605" s="120" t="str">
        <f t="shared" si="57"/>
        <v>L50-E-12-12-40-80-MULT-9X9POUS270754</v>
      </c>
      <c r="B605" s="121">
        <v>45600</v>
      </c>
      <c r="C605" s="64" t="s">
        <v>636</v>
      </c>
      <c r="D605" s="278" t="s">
        <v>362</v>
      </c>
      <c r="E605" s="108" t="s">
        <v>87</v>
      </c>
      <c r="F605" s="135" t="s">
        <v>1088</v>
      </c>
      <c r="G605" s="108">
        <v>30850510</v>
      </c>
      <c r="H605" s="183">
        <v>0</v>
      </c>
      <c r="I605" s="287">
        <v>6</v>
      </c>
      <c r="J605" s="111">
        <f>VLOOKUP(G605,'[2]Seguimiento WOS TROV'!$H:$L,5,0)</f>
        <v>6</v>
      </c>
      <c r="K605" s="116">
        <f>VLOOKUP(G605,'[2]Seguimiento WOS TROV'!$H:$M,6,0)</f>
        <v>0</v>
      </c>
      <c r="L605" s="116">
        <f>VLOOKUP(G605,'[2]Seguimiento WOS TROV'!$H:$N,7,0)</f>
        <v>0</v>
      </c>
      <c r="M605" s="116">
        <f>VLOOKUP(G605,'[2]Seguimiento WOS TROV'!$H:$O,8,0)</f>
        <v>0</v>
      </c>
      <c r="N605" s="125">
        <f t="shared" si="58"/>
        <v>0</v>
      </c>
      <c r="O605" s="125">
        <f t="shared" si="59"/>
        <v>0</v>
      </c>
      <c r="P605" s="269">
        <v>0</v>
      </c>
      <c r="Q605" s="270">
        <f t="shared" si="60"/>
        <v>0</v>
      </c>
      <c r="R605" s="119">
        <v>45602</v>
      </c>
      <c r="S605" s="119"/>
      <c r="T605" s="117">
        <f t="shared" si="61"/>
        <v>45603</v>
      </c>
      <c r="U605" s="117">
        <f t="shared" si="62"/>
        <v>45604</v>
      </c>
      <c r="V605" s="117" t="s">
        <v>560</v>
      </c>
      <c r="W605" s="162" t="s">
        <v>561</v>
      </c>
      <c r="X605" s="162" t="s">
        <v>561</v>
      </c>
      <c r="Y605" s="162"/>
      <c r="Z605" s="108"/>
      <c r="AA605" s="108"/>
      <c r="AB605" s="110"/>
      <c r="AC605" s="118"/>
    </row>
    <row r="606" spans="1:29" s="126" customFormat="1" ht="13" x14ac:dyDescent="0.2">
      <c r="A606" s="120" t="str">
        <f t="shared" si="57"/>
        <v>L50-E-12-08-35-80-MULT-40X60POUS270803</v>
      </c>
      <c r="B606" s="121">
        <v>45600</v>
      </c>
      <c r="C606" s="64" t="s">
        <v>1089</v>
      </c>
      <c r="D606" s="278" t="s">
        <v>362</v>
      </c>
      <c r="E606" s="108" t="s">
        <v>87</v>
      </c>
      <c r="F606" s="135" t="s">
        <v>1090</v>
      </c>
      <c r="G606" s="108">
        <v>30850511</v>
      </c>
      <c r="H606" s="183">
        <v>0</v>
      </c>
      <c r="I606" s="287">
        <v>2</v>
      </c>
      <c r="J606" s="111">
        <f>VLOOKUP(G606,'[2]Seguimiento WOS TROV'!$H:$L,5,0)</f>
        <v>2</v>
      </c>
      <c r="K606" s="116">
        <f>VLOOKUP(G606,'[2]Seguimiento WOS TROV'!$H:$M,6,0)</f>
        <v>0</v>
      </c>
      <c r="L606" s="116">
        <f>VLOOKUP(G606,'[2]Seguimiento WOS TROV'!$H:$N,7,0)</f>
        <v>0</v>
      </c>
      <c r="M606" s="116">
        <f>VLOOKUP(G606,'[2]Seguimiento WOS TROV'!$H:$O,8,0)</f>
        <v>0</v>
      </c>
      <c r="N606" s="125">
        <f t="shared" si="58"/>
        <v>0</v>
      </c>
      <c r="O606" s="125">
        <f t="shared" si="59"/>
        <v>0</v>
      </c>
      <c r="P606" s="269">
        <v>0</v>
      </c>
      <c r="Q606" s="270">
        <f t="shared" si="60"/>
        <v>0</v>
      </c>
      <c r="R606" s="119">
        <v>45602</v>
      </c>
      <c r="S606" s="119"/>
      <c r="T606" s="117">
        <f t="shared" si="61"/>
        <v>45603</v>
      </c>
      <c r="U606" s="117">
        <f t="shared" si="62"/>
        <v>45604</v>
      </c>
      <c r="V606" s="117" t="s">
        <v>560</v>
      </c>
      <c r="W606" s="162" t="s">
        <v>561</v>
      </c>
      <c r="X606" s="162" t="s">
        <v>561</v>
      </c>
      <c r="Y606" s="162"/>
      <c r="Z606" s="108"/>
      <c r="AA606" s="108"/>
      <c r="AB606" s="110"/>
      <c r="AC606" s="118"/>
    </row>
    <row r="607" spans="1:29" s="126" customFormat="1" ht="13" x14ac:dyDescent="0.2">
      <c r="A607" s="120" t="str">
        <f t="shared" si="57"/>
        <v>L50-E-12-08-40-80-MULT-40X60POUS270698</v>
      </c>
      <c r="B607" s="121">
        <v>45600</v>
      </c>
      <c r="C607" s="64" t="s">
        <v>1091</v>
      </c>
      <c r="D607" s="278" t="s">
        <v>362</v>
      </c>
      <c r="E607" s="108" t="s">
        <v>87</v>
      </c>
      <c r="F607" s="135" t="s">
        <v>1092</v>
      </c>
      <c r="G607" s="108">
        <v>30850512</v>
      </c>
      <c r="H607" s="183">
        <v>0</v>
      </c>
      <c r="I607" s="287">
        <v>2</v>
      </c>
      <c r="J607" s="111">
        <f>VLOOKUP(G607,'[2]Seguimiento WOS TROV'!$H:$L,5,0)</f>
        <v>2</v>
      </c>
      <c r="K607" s="116">
        <f>VLOOKUP(G607,'[2]Seguimiento WOS TROV'!$H:$M,6,0)</f>
        <v>0</v>
      </c>
      <c r="L607" s="116">
        <f>VLOOKUP(G607,'[2]Seguimiento WOS TROV'!$H:$N,7,0)</f>
        <v>0</v>
      </c>
      <c r="M607" s="116">
        <f>VLOOKUP(G607,'[2]Seguimiento WOS TROV'!$H:$O,8,0)</f>
        <v>0</v>
      </c>
      <c r="N607" s="125">
        <f t="shared" si="58"/>
        <v>0</v>
      </c>
      <c r="O607" s="125">
        <f t="shared" si="59"/>
        <v>0</v>
      </c>
      <c r="P607" s="269">
        <v>46.88</v>
      </c>
      <c r="Q607" s="270">
        <f t="shared" si="60"/>
        <v>0</v>
      </c>
      <c r="R607" s="119">
        <v>45602</v>
      </c>
      <c r="S607" s="119"/>
      <c r="T607" s="117">
        <f t="shared" si="61"/>
        <v>45603</v>
      </c>
      <c r="U607" s="117">
        <f t="shared" si="62"/>
        <v>45604</v>
      </c>
      <c r="V607" s="117" t="s">
        <v>560</v>
      </c>
      <c r="W607" s="162" t="s">
        <v>561</v>
      </c>
      <c r="X607" s="162" t="s">
        <v>561</v>
      </c>
      <c r="Y607" s="162"/>
      <c r="Z607" s="108"/>
      <c r="AA607" s="108"/>
      <c r="AB607" s="110"/>
      <c r="AC607" s="118"/>
    </row>
    <row r="608" spans="1:29" s="126" customFormat="1" ht="13" x14ac:dyDescent="0.2">
      <c r="A608" s="120" t="str">
        <f t="shared" si="57"/>
        <v>L50-E-12-04-27-80-MULT-120POUS270831</v>
      </c>
      <c r="B608" s="121">
        <v>45600</v>
      </c>
      <c r="C608" s="64" t="s">
        <v>1093</v>
      </c>
      <c r="D608" s="278" t="s">
        <v>362</v>
      </c>
      <c r="E608" s="108" t="s">
        <v>87</v>
      </c>
      <c r="F608" s="135" t="s">
        <v>1094</v>
      </c>
      <c r="G608" s="108">
        <v>30850513</v>
      </c>
      <c r="H608" s="183">
        <v>0</v>
      </c>
      <c r="I608" s="287">
        <v>1</v>
      </c>
      <c r="J608" s="111">
        <f>VLOOKUP(G608,'[2]Seguimiento WOS TROV'!$H:$L,5,0)</f>
        <v>1</v>
      </c>
      <c r="K608" s="116">
        <f>VLOOKUP(G608,'[2]Seguimiento WOS TROV'!$H:$M,6,0)</f>
        <v>0</v>
      </c>
      <c r="L608" s="116">
        <f>VLOOKUP(G608,'[2]Seguimiento WOS TROV'!$H:$N,7,0)</f>
        <v>0</v>
      </c>
      <c r="M608" s="116">
        <f>VLOOKUP(G608,'[2]Seguimiento WOS TROV'!$H:$O,8,0)</f>
        <v>0</v>
      </c>
      <c r="N608" s="125">
        <f t="shared" si="58"/>
        <v>0</v>
      </c>
      <c r="O608" s="125">
        <f t="shared" si="59"/>
        <v>0</v>
      </c>
      <c r="P608" s="269">
        <v>0</v>
      </c>
      <c r="Q608" s="270">
        <f t="shared" si="60"/>
        <v>0</v>
      </c>
      <c r="R608" s="119">
        <v>45602</v>
      </c>
      <c r="S608" s="119"/>
      <c r="T608" s="117">
        <f t="shared" si="61"/>
        <v>45603</v>
      </c>
      <c r="U608" s="117">
        <f t="shared" si="62"/>
        <v>45604</v>
      </c>
      <c r="V608" s="117" t="s">
        <v>560</v>
      </c>
      <c r="W608" s="162" t="s">
        <v>561</v>
      </c>
      <c r="X608" s="162" t="s">
        <v>561</v>
      </c>
      <c r="Y608" s="162"/>
      <c r="Z608" s="108"/>
      <c r="AA608" s="108"/>
      <c r="AB608" s="110"/>
      <c r="AC608" s="118"/>
    </row>
    <row r="609" spans="1:29" s="126" customFormat="1" ht="13" x14ac:dyDescent="0.2">
      <c r="A609" s="120" t="str">
        <f t="shared" si="57"/>
        <v>L50-E-12-06-27-80-MULT-120POUS270831</v>
      </c>
      <c r="B609" s="121">
        <v>45600</v>
      </c>
      <c r="C609" s="64" t="s">
        <v>1095</v>
      </c>
      <c r="D609" s="278" t="s">
        <v>362</v>
      </c>
      <c r="E609" s="108" t="s">
        <v>87</v>
      </c>
      <c r="F609" s="135" t="s">
        <v>1094</v>
      </c>
      <c r="G609" s="108">
        <v>30850514</v>
      </c>
      <c r="H609" s="183">
        <v>0</v>
      </c>
      <c r="I609" s="287">
        <v>1</v>
      </c>
      <c r="J609" s="111">
        <f>VLOOKUP(G609,'[2]Seguimiento WOS TROV'!$H:$L,5,0)</f>
        <v>1</v>
      </c>
      <c r="K609" s="116">
        <f>VLOOKUP(G609,'[2]Seguimiento WOS TROV'!$H:$M,6,0)</f>
        <v>0</v>
      </c>
      <c r="L609" s="116">
        <f>VLOOKUP(G609,'[2]Seguimiento WOS TROV'!$H:$N,7,0)</f>
        <v>0</v>
      </c>
      <c r="M609" s="116">
        <f>VLOOKUP(G609,'[2]Seguimiento WOS TROV'!$H:$O,8,0)</f>
        <v>0</v>
      </c>
      <c r="N609" s="125">
        <f t="shared" si="58"/>
        <v>0</v>
      </c>
      <c r="O609" s="125">
        <f t="shared" si="59"/>
        <v>0</v>
      </c>
      <c r="P609" s="269">
        <v>0</v>
      </c>
      <c r="Q609" s="270">
        <f t="shared" si="60"/>
        <v>0</v>
      </c>
      <c r="R609" s="119">
        <v>45602</v>
      </c>
      <c r="S609" s="119"/>
      <c r="T609" s="117">
        <f t="shared" si="61"/>
        <v>45603</v>
      </c>
      <c r="U609" s="117">
        <f t="shared" si="62"/>
        <v>45604</v>
      </c>
      <c r="V609" s="117" t="s">
        <v>560</v>
      </c>
      <c r="W609" s="162" t="s">
        <v>561</v>
      </c>
      <c r="X609" s="162" t="s">
        <v>561</v>
      </c>
      <c r="Y609" s="162"/>
      <c r="Z609" s="108"/>
      <c r="AA609" s="108"/>
      <c r="AB609" s="110"/>
      <c r="AC609" s="118"/>
    </row>
    <row r="610" spans="1:29" s="126" customFormat="1" ht="13" x14ac:dyDescent="0.2">
      <c r="A610" s="120" t="str">
        <f t="shared" si="57"/>
        <v>L50-E-12-08-RD-MULT-9X17POUS270825</v>
      </c>
      <c r="B610" s="121">
        <v>45600</v>
      </c>
      <c r="C610" s="64" t="s">
        <v>1096</v>
      </c>
      <c r="D610" s="278" t="s">
        <v>362</v>
      </c>
      <c r="E610" s="108" t="s">
        <v>87</v>
      </c>
      <c r="F610" s="135" t="s">
        <v>1097</v>
      </c>
      <c r="G610" s="108">
        <v>30850515</v>
      </c>
      <c r="H610" s="183">
        <v>0</v>
      </c>
      <c r="I610" s="287">
        <v>1</v>
      </c>
      <c r="J610" s="111">
        <f>VLOOKUP(G610,'[2]Seguimiento WOS TROV'!$H:$L,5,0)</f>
        <v>1</v>
      </c>
      <c r="K610" s="116">
        <f>VLOOKUP(G610,'[2]Seguimiento WOS TROV'!$H:$M,6,0)</f>
        <v>0</v>
      </c>
      <c r="L610" s="116">
        <f>VLOOKUP(G610,'[2]Seguimiento WOS TROV'!$H:$N,7,0)</f>
        <v>0</v>
      </c>
      <c r="M610" s="116">
        <f>VLOOKUP(G610,'[2]Seguimiento WOS TROV'!$H:$O,8,0)</f>
        <v>0</v>
      </c>
      <c r="N610" s="125">
        <f t="shared" si="58"/>
        <v>0</v>
      </c>
      <c r="O610" s="125">
        <f t="shared" si="59"/>
        <v>0</v>
      </c>
      <c r="P610" s="269">
        <v>0</v>
      </c>
      <c r="Q610" s="270">
        <f t="shared" si="60"/>
        <v>0</v>
      </c>
      <c r="R610" s="119">
        <v>45602</v>
      </c>
      <c r="S610" s="119"/>
      <c r="T610" s="117">
        <f t="shared" si="61"/>
        <v>45603</v>
      </c>
      <c r="U610" s="117">
        <f t="shared" si="62"/>
        <v>45604</v>
      </c>
      <c r="V610" s="117" t="s">
        <v>560</v>
      </c>
      <c r="W610" s="162" t="s">
        <v>561</v>
      </c>
      <c r="X610" s="162" t="s">
        <v>561</v>
      </c>
      <c r="Y610" s="162"/>
      <c r="Z610" s="108"/>
      <c r="AA610" s="108"/>
      <c r="AB610" s="110"/>
      <c r="AC610" s="118"/>
    </row>
    <row r="611" spans="1:29" s="126" customFormat="1" ht="13" x14ac:dyDescent="0.2">
      <c r="A611" s="120" t="str">
        <f t="shared" si="57"/>
        <v>L50-E-12-10-27-80-MULT-9X29POUS270722</v>
      </c>
      <c r="B611" s="121">
        <v>45600</v>
      </c>
      <c r="C611" s="64" t="s">
        <v>684</v>
      </c>
      <c r="D611" s="278" t="s">
        <v>362</v>
      </c>
      <c r="E611" s="108" t="s">
        <v>87</v>
      </c>
      <c r="F611" s="135" t="s">
        <v>1098</v>
      </c>
      <c r="G611" s="108">
        <v>30850516</v>
      </c>
      <c r="H611" s="183">
        <v>0</v>
      </c>
      <c r="I611" s="287">
        <v>1</v>
      </c>
      <c r="J611" s="111">
        <f>VLOOKUP(G611,'[2]Seguimiento WOS TROV'!$H:$L,5,0)</f>
        <v>1</v>
      </c>
      <c r="K611" s="116">
        <f>VLOOKUP(G611,'[2]Seguimiento WOS TROV'!$H:$M,6,0)</f>
        <v>0</v>
      </c>
      <c r="L611" s="116">
        <f>VLOOKUP(G611,'[2]Seguimiento WOS TROV'!$H:$N,7,0)</f>
        <v>0</v>
      </c>
      <c r="M611" s="116">
        <f>VLOOKUP(G611,'[2]Seguimiento WOS TROV'!$H:$O,8,0)</f>
        <v>0</v>
      </c>
      <c r="N611" s="125">
        <f t="shared" si="58"/>
        <v>0</v>
      </c>
      <c r="O611" s="125">
        <f t="shared" si="59"/>
        <v>0</v>
      </c>
      <c r="P611" s="269">
        <v>0</v>
      </c>
      <c r="Q611" s="270">
        <f t="shared" si="60"/>
        <v>0</v>
      </c>
      <c r="R611" s="119">
        <v>45602</v>
      </c>
      <c r="S611" s="119"/>
      <c r="T611" s="117">
        <f t="shared" si="61"/>
        <v>45603</v>
      </c>
      <c r="U611" s="117">
        <f t="shared" si="62"/>
        <v>45604</v>
      </c>
      <c r="V611" s="117" t="s">
        <v>560</v>
      </c>
      <c r="W611" s="162" t="s">
        <v>561</v>
      </c>
      <c r="X611" s="162" t="s">
        <v>561</v>
      </c>
      <c r="Y611" s="162"/>
      <c r="Z611" s="108"/>
      <c r="AA611" s="108"/>
      <c r="AB611" s="110"/>
      <c r="AC611" s="118"/>
    </row>
    <row r="612" spans="1:29" s="126" customFormat="1" ht="13" x14ac:dyDescent="0.2">
      <c r="A612" s="120" t="str">
        <f t="shared" si="57"/>
        <v>L50-E-48-04-30-90-MULT-LOLPOUS270156</v>
      </c>
      <c r="B612" s="121">
        <v>45600</v>
      </c>
      <c r="C612" s="64" t="s">
        <v>687</v>
      </c>
      <c r="D612" s="278" t="s">
        <v>363</v>
      </c>
      <c r="E612" s="108" t="s">
        <v>87</v>
      </c>
      <c r="F612" s="135" t="s">
        <v>686</v>
      </c>
      <c r="G612" s="108">
        <v>30850517</v>
      </c>
      <c r="H612" s="183">
        <v>0</v>
      </c>
      <c r="I612" s="287">
        <v>18</v>
      </c>
      <c r="J612" s="111">
        <f>VLOOKUP(G612,'[2]Seguimiento WOS TROV'!$H:$L,5,0)</f>
        <v>18</v>
      </c>
      <c r="K612" s="116">
        <f>VLOOKUP(G612,'[2]Seguimiento WOS TROV'!$H:$M,6,0)</f>
        <v>0</v>
      </c>
      <c r="L612" s="116">
        <f>VLOOKUP(G612,'[2]Seguimiento WOS TROV'!$H:$N,7,0)</f>
        <v>0</v>
      </c>
      <c r="M612" s="116">
        <f>VLOOKUP(G612,'[2]Seguimiento WOS TROV'!$H:$O,8,0)</f>
        <v>0</v>
      </c>
      <c r="N612" s="125">
        <f t="shared" si="58"/>
        <v>0</v>
      </c>
      <c r="O612" s="125">
        <f t="shared" si="59"/>
        <v>0</v>
      </c>
      <c r="P612" s="269">
        <v>0</v>
      </c>
      <c r="Q612" s="270">
        <f t="shared" si="60"/>
        <v>0</v>
      </c>
      <c r="R612" s="119">
        <v>45602</v>
      </c>
      <c r="S612" s="119"/>
      <c r="T612" s="117">
        <f t="shared" si="61"/>
        <v>45603</v>
      </c>
      <c r="U612" s="117">
        <f t="shared" si="62"/>
        <v>45604</v>
      </c>
      <c r="V612" s="117" t="s">
        <v>560</v>
      </c>
      <c r="W612" s="162" t="s">
        <v>561</v>
      </c>
      <c r="X612" s="162" t="s">
        <v>561</v>
      </c>
      <c r="Y612" s="162"/>
      <c r="Z612" s="108"/>
      <c r="AA612" s="108"/>
      <c r="AB612" s="110"/>
      <c r="AC612" s="118"/>
    </row>
    <row r="613" spans="1:29" s="126" customFormat="1" ht="13" x14ac:dyDescent="0.2">
      <c r="A613" s="120" t="str">
        <f t="shared" si="57"/>
        <v>L50-E-48-08-35-80-MULT-55X25POUS270802</v>
      </c>
      <c r="B613" s="121">
        <v>45600</v>
      </c>
      <c r="C613" s="64" t="s">
        <v>1099</v>
      </c>
      <c r="D613" s="278" t="s">
        <v>363</v>
      </c>
      <c r="E613" s="108" t="s">
        <v>87</v>
      </c>
      <c r="F613" s="135" t="s">
        <v>1100</v>
      </c>
      <c r="G613" s="108">
        <v>30850518</v>
      </c>
      <c r="H613" s="183">
        <v>0</v>
      </c>
      <c r="I613" s="287">
        <v>12</v>
      </c>
      <c r="J613" s="111">
        <f>VLOOKUP(G613,'[2]Seguimiento WOS TROV'!$H:$L,5,0)</f>
        <v>12</v>
      </c>
      <c r="K613" s="116">
        <f>VLOOKUP(G613,'[2]Seguimiento WOS TROV'!$H:$M,6,0)</f>
        <v>0</v>
      </c>
      <c r="L613" s="116">
        <f>VLOOKUP(G613,'[2]Seguimiento WOS TROV'!$H:$N,7,0)</f>
        <v>0</v>
      </c>
      <c r="M613" s="116">
        <f>VLOOKUP(G613,'[2]Seguimiento WOS TROV'!$H:$O,8,0)</f>
        <v>0</v>
      </c>
      <c r="N613" s="125">
        <f t="shared" si="58"/>
        <v>0</v>
      </c>
      <c r="O613" s="125">
        <f t="shared" si="59"/>
        <v>0</v>
      </c>
      <c r="P613" s="269">
        <v>131.26</v>
      </c>
      <c r="Q613" s="270">
        <f t="shared" si="60"/>
        <v>0</v>
      </c>
      <c r="R613" s="119">
        <v>45602</v>
      </c>
      <c r="S613" s="119"/>
      <c r="T613" s="117">
        <f t="shared" si="61"/>
        <v>45603</v>
      </c>
      <c r="U613" s="117">
        <f t="shared" si="62"/>
        <v>45604</v>
      </c>
      <c r="V613" s="117" t="s">
        <v>560</v>
      </c>
      <c r="W613" s="162" t="s">
        <v>561</v>
      </c>
      <c r="X613" s="162" t="s">
        <v>561</v>
      </c>
      <c r="Y613" s="162"/>
      <c r="Z613" s="108"/>
      <c r="AA613" s="108"/>
      <c r="AB613" s="110"/>
      <c r="AC613" s="118"/>
    </row>
    <row r="614" spans="1:29" s="126" customFormat="1" ht="13" x14ac:dyDescent="0.2">
      <c r="A614" s="120" t="str">
        <f t="shared" si="57"/>
        <v>L50-E-48-04-27-80-MULT-ASYMPOUS270824</v>
      </c>
      <c r="B614" s="121">
        <v>45600</v>
      </c>
      <c r="C614" s="64" t="s">
        <v>1101</v>
      </c>
      <c r="D614" s="278" t="s">
        <v>363</v>
      </c>
      <c r="E614" s="108" t="s">
        <v>87</v>
      </c>
      <c r="F614" s="135" t="s">
        <v>1102</v>
      </c>
      <c r="G614" s="108">
        <v>30850519</v>
      </c>
      <c r="H614" s="183">
        <v>0</v>
      </c>
      <c r="I614" s="287">
        <v>6</v>
      </c>
      <c r="J614" s="111">
        <f>VLOOKUP(G614,'[2]Seguimiento WOS TROV'!$H:$L,5,0)</f>
        <v>6</v>
      </c>
      <c r="K614" s="116">
        <f>VLOOKUP(G614,'[2]Seguimiento WOS TROV'!$H:$M,6,0)</f>
        <v>0</v>
      </c>
      <c r="L614" s="116">
        <f>VLOOKUP(G614,'[2]Seguimiento WOS TROV'!$H:$N,7,0)</f>
        <v>0</v>
      </c>
      <c r="M614" s="116">
        <f>VLOOKUP(G614,'[2]Seguimiento WOS TROV'!$H:$O,8,0)</f>
        <v>0</v>
      </c>
      <c r="N614" s="125">
        <f t="shared" si="58"/>
        <v>0</v>
      </c>
      <c r="O614" s="125">
        <f t="shared" si="59"/>
        <v>0</v>
      </c>
      <c r="P614" s="269">
        <v>131.51</v>
      </c>
      <c r="Q614" s="270">
        <f t="shared" si="60"/>
        <v>0</v>
      </c>
      <c r="R614" s="119">
        <v>45602</v>
      </c>
      <c r="S614" s="119"/>
      <c r="T614" s="117">
        <f t="shared" si="61"/>
        <v>45603</v>
      </c>
      <c r="U614" s="117">
        <f t="shared" si="62"/>
        <v>45604</v>
      </c>
      <c r="V614" s="117" t="s">
        <v>560</v>
      </c>
      <c r="W614" s="162" t="s">
        <v>561</v>
      </c>
      <c r="X614" s="162" t="s">
        <v>561</v>
      </c>
      <c r="Y614" s="162"/>
      <c r="Z614" s="108"/>
      <c r="AA614" s="108"/>
      <c r="AB614" s="110"/>
      <c r="AC614" s="118"/>
    </row>
    <row r="615" spans="1:29" s="126" customFormat="1" ht="13" x14ac:dyDescent="0.2">
      <c r="A615" s="120" t="str">
        <f t="shared" si="57"/>
        <v>L50-E-48-12-22-80-MULT-15X35POUS270782</v>
      </c>
      <c r="B615" s="121">
        <v>45600</v>
      </c>
      <c r="C615" s="64" t="s">
        <v>1103</v>
      </c>
      <c r="D615" s="278" t="s">
        <v>363</v>
      </c>
      <c r="E615" s="108" t="s">
        <v>87</v>
      </c>
      <c r="F615" s="135" t="s">
        <v>1104</v>
      </c>
      <c r="G615" s="108">
        <v>30850520</v>
      </c>
      <c r="H615" s="183">
        <v>0</v>
      </c>
      <c r="I615" s="287">
        <v>3</v>
      </c>
      <c r="J615" s="111">
        <f>VLOOKUP(G615,'[2]Seguimiento WOS TROV'!$H:$L,5,0)</f>
        <v>3</v>
      </c>
      <c r="K615" s="116">
        <f>VLOOKUP(G615,'[2]Seguimiento WOS TROV'!$H:$M,6,0)</f>
        <v>0</v>
      </c>
      <c r="L615" s="116">
        <f>VLOOKUP(G615,'[2]Seguimiento WOS TROV'!$H:$N,7,0)</f>
        <v>0</v>
      </c>
      <c r="M615" s="116">
        <f>VLOOKUP(G615,'[2]Seguimiento WOS TROV'!$H:$O,8,0)</f>
        <v>0</v>
      </c>
      <c r="N615" s="125">
        <f t="shared" si="58"/>
        <v>0</v>
      </c>
      <c r="O615" s="125">
        <f t="shared" si="59"/>
        <v>0</v>
      </c>
      <c r="P615" s="269">
        <v>0</v>
      </c>
      <c r="Q615" s="270">
        <f t="shared" si="60"/>
        <v>0</v>
      </c>
      <c r="R615" s="119">
        <v>45602</v>
      </c>
      <c r="S615" s="119"/>
      <c r="T615" s="117">
        <f t="shared" si="61"/>
        <v>45603</v>
      </c>
      <c r="U615" s="117">
        <f t="shared" si="62"/>
        <v>45604</v>
      </c>
      <c r="V615" s="117" t="s">
        <v>560</v>
      </c>
      <c r="W615" s="162" t="s">
        <v>561</v>
      </c>
      <c r="X615" s="162" t="s">
        <v>561</v>
      </c>
      <c r="Y615" s="162" t="e">
        <f>VLOOKUP(G615,[4]Sheet14!$A:$A,1,0)</f>
        <v>#N/A</v>
      </c>
      <c r="Z615" s="108"/>
      <c r="AA615" s="108"/>
      <c r="AB615" s="110"/>
      <c r="AC615" s="118"/>
    </row>
    <row r="616" spans="1:29" s="126" customFormat="1" ht="13" x14ac:dyDescent="0.2">
      <c r="A616" s="120" t="str">
        <f t="shared" si="57"/>
        <v>L50-E-48-12-27-80-MULT-9X9POUS270915</v>
      </c>
      <c r="B616" s="121">
        <v>45600</v>
      </c>
      <c r="C616" s="64" t="s">
        <v>277</v>
      </c>
      <c r="D616" s="278" t="s">
        <v>363</v>
      </c>
      <c r="E616" s="108" t="s">
        <v>87</v>
      </c>
      <c r="F616" s="135" t="s">
        <v>1105</v>
      </c>
      <c r="G616" s="108">
        <v>30850522</v>
      </c>
      <c r="H616" s="183">
        <v>0</v>
      </c>
      <c r="I616" s="287">
        <v>2</v>
      </c>
      <c r="J616" s="111">
        <f>VLOOKUP(G616,'[2]Seguimiento WOS TROV'!$H:$L,5,0)</f>
        <v>2</v>
      </c>
      <c r="K616" s="116">
        <f>VLOOKUP(G616,'[2]Seguimiento WOS TROV'!$H:$M,6,0)</f>
        <v>0</v>
      </c>
      <c r="L616" s="116">
        <f>VLOOKUP(G616,'[2]Seguimiento WOS TROV'!$H:$N,7,0)</f>
        <v>0</v>
      </c>
      <c r="M616" s="116">
        <f>VLOOKUP(G616,'[2]Seguimiento WOS TROV'!$H:$O,8,0)</f>
        <v>0</v>
      </c>
      <c r="N616" s="125">
        <f t="shared" si="58"/>
        <v>0</v>
      </c>
      <c r="O616" s="125">
        <f t="shared" si="59"/>
        <v>0</v>
      </c>
      <c r="P616" s="269">
        <v>0</v>
      </c>
      <c r="Q616" s="270">
        <f t="shared" si="60"/>
        <v>0</v>
      </c>
      <c r="R616" s="119">
        <v>45602</v>
      </c>
      <c r="S616" s="119"/>
      <c r="T616" s="117">
        <f t="shared" si="61"/>
        <v>45603</v>
      </c>
      <c r="U616" s="117">
        <f t="shared" si="62"/>
        <v>45604</v>
      </c>
      <c r="V616" s="117" t="s">
        <v>560</v>
      </c>
      <c r="W616" s="162" t="s">
        <v>561</v>
      </c>
      <c r="X616" s="162" t="s">
        <v>561</v>
      </c>
      <c r="Y616" s="162"/>
      <c r="Z616" s="108"/>
      <c r="AA616" s="108"/>
      <c r="AB616" s="110"/>
      <c r="AC616" s="118"/>
    </row>
    <row r="617" spans="1:29" s="126" customFormat="1" ht="13" x14ac:dyDescent="0.2">
      <c r="A617" s="120" t="str">
        <f t="shared" si="57"/>
        <v>L50-E-48-12-35-80-MULT-120POUS270788</v>
      </c>
      <c r="B617" s="121">
        <v>45600</v>
      </c>
      <c r="C617" s="64" t="s">
        <v>1106</v>
      </c>
      <c r="D617" s="278" t="s">
        <v>363</v>
      </c>
      <c r="E617" s="108" t="s">
        <v>87</v>
      </c>
      <c r="F617" s="135" t="s">
        <v>1107</v>
      </c>
      <c r="G617" s="108">
        <v>30850523</v>
      </c>
      <c r="H617" s="183">
        <v>0</v>
      </c>
      <c r="I617" s="287">
        <v>2</v>
      </c>
      <c r="J617" s="111">
        <f>VLOOKUP(G617,'[2]Seguimiento WOS TROV'!$H:$L,5,0)</f>
        <v>2</v>
      </c>
      <c r="K617" s="116">
        <f>VLOOKUP(G617,'[2]Seguimiento WOS TROV'!$H:$M,6,0)</f>
        <v>0</v>
      </c>
      <c r="L617" s="116">
        <f>VLOOKUP(G617,'[2]Seguimiento WOS TROV'!$H:$N,7,0)</f>
        <v>0</v>
      </c>
      <c r="M617" s="116">
        <f>VLOOKUP(G617,'[2]Seguimiento WOS TROV'!$H:$O,8,0)</f>
        <v>0</v>
      </c>
      <c r="N617" s="125">
        <f t="shared" si="58"/>
        <v>0</v>
      </c>
      <c r="O617" s="125">
        <f t="shared" si="59"/>
        <v>0</v>
      </c>
      <c r="P617" s="269">
        <v>0</v>
      </c>
      <c r="Q617" s="270">
        <f t="shared" si="60"/>
        <v>0</v>
      </c>
      <c r="R617" s="119">
        <v>45602</v>
      </c>
      <c r="S617" s="119"/>
      <c r="T617" s="117">
        <f t="shared" si="61"/>
        <v>45603</v>
      </c>
      <c r="U617" s="117">
        <f t="shared" si="62"/>
        <v>45604</v>
      </c>
      <c r="V617" s="117" t="s">
        <v>560</v>
      </c>
      <c r="W617" s="162" t="s">
        <v>561</v>
      </c>
      <c r="X617" s="162" t="s">
        <v>561</v>
      </c>
      <c r="Y617" s="162" t="e">
        <f>VLOOKUP(G617,[4]Sheet14!$A:$A,1,0)</f>
        <v>#N/A</v>
      </c>
      <c r="Z617" s="108"/>
      <c r="AA617" s="108"/>
      <c r="AB617" s="110"/>
      <c r="AC617" s="118"/>
    </row>
    <row r="618" spans="1:29" s="126" customFormat="1" ht="13" x14ac:dyDescent="0.2">
      <c r="A618" s="120" t="str">
        <f t="shared" si="57"/>
        <v>L50-E-48-10-BL-MULT-40X60POUS270219</v>
      </c>
      <c r="B618" s="121">
        <v>45600</v>
      </c>
      <c r="C618" s="64" t="s">
        <v>1108</v>
      </c>
      <c r="D618" s="278" t="s">
        <v>363</v>
      </c>
      <c r="E618" s="108" t="s">
        <v>87</v>
      </c>
      <c r="F618" s="135" t="s">
        <v>1109</v>
      </c>
      <c r="G618" s="108">
        <v>30850525</v>
      </c>
      <c r="H618" s="183">
        <v>0</v>
      </c>
      <c r="I618" s="287">
        <v>1</v>
      </c>
      <c r="J618" s="111">
        <f>VLOOKUP(G618,'[2]Seguimiento WOS TROV'!$H:$L,5,0)</f>
        <v>1</v>
      </c>
      <c r="K618" s="116">
        <f>VLOOKUP(G618,'[2]Seguimiento WOS TROV'!$H:$M,6,0)</f>
        <v>0</v>
      </c>
      <c r="L618" s="116">
        <f>VLOOKUP(G618,'[2]Seguimiento WOS TROV'!$H:$N,7,0)</f>
        <v>0</v>
      </c>
      <c r="M618" s="116">
        <f>VLOOKUP(G618,'[2]Seguimiento WOS TROV'!$H:$O,8,0)</f>
        <v>0</v>
      </c>
      <c r="N618" s="125">
        <f t="shared" si="58"/>
        <v>0</v>
      </c>
      <c r="O618" s="125">
        <f t="shared" si="59"/>
        <v>0</v>
      </c>
      <c r="P618" s="269">
        <v>170.74</v>
      </c>
      <c r="Q618" s="270">
        <f t="shared" si="60"/>
        <v>0</v>
      </c>
      <c r="R618" s="119">
        <v>45602</v>
      </c>
      <c r="S618" s="119"/>
      <c r="T618" s="117">
        <f t="shared" si="61"/>
        <v>45603</v>
      </c>
      <c r="U618" s="117">
        <f t="shared" si="62"/>
        <v>45604</v>
      </c>
      <c r="V618" s="117" t="s">
        <v>560</v>
      </c>
      <c r="W618" s="162" t="s">
        <v>561</v>
      </c>
      <c r="X618" s="162" t="s">
        <v>561</v>
      </c>
      <c r="Y618" s="162"/>
      <c r="Z618" s="108"/>
      <c r="AA618" s="108"/>
      <c r="AB618" s="110"/>
      <c r="AC618" s="118"/>
    </row>
    <row r="619" spans="1:29" s="126" customFormat="1" ht="13" x14ac:dyDescent="0.2">
      <c r="A619" s="120" t="str">
        <f t="shared" si="57"/>
        <v>L50-I-12-12-35-90-MULT-39X9POUS270818</v>
      </c>
      <c r="B619" s="121">
        <v>45600</v>
      </c>
      <c r="C619" s="64" t="s">
        <v>1110</v>
      </c>
      <c r="D619" s="278" t="s">
        <v>361</v>
      </c>
      <c r="E619" s="108" t="s">
        <v>87</v>
      </c>
      <c r="F619" s="135" t="s">
        <v>1111</v>
      </c>
      <c r="G619" s="108">
        <v>30850526</v>
      </c>
      <c r="H619" s="183">
        <v>0</v>
      </c>
      <c r="I619" s="287">
        <v>25</v>
      </c>
      <c r="J619" s="111">
        <f>VLOOKUP(G619,'[2]Seguimiento WOS TROV'!$H:$L,5,0)</f>
        <v>25</v>
      </c>
      <c r="K619" s="116">
        <f>VLOOKUP(G619,'[2]Seguimiento WOS TROV'!$H:$M,6,0)</f>
        <v>0</v>
      </c>
      <c r="L619" s="116">
        <f>VLOOKUP(G619,'[2]Seguimiento WOS TROV'!$H:$N,7,0)</f>
        <v>0</v>
      </c>
      <c r="M619" s="116">
        <f>VLOOKUP(G619,'[2]Seguimiento WOS TROV'!$H:$O,8,0)</f>
        <v>0</v>
      </c>
      <c r="N619" s="125">
        <f t="shared" si="58"/>
        <v>0</v>
      </c>
      <c r="O619" s="125">
        <f t="shared" si="59"/>
        <v>0</v>
      </c>
      <c r="P619" s="269">
        <v>0</v>
      </c>
      <c r="Q619" s="270">
        <f t="shared" si="60"/>
        <v>0</v>
      </c>
      <c r="R619" s="119">
        <v>45602</v>
      </c>
      <c r="S619" s="119"/>
      <c r="T619" s="117">
        <f t="shared" si="61"/>
        <v>45603</v>
      </c>
      <c r="U619" s="117">
        <f t="shared" si="62"/>
        <v>45604</v>
      </c>
      <c r="V619" s="117" t="s">
        <v>560</v>
      </c>
      <c r="W619" s="162" t="s">
        <v>561</v>
      </c>
      <c r="X619" s="162" t="s">
        <v>561</v>
      </c>
      <c r="Y619" s="162" t="e">
        <f>VLOOKUP(G619,[4]Sheet14!$A:$A,1,0)</f>
        <v>#N/A</v>
      </c>
      <c r="Z619" s="108"/>
      <c r="AA619" s="108"/>
      <c r="AB619" s="110"/>
      <c r="AC619" s="118"/>
    </row>
    <row r="620" spans="1:29" s="126" customFormat="1" ht="13" x14ac:dyDescent="0.2">
      <c r="A620" s="120" t="str">
        <f t="shared" si="57"/>
        <v>L50-I-12-08-35-80-MULT-25X25POUS270883</v>
      </c>
      <c r="B620" s="121">
        <v>45600</v>
      </c>
      <c r="C620" s="64" t="s">
        <v>729</v>
      </c>
      <c r="D620" s="278" t="s">
        <v>361</v>
      </c>
      <c r="E620" s="108" t="s">
        <v>87</v>
      </c>
      <c r="F620" s="135" t="s">
        <v>1112</v>
      </c>
      <c r="G620" s="108">
        <v>30850527</v>
      </c>
      <c r="H620" s="183">
        <v>0</v>
      </c>
      <c r="I620" s="287">
        <v>4</v>
      </c>
      <c r="J620" s="111">
        <f>VLOOKUP(G620,'[2]Seguimiento WOS TROV'!$H:$L,5,0)</f>
        <v>4</v>
      </c>
      <c r="K620" s="116">
        <f>VLOOKUP(G620,'[2]Seguimiento WOS TROV'!$H:$M,6,0)</f>
        <v>0</v>
      </c>
      <c r="L620" s="116">
        <f>VLOOKUP(G620,'[2]Seguimiento WOS TROV'!$H:$N,7,0)</f>
        <v>0</v>
      </c>
      <c r="M620" s="116">
        <f>VLOOKUP(G620,'[2]Seguimiento WOS TROV'!$H:$O,8,0)</f>
        <v>0</v>
      </c>
      <c r="N620" s="125">
        <f t="shared" si="58"/>
        <v>0</v>
      </c>
      <c r="O620" s="125">
        <f t="shared" si="59"/>
        <v>0</v>
      </c>
      <c r="P620" s="269">
        <v>46.62</v>
      </c>
      <c r="Q620" s="270">
        <f t="shared" si="60"/>
        <v>0</v>
      </c>
      <c r="R620" s="119">
        <v>45602</v>
      </c>
      <c r="S620" s="119"/>
      <c r="T620" s="117">
        <f t="shared" si="61"/>
        <v>45603</v>
      </c>
      <c r="U620" s="117">
        <f t="shared" si="62"/>
        <v>45604</v>
      </c>
      <c r="V620" s="117" t="s">
        <v>560</v>
      </c>
      <c r="W620" s="162" t="s">
        <v>561</v>
      </c>
      <c r="X620" s="162" t="s">
        <v>561</v>
      </c>
      <c r="Y620" s="162"/>
      <c r="Z620" s="108"/>
      <c r="AA620" s="108"/>
      <c r="AB620" s="110"/>
      <c r="AC620" s="118"/>
    </row>
    <row r="621" spans="1:29" s="126" customFormat="1" ht="13" x14ac:dyDescent="0.2">
      <c r="A621" s="120" t="str">
        <f t="shared" si="57"/>
        <v>L50-I-12-12-40-80-MULT-ASYMPOUS270786</v>
      </c>
      <c r="B621" s="121">
        <v>45600</v>
      </c>
      <c r="C621" s="64" t="s">
        <v>1113</v>
      </c>
      <c r="D621" s="278" t="s">
        <v>361</v>
      </c>
      <c r="E621" s="108" t="s">
        <v>87</v>
      </c>
      <c r="F621" s="135" t="s">
        <v>1114</v>
      </c>
      <c r="G621" s="108">
        <v>30850528</v>
      </c>
      <c r="H621" s="183">
        <v>0</v>
      </c>
      <c r="I621" s="287">
        <v>4</v>
      </c>
      <c r="J621" s="111">
        <f>VLOOKUP(G621,'[2]Seguimiento WOS TROV'!$H:$L,5,0)</f>
        <v>4</v>
      </c>
      <c r="K621" s="116">
        <f>VLOOKUP(G621,'[2]Seguimiento WOS TROV'!$H:$M,6,0)</f>
        <v>0</v>
      </c>
      <c r="L621" s="116">
        <f>VLOOKUP(G621,'[2]Seguimiento WOS TROV'!$H:$N,7,0)</f>
        <v>0</v>
      </c>
      <c r="M621" s="116">
        <f>VLOOKUP(G621,'[2]Seguimiento WOS TROV'!$H:$O,8,0)</f>
        <v>0</v>
      </c>
      <c r="N621" s="125">
        <f t="shared" si="58"/>
        <v>0</v>
      </c>
      <c r="O621" s="125">
        <f t="shared" si="59"/>
        <v>0</v>
      </c>
      <c r="P621" s="269">
        <v>47.39</v>
      </c>
      <c r="Q621" s="270">
        <f t="shared" si="60"/>
        <v>0</v>
      </c>
      <c r="R621" s="119">
        <v>45602</v>
      </c>
      <c r="S621" s="119"/>
      <c r="T621" s="117">
        <f t="shared" si="61"/>
        <v>45603</v>
      </c>
      <c r="U621" s="117">
        <f t="shared" si="62"/>
        <v>45604</v>
      </c>
      <c r="V621" s="117" t="s">
        <v>560</v>
      </c>
      <c r="W621" s="162" t="s">
        <v>561</v>
      </c>
      <c r="X621" s="162" t="s">
        <v>561</v>
      </c>
      <c r="Y621" s="162"/>
      <c r="Z621" s="108"/>
      <c r="AA621" s="108"/>
      <c r="AB621" s="110"/>
      <c r="AC621" s="118"/>
    </row>
    <row r="622" spans="1:29" s="126" customFormat="1" ht="13" x14ac:dyDescent="0.2">
      <c r="A622" s="120" t="str">
        <f t="shared" si="57"/>
        <v>L50-I-48-08-35-80-MULT-25X25POUS270883</v>
      </c>
      <c r="B622" s="121">
        <v>45600</v>
      </c>
      <c r="C622" s="64" t="s">
        <v>882</v>
      </c>
      <c r="D622" s="278" t="s">
        <v>365</v>
      </c>
      <c r="E622" s="108" t="s">
        <v>87</v>
      </c>
      <c r="F622" s="135" t="s">
        <v>1112</v>
      </c>
      <c r="G622" s="108">
        <v>30850529</v>
      </c>
      <c r="H622" s="183">
        <v>0</v>
      </c>
      <c r="I622" s="287">
        <v>5</v>
      </c>
      <c r="J622" s="111">
        <f>VLOOKUP(G622,'[2]Seguimiento WOS TROV'!$H:$L,5,0)</f>
        <v>5</v>
      </c>
      <c r="K622" s="116">
        <f>VLOOKUP(G622,'[2]Seguimiento WOS TROV'!$H:$M,6,0)</f>
        <v>0</v>
      </c>
      <c r="L622" s="116">
        <f>VLOOKUP(G622,'[2]Seguimiento WOS TROV'!$H:$N,7,0)</f>
        <v>0</v>
      </c>
      <c r="M622" s="116">
        <f>VLOOKUP(G622,'[2]Seguimiento WOS TROV'!$H:$O,8,0)</f>
        <v>0</v>
      </c>
      <c r="N622" s="125">
        <f t="shared" si="58"/>
        <v>0</v>
      </c>
      <c r="O622" s="125">
        <f t="shared" si="59"/>
        <v>0</v>
      </c>
      <c r="P622" s="269">
        <v>130.75</v>
      </c>
      <c r="Q622" s="270">
        <f t="shared" si="60"/>
        <v>0</v>
      </c>
      <c r="R622" s="119">
        <v>45602</v>
      </c>
      <c r="S622" s="119"/>
      <c r="T622" s="117">
        <f t="shared" si="61"/>
        <v>45603</v>
      </c>
      <c r="U622" s="117">
        <f t="shared" si="62"/>
        <v>45604</v>
      </c>
      <c r="V622" s="117" t="s">
        <v>560</v>
      </c>
      <c r="W622" s="162" t="s">
        <v>561</v>
      </c>
      <c r="X622" s="162" t="s">
        <v>561</v>
      </c>
      <c r="Y622" s="162"/>
      <c r="Z622" s="108"/>
      <c r="AA622" s="108"/>
      <c r="AB622" s="110"/>
      <c r="AC622" s="118"/>
    </row>
    <row r="623" spans="1:29" s="126" customFormat="1" ht="13" x14ac:dyDescent="0.2">
      <c r="A623" s="120" t="str">
        <f t="shared" si="57"/>
        <v>L50-I-48-06-BL-MULT-ASYMPOUS270696</v>
      </c>
      <c r="B623" s="121">
        <v>45600</v>
      </c>
      <c r="C623" s="64" t="s">
        <v>1115</v>
      </c>
      <c r="D623" s="278" t="s">
        <v>365</v>
      </c>
      <c r="E623" s="108" t="s">
        <v>87</v>
      </c>
      <c r="F623" s="135" t="s">
        <v>1116</v>
      </c>
      <c r="G623" s="108">
        <v>30850530</v>
      </c>
      <c r="H623" s="183">
        <v>0</v>
      </c>
      <c r="I623" s="287">
        <v>2</v>
      </c>
      <c r="J623" s="111">
        <f>VLOOKUP(G623,'[2]Seguimiento WOS TROV'!$H:$L,5,0)</f>
        <v>2</v>
      </c>
      <c r="K623" s="116">
        <f>VLOOKUP(G623,'[2]Seguimiento WOS TROV'!$H:$M,6,0)</f>
        <v>0</v>
      </c>
      <c r="L623" s="116">
        <f>VLOOKUP(G623,'[2]Seguimiento WOS TROV'!$H:$N,7,0)</f>
        <v>0</v>
      </c>
      <c r="M623" s="116">
        <f>VLOOKUP(G623,'[2]Seguimiento WOS TROV'!$H:$O,8,0)</f>
        <v>0</v>
      </c>
      <c r="N623" s="125">
        <f t="shared" si="58"/>
        <v>0</v>
      </c>
      <c r="O623" s="125">
        <f t="shared" si="59"/>
        <v>0</v>
      </c>
      <c r="P623" s="269">
        <v>0</v>
      </c>
      <c r="Q623" s="270">
        <f t="shared" si="60"/>
        <v>0</v>
      </c>
      <c r="R623" s="119">
        <v>45602</v>
      </c>
      <c r="S623" s="119"/>
      <c r="T623" s="117">
        <f t="shared" si="61"/>
        <v>45603</v>
      </c>
      <c r="U623" s="117">
        <f t="shared" si="62"/>
        <v>45604</v>
      </c>
      <c r="V623" s="117" t="s">
        <v>560</v>
      </c>
      <c r="W623" s="162" t="s">
        <v>561</v>
      </c>
      <c r="X623" s="162" t="s">
        <v>561</v>
      </c>
      <c r="Y623" s="162"/>
      <c r="Z623" s="108"/>
      <c r="AA623" s="108"/>
      <c r="AB623" s="110"/>
      <c r="AC623" s="118"/>
    </row>
    <row r="624" spans="1:29" s="126" customFormat="1" ht="13" x14ac:dyDescent="0.2">
      <c r="A624" s="120" t="str">
        <f t="shared" si="57"/>
        <v>L50-I-48-08-40-90-MULT-25X75POUS270886</v>
      </c>
      <c r="B624" s="121">
        <v>45600</v>
      </c>
      <c r="C624" s="64" t="s">
        <v>1117</v>
      </c>
      <c r="D624" s="278" t="s">
        <v>365</v>
      </c>
      <c r="E624" s="108" t="s">
        <v>87</v>
      </c>
      <c r="F624" s="135" t="s">
        <v>1118</v>
      </c>
      <c r="G624" s="108">
        <v>30850531</v>
      </c>
      <c r="H624" s="183">
        <v>0</v>
      </c>
      <c r="I624" s="287">
        <v>2</v>
      </c>
      <c r="J624" s="111">
        <f>VLOOKUP(G624,'[2]Seguimiento WOS TROV'!$H:$L,5,0)</f>
        <v>2</v>
      </c>
      <c r="K624" s="116">
        <f>VLOOKUP(G624,'[2]Seguimiento WOS TROV'!$H:$M,6,0)</f>
        <v>0</v>
      </c>
      <c r="L624" s="116">
        <f>VLOOKUP(G624,'[2]Seguimiento WOS TROV'!$H:$N,7,0)</f>
        <v>0</v>
      </c>
      <c r="M624" s="116">
        <f>VLOOKUP(G624,'[2]Seguimiento WOS TROV'!$H:$O,8,0)</f>
        <v>0</v>
      </c>
      <c r="N624" s="125">
        <f t="shared" si="58"/>
        <v>0</v>
      </c>
      <c r="O624" s="125">
        <f t="shared" si="59"/>
        <v>0</v>
      </c>
      <c r="P624" s="269">
        <v>131.74</v>
      </c>
      <c r="Q624" s="270">
        <f t="shared" si="60"/>
        <v>0</v>
      </c>
      <c r="R624" s="119">
        <v>45602</v>
      </c>
      <c r="S624" s="119"/>
      <c r="T624" s="117">
        <f t="shared" si="61"/>
        <v>45603</v>
      </c>
      <c r="U624" s="117">
        <f t="shared" si="62"/>
        <v>45604</v>
      </c>
      <c r="V624" s="117" t="s">
        <v>560</v>
      </c>
      <c r="W624" s="162" t="s">
        <v>561</v>
      </c>
      <c r="X624" s="162" t="s">
        <v>561</v>
      </c>
      <c r="Y624" s="162"/>
      <c r="Z624" s="108"/>
      <c r="AA624" s="108"/>
      <c r="AB624" s="110"/>
      <c r="AC624" s="118"/>
    </row>
    <row r="625" spans="1:29" s="126" customFormat="1" ht="13" x14ac:dyDescent="0.2">
      <c r="A625" s="120" t="str">
        <f t="shared" si="57"/>
        <v>L50-I-48-10-35-80-MULT-ASYMPOUS270874</v>
      </c>
      <c r="B625" s="121">
        <v>45600</v>
      </c>
      <c r="C625" s="64" t="s">
        <v>867</v>
      </c>
      <c r="D625" s="278" t="s">
        <v>365</v>
      </c>
      <c r="E625" s="108" t="s">
        <v>87</v>
      </c>
      <c r="F625" s="135" t="s">
        <v>1119</v>
      </c>
      <c r="G625" s="108">
        <v>30850532</v>
      </c>
      <c r="H625" s="183">
        <v>0</v>
      </c>
      <c r="I625" s="287">
        <v>1</v>
      </c>
      <c r="J625" s="111">
        <f>VLOOKUP(G625,'[2]Seguimiento WOS TROV'!$H:$L,5,0)</f>
        <v>1</v>
      </c>
      <c r="K625" s="116">
        <f>VLOOKUP(G625,'[2]Seguimiento WOS TROV'!$H:$M,6,0)</f>
        <v>0</v>
      </c>
      <c r="L625" s="116">
        <f>VLOOKUP(G625,'[2]Seguimiento WOS TROV'!$H:$N,7,0)</f>
        <v>0</v>
      </c>
      <c r="M625" s="116">
        <f>VLOOKUP(G625,'[2]Seguimiento WOS TROV'!$H:$O,8,0)</f>
        <v>0</v>
      </c>
      <c r="N625" s="125">
        <f t="shared" si="58"/>
        <v>0</v>
      </c>
      <c r="O625" s="125">
        <f t="shared" si="59"/>
        <v>0</v>
      </c>
      <c r="P625" s="269">
        <v>131.65</v>
      </c>
      <c r="Q625" s="270">
        <f t="shared" si="60"/>
        <v>0</v>
      </c>
      <c r="R625" s="119">
        <v>45602</v>
      </c>
      <c r="S625" s="119"/>
      <c r="T625" s="117">
        <f t="shared" si="61"/>
        <v>45603</v>
      </c>
      <c r="U625" s="117">
        <f t="shared" si="62"/>
        <v>45604</v>
      </c>
      <c r="V625" s="117" t="s">
        <v>560</v>
      </c>
      <c r="W625" s="162" t="s">
        <v>561</v>
      </c>
      <c r="X625" s="162" t="s">
        <v>561</v>
      </c>
      <c r="Y625" s="162"/>
      <c r="Z625" s="108"/>
      <c r="AA625" s="108"/>
      <c r="AB625" s="110"/>
      <c r="AC625" s="118"/>
    </row>
    <row r="626" spans="1:29" s="126" customFormat="1" ht="13" x14ac:dyDescent="0.2">
      <c r="A626" s="120" t="str">
        <f t="shared" si="57"/>
        <v>L35-I-12-12-27-90-MULT-120POUS270455</v>
      </c>
      <c r="B626" s="121">
        <v>45602</v>
      </c>
      <c r="C626" s="134" t="s">
        <v>488</v>
      </c>
      <c r="D626" s="278" t="s">
        <v>360</v>
      </c>
      <c r="E626" s="135" t="s">
        <v>87</v>
      </c>
      <c r="F626" s="108" t="s">
        <v>489</v>
      </c>
      <c r="G626" s="108">
        <v>30850534</v>
      </c>
      <c r="H626" s="183">
        <v>0</v>
      </c>
      <c r="I626" s="287">
        <v>52</v>
      </c>
      <c r="J626" s="111">
        <f>VLOOKUP(G626,'[2]Seguimiento WOS TROV'!$H:$L,5,0)</f>
        <v>52</v>
      </c>
      <c r="K626" s="116">
        <f>VLOOKUP(G626,'[2]Seguimiento WOS TROV'!$H:$M,6,0)</f>
        <v>0</v>
      </c>
      <c r="L626" s="116">
        <f>VLOOKUP(G626,'[2]Seguimiento WOS TROV'!$H:$N,7,0)</f>
        <v>0</v>
      </c>
      <c r="M626" s="116">
        <f>VLOOKUP(G626,'[2]Seguimiento WOS TROV'!$H:$O,8,0)</f>
        <v>0</v>
      </c>
      <c r="N626" s="125">
        <f t="shared" si="58"/>
        <v>0</v>
      </c>
      <c r="O626" s="125">
        <f t="shared" si="59"/>
        <v>0</v>
      </c>
      <c r="P626" s="269">
        <v>42.66</v>
      </c>
      <c r="Q626" s="270">
        <f t="shared" si="60"/>
        <v>0</v>
      </c>
      <c r="R626" s="119">
        <v>45603</v>
      </c>
      <c r="S626" s="119"/>
      <c r="T626" s="117">
        <f t="shared" si="61"/>
        <v>45604</v>
      </c>
      <c r="U626" s="117">
        <f t="shared" si="62"/>
        <v>45607</v>
      </c>
      <c r="V626" s="117" t="s">
        <v>560</v>
      </c>
      <c r="W626" s="162" t="s">
        <v>561</v>
      </c>
      <c r="X626" s="162" t="s">
        <v>561</v>
      </c>
      <c r="Y626" s="162" t="e">
        <f>VLOOKUP(G626,[4]Sheet14!$A:$A,1,0)</f>
        <v>#N/A</v>
      </c>
      <c r="Z626" s="108"/>
      <c r="AA626" s="108"/>
      <c r="AB626" s="110"/>
      <c r="AC626" s="118"/>
    </row>
    <row r="627" spans="1:29" s="126" customFormat="1" ht="13" x14ac:dyDescent="0.2">
      <c r="A627" s="120" t="str">
        <f t="shared" si="57"/>
        <v>L50-E-48-08-27-80-MULT-9X59POUS270969</v>
      </c>
      <c r="B627" s="121">
        <v>45602</v>
      </c>
      <c r="C627" s="134" t="s">
        <v>1121</v>
      </c>
      <c r="D627" s="278" t="s">
        <v>363</v>
      </c>
      <c r="E627" s="135" t="s">
        <v>87</v>
      </c>
      <c r="F627" s="108" t="s">
        <v>1122</v>
      </c>
      <c r="G627" s="108">
        <v>30850535</v>
      </c>
      <c r="H627" s="183">
        <v>0</v>
      </c>
      <c r="I627" s="287">
        <v>18</v>
      </c>
      <c r="J627" s="111">
        <f>VLOOKUP(G627,'[2]Seguimiento WOS TROV'!$H:$L,5,0)</f>
        <v>18</v>
      </c>
      <c r="K627" s="116">
        <f>VLOOKUP(G627,'[2]Seguimiento WOS TROV'!$H:$M,6,0)</f>
        <v>0</v>
      </c>
      <c r="L627" s="116">
        <f>VLOOKUP(G627,'[2]Seguimiento WOS TROV'!$H:$N,7,0)</f>
        <v>0</v>
      </c>
      <c r="M627" s="116">
        <f>VLOOKUP(G627,'[2]Seguimiento WOS TROV'!$H:$O,8,0)</f>
        <v>0</v>
      </c>
      <c r="N627" s="125">
        <f t="shared" si="58"/>
        <v>0</v>
      </c>
      <c r="O627" s="125">
        <f t="shared" si="59"/>
        <v>0</v>
      </c>
      <c r="P627" s="269">
        <v>132</v>
      </c>
      <c r="Q627" s="270">
        <f t="shared" si="60"/>
        <v>0</v>
      </c>
      <c r="R627" s="119">
        <v>45603</v>
      </c>
      <c r="S627" s="119"/>
      <c r="T627" s="117">
        <f t="shared" si="61"/>
        <v>45604</v>
      </c>
      <c r="U627" s="117">
        <f t="shared" si="62"/>
        <v>45607</v>
      </c>
      <c r="V627" s="117" t="s">
        <v>560</v>
      </c>
      <c r="W627" s="162" t="s">
        <v>561</v>
      </c>
      <c r="X627" s="162" t="s">
        <v>561</v>
      </c>
      <c r="Y627" s="162" t="e">
        <f>VLOOKUP(G627,[4]Sheet14!$A:$A,1,0)</f>
        <v>#N/A</v>
      </c>
      <c r="Z627" s="108"/>
      <c r="AA627" s="108"/>
      <c r="AB627" s="110"/>
      <c r="AC627" s="118"/>
    </row>
    <row r="628" spans="1:29" s="126" customFormat="1" ht="13" x14ac:dyDescent="0.2">
      <c r="A628" s="120" t="str">
        <f t="shared" si="57"/>
        <v>L50-E-48-12-27-80-MULT-15X15POUS270784</v>
      </c>
      <c r="B628" s="121">
        <v>45602</v>
      </c>
      <c r="C628" s="134" t="s">
        <v>1124</v>
      </c>
      <c r="D628" s="278" t="s">
        <v>363</v>
      </c>
      <c r="E628" s="135" t="s">
        <v>87</v>
      </c>
      <c r="F628" s="108" t="s">
        <v>1125</v>
      </c>
      <c r="G628" s="108">
        <v>30850537</v>
      </c>
      <c r="H628" s="183">
        <v>0</v>
      </c>
      <c r="I628" s="287">
        <v>6</v>
      </c>
      <c r="J628" s="111">
        <f>VLOOKUP(G628,'[2]Seguimiento WOS TROV'!$H:$L,5,0)</f>
        <v>6</v>
      </c>
      <c r="K628" s="116">
        <f>VLOOKUP(G628,'[2]Seguimiento WOS TROV'!$H:$M,6,0)</f>
        <v>0</v>
      </c>
      <c r="L628" s="116">
        <f>VLOOKUP(G628,'[2]Seguimiento WOS TROV'!$H:$N,7,0)</f>
        <v>0</v>
      </c>
      <c r="M628" s="116">
        <f>VLOOKUP(G628,'[2]Seguimiento WOS TROV'!$H:$O,8,0)</f>
        <v>0</v>
      </c>
      <c r="N628" s="125">
        <f t="shared" si="58"/>
        <v>0</v>
      </c>
      <c r="O628" s="125">
        <f t="shared" si="59"/>
        <v>0</v>
      </c>
      <c r="P628" s="269">
        <v>0</v>
      </c>
      <c r="Q628" s="270">
        <f t="shared" si="60"/>
        <v>0</v>
      </c>
      <c r="R628" s="119">
        <v>45603</v>
      </c>
      <c r="S628" s="119"/>
      <c r="T628" s="117">
        <f t="shared" si="61"/>
        <v>45604</v>
      </c>
      <c r="U628" s="117">
        <f t="shared" si="62"/>
        <v>45607</v>
      </c>
      <c r="V628" s="117" t="s">
        <v>560</v>
      </c>
      <c r="W628" s="162" t="s">
        <v>561</v>
      </c>
      <c r="X628" s="162" t="s">
        <v>561</v>
      </c>
      <c r="Y628" s="162"/>
      <c r="Z628" s="108"/>
      <c r="AA628" s="108"/>
      <c r="AB628" s="110"/>
      <c r="AC628" s="118"/>
    </row>
    <row r="629" spans="1:29" s="126" customFormat="1" ht="13" x14ac:dyDescent="0.2">
      <c r="A629" s="120" t="str">
        <f t="shared" si="57"/>
        <v>L50-E-48-12-27-80-MULT-70X70POUS270796</v>
      </c>
      <c r="B629" s="121">
        <v>45602</v>
      </c>
      <c r="C629" s="134" t="s">
        <v>1126</v>
      </c>
      <c r="D629" s="278" t="s">
        <v>363</v>
      </c>
      <c r="E629" s="135" t="s">
        <v>87</v>
      </c>
      <c r="F629" s="108" t="s">
        <v>1127</v>
      </c>
      <c r="G629" s="108">
        <v>30850538</v>
      </c>
      <c r="H629" s="183">
        <v>0</v>
      </c>
      <c r="I629" s="287">
        <v>4</v>
      </c>
      <c r="J629" s="111">
        <f>VLOOKUP(G629,'[2]Seguimiento WOS TROV'!$H:$L,5,0)</f>
        <v>4</v>
      </c>
      <c r="K629" s="116">
        <f>VLOOKUP(G629,'[2]Seguimiento WOS TROV'!$H:$M,6,0)</f>
        <v>0</v>
      </c>
      <c r="L629" s="116">
        <f>VLOOKUP(G629,'[2]Seguimiento WOS TROV'!$H:$N,7,0)</f>
        <v>0</v>
      </c>
      <c r="M629" s="116">
        <f>VLOOKUP(G629,'[2]Seguimiento WOS TROV'!$H:$O,8,0)</f>
        <v>0</v>
      </c>
      <c r="N629" s="125">
        <f t="shared" si="58"/>
        <v>0</v>
      </c>
      <c r="O629" s="125">
        <f t="shared" si="59"/>
        <v>0</v>
      </c>
      <c r="P629" s="269">
        <v>0</v>
      </c>
      <c r="Q629" s="270">
        <f t="shared" si="60"/>
        <v>0</v>
      </c>
      <c r="R629" s="119">
        <v>45603</v>
      </c>
      <c r="S629" s="119"/>
      <c r="T629" s="117">
        <f t="shared" si="61"/>
        <v>45604</v>
      </c>
      <c r="U629" s="117">
        <f t="shared" si="62"/>
        <v>45607</v>
      </c>
      <c r="V629" s="117" t="s">
        <v>560</v>
      </c>
      <c r="W629" s="162" t="s">
        <v>561</v>
      </c>
      <c r="X629" s="162" t="s">
        <v>561</v>
      </c>
      <c r="Y629" s="162"/>
      <c r="Z629" s="108"/>
      <c r="AA629" s="108"/>
      <c r="AB629" s="110"/>
      <c r="AC629" s="118"/>
    </row>
    <row r="630" spans="1:29" s="126" customFormat="1" ht="13" x14ac:dyDescent="0.2">
      <c r="A630" s="120" t="str">
        <f t="shared" si="57"/>
        <v>L35-I-48-12-30-80-MULT-120POUS269751</v>
      </c>
      <c r="B630" s="121">
        <v>45602</v>
      </c>
      <c r="C630" s="134" t="s">
        <v>189</v>
      </c>
      <c r="D630" s="278" t="s">
        <v>364</v>
      </c>
      <c r="E630" s="135" t="s">
        <v>87</v>
      </c>
      <c r="F630" s="108" t="s">
        <v>1128</v>
      </c>
      <c r="G630" s="108">
        <v>30850539</v>
      </c>
      <c r="H630" s="183">
        <v>0</v>
      </c>
      <c r="I630" s="287">
        <v>1</v>
      </c>
      <c r="J630" s="111">
        <f>VLOOKUP(G630,'[2]Seguimiento WOS TROV'!$H:$L,5,0)</f>
        <v>1</v>
      </c>
      <c r="K630" s="116">
        <f>VLOOKUP(G630,'[2]Seguimiento WOS TROV'!$H:$M,6,0)</f>
        <v>0</v>
      </c>
      <c r="L630" s="116">
        <f>VLOOKUP(G630,'[2]Seguimiento WOS TROV'!$H:$N,7,0)</f>
        <v>0</v>
      </c>
      <c r="M630" s="116">
        <f>VLOOKUP(G630,'[2]Seguimiento WOS TROV'!$H:$O,8,0)</f>
        <v>0</v>
      </c>
      <c r="N630" s="125">
        <f t="shared" si="58"/>
        <v>0</v>
      </c>
      <c r="O630" s="125">
        <f t="shared" si="59"/>
        <v>0</v>
      </c>
      <c r="P630" s="269">
        <v>115.46</v>
      </c>
      <c r="Q630" s="270">
        <f t="shared" si="60"/>
        <v>0</v>
      </c>
      <c r="R630" s="119">
        <v>45603</v>
      </c>
      <c r="S630" s="119"/>
      <c r="T630" s="117">
        <f t="shared" si="61"/>
        <v>45604</v>
      </c>
      <c r="U630" s="117">
        <f t="shared" si="62"/>
        <v>45607</v>
      </c>
      <c r="V630" s="117" t="s">
        <v>560</v>
      </c>
      <c r="W630" s="162" t="s">
        <v>561</v>
      </c>
      <c r="X630" s="162" t="s">
        <v>561</v>
      </c>
      <c r="Y630" s="162"/>
      <c r="Z630" s="108"/>
      <c r="AA630" s="108"/>
      <c r="AB630" s="110"/>
      <c r="AC630" s="118"/>
    </row>
    <row r="631" spans="1:29" s="126" customFormat="1" ht="13" x14ac:dyDescent="0.2">
      <c r="A631" s="120" t="str">
        <f t="shared" si="57"/>
        <v>L35-I-12-10-40-90-MULT-120POUS270993</v>
      </c>
      <c r="B631" s="121">
        <v>45604</v>
      </c>
      <c r="C631" s="134" t="s">
        <v>543</v>
      </c>
      <c r="D631" s="278" t="s">
        <v>360</v>
      </c>
      <c r="E631" s="135" t="s">
        <v>87</v>
      </c>
      <c r="F631" s="108" t="s">
        <v>1136</v>
      </c>
      <c r="G631" s="108">
        <v>30850542</v>
      </c>
      <c r="H631" s="183">
        <v>0</v>
      </c>
      <c r="I631" s="287">
        <v>114</v>
      </c>
      <c r="J631" s="111">
        <f>VLOOKUP(G631,'[2]Seguimiento WOS TROV'!$H:$L,5,0)</f>
        <v>114</v>
      </c>
      <c r="K631" s="116">
        <f>VLOOKUP(G631,'[2]Seguimiento WOS TROV'!$H:$M,6,0)</f>
        <v>0</v>
      </c>
      <c r="L631" s="116">
        <f>VLOOKUP(G631,'[2]Seguimiento WOS TROV'!$H:$N,7,0)</f>
        <v>0</v>
      </c>
      <c r="M631" s="116">
        <f>VLOOKUP(G631,'[2]Seguimiento WOS TROV'!$H:$O,8,0)</f>
        <v>0</v>
      </c>
      <c r="N631" s="125">
        <f t="shared" si="58"/>
        <v>0</v>
      </c>
      <c r="O631" s="125">
        <f t="shared" si="59"/>
        <v>0</v>
      </c>
      <c r="P631" s="269">
        <v>0</v>
      </c>
      <c r="Q631" s="270">
        <f t="shared" si="60"/>
        <v>0</v>
      </c>
      <c r="R631" s="119">
        <v>45604</v>
      </c>
      <c r="S631" s="119"/>
      <c r="T631" s="117">
        <f t="shared" si="61"/>
        <v>45607</v>
      </c>
      <c r="U631" s="117">
        <f t="shared" si="62"/>
        <v>45608</v>
      </c>
      <c r="V631" s="117" t="s">
        <v>560</v>
      </c>
      <c r="W631" s="162" t="s">
        <v>561</v>
      </c>
      <c r="X631" s="162" t="s">
        <v>561</v>
      </c>
      <c r="Y631" s="162"/>
      <c r="Z631" s="108"/>
      <c r="AA631" s="108"/>
      <c r="AB631" s="110"/>
      <c r="AC631" s="118"/>
    </row>
    <row r="632" spans="1:29" s="126" customFormat="1" ht="13" x14ac:dyDescent="0.2">
      <c r="A632" s="120" t="str">
        <f t="shared" si="57"/>
        <v>L35-I-12-08-30-90-MULT-120POUS270234</v>
      </c>
      <c r="B632" s="121">
        <v>45604</v>
      </c>
      <c r="C632" s="134" t="s">
        <v>1129</v>
      </c>
      <c r="D632" s="278" t="s">
        <v>360</v>
      </c>
      <c r="E632" s="135" t="s">
        <v>87</v>
      </c>
      <c r="F632" s="108" t="s">
        <v>1066</v>
      </c>
      <c r="G632" s="108">
        <v>30850543</v>
      </c>
      <c r="H632" s="183">
        <v>0</v>
      </c>
      <c r="I632" s="287">
        <v>8</v>
      </c>
      <c r="J632" s="111">
        <f>VLOOKUP(G632,'[2]Seguimiento WOS TROV'!$H:$L,5,0)</f>
        <v>8</v>
      </c>
      <c r="K632" s="116">
        <f>VLOOKUP(G632,'[2]Seguimiento WOS TROV'!$H:$M,6,0)</f>
        <v>0</v>
      </c>
      <c r="L632" s="116">
        <f>VLOOKUP(G632,'[2]Seguimiento WOS TROV'!$H:$N,7,0)</f>
        <v>0</v>
      </c>
      <c r="M632" s="116">
        <f>VLOOKUP(G632,'[2]Seguimiento WOS TROV'!$H:$O,8,0)</f>
        <v>0</v>
      </c>
      <c r="N632" s="125">
        <f t="shared" si="58"/>
        <v>0</v>
      </c>
      <c r="O632" s="125">
        <f t="shared" si="59"/>
        <v>0</v>
      </c>
      <c r="P632" s="269">
        <v>38.200000000000003</v>
      </c>
      <c r="Q632" s="270">
        <f t="shared" si="60"/>
        <v>0</v>
      </c>
      <c r="R632" s="119">
        <v>45604</v>
      </c>
      <c r="S632" s="119"/>
      <c r="T632" s="117">
        <f t="shared" si="61"/>
        <v>45607</v>
      </c>
      <c r="U632" s="117">
        <f t="shared" si="62"/>
        <v>45608</v>
      </c>
      <c r="V632" s="117" t="s">
        <v>560</v>
      </c>
      <c r="W632" s="162" t="s">
        <v>561</v>
      </c>
      <c r="X632" s="162" t="s">
        <v>561</v>
      </c>
      <c r="Y632" s="162"/>
      <c r="Z632" s="108"/>
      <c r="AA632" s="108"/>
      <c r="AB632" s="110"/>
      <c r="AC632" s="118"/>
    </row>
    <row r="633" spans="1:29" s="126" customFormat="1" ht="13" x14ac:dyDescent="0.2">
      <c r="A633" s="120" t="str">
        <f t="shared" si="57"/>
        <v>L35-I-12-08-27-80-MULT-120POUS270929</v>
      </c>
      <c r="B633" s="121">
        <v>45604</v>
      </c>
      <c r="C633" s="134" t="s">
        <v>1130</v>
      </c>
      <c r="D633" s="278" t="s">
        <v>360</v>
      </c>
      <c r="E633" s="135" t="s">
        <v>87</v>
      </c>
      <c r="F633" s="108" t="s">
        <v>1137</v>
      </c>
      <c r="G633" s="108">
        <v>30850544</v>
      </c>
      <c r="H633" s="183">
        <v>0</v>
      </c>
      <c r="I633" s="287">
        <v>4</v>
      </c>
      <c r="J633" s="111">
        <f>VLOOKUP(G633,'[2]Seguimiento WOS TROV'!$H:$L,5,0)</f>
        <v>4</v>
      </c>
      <c r="K633" s="116">
        <f>VLOOKUP(G633,'[2]Seguimiento WOS TROV'!$H:$M,6,0)</f>
        <v>0</v>
      </c>
      <c r="L633" s="116">
        <f>VLOOKUP(G633,'[2]Seguimiento WOS TROV'!$H:$N,7,0)</f>
        <v>0</v>
      </c>
      <c r="M633" s="116">
        <f>VLOOKUP(G633,'[2]Seguimiento WOS TROV'!$H:$O,8,0)</f>
        <v>0</v>
      </c>
      <c r="N633" s="125">
        <f t="shared" si="58"/>
        <v>0</v>
      </c>
      <c r="O633" s="125">
        <f t="shared" si="59"/>
        <v>0</v>
      </c>
      <c r="P633" s="269">
        <v>38.020000000000003</v>
      </c>
      <c r="Q633" s="270">
        <f t="shared" si="60"/>
        <v>0</v>
      </c>
      <c r="R633" s="119">
        <v>45604</v>
      </c>
      <c r="S633" s="119"/>
      <c r="T633" s="117">
        <f t="shared" si="61"/>
        <v>45607</v>
      </c>
      <c r="U633" s="117">
        <f t="shared" si="62"/>
        <v>45608</v>
      </c>
      <c r="V633" s="117" t="s">
        <v>560</v>
      </c>
      <c r="W633" s="162" t="s">
        <v>561</v>
      </c>
      <c r="X633" s="162" t="s">
        <v>561</v>
      </c>
      <c r="Y633" s="162"/>
      <c r="Z633" s="108"/>
      <c r="AA633" s="108"/>
      <c r="AB633" s="110"/>
      <c r="AC633" s="118"/>
    </row>
    <row r="634" spans="1:29" s="126" customFormat="1" ht="13" x14ac:dyDescent="0.2">
      <c r="A634" s="120" t="str">
        <f t="shared" si="57"/>
        <v>L35-I-12-10-30-80-MULT-120POUS270990</v>
      </c>
      <c r="B634" s="121">
        <v>45604</v>
      </c>
      <c r="C634" s="134" t="s">
        <v>247</v>
      </c>
      <c r="D634" s="278" t="s">
        <v>360</v>
      </c>
      <c r="E634" s="135" t="s">
        <v>87</v>
      </c>
      <c r="F634" s="108" t="s">
        <v>1138</v>
      </c>
      <c r="G634" s="108">
        <v>30850545</v>
      </c>
      <c r="H634" s="183">
        <v>0</v>
      </c>
      <c r="I634" s="287">
        <v>2</v>
      </c>
      <c r="J634" s="111">
        <f>VLOOKUP(G634,'[2]Seguimiento WOS TROV'!$H:$L,5,0)</f>
        <v>2</v>
      </c>
      <c r="K634" s="116">
        <f>VLOOKUP(G634,'[2]Seguimiento WOS TROV'!$H:$M,6,0)</f>
        <v>0</v>
      </c>
      <c r="L634" s="116">
        <f>VLOOKUP(G634,'[2]Seguimiento WOS TROV'!$H:$N,7,0)</f>
        <v>0</v>
      </c>
      <c r="M634" s="116">
        <f>VLOOKUP(G634,'[2]Seguimiento WOS TROV'!$H:$O,8,0)</f>
        <v>0</v>
      </c>
      <c r="N634" s="125">
        <f t="shared" si="58"/>
        <v>0</v>
      </c>
      <c r="O634" s="125">
        <f t="shared" si="59"/>
        <v>0</v>
      </c>
      <c r="P634" s="269">
        <v>0</v>
      </c>
      <c r="Q634" s="270">
        <f t="shared" si="60"/>
        <v>0</v>
      </c>
      <c r="R634" s="119">
        <v>45604</v>
      </c>
      <c r="S634" s="119"/>
      <c r="T634" s="117">
        <f t="shared" si="61"/>
        <v>45607</v>
      </c>
      <c r="U634" s="117">
        <f t="shared" si="62"/>
        <v>45608</v>
      </c>
      <c r="V634" s="117" t="s">
        <v>560</v>
      </c>
      <c r="W634" s="162" t="s">
        <v>561</v>
      </c>
      <c r="X634" s="162" t="s">
        <v>561</v>
      </c>
      <c r="Y634" s="162" t="e">
        <f>VLOOKUP(G634,[4]Sheet14!$A:$A,1,0)</f>
        <v>#N/A</v>
      </c>
      <c r="Z634" s="108"/>
      <c r="AA634" s="108"/>
      <c r="AB634" s="110"/>
      <c r="AC634" s="118"/>
    </row>
    <row r="635" spans="1:29" s="126" customFormat="1" ht="13" x14ac:dyDescent="0.2">
      <c r="A635" s="120" t="str">
        <f t="shared" si="57"/>
        <v>L35-I-48-12-30-80-MULT-120POUS270823</v>
      </c>
      <c r="B635" s="121">
        <v>45604</v>
      </c>
      <c r="C635" s="134" t="s">
        <v>189</v>
      </c>
      <c r="D635" s="278" t="s">
        <v>364</v>
      </c>
      <c r="E635" s="135" t="s">
        <v>87</v>
      </c>
      <c r="F635" s="108" t="s">
        <v>1028</v>
      </c>
      <c r="G635" s="108">
        <v>30850547</v>
      </c>
      <c r="H635" s="183">
        <v>0</v>
      </c>
      <c r="I635" s="287">
        <v>166</v>
      </c>
      <c r="J635" s="111">
        <f>VLOOKUP(G635,'[2]Seguimiento WOS TROV'!$H:$L,5,0)</f>
        <v>166</v>
      </c>
      <c r="K635" s="116">
        <f>VLOOKUP(G635,'[2]Seguimiento WOS TROV'!$H:$M,6,0)</f>
        <v>0</v>
      </c>
      <c r="L635" s="116">
        <f>VLOOKUP(G635,'[2]Seguimiento WOS TROV'!$H:$N,7,0)</f>
        <v>0</v>
      </c>
      <c r="M635" s="116">
        <f>VLOOKUP(G635,'[2]Seguimiento WOS TROV'!$H:$O,8,0)</f>
        <v>0</v>
      </c>
      <c r="N635" s="125">
        <f t="shared" si="58"/>
        <v>0</v>
      </c>
      <c r="O635" s="125">
        <f t="shared" si="59"/>
        <v>0</v>
      </c>
      <c r="P635" s="269">
        <v>115.46</v>
      </c>
      <c r="Q635" s="270">
        <f t="shared" si="60"/>
        <v>0</v>
      </c>
      <c r="R635" s="119">
        <v>45608</v>
      </c>
      <c r="S635" s="119"/>
      <c r="T635" s="117">
        <f t="shared" si="61"/>
        <v>45609</v>
      </c>
      <c r="U635" s="117">
        <f t="shared" si="62"/>
        <v>45610</v>
      </c>
      <c r="V635" s="117" t="s">
        <v>560</v>
      </c>
      <c r="W635" s="162" t="s">
        <v>561</v>
      </c>
      <c r="X635" s="162" t="s">
        <v>561</v>
      </c>
      <c r="Y635" s="162"/>
      <c r="Z635" s="108"/>
      <c r="AA635" s="108"/>
      <c r="AB635" s="110"/>
      <c r="AC635" s="118"/>
    </row>
    <row r="636" spans="1:29" s="126" customFormat="1" ht="13" x14ac:dyDescent="0.2">
      <c r="A636" s="120" t="str">
        <f t="shared" si="57"/>
        <v>L35-I-48-10-30-80-MULT-120POUS270502</v>
      </c>
      <c r="B636" s="121">
        <v>45604</v>
      </c>
      <c r="C636" s="134" t="s">
        <v>188</v>
      </c>
      <c r="D636" s="278" t="s">
        <v>364</v>
      </c>
      <c r="E636" s="135" t="s">
        <v>87</v>
      </c>
      <c r="F636" s="108" t="s">
        <v>796</v>
      </c>
      <c r="G636" s="108">
        <v>30850548</v>
      </c>
      <c r="H636" s="183">
        <v>0</v>
      </c>
      <c r="I636" s="287">
        <v>32</v>
      </c>
      <c r="J636" s="111">
        <f>VLOOKUP(G636,'[2]Seguimiento WOS TROV'!$H:$L,5,0)</f>
        <v>32</v>
      </c>
      <c r="K636" s="116">
        <f>VLOOKUP(G636,'[2]Seguimiento WOS TROV'!$H:$M,6,0)</f>
        <v>0</v>
      </c>
      <c r="L636" s="116">
        <f>VLOOKUP(G636,'[2]Seguimiento WOS TROV'!$H:$N,7,0)</f>
        <v>0</v>
      </c>
      <c r="M636" s="116">
        <f>VLOOKUP(G636,'[2]Seguimiento WOS TROV'!$H:$O,8,0)</f>
        <v>0</v>
      </c>
      <c r="N636" s="125">
        <f t="shared" si="58"/>
        <v>0</v>
      </c>
      <c r="O636" s="125">
        <f t="shared" si="59"/>
        <v>0</v>
      </c>
      <c r="P636" s="269">
        <v>118.55</v>
      </c>
      <c r="Q636" s="270">
        <f t="shared" si="60"/>
        <v>0</v>
      </c>
      <c r="R636" s="119">
        <v>45608</v>
      </c>
      <c r="S636" s="119"/>
      <c r="T636" s="117">
        <f t="shared" si="61"/>
        <v>45609</v>
      </c>
      <c r="U636" s="117">
        <f t="shared" si="62"/>
        <v>45610</v>
      </c>
      <c r="V636" s="117" t="s">
        <v>560</v>
      </c>
      <c r="W636" s="162" t="s">
        <v>561</v>
      </c>
      <c r="X636" s="162" t="s">
        <v>561</v>
      </c>
      <c r="Y636" s="162"/>
      <c r="Z636" s="108"/>
      <c r="AA636" s="108"/>
      <c r="AB636" s="110"/>
      <c r="AC636" s="118"/>
    </row>
    <row r="637" spans="1:29" s="126" customFormat="1" ht="13" x14ac:dyDescent="0.2">
      <c r="A637" s="120" t="str">
        <f t="shared" si="57"/>
        <v>L35-I-48-10-40-90-MULT-120POUS270993</v>
      </c>
      <c r="B637" s="121">
        <v>45604</v>
      </c>
      <c r="C637" s="134" t="s">
        <v>1131</v>
      </c>
      <c r="D637" s="278" t="s">
        <v>364</v>
      </c>
      <c r="E637" s="135" t="s">
        <v>87</v>
      </c>
      <c r="F637" s="108" t="s">
        <v>1136</v>
      </c>
      <c r="G637" s="108">
        <v>30850549</v>
      </c>
      <c r="H637" s="183">
        <v>0</v>
      </c>
      <c r="I637" s="287">
        <v>4</v>
      </c>
      <c r="J637" s="111">
        <f>VLOOKUP(G637,'[2]Seguimiento WOS TROV'!$H:$L,5,0)</f>
        <v>4</v>
      </c>
      <c r="K637" s="116">
        <f>VLOOKUP(G637,'[2]Seguimiento WOS TROV'!$H:$M,6,0)</f>
        <v>0</v>
      </c>
      <c r="L637" s="116">
        <f>VLOOKUP(G637,'[2]Seguimiento WOS TROV'!$H:$N,7,0)</f>
        <v>0</v>
      </c>
      <c r="M637" s="116">
        <f>VLOOKUP(G637,'[2]Seguimiento WOS TROV'!$H:$O,8,0)</f>
        <v>0</v>
      </c>
      <c r="N637" s="125">
        <f t="shared" si="58"/>
        <v>0</v>
      </c>
      <c r="O637" s="125">
        <f t="shared" si="59"/>
        <v>0</v>
      </c>
      <c r="P637" s="269">
        <v>0</v>
      </c>
      <c r="Q637" s="270">
        <f t="shared" si="60"/>
        <v>0</v>
      </c>
      <c r="R637" s="119">
        <v>45608</v>
      </c>
      <c r="S637" s="119"/>
      <c r="T637" s="117">
        <f t="shared" si="61"/>
        <v>45609</v>
      </c>
      <c r="U637" s="117">
        <f t="shared" si="62"/>
        <v>45610</v>
      </c>
      <c r="V637" s="117" t="s">
        <v>560</v>
      </c>
      <c r="W637" s="162" t="s">
        <v>561</v>
      </c>
      <c r="X637" s="162" t="s">
        <v>561</v>
      </c>
      <c r="Y637" s="162" t="e">
        <f>VLOOKUP(G637,[4]Sheet14!$A:$A,1,0)</f>
        <v>#N/A</v>
      </c>
      <c r="Z637" s="108"/>
      <c r="AA637" s="108"/>
      <c r="AB637" s="110"/>
      <c r="AC637" s="118"/>
    </row>
    <row r="638" spans="1:29" s="126" customFormat="1" ht="13" x14ac:dyDescent="0.2">
      <c r="A638" s="120" t="str">
        <f t="shared" si="57"/>
        <v>L50-E-12-06-40-80-MULT-25X45POUS270934</v>
      </c>
      <c r="B638" s="121">
        <v>45604</v>
      </c>
      <c r="C638" s="134" t="s">
        <v>1132</v>
      </c>
      <c r="D638" s="278" t="s">
        <v>362</v>
      </c>
      <c r="E638" s="135" t="s">
        <v>87</v>
      </c>
      <c r="F638" s="108" t="s">
        <v>1139</v>
      </c>
      <c r="G638" s="108">
        <v>30850550</v>
      </c>
      <c r="H638" s="183">
        <v>0</v>
      </c>
      <c r="I638" s="287">
        <v>24</v>
      </c>
      <c r="J638" s="111">
        <f>VLOOKUP(G638,'[2]Seguimiento WOS TROV'!$H:$L,5,0)</f>
        <v>24</v>
      </c>
      <c r="K638" s="116">
        <f>VLOOKUP(G638,'[2]Seguimiento WOS TROV'!$H:$M,6,0)</f>
        <v>0</v>
      </c>
      <c r="L638" s="116">
        <f>VLOOKUP(G638,'[2]Seguimiento WOS TROV'!$H:$N,7,0)</f>
        <v>0</v>
      </c>
      <c r="M638" s="116">
        <f>VLOOKUP(G638,'[2]Seguimiento WOS TROV'!$H:$O,8,0)</f>
        <v>0</v>
      </c>
      <c r="N638" s="125">
        <f t="shared" si="58"/>
        <v>0</v>
      </c>
      <c r="O638" s="125">
        <f t="shared" si="59"/>
        <v>0</v>
      </c>
      <c r="P638" s="269">
        <v>0</v>
      </c>
      <c r="Q638" s="270">
        <f t="shared" si="60"/>
        <v>0</v>
      </c>
      <c r="R638" s="119">
        <v>45608</v>
      </c>
      <c r="S638" s="119"/>
      <c r="T638" s="117">
        <f t="shared" si="61"/>
        <v>45609</v>
      </c>
      <c r="U638" s="117">
        <f t="shared" si="62"/>
        <v>45610</v>
      </c>
      <c r="V638" s="117" t="s">
        <v>560</v>
      </c>
      <c r="W638" s="162" t="s">
        <v>561</v>
      </c>
      <c r="X638" s="162" t="s">
        <v>561</v>
      </c>
      <c r="Y638" s="162"/>
      <c r="Z638" s="108"/>
      <c r="AA638" s="108"/>
      <c r="AB638" s="110"/>
      <c r="AC638" s="118"/>
    </row>
    <row r="639" spans="1:29" s="126" customFormat="1" ht="13" x14ac:dyDescent="0.2">
      <c r="A639" s="120" t="str">
        <f t="shared" si="57"/>
        <v>L50-E-12-04-27-80-MULT-15X35POUS270964</v>
      </c>
      <c r="B639" s="121">
        <v>45604</v>
      </c>
      <c r="C639" s="134" t="s">
        <v>1133</v>
      </c>
      <c r="D639" s="278" t="s">
        <v>362</v>
      </c>
      <c r="E639" s="135" t="s">
        <v>87</v>
      </c>
      <c r="F639" s="108" t="s">
        <v>1140</v>
      </c>
      <c r="G639" s="108">
        <v>30850552</v>
      </c>
      <c r="H639" s="183">
        <v>0</v>
      </c>
      <c r="I639" s="287">
        <v>3</v>
      </c>
      <c r="J639" s="111">
        <f>VLOOKUP(G639,'[2]Seguimiento WOS TROV'!$H:$L,5,0)</f>
        <v>3</v>
      </c>
      <c r="K639" s="116">
        <f>VLOOKUP(G639,'[2]Seguimiento WOS TROV'!$H:$M,6,0)</f>
        <v>0</v>
      </c>
      <c r="L639" s="116">
        <f>VLOOKUP(G639,'[2]Seguimiento WOS TROV'!$H:$N,7,0)</f>
        <v>0</v>
      </c>
      <c r="M639" s="116">
        <f>VLOOKUP(G639,'[2]Seguimiento WOS TROV'!$H:$O,8,0)</f>
        <v>0</v>
      </c>
      <c r="N639" s="125">
        <f t="shared" si="58"/>
        <v>0</v>
      </c>
      <c r="O639" s="125">
        <f t="shared" si="59"/>
        <v>0</v>
      </c>
      <c r="P639" s="269">
        <v>0</v>
      </c>
      <c r="Q639" s="270">
        <f t="shared" si="60"/>
        <v>0</v>
      </c>
      <c r="R639" s="119">
        <v>45608</v>
      </c>
      <c r="S639" s="119"/>
      <c r="T639" s="117">
        <f t="shared" si="61"/>
        <v>45609</v>
      </c>
      <c r="U639" s="117">
        <f t="shared" si="62"/>
        <v>45610</v>
      </c>
      <c r="V639" s="117" t="s">
        <v>560</v>
      </c>
      <c r="W639" s="162" t="s">
        <v>561</v>
      </c>
      <c r="X639" s="162" t="s">
        <v>561</v>
      </c>
      <c r="Y639" s="162"/>
      <c r="Z639" s="108"/>
      <c r="AA639" s="108"/>
      <c r="AB639" s="110"/>
      <c r="AC639" s="118"/>
    </row>
    <row r="640" spans="1:29" s="126" customFormat="1" ht="13" x14ac:dyDescent="0.2">
      <c r="A640" s="120" t="str">
        <f t="shared" si="57"/>
        <v>L50-E-12-12-27-80-MULT-9X59POUS271017</v>
      </c>
      <c r="B640" s="121">
        <v>45604</v>
      </c>
      <c r="C640" s="134" t="s">
        <v>1134</v>
      </c>
      <c r="D640" s="278" t="s">
        <v>362</v>
      </c>
      <c r="E640" s="135" t="s">
        <v>87</v>
      </c>
      <c r="F640" s="108" t="s">
        <v>1141</v>
      </c>
      <c r="G640" s="108">
        <v>30850553</v>
      </c>
      <c r="H640" s="183">
        <v>0</v>
      </c>
      <c r="I640" s="287">
        <v>3</v>
      </c>
      <c r="J640" s="111">
        <f>VLOOKUP(G640,'[2]Seguimiento WOS TROV'!$H:$L,5,0)</f>
        <v>3</v>
      </c>
      <c r="K640" s="116">
        <f>VLOOKUP(G640,'[2]Seguimiento WOS TROV'!$H:$M,6,0)</f>
        <v>0</v>
      </c>
      <c r="L640" s="116">
        <f>VLOOKUP(G640,'[2]Seguimiento WOS TROV'!$H:$N,7,0)</f>
        <v>0</v>
      </c>
      <c r="M640" s="116">
        <f>VLOOKUP(G640,'[2]Seguimiento WOS TROV'!$H:$O,8,0)</f>
        <v>0</v>
      </c>
      <c r="N640" s="125">
        <f t="shared" si="58"/>
        <v>0</v>
      </c>
      <c r="O640" s="125">
        <f t="shared" si="59"/>
        <v>0</v>
      </c>
      <c r="P640" s="269">
        <v>0</v>
      </c>
      <c r="Q640" s="270">
        <f t="shared" si="60"/>
        <v>0</v>
      </c>
      <c r="R640" s="119">
        <v>45608</v>
      </c>
      <c r="S640" s="119"/>
      <c r="T640" s="117">
        <f t="shared" si="61"/>
        <v>45609</v>
      </c>
      <c r="U640" s="117">
        <f t="shared" si="62"/>
        <v>45610</v>
      </c>
      <c r="V640" s="117" t="s">
        <v>560</v>
      </c>
      <c r="W640" s="162" t="s">
        <v>561</v>
      </c>
      <c r="X640" s="162" t="s">
        <v>561</v>
      </c>
      <c r="Y640" s="162"/>
      <c r="Z640" s="108"/>
      <c r="AA640" s="108"/>
      <c r="AB640" s="110"/>
      <c r="AC640" s="118"/>
    </row>
    <row r="641" spans="1:29" s="126" customFormat="1" ht="13" x14ac:dyDescent="0.2">
      <c r="A641" s="120" t="str">
        <f t="shared" si="57"/>
        <v>L50-E-12-04-40-80-MULT-39X9POUS271240</v>
      </c>
      <c r="B641" s="121">
        <v>45604</v>
      </c>
      <c r="C641" s="134" t="s">
        <v>1135</v>
      </c>
      <c r="D641" s="278" t="s">
        <v>362</v>
      </c>
      <c r="E641" s="135" t="s">
        <v>87</v>
      </c>
      <c r="F641" s="108" t="s">
        <v>1142</v>
      </c>
      <c r="G641" s="108">
        <v>30850554</v>
      </c>
      <c r="H641" s="183">
        <v>0</v>
      </c>
      <c r="I641" s="287">
        <v>2</v>
      </c>
      <c r="J641" s="111">
        <f>VLOOKUP(G641,'[2]Seguimiento WOS TROV'!$H:$L,5,0)</f>
        <v>2</v>
      </c>
      <c r="K641" s="116">
        <f>VLOOKUP(G641,'[2]Seguimiento WOS TROV'!$H:$M,6,0)</f>
        <v>0</v>
      </c>
      <c r="L641" s="116">
        <f>VLOOKUP(G641,'[2]Seguimiento WOS TROV'!$H:$N,7,0)</f>
        <v>0</v>
      </c>
      <c r="M641" s="116">
        <f>VLOOKUP(G641,'[2]Seguimiento WOS TROV'!$H:$O,8,0)</f>
        <v>0</v>
      </c>
      <c r="N641" s="125">
        <f t="shared" si="58"/>
        <v>0</v>
      </c>
      <c r="O641" s="125">
        <f t="shared" si="59"/>
        <v>0</v>
      </c>
      <c r="P641" s="269">
        <v>0</v>
      </c>
      <c r="Q641" s="270">
        <f t="shared" si="60"/>
        <v>0</v>
      </c>
      <c r="R641" s="119">
        <v>45608</v>
      </c>
      <c r="S641" s="119"/>
      <c r="T641" s="117">
        <f t="shared" si="61"/>
        <v>45609</v>
      </c>
      <c r="U641" s="117">
        <f t="shared" si="62"/>
        <v>45610</v>
      </c>
      <c r="V641" s="117" t="s">
        <v>560</v>
      </c>
      <c r="W641" s="162" t="s">
        <v>561</v>
      </c>
      <c r="X641" s="162" t="s">
        <v>561</v>
      </c>
      <c r="Y641" s="162"/>
      <c r="Z641" s="108"/>
      <c r="AA641" s="108"/>
      <c r="AB641" s="110"/>
      <c r="AC641" s="118"/>
    </row>
    <row r="642" spans="1:29" s="126" customFormat="1" ht="13" x14ac:dyDescent="0.2">
      <c r="A642" s="120" t="str">
        <f t="shared" ref="A642:A705" si="63">CONCATENATE(C642,F642)</f>
        <v>L50-I-12-12-30-80-MULT-ASYMPOUS270996</v>
      </c>
      <c r="B642" s="121">
        <v>45604</v>
      </c>
      <c r="C642" s="134" t="s">
        <v>283</v>
      </c>
      <c r="D642" s="278" t="s">
        <v>361</v>
      </c>
      <c r="E642" s="135" t="s">
        <v>87</v>
      </c>
      <c r="F642" s="108" t="s">
        <v>1143</v>
      </c>
      <c r="G642" s="108">
        <v>30850557</v>
      </c>
      <c r="H642" s="183">
        <v>0</v>
      </c>
      <c r="I642" s="115">
        <v>13</v>
      </c>
      <c r="J642" s="111">
        <f>VLOOKUP(G642,'[2]Seguimiento WOS TROV'!$H:$L,5,0)</f>
        <v>13</v>
      </c>
      <c r="K642" s="116">
        <f>VLOOKUP(G642,'[2]Seguimiento WOS TROV'!$H:$M,6,0)</f>
        <v>0</v>
      </c>
      <c r="L642" s="116">
        <f>VLOOKUP(G642,'[2]Seguimiento WOS TROV'!$H:$N,7,0)</f>
        <v>0</v>
      </c>
      <c r="M642" s="116">
        <f>VLOOKUP(G642,'[2]Seguimiento WOS TROV'!$H:$O,8,0)</f>
        <v>0</v>
      </c>
      <c r="N642" s="125">
        <f t="shared" ref="N642:N705" si="64">J642-I642</f>
        <v>0</v>
      </c>
      <c r="O642" s="125">
        <f t="shared" ref="O642:O705" si="65">+N642*-1</f>
        <v>0</v>
      </c>
      <c r="P642" s="269">
        <v>47.39</v>
      </c>
      <c r="Q642" s="270">
        <f t="shared" ref="Q642:Q705" si="66">+P642*O642</f>
        <v>0</v>
      </c>
      <c r="R642" s="119">
        <v>45608</v>
      </c>
      <c r="S642" s="119"/>
      <c r="T642" s="117">
        <f t="shared" si="61"/>
        <v>45609</v>
      </c>
      <c r="U642" s="117">
        <f t="shared" si="62"/>
        <v>45610</v>
      </c>
      <c r="V642" s="117" t="s">
        <v>560</v>
      </c>
      <c r="W642" s="162" t="s">
        <v>561</v>
      </c>
      <c r="X642" s="162" t="s">
        <v>561</v>
      </c>
      <c r="Y642" s="162"/>
      <c r="Z642" s="108"/>
      <c r="AA642" s="108"/>
      <c r="AB642" s="110"/>
      <c r="AC642" s="118"/>
    </row>
    <row r="643" spans="1:29" s="126" customFormat="1" ht="13" x14ac:dyDescent="0.2">
      <c r="A643" s="120" t="str">
        <f t="shared" si="63"/>
        <v>L50-I-12-10-30-80-MULT-15X35POUS270496</v>
      </c>
      <c r="B643" s="121">
        <v>45604</v>
      </c>
      <c r="C643" s="134" t="s">
        <v>755</v>
      </c>
      <c r="D643" s="278" t="s">
        <v>361</v>
      </c>
      <c r="E643" s="135" t="s">
        <v>87</v>
      </c>
      <c r="F643" s="108" t="s">
        <v>1144</v>
      </c>
      <c r="G643" s="108">
        <v>30850558</v>
      </c>
      <c r="H643" s="183" t="s">
        <v>1144</v>
      </c>
      <c r="I643" s="115">
        <v>2</v>
      </c>
      <c r="J643" s="111">
        <f>VLOOKUP(G643,'[2]Seguimiento WOS TROV'!$H:$L,5,0)</f>
        <v>2</v>
      </c>
      <c r="K643" s="116">
        <f>VLOOKUP(G643,'[2]Seguimiento WOS TROV'!$H:$M,6,0)</f>
        <v>0</v>
      </c>
      <c r="L643" s="116">
        <f>VLOOKUP(G643,'[2]Seguimiento WOS TROV'!$H:$N,7,0)</f>
        <v>0</v>
      </c>
      <c r="M643" s="116">
        <f>VLOOKUP(G643,'[2]Seguimiento WOS TROV'!$H:$O,8,0)</f>
        <v>0</v>
      </c>
      <c r="N643" s="125">
        <f t="shared" si="64"/>
        <v>0</v>
      </c>
      <c r="O643" s="125">
        <f t="shared" si="65"/>
        <v>0</v>
      </c>
      <c r="P643" s="269">
        <v>0</v>
      </c>
      <c r="Q643" s="270">
        <f t="shared" si="66"/>
        <v>0</v>
      </c>
      <c r="R643" s="119">
        <v>45608</v>
      </c>
      <c r="S643" s="119"/>
      <c r="T643" s="117">
        <f t="shared" si="61"/>
        <v>45609</v>
      </c>
      <c r="U643" s="117">
        <f t="shared" si="62"/>
        <v>45610</v>
      </c>
      <c r="V643" s="117" t="s">
        <v>560</v>
      </c>
      <c r="W643" s="162" t="s">
        <v>561</v>
      </c>
      <c r="X643" s="162" t="s">
        <v>561</v>
      </c>
      <c r="Y643" s="162"/>
      <c r="Z643" s="108"/>
      <c r="AA643" s="108"/>
      <c r="AB643" s="110"/>
      <c r="AC643" s="118"/>
    </row>
    <row r="644" spans="1:29" s="126" customFormat="1" ht="10.5" x14ac:dyDescent="0.2">
      <c r="A644" s="120" t="str">
        <f t="shared" si="63"/>
        <v>L50-E-48-12-40-80-MULT-9X59POUS271018</v>
      </c>
      <c r="B644" s="121">
        <v>45604</v>
      </c>
      <c r="C644" s="120" t="s">
        <v>1145</v>
      </c>
      <c r="D644" s="278" t="s">
        <v>363</v>
      </c>
      <c r="E644" s="108" t="s">
        <v>87</v>
      </c>
      <c r="F644" s="108" t="s">
        <v>1146</v>
      </c>
      <c r="G644" s="108">
        <v>30850559</v>
      </c>
      <c r="H644" s="183">
        <v>0</v>
      </c>
      <c r="I644" s="115">
        <v>107</v>
      </c>
      <c r="J644" s="111">
        <f>VLOOKUP(G644,'[2]Seguimiento WOS TROV'!$H:$L,5,0)</f>
        <v>107</v>
      </c>
      <c r="K644" s="116">
        <f>VLOOKUP(G644,'[2]Seguimiento WOS TROV'!$H:$M,6,0)</f>
        <v>0</v>
      </c>
      <c r="L644" s="116">
        <f>VLOOKUP(G644,'[2]Seguimiento WOS TROV'!$H:$N,7,0)</f>
        <v>0</v>
      </c>
      <c r="M644" s="116">
        <f>VLOOKUP(G644,'[2]Seguimiento WOS TROV'!$H:$O,8,0)</f>
        <v>0</v>
      </c>
      <c r="N644" s="125">
        <f t="shared" si="64"/>
        <v>0</v>
      </c>
      <c r="O644" s="125">
        <f t="shared" si="65"/>
        <v>0</v>
      </c>
      <c r="P644" s="269">
        <v>132</v>
      </c>
      <c r="Q644" s="270">
        <f t="shared" si="66"/>
        <v>0</v>
      </c>
      <c r="R644" s="119">
        <v>45609</v>
      </c>
      <c r="S644" s="119"/>
      <c r="T644" s="117">
        <f t="shared" si="61"/>
        <v>45610</v>
      </c>
      <c r="U644" s="117">
        <f t="shared" si="62"/>
        <v>45611</v>
      </c>
      <c r="V644" s="117" t="s">
        <v>560</v>
      </c>
      <c r="W644" s="162" t="s">
        <v>561</v>
      </c>
      <c r="X644" s="162" t="s">
        <v>561</v>
      </c>
      <c r="Y644" s="162" t="e">
        <f>VLOOKUP(G644,[4]Sheet14!$A:$A,1,0)</f>
        <v>#N/A</v>
      </c>
      <c r="Z644" s="108"/>
      <c r="AA644" s="108"/>
      <c r="AB644" s="110"/>
      <c r="AC644" s="118"/>
    </row>
    <row r="645" spans="1:29" s="126" customFormat="1" ht="10.5" x14ac:dyDescent="0.2">
      <c r="A645" s="120" t="str">
        <f t="shared" si="63"/>
        <v>L50-E-48-12-30-90-MULT-9X59POUS270712</v>
      </c>
      <c r="B645" s="121">
        <v>45604</v>
      </c>
      <c r="C645" s="120" t="s">
        <v>1149</v>
      </c>
      <c r="D645" s="278" t="s">
        <v>363</v>
      </c>
      <c r="E645" s="108" t="s">
        <v>87</v>
      </c>
      <c r="F645" s="108" t="s">
        <v>1150</v>
      </c>
      <c r="G645" s="108">
        <v>30850561</v>
      </c>
      <c r="H645" s="183">
        <v>0</v>
      </c>
      <c r="I645" s="115">
        <v>47</v>
      </c>
      <c r="J645" s="111">
        <f>VLOOKUP(G645,'[2]Seguimiento WOS TROV'!$H:$L,5,0)</f>
        <v>47</v>
      </c>
      <c r="K645" s="116">
        <f>VLOOKUP(G645,'[2]Seguimiento WOS TROV'!$H:$M,6,0)</f>
        <v>0</v>
      </c>
      <c r="L645" s="116">
        <f>VLOOKUP(G645,'[2]Seguimiento WOS TROV'!$H:$N,7,0)</f>
        <v>0</v>
      </c>
      <c r="M645" s="116">
        <f>VLOOKUP(G645,'[2]Seguimiento WOS TROV'!$H:$O,8,0)</f>
        <v>0</v>
      </c>
      <c r="N645" s="125">
        <f t="shared" si="64"/>
        <v>0</v>
      </c>
      <c r="O645" s="125">
        <f t="shared" si="65"/>
        <v>0</v>
      </c>
      <c r="P645" s="269">
        <v>0</v>
      </c>
      <c r="Q645" s="270">
        <f t="shared" si="66"/>
        <v>0</v>
      </c>
      <c r="R645" s="119">
        <v>45609</v>
      </c>
      <c r="S645" s="119"/>
      <c r="T645" s="117">
        <f t="shared" si="61"/>
        <v>45610</v>
      </c>
      <c r="U645" s="117">
        <f t="shared" si="62"/>
        <v>45611</v>
      </c>
      <c r="V645" s="117" t="s">
        <v>560</v>
      </c>
      <c r="W645" s="162" t="s">
        <v>561</v>
      </c>
      <c r="X645" s="162" t="s">
        <v>561</v>
      </c>
      <c r="Y645" s="162" t="e">
        <f>VLOOKUP(G645,[4]Sheet14!$A:$A,1,0)</f>
        <v>#N/A</v>
      </c>
      <c r="Z645" s="108"/>
      <c r="AA645" s="108"/>
      <c r="AB645" s="110"/>
      <c r="AC645" s="118"/>
    </row>
    <row r="646" spans="1:29" s="126" customFormat="1" ht="10.5" x14ac:dyDescent="0.2">
      <c r="A646" s="120" t="str">
        <f t="shared" si="63"/>
        <v>L50-E-48-10-40-80-MULT-9X9POUS270812</v>
      </c>
      <c r="B646" s="121">
        <v>45604</v>
      </c>
      <c r="C646" s="120" t="s">
        <v>1152</v>
      </c>
      <c r="D646" s="278" t="s">
        <v>363</v>
      </c>
      <c r="E646" s="108" t="s">
        <v>87</v>
      </c>
      <c r="F646" s="108" t="s">
        <v>1081</v>
      </c>
      <c r="G646" s="108">
        <v>30850563</v>
      </c>
      <c r="H646" s="183">
        <v>0</v>
      </c>
      <c r="I646" s="115">
        <v>24</v>
      </c>
      <c r="J646" s="111">
        <f>VLOOKUP(G646,'[2]Seguimiento WOS TROV'!$H:$L,5,0)</f>
        <v>24</v>
      </c>
      <c r="K646" s="116">
        <f>VLOOKUP(G646,'[2]Seguimiento WOS TROV'!$H:$M,6,0)</f>
        <v>0</v>
      </c>
      <c r="L646" s="116">
        <f>VLOOKUP(G646,'[2]Seguimiento WOS TROV'!$H:$N,7,0)</f>
        <v>0</v>
      </c>
      <c r="M646" s="116">
        <f>VLOOKUP(G646,'[2]Seguimiento WOS TROV'!$H:$O,8,0)</f>
        <v>0</v>
      </c>
      <c r="N646" s="125">
        <f t="shared" si="64"/>
        <v>0</v>
      </c>
      <c r="O646" s="125">
        <f t="shared" si="65"/>
        <v>0</v>
      </c>
      <c r="P646" s="269">
        <v>0</v>
      </c>
      <c r="Q646" s="270">
        <f t="shared" si="66"/>
        <v>0</v>
      </c>
      <c r="R646" s="119">
        <v>45609</v>
      </c>
      <c r="S646" s="119"/>
      <c r="T646" s="117">
        <f t="shared" si="61"/>
        <v>45610</v>
      </c>
      <c r="U646" s="117">
        <f t="shared" si="62"/>
        <v>45611</v>
      </c>
      <c r="V646" s="117" t="s">
        <v>560</v>
      </c>
      <c r="W646" s="162" t="s">
        <v>561</v>
      </c>
      <c r="X646" s="162" t="s">
        <v>561</v>
      </c>
      <c r="Y646" s="162" t="e">
        <f>VLOOKUP(G646,[4]Sheet14!$A:$A,1,0)</f>
        <v>#N/A</v>
      </c>
      <c r="Z646" s="108"/>
      <c r="AA646" s="108"/>
      <c r="AB646" s="110"/>
      <c r="AC646" s="118"/>
    </row>
    <row r="647" spans="1:29" s="126" customFormat="1" ht="10.5" x14ac:dyDescent="0.2">
      <c r="A647" s="120" t="str">
        <f t="shared" si="63"/>
        <v>L50-E-48-04-30-90-MULT-120POUS270804</v>
      </c>
      <c r="B647" s="121">
        <v>45604</v>
      </c>
      <c r="C647" s="120" t="s">
        <v>1153</v>
      </c>
      <c r="D647" s="278" t="s">
        <v>363</v>
      </c>
      <c r="E647" s="108" t="s">
        <v>87</v>
      </c>
      <c r="F647" s="108" t="s">
        <v>1154</v>
      </c>
      <c r="G647" s="108">
        <v>30850564</v>
      </c>
      <c r="H647" s="183">
        <v>0</v>
      </c>
      <c r="I647" s="115">
        <v>20</v>
      </c>
      <c r="J647" s="111">
        <f>VLOOKUP(G647,'[2]Seguimiento WOS TROV'!$H:$L,5,0)</f>
        <v>20</v>
      </c>
      <c r="K647" s="116">
        <f>VLOOKUP(G647,'[2]Seguimiento WOS TROV'!$H:$M,6,0)</f>
        <v>0</v>
      </c>
      <c r="L647" s="116">
        <f>VLOOKUP(G647,'[2]Seguimiento WOS TROV'!$H:$N,7,0)</f>
        <v>0</v>
      </c>
      <c r="M647" s="116">
        <f>VLOOKUP(G647,'[2]Seguimiento WOS TROV'!$H:$O,8,0)</f>
        <v>0</v>
      </c>
      <c r="N647" s="125">
        <f t="shared" si="64"/>
        <v>0</v>
      </c>
      <c r="O647" s="125">
        <f t="shared" si="65"/>
        <v>0</v>
      </c>
      <c r="P647" s="269">
        <v>130.01</v>
      </c>
      <c r="Q647" s="270">
        <f t="shared" si="66"/>
        <v>0</v>
      </c>
      <c r="R647" s="119">
        <v>45609</v>
      </c>
      <c r="S647" s="119"/>
      <c r="T647" s="117">
        <f t="shared" si="61"/>
        <v>45610</v>
      </c>
      <c r="U647" s="117">
        <f t="shared" si="62"/>
        <v>45611</v>
      </c>
      <c r="V647" s="117" t="s">
        <v>560</v>
      </c>
      <c r="W647" s="162" t="s">
        <v>561</v>
      </c>
      <c r="X647" s="162" t="s">
        <v>561</v>
      </c>
      <c r="Y647" s="162" t="e">
        <f>VLOOKUP(G647,[4]Sheet14!$A:$A,1,0)</f>
        <v>#N/A</v>
      </c>
      <c r="Z647" s="108"/>
      <c r="AA647" s="108"/>
      <c r="AB647" s="110"/>
      <c r="AC647" s="118"/>
    </row>
    <row r="648" spans="1:29" s="126" customFormat="1" ht="10.5" x14ac:dyDescent="0.2">
      <c r="A648" s="120" t="str">
        <f t="shared" si="63"/>
        <v>L50-E-48-06-27-90-MULT-120POUS270455</v>
      </c>
      <c r="B648" s="121">
        <v>45604</v>
      </c>
      <c r="C648" s="120" t="s">
        <v>1155</v>
      </c>
      <c r="D648" s="278" t="s">
        <v>363</v>
      </c>
      <c r="E648" s="108" t="s">
        <v>87</v>
      </c>
      <c r="F648" s="108" t="s">
        <v>489</v>
      </c>
      <c r="G648" s="108">
        <v>30850565</v>
      </c>
      <c r="H648" s="183">
        <v>0</v>
      </c>
      <c r="I648" s="115">
        <v>14</v>
      </c>
      <c r="J648" s="111">
        <f>VLOOKUP(G648,'[2]Seguimiento WOS TROV'!$H:$L,5,0)</f>
        <v>14</v>
      </c>
      <c r="K648" s="116">
        <f>VLOOKUP(G648,'[2]Seguimiento WOS TROV'!$H:$M,6,0)</f>
        <v>0</v>
      </c>
      <c r="L648" s="116">
        <f>VLOOKUP(G648,'[2]Seguimiento WOS TROV'!$H:$N,7,0)</f>
        <v>0</v>
      </c>
      <c r="M648" s="116">
        <f>VLOOKUP(G648,'[2]Seguimiento WOS TROV'!$H:$O,8,0)</f>
        <v>0</v>
      </c>
      <c r="N648" s="125">
        <f t="shared" si="64"/>
        <v>0</v>
      </c>
      <c r="O648" s="125">
        <f t="shared" si="65"/>
        <v>0</v>
      </c>
      <c r="P648" s="269">
        <v>0</v>
      </c>
      <c r="Q648" s="270">
        <f t="shared" si="66"/>
        <v>0</v>
      </c>
      <c r="R648" s="119">
        <v>45609</v>
      </c>
      <c r="S648" s="119"/>
      <c r="T648" s="117">
        <f t="shared" si="61"/>
        <v>45610</v>
      </c>
      <c r="U648" s="117">
        <f t="shared" si="62"/>
        <v>45611</v>
      </c>
      <c r="V648" s="117" t="s">
        <v>560</v>
      </c>
      <c r="W648" s="162" t="s">
        <v>561</v>
      </c>
      <c r="X648" s="162" t="s">
        <v>561</v>
      </c>
      <c r="Y648" s="162" t="e">
        <f>VLOOKUP(G648,[4]Sheet14!$A:$A,1,0)</f>
        <v>#N/A</v>
      </c>
      <c r="Z648" s="108"/>
      <c r="AA648" s="108"/>
      <c r="AB648" s="110"/>
      <c r="AC648" s="118"/>
    </row>
    <row r="649" spans="1:29" s="126" customFormat="1" ht="10.5" x14ac:dyDescent="0.2">
      <c r="A649" s="120" t="str">
        <f t="shared" si="63"/>
        <v>L50-E-48-06-30-90-MULT-120POUS270380</v>
      </c>
      <c r="B649" s="121">
        <v>45604</v>
      </c>
      <c r="C649" s="120" t="s">
        <v>1156</v>
      </c>
      <c r="D649" s="278" t="s">
        <v>363</v>
      </c>
      <c r="E649" s="108" t="s">
        <v>87</v>
      </c>
      <c r="F649" s="108" t="s">
        <v>665</v>
      </c>
      <c r="G649" s="108">
        <v>30850566</v>
      </c>
      <c r="H649" s="183">
        <v>0</v>
      </c>
      <c r="I649" s="115">
        <v>11</v>
      </c>
      <c r="J649" s="111">
        <f>VLOOKUP(G649,'[2]Seguimiento WOS TROV'!$H:$L,5,0)</f>
        <v>11</v>
      </c>
      <c r="K649" s="116">
        <f>VLOOKUP(G649,'[2]Seguimiento WOS TROV'!$H:$M,6,0)</f>
        <v>0</v>
      </c>
      <c r="L649" s="116">
        <f>VLOOKUP(G649,'[2]Seguimiento WOS TROV'!$H:$N,7,0)</f>
        <v>0</v>
      </c>
      <c r="M649" s="116">
        <f>VLOOKUP(G649,'[2]Seguimiento WOS TROV'!$H:$O,8,0)</f>
        <v>0</v>
      </c>
      <c r="N649" s="125">
        <f t="shared" si="64"/>
        <v>0</v>
      </c>
      <c r="O649" s="125">
        <f t="shared" si="65"/>
        <v>0</v>
      </c>
      <c r="P649" s="269">
        <v>127.93</v>
      </c>
      <c r="Q649" s="270">
        <f t="shared" si="66"/>
        <v>0</v>
      </c>
      <c r="R649" s="119">
        <v>45610</v>
      </c>
      <c r="S649" s="119"/>
      <c r="T649" s="117">
        <f t="shared" si="61"/>
        <v>45611</v>
      </c>
      <c r="U649" s="117">
        <f t="shared" si="62"/>
        <v>45614</v>
      </c>
      <c r="V649" s="117" t="s">
        <v>560</v>
      </c>
      <c r="W649" s="162" t="s">
        <v>561</v>
      </c>
      <c r="X649" s="162" t="s">
        <v>561</v>
      </c>
      <c r="Y649" s="162" t="e">
        <f>VLOOKUP(G649,[4]Sheet14!$A:$A,1,0)</f>
        <v>#N/A</v>
      </c>
      <c r="Z649" s="108"/>
      <c r="AA649" s="108"/>
      <c r="AB649" s="110"/>
      <c r="AC649" s="118"/>
    </row>
    <row r="650" spans="1:29" s="126" customFormat="1" ht="10.5" x14ac:dyDescent="0.2">
      <c r="A650" s="120" t="str">
        <f t="shared" si="63"/>
        <v>L50-E-12-06-35-90-MULT-15X23POUS270998</v>
      </c>
      <c r="B650" s="121">
        <v>45604</v>
      </c>
      <c r="C650" s="120" t="s">
        <v>1157</v>
      </c>
      <c r="D650" s="278" t="s">
        <v>362</v>
      </c>
      <c r="E650" s="108" t="s">
        <v>87</v>
      </c>
      <c r="F650" s="108" t="s">
        <v>1158</v>
      </c>
      <c r="G650" s="108">
        <v>30850567</v>
      </c>
      <c r="H650" s="183">
        <v>0</v>
      </c>
      <c r="I650" s="115">
        <v>10</v>
      </c>
      <c r="J650" s="111">
        <f>VLOOKUP(G650,'[2]Seguimiento WOS TROV'!$H:$L,5,0)</f>
        <v>10</v>
      </c>
      <c r="K650" s="116">
        <f>VLOOKUP(G650,'[2]Seguimiento WOS TROV'!$H:$M,6,0)</f>
        <v>0</v>
      </c>
      <c r="L650" s="116">
        <f>VLOOKUP(G650,'[2]Seguimiento WOS TROV'!$H:$N,7,0)</f>
        <v>0</v>
      </c>
      <c r="M650" s="116">
        <f>VLOOKUP(G650,'[2]Seguimiento WOS TROV'!$H:$O,8,0)</f>
        <v>0</v>
      </c>
      <c r="N650" s="125">
        <f t="shared" si="64"/>
        <v>0</v>
      </c>
      <c r="O650" s="125">
        <f t="shared" si="65"/>
        <v>0</v>
      </c>
      <c r="P650" s="269">
        <v>0</v>
      </c>
      <c r="Q650" s="270">
        <f t="shared" si="66"/>
        <v>0</v>
      </c>
      <c r="R650" s="119">
        <v>45610</v>
      </c>
      <c r="S650" s="119"/>
      <c r="T650" s="117">
        <f t="shared" si="61"/>
        <v>45611</v>
      </c>
      <c r="U650" s="117">
        <f t="shared" si="62"/>
        <v>45614</v>
      </c>
      <c r="V650" s="117" t="s">
        <v>570</v>
      </c>
      <c r="W650" s="162" t="s">
        <v>561</v>
      </c>
      <c r="X650" s="162" t="s">
        <v>561</v>
      </c>
      <c r="Y650" s="162"/>
      <c r="Z650" s="108"/>
      <c r="AA650" s="108"/>
      <c r="AB650" s="110"/>
      <c r="AC650" s="118"/>
    </row>
    <row r="651" spans="1:29" s="126" customFormat="1" ht="10.5" x14ac:dyDescent="0.2">
      <c r="A651" s="120" t="str">
        <f t="shared" si="63"/>
        <v>L50-E-48-04-30-80-MULT-40X60POUS270418</v>
      </c>
      <c r="B651" s="121">
        <v>45604</v>
      </c>
      <c r="C651" s="120" t="s">
        <v>1160</v>
      </c>
      <c r="D651" s="278" t="s">
        <v>363</v>
      </c>
      <c r="E651" s="108" t="s">
        <v>87</v>
      </c>
      <c r="F651" s="108" t="s">
        <v>628</v>
      </c>
      <c r="G651" s="108">
        <v>30850569</v>
      </c>
      <c r="H651" s="183">
        <v>0</v>
      </c>
      <c r="I651" s="115">
        <v>10</v>
      </c>
      <c r="J651" s="111">
        <f>VLOOKUP(G651,'[2]Seguimiento WOS TROV'!$H:$L,5,0)</f>
        <v>10</v>
      </c>
      <c r="K651" s="116">
        <f>VLOOKUP(G651,'[2]Seguimiento WOS TROV'!$H:$M,6,0)</f>
        <v>0</v>
      </c>
      <c r="L651" s="116">
        <f>VLOOKUP(G651,'[2]Seguimiento WOS TROV'!$H:$N,7,0)</f>
        <v>0</v>
      </c>
      <c r="M651" s="116">
        <f>VLOOKUP(G651,'[2]Seguimiento WOS TROV'!$H:$O,8,0)</f>
        <v>0</v>
      </c>
      <c r="N651" s="125">
        <f t="shared" si="64"/>
        <v>0</v>
      </c>
      <c r="O651" s="125">
        <f t="shared" si="65"/>
        <v>0</v>
      </c>
      <c r="P651" s="269">
        <v>0</v>
      </c>
      <c r="Q651" s="270">
        <f t="shared" si="66"/>
        <v>0</v>
      </c>
      <c r="R651" s="119">
        <v>45610</v>
      </c>
      <c r="S651" s="119"/>
      <c r="T651" s="117">
        <f t="shared" si="61"/>
        <v>45611</v>
      </c>
      <c r="U651" s="117">
        <f t="shared" si="62"/>
        <v>45614</v>
      </c>
      <c r="V651" s="117" t="s">
        <v>560</v>
      </c>
      <c r="W651" s="162" t="s">
        <v>561</v>
      </c>
      <c r="X651" s="162" t="s">
        <v>561</v>
      </c>
      <c r="Y651" s="162" t="e">
        <f>VLOOKUP(G651,[4]Sheet14!$A:$A,1,0)</f>
        <v>#N/A</v>
      </c>
      <c r="Z651" s="108"/>
      <c r="AA651" s="108"/>
      <c r="AB651" s="110"/>
      <c r="AC651" s="118"/>
    </row>
    <row r="652" spans="1:29" s="126" customFormat="1" ht="10.5" x14ac:dyDescent="0.2">
      <c r="A652" s="120" t="str">
        <f t="shared" si="63"/>
        <v>L50-E-48-06-30-90-MULT-120POUS270816</v>
      </c>
      <c r="B652" s="121">
        <v>45604</v>
      </c>
      <c r="C652" s="120" t="s">
        <v>1156</v>
      </c>
      <c r="D652" s="278" t="s">
        <v>363</v>
      </c>
      <c r="E652" s="108" t="s">
        <v>87</v>
      </c>
      <c r="F652" s="108" t="s">
        <v>1161</v>
      </c>
      <c r="G652" s="108">
        <v>30850570</v>
      </c>
      <c r="H652" s="183">
        <v>0</v>
      </c>
      <c r="I652" s="115">
        <v>10</v>
      </c>
      <c r="J652" s="111">
        <f>VLOOKUP(G652,'[2]Seguimiento WOS TROV'!$H:$L,5,0)</f>
        <v>10</v>
      </c>
      <c r="K652" s="116">
        <f>VLOOKUP(G652,'[2]Seguimiento WOS TROV'!$H:$M,6,0)</f>
        <v>0</v>
      </c>
      <c r="L652" s="116">
        <f>VLOOKUP(G652,'[2]Seguimiento WOS TROV'!$H:$N,7,0)</f>
        <v>0</v>
      </c>
      <c r="M652" s="116">
        <f>VLOOKUP(G652,'[2]Seguimiento WOS TROV'!$H:$O,8,0)</f>
        <v>0</v>
      </c>
      <c r="N652" s="125">
        <f t="shared" si="64"/>
        <v>0</v>
      </c>
      <c r="O652" s="125">
        <f t="shared" si="65"/>
        <v>0</v>
      </c>
      <c r="P652" s="269">
        <v>127.93</v>
      </c>
      <c r="Q652" s="270">
        <f t="shared" si="66"/>
        <v>0</v>
      </c>
      <c r="R652" s="119">
        <v>45610</v>
      </c>
      <c r="S652" s="119"/>
      <c r="T652" s="117">
        <f t="shared" si="61"/>
        <v>45611</v>
      </c>
      <c r="U652" s="117">
        <f t="shared" si="62"/>
        <v>45614</v>
      </c>
      <c r="V652" s="117" t="s">
        <v>560</v>
      </c>
      <c r="W652" s="162" t="s">
        <v>561</v>
      </c>
      <c r="X652" s="162" t="s">
        <v>561</v>
      </c>
      <c r="Y652" s="162" t="e">
        <f>VLOOKUP(G652,[4]Sheet14!$A:$A,1,0)</f>
        <v>#N/A</v>
      </c>
      <c r="Z652" s="108"/>
      <c r="AA652" s="108"/>
      <c r="AB652" s="110"/>
      <c r="AC652" s="118"/>
    </row>
    <row r="653" spans="1:29" s="126" customFormat="1" ht="10.5" x14ac:dyDescent="0.2">
      <c r="A653" s="120" t="str">
        <f t="shared" si="63"/>
        <v>L50-E-48-08-30-90-MULT-120POUS270337</v>
      </c>
      <c r="B653" s="121">
        <v>45604</v>
      </c>
      <c r="C653" s="120" t="s">
        <v>1164</v>
      </c>
      <c r="D653" s="278" t="s">
        <v>363</v>
      </c>
      <c r="E653" s="108" t="s">
        <v>87</v>
      </c>
      <c r="F653" s="108" t="s">
        <v>749</v>
      </c>
      <c r="G653" s="108">
        <v>30850572</v>
      </c>
      <c r="H653" s="183" t="s">
        <v>749</v>
      </c>
      <c r="I653" s="115">
        <v>8</v>
      </c>
      <c r="J653" s="111">
        <f>VLOOKUP(G653,'[2]Seguimiento WOS TROV'!$H:$L,5,0)</f>
        <v>8</v>
      </c>
      <c r="K653" s="116">
        <f>VLOOKUP(G653,'[2]Seguimiento WOS TROV'!$H:$M,6,0)</f>
        <v>0</v>
      </c>
      <c r="L653" s="116">
        <f>VLOOKUP(G653,'[2]Seguimiento WOS TROV'!$H:$N,7,0)</f>
        <v>0</v>
      </c>
      <c r="M653" s="116">
        <f>VLOOKUP(G653,'[2]Seguimiento WOS TROV'!$H:$O,8,0)</f>
        <v>0</v>
      </c>
      <c r="N653" s="125">
        <f t="shared" si="64"/>
        <v>0</v>
      </c>
      <c r="O653" s="125">
        <f t="shared" si="65"/>
        <v>0</v>
      </c>
      <c r="P653" s="269">
        <v>127.93</v>
      </c>
      <c r="Q653" s="270">
        <f t="shared" si="66"/>
        <v>0</v>
      </c>
      <c r="R653" s="119">
        <v>45610</v>
      </c>
      <c r="S653" s="119"/>
      <c r="T653" s="117">
        <f t="shared" si="61"/>
        <v>45611</v>
      </c>
      <c r="U653" s="117">
        <f t="shared" si="62"/>
        <v>45614</v>
      </c>
      <c r="V653" s="117" t="s">
        <v>573</v>
      </c>
      <c r="W653" s="162" t="s">
        <v>561</v>
      </c>
      <c r="X653" s="162" t="s">
        <v>561</v>
      </c>
      <c r="Y653" s="162" t="e">
        <f>VLOOKUP(G653,[4]Sheet14!$A:$A,1,0)</f>
        <v>#N/A</v>
      </c>
      <c r="Z653" s="108"/>
      <c r="AA653" s="108"/>
      <c r="AB653" s="110"/>
      <c r="AC653" s="118"/>
    </row>
    <row r="654" spans="1:29" s="126" customFormat="1" ht="10.5" x14ac:dyDescent="0.2">
      <c r="A654" s="120" t="str">
        <f t="shared" si="63"/>
        <v>L50-E-48-10-30-80-MULT-70X40POUS270160</v>
      </c>
      <c r="B654" s="121">
        <v>45604</v>
      </c>
      <c r="C654" s="120" t="s">
        <v>1165</v>
      </c>
      <c r="D654" s="278" t="s">
        <v>363</v>
      </c>
      <c r="E654" s="108" t="s">
        <v>87</v>
      </c>
      <c r="F654" s="108" t="s">
        <v>1166</v>
      </c>
      <c r="G654" s="108">
        <v>30850573</v>
      </c>
      <c r="H654" s="183">
        <v>0</v>
      </c>
      <c r="I654" s="115">
        <v>8</v>
      </c>
      <c r="J654" s="111">
        <f>VLOOKUP(G654,'[2]Seguimiento WOS TROV'!$H:$L,5,0)</f>
        <v>8</v>
      </c>
      <c r="K654" s="116">
        <f>VLOOKUP(G654,'[2]Seguimiento WOS TROV'!$H:$M,6,0)</f>
        <v>0</v>
      </c>
      <c r="L654" s="116">
        <f>VLOOKUP(G654,'[2]Seguimiento WOS TROV'!$H:$N,7,0)</f>
        <v>0</v>
      </c>
      <c r="M654" s="116">
        <f>VLOOKUP(G654,'[2]Seguimiento WOS TROV'!$H:$O,8,0)</f>
        <v>0</v>
      </c>
      <c r="N654" s="125">
        <f t="shared" si="64"/>
        <v>0</v>
      </c>
      <c r="O654" s="125">
        <f t="shared" si="65"/>
        <v>0</v>
      </c>
      <c r="P654" s="269">
        <v>134.29</v>
      </c>
      <c r="Q654" s="270">
        <f t="shared" si="66"/>
        <v>0</v>
      </c>
      <c r="R654" s="119">
        <v>45610</v>
      </c>
      <c r="S654" s="119"/>
      <c r="T654" s="117">
        <f t="shared" si="61"/>
        <v>45611</v>
      </c>
      <c r="U654" s="117">
        <f t="shared" si="62"/>
        <v>45614</v>
      </c>
      <c r="V654" s="117" t="s">
        <v>573</v>
      </c>
      <c r="W654" s="162" t="s">
        <v>561</v>
      </c>
      <c r="X654" s="162" t="s">
        <v>561</v>
      </c>
      <c r="Y654" s="162"/>
      <c r="Z654" s="108"/>
      <c r="AA654" s="108"/>
      <c r="AB654" s="110"/>
      <c r="AC654" s="118"/>
    </row>
    <row r="655" spans="1:29" s="126" customFormat="1" ht="10.5" x14ac:dyDescent="0.2">
      <c r="A655" s="120" t="str">
        <f t="shared" si="63"/>
        <v>L50-E-48-12-27-90-MULT-9X9POUS270350</v>
      </c>
      <c r="B655" s="121">
        <v>45604</v>
      </c>
      <c r="C655" s="120" t="s">
        <v>1167</v>
      </c>
      <c r="D655" s="278" t="s">
        <v>363</v>
      </c>
      <c r="E655" s="108" t="s">
        <v>87</v>
      </c>
      <c r="F655" s="108" t="s">
        <v>1168</v>
      </c>
      <c r="G655" s="108">
        <v>30850574</v>
      </c>
      <c r="H655" s="183">
        <v>0</v>
      </c>
      <c r="I655" s="115">
        <v>7</v>
      </c>
      <c r="J655" s="111">
        <f>VLOOKUP(G655,'[2]Seguimiento WOS TROV'!$H:$L,5,0)</f>
        <v>7</v>
      </c>
      <c r="K655" s="116">
        <f>VLOOKUP(G655,'[2]Seguimiento WOS TROV'!$H:$M,6,0)</f>
        <v>0</v>
      </c>
      <c r="L655" s="116">
        <f>VLOOKUP(G655,'[2]Seguimiento WOS TROV'!$H:$N,7,0)</f>
        <v>0</v>
      </c>
      <c r="M655" s="116">
        <f>VLOOKUP(G655,'[2]Seguimiento WOS TROV'!$H:$O,8,0)</f>
        <v>0</v>
      </c>
      <c r="N655" s="125">
        <f t="shared" si="64"/>
        <v>0</v>
      </c>
      <c r="O655" s="125">
        <f t="shared" si="65"/>
        <v>0</v>
      </c>
      <c r="P655" s="269">
        <v>0</v>
      </c>
      <c r="Q655" s="270">
        <f t="shared" si="66"/>
        <v>0</v>
      </c>
      <c r="R655" s="119">
        <v>45610</v>
      </c>
      <c r="S655" s="119"/>
      <c r="T655" s="117">
        <f t="shared" si="61"/>
        <v>45611</v>
      </c>
      <c r="U655" s="117">
        <f t="shared" si="62"/>
        <v>45614</v>
      </c>
      <c r="V655" s="117" t="s">
        <v>573</v>
      </c>
      <c r="W655" s="162" t="s">
        <v>561</v>
      </c>
      <c r="X655" s="162" t="s">
        <v>561</v>
      </c>
      <c r="Y655" s="162" t="e">
        <f>VLOOKUP(G655,[4]Sheet14!$A:$A,1,0)</f>
        <v>#N/A</v>
      </c>
      <c r="Z655" s="108"/>
      <c r="AA655" s="108"/>
      <c r="AB655" s="110"/>
      <c r="AC655" s="118"/>
    </row>
    <row r="656" spans="1:29" s="126" customFormat="1" ht="10.5" x14ac:dyDescent="0.2">
      <c r="A656" s="120" t="str">
        <f t="shared" si="63"/>
        <v>L50-E-48-10-40-80-MULT-55X25POUS270812</v>
      </c>
      <c r="B656" s="121">
        <v>45604</v>
      </c>
      <c r="C656" s="120" t="s">
        <v>1169</v>
      </c>
      <c r="D656" s="278" t="s">
        <v>363</v>
      </c>
      <c r="E656" s="108" t="s">
        <v>87</v>
      </c>
      <c r="F656" s="108" t="s">
        <v>1081</v>
      </c>
      <c r="G656" s="108">
        <v>30850575</v>
      </c>
      <c r="H656" s="183">
        <v>0</v>
      </c>
      <c r="I656" s="115">
        <v>6</v>
      </c>
      <c r="J656" s="111">
        <f>VLOOKUP(G656,'[2]Seguimiento WOS TROV'!$H:$L,5,0)</f>
        <v>6</v>
      </c>
      <c r="K656" s="116">
        <f>VLOOKUP(G656,'[2]Seguimiento WOS TROV'!$H:$M,6,0)</f>
        <v>0</v>
      </c>
      <c r="L656" s="116">
        <f>VLOOKUP(G656,'[2]Seguimiento WOS TROV'!$H:$N,7,0)</f>
        <v>0</v>
      </c>
      <c r="M656" s="116">
        <f>VLOOKUP(G656,'[2]Seguimiento WOS TROV'!$H:$O,8,0)</f>
        <v>0</v>
      </c>
      <c r="N656" s="125">
        <f t="shared" si="64"/>
        <v>0</v>
      </c>
      <c r="O656" s="125">
        <f t="shared" si="65"/>
        <v>0</v>
      </c>
      <c r="P656" s="269">
        <v>0</v>
      </c>
      <c r="Q656" s="270">
        <f t="shared" si="66"/>
        <v>0</v>
      </c>
      <c r="R656" s="119">
        <v>45610</v>
      </c>
      <c r="S656" s="119"/>
      <c r="T656" s="117">
        <f t="shared" si="61"/>
        <v>45611</v>
      </c>
      <c r="U656" s="117">
        <f t="shared" si="62"/>
        <v>45614</v>
      </c>
      <c r="V656" s="117" t="s">
        <v>573</v>
      </c>
      <c r="W656" s="162" t="s">
        <v>561</v>
      </c>
      <c r="X656" s="162" t="s">
        <v>561</v>
      </c>
      <c r="Y656" s="162" t="e">
        <f>VLOOKUP(G656,[4]Sheet14!$A:$A,1,0)</f>
        <v>#N/A</v>
      </c>
      <c r="Z656" s="108"/>
      <c r="AA656" s="108"/>
      <c r="AB656" s="110"/>
      <c r="AC656" s="118"/>
    </row>
    <row r="657" spans="1:29" s="126" customFormat="1" ht="10.5" x14ac:dyDescent="0.2">
      <c r="A657" s="120" t="str">
        <f t="shared" si="63"/>
        <v>L50-E-48-12-40-80-MULT-15X15POUS270884</v>
      </c>
      <c r="B657" s="121">
        <v>45604</v>
      </c>
      <c r="C657" s="120" t="s">
        <v>1170</v>
      </c>
      <c r="D657" s="278" t="s">
        <v>363</v>
      </c>
      <c r="E657" s="108" t="s">
        <v>87</v>
      </c>
      <c r="F657" s="108" t="s">
        <v>1171</v>
      </c>
      <c r="G657" s="108">
        <v>30850576</v>
      </c>
      <c r="H657" s="183">
        <v>0</v>
      </c>
      <c r="I657" s="115">
        <v>6</v>
      </c>
      <c r="J657" s="111">
        <f>VLOOKUP(G657,'[2]Seguimiento WOS TROV'!$H:$L,5,0)</f>
        <v>6</v>
      </c>
      <c r="K657" s="116">
        <f>VLOOKUP(G657,'[2]Seguimiento WOS TROV'!$H:$M,6,0)</f>
        <v>0</v>
      </c>
      <c r="L657" s="116">
        <f>VLOOKUP(G657,'[2]Seguimiento WOS TROV'!$H:$N,7,0)</f>
        <v>0</v>
      </c>
      <c r="M657" s="116">
        <f>VLOOKUP(G657,'[2]Seguimiento WOS TROV'!$H:$O,8,0)</f>
        <v>0</v>
      </c>
      <c r="N657" s="125">
        <f t="shared" si="64"/>
        <v>0</v>
      </c>
      <c r="O657" s="125">
        <f t="shared" si="65"/>
        <v>0</v>
      </c>
      <c r="P657" s="269">
        <v>0</v>
      </c>
      <c r="Q657" s="270">
        <f t="shared" si="66"/>
        <v>0</v>
      </c>
      <c r="R657" s="119">
        <v>45610</v>
      </c>
      <c r="S657" s="119"/>
      <c r="T657" s="117">
        <f t="shared" si="61"/>
        <v>45611</v>
      </c>
      <c r="U657" s="117">
        <f t="shared" si="62"/>
        <v>45614</v>
      </c>
      <c r="V657" s="117" t="s">
        <v>573</v>
      </c>
      <c r="W657" s="162" t="s">
        <v>561</v>
      </c>
      <c r="X657" s="162" t="s">
        <v>561</v>
      </c>
      <c r="Y657" s="162" t="e">
        <f>VLOOKUP(G657,[4]Sheet14!$A:$A,1,0)</f>
        <v>#N/A</v>
      </c>
      <c r="Z657" s="108"/>
      <c r="AA657" s="108"/>
      <c r="AB657" s="110"/>
      <c r="AC657" s="118"/>
    </row>
    <row r="658" spans="1:29" s="126" customFormat="1" ht="10.5" x14ac:dyDescent="0.2">
      <c r="A658" s="120" t="str">
        <f t="shared" si="63"/>
        <v>L50-E-12-12-30-80-MULT-9X9POUS271247</v>
      </c>
      <c r="B658" s="121">
        <v>45604</v>
      </c>
      <c r="C658" s="120" t="s">
        <v>1172</v>
      </c>
      <c r="D658" s="278" t="s">
        <v>362</v>
      </c>
      <c r="E658" s="108" t="s">
        <v>87</v>
      </c>
      <c r="F658" s="108" t="s">
        <v>1173</v>
      </c>
      <c r="G658" s="108">
        <v>30850577</v>
      </c>
      <c r="H658" s="183">
        <v>0</v>
      </c>
      <c r="I658" s="115">
        <v>4</v>
      </c>
      <c r="J658" s="111">
        <f>VLOOKUP(G658,'[2]Seguimiento WOS TROV'!$H:$L,5,0)</f>
        <v>4</v>
      </c>
      <c r="K658" s="116">
        <f>VLOOKUP(G658,'[2]Seguimiento WOS TROV'!$H:$M,6,0)</f>
        <v>0</v>
      </c>
      <c r="L658" s="116">
        <f>VLOOKUP(G658,'[2]Seguimiento WOS TROV'!$H:$N,7,0)</f>
        <v>0</v>
      </c>
      <c r="M658" s="116">
        <f>VLOOKUP(G658,'[2]Seguimiento WOS TROV'!$H:$O,8,0)</f>
        <v>0</v>
      </c>
      <c r="N658" s="125">
        <f t="shared" si="64"/>
        <v>0</v>
      </c>
      <c r="O658" s="125">
        <f t="shared" si="65"/>
        <v>0</v>
      </c>
      <c r="P658" s="269">
        <v>0</v>
      </c>
      <c r="Q658" s="270">
        <f t="shared" si="66"/>
        <v>0</v>
      </c>
      <c r="R658" s="119">
        <v>45610</v>
      </c>
      <c r="S658" s="119"/>
      <c r="T658" s="117">
        <f t="shared" ref="T658:T724" si="67">WORKDAY(R658,1)</f>
        <v>45611</v>
      </c>
      <c r="U658" s="117">
        <f t="shared" si="62"/>
        <v>45614</v>
      </c>
      <c r="V658" s="117" t="s">
        <v>573</v>
      </c>
      <c r="W658" s="162" t="s">
        <v>561</v>
      </c>
      <c r="X658" s="162" t="s">
        <v>561</v>
      </c>
      <c r="Y658" s="162"/>
      <c r="Z658" s="108"/>
      <c r="AA658" s="108"/>
      <c r="AB658" s="110"/>
      <c r="AC658" s="118"/>
    </row>
    <row r="659" spans="1:29" s="126" customFormat="1" ht="10.5" x14ac:dyDescent="0.2">
      <c r="A659" s="120" t="str">
        <f t="shared" si="63"/>
        <v>L50-E-48-06-30-80-MULT-9X59POUS269967</v>
      </c>
      <c r="B659" s="121">
        <v>45604</v>
      </c>
      <c r="C659" s="120" t="s">
        <v>1174</v>
      </c>
      <c r="D659" s="278" t="s">
        <v>363</v>
      </c>
      <c r="E659" s="108" t="s">
        <v>87</v>
      </c>
      <c r="F659" s="108" t="s">
        <v>1175</v>
      </c>
      <c r="G659" s="108">
        <v>30850578</v>
      </c>
      <c r="H659" s="183">
        <v>0</v>
      </c>
      <c r="I659" s="115">
        <v>4</v>
      </c>
      <c r="J659" s="111">
        <f>VLOOKUP(G659,'[2]Seguimiento WOS TROV'!$H:$L,5,0)</f>
        <v>4</v>
      </c>
      <c r="K659" s="116">
        <f>VLOOKUP(G659,'[2]Seguimiento WOS TROV'!$H:$M,6,0)</f>
        <v>0</v>
      </c>
      <c r="L659" s="116">
        <f>VLOOKUP(G659,'[2]Seguimiento WOS TROV'!$H:$N,7,0)</f>
        <v>0</v>
      </c>
      <c r="M659" s="116">
        <f>VLOOKUP(G659,'[2]Seguimiento WOS TROV'!$H:$O,8,0)</f>
        <v>0</v>
      </c>
      <c r="N659" s="125">
        <f t="shared" si="64"/>
        <v>0</v>
      </c>
      <c r="O659" s="125">
        <f t="shared" si="65"/>
        <v>0</v>
      </c>
      <c r="P659" s="269">
        <v>135.03</v>
      </c>
      <c r="Q659" s="270">
        <f t="shared" si="66"/>
        <v>0</v>
      </c>
      <c r="R659" s="119">
        <v>45610</v>
      </c>
      <c r="S659" s="119"/>
      <c r="T659" s="117">
        <f t="shared" si="67"/>
        <v>45611</v>
      </c>
      <c r="U659" s="117">
        <f t="shared" si="62"/>
        <v>45614</v>
      </c>
      <c r="V659" s="117" t="s">
        <v>573</v>
      </c>
      <c r="W659" s="162" t="s">
        <v>561</v>
      </c>
      <c r="X659" s="162" t="s">
        <v>561</v>
      </c>
      <c r="Y659" s="162"/>
      <c r="Z659" s="108"/>
      <c r="AA659" s="108"/>
      <c r="AB659" s="110"/>
      <c r="AC659" s="118"/>
    </row>
    <row r="660" spans="1:29" s="126" customFormat="1" ht="10.5" x14ac:dyDescent="0.2">
      <c r="A660" s="120" t="str">
        <f t="shared" si="63"/>
        <v>L50-E-48-12-30-80-MULT-40X60POUS270260</v>
      </c>
      <c r="B660" s="121">
        <v>45604</v>
      </c>
      <c r="C660" s="120" t="s">
        <v>1176</v>
      </c>
      <c r="D660" s="278" t="s">
        <v>363</v>
      </c>
      <c r="E660" s="108" t="s">
        <v>87</v>
      </c>
      <c r="F660" s="108" t="s">
        <v>1177</v>
      </c>
      <c r="G660" s="108">
        <v>30850579</v>
      </c>
      <c r="H660" s="183">
        <v>0</v>
      </c>
      <c r="I660" s="115">
        <v>4</v>
      </c>
      <c r="J660" s="111">
        <f>VLOOKUP(G660,'[2]Seguimiento WOS TROV'!$H:$L,5,0)</f>
        <v>4</v>
      </c>
      <c r="K660" s="116">
        <f>VLOOKUP(G660,'[2]Seguimiento WOS TROV'!$H:$M,6,0)</f>
        <v>0</v>
      </c>
      <c r="L660" s="116">
        <f>VLOOKUP(G660,'[2]Seguimiento WOS TROV'!$H:$N,7,0)</f>
        <v>0</v>
      </c>
      <c r="M660" s="116">
        <f>VLOOKUP(G660,'[2]Seguimiento WOS TROV'!$H:$O,8,0)</f>
        <v>0</v>
      </c>
      <c r="N660" s="125">
        <f t="shared" si="64"/>
        <v>0</v>
      </c>
      <c r="O660" s="125">
        <f t="shared" si="65"/>
        <v>0</v>
      </c>
      <c r="P660" s="269">
        <v>0</v>
      </c>
      <c r="Q660" s="270">
        <f t="shared" si="66"/>
        <v>0</v>
      </c>
      <c r="R660" s="119">
        <v>45610</v>
      </c>
      <c r="S660" s="119"/>
      <c r="T660" s="117">
        <f t="shared" si="67"/>
        <v>45611</v>
      </c>
      <c r="U660" s="117">
        <f t="shared" si="62"/>
        <v>45614</v>
      </c>
      <c r="V660" s="117" t="s">
        <v>573</v>
      </c>
      <c r="W660" s="162" t="s">
        <v>561</v>
      </c>
      <c r="X660" s="162" t="s">
        <v>561</v>
      </c>
      <c r="Y660" s="162"/>
      <c r="Z660" s="108"/>
      <c r="AA660" s="108"/>
      <c r="AB660" s="110"/>
      <c r="AC660" s="118"/>
    </row>
    <row r="661" spans="1:29" s="126" customFormat="1" ht="10.5" x14ac:dyDescent="0.2">
      <c r="A661" s="120" t="str">
        <f t="shared" si="63"/>
        <v>L50-E-48-06-27-90-MULT-9X9POUS270810</v>
      </c>
      <c r="B661" s="121">
        <v>45604</v>
      </c>
      <c r="C661" s="120" t="s">
        <v>1178</v>
      </c>
      <c r="D661" s="278" t="s">
        <v>363</v>
      </c>
      <c r="E661" s="108" t="s">
        <v>87</v>
      </c>
      <c r="F661" s="108" t="s">
        <v>1179</v>
      </c>
      <c r="G661" s="108">
        <v>30850580</v>
      </c>
      <c r="H661" s="183">
        <v>0</v>
      </c>
      <c r="I661" s="115">
        <v>3</v>
      </c>
      <c r="J661" s="111">
        <f>VLOOKUP(G661,'[2]Seguimiento WOS TROV'!$H:$L,5,0)</f>
        <v>3</v>
      </c>
      <c r="K661" s="116">
        <f>VLOOKUP(G661,'[2]Seguimiento WOS TROV'!$H:$M,6,0)</f>
        <v>0</v>
      </c>
      <c r="L661" s="116">
        <f>VLOOKUP(G661,'[2]Seguimiento WOS TROV'!$H:$N,7,0)</f>
        <v>0</v>
      </c>
      <c r="M661" s="116">
        <f>VLOOKUP(G661,'[2]Seguimiento WOS TROV'!$H:$O,8,0)</f>
        <v>0</v>
      </c>
      <c r="N661" s="125">
        <f t="shared" si="64"/>
        <v>0</v>
      </c>
      <c r="O661" s="125">
        <f t="shared" si="65"/>
        <v>0</v>
      </c>
      <c r="P661" s="269">
        <v>0</v>
      </c>
      <c r="Q661" s="270">
        <f t="shared" si="66"/>
        <v>0</v>
      </c>
      <c r="R661" s="119">
        <v>45610</v>
      </c>
      <c r="S661" s="119"/>
      <c r="T661" s="117">
        <f t="shared" si="67"/>
        <v>45611</v>
      </c>
      <c r="U661" s="117">
        <f t="shared" si="62"/>
        <v>45614</v>
      </c>
      <c r="V661" s="117" t="s">
        <v>573</v>
      </c>
      <c r="W661" s="162" t="s">
        <v>561</v>
      </c>
      <c r="X661" s="162" t="s">
        <v>561</v>
      </c>
      <c r="Y661" s="162" t="e">
        <f>VLOOKUP(G661,[4]Sheet14!$A:$A,1,0)</f>
        <v>#N/A</v>
      </c>
      <c r="Z661" s="108"/>
      <c r="AA661" s="108"/>
      <c r="AB661" s="110"/>
      <c r="AC661" s="118"/>
    </row>
    <row r="662" spans="1:29" s="126" customFormat="1" ht="10.5" x14ac:dyDescent="0.2">
      <c r="A662" s="120" t="str">
        <f t="shared" si="63"/>
        <v>L50-E-48-08-27-90-MULT-120POUS270255</v>
      </c>
      <c r="B662" s="121">
        <v>45604</v>
      </c>
      <c r="C662" s="120" t="s">
        <v>1180</v>
      </c>
      <c r="D662" s="278" t="s">
        <v>363</v>
      </c>
      <c r="E662" s="108" t="s">
        <v>87</v>
      </c>
      <c r="F662" s="108" t="s">
        <v>1038</v>
      </c>
      <c r="G662" s="108">
        <v>30850581</v>
      </c>
      <c r="H662" s="183">
        <v>0</v>
      </c>
      <c r="I662" s="115">
        <v>3</v>
      </c>
      <c r="J662" s="111">
        <f>VLOOKUP(G662,'[2]Seguimiento WOS TROV'!$H:$L,5,0)</f>
        <v>3</v>
      </c>
      <c r="K662" s="116">
        <f>VLOOKUP(G662,'[2]Seguimiento WOS TROV'!$H:$M,6,0)</f>
        <v>0</v>
      </c>
      <c r="L662" s="116">
        <f>VLOOKUP(G662,'[2]Seguimiento WOS TROV'!$H:$N,7,0)</f>
        <v>0</v>
      </c>
      <c r="M662" s="116">
        <f>VLOOKUP(G662,'[2]Seguimiento WOS TROV'!$H:$O,8,0)</f>
        <v>0</v>
      </c>
      <c r="N662" s="125">
        <f t="shared" si="64"/>
        <v>0</v>
      </c>
      <c r="O662" s="125">
        <f t="shared" si="65"/>
        <v>0</v>
      </c>
      <c r="P662" s="269">
        <v>0</v>
      </c>
      <c r="Q662" s="270">
        <f t="shared" si="66"/>
        <v>0</v>
      </c>
      <c r="R662" s="119">
        <v>45610</v>
      </c>
      <c r="S662" s="119"/>
      <c r="T662" s="117">
        <f t="shared" si="67"/>
        <v>45611</v>
      </c>
      <c r="U662" s="117">
        <f t="shared" ref="U662:U725" si="68">WORKDAY(T662,1)</f>
        <v>45614</v>
      </c>
      <c r="V662" s="117" t="s">
        <v>560</v>
      </c>
      <c r="W662" s="162" t="s">
        <v>561</v>
      </c>
      <c r="X662" s="162" t="s">
        <v>561</v>
      </c>
      <c r="Y662" s="162"/>
      <c r="Z662" s="108"/>
      <c r="AA662" s="108"/>
      <c r="AB662" s="110"/>
      <c r="AC662" s="118"/>
    </row>
    <row r="663" spans="1:29" s="126" customFormat="1" ht="10.5" x14ac:dyDescent="0.2">
      <c r="A663" s="120" t="str">
        <f t="shared" si="63"/>
        <v>L50-E-48-08-40-80-MULT-40X60POUS270698</v>
      </c>
      <c r="B663" s="121">
        <v>45604</v>
      </c>
      <c r="C663" s="120" t="s">
        <v>1181</v>
      </c>
      <c r="D663" s="278" t="s">
        <v>363</v>
      </c>
      <c r="E663" s="108" t="s">
        <v>87</v>
      </c>
      <c r="F663" s="108" t="s">
        <v>1092</v>
      </c>
      <c r="G663" s="108">
        <v>30850582</v>
      </c>
      <c r="H663" s="183">
        <v>0</v>
      </c>
      <c r="I663" s="115">
        <v>3</v>
      </c>
      <c r="J663" s="111">
        <f>VLOOKUP(G663,'[2]Seguimiento WOS TROV'!$H:$L,5,0)</f>
        <v>3</v>
      </c>
      <c r="K663" s="116">
        <f>VLOOKUP(G663,'[2]Seguimiento WOS TROV'!$H:$M,6,0)</f>
        <v>0</v>
      </c>
      <c r="L663" s="116">
        <f>VLOOKUP(G663,'[2]Seguimiento WOS TROV'!$H:$N,7,0)</f>
        <v>0</v>
      </c>
      <c r="M663" s="116">
        <f>VLOOKUP(G663,'[2]Seguimiento WOS TROV'!$H:$O,8,0)</f>
        <v>0</v>
      </c>
      <c r="N663" s="125">
        <f t="shared" si="64"/>
        <v>0</v>
      </c>
      <c r="O663" s="125">
        <f t="shared" si="65"/>
        <v>0</v>
      </c>
      <c r="P663" s="269">
        <v>0</v>
      </c>
      <c r="Q663" s="270">
        <f t="shared" si="66"/>
        <v>0</v>
      </c>
      <c r="R663" s="119">
        <v>45610</v>
      </c>
      <c r="S663" s="119"/>
      <c r="T663" s="117">
        <f t="shared" si="67"/>
        <v>45611</v>
      </c>
      <c r="U663" s="117">
        <f t="shared" si="68"/>
        <v>45614</v>
      </c>
      <c r="V663" s="117" t="s">
        <v>560</v>
      </c>
      <c r="W663" s="162" t="s">
        <v>561</v>
      </c>
      <c r="X663" s="162" t="s">
        <v>561</v>
      </c>
      <c r="Y663" s="162"/>
      <c r="Z663" s="108"/>
      <c r="AA663" s="108"/>
      <c r="AB663" s="110"/>
      <c r="AC663" s="118"/>
    </row>
    <row r="664" spans="1:29" s="126" customFormat="1" ht="10.5" x14ac:dyDescent="0.2">
      <c r="A664" s="120" t="str">
        <f t="shared" si="63"/>
        <v>L50-E-12-06-30-80-MULT-25X25POUS271057</v>
      </c>
      <c r="B664" s="121">
        <v>45604</v>
      </c>
      <c r="C664" s="120" t="s">
        <v>638</v>
      </c>
      <c r="D664" s="278" t="s">
        <v>362</v>
      </c>
      <c r="E664" s="108" t="s">
        <v>87</v>
      </c>
      <c r="F664" s="108" t="s">
        <v>1182</v>
      </c>
      <c r="G664" s="108">
        <v>30850583</v>
      </c>
      <c r="H664" s="183">
        <v>0</v>
      </c>
      <c r="I664" s="115">
        <v>2</v>
      </c>
      <c r="J664" s="111">
        <f>VLOOKUP(G664,'[2]Seguimiento WOS TROV'!$H:$L,5,0)</f>
        <v>2</v>
      </c>
      <c r="K664" s="116">
        <f>VLOOKUP(G664,'[2]Seguimiento WOS TROV'!$H:$M,6,0)</f>
        <v>0</v>
      </c>
      <c r="L664" s="116">
        <f>VLOOKUP(G664,'[2]Seguimiento WOS TROV'!$H:$N,7,0)</f>
        <v>0</v>
      </c>
      <c r="M664" s="116">
        <f>VLOOKUP(G664,'[2]Seguimiento WOS TROV'!$H:$O,8,0)</f>
        <v>0</v>
      </c>
      <c r="N664" s="125">
        <f t="shared" si="64"/>
        <v>0</v>
      </c>
      <c r="O664" s="125">
        <f t="shared" si="65"/>
        <v>0</v>
      </c>
      <c r="P664" s="269">
        <v>0</v>
      </c>
      <c r="Q664" s="270">
        <f t="shared" si="66"/>
        <v>0</v>
      </c>
      <c r="R664" s="119">
        <v>45610</v>
      </c>
      <c r="S664" s="119"/>
      <c r="T664" s="117">
        <f t="shared" si="67"/>
        <v>45611</v>
      </c>
      <c r="U664" s="117">
        <f t="shared" si="68"/>
        <v>45614</v>
      </c>
      <c r="V664" s="117" t="s">
        <v>560</v>
      </c>
      <c r="W664" s="162" t="s">
        <v>561</v>
      </c>
      <c r="X664" s="162" t="s">
        <v>561</v>
      </c>
      <c r="Y664" s="162"/>
      <c r="Z664" s="108"/>
      <c r="AA664" s="108"/>
      <c r="AB664" s="110"/>
      <c r="AC664" s="118"/>
    </row>
    <row r="665" spans="1:29" s="126" customFormat="1" ht="10.5" x14ac:dyDescent="0.2">
      <c r="A665" s="120" t="str">
        <f t="shared" si="63"/>
        <v>L50-E-12-08-40-80-MULT-40X60POUS270931</v>
      </c>
      <c r="B665" s="121">
        <v>45604</v>
      </c>
      <c r="C665" s="120" t="s">
        <v>1091</v>
      </c>
      <c r="D665" s="278" t="s">
        <v>362</v>
      </c>
      <c r="E665" s="108" t="s">
        <v>87</v>
      </c>
      <c r="F665" s="108" t="s">
        <v>1183</v>
      </c>
      <c r="G665" s="108">
        <v>30850584</v>
      </c>
      <c r="H665" s="183">
        <v>0</v>
      </c>
      <c r="I665" s="115">
        <v>2</v>
      </c>
      <c r="J665" s="111">
        <f>VLOOKUP(G665,'[2]Seguimiento WOS TROV'!$H:$L,5,0)</f>
        <v>2</v>
      </c>
      <c r="K665" s="116">
        <f>VLOOKUP(G665,'[2]Seguimiento WOS TROV'!$H:$M,6,0)</f>
        <v>0</v>
      </c>
      <c r="L665" s="116">
        <f>VLOOKUP(G665,'[2]Seguimiento WOS TROV'!$H:$N,7,0)</f>
        <v>0</v>
      </c>
      <c r="M665" s="116">
        <f>VLOOKUP(G665,'[2]Seguimiento WOS TROV'!$H:$O,8,0)</f>
        <v>0</v>
      </c>
      <c r="N665" s="125">
        <f t="shared" si="64"/>
        <v>0</v>
      </c>
      <c r="O665" s="125">
        <f t="shared" si="65"/>
        <v>0</v>
      </c>
      <c r="P665" s="269">
        <v>46.88</v>
      </c>
      <c r="Q665" s="270">
        <f t="shared" si="66"/>
        <v>0</v>
      </c>
      <c r="R665" s="119">
        <v>45610</v>
      </c>
      <c r="S665" s="119"/>
      <c r="T665" s="117">
        <f t="shared" si="67"/>
        <v>45611</v>
      </c>
      <c r="U665" s="117">
        <f t="shared" si="68"/>
        <v>45614</v>
      </c>
      <c r="V665" s="117" t="s">
        <v>560</v>
      </c>
      <c r="W665" s="162" t="s">
        <v>561</v>
      </c>
      <c r="X665" s="162" t="s">
        <v>561</v>
      </c>
      <c r="Y665" s="162"/>
      <c r="Z665" s="108"/>
      <c r="AA665" s="108"/>
      <c r="AB665" s="110"/>
      <c r="AC665" s="118"/>
    </row>
    <row r="666" spans="1:29" s="126" customFormat="1" ht="10.5" x14ac:dyDescent="0.2">
      <c r="A666" s="120" t="str">
        <f t="shared" si="63"/>
        <v>L50-E-48-06-27-90-MULT-15X35POUS270820</v>
      </c>
      <c r="B666" s="121">
        <v>45604</v>
      </c>
      <c r="C666" s="120" t="s">
        <v>1184</v>
      </c>
      <c r="D666" s="278" t="s">
        <v>363</v>
      </c>
      <c r="E666" s="108" t="s">
        <v>87</v>
      </c>
      <c r="F666" s="108" t="s">
        <v>1047</v>
      </c>
      <c r="G666" s="108">
        <v>30850585</v>
      </c>
      <c r="H666" s="183">
        <v>0</v>
      </c>
      <c r="I666" s="115">
        <v>2</v>
      </c>
      <c r="J666" s="111">
        <f>VLOOKUP(G666,'[2]Seguimiento WOS TROV'!$H:$L,5,0)</f>
        <v>2</v>
      </c>
      <c r="K666" s="116">
        <f>VLOOKUP(G666,'[2]Seguimiento WOS TROV'!$H:$M,6,0)</f>
        <v>0</v>
      </c>
      <c r="L666" s="116">
        <f>VLOOKUP(G666,'[2]Seguimiento WOS TROV'!$H:$N,7,0)</f>
        <v>0</v>
      </c>
      <c r="M666" s="116">
        <f>VLOOKUP(G666,'[2]Seguimiento WOS TROV'!$H:$O,8,0)</f>
        <v>0</v>
      </c>
      <c r="N666" s="125">
        <f t="shared" si="64"/>
        <v>0</v>
      </c>
      <c r="O666" s="125">
        <f t="shared" si="65"/>
        <v>0</v>
      </c>
      <c r="P666" s="269">
        <v>0</v>
      </c>
      <c r="Q666" s="270">
        <f t="shared" si="66"/>
        <v>0</v>
      </c>
      <c r="R666" s="119">
        <v>45610</v>
      </c>
      <c r="S666" s="119"/>
      <c r="T666" s="117">
        <f t="shared" si="67"/>
        <v>45611</v>
      </c>
      <c r="U666" s="117">
        <f t="shared" si="68"/>
        <v>45614</v>
      </c>
      <c r="V666" s="117" t="s">
        <v>573</v>
      </c>
      <c r="W666" s="162" t="s">
        <v>561</v>
      </c>
      <c r="X666" s="162" t="s">
        <v>561</v>
      </c>
      <c r="Y666" s="162"/>
      <c r="Z666" s="108"/>
      <c r="AA666" s="108"/>
      <c r="AB666" s="110"/>
      <c r="AC666" s="118"/>
    </row>
    <row r="667" spans="1:29" s="126" customFormat="1" ht="10.5" x14ac:dyDescent="0.2">
      <c r="A667" s="120" t="str">
        <f t="shared" si="63"/>
        <v>L50-E-12-08-27-90-MULT-120POUS270916</v>
      </c>
      <c r="B667" s="121">
        <v>45604</v>
      </c>
      <c r="C667" s="120" t="s">
        <v>1037</v>
      </c>
      <c r="D667" s="278" t="s">
        <v>362</v>
      </c>
      <c r="E667" s="108" t="s">
        <v>87</v>
      </c>
      <c r="F667" s="108" t="s">
        <v>1185</v>
      </c>
      <c r="G667" s="108">
        <v>30850586</v>
      </c>
      <c r="H667" s="183">
        <v>0</v>
      </c>
      <c r="I667" s="115">
        <v>1</v>
      </c>
      <c r="J667" s="111">
        <f>VLOOKUP(G667,'[2]Seguimiento WOS TROV'!$H:$L,5,0)</f>
        <v>1</v>
      </c>
      <c r="K667" s="116">
        <f>VLOOKUP(G667,'[2]Seguimiento WOS TROV'!$H:$M,6,0)</f>
        <v>0</v>
      </c>
      <c r="L667" s="116">
        <f>VLOOKUP(G667,'[2]Seguimiento WOS TROV'!$H:$N,7,0)</f>
        <v>0</v>
      </c>
      <c r="M667" s="116">
        <f>VLOOKUP(G667,'[2]Seguimiento WOS TROV'!$H:$O,8,0)</f>
        <v>0</v>
      </c>
      <c r="N667" s="125">
        <f t="shared" si="64"/>
        <v>0</v>
      </c>
      <c r="O667" s="125">
        <f t="shared" si="65"/>
        <v>0</v>
      </c>
      <c r="P667" s="269">
        <v>0</v>
      </c>
      <c r="Q667" s="270">
        <f t="shared" si="66"/>
        <v>0</v>
      </c>
      <c r="R667" s="119">
        <v>45610</v>
      </c>
      <c r="S667" s="119"/>
      <c r="T667" s="117">
        <f t="shared" si="67"/>
        <v>45611</v>
      </c>
      <c r="U667" s="117">
        <f t="shared" si="68"/>
        <v>45614</v>
      </c>
      <c r="V667" s="117" t="s">
        <v>560</v>
      </c>
      <c r="W667" s="162" t="s">
        <v>561</v>
      </c>
      <c r="X667" s="162" t="s">
        <v>561</v>
      </c>
      <c r="Y667" s="162"/>
      <c r="Z667" s="108"/>
      <c r="AA667" s="108"/>
      <c r="AB667" s="110"/>
      <c r="AC667" s="118"/>
    </row>
    <row r="668" spans="1:29" s="126" customFormat="1" ht="10.5" x14ac:dyDescent="0.2">
      <c r="A668" s="120" t="str">
        <f t="shared" si="63"/>
        <v>L50-E-12-10-22-80-MULT-15X15POUS270817</v>
      </c>
      <c r="B668" s="121">
        <v>45604</v>
      </c>
      <c r="C668" s="120" t="s">
        <v>1186</v>
      </c>
      <c r="D668" s="278" t="s">
        <v>362</v>
      </c>
      <c r="E668" s="108" t="s">
        <v>87</v>
      </c>
      <c r="F668" s="108" t="s">
        <v>1187</v>
      </c>
      <c r="G668" s="108">
        <v>30850587</v>
      </c>
      <c r="H668" s="183">
        <v>0</v>
      </c>
      <c r="I668" s="115">
        <v>1</v>
      </c>
      <c r="J668" s="111">
        <f>VLOOKUP(G668,'[2]Seguimiento WOS TROV'!$H:$L,5,0)</f>
        <v>1</v>
      </c>
      <c r="K668" s="116">
        <f>VLOOKUP(G668,'[2]Seguimiento WOS TROV'!$H:$M,6,0)</f>
        <v>0</v>
      </c>
      <c r="L668" s="116">
        <f>VLOOKUP(G668,'[2]Seguimiento WOS TROV'!$H:$N,7,0)</f>
        <v>0</v>
      </c>
      <c r="M668" s="116">
        <f>VLOOKUP(G668,'[2]Seguimiento WOS TROV'!$H:$O,8,0)</f>
        <v>0</v>
      </c>
      <c r="N668" s="125">
        <f t="shared" si="64"/>
        <v>0</v>
      </c>
      <c r="O668" s="125">
        <f t="shared" si="65"/>
        <v>0</v>
      </c>
      <c r="P668" s="269">
        <v>0</v>
      </c>
      <c r="Q668" s="270">
        <f t="shared" si="66"/>
        <v>0</v>
      </c>
      <c r="R668" s="119">
        <v>45610</v>
      </c>
      <c r="S668" s="119"/>
      <c r="T668" s="117">
        <f t="shared" si="67"/>
        <v>45611</v>
      </c>
      <c r="U668" s="117">
        <f t="shared" si="68"/>
        <v>45614</v>
      </c>
      <c r="V668" s="117" t="s">
        <v>560</v>
      </c>
      <c r="W668" s="162" t="s">
        <v>561</v>
      </c>
      <c r="X668" s="162" t="s">
        <v>561</v>
      </c>
      <c r="Y668" s="162"/>
      <c r="Z668" s="108"/>
      <c r="AA668" s="108"/>
      <c r="AB668" s="110"/>
      <c r="AC668" s="118"/>
    </row>
    <row r="669" spans="1:29" s="126" customFormat="1" ht="10.5" x14ac:dyDescent="0.2">
      <c r="A669" s="120" t="str">
        <f t="shared" si="63"/>
        <v>L50-E-12-10-27-90-MULT-15X15POUS270430</v>
      </c>
      <c r="B669" s="121">
        <v>45604</v>
      </c>
      <c r="C669" s="120" t="s">
        <v>1188</v>
      </c>
      <c r="D669" s="278" t="s">
        <v>362</v>
      </c>
      <c r="E669" s="108" t="s">
        <v>87</v>
      </c>
      <c r="F669" s="108" t="s">
        <v>704</v>
      </c>
      <c r="G669" s="108">
        <v>30850588</v>
      </c>
      <c r="H669" s="183">
        <v>0</v>
      </c>
      <c r="I669" s="115">
        <v>1</v>
      </c>
      <c r="J669" s="111">
        <f>VLOOKUP(G669,'[2]Seguimiento WOS TROV'!$H:$L,5,0)</f>
        <v>1</v>
      </c>
      <c r="K669" s="116">
        <f>VLOOKUP(G669,'[2]Seguimiento WOS TROV'!$H:$M,6,0)</f>
        <v>0</v>
      </c>
      <c r="L669" s="116">
        <f>VLOOKUP(G669,'[2]Seguimiento WOS TROV'!$H:$N,7,0)</f>
        <v>0</v>
      </c>
      <c r="M669" s="116">
        <f>VLOOKUP(G669,'[2]Seguimiento WOS TROV'!$H:$O,8,0)</f>
        <v>0</v>
      </c>
      <c r="N669" s="125">
        <f t="shared" si="64"/>
        <v>0</v>
      </c>
      <c r="O669" s="125">
        <f t="shared" si="65"/>
        <v>0</v>
      </c>
      <c r="P669" s="269">
        <v>0</v>
      </c>
      <c r="Q669" s="270">
        <f t="shared" si="66"/>
        <v>0</v>
      </c>
      <c r="R669" s="119">
        <v>45610</v>
      </c>
      <c r="S669" s="119"/>
      <c r="T669" s="117">
        <f t="shared" si="67"/>
        <v>45611</v>
      </c>
      <c r="U669" s="117">
        <f t="shared" si="68"/>
        <v>45614</v>
      </c>
      <c r="V669" s="117" t="s">
        <v>560</v>
      </c>
      <c r="W669" s="162" t="s">
        <v>561</v>
      </c>
      <c r="X669" s="162" t="s">
        <v>561</v>
      </c>
      <c r="Y669" s="162"/>
      <c r="Z669" s="108"/>
      <c r="AA669" s="108"/>
      <c r="AB669" s="110"/>
      <c r="AC669" s="118"/>
    </row>
    <row r="670" spans="1:29" s="126" customFormat="1" ht="10.5" x14ac:dyDescent="0.2">
      <c r="A670" s="120" t="str">
        <f t="shared" si="63"/>
        <v>L50-E-12-10-27-90-MULT-25X45POUS270991</v>
      </c>
      <c r="B670" s="121">
        <v>45604</v>
      </c>
      <c r="C670" s="120" t="s">
        <v>1189</v>
      </c>
      <c r="D670" s="278" t="s">
        <v>362</v>
      </c>
      <c r="E670" s="108" t="s">
        <v>87</v>
      </c>
      <c r="F670" s="108" t="s">
        <v>1190</v>
      </c>
      <c r="G670" s="108">
        <v>30850589</v>
      </c>
      <c r="H670" s="183">
        <v>0</v>
      </c>
      <c r="I670" s="115">
        <v>1</v>
      </c>
      <c r="J670" s="111">
        <f>VLOOKUP(G670,'[2]Seguimiento WOS TROV'!$H:$L,5,0)</f>
        <v>1</v>
      </c>
      <c r="K670" s="116">
        <f>VLOOKUP(G670,'[2]Seguimiento WOS TROV'!$H:$M,6,0)</f>
        <v>0</v>
      </c>
      <c r="L670" s="116">
        <f>VLOOKUP(G670,'[2]Seguimiento WOS TROV'!$H:$N,7,0)</f>
        <v>0</v>
      </c>
      <c r="M670" s="116">
        <f>VLOOKUP(G670,'[2]Seguimiento WOS TROV'!$H:$O,8,0)</f>
        <v>0</v>
      </c>
      <c r="N670" s="125">
        <f t="shared" si="64"/>
        <v>0</v>
      </c>
      <c r="O670" s="125">
        <f t="shared" si="65"/>
        <v>0</v>
      </c>
      <c r="P670" s="269">
        <v>0</v>
      </c>
      <c r="Q670" s="270">
        <f t="shared" si="66"/>
        <v>0</v>
      </c>
      <c r="R670" s="119">
        <v>45610</v>
      </c>
      <c r="S670" s="119"/>
      <c r="T670" s="117">
        <f t="shared" si="67"/>
        <v>45611</v>
      </c>
      <c r="U670" s="117">
        <f t="shared" si="68"/>
        <v>45614</v>
      </c>
      <c r="V670" s="117" t="s">
        <v>560</v>
      </c>
      <c r="W670" s="162" t="s">
        <v>561</v>
      </c>
      <c r="X670" s="162" t="s">
        <v>561</v>
      </c>
      <c r="Y670" s="162"/>
      <c r="Z670" s="108"/>
      <c r="AA670" s="108"/>
      <c r="AB670" s="110"/>
      <c r="AC670" s="118"/>
    </row>
    <row r="671" spans="1:29" s="126" customFormat="1" ht="10.5" x14ac:dyDescent="0.2">
      <c r="A671" s="120" t="str">
        <f t="shared" si="63"/>
        <v>L50-E-12-12-40-90-MULT-9X29POUS270565</v>
      </c>
      <c r="B671" s="121">
        <v>45604</v>
      </c>
      <c r="C671" s="120" t="s">
        <v>1191</v>
      </c>
      <c r="D671" s="278" t="s">
        <v>362</v>
      </c>
      <c r="E671" s="108" t="s">
        <v>87</v>
      </c>
      <c r="F671" s="108" t="s">
        <v>1192</v>
      </c>
      <c r="G671" s="108">
        <v>30850590</v>
      </c>
      <c r="H671" s="183">
        <v>0</v>
      </c>
      <c r="I671" s="115">
        <v>1</v>
      </c>
      <c r="J671" s="111">
        <f>VLOOKUP(G671,'[2]Seguimiento WOS TROV'!$H:$L,5,0)</f>
        <v>1</v>
      </c>
      <c r="K671" s="116">
        <f>VLOOKUP(G671,'[2]Seguimiento WOS TROV'!$H:$M,6,0)</f>
        <v>0</v>
      </c>
      <c r="L671" s="116">
        <f>VLOOKUP(G671,'[2]Seguimiento WOS TROV'!$H:$N,7,0)</f>
        <v>0</v>
      </c>
      <c r="M671" s="116">
        <f>VLOOKUP(G671,'[2]Seguimiento WOS TROV'!$H:$O,8,0)</f>
        <v>0</v>
      </c>
      <c r="N671" s="125">
        <f t="shared" si="64"/>
        <v>0</v>
      </c>
      <c r="O671" s="125">
        <f t="shared" si="65"/>
        <v>0</v>
      </c>
      <c r="P671" s="269">
        <v>0</v>
      </c>
      <c r="Q671" s="270">
        <f t="shared" si="66"/>
        <v>0</v>
      </c>
      <c r="R671" s="119">
        <v>45610</v>
      </c>
      <c r="S671" s="119"/>
      <c r="T671" s="117">
        <f t="shared" si="67"/>
        <v>45611</v>
      </c>
      <c r="U671" s="117">
        <f t="shared" si="68"/>
        <v>45614</v>
      </c>
      <c r="V671" s="117" t="s">
        <v>560</v>
      </c>
      <c r="W671" s="162" t="s">
        <v>561</v>
      </c>
      <c r="X671" s="162" t="s">
        <v>561</v>
      </c>
      <c r="Y671" s="162"/>
      <c r="Z671" s="108"/>
      <c r="AA671" s="108"/>
      <c r="AB671" s="110"/>
      <c r="AC671" s="118"/>
    </row>
    <row r="672" spans="1:29" s="126" customFormat="1" ht="10.5" x14ac:dyDescent="0.2">
      <c r="A672" s="120" t="str">
        <f t="shared" si="63"/>
        <v>L50-E-12-12-40-90-MULT-9X29POUS270566</v>
      </c>
      <c r="B672" s="121">
        <v>45604</v>
      </c>
      <c r="C672" s="120" t="s">
        <v>1191</v>
      </c>
      <c r="D672" s="278" t="s">
        <v>362</v>
      </c>
      <c r="E672" s="108" t="s">
        <v>87</v>
      </c>
      <c r="F672" s="108" t="s">
        <v>1193</v>
      </c>
      <c r="G672" s="108">
        <v>30850591</v>
      </c>
      <c r="H672" s="183">
        <v>0</v>
      </c>
      <c r="I672" s="115">
        <v>1</v>
      </c>
      <c r="J672" s="111">
        <f>VLOOKUP(G672,'[2]Seguimiento WOS TROV'!$H:$L,5,0)</f>
        <v>1</v>
      </c>
      <c r="K672" s="116">
        <f>VLOOKUP(G672,'[2]Seguimiento WOS TROV'!$H:$M,6,0)</f>
        <v>0</v>
      </c>
      <c r="L672" s="116">
        <f>VLOOKUP(G672,'[2]Seguimiento WOS TROV'!$H:$N,7,0)</f>
        <v>0</v>
      </c>
      <c r="M672" s="116">
        <f>VLOOKUP(G672,'[2]Seguimiento WOS TROV'!$H:$O,8,0)</f>
        <v>0</v>
      </c>
      <c r="N672" s="125">
        <f t="shared" si="64"/>
        <v>0</v>
      </c>
      <c r="O672" s="125">
        <f t="shared" si="65"/>
        <v>0</v>
      </c>
      <c r="P672" s="269">
        <v>0</v>
      </c>
      <c r="Q672" s="270">
        <f t="shared" si="66"/>
        <v>0</v>
      </c>
      <c r="R672" s="119">
        <v>45610</v>
      </c>
      <c r="S672" s="119"/>
      <c r="T672" s="117">
        <f t="shared" si="67"/>
        <v>45611</v>
      </c>
      <c r="U672" s="117">
        <f t="shared" si="68"/>
        <v>45614</v>
      </c>
      <c r="V672" s="117" t="s">
        <v>560</v>
      </c>
      <c r="W672" s="162" t="s">
        <v>561</v>
      </c>
      <c r="X672" s="162" t="s">
        <v>561</v>
      </c>
      <c r="Y672" s="162"/>
      <c r="Z672" s="108"/>
      <c r="AA672" s="108"/>
      <c r="AB672" s="110"/>
      <c r="AC672" s="118"/>
    </row>
    <row r="673" spans="1:29" s="126" customFormat="1" ht="10.5" x14ac:dyDescent="0.2">
      <c r="A673" s="120" t="str">
        <f t="shared" si="63"/>
        <v>L50-E-48-04-30-80-MULT-40X60POUS270393</v>
      </c>
      <c r="B673" s="121">
        <v>45604</v>
      </c>
      <c r="C673" s="120" t="s">
        <v>1160</v>
      </c>
      <c r="D673" s="278" t="s">
        <v>363</v>
      </c>
      <c r="E673" s="108" t="s">
        <v>87</v>
      </c>
      <c r="F673" s="108" t="s">
        <v>1194</v>
      </c>
      <c r="G673" s="108">
        <v>30850592</v>
      </c>
      <c r="H673" s="183">
        <v>0</v>
      </c>
      <c r="I673" s="115">
        <v>1</v>
      </c>
      <c r="J673" s="111">
        <f>VLOOKUP(G673,'[2]Seguimiento WOS TROV'!$H:$L,5,0)</f>
        <v>1</v>
      </c>
      <c r="K673" s="116">
        <f>VLOOKUP(G673,'[2]Seguimiento WOS TROV'!$H:$M,6,0)</f>
        <v>0</v>
      </c>
      <c r="L673" s="116">
        <f>VLOOKUP(G673,'[2]Seguimiento WOS TROV'!$H:$N,7,0)</f>
        <v>0</v>
      </c>
      <c r="M673" s="116">
        <f>VLOOKUP(G673,'[2]Seguimiento WOS TROV'!$H:$O,8,0)</f>
        <v>0</v>
      </c>
      <c r="N673" s="125">
        <f t="shared" si="64"/>
        <v>0</v>
      </c>
      <c r="O673" s="125">
        <f t="shared" si="65"/>
        <v>0</v>
      </c>
      <c r="P673" s="269">
        <v>0</v>
      </c>
      <c r="Q673" s="270">
        <f t="shared" si="66"/>
        <v>0</v>
      </c>
      <c r="R673" s="119">
        <v>45610</v>
      </c>
      <c r="S673" s="119"/>
      <c r="T673" s="117">
        <f t="shared" si="67"/>
        <v>45611</v>
      </c>
      <c r="U673" s="117">
        <f t="shared" si="68"/>
        <v>45614</v>
      </c>
      <c r="V673" s="117" t="s">
        <v>560</v>
      </c>
      <c r="W673" s="162" t="s">
        <v>561</v>
      </c>
      <c r="X673" s="162" t="s">
        <v>561</v>
      </c>
      <c r="Y673" s="162" t="e">
        <f>VLOOKUP(G673,[4]Sheet14!$A:$A,1,0)</f>
        <v>#N/A</v>
      </c>
      <c r="Z673" s="108"/>
      <c r="AA673" s="108"/>
      <c r="AB673" s="110"/>
      <c r="AC673" s="118"/>
    </row>
    <row r="674" spans="1:29" s="126" customFormat="1" ht="10.5" x14ac:dyDescent="0.2">
      <c r="A674" s="120" t="str">
        <f t="shared" si="63"/>
        <v>L50-E-48-04-30-80-MULT-70X40POUS270045</v>
      </c>
      <c r="B674" s="121">
        <v>45604</v>
      </c>
      <c r="C674" s="120" t="s">
        <v>1195</v>
      </c>
      <c r="D674" s="278" t="s">
        <v>363</v>
      </c>
      <c r="E674" s="108" t="s">
        <v>87</v>
      </c>
      <c r="F674" s="108" t="s">
        <v>1196</v>
      </c>
      <c r="G674" s="108">
        <v>30850593</v>
      </c>
      <c r="H674" s="183">
        <v>0</v>
      </c>
      <c r="I674" s="115">
        <v>1</v>
      </c>
      <c r="J674" s="111">
        <f>VLOOKUP(G674,'[2]Seguimiento WOS TROV'!$H:$L,5,0)</f>
        <v>1</v>
      </c>
      <c r="K674" s="116">
        <f>VLOOKUP(G674,'[2]Seguimiento WOS TROV'!$H:$M,6,0)</f>
        <v>0</v>
      </c>
      <c r="L674" s="116">
        <f>VLOOKUP(G674,'[2]Seguimiento WOS TROV'!$H:$N,7,0)</f>
        <v>0</v>
      </c>
      <c r="M674" s="116">
        <f>VLOOKUP(G674,'[2]Seguimiento WOS TROV'!$H:$O,8,0)</f>
        <v>0</v>
      </c>
      <c r="N674" s="125">
        <f t="shared" si="64"/>
        <v>0</v>
      </c>
      <c r="O674" s="125">
        <f t="shared" si="65"/>
        <v>0</v>
      </c>
      <c r="P674" s="269">
        <v>0</v>
      </c>
      <c r="Q674" s="270">
        <f t="shared" si="66"/>
        <v>0</v>
      </c>
      <c r="R674" s="119">
        <v>45610</v>
      </c>
      <c r="S674" s="119"/>
      <c r="T674" s="117">
        <f t="shared" si="67"/>
        <v>45611</v>
      </c>
      <c r="U674" s="117">
        <f t="shared" si="68"/>
        <v>45614</v>
      </c>
      <c r="V674" s="117" t="s">
        <v>560</v>
      </c>
      <c r="W674" s="162" t="s">
        <v>561</v>
      </c>
      <c r="X674" s="162" t="s">
        <v>561</v>
      </c>
      <c r="Y674" s="162"/>
      <c r="Z674" s="108"/>
      <c r="AA674" s="108"/>
      <c r="AB674" s="110"/>
      <c r="AC674" s="118"/>
    </row>
    <row r="675" spans="1:29" s="126" customFormat="1" ht="10.5" x14ac:dyDescent="0.2">
      <c r="A675" s="120" t="str">
        <f t="shared" si="63"/>
        <v>L50-E-48-04-30-90-MULT-ASYMPOUS270855</v>
      </c>
      <c r="B675" s="121">
        <v>45604</v>
      </c>
      <c r="C675" s="120" t="s">
        <v>96</v>
      </c>
      <c r="D675" s="278" t="s">
        <v>363</v>
      </c>
      <c r="E675" s="108" t="s">
        <v>87</v>
      </c>
      <c r="F675" s="108" t="s">
        <v>1197</v>
      </c>
      <c r="G675" s="108">
        <v>30850594</v>
      </c>
      <c r="H675" s="183">
        <v>0</v>
      </c>
      <c r="I675" s="115">
        <v>1</v>
      </c>
      <c r="J675" s="111">
        <f>VLOOKUP(G675,'[2]Seguimiento WOS TROV'!$H:$L,5,0)</f>
        <v>1</v>
      </c>
      <c r="K675" s="116">
        <f>VLOOKUP(G675,'[2]Seguimiento WOS TROV'!$H:$M,6,0)</f>
        <v>0</v>
      </c>
      <c r="L675" s="116">
        <f>VLOOKUP(G675,'[2]Seguimiento WOS TROV'!$H:$N,7,0)</f>
        <v>0</v>
      </c>
      <c r="M675" s="116">
        <f>VLOOKUP(G675,'[2]Seguimiento WOS TROV'!$H:$O,8,0)</f>
        <v>0</v>
      </c>
      <c r="N675" s="125">
        <f t="shared" si="64"/>
        <v>0</v>
      </c>
      <c r="O675" s="125">
        <f t="shared" si="65"/>
        <v>0</v>
      </c>
      <c r="P675" s="269">
        <v>0</v>
      </c>
      <c r="Q675" s="270">
        <f t="shared" si="66"/>
        <v>0</v>
      </c>
      <c r="R675" s="119">
        <v>45610</v>
      </c>
      <c r="S675" s="119"/>
      <c r="T675" s="117">
        <f t="shared" si="67"/>
        <v>45611</v>
      </c>
      <c r="U675" s="117">
        <f t="shared" si="68"/>
        <v>45614</v>
      </c>
      <c r="V675" s="117" t="s">
        <v>560</v>
      </c>
      <c r="W675" s="162" t="s">
        <v>561</v>
      </c>
      <c r="X675" s="162" t="s">
        <v>561</v>
      </c>
      <c r="Y675" s="162"/>
      <c r="Z675" s="108"/>
      <c r="AA675" s="108"/>
      <c r="AB675" s="110"/>
      <c r="AC675" s="118"/>
    </row>
    <row r="676" spans="1:29" s="126" customFormat="1" ht="10.5" x14ac:dyDescent="0.2">
      <c r="A676" s="120" t="str">
        <f t="shared" si="63"/>
        <v>L50-E-48-04-40-80-MULT-25X75POUS270682</v>
      </c>
      <c r="B676" s="121">
        <v>45604</v>
      </c>
      <c r="C676" s="120" t="s">
        <v>1198</v>
      </c>
      <c r="D676" s="278" t="s">
        <v>363</v>
      </c>
      <c r="E676" s="108" t="s">
        <v>87</v>
      </c>
      <c r="F676" s="108" t="s">
        <v>1199</v>
      </c>
      <c r="G676" s="108">
        <v>30850595</v>
      </c>
      <c r="H676" s="183">
        <v>0</v>
      </c>
      <c r="I676" s="115">
        <v>1</v>
      </c>
      <c r="J676" s="111">
        <f>VLOOKUP(G676,'[2]Seguimiento WOS TROV'!$H:$L,5,0)</f>
        <v>1</v>
      </c>
      <c r="K676" s="116">
        <f>VLOOKUP(G676,'[2]Seguimiento WOS TROV'!$H:$M,6,0)</f>
        <v>0</v>
      </c>
      <c r="L676" s="116">
        <f>VLOOKUP(G676,'[2]Seguimiento WOS TROV'!$H:$N,7,0)</f>
        <v>0</v>
      </c>
      <c r="M676" s="116">
        <f>VLOOKUP(G676,'[2]Seguimiento WOS TROV'!$H:$O,8,0)</f>
        <v>0</v>
      </c>
      <c r="N676" s="125">
        <f t="shared" si="64"/>
        <v>0</v>
      </c>
      <c r="O676" s="125">
        <f t="shared" si="65"/>
        <v>0</v>
      </c>
      <c r="P676" s="269">
        <v>130.6</v>
      </c>
      <c r="Q676" s="270">
        <f t="shared" si="66"/>
        <v>0</v>
      </c>
      <c r="R676" s="119">
        <v>45610</v>
      </c>
      <c r="S676" s="119"/>
      <c r="T676" s="117">
        <f t="shared" si="67"/>
        <v>45611</v>
      </c>
      <c r="U676" s="117">
        <f t="shared" si="68"/>
        <v>45614</v>
      </c>
      <c r="V676" s="117" t="s">
        <v>560</v>
      </c>
      <c r="W676" s="162" t="s">
        <v>561</v>
      </c>
      <c r="X676" s="162" t="s">
        <v>561</v>
      </c>
      <c r="Y676" s="162"/>
      <c r="Z676" s="108"/>
      <c r="AA676" s="108"/>
      <c r="AB676" s="110"/>
      <c r="AC676" s="118"/>
    </row>
    <row r="677" spans="1:29" s="126" customFormat="1" ht="10.5" x14ac:dyDescent="0.2">
      <c r="A677" s="120" t="str">
        <f t="shared" si="63"/>
        <v>L50-E-48-06-27-90-MULT-120POUS270410</v>
      </c>
      <c r="B677" s="121">
        <v>45604</v>
      </c>
      <c r="C677" s="120" t="s">
        <v>1155</v>
      </c>
      <c r="D677" s="278" t="s">
        <v>363</v>
      </c>
      <c r="E677" s="108" t="s">
        <v>87</v>
      </c>
      <c r="F677" s="108" t="s">
        <v>699</v>
      </c>
      <c r="G677" s="108">
        <v>30850596</v>
      </c>
      <c r="H677" s="183">
        <v>0</v>
      </c>
      <c r="I677" s="115">
        <v>1</v>
      </c>
      <c r="J677" s="111">
        <f>VLOOKUP(G677,'[2]Seguimiento WOS TROV'!$H:$L,5,0)</f>
        <v>1</v>
      </c>
      <c r="K677" s="116">
        <f>VLOOKUP(G677,'[2]Seguimiento WOS TROV'!$H:$M,6,0)</f>
        <v>0</v>
      </c>
      <c r="L677" s="116">
        <f>VLOOKUP(G677,'[2]Seguimiento WOS TROV'!$H:$N,7,0)</f>
        <v>0</v>
      </c>
      <c r="M677" s="116">
        <f>VLOOKUP(G677,'[2]Seguimiento WOS TROV'!$H:$O,8,0)</f>
        <v>0</v>
      </c>
      <c r="N677" s="125">
        <f t="shared" si="64"/>
        <v>0</v>
      </c>
      <c r="O677" s="125">
        <f t="shared" si="65"/>
        <v>0</v>
      </c>
      <c r="P677" s="269">
        <v>0</v>
      </c>
      <c r="Q677" s="270">
        <f t="shared" si="66"/>
        <v>0</v>
      </c>
      <c r="R677" s="119">
        <v>45610</v>
      </c>
      <c r="S677" s="119"/>
      <c r="T677" s="117">
        <f t="shared" si="67"/>
        <v>45611</v>
      </c>
      <c r="U677" s="117">
        <f t="shared" si="68"/>
        <v>45614</v>
      </c>
      <c r="V677" s="117" t="s">
        <v>560</v>
      </c>
      <c r="W677" s="162" t="s">
        <v>561</v>
      </c>
      <c r="X677" s="162" t="s">
        <v>561</v>
      </c>
      <c r="Y677" s="162"/>
      <c r="Z677" s="108"/>
      <c r="AA677" s="108"/>
      <c r="AB677" s="110"/>
      <c r="AC677" s="118"/>
    </row>
    <row r="678" spans="1:29" s="126" customFormat="1" ht="10.5" x14ac:dyDescent="0.2">
      <c r="A678" s="120" t="str">
        <f t="shared" si="63"/>
        <v>L50-E-48-06-40-80-MULT-70X70POUS270806</v>
      </c>
      <c r="B678" s="121">
        <v>45604</v>
      </c>
      <c r="C678" s="120" t="s">
        <v>1200</v>
      </c>
      <c r="D678" s="278" t="s">
        <v>363</v>
      </c>
      <c r="E678" s="108" t="s">
        <v>87</v>
      </c>
      <c r="F678" s="108" t="s">
        <v>1201</v>
      </c>
      <c r="G678" s="108">
        <v>30850597</v>
      </c>
      <c r="H678" s="183">
        <v>0</v>
      </c>
      <c r="I678" s="115">
        <v>1</v>
      </c>
      <c r="J678" s="111">
        <f>VLOOKUP(G678,'[2]Seguimiento WOS TROV'!$H:$L,5,0)</f>
        <v>1</v>
      </c>
      <c r="K678" s="116">
        <f>VLOOKUP(G678,'[2]Seguimiento WOS TROV'!$H:$M,6,0)</f>
        <v>0</v>
      </c>
      <c r="L678" s="116">
        <f>VLOOKUP(G678,'[2]Seguimiento WOS TROV'!$H:$N,7,0)</f>
        <v>0</v>
      </c>
      <c r="M678" s="116">
        <f>VLOOKUP(G678,'[2]Seguimiento WOS TROV'!$H:$O,8,0)</f>
        <v>0</v>
      </c>
      <c r="N678" s="125">
        <f t="shared" si="64"/>
        <v>0</v>
      </c>
      <c r="O678" s="125">
        <f t="shared" si="65"/>
        <v>0</v>
      </c>
      <c r="P678" s="269">
        <v>0</v>
      </c>
      <c r="Q678" s="270">
        <f t="shared" si="66"/>
        <v>0</v>
      </c>
      <c r="R678" s="119">
        <v>45610</v>
      </c>
      <c r="S678" s="119"/>
      <c r="T678" s="117">
        <f t="shared" si="67"/>
        <v>45611</v>
      </c>
      <c r="U678" s="117">
        <f t="shared" si="68"/>
        <v>45614</v>
      </c>
      <c r="V678" s="117" t="s">
        <v>560</v>
      </c>
      <c r="W678" s="162" t="s">
        <v>561</v>
      </c>
      <c r="X678" s="162" t="s">
        <v>561</v>
      </c>
      <c r="Y678" s="162"/>
      <c r="Z678" s="108"/>
      <c r="AA678" s="108"/>
      <c r="AB678" s="110"/>
      <c r="AC678" s="118"/>
    </row>
    <row r="679" spans="1:29" s="126" customFormat="1" ht="10.5" x14ac:dyDescent="0.2">
      <c r="A679" s="120" t="str">
        <f t="shared" si="63"/>
        <v>L50-E-48-08-27-90-MULT-120POUS270916</v>
      </c>
      <c r="B679" s="121">
        <v>45604</v>
      </c>
      <c r="C679" s="120" t="s">
        <v>1180</v>
      </c>
      <c r="D679" s="278" t="s">
        <v>363</v>
      </c>
      <c r="E679" s="108" t="s">
        <v>87</v>
      </c>
      <c r="F679" s="108" t="s">
        <v>1185</v>
      </c>
      <c r="G679" s="108">
        <v>30850598</v>
      </c>
      <c r="H679" s="183">
        <v>0</v>
      </c>
      <c r="I679" s="115">
        <v>1</v>
      </c>
      <c r="J679" s="111">
        <f>VLOOKUP(G679,'[2]Seguimiento WOS TROV'!$H:$L,5,0)</f>
        <v>1</v>
      </c>
      <c r="K679" s="116">
        <f>VLOOKUP(G679,'[2]Seguimiento WOS TROV'!$H:$M,6,0)</f>
        <v>0</v>
      </c>
      <c r="L679" s="116">
        <f>VLOOKUP(G679,'[2]Seguimiento WOS TROV'!$H:$N,7,0)</f>
        <v>0</v>
      </c>
      <c r="M679" s="116">
        <f>VLOOKUP(G679,'[2]Seguimiento WOS TROV'!$H:$O,8,0)</f>
        <v>0</v>
      </c>
      <c r="N679" s="125">
        <f t="shared" si="64"/>
        <v>0</v>
      </c>
      <c r="O679" s="125">
        <f t="shared" si="65"/>
        <v>0</v>
      </c>
      <c r="P679" s="269">
        <v>0</v>
      </c>
      <c r="Q679" s="270">
        <f t="shared" si="66"/>
        <v>0</v>
      </c>
      <c r="R679" s="119">
        <v>45610</v>
      </c>
      <c r="S679" s="119"/>
      <c r="T679" s="117">
        <f t="shared" si="67"/>
        <v>45611</v>
      </c>
      <c r="U679" s="117">
        <f t="shared" si="68"/>
        <v>45614</v>
      </c>
      <c r="V679" s="117" t="s">
        <v>560</v>
      </c>
      <c r="W679" s="162" t="s">
        <v>561</v>
      </c>
      <c r="X679" s="162" t="s">
        <v>561</v>
      </c>
      <c r="Y679" s="162"/>
      <c r="Z679" s="108"/>
      <c r="AA679" s="108"/>
      <c r="AB679" s="110"/>
      <c r="AC679" s="118"/>
    </row>
    <row r="680" spans="1:29" s="126" customFormat="1" ht="10.5" x14ac:dyDescent="0.2">
      <c r="A680" s="120" t="str">
        <f t="shared" si="63"/>
        <v>L50-E-48-08-40-80-MULT-40X60POUS270931</v>
      </c>
      <c r="B680" s="121">
        <v>45604</v>
      </c>
      <c r="C680" s="120" t="s">
        <v>1181</v>
      </c>
      <c r="D680" s="278" t="s">
        <v>363</v>
      </c>
      <c r="E680" s="108" t="s">
        <v>87</v>
      </c>
      <c r="F680" s="108" t="s">
        <v>1183</v>
      </c>
      <c r="G680" s="108">
        <v>30850599</v>
      </c>
      <c r="H680" s="183">
        <v>0</v>
      </c>
      <c r="I680" s="115">
        <v>1</v>
      </c>
      <c r="J680" s="111">
        <f>VLOOKUP(G680,'[2]Seguimiento WOS TROV'!$H:$L,5,0)</f>
        <v>1</v>
      </c>
      <c r="K680" s="116">
        <f>VLOOKUP(G680,'[2]Seguimiento WOS TROV'!$H:$M,6,0)</f>
        <v>0</v>
      </c>
      <c r="L680" s="116">
        <f>VLOOKUP(G680,'[2]Seguimiento WOS TROV'!$H:$N,7,0)</f>
        <v>0</v>
      </c>
      <c r="M680" s="116">
        <f>VLOOKUP(G680,'[2]Seguimiento WOS TROV'!$H:$O,8,0)</f>
        <v>0</v>
      </c>
      <c r="N680" s="125">
        <f t="shared" si="64"/>
        <v>0</v>
      </c>
      <c r="O680" s="125">
        <f t="shared" si="65"/>
        <v>0</v>
      </c>
      <c r="P680" s="269">
        <v>0</v>
      </c>
      <c r="Q680" s="270">
        <f t="shared" si="66"/>
        <v>0</v>
      </c>
      <c r="R680" s="119">
        <v>45610</v>
      </c>
      <c r="S680" s="119"/>
      <c r="T680" s="117">
        <f t="shared" si="67"/>
        <v>45611</v>
      </c>
      <c r="U680" s="117">
        <f t="shared" si="68"/>
        <v>45614</v>
      </c>
      <c r="V680" s="117" t="s">
        <v>560</v>
      </c>
      <c r="W680" s="162" t="s">
        <v>561</v>
      </c>
      <c r="X680" s="162" t="s">
        <v>561</v>
      </c>
      <c r="Y680" s="162"/>
      <c r="Z680" s="108"/>
      <c r="AA680" s="108"/>
      <c r="AB680" s="110"/>
      <c r="AC680" s="118"/>
    </row>
    <row r="681" spans="1:29" s="126" customFormat="1" ht="10.5" x14ac:dyDescent="0.2">
      <c r="A681" s="120" t="str">
        <f t="shared" si="63"/>
        <v>L50-E-48-12-27-90-MULT-40X40POUS270843</v>
      </c>
      <c r="B681" s="121">
        <v>45604</v>
      </c>
      <c r="C681" s="120" t="s">
        <v>1203</v>
      </c>
      <c r="D681" s="278" t="s">
        <v>363</v>
      </c>
      <c r="E681" s="108" t="s">
        <v>87</v>
      </c>
      <c r="F681" s="108" t="s">
        <v>1204</v>
      </c>
      <c r="G681" s="108">
        <v>30850601</v>
      </c>
      <c r="H681" s="183">
        <v>0</v>
      </c>
      <c r="I681" s="115">
        <v>1</v>
      </c>
      <c r="J681" s="111">
        <f>VLOOKUP(G681,'[2]Seguimiento WOS TROV'!$H:$L,5,0)</f>
        <v>1</v>
      </c>
      <c r="K681" s="116">
        <f>VLOOKUP(G681,'[2]Seguimiento WOS TROV'!$H:$M,6,0)</f>
        <v>0</v>
      </c>
      <c r="L681" s="116">
        <f>VLOOKUP(G681,'[2]Seguimiento WOS TROV'!$H:$N,7,0)</f>
        <v>0</v>
      </c>
      <c r="M681" s="116">
        <f>VLOOKUP(G681,'[2]Seguimiento WOS TROV'!$H:$O,8,0)</f>
        <v>0</v>
      </c>
      <c r="N681" s="125">
        <f t="shared" si="64"/>
        <v>0</v>
      </c>
      <c r="O681" s="125">
        <f t="shared" si="65"/>
        <v>0</v>
      </c>
      <c r="P681" s="269">
        <v>0</v>
      </c>
      <c r="Q681" s="270">
        <f t="shared" si="66"/>
        <v>0</v>
      </c>
      <c r="R681" s="119">
        <v>45610</v>
      </c>
      <c r="S681" s="119"/>
      <c r="T681" s="117">
        <f t="shared" si="67"/>
        <v>45611</v>
      </c>
      <c r="U681" s="117">
        <f t="shared" si="68"/>
        <v>45614</v>
      </c>
      <c r="V681" s="117" t="s">
        <v>560</v>
      </c>
      <c r="W681" s="162" t="s">
        <v>561</v>
      </c>
      <c r="X681" s="162" t="s">
        <v>561</v>
      </c>
      <c r="Y681" s="162"/>
      <c r="Z681" s="108"/>
      <c r="AA681" s="108"/>
      <c r="AB681" s="110"/>
      <c r="AC681" s="118"/>
    </row>
    <row r="682" spans="1:29" s="126" customFormat="1" ht="10.5" x14ac:dyDescent="0.2">
      <c r="A682" s="120" t="str">
        <f t="shared" si="63"/>
        <v>L50-E-48-12-30-80-MULT-40X60POUS270686</v>
      </c>
      <c r="B682" s="121">
        <v>45604</v>
      </c>
      <c r="C682" s="120" t="s">
        <v>1176</v>
      </c>
      <c r="D682" s="278" t="s">
        <v>363</v>
      </c>
      <c r="E682" s="108" t="s">
        <v>87</v>
      </c>
      <c r="F682" s="108" t="s">
        <v>1205</v>
      </c>
      <c r="G682" s="108">
        <v>30850603</v>
      </c>
      <c r="H682" s="183">
        <v>0</v>
      </c>
      <c r="I682" s="115">
        <v>1</v>
      </c>
      <c r="J682" s="111">
        <f>VLOOKUP(G682,'[2]Seguimiento WOS TROV'!$H:$L,5,0)</f>
        <v>1</v>
      </c>
      <c r="K682" s="116">
        <f>VLOOKUP(G682,'[2]Seguimiento WOS TROV'!$H:$M,6,0)</f>
        <v>0</v>
      </c>
      <c r="L682" s="116">
        <f>VLOOKUP(G682,'[2]Seguimiento WOS TROV'!$H:$N,7,0)</f>
        <v>0</v>
      </c>
      <c r="M682" s="116">
        <f>VLOOKUP(G682,'[2]Seguimiento WOS TROV'!$H:$O,8,0)</f>
        <v>0</v>
      </c>
      <c r="N682" s="125">
        <f t="shared" si="64"/>
        <v>0</v>
      </c>
      <c r="O682" s="125">
        <f t="shared" si="65"/>
        <v>0</v>
      </c>
      <c r="P682" s="269">
        <v>0</v>
      </c>
      <c r="Q682" s="270">
        <f t="shared" si="66"/>
        <v>0</v>
      </c>
      <c r="R682" s="119">
        <v>45610</v>
      </c>
      <c r="S682" s="119"/>
      <c r="T682" s="117">
        <f t="shared" si="67"/>
        <v>45611</v>
      </c>
      <c r="U682" s="117">
        <f t="shared" si="68"/>
        <v>45614</v>
      </c>
      <c r="V682" s="117" t="s">
        <v>560</v>
      </c>
      <c r="W682" s="162" t="s">
        <v>561</v>
      </c>
      <c r="X682" s="162" t="s">
        <v>561</v>
      </c>
      <c r="Y682" s="162"/>
      <c r="Z682" s="108"/>
      <c r="AA682" s="108"/>
      <c r="AB682" s="110"/>
      <c r="AC682" s="118"/>
    </row>
    <row r="683" spans="1:29" s="126" customFormat="1" ht="10.5" x14ac:dyDescent="0.2">
      <c r="A683" s="120" t="str">
        <f t="shared" si="63"/>
        <v>L50-E-48-12-40-80-MULT-40X60POUS270718</v>
      </c>
      <c r="B683" s="121">
        <v>45604</v>
      </c>
      <c r="C683" s="120" t="s">
        <v>1206</v>
      </c>
      <c r="D683" s="278" t="s">
        <v>363</v>
      </c>
      <c r="E683" s="108" t="s">
        <v>87</v>
      </c>
      <c r="F683" s="108" t="s">
        <v>1207</v>
      </c>
      <c r="G683" s="108">
        <v>30850602</v>
      </c>
      <c r="H683" s="183">
        <v>0</v>
      </c>
      <c r="I683" s="115">
        <v>1</v>
      </c>
      <c r="J683" s="111">
        <f>VLOOKUP(G683,'[2]Seguimiento WOS TROV'!$H:$L,5,0)</f>
        <v>1</v>
      </c>
      <c r="K683" s="116">
        <f>VLOOKUP(G683,'[2]Seguimiento WOS TROV'!$H:$M,6,0)</f>
        <v>0</v>
      </c>
      <c r="L683" s="116">
        <f>VLOOKUP(G683,'[2]Seguimiento WOS TROV'!$H:$N,7,0)</f>
        <v>0</v>
      </c>
      <c r="M683" s="116">
        <f>VLOOKUP(G683,'[2]Seguimiento WOS TROV'!$H:$O,8,0)</f>
        <v>0</v>
      </c>
      <c r="N683" s="125">
        <f t="shared" si="64"/>
        <v>0</v>
      </c>
      <c r="O683" s="125">
        <f t="shared" si="65"/>
        <v>0</v>
      </c>
      <c r="P683" s="269">
        <v>0</v>
      </c>
      <c r="Q683" s="270">
        <f t="shared" si="66"/>
        <v>0</v>
      </c>
      <c r="R683" s="119">
        <v>45610</v>
      </c>
      <c r="S683" s="119"/>
      <c r="T683" s="117">
        <f t="shared" si="67"/>
        <v>45611</v>
      </c>
      <c r="U683" s="117">
        <f t="shared" si="68"/>
        <v>45614</v>
      </c>
      <c r="V683" s="117" t="s">
        <v>560</v>
      </c>
      <c r="W683" s="162" t="s">
        <v>561</v>
      </c>
      <c r="X683" s="162" t="s">
        <v>561</v>
      </c>
      <c r="Y683" s="162"/>
      <c r="Z683" s="108"/>
      <c r="AA683" s="108"/>
      <c r="AB683" s="110"/>
      <c r="AC683" s="118"/>
    </row>
    <row r="684" spans="1:29" s="126" customFormat="1" ht="13" x14ac:dyDescent="0.2">
      <c r="A684" s="120" t="str">
        <f t="shared" si="63"/>
        <v>L50-E-12-06-35-80-MULT-LOLPOUS270936</v>
      </c>
      <c r="B684" s="121">
        <v>45604</v>
      </c>
      <c r="C684" s="273" t="s">
        <v>1211</v>
      </c>
      <c r="D684" s="278" t="s">
        <v>362</v>
      </c>
      <c r="E684" s="135" t="s">
        <v>87</v>
      </c>
      <c r="F684" s="305" t="s">
        <v>1212</v>
      </c>
      <c r="G684" s="108">
        <v>30850541</v>
      </c>
      <c r="H684" s="183">
        <v>0</v>
      </c>
      <c r="I684" s="115">
        <v>4</v>
      </c>
      <c r="J684" s="111">
        <f>VLOOKUP(G684,'[2]Seguimiento WOS TROV'!$H:$L,5,0)</f>
        <v>4</v>
      </c>
      <c r="K684" s="116">
        <f>VLOOKUP(G684,'[2]Seguimiento WOS TROV'!$H:$M,6,0)</f>
        <v>0</v>
      </c>
      <c r="L684" s="116">
        <f>VLOOKUP(G684,'[2]Seguimiento WOS TROV'!$H:$N,7,0)</f>
        <v>0</v>
      </c>
      <c r="M684" s="116">
        <f>VLOOKUP(G684,'[2]Seguimiento WOS TROV'!$H:$O,8,0)</f>
        <v>0</v>
      </c>
      <c r="N684" s="125">
        <f t="shared" si="64"/>
        <v>0</v>
      </c>
      <c r="O684" s="125">
        <f t="shared" si="65"/>
        <v>0</v>
      </c>
      <c r="P684" s="269">
        <v>0</v>
      </c>
      <c r="Q684" s="270">
        <f t="shared" si="66"/>
        <v>0</v>
      </c>
      <c r="R684" s="119">
        <v>45610</v>
      </c>
      <c r="S684" s="119"/>
      <c r="T684" s="117">
        <f t="shared" si="67"/>
        <v>45611</v>
      </c>
      <c r="U684" s="117">
        <f t="shared" si="68"/>
        <v>45614</v>
      </c>
      <c r="V684" s="117" t="s">
        <v>560</v>
      </c>
      <c r="W684" s="162" t="s">
        <v>561</v>
      </c>
      <c r="X684" s="162" t="s">
        <v>561</v>
      </c>
      <c r="Y684" s="162"/>
      <c r="Z684" s="108"/>
      <c r="AA684" s="108"/>
      <c r="AB684" s="110"/>
      <c r="AC684" s="118"/>
    </row>
    <row r="685" spans="1:29" s="126" customFormat="1" ht="13" x14ac:dyDescent="0.2">
      <c r="A685" s="120" t="str">
        <f t="shared" si="63"/>
        <v>L50-I-48-10-27-90-MULT-25X33POUS270344</v>
      </c>
      <c r="B685" s="81">
        <v>45607</v>
      </c>
      <c r="C685" s="273" t="s">
        <v>1213</v>
      </c>
      <c r="D685" s="278" t="s">
        <v>365</v>
      </c>
      <c r="E685" s="135" t="s">
        <v>87</v>
      </c>
      <c r="F685" s="305" t="s">
        <v>1070</v>
      </c>
      <c r="G685" s="108">
        <v>30850604</v>
      </c>
      <c r="H685" s="183">
        <v>0</v>
      </c>
      <c r="I685" s="115">
        <v>28</v>
      </c>
      <c r="J685" s="111">
        <f>VLOOKUP(G685,'[2]Seguimiento WOS TROV'!$H:$L,5,0)</f>
        <v>28</v>
      </c>
      <c r="K685" s="116">
        <f>VLOOKUP(G685,'[2]Seguimiento WOS TROV'!$H:$M,6,0)</f>
        <v>0</v>
      </c>
      <c r="L685" s="116">
        <f>VLOOKUP(G685,'[2]Seguimiento WOS TROV'!$H:$N,7,0)</f>
        <v>0</v>
      </c>
      <c r="M685" s="116">
        <f>VLOOKUP(G685,'[2]Seguimiento WOS TROV'!$H:$O,8,0)</f>
        <v>0</v>
      </c>
      <c r="N685" s="125">
        <f t="shared" si="64"/>
        <v>0</v>
      </c>
      <c r="O685" s="125">
        <f t="shared" si="65"/>
        <v>0</v>
      </c>
      <c r="P685" s="269">
        <v>0</v>
      </c>
      <c r="Q685" s="270">
        <f t="shared" si="66"/>
        <v>0</v>
      </c>
      <c r="R685" s="119">
        <v>45610</v>
      </c>
      <c r="S685" s="119"/>
      <c r="T685" s="117">
        <f t="shared" si="67"/>
        <v>45611</v>
      </c>
      <c r="U685" s="117">
        <f t="shared" si="68"/>
        <v>45614</v>
      </c>
      <c r="V685" s="117" t="s">
        <v>573</v>
      </c>
      <c r="W685" s="162" t="s">
        <v>561</v>
      </c>
      <c r="X685" s="162" t="s">
        <v>561</v>
      </c>
      <c r="Y685" s="162"/>
      <c r="Z685" s="108"/>
      <c r="AA685" s="108"/>
      <c r="AB685" s="110"/>
      <c r="AC685" s="118"/>
    </row>
    <row r="686" spans="1:29" s="126" customFormat="1" ht="13" x14ac:dyDescent="0.2">
      <c r="A686" s="120" t="str">
        <f t="shared" si="63"/>
        <v>L50-I-48-10-27-90-MULT-40X40POUS270344</v>
      </c>
      <c r="B686" s="81">
        <v>45607</v>
      </c>
      <c r="C686" s="273" t="s">
        <v>1214</v>
      </c>
      <c r="D686" s="278" t="s">
        <v>365</v>
      </c>
      <c r="E686" s="135" t="s">
        <v>87</v>
      </c>
      <c r="F686" s="305" t="s">
        <v>1070</v>
      </c>
      <c r="G686" s="108">
        <v>30850605</v>
      </c>
      <c r="H686" s="183">
        <v>0</v>
      </c>
      <c r="I686" s="115">
        <v>28</v>
      </c>
      <c r="J686" s="111">
        <f>VLOOKUP(G686,'[2]Seguimiento WOS TROV'!$H:$L,5,0)</f>
        <v>28</v>
      </c>
      <c r="K686" s="116">
        <f>VLOOKUP(G686,'[2]Seguimiento WOS TROV'!$H:$M,6,0)</f>
        <v>0</v>
      </c>
      <c r="L686" s="116">
        <f>VLOOKUP(G686,'[2]Seguimiento WOS TROV'!$H:$N,7,0)</f>
        <v>0</v>
      </c>
      <c r="M686" s="116">
        <f>VLOOKUP(G686,'[2]Seguimiento WOS TROV'!$H:$O,8,0)</f>
        <v>0</v>
      </c>
      <c r="N686" s="125">
        <f t="shared" si="64"/>
        <v>0</v>
      </c>
      <c r="O686" s="125">
        <f t="shared" si="65"/>
        <v>0</v>
      </c>
      <c r="P686" s="269">
        <v>0</v>
      </c>
      <c r="Q686" s="270">
        <f t="shared" si="66"/>
        <v>0</v>
      </c>
      <c r="R686" s="119">
        <v>45610</v>
      </c>
      <c r="S686" s="119"/>
      <c r="T686" s="117">
        <f t="shared" si="67"/>
        <v>45611</v>
      </c>
      <c r="U686" s="117">
        <f t="shared" si="68"/>
        <v>45614</v>
      </c>
      <c r="V686" s="117" t="s">
        <v>560</v>
      </c>
      <c r="W686" s="162" t="s">
        <v>561</v>
      </c>
      <c r="X686" s="162" t="s">
        <v>561</v>
      </c>
      <c r="Y686" s="162"/>
      <c r="Z686" s="108"/>
      <c r="AA686" s="108"/>
      <c r="AB686" s="110"/>
      <c r="AC686" s="118"/>
    </row>
    <row r="687" spans="1:29" s="126" customFormat="1" ht="13" x14ac:dyDescent="0.2">
      <c r="A687" s="120" t="str">
        <f t="shared" si="63"/>
        <v>L50-I-48-10-30-90-MULT-25X33POUS270344</v>
      </c>
      <c r="B687" s="81">
        <v>45607</v>
      </c>
      <c r="C687" s="273" t="s">
        <v>1215</v>
      </c>
      <c r="D687" s="278" t="s">
        <v>365</v>
      </c>
      <c r="E687" s="135" t="s">
        <v>87</v>
      </c>
      <c r="F687" s="305" t="s">
        <v>1070</v>
      </c>
      <c r="G687" s="108">
        <v>30850606</v>
      </c>
      <c r="H687" s="183">
        <v>0</v>
      </c>
      <c r="I687" s="287">
        <v>10</v>
      </c>
      <c r="J687" s="111">
        <f>VLOOKUP(G687,'[2]Seguimiento WOS TROV'!$H:$L,5,0)</f>
        <v>10</v>
      </c>
      <c r="K687" s="116">
        <f>VLOOKUP(G687,'[2]Seguimiento WOS TROV'!$H:$M,6,0)</f>
        <v>0</v>
      </c>
      <c r="L687" s="116">
        <f>VLOOKUP(G687,'[2]Seguimiento WOS TROV'!$H:$N,7,0)</f>
        <v>0</v>
      </c>
      <c r="M687" s="116">
        <f>VLOOKUP(G687,'[2]Seguimiento WOS TROV'!$H:$O,8,0)</f>
        <v>0</v>
      </c>
      <c r="N687" s="125">
        <f t="shared" si="64"/>
        <v>0</v>
      </c>
      <c r="O687" s="125">
        <f t="shared" si="65"/>
        <v>0</v>
      </c>
      <c r="P687" s="269">
        <v>0</v>
      </c>
      <c r="Q687" s="270">
        <f t="shared" si="66"/>
        <v>0</v>
      </c>
      <c r="R687" s="119">
        <v>45610</v>
      </c>
      <c r="S687" s="119"/>
      <c r="T687" s="117">
        <f t="shared" si="67"/>
        <v>45611</v>
      </c>
      <c r="U687" s="117">
        <f t="shared" si="68"/>
        <v>45614</v>
      </c>
      <c r="V687" s="117" t="s">
        <v>560</v>
      </c>
      <c r="W687" s="162" t="s">
        <v>561</v>
      </c>
      <c r="X687" s="162" t="s">
        <v>561</v>
      </c>
      <c r="Y687" s="162"/>
      <c r="Z687" s="108"/>
      <c r="AA687" s="108"/>
      <c r="AB687" s="110"/>
      <c r="AC687" s="118"/>
    </row>
    <row r="688" spans="1:29" s="126" customFormat="1" ht="13" x14ac:dyDescent="0.2">
      <c r="A688" s="120" t="str">
        <f t="shared" si="63"/>
        <v>L50-I-48-08-30-90-MULT-25X75POUS270337</v>
      </c>
      <c r="B688" s="81">
        <v>45607</v>
      </c>
      <c r="C688" s="273" t="s">
        <v>1216</v>
      </c>
      <c r="D688" s="278" t="s">
        <v>365</v>
      </c>
      <c r="E688" s="135" t="s">
        <v>87</v>
      </c>
      <c r="F688" s="305" t="s">
        <v>749</v>
      </c>
      <c r="G688" s="108">
        <v>30850607</v>
      </c>
      <c r="H688" s="183" t="s">
        <v>749</v>
      </c>
      <c r="I688" s="287">
        <v>8</v>
      </c>
      <c r="J688" s="111">
        <f>VLOOKUP(G688,'[2]Seguimiento WOS TROV'!$H:$L,5,0)</f>
        <v>8</v>
      </c>
      <c r="K688" s="116">
        <f>VLOOKUP(G688,'[2]Seguimiento WOS TROV'!$H:$M,6,0)</f>
        <v>0</v>
      </c>
      <c r="L688" s="116">
        <f>VLOOKUP(G688,'[2]Seguimiento WOS TROV'!$H:$N,7,0)</f>
        <v>0</v>
      </c>
      <c r="M688" s="116">
        <f>VLOOKUP(G688,'[2]Seguimiento WOS TROV'!$H:$O,8,0)</f>
        <v>0</v>
      </c>
      <c r="N688" s="125">
        <f t="shared" si="64"/>
        <v>0</v>
      </c>
      <c r="O688" s="125">
        <f t="shared" si="65"/>
        <v>0</v>
      </c>
      <c r="P688" s="269">
        <v>0</v>
      </c>
      <c r="Q688" s="270">
        <f t="shared" si="66"/>
        <v>0</v>
      </c>
      <c r="R688" s="119">
        <v>45610</v>
      </c>
      <c r="S688" s="119"/>
      <c r="T688" s="117">
        <f t="shared" si="67"/>
        <v>45611</v>
      </c>
      <c r="U688" s="117">
        <f t="shared" si="68"/>
        <v>45614</v>
      </c>
      <c r="V688" s="117" t="s">
        <v>560</v>
      </c>
      <c r="W688" s="162" t="s">
        <v>561</v>
      </c>
      <c r="X688" s="162" t="s">
        <v>561</v>
      </c>
      <c r="Y688" s="162"/>
      <c r="Z688" s="108"/>
      <c r="AA688" s="108"/>
      <c r="AB688" s="110"/>
      <c r="AC688" s="118"/>
    </row>
    <row r="689" spans="1:29" s="126" customFormat="1" ht="13" x14ac:dyDescent="0.2">
      <c r="A689" s="120" t="str">
        <f t="shared" si="63"/>
        <v>L50-I-48-08-30-90-MULT-25X75POUS270853</v>
      </c>
      <c r="B689" s="81">
        <v>45607</v>
      </c>
      <c r="C689" s="273" t="s">
        <v>1216</v>
      </c>
      <c r="D689" s="278" t="s">
        <v>365</v>
      </c>
      <c r="E689" s="135" t="s">
        <v>87</v>
      </c>
      <c r="F689" s="305" t="s">
        <v>1217</v>
      </c>
      <c r="G689" s="108">
        <v>30850608</v>
      </c>
      <c r="H689" s="183">
        <v>0</v>
      </c>
      <c r="I689" s="287">
        <v>4</v>
      </c>
      <c r="J689" s="111">
        <f>VLOOKUP(G689,'[2]Seguimiento WOS TROV'!$H:$L,5,0)</f>
        <v>4</v>
      </c>
      <c r="K689" s="116">
        <f>VLOOKUP(G689,'[2]Seguimiento WOS TROV'!$H:$M,6,0)</f>
        <v>0</v>
      </c>
      <c r="L689" s="116">
        <f>VLOOKUP(G689,'[2]Seguimiento WOS TROV'!$H:$N,7,0)</f>
        <v>0</v>
      </c>
      <c r="M689" s="116">
        <f>VLOOKUP(G689,'[2]Seguimiento WOS TROV'!$H:$O,8,0)</f>
        <v>0</v>
      </c>
      <c r="N689" s="125">
        <f t="shared" si="64"/>
        <v>0</v>
      </c>
      <c r="O689" s="125">
        <f t="shared" si="65"/>
        <v>0</v>
      </c>
      <c r="P689" s="269">
        <v>0</v>
      </c>
      <c r="Q689" s="270">
        <f t="shared" si="66"/>
        <v>0</v>
      </c>
      <c r="R689" s="119">
        <v>45610</v>
      </c>
      <c r="S689" s="119"/>
      <c r="T689" s="117">
        <f t="shared" si="67"/>
        <v>45611</v>
      </c>
      <c r="U689" s="117">
        <f t="shared" si="68"/>
        <v>45614</v>
      </c>
      <c r="V689" s="117" t="s">
        <v>573</v>
      </c>
      <c r="W689" s="162" t="s">
        <v>561</v>
      </c>
      <c r="X689" s="162" t="s">
        <v>561</v>
      </c>
      <c r="Y689" s="162"/>
      <c r="Z689" s="108"/>
      <c r="AA689" s="108"/>
      <c r="AB689" s="110"/>
      <c r="AC689" s="118"/>
    </row>
    <row r="690" spans="1:29" s="126" customFormat="1" ht="13" x14ac:dyDescent="0.2">
      <c r="A690" s="120" t="str">
        <f t="shared" si="63"/>
        <v>L50-I-48-08-30-90-MULT-25X75POUS270223</v>
      </c>
      <c r="B690" s="81">
        <v>45607</v>
      </c>
      <c r="C690" s="273" t="s">
        <v>1216</v>
      </c>
      <c r="D690" s="278" t="s">
        <v>365</v>
      </c>
      <c r="E690" s="135" t="s">
        <v>87</v>
      </c>
      <c r="F690" s="305" t="s">
        <v>1218</v>
      </c>
      <c r="G690" s="108">
        <v>30850609</v>
      </c>
      <c r="H690" s="183">
        <v>0</v>
      </c>
      <c r="I690" s="287">
        <v>2</v>
      </c>
      <c r="J690" s="111">
        <f>VLOOKUP(G690,'[2]Seguimiento WOS TROV'!$H:$L,5,0)</f>
        <v>2</v>
      </c>
      <c r="K690" s="116">
        <f>VLOOKUP(G690,'[2]Seguimiento WOS TROV'!$H:$M,6,0)</f>
        <v>0</v>
      </c>
      <c r="L690" s="116">
        <f>VLOOKUP(G690,'[2]Seguimiento WOS TROV'!$H:$N,7,0)</f>
        <v>0</v>
      </c>
      <c r="M690" s="116">
        <f>VLOOKUP(G690,'[2]Seguimiento WOS TROV'!$H:$O,8,0)</f>
        <v>0</v>
      </c>
      <c r="N690" s="125">
        <f t="shared" si="64"/>
        <v>0</v>
      </c>
      <c r="O690" s="125">
        <f t="shared" si="65"/>
        <v>0</v>
      </c>
      <c r="P690" s="269">
        <v>0</v>
      </c>
      <c r="Q690" s="270">
        <f t="shared" si="66"/>
        <v>0</v>
      </c>
      <c r="R690" s="119">
        <v>45610</v>
      </c>
      <c r="S690" s="119"/>
      <c r="T690" s="117">
        <f t="shared" si="67"/>
        <v>45611</v>
      </c>
      <c r="U690" s="117">
        <f t="shared" si="68"/>
        <v>45614</v>
      </c>
      <c r="V690" s="117" t="s">
        <v>573</v>
      </c>
      <c r="W690" s="162" t="s">
        <v>561</v>
      </c>
      <c r="X690" s="162" t="s">
        <v>561</v>
      </c>
      <c r="Y690" s="162"/>
      <c r="Z690" s="108"/>
      <c r="AA690" s="108"/>
      <c r="AB690" s="110"/>
      <c r="AC690" s="118"/>
    </row>
    <row r="691" spans="1:29" s="126" customFormat="1" ht="13" x14ac:dyDescent="0.2">
      <c r="A691" s="120" t="str">
        <f t="shared" si="63"/>
        <v>L50-I-48-08-27-90-MULT-25X75POUS270367</v>
      </c>
      <c r="B691" s="81">
        <v>45607</v>
      </c>
      <c r="C691" s="273" t="s">
        <v>1219</v>
      </c>
      <c r="D691" s="278" t="s">
        <v>365</v>
      </c>
      <c r="E691" s="135" t="s">
        <v>87</v>
      </c>
      <c r="F691" s="305" t="s">
        <v>1220</v>
      </c>
      <c r="G691" s="108">
        <v>30850610</v>
      </c>
      <c r="H691" s="183">
        <v>0</v>
      </c>
      <c r="I691" s="287">
        <v>2</v>
      </c>
      <c r="J691" s="111">
        <f>VLOOKUP(G691,'[2]Seguimiento WOS TROV'!$H:$L,5,0)</f>
        <v>2</v>
      </c>
      <c r="K691" s="116">
        <f>VLOOKUP(G691,'[2]Seguimiento WOS TROV'!$H:$M,6,0)</f>
        <v>0</v>
      </c>
      <c r="L691" s="116">
        <f>VLOOKUP(G691,'[2]Seguimiento WOS TROV'!$H:$N,7,0)</f>
        <v>0</v>
      </c>
      <c r="M691" s="116">
        <f>VLOOKUP(G691,'[2]Seguimiento WOS TROV'!$H:$O,8,0)</f>
        <v>0</v>
      </c>
      <c r="N691" s="125">
        <f t="shared" si="64"/>
        <v>0</v>
      </c>
      <c r="O691" s="125">
        <f t="shared" si="65"/>
        <v>0</v>
      </c>
      <c r="P691" s="269">
        <v>0</v>
      </c>
      <c r="Q691" s="270">
        <f t="shared" si="66"/>
        <v>0</v>
      </c>
      <c r="R691" s="119">
        <v>45610</v>
      </c>
      <c r="S691" s="119"/>
      <c r="T691" s="117">
        <f t="shared" si="67"/>
        <v>45611</v>
      </c>
      <c r="U691" s="117">
        <f t="shared" si="68"/>
        <v>45614</v>
      </c>
      <c r="V691" s="117" t="s">
        <v>560</v>
      </c>
      <c r="W691" s="162" t="s">
        <v>561</v>
      </c>
      <c r="X691" s="162" t="s">
        <v>561</v>
      </c>
      <c r="Y691" s="162"/>
      <c r="Z691" s="108"/>
      <c r="AA691" s="108"/>
      <c r="AB691" s="110"/>
      <c r="AC691" s="118"/>
    </row>
    <row r="692" spans="1:29" s="126" customFormat="1" ht="13" x14ac:dyDescent="0.2">
      <c r="A692" s="120" t="str">
        <f t="shared" si="63"/>
        <v>L50-I-48-08-27-90-MULT-25X75POUS270853</v>
      </c>
      <c r="B692" s="81">
        <v>45607</v>
      </c>
      <c r="C692" s="273" t="s">
        <v>1219</v>
      </c>
      <c r="D692" s="278" t="s">
        <v>365</v>
      </c>
      <c r="E692" s="135" t="s">
        <v>87</v>
      </c>
      <c r="F692" s="305" t="s">
        <v>1217</v>
      </c>
      <c r="G692" s="108">
        <v>30850611</v>
      </c>
      <c r="H692" s="183">
        <v>0</v>
      </c>
      <c r="I692" s="287">
        <v>2</v>
      </c>
      <c r="J692" s="111">
        <f>VLOOKUP(G692,'[2]Seguimiento WOS TROV'!$H:$L,5,0)</f>
        <v>2</v>
      </c>
      <c r="K692" s="116">
        <f>VLOOKUP(G692,'[2]Seguimiento WOS TROV'!$H:$M,6,0)</f>
        <v>0</v>
      </c>
      <c r="L692" s="116">
        <f>VLOOKUP(G692,'[2]Seguimiento WOS TROV'!$H:$N,7,0)</f>
        <v>0</v>
      </c>
      <c r="M692" s="116">
        <f>VLOOKUP(G692,'[2]Seguimiento WOS TROV'!$H:$O,8,0)</f>
        <v>0</v>
      </c>
      <c r="N692" s="125">
        <f t="shared" si="64"/>
        <v>0</v>
      </c>
      <c r="O692" s="125">
        <f t="shared" si="65"/>
        <v>0</v>
      </c>
      <c r="P692" s="269">
        <v>0</v>
      </c>
      <c r="Q692" s="270">
        <f t="shared" si="66"/>
        <v>0</v>
      </c>
      <c r="R692" s="119">
        <v>45610</v>
      </c>
      <c r="S692" s="119"/>
      <c r="T692" s="117">
        <f t="shared" si="67"/>
        <v>45611</v>
      </c>
      <c r="U692" s="117">
        <f t="shared" si="68"/>
        <v>45614</v>
      </c>
      <c r="V692" s="117" t="s">
        <v>560</v>
      </c>
      <c r="W692" s="162" t="s">
        <v>561</v>
      </c>
      <c r="X692" s="162" t="s">
        <v>561</v>
      </c>
      <c r="Y692" s="162"/>
      <c r="Z692" s="108"/>
      <c r="AA692" s="108"/>
      <c r="AB692" s="110"/>
      <c r="AC692" s="118"/>
    </row>
    <row r="693" spans="1:29" s="126" customFormat="1" ht="13" x14ac:dyDescent="0.2">
      <c r="A693" s="120" t="str">
        <f t="shared" si="63"/>
        <v>L50-I-48-08-27-90-MULT-25X75POUS270337</v>
      </c>
      <c r="B693" s="81">
        <v>45607</v>
      </c>
      <c r="C693" s="273" t="s">
        <v>1219</v>
      </c>
      <c r="D693" s="278" t="s">
        <v>365</v>
      </c>
      <c r="E693" s="135" t="s">
        <v>87</v>
      </c>
      <c r="F693" s="305" t="s">
        <v>749</v>
      </c>
      <c r="G693" s="108">
        <v>30850612</v>
      </c>
      <c r="H693" s="183" t="s">
        <v>749</v>
      </c>
      <c r="I693" s="287">
        <v>1</v>
      </c>
      <c r="J693" s="111">
        <f>VLOOKUP(G693,'[2]Seguimiento WOS TROV'!$H:$L,5,0)</f>
        <v>1</v>
      </c>
      <c r="K693" s="116">
        <f>VLOOKUP(G693,'[2]Seguimiento WOS TROV'!$H:$M,6,0)</f>
        <v>0</v>
      </c>
      <c r="L693" s="116">
        <f>VLOOKUP(G693,'[2]Seguimiento WOS TROV'!$H:$N,7,0)</f>
        <v>0</v>
      </c>
      <c r="M693" s="116">
        <f>VLOOKUP(G693,'[2]Seguimiento WOS TROV'!$H:$O,8,0)</f>
        <v>0</v>
      </c>
      <c r="N693" s="125">
        <f t="shared" si="64"/>
        <v>0</v>
      </c>
      <c r="O693" s="125">
        <f t="shared" si="65"/>
        <v>0</v>
      </c>
      <c r="P693" s="269">
        <v>0</v>
      </c>
      <c r="Q693" s="270">
        <f t="shared" si="66"/>
        <v>0</v>
      </c>
      <c r="R693" s="119">
        <v>45610</v>
      </c>
      <c r="S693" s="119"/>
      <c r="T693" s="117">
        <f t="shared" si="67"/>
        <v>45611</v>
      </c>
      <c r="U693" s="117">
        <f t="shared" si="68"/>
        <v>45614</v>
      </c>
      <c r="V693" s="117" t="s">
        <v>560</v>
      </c>
      <c r="W693" s="162" t="s">
        <v>561</v>
      </c>
      <c r="X693" s="162" t="s">
        <v>561</v>
      </c>
      <c r="Y693" s="162"/>
      <c r="Z693" s="108"/>
      <c r="AA693" s="108"/>
      <c r="AB693" s="110"/>
      <c r="AC693" s="118"/>
    </row>
    <row r="694" spans="1:29" s="126" customFormat="1" ht="13" x14ac:dyDescent="0.2">
      <c r="A694" s="120" t="str">
        <f t="shared" si="63"/>
        <v>L50-E-48-12-30-80-MULT-9X17POUS270198</v>
      </c>
      <c r="B694" s="81">
        <v>45607</v>
      </c>
      <c r="C694" s="273" t="s">
        <v>1221</v>
      </c>
      <c r="D694" s="278" t="s">
        <v>363</v>
      </c>
      <c r="E694" s="135" t="s">
        <v>87</v>
      </c>
      <c r="F694" s="305" t="s">
        <v>1222</v>
      </c>
      <c r="G694" s="108">
        <v>30850613</v>
      </c>
      <c r="H694" s="183">
        <v>0</v>
      </c>
      <c r="I694" s="287">
        <v>20</v>
      </c>
      <c r="J694" s="111">
        <f>VLOOKUP(G694,'[2]Seguimiento WOS TROV'!$H:$L,5,0)</f>
        <v>20</v>
      </c>
      <c r="K694" s="116">
        <f>VLOOKUP(G694,'[2]Seguimiento WOS TROV'!$H:$M,6,0)</f>
        <v>0</v>
      </c>
      <c r="L694" s="116">
        <f>VLOOKUP(G694,'[2]Seguimiento WOS TROV'!$H:$N,7,0)</f>
        <v>0</v>
      </c>
      <c r="M694" s="116">
        <f>VLOOKUP(G694,'[2]Seguimiento WOS TROV'!$H:$O,8,0)</f>
        <v>0</v>
      </c>
      <c r="N694" s="125">
        <f t="shared" si="64"/>
        <v>0</v>
      </c>
      <c r="O694" s="125">
        <f t="shared" si="65"/>
        <v>0</v>
      </c>
      <c r="P694" s="269">
        <v>0</v>
      </c>
      <c r="Q694" s="270">
        <f t="shared" si="66"/>
        <v>0</v>
      </c>
      <c r="R694" s="119">
        <v>45610</v>
      </c>
      <c r="S694" s="119"/>
      <c r="T694" s="117">
        <f t="shared" si="67"/>
        <v>45611</v>
      </c>
      <c r="U694" s="117">
        <f t="shared" si="68"/>
        <v>45614</v>
      </c>
      <c r="V694" s="117" t="s">
        <v>560</v>
      </c>
      <c r="W694" s="162" t="s">
        <v>561</v>
      </c>
      <c r="X694" s="162" t="s">
        <v>561</v>
      </c>
      <c r="Y694" s="162" t="e">
        <f>VLOOKUP(G694,[4]Sheet14!$A:$A,1,0)</f>
        <v>#N/A</v>
      </c>
      <c r="Z694" s="108"/>
      <c r="AA694" s="108"/>
      <c r="AB694" s="110"/>
      <c r="AC694" s="118"/>
    </row>
    <row r="695" spans="1:29" s="126" customFormat="1" ht="13" x14ac:dyDescent="0.2">
      <c r="A695" s="120" t="str">
        <f t="shared" si="63"/>
        <v>L50-E-48-12-30-80-MULT-40X60POUS270043</v>
      </c>
      <c r="B695" s="81">
        <v>45607</v>
      </c>
      <c r="C695" s="273" t="s">
        <v>1176</v>
      </c>
      <c r="D695" s="278" t="s">
        <v>363</v>
      </c>
      <c r="E695" s="135" t="s">
        <v>87</v>
      </c>
      <c r="F695" s="305" t="s">
        <v>677</v>
      </c>
      <c r="G695" s="108">
        <v>30850615</v>
      </c>
      <c r="H695" s="183">
        <v>0</v>
      </c>
      <c r="I695" s="287">
        <v>2</v>
      </c>
      <c r="J695" s="111">
        <f>VLOOKUP(G695,'[2]Seguimiento WOS TROV'!$H:$L,5,0)</f>
        <v>2</v>
      </c>
      <c r="K695" s="116">
        <f>VLOOKUP(G695,'[2]Seguimiento WOS TROV'!$H:$M,6,0)</f>
        <v>0</v>
      </c>
      <c r="L695" s="116">
        <f>VLOOKUP(G695,'[2]Seguimiento WOS TROV'!$H:$N,7,0)</f>
        <v>0</v>
      </c>
      <c r="M695" s="116">
        <f>VLOOKUP(G695,'[2]Seguimiento WOS TROV'!$H:$O,8,0)</f>
        <v>0</v>
      </c>
      <c r="N695" s="125">
        <f t="shared" si="64"/>
        <v>0</v>
      </c>
      <c r="O695" s="125">
        <f t="shared" si="65"/>
        <v>0</v>
      </c>
      <c r="P695" s="269">
        <v>0</v>
      </c>
      <c r="Q695" s="270">
        <f t="shared" si="66"/>
        <v>0</v>
      </c>
      <c r="R695" s="119">
        <v>45610</v>
      </c>
      <c r="S695" s="119"/>
      <c r="T695" s="117">
        <f t="shared" si="67"/>
        <v>45611</v>
      </c>
      <c r="U695" s="117">
        <f t="shared" si="68"/>
        <v>45614</v>
      </c>
      <c r="V695" s="117" t="s">
        <v>573</v>
      </c>
      <c r="W695" s="162" t="s">
        <v>561</v>
      </c>
      <c r="X695" s="162" t="s">
        <v>561</v>
      </c>
      <c r="Y695" s="162"/>
      <c r="Z695" s="108"/>
      <c r="AA695" s="108"/>
      <c r="AB695" s="110"/>
      <c r="AC695" s="118"/>
    </row>
    <row r="696" spans="1:29" s="126" customFormat="1" ht="13" x14ac:dyDescent="0.2">
      <c r="A696" s="120" t="str">
        <f t="shared" si="63"/>
        <v>L35-I-12-08-27-80-MULT-120POUS271318</v>
      </c>
      <c r="B696" s="81">
        <v>45607</v>
      </c>
      <c r="C696" s="273" t="s">
        <v>1130</v>
      </c>
      <c r="D696" s="278" t="s">
        <v>360</v>
      </c>
      <c r="E696" s="135" t="s">
        <v>87</v>
      </c>
      <c r="F696" s="305" t="s">
        <v>1225</v>
      </c>
      <c r="G696" s="108">
        <v>30850616</v>
      </c>
      <c r="H696" s="183" t="s">
        <v>1225</v>
      </c>
      <c r="I696" s="287">
        <v>24</v>
      </c>
      <c r="J696" s="111">
        <f>VLOOKUP(G696,'[2]Seguimiento WOS TROV'!$H:$L,5,0)</f>
        <v>24</v>
      </c>
      <c r="K696" s="116">
        <f>VLOOKUP(G696,'[2]Seguimiento WOS TROV'!$H:$M,6,0)</f>
        <v>0</v>
      </c>
      <c r="L696" s="116">
        <f>VLOOKUP(G696,'[2]Seguimiento WOS TROV'!$H:$N,7,0)</f>
        <v>0</v>
      </c>
      <c r="M696" s="116">
        <f>VLOOKUP(G696,'[2]Seguimiento WOS TROV'!$H:$O,8,0)</f>
        <v>0</v>
      </c>
      <c r="N696" s="125">
        <f t="shared" si="64"/>
        <v>0</v>
      </c>
      <c r="O696" s="125">
        <f t="shared" si="65"/>
        <v>0</v>
      </c>
      <c r="P696" s="269">
        <v>38.020000000000003</v>
      </c>
      <c r="Q696" s="270">
        <f t="shared" si="66"/>
        <v>0</v>
      </c>
      <c r="R696" s="119">
        <v>45610</v>
      </c>
      <c r="S696" s="119"/>
      <c r="T696" s="117">
        <f t="shared" si="67"/>
        <v>45611</v>
      </c>
      <c r="U696" s="117">
        <f t="shared" si="68"/>
        <v>45614</v>
      </c>
      <c r="V696" s="117" t="s">
        <v>560</v>
      </c>
      <c r="W696" s="162" t="s">
        <v>561</v>
      </c>
      <c r="X696" s="162" t="s">
        <v>561</v>
      </c>
      <c r="Y696" s="162" t="e">
        <f>VLOOKUP(G696,[4]Sheet14!$A:$A,1,0)</f>
        <v>#N/A</v>
      </c>
      <c r="Z696" s="108"/>
      <c r="AA696" s="108"/>
      <c r="AB696" s="110"/>
      <c r="AC696" s="118"/>
    </row>
    <row r="697" spans="1:29" s="126" customFormat="1" ht="13" x14ac:dyDescent="0.2">
      <c r="A697" s="120" t="str">
        <f t="shared" si="63"/>
        <v>L35-I-12-12-35-90-MULT-120POUS271317</v>
      </c>
      <c r="B697" s="81">
        <v>45607</v>
      </c>
      <c r="C697" s="273" t="s">
        <v>485</v>
      </c>
      <c r="D697" s="278" t="s">
        <v>360</v>
      </c>
      <c r="E697" s="135" t="s">
        <v>87</v>
      </c>
      <c r="F697" s="305" t="s">
        <v>1226</v>
      </c>
      <c r="G697" s="108">
        <v>30850617</v>
      </c>
      <c r="H697" s="183">
        <v>0</v>
      </c>
      <c r="I697" s="287">
        <v>22</v>
      </c>
      <c r="J697" s="111">
        <f>VLOOKUP(G697,'[2]Seguimiento WOS TROV'!$H:$L,5,0)</f>
        <v>22</v>
      </c>
      <c r="K697" s="116">
        <f>VLOOKUP(G697,'[2]Seguimiento WOS TROV'!$H:$M,6,0)</f>
        <v>0</v>
      </c>
      <c r="L697" s="116">
        <f>VLOOKUP(G697,'[2]Seguimiento WOS TROV'!$H:$N,7,0)</f>
        <v>0</v>
      </c>
      <c r="M697" s="116">
        <f>VLOOKUP(G697,'[2]Seguimiento WOS TROV'!$H:$O,8,0)</f>
        <v>0</v>
      </c>
      <c r="N697" s="125">
        <f t="shared" si="64"/>
        <v>0</v>
      </c>
      <c r="O697" s="125">
        <f t="shared" si="65"/>
        <v>0</v>
      </c>
      <c r="P697" s="269">
        <v>0</v>
      </c>
      <c r="Q697" s="270">
        <f t="shared" si="66"/>
        <v>0</v>
      </c>
      <c r="R697" s="119">
        <v>45610</v>
      </c>
      <c r="S697" s="119"/>
      <c r="T697" s="117">
        <f t="shared" si="67"/>
        <v>45611</v>
      </c>
      <c r="U697" s="117">
        <f t="shared" si="68"/>
        <v>45614</v>
      </c>
      <c r="V697" s="117" t="s">
        <v>573</v>
      </c>
      <c r="W697" s="162" t="s">
        <v>561</v>
      </c>
      <c r="X697" s="162" t="s">
        <v>561</v>
      </c>
      <c r="Y697" s="162"/>
      <c r="Z697" s="108"/>
      <c r="AA697" s="108"/>
      <c r="AB697" s="110"/>
      <c r="AC697" s="118"/>
    </row>
    <row r="698" spans="1:29" s="126" customFormat="1" ht="13" x14ac:dyDescent="0.2">
      <c r="A698" s="120" t="str">
        <f t="shared" si="63"/>
        <v>L35-I-48-10-30-90-MULT-120POUS271392</v>
      </c>
      <c r="B698" s="81">
        <v>45607</v>
      </c>
      <c r="C698" s="273" t="s">
        <v>981</v>
      </c>
      <c r="D698" s="278" t="s">
        <v>364</v>
      </c>
      <c r="E698" s="135" t="s">
        <v>87</v>
      </c>
      <c r="F698" s="305" t="s">
        <v>1227</v>
      </c>
      <c r="G698" s="108">
        <v>30850618</v>
      </c>
      <c r="H698" s="183">
        <v>0</v>
      </c>
      <c r="I698" s="287">
        <v>17</v>
      </c>
      <c r="J698" s="111">
        <f>VLOOKUP(G698,'[2]Seguimiento WOS TROV'!$H:$L,5,0)</f>
        <v>17</v>
      </c>
      <c r="K698" s="116">
        <f>VLOOKUP(G698,'[2]Seguimiento WOS TROV'!$H:$M,6,0)</f>
        <v>0</v>
      </c>
      <c r="L698" s="116">
        <f>VLOOKUP(G698,'[2]Seguimiento WOS TROV'!$H:$N,7,0)</f>
        <v>0</v>
      </c>
      <c r="M698" s="116">
        <f>VLOOKUP(G698,'[2]Seguimiento WOS TROV'!$H:$O,8,0)</f>
        <v>0</v>
      </c>
      <c r="N698" s="125">
        <f t="shared" si="64"/>
        <v>0</v>
      </c>
      <c r="O698" s="125">
        <f t="shared" si="65"/>
        <v>0</v>
      </c>
      <c r="P698" s="269">
        <v>116.45</v>
      </c>
      <c r="Q698" s="270">
        <f t="shared" si="66"/>
        <v>0</v>
      </c>
      <c r="R698" s="119">
        <v>45611</v>
      </c>
      <c r="S698" s="119"/>
      <c r="T698" s="117">
        <f t="shared" si="67"/>
        <v>45614</v>
      </c>
      <c r="U698" s="117">
        <f t="shared" si="68"/>
        <v>45615</v>
      </c>
      <c r="V698" s="117" t="s">
        <v>573</v>
      </c>
      <c r="W698" s="162" t="s">
        <v>561</v>
      </c>
      <c r="X698" s="162" t="s">
        <v>561</v>
      </c>
      <c r="Y698" s="162"/>
      <c r="Z698" s="108"/>
      <c r="AA698" s="108"/>
      <c r="AB698" s="110"/>
      <c r="AC698" s="118"/>
    </row>
    <row r="699" spans="1:29" s="126" customFormat="1" ht="13" x14ac:dyDescent="0.2">
      <c r="A699" s="120" t="str">
        <f t="shared" si="63"/>
        <v>L35-I-48-02-30-80-MULT-120POUS271394</v>
      </c>
      <c r="B699" s="81">
        <v>45607</v>
      </c>
      <c r="C699" s="273" t="s">
        <v>110</v>
      </c>
      <c r="D699" s="278" t="s">
        <v>364</v>
      </c>
      <c r="E699" s="135" t="s">
        <v>87</v>
      </c>
      <c r="F699" s="305" t="s">
        <v>1228</v>
      </c>
      <c r="G699" s="108">
        <v>30850619</v>
      </c>
      <c r="H699" s="183">
        <v>0</v>
      </c>
      <c r="I699" s="287">
        <v>6</v>
      </c>
      <c r="J699" s="111">
        <f>VLOOKUP(G699,'[2]Seguimiento WOS TROV'!$H:$L,5,0)</f>
        <v>6</v>
      </c>
      <c r="K699" s="116">
        <f>VLOOKUP(G699,'[2]Seguimiento WOS TROV'!$H:$M,6,0)</f>
        <v>0</v>
      </c>
      <c r="L699" s="116">
        <f>VLOOKUP(G699,'[2]Seguimiento WOS TROV'!$H:$N,7,0)</f>
        <v>0</v>
      </c>
      <c r="M699" s="116">
        <f>VLOOKUP(G699,'[2]Seguimiento WOS TROV'!$H:$O,8,0)</f>
        <v>0</v>
      </c>
      <c r="N699" s="125">
        <f t="shared" si="64"/>
        <v>0</v>
      </c>
      <c r="O699" s="125">
        <f t="shared" si="65"/>
        <v>0</v>
      </c>
      <c r="P699" s="269">
        <v>0</v>
      </c>
      <c r="Q699" s="270">
        <f t="shared" si="66"/>
        <v>0</v>
      </c>
      <c r="R699" s="119">
        <v>45611</v>
      </c>
      <c r="S699" s="119"/>
      <c r="T699" s="117">
        <f t="shared" si="67"/>
        <v>45614</v>
      </c>
      <c r="U699" s="117">
        <f t="shared" si="68"/>
        <v>45615</v>
      </c>
      <c r="V699" s="117" t="s">
        <v>573</v>
      </c>
      <c r="W699" s="162" t="s">
        <v>561</v>
      </c>
      <c r="X699" s="162" t="s">
        <v>561</v>
      </c>
      <c r="Y699" s="162"/>
      <c r="Z699" s="108"/>
      <c r="AA699" s="108"/>
      <c r="AB699" s="110"/>
      <c r="AC699" s="118"/>
    </row>
    <row r="700" spans="1:29" s="126" customFormat="1" ht="13" x14ac:dyDescent="0.2">
      <c r="A700" s="120" t="str">
        <f t="shared" si="63"/>
        <v>L35-I-48-10-30-80-MULT-120POUS270990</v>
      </c>
      <c r="B700" s="81">
        <v>45607</v>
      </c>
      <c r="C700" s="273" t="s">
        <v>188</v>
      </c>
      <c r="D700" s="278" t="s">
        <v>364</v>
      </c>
      <c r="E700" s="135" t="s">
        <v>87</v>
      </c>
      <c r="F700" s="305" t="s">
        <v>1138</v>
      </c>
      <c r="G700" s="108">
        <v>30850620</v>
      </c>
      <c r="H700" s="183">
        <v>0</v>
      </c>
      <c r="I700" s="287">
        <v>4</v>
      </c>
      <c r="J700" s="111">
        <f>VLOOKUP(G700,'[2]Seguimiento WOS TROV'!$H:$L,5,0)</f>
        <v>4</v>
      </c>
      <c r="K700" s="116">
        <f>VLOOKUP(G700,'[2]Seguimiento WOS TROV'!$H:$M,6,0)</f>
        <v>0</v>
      </c>
      <c r="L700" s="116">
        <f>VLOOKUP(G700,'[2]Seguimiento WOS TROV'!$H:$N,7,0)</f>
        <v>0</v>
      </c>
      <c r="M700" s="116">
        <f>VLOOKUP(G700,'[2]Seguimiento WOS TROV'!$H:$O,8,0)</f>
        <v>0</v>
      </c>
      <c r="N700" s="125">
        <f t="shared" si="64"/>
        <v>0</v>
      </c>
      <c r="O700" s="125">
        <f t="shared" si="65"/>
        <v>0</v>
      </c>
      <c r="P700" s="269">
        <v>118.55</v>
      </c>
      <c r="Q700" s="270">
        <f t="shared" si="66"/>
        <v>0</v>
      </c>
      <c r="R700" s="119">
        <v>45611</v>
      </c>
      <c r="S700" s="119"/>
      <c r="T700" s="117">
        <f t="shared" si="67"/>
        <v>45614</v>
      </c>
      <c r="U700" s="117">
        <f t="shared" si="68"/>
        <v>45615</v>
      </c>
      <c r="V700" s="117" t="s">
        <v>573</v>
      </c>
      <c r="W700" s="162" t="s">
        <v>561</v>
      </c>
      <c r="X700" s="162" t="s">
        <v>561</v>
      </c>
      <c r="Y700" s="162"/>
      <c r="Z700" s="108"/>
      <c r="AA700" s="108"/>
      <c r="AB700" s="110"/>
      <c r="AC700" s="118"/>
    </row>
    <row r="701" spans="1:29" s="126" customFormat="1" ht="13" x14ac:dyDescent="0.2">
      <c r="A701" s="120" t="str">
        <f t="shared" si="63"/>
        <v>L35-I-48-10-30-90-MULT-120POUS271373</v>
      </c>
      <c r="B701" s="81">
        <v>45607</v>
      </c>
      <c r="C701" s="273" t="s">
        <v>981</v>
      </c>
      <c r="D701" s="278" t="s">
        <v>364</v>
      </c>
      <c r="E701" s="135" t="s">
        <v>87</v>
      </c>
      <c r="F701" s="305" t="s">
        <v>1229</v>
      </c>
      <c r="G701" s="108">
        <v>30850621</v>
      </c>
      <c r="H701" s="183">
        <v>0</v>
      </c>
      <c r="I701" s="287">
        <v>4</v>
      </c>
      <c r="J701" s="111">
        <f>VLOOKUP(G701,'[2]Seguimiento WOS TROV'!$H:$L,5,0)</f>
        <v>4</v>
      </c>
      <c r="K701" s="116">
        <f>VLOOKUP(G701,'[2]Seguimiento WOS TROV'!$H:$M,6,0)</f>
        <v>0</v>
      </c>
      <c r="L701" s="116">
        <f>VLOOKUP(G701,'[2]Seguimiento WOS TROV'!$H:$N,7,0)</f>
        <v>0</v>
      </c>
      <c r="M701" s="116">
        <f>VLOOKUP(G701,'[2]Seguimiento WOS TROV'!$H:$O,8,0)</f>
        <v>0</v>
      </c>
      <c r="N701" s="125">
        <f t="shared" si="64"/>
        <v>0</v>
      </c>
      <c r="O701" s="125">
        <f t="shared" si="65"/>
        <v>0</v>
      </c>
      <c r="P701" s="269">
        <v>116.45</v>
      </c>
      <c r="Q701" s="270">
        <f t="shared" si="66"/>
        <v>0</v>
      </c>
      <c r="R701" s="119">
        <v>45611</v>
      </c>
      <c r="S701" s="119"/>
      <c r="T701" s="117">
        <f t="shared" si="67"/>
        <v>45614</v>
      </c>
      <c r="U701" s="117">
        <f t="shared" si="68"/>
        <v>45615</v>
      </c>
      <c r="V701" s="117" t="s">
        <v>560</v>
      </c>
      <c r="W701" s="162" t="s">
        <v>561</v>
      </c>
      <c r="X701" s="162" t="s">
        <v>561</v>
      </c>
      <c r="Y701" s="162"/>
      <c r="Z701" s="108"/>
      <c r="AA701" s="108"/>
      <c r="AB701" s="110"/>
      <c r="AC701" s="118"/>
    </row>
    <row r="702" spans="1:29" s="126" customFormat="1" ht="13" x14ac:dyDescent="0.2">
      <c r="A702" s="120" t="str">
        <f t="shared" si="63"/>
        <v>L35-I-48-12-30-80-MULT-120POUS271396</v>
      </c>
      <c r="B702" s="81">
        <v>45607</v>
      </c>
      <c r="C702" s="273" t="s">
        <v>189</v>
      </c>
      <c r="D702" s="278" t="s">
        <v>364</v>
      </c>
      <c r="E702" s="135" t="s">
        <v>87</v>
      </c>
      <c r="F702" s="305" t="s">
        <v>1230</v>
      </c>
      <c r="G702" s="108">
        <v>30850622</v>
      </c>
      <c r="H702" s="183">
        <v>0</v>
      </c>
      <c r="I702" s="287">
        <v>2</v>
      </c>
      <c r="J702" s="111">
        <f>VLOOKUP(G702,'[2]Seguimiento WOS TROV'!$H:$L,5,0)</f>
        <v>2</v>
      </c>
      <c r="K702" s="116">
        <f>VLOOKUP(G702,'[2]Seguimiento WOS TROV'!$H:$M,6,0)</f>
        <v>0</v>
      </c>
      <c r="L702" s="116">
        <f>VLOOKUP(G702,'[2]Seguimiento WOS TROV'!$H:$N,7,0)</f>
        <v>0</v>
      </c>
      <c r="M702" s="116">
        <f>VLOOKUP(G702,'[2]Seguimiento WOS TROV'!$H:$O,8,0)</f>
        <v>0</v>
      </c>
      <c r="N702" s="125">
        <f t="shared" si="64"/>
        <v>0</v>
      </c>
      <c r="O702" s="125">
        <f t="shared" si="65"/>
        <v>0</v>
      </c>
      <c r="P702" s="269">
        <v>115.46</v>
      </c>
      <c r="Q702" s="270">
        <f t="shared" si="66"/>
        <v>0</v>
      </c>
      <c r="R702" s="119">
        <v>45611</v>
      </c>
      <c r="S702" s="119"/>
      <c r="T702" s="117">
        <f t="shared" si="67"/>
        <v>45614</v>
      </c>
      <c r="U702" s="117">
        <f t="shared" si="68"/>
        <v>45615</v>
      </c>
      <c r="V702" s="117" t="s">
        <v>560</v>
      </c>
      <c r="W702" s="162" t="s">
        <v>561</v>
      </c>
      <c r="X702" s="162" t="s">
        <v>561</v>
      </c>
      <c r="Y702" s="162"/>
      <c r="Z702" s="108"/>
      <c r="AA702" s="108"/>
      <c r="AB702" s="110"/>
      <c r="AC702" s="118"/>
    </row>
    <row r="703" spans="1:29" s="126" customFormat="1" ht="13" x14ac:dyDescent="0.2">
      <c r="A703" s="120" t="str">
        <f t="shared" si="63"/>
        <v>L50-E-48-06-30-80-MULT-9X59POUS270444</v>
      </c>
      <c r="B703" s="81">
        <v>45607</v>
      </c>
      <c r="C703" s="273" t="s">
        <v>1174</v>
      </c>
      <c r="D703" s="278" t="s">
        <v>363</v>
      </c>
      <c r="E703" s="135" t="s">
        <v>87</v>
      </c>
      <c r="F703" s="305" t="s">
        <v>661</v>
      </c>
      <c r="G703" s="108">
        <v>30850623</v>
      </c>
      <c r="H703" s="183">
        <v>0</v>
      </c>
      <c r="I703" s="287">
        <v>1</v>
      </c>
      <c r="J703" s="111">
        <f>VLOOKUP(G703,'[2]Seguimiento WOS TROV'!$H:$L,5,0)</f>
        <v>1</v>
      </c>
      <c r="K703" s="116">
        <f>VLOOKUP(G703,'[2]Seguimiento WOS TROV'!$H:$M,6,0)</f>
        <v>0</v>
      </c>
      <c r="L703" s="116">
        <f>VLOOKUP(G703,'[2]Seguimiento WOS TROV'!$H:$N,7,0)</f>
        <v>0</v>
      </c>
      <c r="M703" s="116">
        <f>VLOOKUP(G703,'[2]Seguimiento WOS TROV'!$H:$O,8,0)</f>
        <v>0</v>
      </c>
      <c r="N703" s="125">
        <f t="shared" si="64"/>
        <v>0</v>
      </c>
      <c r="O703" s="125">
        <f t="shared" si="65"/>
        <v>0</v>
      </c>
      <c r="P703" s="269">
        <v>135.03</v>
      </c>
      <c r="Q703" s="270">
        <f t="shared" si="66"/>
        <v>0</v>
      </c>
      <c r="R703" s="119">
        <v>45611</v>
      </c>
      <c r="S703" s="119"/>
      <c r="T703" s="117">
        <f t="shared" si="67"/>
        <v>45614</v>
      </c>
      <c r="U703" s="117">
        <f t="shared" si="68"/>
        <v>45615</v>
      </c>
      <c r="V703" s="117" t="s">
        <v>573</v>
      </c>
      <c r="W703" s="162" t="s">
        <v>561</v>
      </c>
      <c r="X703" s="162" t="s">
        <v>561</v>
      </c>
      <c r="Y703" s="162"/>
      <c r="Z703" s="108"/>
      <c r="AA703" s="108"/>
      <c r="AB703" s="110"/>
      <c r="AC703" s="118"/>
    </row>
    <row r="704" spans="1:29" s="126" customFormat="1" ht="13" x14ac:dyDescent="0.2">
      <c r="A704" s="120" t="str">
        <f t="shared" si="63"/>
        <v>L35-I-48-08-30-90-MULT-120POUS270488</v>
      </c>
      <c r="B704" s="81">
        <v>45607</v>
      </c>
      <c r="C704" s="273" t="s">
        <v>1065</v>
      </c>
      <c r="D704" s="278" t="s">
        <v>364</v>
      </c>
      <c r="E704" s="135" t="s">
        <v>87</v>
      </c>
      <c r="F704" s="305" t="s">
        <v>1075</v>
      </c>
      <c r="G704" s="108">
        <v>30850624</v>
      </c>
      <c r="H704" s="183">
        <v>0</v>
      </c>
      <c r="I704" s="287">
        <v>1</v>
      </c>
      <c r="J704" s="111">
        <f>VLOOKUP(G704,'[2]Seguimiento WOS TROV'!$H:$L,5,0)</f>
        <v>1</v>
      </c>
      <c r="K704" s="116">
        <f>VLOOKUP(G704,'[2]Seguimiento WOS TROV'!$H:$M,6,0)</f>
        <v>0</v>
      </c>
      <c r="L704" s="116">
        <f>VLOOKUP(G704,'[2]Seguimiento WOS TROV'!$H:$N,7,0)</f>
        <v>0</v>
      </c>
      <c r="M704" s="116">
        <f>VLOOKUP(G704,'[2]Seguimiento WOS TROV'!$H:$O,8,0)</f>
        <v>0</v>
      </c>
      <c r="N704" s="125">
        <f t="shared" si="64"/>
        <v>0</v>
      </c>
      <c r="O704" s="125">
        <f t="shared" si="65"/>
        <v>0</v>
      </c>
      <c r="P704" s="269">
        <v>100.29</v>
      </c>
      <c r="Q704" s="270">
        <f t="shared" si="66"/>
        <v>0</v>
      </c>
      <c r="R704" s="119">
        <v>45611</v>
      </c>
      <c r="S704" s="119"/>
      <c r="T704" s="117">
        <f t="shared" si="67"/>
        <v>45614</v>
      </c>
      <c r="U704" s="117">
        <f t="shared" si="68"/>
        <v>45615</v>
      </c>
      <c r="V704" s="117" t="s">
        <v>560</v>
      </c>
      <c r="W704" s="162" t="s">
        <v>561</v>
      </c>
      <c r="X704" s="162" t="s">
        <v>561</v>
      </c>
      <c r="Y704" s="162"/>
      <c r="Z704" s="108"/>
      <c r="AA704" s="108"/>
      <c r="AB704" s="110"/>
      <c r="AC704" s="118"/>
    </row>
    <row r="705" spans="1:29" s="126" customFormat="1" ht="13" x14ac:dyDescent="0.2">
      <c r="A705" s="120" t="str">
        <f t="shared" si="63"/>
        <v>L35-I-48-08-27-80-MULT-120POUS270929</v>
      </c>
      <c r="B705" s="81">
        <v>45607</v>
      </c>
      <c r="C705" s="273" t="s">
        <v>507</v>
      </c>
      <c r="D705" s="278" t="s">
        <v>364</v>
      </c>
      <c r="E705" s="135" t="s">
        <v>87</v>
      </c>
      <c r="F705" s="305" t="s">
        <v>1137</v>
      </c>
      <c r="G705" s="108">
        <v>30850625</v>
      </c>
      <c r="H705" s="183">
        <v>0</v>
      </c>
      <c r="I705" s="287">
        <v>1</v>
      </c>
      <c r="J705" s="111">
        <f>VLOOKUP(G705,'[2]Seguimiento WOS TROV'!$H:$L,5,0)</f>
        <v>1</v>
      </c>
      <c r="K705" s="116">
        <f>VLOOKUP(G705,'[2]Seguimiento WOS TROV'!$H:$M,6,0)</f>
        <v>0</v>
      </c>
      <c r="L705" s="116">
        <f>VLOOKUP(G705,'[2]Seguimiento WOS TROV'!$H:$N,7,0)</f>
        <v>0</v>
      </c>
      <c r="M705" s="116">
        <f>VLOOKUP(G705,'[2]Seguimiento WOS TROV'!$H:$O,8,0)</f>
        <v>0</v>
      </c>
      <c r="N705" s="125">
        <f t="shared" si="64"/>
        <v>0</v>
      </c>
      <c r="O705" s="125">
        <f t="shared" si="65"/>
        <v>0</v>
      </c>
      <c r="P705" s="269">
        <v>99.6</v>
      </c>
      <c r="Q705" s="270">
        <f t="shared" si="66"/>
        <v>0</v>
      </c>
      <c r="R705" s="119">
        <v>45611</v>
      </c>
      <c r="S705" s="119"/>
      <c r="T705" s="117">
        <f t="shared" si="67"/>
        <v>45614</v>
      </c>
      <c r="U705" s="117">
        <f t="shared" si="68"/>
        <v>45615</v>
      </c>
      <c r="V705" s="117" t="s">
        <v>560</v>
      </c>
      <c r="W705" s="162" t="s">
        <v>561</v>
      </c>
      <c r="X705" s="162" t="s">
        <v>561</v>
      </c>
      <c r="Y705" s="162"/>
      <c r="Z705" s="108"/>
      <c r="AA705" s="108"/>
      <c r="AB705" s="110"/>
      <c r="AC705" s="118"/>
    </row>
    <row r="706" spans="1:29" s="126" customFormat="1" ht="13" x14ac:dyDescent="0.2">
      <c r="A706" s="120" t="str">
        <f t="shared" ref="A706:A769" si="69">CONCATENATE(C706,F706)</f>
        <v>L35-I-12-06-30-80-MULT-120POUS271295</v>
      </c>
      <c r="B706" s="81">
        <v>45607</v>
      </c>
      <c r="C706" s="273" t="s">
        <v>440</v>
      </c>
      <c r="D706" s="278" t="s">
        <v>360</v>
      </c>
      <c r="E706" s="135" t="s">
        <v>87</v>
      </c>
      <c r="F706" s="305" t="s">
        <v>1231</v>
      </c>
      <c r="G706" s="108">
        <v>30850626</v>
      </c>
      <c r="H706" s="183">
        <v>0</v>
      </c>
      <c r="I706" s="287">
        <v>1</v>
      </c>
      <c r="J706" s="111">
        <f>VLOOKUP(G706,'[2]Seguimiento WOS TROV'!$H:$L,5,0)</f>
        <v>1</v>
      </c>
      <c r="K706" s="116">
        <f>VLOOKUP(G706,'[2]Seguimiento WOS TROV'!$H:$M,6,0)</f>
        <v>0</v>
      </c>
      <c r="L706" s="116">
        <f>VLOOKUP(G706,'[2]Seguimiento WOS TROV'!$H:$N,7,0)</f>
        <v>0</v>
      </c>
      <c r="M706" s="116">
        <f>VLOOKUP(G706,'[2]Seguimiento WOS TROV'!$H:$O,8,0)</f>
        <v>0</v>
      </c>
      <c r="N706" s="125">
        <f t="shared" ref="N706:N769" si="70">J706-I706</f>
        <v>0</v>
      </c>
      <c r="O706" s="125">
        <f t="shared" ref="O706:O769" si="71">+N706*-1</f>
        <v>0</v>
      </c>
      <c r="P706" s="269">
        <v>0</v>
      </c>
      <c r="Q706" s="270">
        <f t="shared" ref="Q706:Q769" si="72">+P706*O706</f>
        <v>0</v>
      </c>
      <c r="R706" s="119">
        <v>45611</v>
      </c>
      <c r="S706" s="119"/>
      <c r="T706" s="117">
        <f t="shared" si="67"/>
        <v>45614</v>
      </c>
      <c r="U706" s="117">
        <f t="shared" si="68"/>
        <v>45615</v>
      </c>
      <c r="V706" s="117" t="s">
        <v>573</v>
      </c>
      <c r="W706" s="162" t="s">
        <v>561</v>
      </c>
      <c r="X706" s="162" t="s">
        <v>561</v>
      </c>
      <c r="Y706" s="162"/>
      <c r="Z706" s="108"/>
      <c r="AA706" s="108"/>
      <c r="AB706" s="110"/>
      <c r="AC706" s="118"/>
    </row>
    <row r="707" spans="1:29" s="126" customFormat="1" ht="13" x14ac:dyDescent="0.2">
      <c r="A707" s="120" t="str">
        <f t="shared" si="69"/>
        <v>L35-I-48-06-30-80-MULT-120POUS271295</v>
      </c>
      <c r="B707" s="81">
        <v>45607</v>
      </c>
      <c r="C707" s="273" t="s">
        <v>119</v>
      </c>
      <c r="D707" s="278" t="s">
        <v>364</v>
      </c>
      <c r="E707" s="135" t="s">
        <v>87</v>
      </c>
      <c r="F707" s="305" t="s">
        <v>1231</v>
      </c>
      <c r="G707" s="108">
        <v>30850627</v>
      </c>
      <c r="H707" s="183">
        <v>0</v>
      </c>
      <c r="I707" s="287">
        <v>1</v>
      </c>
      <c r="J707" s="111">
        <f>VLOOKUP(G707,'[2]Seguimiento WOS TROV'!$H:$L,5,0)</f>
        <v>1</v>
      </c>
      <c r="K707" s="116">
        <f>VLOOKUP(G707,'[2]Seguimiento WOS TROV'!$H:$M,6,0)</f>
        <v>0</v>
      </c>
      <c r="L707" s="116">
        <f>VLOOKUP(G707,'[2]Seguimiento WOS TROV'!$H:$N,7,0)</f>
        <v>0</v>
      </c>
      <c r="M707" s="116">
        <f>VLOOKUP(G707,'[2]Seguimiento WOS TROV'!$H:$O,8,0)</f>
        <v>0</v>
      </c>
      <c r="N707" s="125">
        <f t="shared" si="70"/>
        <v>0</v>
      </c>
      <c r="O707" s="125">
        <f t="shared" si="71"/>
        <v>0</v>
      </c>
      <c r="P707" s="269">
        <v>0</v>
      </c>
      <c r="Q707" s="270">
        <f t="shared" si="72"/>
        <v>0</v>
      </c>
      <c r="R707" s="119">
        <v>45611</v>
      </c>
      <c r="S707" s="119"/>
      <c r="T707" s="117">
        <f t="shared" si="67"/>
        <v>45614</v>
      </c>
      <c r="U707" s="117">
        <f t="shared" si="68"/>
        <v>45615</v>
      </c>
      <c r="V707" s="117" t="s">
        <v>560</v>
      </c>
      <c r="W707" s="162" t="s">
        <v>561</v>
      </c>
      <c r="X707" s="162" t="s">
        <v>561</v>
      </c>
      <c r="Y707" s="162"/>
      <c r="Z707" s="108"/>
      <c r="AA707" s="108"/>
      <c r="AB707" s="110"/>
      <c r="AC707" s="118"/>
    </row>
    <row r="708" spans="1:29" s="126" customFormat="1" ht="13" x14ac:dyDescent="0.2">
      <c r="A708" s="120" t="str">
        <f t="shared" si="69"/>
        <v>L35-I-48-12-30-90-MULT-120POUS271327</v>
      </c>
      <c r="B708" s="81">
        <v>45607</v>
      </c>
      <c r="C708" s="273" t="s">
        <v>130</v>
      </c>
      <c r="D708" s="278" t="s">
        <v>364</v>
      </c>
      <c r="E708" s="135" t="s">
        <v>87</v>
      </c>
      <c r="F708" s="305" t="s">
        <v>1232</v>
      </c>
      <c r="G708" s="108">
        <v>30850628</v>
      </c>
      <c r="H708" s="183">
        <v>0</v>
      </c>
      <c r="I708" s="287">
        <v>1</v>
      </c>
      <c r="J708" s="111">
        <f>VLOOKUP(G708,'[2]Seguimiento WOS TROV'!$H:$L,5,0)</f>
        <v>1</v>
      </c>
      <c r="K708" s="116">
        <f>VLOOKUP(G708,'[2]Seguimiento WOS TROV'!$H:$M,6,0)</f>
        <v>0</v>
      </c>
      <c r="L708" s="116">
        <f>VLOOKUP(G708,'[2]Seguimiento WOS TROV'!$H:$N,7,0)</f>
        <v>0</v>
      </c>
      <c r="M708" s="116">
        <f>VLOOKUP(G708,'[2]Seguimiento WOS TROV'!$H:$O,8,0)</f>
        <v>0</v>
      </c>
      <c r="N708" s="125">
        <f t="shared" si="70"/>
        <v>0</v>
      </c>
      <c r="O708" s="125">
        <f t="shared" si="71"/>
        <v>0</v>
      </c>
      <c r="P708" s="269">
        <v>0</v>
      </c>
      <c r="Q708" s="270">
        <f t="shared" si="72"/>
        <v>0</v>
      </c>
      <c r="R708" s="119">
        <v>45611</v>
      </c>
      <c r="S708" s="119"/>
      <c r="T708" s="117">
        <f t="shared" si="67"/>
        <v>45614</v>
      </c>
      <c r="U708" s="117">
        <f t="shared" si="68"/>
        <v>45615</v>
      </c>
      <c r="V708" s="117" t="s">
        <v>560</v>
      </c>
      <c r="W708" s="162" t="s">
        <v>561</v>
      </c>
      <c r="X708" s="162" t="s">
        <v>561</v>
      </c>
      <c r="Y708" s="162"/>
      <c r="Z708" s="108"/>
      <c r="AA708" s="108"/>
      <c r="AB708" s="110"/>
      <c r="AC708" s="118"/>
    </row>
    <row r="709" spans="1:29" s="126" customFormat="1" ht="13" x14ac:dyDescent="0.2">
      <c r="A709" s="120" t="str">
        <f t="shared" si="69"/>
        <v>L35-I-48-10-30-80-MULT-120POUS271330</v>
      </c>
      <c r="B709" s="81">
        <v>45607</v>
      </c>
      <c r="C709" s="273" t="s">
        <v>188</v>
      </c>
      <c r="D709" s="278" t="s">
        <v>364</v>
      </c>
      <c r="E709" s="135" t="s">
        <v>87</v>
      </c>
      <c r="F709" s="305" t="s">
        <v>1233</v>
      </c>
      <c r="G709" s="108">
        <v>30850629</v>
      </c>
      <c r="H709" s="183">
        <v>0</v>
      </c>
      <c r="I709" s="287">
        <v>1</v>
      </c>
      <c r="J709" s="111">
        <f>VLOOKUP(G709,'[2]Seguimiento WOS TROV'!$H:$L,5,0)</f>
        <v>1</v>
      </c>
      <c r="K709" s="116">
        <f>VLOOKUP(G709,'[2]Seguimiento WOS TROV'!$H:$M,6,0)</f>
        <v>0</v>
      </c>
      <c r="L709" s="116">
        <f>VLOOKUP(G709,'[2]Seguimiento WOS TROV'!$H:$N,7,0)</f>
        <v>0</v>
      </c>
      <c r="M709" s="116">
        <f>VLOOKUP(G709,'[2]Seguimiento WOS TROV'!$H:$O,8,0)</f>
        <v>0</v>
      </c>
      <c r="N709" s="125">
        <f t="shared" si="70"/>
        <v>0</v>
      </c>
      <c r="O709" s="125">
        <f t="shared" si="71"/>
        <v>0</v>
      </c>
      <c r="P709" s="269">
        <v>118.55</v>
      </c>
      <c r="Q709" s="270">
        <f t="shared" si="72"/>
        <v>0</v>
      </c>
      <c r="R709" s="119">
        <v>45611</v>
      </c>
      <c r="S709" s="119"/>
      <c r="T709" s="117">
        <f t="shared" si="67"/>
        <v>45614</v>
      </c>
      <c r="U709" s="117">
        <f t="shared" si="68"/>
        <v>45615</v>
      </c>
      <c r="V709" s="117" t="s">
        <v>573</v>
      </c>
      <c r="W709" s="162" t="s">
        <v>561</v>
      </c>
      <c r="X709" s="162" t="s">
        <v>561</v>
      </c>
      <c r="Y709" s="162"/>
      <c r="Z709" s="108"/>
      <c r="AA709" s="108"/>
      <c r="AB709" s="110"/>
      <c r="AC709" s="118"/>
    </row>
    <row r="710" spans="1:29" s="126" customFormat="1" ht="13" x14ac:dyDescent="0.2">
      <c r="A710" s="120" t="str">
        <f t="shared" si="69"/>
        <v>L35-I-48-12-30-80-MULT-120POUS271393</v>
      </c>
      <c r="B710" s="81">
        <v>45607</v>
      </c>
      <c r="C710" s="273" t="s">
        <v>189</v>
      </c>
      <c r="D710" s="278" t="s">
        <v>364</v>
      </c>
      <c r="E710" s="135" t="s">
        <v>87</v>
      </c>
      <c r="F710" s="305" t="s">
        <v>1234</v>
      </c>
      <c r="G710" s="108">
        <v>30850630</v>
      </c>
      <c r="H710" s="183">
        <v>0</v>
      </c>
      <c r="I710" s="287">
        <v>1</v>
      </c>
      <c r="J710" s="111">
        <f>VLOOKUP(G710,'[2]Seguimiento WOS TROV'!$H:$L,5,0)</f>
        <v>1</v>
      </c>
      <c r="K710" s="116">
        <f>VLOOKUP(G710,'[2]Seguimiento WOS TROV'!$H:$M,6,0)</f>
        <v>0</v>
      </c>
      <c r="L710" s="116">
        <f>VLOOKUP(G710,'[2]Seguimiento WOS TROV'!$H:$N,7,0)</f>
        <v>0</v>
      </c>
      <c r="M710" s="116">
        <f>VLOOKUP(G710,'[2]Seguimiento WOS TROV'!$H:$O,8,0)</f>
        <v>0</v>
      </c>
      <c r="N710" s="125">
        <f t="shared" si="70"/>
        <v>0</v>
      </c>
      <c r="O710" s="125">
        <f t="shared" si="71"/>
        <v>0</v>
      </c>
      <c r="P710" s="269">
        <v>115.46</v>
      </c>
      <c r="Q710" s="270">
        <f t="shared" si="72"/>
        <v>0</v>
      </c>
      <c r="R710" s="119">
        <v>45611</v>
      </c>
      <c r="S710" s="119"/>
      <c r="T710" s="117">
        <f t="shared" si="67"/>
        <v>45614</v>
      </c>
      <c r="U710" s="117">
        <f t="shared" si="68"/>
        <v>45615</v>
      </c>
      <c r="V710" s="117" t="s">
        <v>573</v>
      </c>
      <c r="W710" s="162" t="s">
        <v>561</v>
      </c>
      <c r="X710" s="162" t="s">
        <v>561</v>
      </c>
      <c r="Y710" s="162"/>
      <c r="Z710" s="108"/>
      <c r="AA710" s="108"/>
      <c r="AB710" s="110"/>
      <c r="AC710" s="118"/>
    </row>
    <row r="711" spans="1:29" s="126" customFormat="1" ht="13" x14ac:dyDescent="0.2">
      <c r="A711" s="120" t="str">
        <f t="shared" si="69"/>
        <v>L35-I-48-08-35-90-MULT-120POUS270390</v>
      </c>
      <c r="B711" s="81">
        <v>45607</v>
      </c>
      <c r="C711" s="273" t="s">
        <v>502</v>
      </c>
      <c r="D711" s="278" t="s">
        <v>364</v>
      </c>
      <c r="E711" s="135" t="s">
        <v>87</v>
      </c>
      <c r="F711" s="305" t="s">
        <v>1235</v>
      </c>
      <c r="G711" s="108">
        <v>30850631</v>
      </c>
      <c r="H711" s="183">
        <v>0</v>
      </c>
      <c r="I711" s="287">
        <v>26</v>
      </c>
      <c r="J711" s="111">
        <f>VLOOKUP(G711,'[2]Seguimiento WOS TROV'!$H:$L,5,0)</f>
        <v>26</v>
      </c>
      <c r="K711" s="116">
        <f>VLOOKUP(G711,'[2]Seguimiento WOS TROV'!$H:$M,6,0)</f>
        <v>0</v>
      </c>
      <c r="L711" s="116">
        <f>VLOOKUP(G711,'[2]Seguimiento WOS TROV'!$H:$N,7,0)</f>
        <v>0</v>
      </c>
      <c r="M711" s="116">
        <f>VLOOKUP(G711,'[2]Seguimiento WOS TROV'!$H:$O,8,0)</f>
        <v>0</v>
      </c>
      <c r="N711" s="125">
        <f t="shared" si="70"/>
        <v>0</v>
      </c>
      <c r="O711" s="125">
        <f t="shared" si="71"/>
        <v>0</v>
      </c>
      <c r="P711" s="269">
        <v>100.29</v>
      </c>
      <c r="Q711" s="270">
        <f t="shared" si="72"/>
        <v>0</v>
      </c>
      <c r="R711" s="119">
        <v>45611</v>
      </c>
      <c r="S711" s="119"/>
      <c r="T711" s="117">
        <f t="shared" si="67"/>
        <v>45614</v>
      </c>
      <c r="U711" s="117">
        <f t="shared" si="68"/>
        <v>45615</v>
      </c>
      <c r="V711" s="117" t="s">
        <v>560</v>
      </c>
      <c r="W711" s="162" t="s">
        <v>561</v>
      </c>
      <c r="X711" s="162" t="s">
        <v>561</v>
      </c>
      <c r="Y711" s="162"/>
      <c r="Z711" s="108"/>
      <c r="AA711" s="108"/>
      <c r="AB711" s="110"/>
      <c r="AC711" s="118"/>
    </row>
    <row r="712" spans="1:29" s="126" customFormat="1" ht="13" x14ac:dyDescent="0.2">
      <c r="A712" s="120" t="str">
        <f t="shared" si="69"/>
        <v>L35-I-48-08-35-90-MULT-120POUS270258</v>
      </c>
      <c r="B712" s="81">
        <v>45607</v>
      </c>
      <c r="C712" s="273" t="s">
        <v>502</v>
      </c>
      <c r="D712" s="278" t="s">
        <v>364</v>
      </c>
      <c r="E712" s="135" t="s">
        <v>87</v>
      </c>
      <c r="F712" s="305" t="s">
        <v>497</v>
      </c>
      <c r="G712" s="108">
        <v>30850632</v>
      </c>
      <c r="H712" s="183">
        <v>0</v>
      </c>
      <c r="I712" s="287">
        <v>4</v>
      </c>
      <c r="J712" s="111">
        <f>VLOOKUP(G712,'[2]Seguimiento WOS TROV'!$H:$L,5,0)</f>
        <v>4</v>
      </c>
      <c r="K712" s="116">
        <f>VLOOKUP(G712,'[2]Seguimiento WOS TROV'!$H:$M,6,0)</f>
        <v>0</v>
      </c>
      <c r="L712" s="116">
        <f>VLOOKUP(G712,'[2]Seguimiento WOS TROV'!$H:$N,7,0)</f>
        <v>0</v>
      </c>
      <c r="M712" s="116">
        <f>VLOOKUP(G712,'[2]Seguimiento WOS TROV'!$H:$O,8,0)</f>
        <v>0</v>
      </c>
      <c r="N712" s="125">
        <f t="shared" si="70"/>
        <v>0</v>
      </c>
      <c r="O712" s="125">
        <f t="shared" si="71"/>
        <v>0</v>
      </c>
      <c r="P712" s="269">
        <v>100.29</v>
      </c>
      <c r="Q712" s="270">
        <f t="shared" si="72"/>
        <v>0</v>
      </c>
      <c r="R712" s="119">
        <v>45611</v>
      </c>
      <c r="S712" s="119"/>
      <c r="T712" s="117">
        <f t="shared" si="67"/>
        <v>45614</v>
      </c>
      <c r="U712" s="117">
        <f t="shared" si="68"/>
        <v>45615</v>
      </c>
      <c r="V712" s="117" t="s">
        <v>573</v>
      </c>
      <c r="W712" s="162" t="s">
        <v>561</v>
      </c>
      <c r="X712" s="162" t="s">
        <v>561</v>
      </c>
      <c r="Y712" s="162"/>
      <c r="Z712" s="108"/>
      <c r="AA712" s="108"/>
      <c r="AB712" s="110"/>
      <c r="AC712" s="118"/>
    </row>
    <row r="713" spans="1:29" s="126" customFormat="1" ht="13" x14ac:dyDescent="0.2">
      <c r="A713" s="120" t="str">
        <f t="shared" si="69"/>
        <v>L35-I-12-04-BL-MULT-120POUS271336</v>
      </c>
      <c r="B713" s="81">
        <v>45607</v>
      </c>
      <c r="C713" s="273" t="s">
        <v>245</v>
      </c>
      <c r="D713" s="278" t="s">
        <v>360</v>
      </c>
      <c r="E713" s="135" t="s">
        <v>87</v>
      </c>
      <c r="F713" s="305" t="s">
        <v>1236</v>
      </c>
      <c r="G713" s="108">
        <v>30850633</v>
      </c>
      <c r="H713" s="183">
        <v>0</v>
      </c>
      <c r="I713" s="287">
        <v>1</v>
      </c>
      <c r="J713" s="111">
        <f>VLOOKUP(G713,'[2]Seguimiento WOS TROV'!$H:$L,5,0)</f>
        <v>1</v>
      </c>
      <c r="K713" s="116">
        <f>VLOOKUP(G713,'[2]Seguimiento WOS TROV'!$H:$M,6,0)</f>
        <v>0</v>
      </c>
      <c r="L713" s="116">
        <f>VLOOKUP(G713,'[2]Seguimiento WOS TROV'!$H:$N,7,0)</f>
        <v>0</v>
      </c>
      <c r="M713" s="116">
        <f>VLOOKUP(G713,'[2]Seguimiento WOS TROV'!$H:$O,8,0)</f>
        <v>0</v>
      </c>
      <c r="N713" s="125">
        <f t="shared" si="70"/>
        <v>0</v>
      </c>
      <c r="O713" s="125">
        <f t="shared" si="71"/>
        <v>0</v>
      </c>
      <c r="P713" s="269">
        <v>58.32</v>
      </c>
      <c r="Q713" s="270">
        <f t="shared" si="72"/>
        <v>0</v>
      </c>
      <c r="R713" s="119">
        <v>45611</v>
      </c>
      <c r="S713" s="119"/>
      <c r="T713" s="117">
        <f t="shared" si="67"/>
        <v>45614</v>
      </c>
      <c r="U713" s="117">
        <f t="shared" si="68"/>
        <v>45615</v>
      </c>
      <c r="V713" s="117" t="s">
        <v>573</v>
      </c>
      <c r="W713" s="162" t="s">
        <v>561</v>
      </c>
      <c r="X713" s="162" t="s">
        <v>561</v>
      </c>
      <c r="Y713" s="162"/>
      <c r="Z713" s="108"/>
      <c r="AA713" s="108"/>
      <c r="AB713" s="110"/>
      <c r="AC713" s="118"/>
    </row>
    <row r="714" spans="1:29" s="126" customFormat="1" ht="13" x14ac:dyDescent="0.2">
      <c r="A714" s="120" t="str">
        <f t="shared" si="69"/>
        <v>L35-I-48-04-35-90-MULT-120POUS270819</v>
      </c>
      <c r="B714" s="81">
        <v>45607</v>
      </c>
      <c r="C714" s="273" t="s">
        <v>1238</v>
      </c>
      <c r="D714" s="278" t="s">
        <v>364</v>
      </c>
      <c r="E714" s="135" t="s">
        <v>87</v>
      </c>
      <c r="F714" s="305" t="s">
        <v>1016</v>
      </c>
      <c r="G714" s="108">
        <v>30850635</v>
      </c>
      <c r="H714" s="183">
        <v>0</v>
      </c>
      <c r="I714" s="287">
        <v>90</v>
      </c>
      <c r="J714" s="111">
        <f>VLOOKUP(G714,'[2]Seguimiento WOS TROV'!$H:$L,5,0)</f>
        <v>90</v>
      </c>
      <c r="K714" s="116">
        <f>VLOOKUP(G714,'[2]Seguimiento WOS TROV'!$H:$M,6,0)</f>
        <v>0</v>
      </c>
      <c r="L714" s="116">
        <f>VLOOKUP(G714,'[2]Seguimiento WOS TROV'!$H:$N,7,0)</f>
        <v>0</v>
      </c>
      <c r="M714" s="116">
        <f>VLOOKUP(G714,'[2]Seguimiento WOS TROV'!$H:$O,8,0)</f>
        <v>0</v>
      </c>
      <c r="N714" s="125">
        <f t="shared" si="70"/>
        <v>0</v>
      </c>
      <c r="O714" s="125">
        <f t="shared" si="71"/>
        <v>0</v>
      </c>
      <c r="P714" s="269">
        <v>99.64</v>
      </c>
      <c r="Q714" s="270">
        <f t="shared" si="72"/>
        <v>0</v>
      </c>
      <c r="R714" s="119">
        <v>45611</v>
      </c>
      <c r="S714" s="119"/>
      <c r="T714" s="117">
        <f t="shared" si="67"/>
        <v>45614</v>
      </c>
      <c r="U714" s="117">
        <f t="shared" si="68"/>
        <v>45615</v>
      </c>
      <c r="V714" s="117" t="s">
        <v>560</v>
      </c>
      <c r="W714" s="162" t="s">
        <v>561</v>
      </c>
      <c r="X714" s="162" t="s">
        <v>561</v>
      </c>
      <c r="Y714" s="162" t="e">
        <f>VLOOKUP(G714,[4]Sheet14!$A:$A,1,0)</f>
        <v>#N/A</v>
      </c>
      <c r="Z714" s="108"/>
      <c r="AA714" s="108"/>
      <c r="AB714" s="110"/>
      <c r="AC714" s="118"/>
    </row>
    <row r="715" spans="1:29" s="126" customFormat="1" ht="13" x14ac:dyDescent="0.2">
      <c r="A715" s="120" t="str">
        <f t="shared" si="69"/>
        <v>L35-I-48-08-35-90-MULT-120POUS270899</v>
      </c>
      <c r="B715" s="81">
        <v>45607</v>
      </c>
      <c r="C715" s="273" t="s">
        <v>502</v>
      </c>
      <c r="D715" s="278" t="s">
        <v>364</v>
      </c>
      <c r="E715" s="135" t="s">
        <v>87</v>
      </c>
      <c r="F715" s="305" t="s">
        <v>1239</v>
      </c>
      <c r="G715" s="108">
        <v>30850636</v>
      </c>
      <c r="H715" s="183">
        <v>0</v>
      </c>
      <c r="I715" s="287">
        <v>28</v>
      </c>
      <c r="J715" s="111">
        <f>VLOOKUP(G715,'[2]Seguimiento WOS TROV'!$H:$L,5,0)</f>
        <v>28</v>
      </c>
      <c r="K715" s="116">
        <f>VLOOKUP(G715,'[2]Seguimiento WOS TROV'!$H:$M,6,0)</f>
        <v>0</v>
      </c>
      <c r="L715" s="116">
        <f>VLOOKUP(G715,'[2]Seguimiento WOS TROV'!$H:$N,7,0)</f>
        <v>0</v>
      </c>
      <c r="M715" s="116">
        <f>VLOOKUP(G715,'[2]Seguimiento WOS TROV'!$H:$O,8,0)</f>
        <v>0</v>
      </c>
      <c r="N715" s="125">
        <f t="shared" si="70"/>
        <v>0</v>
      </c>
      <c r="O715" s="125">
        <f t="shared" si="71"/>
        <v>0</v>
      </c>
      <c r="P715" s="269">
        <v>100.29</v>
      </c>
      <c r="Q715" s="270">
        <f t="shared" si="72"/>
        <v>0</v>
      </c>
      <c r="R715" s="119">
        <v>45615</v>
      </c>
      <c r="S715" s="119"/>
      <c r="T715" s="117">
        <f t="shared" si="67"/>
        <v>45616</v>
      </c>
      <c r="U715" s="117">
        <f t="shared" si="68"/>
        <v>45617</v>
      </c>
      <c r="V715" s="117" t="s">
        <v>560</v>
      </c>
      <c r="W715" s="162" t="s">
        <v>561</v>
      </c>
      <c r="X715" s="162" t="s">
        <v>561</v>
      </c>
      <c r="Y715" s="162" t="e">
        <f>VLOOKUP(G715,[4]Sheet14!$A:$A,1,0)</f>
        <v>#N/A</v>
      </c>
      <c r="Z715" s="108"/>
      <c r="AA715" s="108"/>
      <c r="AB715" s="110"/>
      <c r="AC715" s="118"/>
    </row>
    <row r="716" spans="1:29" s="126" customFormat="1" ht="13" x14ac:dyDescent="0.2">
      <c r="A716" s="120" t="str">
        <f t="shared" si="69"/>
        <v>L35-I-48-08-35-90-MULT-120POUS270408</v>
      </c>
      <c r="B716" s="81">
        <v>45607</v>
      </c>
      <c r="C716" s="273" t="s">
        <v>502</v>
      </c>
      <c r="D716" s="278" t="s">
        <v>364</v>
      </c>
      <c r="E716" s="135" t="s">
        <v>87</v>
      </c>
      <c r="F716" s="305" t="s">
        <v>1023</v>
      </c>
      <c r="G716" s="108">
        <v>30850637</v>
      </c>
      <c r="H716" s="183">
        <v>0</v>
      </c>
      <c r="I716" s="287">
        <v>106</v>
      </c>
      <c r="J716" s="111">
        <f>VLOOKUP(G716,'[2]Seguimiento WOS TROV'!$H:$L,5,0)</f>
        <v>106</v>
      </c>
      <c r="K716" s="116">
        <f>VLOOKUP(G716,'[2]Seguimiento WOS TROV'!$H:$M,6,0)</f>
        <v>0</v>
      </c>
      <c r="L716" s="116">
        <f>VLOOKUP(G716,'[2]Seguimiento WOS TROV'!$H:$N,7,0)</f>
        <v>0</v>
      </c>
      <c r="M716" s="116">
        <f>VLOOKUP(G716,'[2]Seguimiento WOS TROV'!$H:$O,8,0)</f>
        <v>0</v>
      </c>
      <c r="N716" s="125">
        <f t="shared" si="70"/>
        <v>0</v>
      </c>
      <c r="O716" s="125">
        <f t="shared" si="71"/>
        <v>0</v>
      </c>
      <c r="P716" s="269">
        <v>100.29</v>
      </c>
      <c r="Q716" s="270">
        <f t="shared" si="72"/>
        <v>0</v>
      </c>
      <c r="R716" s="119">
        <v>45615</v>
      </c>
      <c r="S716" s="119"/>
      <c r="T716" s="117">
        <f t="shared" si="67"/>
        <v>45616</v>
      </c>
      <c r="U716" s="117">
        <f t="shared" si="68"/>
        <v>45617</v>
      </c>
      <c r="V716" s="117" t="s">
        <v>560</v>
      </c>
      <c r="W716" s="162" t="s">
        <v>561</v>
      </c>
      <c r="X716" s="162" t="s">
        <v>561</v>
      </c>
      <c r="Y716" s="162" t="e">
        <f>VLOOKUP(G716,[4]Sheet14!$A:$A,1,0)</f>
        <v>#N/A</v>
      </c>
      <c r="Z716" s="108"/>
      <c r="AA716" s="108"/>
      <c r="AB716" s="110"/>
      <c r="AC716" s="118"/>
    </row>
    <row r="717" spans="1:29" s="126" customFormat="1" ht="13" x14ac:dyDescent="0.2">
      <c r="A717" s="120" t="str">
        <f t="shared" si="69"/>
        <v>L35-I-48-06-35-80-MULT-120POUS270581</v>
      </c>
      <c r="B717" s="81">
        <v>45607</v>
      </c>
      <c r="C717" s="273" t="s">
        <v>518</v>
      </c>
      <c r="D717" s="278" t="s">
        <v>364</v>
      </c>
      <c r="E717" s="135" t="s">
        <v>87</v>
      </c>
      <c r="F717" s="305" t="s">
        <v>958</v>
      </c>
      <c r="G717" s="108">
        <v>30850638</v>
      </c>
      <c r="H717" s="183">
        <v>0</v>
      </c>
      <c r="I717" s="287">
        <v>4</v>
      </c>
      <c r="J717" s="111">
        <f>VLOOKUP(G717,'[2]Seguimiento WOS TROV'!$H:$L,5,0)</f>
        <v>4</v>
      </c>
      <c r="K717" s="116">
        <f>VLOOKUP(G717,'[2]Seguimiento WOS TROV'!$H:$M,6,0)</f>
        <v>0</v>
      </c>
      <c r="L717" s="116">
        <f>VLOOKUP(G717,'[2]Seguimiento WOS TROV'!$H:$N,7,0)</f>
        <v>0</v>
      </c>
      <c r="M717" s="116">
        <f>VLOOKUP(G717,'[2]Seguimiento WOS TROV'!$H:$O,8,0)</f>
        <v>0</v>
      </c>
      <c r="N717" s="125">
        <f t="shared" si="70"/>
        <v>0</v>
      </c>
      <c r="O717" s="125">
        <f t="shared" si="71"/>
        <v>0</v>
      </c>
      <c r="P717" s="269">
        <v>99.6</v>
      </c>
      <c r="Q717" s="270">
        <f t="shared" si="72"/>
        <v>0</v>
      </c>
      <c r="R717" s="119">
        <v>45615</v>
      </c>
      <c r="S717" s="119"/>
      <c r="T717" s="117">
        <f t="shared" si="67"/>
        <v>45616</v>
      </c>
      <c r="U717" s="117">
        <f t="shared" si="68"/>
        <v>45617</v>
      </c>
      <c r="V717" s="117" t="s">
        <v>573</v>
      </c>
      <c r="W717" s="162" t="s">
        <v>561</v>
      </c>
      <c r="X717" s="162" t="s">
        <v>561</v>
      </c>
      <c r="Y717" s="162"/>
      <c r="Z717" s="108"/>
      <c r="AA717" s="108"/>
      <c r="AB717" s="110"/>
      <c r="AC717" s="118"/>
    </row>
    <row r="718" spans="1:29" s="126" customFormat="1" ht="13" x14ac:dyDescent="0.2">
      <c r="A718" s="120" t="str">
        <f t="shared" si="69"/>
        <v>L35-I-48-06-35-80-MULT-120POUS270723</v>
      </c>
      <c r="B718" s="81">
        <v>45607</v>
      </c>
      <c r="C718" s="273" t="s">
        <v>518</v>
      </c>
      <c r="D718" s="278" t="s">
        <v>364</v>
      </c>
      <c r="E718" s="135" t="s">
        <v>87</v>
      </c>
      <c r="F718" s="305" t="s">
        <v>1240</v>
      </c>
      <c r="G718" s="108">
        <v>30850639</v>
      </c>
      <c r="H718" s="183">
        <v>0</v>
      </c>
      <c r="I718" s="287">
        <v>1</v>
      </c>
      <c r="J718" s="111">
        <f>VLOOKUP(G718,'[2]Seguimiento WOS TROV'!$H:$L,5,0)</f>
        <v>1</v>
      </c>
      <c r="K718" s="116">
        <f>VLOOKUP(G718,'[2]Seguimiento WOS TROV'!$H:$M,6,0)</f>
        <v>0</v>
      </c>
      <c r="L718" s="116">
        <f>VLOOKUP(G718,'[2]Seguimiento WOS TROV'!$H:$N,7,0)</f>
        <v>0</v>
      </c>
      <c r="M718" s="116">
        <f>VLOOKUP(G718,'[2]Seguimiento WOS TROV'!$H:$O,8,0)</f>
        <v>0</v>
      </c>
      <c r="N718" s="125">
        <f t="shared" si="70"/>
        <v>0</v>
      </c>
      <c r="O718" s="125">
        <f t="shared" si="71"/>
        <v>0</v>
      </c>
      <c r="P718" s="269">
        <v>99.6</v>
      </c>
      <c r="Q718" s="270">
        <f t="shared" si="72"/>
        <v>0</v>
      </c>
      <c r="R718" s="119">
        <v>45615</v>
      </c>
      <c r="S718" s="119"/>
      <c r="T718" s="117">
        <f t="shared" si="67"/>
        <v>45616</v>
      </c>
      <c r="U718" s="117">
        <f t="shared" si="68"/>
        <v>45617</v>
      </c>
      <c r="V718" s="117" t="s">
        <v>560</v>
      </c>
      <c r="W718" s="162" t="s">
        <v>561</v>
      </c>
      <c r="X718" s="162" t="s">
        <v>561</v>
      </c>
      <c r="Y718" s="162"/>
      <c r="Z718" s="108"/>
      <c r="AA718" s="108"/>
      <c r="AB718" s="110"/>
      <c r="AC718" s="118"/>
    </row>
    <row r="719" spans="1:29" s="126" customFormat="1" ht="13" x14ac:dyDescent="0.2">
      <c r="A719" s="120" t="str">
        <f t="shared" si="69"/>
        <v>L50-E-48-08-30-80-MULT-ASYMPOUS270346</v>
      </c>
      <c r="B719" s="81">
        <v>45611</v>
      </c>
      <c r="C719" s="273" t="s">
        <v>1483</v>
      </c>
      <c r="D719" s="278" t="s">
        <v>363</v>
      </c>
      <c r="E719" s="135" t="s">
        <v>87</v>
      </c>
      <c r="F719" s="108" t="s">
        <v>1484</v>
      </c>
      <c r="G719" s="108">
        <v>30850640</v>
      </c>
      <c r="H719" s="183">
        <v>0</v>
      </c>
      <c r="I719" s="287">
        <v>3</v>
      </c>
      <c r="J719" s="111">
        <f>VLOOKUP(G719,'[2]Seguimiento WOS TROV'!$H:$L,5,0)</f>
        <v>3</v>
      </c>
      <c r="K719" s="116">
        <f>VLOOKUP(G719,'[2]Seguimiento WOS TROV'!$H:$M,6,0)</f>
        <v>0</v>
      </c>
      <c r="L719" s="116">
        <f>VLOOKUP(G719,'[2]Seguimiento WOS TROV'!$H:$N,7,0)</f>
        <v>0</v>
      </c>
      <c r="M719" s="116">
        <f>VLOOKUP(G719,'[2]Seguimiento WOS TROV'!$H:$O,8,0)</f>
        <v>0</v>
      </c>
      <c r="N719" s="125">
        <f t="shared" si="70"/>
        <v>0</v>
      </c>
      <c r="O719" s="125">
        <f t="shared" si="71"/>
        <v>0</v>
      </c>
      <c r="P719" s="269">
        <v>0</v>
      </c>
      <c r="Q719" s="270">
        <f t="shared" si="72"/>
        <v>0</v>
      </c>
      <c r="R719" s="119">
        <v>45615</v>
      </c>
      <c r="S719" s="119"/>
      <c r="T719" s="117">
        <f t="shared" si="67"/>
        <v>45616</v>
      </c>
      <c r="U719" s="117">
        <f t="shared" si="68"/>
        <v>45617</v>
      </c>
      <c r="V719" s="117" t="s">
        <v>573</v>
      </c>
      <c r="W719" s="162" t="s">
        <v>561</v>
      </c>
      <c r="X719" s="162" t="s">
        <v>561</v>
      </c>
      <c r="Y719" s="162"/>
      <c r="Z719" s="108"/>
      <c r="AA719" s="108"/>
      <c r="AB719" s="110"/>
      <c r="AC719" s="118"/>
    </row>
    <row r="720" spans="1:29" s="126" customFormat="1" ht="13" x14ac:dyDescent="0.2">
      <c r="A720" s="120" t="str">
        <f t="shared" si="69"/>
        <v>L50-I-48-06-30-80-MULT-9X29POUS270440</v>
      </c>
      <c r="B720" s="81">
        <v>45611</v>
      </c>
      <c r="C720" s="273" t="s">
        <v>1485</v>
      </c>
      <c r="D720" s="278" t="s">
        <v>365</v>
      </c>
      <c r="E720" s="135" t="s">
        <v>87</v>
      </c>
      <c r="F720" s="108" t="s">
        <v>1486</v>
      </c>
      <c r="G720" s="108">
        <v>30850641</v>
      </c>
      <c r="H720" s="183">
        <v>0</v>
      </c>
      <c r="I720" s="287">
        <v>1</v>
      </c>
      <c r="J720" s="111">
        <f>VLOOKUP(G720,'[2]Seguimiento WOS TROV'!$H:$L,5,0)</f>
        <v>1</v>
      </c>
      <c r="K720" s="116">
        <f>VLOOKUP(G720,'[2]Seguimiento WOS TROV'!$H:$M,6,0)</f>
        <v>0</v>
      </c>
      <c r="L720" s="116">
        <f>VLOOKUP(G720,'[2]Seguimiento WOS TROV'!$H:$N,7,0)</f>
        <v>0</v>
      </c>
      <c r="M720" s="116">
        <f>VLOOKUP(G720,'[2]Seguimiento WOS TROV'!$H:$O,8,0)</f>
        <v>0</v>
      </c>
      <c r="N720" s="125">
        <f t="shared" si="70"/>
        <v>0</v>
      </c>
      <c r="O720" s="125">
        <f t="shared" si="71"/>
        <v>0</v>
      </c>
      <c r="P720" s="269">
        <v>0</v>
      </c>
      <c r="Q720" s="270">
        <f t="shared" si="72"/>
        <v>0</v>
      </c>
      <c r="R720" s="119">
        <v>45615</v>
      </c>
      <c r="S720" s="119"/>
      <c r="T720" s="117">
        <f t="shared" si="67"/>
        <v>45616</v>
      </c>
      <c r="U720" s="117">
        <f t="shared" si="68"/>
        <v>45617</v>
      </c>
      <c r="V720" s="117" t="s">
        <v>560</v>
      </c>
      <c r="W720" s="162" t="s">
        <v>561</v>
      </c>
      <c r="X720" s="162" t="s">
        <v>561</v>
      </c>
      <c r="Y720" s="162"/>
      <c r="Z720" s="108"/>
      <c r="AA720" s="108"/>
      <c r="AB720" s="110"/>
      <c r="AC720" s="118"/>
    </row>
    <row r="721" spans="1:29" s="126" customFormat="1" ht="13" x14ac:dyDescent="0.2">
      <c r="A721" s="120" t="str">
        <f t="shared" si="69"/>
        <v>L50-E-48-04-35-90-MULT-25X45POUS270779</v>
      </c>
      <c r="B721" s="81">
        <v>45611</v>
      </c>
      <c r="C721" s="273" t="s">
        <v>1487</v>
      </c>
      <c r="D721" s="278" t="s">
        <v>363</v>
      </c>
      <c r="E721" s="135" t="s">
        <v>87</v>
      </c>
      <c r="F721" s="108" t="s">
        <v>1488</v>
      </c>
      <c r="G721" s="108">
        <v>30850642</v>
      </c>
      <c r="H721" s="183">
        <v>0</v>
      </c>
      <c r="I721" s="287">
        <v>6</v>
      </c>
      <c r="J721" s="111">
        <f>VLOOKUP(G721,'[2]Seguimiento WOS TROV'!$H:$L,5,0)</f>
        <v>6</v>
      </c>
      <c r="K721" s="116">
        <f>VLOOKUP(G721,'[2]Seguimiento WOS TROV'!$H:$M,6,0)</f>
        <v>0</v>
      </c>
      <c r="L721" s="116">
        <f>VLOOKUP(G721,'[2]Seguimiento WOS TROV'!$H:$N,7,0)</f>
        <v>0</v>
      </c>
      <c r="M721" s="116">
        <f>VLOOKUP(G721,'[2]Seguimiento WOS TROV'!$H:$O,8,0)</f>
        <v>0</v>
      </c>
      <c r="N721" s="125">
        <f t="shared" si="70"/>
        <v>0</v>
      </c>
      <c r="O721" s="125">
        <f t="shared" si="71"/>
        <v>0</v>
      </c>
      <c r="P721" s="269">
        <v>0</v>
      </c>
      <c r="Q721" s="270">
        <f t="shared" si="72"/>
        <v>0</v>
      </c>
      <c r="R721" s="119">
        <v>45615</v>
      </c>
      <c r="S721" s="119"/>
      <c r="T721" s="117">
        <f t="shared" si="67"/>
        <v>45616</v>
      </c>
      <c r="U721" s="117">
        <f t="shared" si="68"/>
        <v>45617</v>
      </c>
      <c r="V721" s="117" t="s">
        <v>560</v>
      </c>
      <c r="W721" s="162" t="s">
        <v>561</v>
      </c>
      <c r="X721" s="162" t="s">
        <v>561</v>
      </c>
      <c r="Y721" s="162"/>
      <c r="Z721" s="108"/>
      <c r="AA721" s="108"/>
      <c r="AB721" s="110"/>
      <c r="AC721" s="118"/>
    </row>
    <row r="722" spans="1:29" s="126" customFormat="1" ht="13" x14ac:dyDescent="0.2">
      <c r="A722" s="120" t="str">
        <f t="shared" si="69"/>
        <v>L50-I-48-10-30-90-MULT-9X9POUS270938</v>
      </c>
      <c r="B722" s="81">
        <v>45611</v>
      </c>
      <c r="C722" s="273" t="s">
        <v>1489</v>
      </c>
      <c r="D722" s="278" t="s">
        <v>365</v>
      </c>
      <c r="E722" s="135" t="s">
        <v>87</v>
      </c>
      <c r="F722" s="108" t="s">
        <v>1490</v>
      </c>
      <c r="G722" s="108">
        <v>30850643</v>
      </c>
      <c r="H722" s="183">
        <v>0</v>
      </c>
      <c r="I722" s="287">
        <v>1</v>
      </c>
      <c r="J722" s="111">
        <f>VLOOKUP(G722,'[2]Seguimiento WOS TROV'!$H:$L,5,0)</f>
        <v>1</v>
      </c>
      <c r="K722" s="116">
        <f>VLOOKUP(G722,'[2]Seguimiento WOS TROV'!$H:$M,6,0)</f>
        <v>0</v>
      </c>
      <c r="L722" s="116">
        <f>VLOOKUP(G722,'[2]Seguimiento WOS TROV'!$H:$N,7,0)</f>
        <v>0</v>
      </c>
      <c r="M722" s="116">
        <f>VLOOKUP(G722,'[2]Seguimiento WOS TROV'!$H:$O,8,0)</f>
        <v>0</v>
      </c>
      <c r="N722" s="125">
        <f t="shared" si="70"/>
        <v>0</v>
      </c>
      <c r="O722" s="125">
        <f t="shared" si="71"/>
        <v>0</v>
      </c>
      <c r="P722" s="269">
        <v>141.74</v>
      </c>
      <c r="Q722" s="270">
        <f t="shared" si="72"/>
        <v>0</v>
      </c>
      <c r="R722" s="119">
        <v>45615</v>
      </c>
      <c r="S722" s="119"/>
      <c r="T722" s="117">
        <f t="shared" si="67"/>
        <v>45616</v>
      </c>
      <c r="U722" s="117">
        <f t="shared" si="68"/>
        <v>45617</v>
      </c>
      <c r="V722" s="117" t="s">
        <v>560</v>
      </c>
      <c r="W722" s="162" t="s">
        <v>561</v>
      </c>
      <c r="X722" s="162" t="s">
        <v>561</v>
      </c>
      <c r="Y722" s="162"/>
      <c r="Z722" s="108"/>
      <c r="AA722" s="108"/>
      <c r="AB722" s="110"/>
      <c r="AC722" s="118"/>
    </row>
    <row r="723" spans="1:29" s="126" customFormat="1" ht="13" x14ac:dyDescent="0.2">
      <c r="A723" s="120" t="str">
        <f t="shared" si="69"/>
        <v>L50-E-48-08-30-80-MULT-LOLPOUS271290</v>
      </c>
      <c r="B723" s="81">
        <v>45611</v>
      </c>
      <c r="C723" s="273" t="s">
        <v>120</v>
      </c>
      <c r="D723" s="278" t="s">
        <v>363</v>
      </c>
      <c r="E723" s="135" t="s">
        <v>87</v>
      </c>
      <c r="F723" s="108" t="s">
        <v>1491</v>
      </c>
      <c r="G723" s="108">
        <v>30850644</v>
      </c>
      <c r="H723" s="183">
        <v>0</v>
      </c>
      <c r="I723" s="287">
        <v>1</v>
      </c>
      <c r="J723" s="111">
        <f>VLOOKUP(G723,'[2]Seguimiento WOS TROV'!$H:$L,5,0)</f>
        <v>1</v>
      </c>
      <c r="K723" s="116">
        <f>VLOOKUP(G723,'[2]Seguimiento WOS TROV'!$H:$M,6,0)</f>
        <v>0</v>
      </c>
      <c r="L723" s="116">
        <f>VLOOKUP(G723,'[2]Seguimiento WOS TROV'!$H:$N,7,0)</f>
        <v>0</v>
      </c>
      <c r="M723" s="116">
        <f>VLOOKUP(G723,'[2]Seguimiento WOS TROV'!$H:$O,8,0)</f>
        <v>0</v>
      </c>
      <c r="N723" s="125">
        <f t="shared" si="70"/>
        <v>0</v>
      </c>
      <c r="O723" s="125">
        <f t="shared" si="71"/>
        <v>0</v>
      </c>
      <c r="P723" s="269">
        <v>0</v>
      </c>
      <c r="Q723" s="270">
        <f t="shared" si="72"/>
        <v>0</v>
      </c>
      <c r="R723" s="119">
        <v>45615</v>
      </c>
      <c r="S723" s="119"/>
      <c r="T723" s="117">
        <f t="shared" si="67"/>
        <v>45616</v>
      </c>
      <c r="U723" s="117">
        <f t="shared" si="68"/>
        <v>45617</v>
      </c>
      <c r="V723" s="117" t="s">
        <v>573</v>
      </c>
      <c r="W723" s="162" t="s">
        <v>561</v>
      </c>
      <c r="X723" s="162" t="s">
        <v>561</v>
      </c>
      <c r="Y723" s="162"/>
      <c r="Z723" s="108"/>
      <c r="AA723" s="108"/>
      <c r="AB723" s="110"/>
      <c r="AC723" s="118"/>
    </row>
    <row r="724" spans="1:29" s="126" customFormat="1" ht="13" x14ac:dyDescent="0.2">
      <c r="A724" s="120" t="str">
        <f t="shared" si="69"/>
        <v>L35-I-12-12-50-80-MULT-120POUS271391</v>
      </c>
      <c r="B724" s="81">
        <v>45611</v>
      </c>
      <c r="C724" s="273" t="s">
        <v>1492</v>
      </c>
      <c r="D724" s="278" t="s">
        <v>360</v>
      </c>
      <c r="E724" s="135" t="s">
        <v>87</v>
      </c>
      <c r="F724" s="108" t="s">
        <v>1493</v>
      </c>
      <c r="G724" s="108">
        <v>30850645</v>
      </c>
      <c r="H724" s="183">
        <v>0</v>
      </c>
      <c r="I724" s="287">
        <v>4</v>
      </c>
      <c r="J724" s="111">
        <f>VLOOKUP(G724,'[2]Seguimiento WOS TROV'!$H:$L,5,0)</f>
        <v>4</v>
      </c>
      <c r="K724" s="116">
        <f>VLOOKUP(G724,'[2]Seguimiento WOS TROV'!$H:$M,6,0)</f>
        <v>0</v>
      </c>
      <c r="L724" s="116">
        <f>VLOOKUP(G724,'[2]Seguimiento WOS TROV'!$H:$N,7,0)</f>
        <v>0</v>
      </c>
      <c r="M724" s="116">
        <f>VLOOKUP(G724,'[2]Seguimiento WOS TROV'!$H:$O,8,0)</f>
        <v>0</v>
      </c>
      <c r="N724" s="125">
        <f t="shared" si="70"/>
        <v>0</v>
      </c>
      <c r="O724" s="125">
        <f t="shared" si="71"/>
        <v>0</v>
      </c>
      <c r="P724" s="269">
        <v>42.41</v>
      </c>
      <c r="Q724" s="270">
        <f t="shared" si="72"/>
        <v>0</v>
      </c>
      <c r="R724" s="119">
        <v>45615</v>
      </c>
      <c r="S724" s="119"/>
      <c r="T724" s="117">
        <f t="shared" si="67"/>
        <v>45616</v>
      </c>
      <c r="U724" s="117">
        <f t="shared" si="68"/>
        <v>45617</v>
      </c>
      <c r="V724" s="117" t="s">
        <v>573</v>
      </c>
      <c r="W724" s="162" t="s">
        <v>561</v>
      </c>
      <c r="X724" s="162" t="s">
        <v>561</v>
      </c>
      <c r="Y724" s="162" t="e">
        <f>VLOOKUP(G724,[4]Sheet14!$A:$A,1,0)</f>
        <v>#N/A</v>
      </c>
      <c r="Z724" s="108"/>
      <c r="AA724" s="108"/>
      <c r="AB724" s="110"/>
      <c r="AC724" s="118"/>
    </row>
    <row r="725" spans="1:29" s="126" customFormat="1" ht="13" x14ac:dyDescent="0.2">
      <c r="A725" s="120" t="str">
        <f t="shared" si="69"/>
        <v>L35-I-12-04-BL-MULT-120POUS270392</v>
      </c>
      <c r="B725" s="81">
        <v>45615</v>
      </c>
      <c r="C725" s="273" t="s">
        <v>245</v>
      </c>
      <c r="D725" s="278" t="s">
        <v>360</v>
      </c>
      <c r="E725" s="135" t="s">
        <v>87</v>
      </c>
      <c r="F725" s="108" t="s">
        <v>1494</v>
      </c>
      <c r="G725" s="108">
        <v>30850646</v>
      </c>
      <c r="H725" s="183">
        <v>0</v>
      </c>
      <c r="I725" s="287">
        <v>450</v>
      </c>
      <c r="J725" s="111">
        <f>VLOOKUP(G725,'[2]Seguimiento WOS TROV'!$H:$L,5,0)</f>
        <v>450</v>
      </c>
      <c r="K725" s="116">
        <f>VLOOKUP(G725,'[2]Seguimiento WOS TROV'!$H:$M,6,0)</f>
        <v>0</v>
      </c>
      <c r="L725" s="116">
        <f>VLOOKUP(G725,'[2]Seguimiento WOS TROV'!$H:$N,7,0)</f>
        <v>0</v>
      </c>
      <c r="M725" s="116">
        <f>VLOOKUP(G725,'[2]Seguimiento WOS TROV'!$H:$O,8,0)</f>
        <v>0</v>
      </c>
      <c r="N725" s="125">
        <f t="shared" si="70"/>
        <v>0</v>
      </c>
      <c r="O725" s="125">
        <f t="shared" si="71"/>
        <v>0</v>
      </c>
      <c r="P725" s="269">
        <v>58.32</v>
      </c>
      <c r="Q725" s="270">
        <f t="shared" si="72"/>
        <v>0</v>
      </c>
      <c r="R725" s="119">
        <v>45616</v>
      </c>
      <c r="S725" s="119"/>
      <c r="T725" s="117">
        <f>WORKDAY(R725,2)</f>
        <v>45618</v>
      </c>
      <c r="U725" s="117">
        <f t="shared" si="68"/>
        <v>45621</v>
      </c>
      <c r="V725" s="117" t="s">
        <v>573</v>
      </c>
      <c r="W725" s="162" t="s">
        <v>561</v>
      </c>
      <c r="X725" s="162" t="s">
        <v>561</v>
      </c>
      <c r="Y725" s="162"/>
      <c r="Z725" s="108"/>
      <c r="AA725" s="108"/>
      <c r="AB725" s="110"/>
      <c r="AC725" s="118"/>
    </row>
    <row r="726" spans="1:29" s="126" customFormat="1" ht="13" x14ac:dyDescent="0.2">
      <c r="A726" s="120" t="str">
        <f t="shared" si="69"/>
        <v>L35-I-12-04-BL-MULT-120POUS270402</v>
      </c>
      <c r="B726" s="81">
        <v>45615</v>
      </c>
      <c r="C726" s="273" t="s">
        <v>245</v>
      </c>
      <c r="D726" s="278" t="s">
        <v>360</v>
      </c>
      <c r="E726" s="135" t="s">
        <v>87</v>
      </c>
      <c r="F726" s="305" t="s">
        <v>1024</v>
      </c>
      <c r="G726" s="108">
        <v>30850647</v>
      </c>
      <c r="H726" s="183">
        <v>0</v>
      </c>
      <c r="I726" s="287">
        <v>452</v>
      </c>
      <c r="J726" s="111">
        <f>VLOOKUP(G726,'[2]Seguimiento WOS TROV'!$H:$L,5,0)</f>
        <v>452</v>
      </c>
      <c r="K726" s="116">
        <f>VLOOKUP(G726,'[2]Seguimiento WOS TROV'!$H:$M,6,0)</f>
        <v>0</v>
      </c>
      <c r="L726" s="116">
        <f>VLOOKUP(G726,'[2]Seguimiento WOS TROV'!$H:$N,7,0)</f>
        <v>0</v>
      </c>
      <c r="M726" s="116">
        <f>VLOOKUP(G726,'[2]Seguimiento WOS TROV'!$H:$O,8,0)</f>
        <v>0</v>
      </c>
      <c r="N726" s="125">
        <f t="shared" si="70"/>
        <v>0</v>
      </c>
      <c r="O726" s="125">
        <f t="shared" si="71"/>
        <v>0</v>
      </c>
      <c r="P726" s="269">
        <v>58.32</v>
      </c>
      <c r="Q726" s="270">
        <f t="shared" si="72"/>
        <v>0</v>
      </c>
      <c r="R726" s="119">
        <v>45618</v>
      </c>
      <c r="S726" s="119"/>
      <c r="T726" s="117">
        <f>WORKDAY(R726,2)</f>
        <v>45622</v>
      </c>
      <c r="U726" s="117">
        <f t="shared" ref="U726:U789" si="73">WORKDAY(T726,1)</f>
        <v>45623</v>
      </c>
      <c r="V726" s="117" t="s">
        <v>573</v>
      </c>
      <c r="W726" s="162" t="s">
        <v>561</v>
      </c>
      <c r="X726" s="162" t="s">
        <v>561</v>
      </c>
      <c r="Y726" s="162" t="e">
        <f>VLOOKUP(G726,[4]Sheet14!$A:$A,1,0)</f>
        <v>#N/A</v>
      </c>
      <c r="Z726" s="108"/>
      <c r="AA726" s="108"/>
      <c r="AB726" s="110"/>
      <c r="AC726" s="118"/>
    </row>
    <row r="727" spans="1:29" s="126" customFormat="1" ht="10.5" x14ac:dyDescent="0.2">
      <c r="A727" s="120" t="str">
        <f t="shared" si="69"/>
        <v>L50-E-12-12-27-90-MULT-9X9POUS271258</v>
      </c>
      <c r="B727" s="81">
        <v>45615</v>
      </c>
      <c r="C727" s="120" t="s">
        <v>1564</v>
      </c>
      <c r="D727" s="278" t="s">
        <v>362</v>
      </c>
      <c r="E727" s="108" t="s">
        <v>87</v>
      </c>
      <c r="F727" s="108" t="s">
        <v>1565</v>
      </c>
      <c r="G727" s="108">
        <v>30850665</v>
      </c>
      <c r="H727" s="183">
        <v>0</v>
      </c>
      <c r="I727" s="287">
        <v>16</v>
      </c>
      <c r="J727" s="111">
        <f>VLOOKUP(G727,'[2]Seguimiento WOS TROV'!$H:$L,5,0)</f>
        <v>16</v>
      </c>
      <c r="K727" s="116">
        <f>VLOOKUP(G727,'[2]Seguimiento WOS TROV'!$H:$M,6,0)</f>
        <v>0</v>
      </c>
      <c r="L727" s="116">
        <f>VLOOKUP(G727,'[2]Seguimiento WOS TROV'!$H:$N,7,0)</f>
        <v>0</v>
      </c>
      <c r="M727" s="116">
        <f>VLOOKUP(G727,'[2]Seguimiento WOS TROV'!$H:$O,8,0)</f>
        <v>0</v>
      </c>
      <c r="N727" s="125">
        <f t="shared" si="70"/>
        <v>0</v>
      </c>
      <c r="O727" s="125">
        <f t="shared" si="71"/>
        <v>0</v>
      </c>
      <c r="P727" s="269">
        <v>0</v>
      </c>
      <c r="Q727" s="270">
        <f t="shared" si="72"/>
        <v>0</v>
      </c>
      <c r="R727" s="119">
        <v>45618</v>
      </c>
      <c r="S727" s="119"/>
      <c r="T727" s="117">
        <f t="shared" ref="T727:T732" si="74">WORKDAY(R727,1)</f>
        <v>45621</v>
      </c>
      <c r="U727" s="117">
        <f t="shared" si="73"/>
        <v>45622</v>
      </c>
      <c r="V727" s="117" t="s">
        <v>560</v>
      </c>
      <c r="W727" s="162" t="s">
        <v>561</v>
      </c>
      <c r="X727" s="162" t="s">
        <v>561</v>
      </c>
      <c r="Y727" s="162"/>
      <c r="Z727" s="108"/>
      <c r="AA727" s="108"/>
      <c r="AB727" s="110"/>
      <c r="AC727" s="118"/>
    </row>
    <row r="728" spans="1:29" s="126" customFormat="1" ht="10.5" x14ac:dyDescent="0.2">
      <c r="A728" s="120" t="str">
        <f t="shared" si="69"/>
        <v>L50-E-12-06-27-90-MULT-9X9POUS271258</v>
      </c>
      <c r="B728" s="81">
        <v>45615</v>
      </c>
      <c r="C728" s="120" t="s">
        <v>1559</v>
      </c>
      <c r="D728" s="278" t="s">
        <v>362</v>
      </c>
      <c r="E728" s="108" t="s">
        <v>87</v>
      </c>
      <c r="F728" s="108" t="s">
        <v>1565</v>
      </c>
      <c r="G728" s="108">
        <v>30850666</v>
      </c>
      <c r="H728" s="183">
        <v>0</v>
      </c>
      <c r="I728" s="287">
        <v>14</v>
      </c>
      <c r="J728" s="111">
        <f>VLOOKUP(G728,'[2]Seguimiento WOS TROV'!$H:$L,5,0)</f>
        <v>14</v>
      </c>
      <c r="K728" s="116">
        <f>VLOOKUP(G728,'[2]Seguimiento WOS TROV'!$H:$M,6,0)</f>
        <v>0</v>
      </c>
      <c r="L728" s="116">
        <f>VLOOKUP(G728,'[2]Seguimiento WOS TROV'!$H:$N,7,0)</f>
        <v>0</v>
      </c>
      <c r="M728" s="116">
        <f>VLOOKUP(G728,'[2]Seguimiento WOS TROV'!$H:$O,8,0)</f>
        <v>0</v>
      </c>
      <c r="N728" s="125">
        <f t="shared" si="70"/>
        <v>0</v>
      </c>
      <c r="O728" s="125">
        <f t="shared" si="71"/>
        <v>0</v>
      </c>
      <c r="P728" s="269">
        <v>0</v>
      </c>
      <c r="Q728" s="270">
        <f t="shared" si="72"/>
        <v>0</v>
      </c>
      <c r="R728" s="119">
        <v>45618</v>
      </c>
      <c r="S728" s="119"/>
      <c r="T728" s="117">
        <f t="shared" si="74"/>
        <v>45621</v>
      </c>
      <c r="U728" s="117">
        <f t="shared" si="73"/>
        <v>45622</v>
      </c>
      <c r="V728" s="117" t="s">
        <v>560</v>
      </c>
      <c r="W728" s="162" t="s">
        <v>561</v>
      </c>
      <c r="X728" s="162" t="s">
        <v>561</v>
      </c>
      <c r="Y728" s="162"/>
      <c r="Z728" s="108"/>
      <c r="AA728" s="108"/>
      <c r="AB728" s="110"/>
      <c r="AC728" s="118"/>
    </row>
    <row r="729" spans="1:29" s="126" customFormat="1" ht="10.5" x14ac:dyDescent="0.2">
      <c r="A729" s="120" t="str">
        <f t="shared" si="69"/>
        <v>L50-E-12-08-27-90-MULT-9X9POUS271258</v>
      </c>
      <c r="B729" s="81">
        <v>45615</v>
      </c>
      <c r="C729" s="120" t="s">
        <v>1566</v>
      </c>
      <c r="D729" s="278" t="s">
        <v>362</v>
      </c>
      <c r="E729" s="108" t="s">
        <v>87</v>
      </c>
      <c r="F729" s="108" t="s">
        <v>1565</v>
      </c>
      <c r="G729" s="108">
        <v>30850668</v>
      </c>
      <c r="H729" s="183">
        <v>0</v>
      </c>
      <c r="I729" s="287">
        <v>6</v>
      </c>
      <c r="J729" s="111">
        <f>VLOOKUP(G729,'[2]Seguimiento WOS TROV'!$H:$L,5,0)</f>
        <v>6</v>
      </c>
      <c r="K729" s="116">
        <f>VLOOKUP(G729,'[2]Seguimiento WOS TROV'!$H:$M,6,0)</f>
        <v>0</v>
      </c>
      <c r="L729" s="116">
        <f>VLOOKUP(G729,'[2]Seguimiento WOS TROV'!$H:$N,7,0)</f>
        <v>0</v>
      </c>
      <c r="M729" s="116">
        <f>VLOOKUP(G729,'[2]Seguimiento WOS TROV'!$H:$O,8,0)</f>
        <v>0</v>
      </c>
      <c r="N729" s="125">
        <f t="shared" si="70"/>
        <v>0</v>
      </c>
      <c r="O729" s="125">
        <f t="shared" si="71"/>
        <v>0</v>
      </c>
      <c r="P729" s="269">
        <v>0</v>
      </c>
      <c r="Q729" s="270">
        <f t="shared" si="72"/>
        <v>0</v>
      </c>
      <c r="R729" s="119">
        <v>45618</v>
      </c>
      <c r="S729" s="119"/>
      <c r="T729" s="117">
        <f t="shared" si="74"/>
        <v>45621</v>
      </c>
      <c r="U729" s="117">
        <f t="shared" si="73"/>
        <v>45622</v>
      </c>
      <c r="V729" s="117" t="s">
        <v>560</v>
      </c>
      <c r="W729" s="162" t="s">
        <v>561</v>
      </c>
      <c r="X729" s="162" t="s">
        <v>561</v>
      </c>
      <c r="Y729" s="162"/>
      <c r="Z729" s="108"/>
      <c r="AA729" s="108"/>
      <c r="AB729" s="110"/>
      <c r="AC729" s="118"/>
    </row>
    <row r="730" spans="1:29" s="126" customFormat="1" ht="10.5" x14ac:dyDescent="0.2">
      <c r="A730" s="120" t="str">
        <f t="shared" si="69"/>
        <v>L50-E-12-06-27-90-MULT-25X25POUS271258</v>
      </c>
      <c r="B730" s="81">
        <v>45615</v>
      </c>
      <c r="C730" s="120" t="s">
        <v>1567</v>
      </c>
      <c r="D730" s="278" t="s">
        <v>362</v>
      </c>
      <c r="E730" s="108" t="s">
        <v>87</v>
      </c>
      <c r="F730" s="108" t="s">
        <v>1565</v>
      </c>
      <c r="G730" s="108">
        <v>30850670</v>
      </c>
      <c r="H730" s="183">
        <v>0</v>
      </c>
      <c r="I730" s="287">
        <v>2</v>
      </c>
      <c r="J730" s="111">
        <f>VLOOKUP(G730,'[2]Seguimiento WOS TROV'!$H:$L,5,0)</f>
        <v>2</v>
      </c>
      <c r="K730" s="116">
        <f>VLOOKUP(G730,'[2]Seguimiento WOS TROV'!$H:$M,6,0)</f>
        <v>0</v>
      </c>
      <c r="L730" s="116">
        <f>VLOOKUP(G730,'[2]Seguimiento WOS TROV'!$H:$N,7,0)</f>
        <v>0</v>
      </c>
      <c r="M730" s="116">
        <f>VLOOKUP(G730,'[2]Seguimiento WOS TROV'!$H:$O,8,0)</f>
        <v>0</v>
      </c>
      <c r="N730" s="125">
        <f t="shared" si="70"/>
        <v>0</v>
      </c>
      <c r="O730" s="125">
        <f t="shared" si="71"/>
        <v>0</v>
      </c>
      <c r="P730" s="269">
        <v>0</v>
      </c>
      <c r="Q730" s="270">
        <f t="shared" si="72"/>
        <v>0</v>
      </c>
      <c r="R730" s="119">
        <v>45618</v>
      </c>
      <c r="S730" s="119"/>
      <c r="T730" s="117">
        <f t="shared" si="74"/>
        <v>45621</v>
      </c>
      <c r="U730" s="117">
        <f t="shared" si="73"/>
        <v>45622</v>
      </c>
      <c r="V730" s="117" t="s">
        <v>560</v>
      </c>
      <c r="W730" s="162" t="s">
        <v>561</v>
      </c>
      <c r="X730" s="162" t="s">
        <v>561</v>
      </c>
      <c r="Y730" s="162"/>
      <c r="Z730" s="108"/>
      <c r="AA730" s="108"/>
      <c r="AB730" s="110"/>
      <c r="AC730" s="118"/>
    </row>
    <row r="731" spans="1:29" s="126" customFormat="1" ht="10.5" x14ac:dyDescent="0.2">
      <c r="A731" s="120" t="str">
        <f t="shared" si="69"/>
        <v>L50-E-12-06-27-90-MULT-39X9POUS271258</v>
      </c>
      <c r="B731" s="81">
        <v>45615</v>
      </c>
      <c r="C731" s="120" t="s">
        <v>1568</v>
      </c>
      <c r="D731" s="278" t="s">
        <v>362</v>
      </c>
      <c r="E731" s="108" t="s">
        <v>87</v>
      </c>
      <c r="F731" s="108" t="s">
        <v>1565</v>
      </c>
      <c r="G731" s="108">
        <v>30850671</v>
      </c>
      <c r="H731" s="183">
        <v>0</v>
      </c>
      <c r="I731" s="287">
        <v>2</v>
      </c>
      <c r="J731" s="111">
        <f>VLOOKUP(G731,'[2]Seguimiento WOS TROV'!$H:$L,5,0)</f>
        <v>2</v>
      </c>
      <c r="K731" s="116">
        <f>VLOOKUP(G731,'[2]Seguimiento WOS TROV'!$H:$M,6,0)</f>
        <v>0</v>
      </c>
      <c r="L731" s="116">
        <f>VLOOKUP(G731,'[2]Seguimiento WOS TROV'!$H:$N,7,0)</f>
        <v>0</v>
      </c>
      <c r="M731" s="116">
        <f>VLOOKUP(G731,'[2]Seguimiento WOS TROV'!$H:$O,8,0)</f>
        <v>0</v>
      </c>
      <c r="N731" s="125">
        <f t="shared" si="70"/>
        <v>0</v>
      </c>
      <c r="O731" s="125">
        <f t="shared" si="71"/>
        <v>0</v>
      </c>
      <c r="P731" s="269">
        <v>0</v>
      </c>
      <c r="Q731" s="270">
        <f t="shared" si="72"/>
        <v>0</v>
      </c>
      <c r="R731" s="119">
        <v>45618</v>
      </c>
      <c r="S731" s="119"/>
      <c r="T731" s="117">
        <f t="shared" si="74"/>
        <v>45621</v>
      </c>
      <c r="U731" s="117">
        <f t="shared" si="73"/>
        <v>45622</v>
      </c>
      <c r="V731" s="117" t="s">
        <v>560</v>
      </c>
      <c r="W731" s="162" t="s">
        <v>561</v>
      </c>
      <c r="X731" s="162" t="s">
        <v>561</v>
      </c>
      <c r="Y731" s="162"/>
      <c r="Z731" s="108"/>
      <c r="AA731" s="108"/>
      <c r="AB731" s="110"/>
      <c r="AC731" s="118"/>
    </row>
    <row r="732" spans="1:29" s="126" customFormat="1" ht="13" x14ac:dyDescent="0.2">
      <c r="A732" s="120" t="str">
        <f t="shared" si="69"/>
        <v>L35-I-12-04-BL-MULT-120POUS270800</v>
      </c>
      <c r="B732" s="81">
        <v>45615</v>
      </c>
      <c r="C732" s="273" t="s">
        <v>245</v>
      </c>
      <c r="D732" s="278" t="s">
        <v>360</v>
      </c>
      <c r="E732" s="135" t="s">
        <v>87</v>
      </c>
      <c r="F732" s="305" t="s">
        <v>1496</v>
      </c>
      <c r="G732" s="108">
        <v>30850649</v>
      </c>
      <c r="H732" s="183">
        <v>0</v>
      </c>
      <c r="I732" s="287">
        <v>60</v>
      </c>
      <c r="J732" s="111">
        <f>VLOOKUP(G732,'[2]Seguimiento WOS TROV'!$H:$L,5,0)</f>
        <v>60</v>
      </c>
      <c r="K732" s="116">
        <f>VLOOKUP(G732,'[2]Seguimiento WOS TROV'!$H:$M,6,0)</f>
        <v>0</v>
      </c>
      <c r="L732" s="116">
        <f>VLOOKUP(G732,'[2]Seguimiento WOS TROV'!$H:$N,7,0)</f>
        <v>0</v>
      </c>
      <c r="M732" s="116">
        <f>VLOOKUP(G732,'[2]Seguimiento WOS TROV'!$H:$O,8,0)</f>
        <v>0</v>
      </c>
      <c r="N732" s="125">
        <f t="shared" si="70"/>
        <v>0</v>
      </c>
      <c r="O732" s="125">
        <f t="shared" si="71"/>
        <v>0</v>
      </c>
      <c r="P732" s="269">
        <v>58.32</v>
      </c>
      <c r="Q732" s="270">
        <f t="shared" si="72"/>
        <v>0</v>
      </c>
      <c r="R732" s="119">
        <v>45618</v>
      </c>
      <c r="S732" s="119"/>
      <c r="T732" s="117">
        <f t="shared" si="74"/>
        <v>45621</v>
      </c>
      <c r="U732" s="117">
        <f t="shared" si="73"/>
        <v>45622</v>
      </c>
      <c r="V732" s="117" t="s">
        <v>560</v>
      </c>
      <c r="W732" s="162" t="s">
        <v>561</v>
      </c>
      <c r="X732" s="162" t="s">
        <v>561</v>
      </c>
      <c r="Y732" s="162" t="e">
        <f>VLOOKUP(G732,[4]Sheet14!$A:$A,1,0)</f>
        <v>#N/A</v>
      </c>
      <c r="Z732" s="108"/>
      <c r="AA732" s="108"/>
      <c r="AB732" s="110"/>
      <c r="AC732" s="118"/>
    </row>
    <row r="733" spans="1:29" s="126" customFormat="1" ht="13" x14ac:dyDescent="0.2">
      <c r="A733" s="120" t="str">
        <f t="shared" si="69"/>
        <v>L35-I-12-04-BL-MULT-120POUS270799</v>
      </c>
      <c r="B733" s="81">
        <v>45615</v>
      </c>
      <c r="C733" s="273" t="s">
        <v>245</v>
      </c>
      <c r="D733" s="278" t="s">
        <v>360</v>
      </c>
      <c r="E733" s="135" t="s">
        <v>87</v>
      </c>
      <c r="F733" s="305" t="s">
        <v>1495</v>
      </c>
      <c r="G733" s="108">
        <v>30850648</v>
      </c>
      <c r="H733" s="183">
        <v>0</v>
      </c>
      <c r="I733" s="287">
        <v>340</v>
      </c>
      <c r="J733" s="111">
        <f>VLOOKUP(G733,'[2]Seguimiento WOS TROV'!$H:$L,5,0)</f>
        <v>340</v>
      </c>
      <c r="K733" s="116">
        <f>VLOOKUP(G733,'[2]Seguimiento WOS TROV'!$H:$M,6,0)</f>
        <v>0</v>
      </c>
      <c r="L733" s="116">
        <f>VLOOKUP(G733,'[2]Seguimiento WOS TROV'!$H:$N,7,0)</f>
        <v>0</v>
      </c>
      <c r="M733" s="116">
        <f>VLOOKUP(G733,'[2]Seguimiento WOS TROV'!$H:$O,8,0)</f>
        <v>0</v>
      </c>
      <c r="N733" s="125">
        <f t="shared" si="70"/>
        <v>0</v>
      </c>
      <c r="O733" s="125">
        <f t="shared" si="71"/>
        <v>0</v>
      </c>
      <c r="P733" s="269">
        <v>58.32</v>
      </c>
      <c r="Q733" s="270">
        <f t="shared" si="72"/>
        <v>0</v>
      </c>
      <c r="R733" s="119">
        <v>45622</v>
      </c>
      <c r="S733" s="119"/>
      <c r="T733" s="117">
        <f>WORKDAY(R733,2)</f>
        <v>45624</v>
      </c>
      <c r="U733" s="117">
        <f t="shared" si="73"/>
        <v>45625</v>
      </c>
      <c r="V733" s="117" t="s">
        <v>573</v>
      </c>
      <c r="W733" s="162" t="s">
        <v>561</v>
      </c>
      <c r="X733" s="162" t="s">
        <v>561</v>
      </c>
      <c r="Y733" s="162" t="e">
        <f>VLOOKUP(G733,[4]Sheet14!$A:$A,1,0)</f>
        <v>#N/A</v>
      </c>
      <c r="Z733" s="108"/>
      <c r="AA733" s="108"/>
      <c r="AB733" s="110"/>
      <c r="AC733" s="118"/>
    </row>
    <row r="734" spans="1:29" s="126" customFormat="1" ht="13" x14ac:dyDescent="0.2">
      <c r="A734" s="120" t="str">
        <f t="shared" si="69"/>
        <v>L35-I-12-04-BL-MULT-120POUS271332</v>
      </c>
      <c r="B734" s="81">
        <v>45617</v>
      </c>
      <c r="C734" s="273" t="s">
        <v>245</v>
      </c>
      <c r="D734" s="278" t="s">
        <v>360</v>
      </c>
      <c r="E734" s="135" t="s">
        <v>87</v>
      </c>
      <c r="F734" s="305" t="s">
        <v>1498</v>
      </c>
      <c r="G734" s="108">
        <v>30850674</v>
      </c>
      <c r="H734" s="183">
        <v>0</v>
      </c>
      <c r="I734" s="287">
        <v>150</v>
      </c>
      <c r="J734" s="111">
        <f>VLOOKUP(G734,'[2]Seguimiento WOS TROV'!$H:$L,5,0)</f>
        <v>150</v>
      </c>
      <c r="K734" s="116">
        <f>VLOOKUP(G734,'[2]Seguimiento WOS TROV'!$H:$M,6,0)</f>
        <v>0</v>
      </c>
      <c r="L734" s="116">
        <f>VLOOKUP(G734,'[2]Seguimiento WOS TROV'!$H:$N,7,0)</f>
        <v>0</v>
      </c>
      <c r="M734" s="116">
        <f>VLOOKUP(G734,'[2]Seguimiento WOS TROV'!$H:$O,8,0)</f>
        <v>0</v>
      </c>
      <c r="N734" s="125">
        <f t="shared" si="70"/>
        <v>0</v>
      </c>
      <c r="O734" s="125">
        <f t="shared" si="71"/>
        <v>0</v>
      </c>
      <c r="P734" s="269">
        <v>58.32</v>
      </c>
      <c r="Q734" s="270">
        <f t="shared" si="72"/>
        <v>0</v>
      </c>
      <c r="R734" s="119">
        <v>45628</v>
      </c>
      <c r="S734" s="119"/>
      <c r="T734" s="117">
        <f t="shared" ref="T734:T797" si="75">WORKDAY(R734,1)</f>
        <v>45629</v>
      </c>
      <c r="U734" s="117">
        <f t="shared" si="73"/>
        <v>45630</v>
      </c>
      <c r="V734" s="117" t="s">
        <v>560</v>
      </c>
      <c r="W734" s="162" t="s">
        <v>561</v>
      </c>
      <c r="X734" s="162" t="s">
        <v>561</v>
      </c>
      <c r="Y734" s="162"/>
      <c r="Z734" s="108"/>
      <c r="AA734" s="110"/>
      <c r="AB734" s="118"/>
      <c r="AC734" s="110"/>
    </row>
    <row r="735" spans="1:29" s="126" customFormat="1" ht="13" x14ac:dyDescent="0.2">
      <c r="A735" s="120" t="str">
        <f t="shared" si="69"/>
        <v>L50-E-48-06-30-80-MULT-25X25POUS271057</v>
      </c>
      <c r="B735" s="81">
        <v>45617</v>
      </c>
      <c r="C735" s="273" t="s">
        <v>1539</v>
      </c>
      <c r="D735" s="278" t="s">
        <v>363</v>
      </c>
      <c r="E735" s="135" t="s">
        <v>87</v>
      </c>
      <c r="F735" s="305" t="s">
        <v>1182</v>
      </c>
      <c r="G735" s="108">
        <v>30850675</v>
      </c>
      <c r="H735" s="183">
        <v>0</v>
      </c>
      <c r="I735" s="287">
        <v>12</v>
      </c>
      <c r="J735" s="111">
        <f>VLOOKUP(G735,'[2]Seguimiento WOS TROV'!$H:$L,5,0)</f>
        <v>12</v>
      </c>
      <c r="K735" s="116">
        <f>VLOOKUP(G735,'[2]Seguimiento WOS TROV'!$H:$M,6,0)</f>
        <v>0</v>
      </c>
      <c r="L735" s="116">
        <f>VLOOKUP(G735,'[2]Seguimiento WOS TROV'!$H:$N,7,0)</f>
        <v>0</v>
      </c>
      <c r="M735" s="116">
        <f>VLOOKUP(G735,'[2]Seguimiento WOS TROV'!$H:$O,8,0)</f>
        <v>0</v>
      </c>
      <c r="N735" s="125">
        <f t="shared" si="70"/>
        <v>0</v>
      </c>
      <c r="O735" s="125">
        <f t="shared" si="71"/>
        <v>0</v>
      </c>
      <c r="P735" s="269">
        <v>0</v>
      </c>
      <c r="Q735" s="270">
        <f t="shared" si="72"/>
        <v>0</v>
      </c>
      <c r="R735" s="119">
        <v>45628</v>
      </c>
      <c r="S735" s="119"/>
      <c r="T735" s="117">
        <f t="shared" si="75"/>
        <v>45629</v>
      </c>
      <c r="U735" s="117">
        <f t="shared" si="73"/>
        <v>45630</v>
      </c>
      <c r="V735" s="117" t="s">
        <v>560</v>
      </c>
      <c r="W735" s="162" t="s">
        <v>561</v>
      </c>
      <c r="X735" s="162" t="s">
        <v>561</v>
      </c>
      <c r="Y735" s="162"/>
      <c r="Z735" s="110"/>
      <c r="AA735" s="118"/>
      <c r="AB735" s="110"/>
      <c r="AC735" s="110"/>
    </row>
    <row r="736" spans="1:29" s="126" customFormat="1" ht="13" x14ac:dyDescent="0.2">
      <c r="A736" s="120" t="str">
        <f t="shared" si="69"/>
        <v>L50-E-48-06-30-80-MULT-9X17POUS270691</v>
      </c>
      <c r="B736" s="81">
        <v>45617</v>
      </c>
      <c r="C736" s="273" t="s">
        <v>1540</v>
      </c>
      <c r="D736" s="278" t="s">
        <v>363</v>
      </c>
      <c r="E736" s="135" t="s">
        <v>87</v>
      </c>
      <c r="F736" s="305" t="s">
        <v>1541</v>
      </c>
      <c r="G736" s="108">
        <v>30850676</v>
      </c>
      <c r="H736" s="183">
        <v>0</v>
      </c>
      <c r="I736" s="287">
        <v>4</v>
      </c>
      <c r="J736" s="111">
        <f>VLOOKUP(G736,'[2]Seguimiento WOS TROV'!$H:$L,5,0)</f>
        <v>4</v>
      </c>
      <c r="K736" s="116">
        <f>VLOOKUP(G736,'[2]Seguimiento WOS TROV'!$H:$M,6,0)</f>
        <v>0</v>
      </c>
      <c r="L736" s="116">
        <f>VLOOKUP(G736,'[2]Seguimiento WOS TROV'!$H:$N,7,0)</f>
        <v>0</v>
      </c>
      <c r="M736" s="116">
        <f>VLOOKUP(G736,'[2]Seguimiento WOS TROV'!$H:$O,8,0)</f>
        <v>0</v>
      </c>
      <c r="N736" s="125">
        <f t="shared" si="70"/>
        <v>0</v>
      </c>
      <c r="O736" s="125">
        <f t="shared" si="71"/>
        <v>0</v>
      </c>
      <c r="P736" s="269">
        <v>0</v>
      </c>
      <c r="Q736" s="270">
        <f t="shared" si="72"/>
        <v>0</v>
      </c>
      <c r="R736" s="119">
        <v>45628</v>
      </c>
      <c r="S736" s="119"/>
      <c r="T736" s="117">
        <f t="shared" si="75"/>
        <v>45629</v>
      </c>
      <c r="U736" s="117">
        <f t="shared" si="73"/>
        <v>45630</v>
      </c>
      <c r="V736" s="117" t="s">
        <v>560</v>
      </c>
      <c r="W736" s="162" t="s">
        <v>561</v>
      </c>
      <c r="X736" s="162" t="s">
        <v>561</v>
      </c>
      <c r="Y736" s="162"/>
      <c r="Z736" s="108"/>
      <c r="AA736" s="108"/>
      <c r="AB736" s="110"/>
      <c r="AC736" s="118"/>
    </row>
    <row r="737" spans="1:29" s="126" customFormat="1" ht="13" x14ac:dyDescent="0.2">
      <c r="A737" s="120" t="str">
        <f t="shared" si="69"/>
        <v>L50-I-48-08-30-80-MULT-9X59POUS269971</v>
      </c>
      <c r="B737" s="81">
        <v>45617</v>
      </c>
      <c r="C737" s="273" t="s">
        <v>1542</v>
      </c>
      <c r="D737" s="278" t="s">
        <v>365</v>
      </c>
      <c r="E737" s="135" t="s">
        <v>87</v>
      </c>
      <c r="F737" s="305" t="s">
        <v>1543</v>
      </c>
      <c r="G737" s="108">
        <v>30850677</v>
      </c>
      <c r="H737" s="183">
        <v>0</v>
      </c>
      <c r="I737" s="287">
        <v>3</v>
      </c>
      <c r="J737" s="111">
        <f>VLOOKUP(G737,'[2]Seguimiento WOS TROV'!$H:$L,5,0)</f>
        <v>3</v>
      </c>
      <c r="K737" s="116">
        <f>VLOOKUP(G737,'[2]Seguimiento WOS TROV'!$H:$M,6,0)</f>
        <v>0</v>
      </c>
      <c r="L737" s="116">
        <f>VLOOKUP(G737,'[2]Seguimiento WOS TROV'!$H:$N,7,0)</f>
        <v>0</v>
      </c>
      <c r="M737" s="116">
        <f>VLOOKUP(G737,'[2]Seguimiento WOS TROV'!$H:$O,8,0)</f>
        <v>0</v>
      </c>
      <c r="N737" s="125">
        <f t="shared" si="70"/>
        <v>0</v>
      </c>
      <c r="O737" s="125">
        <f t="shared" si="71"/>
        <v>0</v>
      </c>
      <c r="P737" s="269">
        <v>131.5</v>
      </c>
      <c r="Q737" s="270">
        <f t="shared" si="72"/>
        <v>0</v>
      </c>
      <c r="R737" s="119">
        <v>45628</v>
      </c>
      <c r="S737" s="119"/>
      <c r="T737" s="117">
        <f t="shared" si="75"/>
        <v>45629</v>
      </c>
      <c r="U737" s="117">
        <f t="shared" si="73"/>
        <v>45630</v>
      </c>
      <c r="V737" s="117" t="s">
        <v>560</v>
      </c>
      <c r="W737" s="162" t="s">
        <v>561</v>
      </c>
      <c r="X737" s="162" t="s">
        <v>561</v>
      </c>
      <c r="Y737" s="162"/>
      <c r="Z737" s="108"/>
      <c r="AA737" s="108"/>
      <c r="AB737" s="110"/>
      <c r="AC737" s="118"/>
    </row>
    <row r="738" spans="1:29" s="126" customFormat="1" ht="13" x14ac:dyDescent="0.2">
      <c r="A738" s="120" t="str">
        <f t="shared" si="69"/>
        <v>L50-E-48-04-30-80-MULT-25X25POUS270692</v>
      </c>
      <c r="B738" s="81">
        <v>45617</v>
      </c>
      <c r="C738" s="273" t="s">
        <v>1544</v>
      </c>
      <c r="D738" s="278" t="s">
        <v>363</v>
      </c>
      <c r="E738" s="135" t="s">
        <v>87</v>
      </c>
      <c r="F738" s="305" t="s">
        <v>1545</v>
      </c>
      <c r="G738" s="108">
        <v>30850678</v>
      </c>
      <c r="H738" s="183">
        <v>0</v>
      </c>
      <c r="I738" s="287">
        <v>2</v>
      </c>
      <c r="J738" s="111">
        <f>VLOOKUP(G738,'[2]Seguimiento WOS TROV'!$H:$L,5,0)</f>
        <v>2</v>
      </c>
      <c r="K738" s="116">
        <f>VLOOKUP(G738,'[2]Seguimiento WOS TROV'!$H:$M,6,0)</f>
        <v>0</v>
      </c>
      <c r="L738" s="116">
        <f>VLOOKUP(G738,'[2]Seguimiento WOS TROV'!$H:$N,7,0)</f>
        <v>0</v>
      </c>
      <c r="M738" s="116">
        <f>VLOOKUP(G738,'[2]Seguimiento WOS TROV'!$H:$O,8,0)</f>
        <v>0</v>
      </c>
      <c r="N738" s="125">
        <f t="shared" si="70"/>
        <v>0</v>
      </c>
      <c r="O738" s="125">
        <f t="shared" si="71"/>
        <v>0</v>
      </c>
      <c r="P738" s="269">
        <v>0</v>
      </c>
      <c r="Q738" s="270">
        <f t="shared" si="72"/>
        <v>0</v>
      </c>
      <c r="R738" s="119">
        <v>45628</v>
      </c>
      <c r="S738" s="119"/>
      <c r="T738" s="117">
        <f t="shared" si="75"/>
        <v>45629</v>
      </c>
      <c r="U738" s="117">
        <f t="shared" si="73"/>
        <v>45630</v>
      </c>
      <c r="V738" s="117" t="s">
        <v>560</v>
      </c>
      <c r="W738" s="162" t="s">
        <v>561</v>
      </c>
      <c r="X738" s="162" t="s">
        <v>561</v>
      </c>
      <c r="Y738" s="162"/>
      <c r="Z738" s="108"/>
      <c r="AA738" s="108"/>
      <c r="AB738" s="110"/>
      <c r="AC738" s="118"/>
    </row>
    <row r="739" spans="1:29" s="126" customFormat="1" ht="13" x14ac:dyDescent="0.2">
      <c r="A739" s="120" t="str">
        <f t="shared" si="69"/>
        <v>L50-I-48-06-30-80-MULT-9X17POUS270371</v>
      </c>
      <c r="B739" s="81">
        <v>45617</v>
      </c>
      <c r="C739" s="273" t="s">
        <v>1546</v>
      </c>
      <c r="D739" s="278" t="s">
        <v>365</v>
      </c>
      <c r="E739" s="135" t="s">
        <v>87</v>
      </c>
      <c r="F739" s="305" t="s">
        <v>1547</v>
      </c>
      <c r="G739" s="108">
        <v>30850679</v>
      </c>
      <c r="H739" s="183">
        <v>0</v>
      </c>
      <c r="I739" s="287">
        <v>1</v>
      </c>
      <c r="J739" s="111">
        <f>VLOOKUP(G739,'[2]Seguimiento WOS TROV'!$H:$L,5,0)</f>
        <v>1</v>
      </c>
      <c r="K739" s="116">
        <f>VLOOKUP(G739,'[2]Seguimiento WOS TROV'!$H:$M,6,0)</f>
        <v>0</v>
      </c>
      <c r="L739" s="116">
        <f>VLOOKUP(G739,'[2]Seguimiento WOS TROV'!$H:$N,7,0)</f>
        <v>0</v>
      </c>
      <c r="M739" s="116">
        <f>VLOOKUP(G739,'[2]Seguimiento WOS TROV'!$H:$O,8,0)</f>
        <v>0</v>
      </c>
      <c r="N739" s="125">
        <f t="shared" si="70"/>
        <v>0</v>
      </c>
      <c r="O739" s="125">
        <f t="shared" si="71"/>
        <v>0</v>
      </c>
      <c r="P739" s="269">
        <v>0</v>
      </c>
      <c r="Q739" s="270">
        <f t="shared" si="72"/>
        <v>0</v>
      </c>
      <c r="R739" s="119">
        <v>45628</v>
      </c>
      <c r="S739" s="119"/>
      <c r="T739" s="117">
        <f t="shared" si="75"/>
        <v>45629</v>
      </c>
      <c r="U739" s="117">
        <f t="shared" si="73"/>
        <v>45630</v>
      </c>
      <c r="V739" s="117" t="s">
        <v>560</v>
      </c>
      <c r="W739" s="162" t="s">
        <v>561</v>
      </c>
      <c r="X739" s="162" t="s">
        <v>561</v>
      </c>
      <c r="Y739" s="162"/>
      <c r="Z739" s="108"/>
      <c r="AA739" s="108"/>
      <c r="AB739" s="110"/>
      <c r="AC739" s="118"/>
    </row>
    <row r="740" spans="1:29" s="126" customFormat="1" ht="13" x14ac:dyDescent="0.2">
      <c r="A740" s="120" t="str">
        <f t="shared" si="69"/>
        <v>L50-I-48-08-30-80-MULT-9X29POUS270740</v>
      </c>
      <c r="B740" s="81">
        <v>45617</v>
      </c>
      <c r="C740" s="273" t="s">
        <v>1548</v>
      </c>
      <c r="D740" s="278" t="s">
        <v>365</v>
      </c>
      <c r="E740" s="135" t="s">
        <v>87</v>
      </c>
      <c r="F740" s="305" t="s">
        <v>1549</v>
      </c>
      <c r="G740" s="108">
        <v>30850680</v>
      </c>
      <c r="H740" s="183">
        <v>0</v>
      </c>
      <c r="I740" s="287">
        <v>1</v>
      </c>
      <c r="J740" s="111">
        <f>VLOOKUP(G740,'[2]Seguimiento WOS TROV'!$H:$L,5,0)</f>
        <v>1</v>
      </c>
      <c r="K740" s="116">
        <f>VLOOKUP(G740,'[2]Seguimiento WOS TROV'!$H:$M,6,0)</f>
        <v>0</v>
      </c>
      <c r="L740" s="116">
        <f>VLOOKUP(G740,'[2]Seguimiento WOS TROV'!$H:$N,7,0)</f>
        <v>0</v>
      </c>
      <c r="M740" s="116">
        <f>VLOOKUP(G740,'[2]Seguimiento WOS TROV'!$H:$O,8,0)</f>
        <v>0</v>
      </c>
      <c r="N740" s="125">
        <f t="shared" si="70"/>
        <v>0</v>
      </c>
      <c r="O740" s="125">
        <f t="shared" si="71"/>
        <v>0</v>
      </c>
      <c r="P740" s="269">
        <v>0</v>
      </c>
      <c r="Q740" s="270">
        <f t="shared" si="72"/>
        <v>0</v>
      </c>
      <c r="R740" s="119">
        <v>45628</v>
      </c>
      <c r="S740" s="119"/>
      <c r="T740" s="117">
        <f t="shared" si="75"/>
        <v>45629</v>
      </c>
      <c r="U740" s="117">
        <f t="shared" si="73"/>
        <v>45630</v>
      </c>
      <c r="V740" s="117" t="s">
        <v>560</v>
      </c>
      <c r="W740" s="162" t="s">
        <v>561</v>
      </c>
      <c r="X740" s="162" t="s">
        <v>561</v>
      </c>
      <c r="Y740" s="162"/>
      <c r="Z740" s="108"/>
      <c r="AA740" s="108"/>
      <c r="AB740" s="110"/>
      <c r="AC740" s="118"/>
    </row>
    <row r="741" spans="1:29" s="126" customFormat="1" ht="13" x14ac:dyDescent="0.2">
      <c r="A741" s="120" t="str">
        <f t="shared" si="69"/>
        <v>L50-I-12-06-30-90-MULT-15X35POUS271442</v>
      </c>
      <c r="B741" s="81">
        <v>45617</v>
      </c>
      <c r="C741" s="273" t="s">
        <v>453</v>
      </c>
      <c r="D741" s="278" t="s">
        <v>361</v>
      </c>
      <c r="E741" s="135" t="s">
        <v>87</v>
      </c>
      <c r="F741" s="305" t="s">
        <v>1550</v>
      </c>
      <c r="G741" s="108">
        <v>30850681</v>
      </c>
      <c r="H741" s="183">
        <v>0</v>
      </c>
      <c r="I741" s="287">
        <v>1</v>
      </c>
      <c r="J741" s="111">
        <f>VLOOKUP(G741,'[2]Seguimiento WOS TROV'!$H:$L,5,0)</f>
        <v>1</v>
      </c>
      <c r="K741" s="116">
        <f>VLOOKUP(G741,'[2]Seguimiento WOS TROV'!$H:$M,6,0)</f>
        <v>0</v>
      </c>
      <c r="L741" s="116">
        <f>VLOOKUP(G741,'[2]Seguimiento WOS TROV'!$H:$N,7,0)</f>
        <v>0</v>
      </c>
      <c r="M741" s="116">
        <f>VLOOKUP(G741,'[2]Seguimiento WOS TROV'!$H:$O,8,0)</f>
        <v>0</v>
      </c>
      <c r="N741" s="125">
        <f t="shared" si="70"/>
        <v>0</v>
      </c>
      <c r="O741" s="125">
        <f t="shared" si="71"/>
        <v>0</v>
      </c>
      <c r="P741" s="269">
        <v>0</v>
      </c>
      <c r="Q741" s="270">
        <f t="shared" si="72"/>
        <v>0</v>
      </c>
      <c r="R741" s="119">
        <v>45628</v>
      </c>
      <c r="S741" s="119"/>
      <c r="T741" s="117">
        <f t="shared" si="75"/>
        <v>45629</v>
      </c>
      <c r="U741" s="117">
        <f t="shared" si="73"/>
        <v>45630</v>
      </c>
      <c r="V741" s="117" t="s">
        <v>560</v>
      </c>
      <c r="W741" s="162" t="s">
        <v>561</v>
      </c>
      <c r="X741" s="162" t="s">
        <v>561</v>
      </c>
      <c r="Y741" s="162"/>
      <c r="Z741" s="108"/>
      <c r="AA741" s="108"/>
      <c r="AB741" s="110"/>
      <c r="AC741" s="118"/>
    </row>
    <row r="742" spans="1:29" s="126" customFormat="1" ht="13" x14ac:dyDescent="0.2">
      <c r="A742" s="120" t="str">
        <f t="shared" si="69"/>
        <v>L50-I-48-08-30-90-MULT-25X75POUS270913</v>
      </c>
      <c r="B742" s="81">
        <v>45617</v>
      </c>
      <c r="C742" s="273" t="s">
        <v>1216</v>
      </c>
      <c r="D742" s="278" t="s">
        <v>365</v>
      </c>
      <c r="E742" s="135" t="s">
        <v>87</v>
      </c>
      <c r="F742" s="305" t="s">
        <v>1551</v>
      </c>
      <c r="G742" s="108">
        <v>30850682</v>
      </c>
      <c r="H742" s="183">
        <v>0</v>
      </c>
      <c r="I742" s="287">
        <v>1</v>
      </c>
      <c r="J742" s="111">
        <f>VLOOKUP(G742,'[2]Seguimiento WOS TROV'!$H:$L,5,0)</f>
        <v>1</v>
      </c>
      <c r="K742" s="116">
        <f>VLOOKUP(G742,'[2]Seguimiento WOS TROV'!$H:$M,6,0)</f>
        <v>0</v>
      </c>
      <c r="L742" s="116">
        <f>VLOOKUP(G742,'[2]Seguimiento WOS TROV'!$H:$N,7,0)</f>
        <v>0</v>
      </c>
      <c r="M742" s="116">
        <f>VLOOKUP(G742,'[2]Seguimiento WOS TROV'!$H:$O,8,0)</f>
        <v>0</v>
      </c>
      <c r="N742" s="125">
        <f t="shared" si="70"/>
        <v>0</v>
      </c>
      <c r="O742" s="125">
        <f t="shared" si="71"/>
        <v>0</v>
      </c>
      <c r="P742" s="269">
        <v>0</v>
      </c>
      <c r="Q742" s="270">
        <f t="shared" si="72"/>
        <v>0</v>
      </c>
      <c r="R742" s="119">
        <v>45628</v>
      </c>
      <c r="S742" s="119"/>
      <c r="T742" s="117">
        <f t="shared" si="75"/>
        <v>45629</v>
      </c>
      <c r="U742" s="117">
        <f t="shared" si="73"/>
        <v>45630</v>
      </c>
      <c r="V742" s="117" t="s">
        <v>560</v>
      </c>
      <c r="W742" s="162" t="s">
        <v>561</v>
      </c>
      <c r="X742" s="162" t="s">
        <v>561</v>
      </c>
      <c r="Y742" s="162"/>
      <c r="Z742" s="108"/>
      <c r="AA742" s="108"/>
      <c r="AB742" s="110"/>
      <c r="AC742" s="118"/>
    </row>
    <row r="743" spans="1:29" s="126" customFormat="1" ht="13" x14ac:dyDescent="0.2">
      <c r="A743" s="120" t="str">
        <f t="shared" si="69"/>
        <v>L50-I-48-12-30-90-MULT-9X29POUS270148</v>
      </c>
      <c r="B743" s="81">
        <v>45617</v>
      </c>
      <c r="C743" s="273" t="s">
        <v>369</v>
      </c>
      <c r="D743" s="278" t="s">
        <v>365</v>
      </c>
      <c r="E743" s="135" t="s">
        <v>87</v>
      </c>
      <c r="F743" s="305" t="s">
        <v>1501</v>
      </c>
      <c r="G743" s="108">
        <v>30850683</v>
      </c>
      <c r="H743" s="183">
        <v>0</v>
      </c>
      <c r="I743" s="287">
        <v>3</v>
      </c>
      <c r="J743" s="111">
        <f>VLOOKUP(G743,'[2]Seguimiento WOS TROV'!$H:$L,5,0)</f>
        <v>3</v>
      </c>
      <c r="K743" s="116">
        <f>VLOOKUP(G743,'[2]Seguimiento WOS TROV'!$H:$M,6,0)</f>
        <v>0</v>
      </c>
      <c r="L743" s="116">
        <f>VLOOKUP(G743,'[2]Seguimiento WOS TROV'!$H:$N,7,0)</f>
        <v>0</v>
      </c>
      <c r="M743" s="116">
        <f>VLOOKUP(G743,'[2]Seguimiento WOS TROV'!$H:$O,8,0)</f>
        <v>0</v>
      </c>
      <c r="N743" s="125">
        <f t="shared" si="70"/>
        <v>0</v>
      </c>
      <c r="O743" s="125">
        <f t="shared" si="71"/>
        <v>0</v>
      </c>
      <c r="P743" s="269">
        <v>138.63</v>
      </c>
      <c r="Q743" s="270">
        <f t="shared" si="72"/>
        <v>0</v>
      </c>
      <c r="R743" s="119">
        <v>45628</v>
      </c>
      <c r="S743" s="119"/>
      <c r="T743" s="117">
        <f t="shared" si="75"/>
        <v>45629</v>
      </c>
      <c r="U743" s="117">
        <f t="shared" si="73"/>
        <v>45630</v>
      </c>
      <c r="V743" s="117" t="s">
        <v>560</v>
      </c>
      <c r="W743" s="162" t="s">
        <v>561</v>
      </c>
      <c r="X743" s="162" t="s">
        <v>561</v>
      </c>
      <c r="Y743" s="162" t="e">
        <f>VLOOKUP(G743,[4]Sheet14!$A:$A,1,0)</f>
        <v>#N/A</v>
      </c>
      <c r="Z743" s="108"/>
      <c r="AA743" s="108"/>
      <c r="AB743" s="110"/>
      <c r="AC743" s="118"/>
    </row>
    <row r="744" spans="1:29" s="126" customFormat="1" ht="13" x14ac:dyDescent="0.2">
      <c r="A744" s="120" t="str">
        <f t="shared" si="69"/>
        <v>L50-I-48-12-30-90-MULT-9X17POUS270232</v>
      </c>
      <c r="B744" s="81">
        <v>45617</v>
      </c>
      <c r="C744" s="273" t="s">
        <v>1502</v>
      </c>
      <c r="D744" s="278" t="s">
        <v>365</v>
      </c>
      <c r="E744" s="135" t="s">
        <v>87</v>
      </c>
      <c r="F744" s="305" t="s">
        <v>759</v>
      </c>
      <c r="G744" s="108">
        <v>30850684</v>
      </c>
      <c r="H744" s="183">
        <v>0</v>
      </c>
      <c r="I744" s="287">
        <v>1</v>
      </c>
      <c r="J744" s="111">
        <f>VLOOKUP(G744,'[2]Seguimiento WOS TROV'!$H:$L,5,0)</f>
        <v>1</v>
      </c>
      <c r="K744" s="116">
        <f>VLOOKUP(G744,'[2]Seguimiento WOS TROV'!$H:$M,6,0)</f>
        <v>0</v>
      </c>
      <c r="L744" s="116">
        <f>VLOOKUP(G744,'[2]Seguimiento WOS TROV'!$H:$N,7,0)</f>
        <v>0</v>
      </c>
      <c r="M744" s="116">
        <f>VLOOKUP(G744,'[2]Seguimiento WOS TROV'!$H:$O,8,0)</f>
        <v>0</v>
      </c>
      <c r="N744" s="125">
        <f t="shared" si="70"/>
        <v>0</v>
      </c>
      <c r="O744" s="125">
        <f t="shared" si="71"/>
        <v>0</v>
      </c>
      <c r="P744" s="269">
        <v>138.63</v>
      </c>
      <c r="Q744" s="270">
        <f t="shared" si="72"/>
        <v>0</v>
      </c>
      <c r="R744" s="119">
        <v>45628</v>
      </c>
      <c r="S744" s="119"/>
      <c r="T744" s="117">
        <f t="shared" si="75"/>
        <v>45629</v>
      </c>
      <c r="U744" s="117">
        <f t="shared" si="73"/>
        <v>45630</v>
      </c>
      <c r="V744" s="117" t="s">
        <v>560</v>
      </c>
      <c r="W744" s="162" t="s">
        <v>561</v>
      </c>
      <c r="X744" s="162" t="s">
        <v>561</v>
      </c>
      <c r="Y744" s="162"/>
      <c r="Z744" s="108"/>
      <c r="AA744" s="108"/>
      <c r="AB744" s="110"/>
      <c r="AC744" s="118"/>
    </row>
    <row r="745" spans="1:29" s="126" customFormat="1" ht="13" x14ac:dyDescent="0.2">
      <c r="A745" s="120" t="str">
        <f t="shared" si="69"/>
        <v>L50-I-48-12-30-90-MULT-9X17POUS270242</v>
      </c>
      <c r="B745" s="81">
        <v>45617</v>
      </c>
      <c r="C745" s="273" t="s">
        <v>1502</v>
      </c>
      <c r="D745" s="278" t="s">
        <v>365</v>
      </c>
      <c r="E745" s="135" t="s">
        <v>87</v>
      </c>
      <c r="F745" s="305" t="s">
        <v>1503</v>
      </c>
      <c r="G745" s="108">
        <v>30850685</v>
      </c>
      <c r="H745" s="183">
        <v>0</v>
      </c>
      <c r="I745" s="287">
        <v>1</v>
      </c>
      <c r="J745" s="111">
        <f>VLOOKUP(G745,'[2]Seguimiento WOS TROV'!$H:$L,5,0)</f>
        <v>1</v>
      </c>
      <c r="K745" s="116">
        <f>VLOOKUP(G745,'[2]Seguimiento WOS TROV'!$H:$M,6,0)</f>
        <v>0</v>
      </c>
      <c r="L745" s="116">
        <f>VLOOKUP(G745,'[2]Seguimiento WOS TROV'!$H:$N,7,0)</f>
        <v>0</v>
      </c>
      <c r="M745" s="116">
        <f>VLOOKUP(G745,'[2]Seguimiento WOS TROV'!$H:$O,8,0)</f>
        <v>0</v>
      </c>
      <c r="N745" s="125">
        <f t="shared" si="70"/>
        <v>0</v>
      </c>
      <c r="O745" s="125">
        <f t="shared" si="71"/>
        <v>0</v>
      </c>
      <c r="P745" s="269">
        <v>138.63</v>
      </c>
      <c r="Q745" s="270">
        <f t="shared" si="72"/>
        <v>0</v>
      </c>
      <c r="R745" s="119">
        <v>45628</v>
      </c>
      <c r="S745" s="119"/>
      <c r="T745" s="117">
        <f t="shared" si="75"/>
        <v>45629</v>
      </c>
      <c r="U745" s="117">
        <f t="shared" si="73"/>
        <v>45630</v>
      </c>
      <c r="V745" s="117" t="s">
        <v>560</v>
      </c>
      <c r="W745" s="162" t="s">
        <v>561</v>
      </c>
      <c r="X745" s="162" t="s">
        <v>561</v>
      </c>
      <c r="Y745" s="162"/>
      <c r="Z745" s="108"/>
      <c r="AA745" s="108"/>
      <c r="AB745" s="110"/>
      <c r="AC745" s="118"/>
    </row>
    <row r="746" spans="1:29" s="126" customFormat="1" ht="13" x14ac:dyDescent="0.2">
      <c r="A746" s="120" t="str">
        <f t="shared" si="69"/>
        <v>L50-I-48-12-30-80-MULT-55X25POUS270248</v>
      </c>
      <c r="B746" s="81">
        <v>45617</v>
      </c>
      <c r="C746" s="273" t="s">
        <v>1504</v>
      </c>
      <c r="D746" s="278" t="s">
        <v>365</v>
      </c>
      <c r="E746" s="135" t="s">
        <v>87</v>
      </c>
      <c r="F746" s="305" t="s">
        <v>1505</v>
      </c>
      <c r="G746" s="108">
        <v>30850686</v>
      </c>
      <c r="H746" s="183">
        <v>0</v>
      </c>
      <c r="I746" s="287">
        <v>1</v>
      </c>
      <c r="J746" s="111">
        <f>VLOOKUP(G746,'[2]Seguimiento WOS TROV'!$H:$L,5,0)</f>
        <v>1</v>
      </c>
      <c r="K746" s="116">
        <f>VLOOKUP(G746,'[2]Seguimiento WOS TROV'!$H:$M,6,0)</f>
        <v>0</v>
      </c>
      <c r="L746" s="116">
        <f>VLOOKUP(G746,'[2]Seguimiento WOS TROV'!$H:$N,7,0)</f>
        <v>0</v>
      </c>
      <c r="M746" s="116">
        <f>VLOOKUP(G746,'[2]Seguimiento WOS TROV'!$H:$O,8,0)</f>
        <v>0</v>
      </c>
      <c r="N746" s="125">
        <f t="shared" si="70"/>
        <v>0</v>
      </c>
      <c r="O746" s="125">
        <f t="shared" si="71"/>
        <v>0</v>
      </c>
      <c r="P746" s="269">
        <v>0</v>
      </c>
      <c r="Q746" s="270">
        <f t="shared" si="72"/>
        <v>0</v>
      </c>
      <c r="R746" s="119">
        <v>45628</v>
      </c>
      <c r="S746" s="119"/>
      <c r="T746" s="117">
        <f t="shared" si="75"/>
        <v>45629</v>
      </c>
      <c r="U746" s="117">
        <f t="shared" si="73"/>
        <v>45630</v>
      </c>
      <c r="V746" s="117" t="s">
        <v>560</v>
      </c>
      <c r="W746" s="162" t="s">
        <v>561</v>
      </c>
      <c r="X746" s="162" t="s">
        <v>561</v>
      </c>
      <c r="Y746" s="162" t="e">
        <f>VLOOKUP(G746,[4]Sheet14!$A:$A,1,0)</f>
        <v>#N/A</v>
      </c>
      <c r="Z746" s="108"/>
      <c r="AA746" s="108"/>
      <c r="AB746" s="110"/>
      <c r="AC746" s="118"/>
    </row>
    <row r="747" spans="1:29" s="126" customFormat="1" ht="13" x14ac:dyDescent="0.2">
      <c r="A747" s="120" t="str">
        <f t="shared" si="69"/>
        <v>L50-I-48-12-30-80-MULT-9X9POUS270249</v>
      </c>
      <c r="B747" s="81">
        <v>45617</v>
      </c>
      <c r="C747" s="273" t="s">
        <v>1506</v>
      </c>
      <c r="D747" s="278" t="s">
        <v>365</v>
      </c>
      <c r="E747" s="135" t="s">
        <v>87</v>
      </c>
      <c r="F747" s="305" t="s">
        <v>289</v>
      </c>
      <c r="G747" s="108">
        <v>30850687</v>
      </c>
      <c r="H747" s="183">
        <v>0</v>
      </c>
      <c r="I747" s="287">
        <v>9</v>
      </c>
      <c r="J747" s="111">
        <f>VLOOKUP(G747,'[2]Seguimiento WOS TROV'!$H:$L,5,0)</f>
        <v>9</v>
      </c>
      <c r="K747" s="116">
        <f>VLOOKUP(G747,'[2]Seguimiento WOS TROV'!$H:$M,6,0)</f>
        <v>0</v>
      </c>
      <c r="L747" s="116">
        <f>VLOOKUP(G747,'[2]Seguimiento WOS TROV'!$H:$N,7,0)</f>
        <v>0</v>
      </c>
      <c r="M747" s="116">
        <f>VLOOKUP(G747,'[2]Seguimiento WOS TROV'!$H:$O,8,0)</f>
        <v>0</v>
      </c>
      <c r="N747" s="125">
        <f t="shared" si="70"/>
        <v>0</v>
      </c>
      <c r="O747" s="125">
        <f t="shared" si="71"/>
        <v>0</v>
      </c>
      <c r="P747" s="269">
        <v>0</v>
      </c>
      <c r="Q747" s="270">
        <f t="shared" si="72"/>
        <v>0</v>
      </c>
      <c r="R747" s="119">
        <v>45628</v>
      </c>
      <c r="S747" s="119"/>
      <c r="T747" s="117">
        <f t="shared" si="75"/>
        <v>45629</v>
      </c>
      <c r="U747" s="117">
        <f t="shared" si="73"/>
        <v>45630</v>
      </c>
      <c r="V747" s="117" t="s">
        <v>560</v>
      </c>
      <c r="W747" s="162" t="s">
        <v>561</v>
      </c>
      <c r="X747" s="162" t="s">
        <v>561</v>
      </c>
      <c r="Y747" s="162"/>
      <c r="Z747" s="108"/>
      <c r="AA747" s="108"/>
      <c r="AB747" s="110"/>
      <c r="AC747" s="118"/>
    </row>
    <row r="748" spans="1:29" s="126" customFormat="1" ht="13" x14ac:dyDescent="0.2">
      <c r="A748" s="120" t="str">
        <f t="shared" si="69"/>
        <v>L50-I-48-10-30-80-MULT-9X17POUS270251</v>
      </c>
      <c r="B748" s="81">
        <v>45617</v>
      </c>
      <c r="C748" s="273" t="s">
        <v>1507</v>
      </c>
      <c r="D748" s="278" t="s">
        <v>365</v>
      </c>
      <c r="E748" s="135" t="s">
        <v>87</v>
      </c>
      <c r="F748" s="305" t="s">
        <v>286</v>
      </c>
      <c r="G748" s="108">
        <v>30850688</v>
      </c>
      <c r="H748" s="183">
        <v>0</v>
      </c>
      <c r="I748" s="287">
        <v>10</v>
      </c>
      <c r="J748" s="111">
        <f>VLOOKUP(G748,'[2]Seguimiento WOS TROV'!$H:$L,5,0)</f>
        <v>10</v>
      </c>
      <c r="K748" s="116">
        <f>VLOOKUP(G748,'[2]Seguimiento WOS TROV'!$H:$M,6,0)</f>
        <v>0</v>
      </c>
      <c r="L748" s="116">
        <f>VLOOKUP(G748,'[2]Seguimiento WOS TROV'!$H:$N,7,0)</f>
        <v>0</v>
      </c>
      <c r="M748" s="116">
        <f>VLOOKUP(G748,'[2]Seguimiento WOS TROV'!$H:$O,8,0)</f>
        <v>0</v>
      </c>
      <c r="N748" s="125">
        <f t="shared" si="70"/>
        <v>0</v>
      </c>
      <c r="O748" s="125">
        <f t="shared" si="71"/>
        <v>0</v>
      </c>
      <c r="P748" s="269">
        <v>0</v>
      </c>
      <c r="Q748" s="270">
        <f t="shared" si="72"/>
        <v>0</v>
      </c>
      <c r="R748" s="119">
        <v>45628</v>
      </c>
      <c r="S748" s="119"/>
      <c r="T748" s="117">
        <f t="shared" si="75"/>
        <v>45629</v>
      </c>
      <c r="U748" s="117">
        <f t="shared" si="73"/>
        <v>45630</v>
      </c>
      <c r="V748" s="117" t="s">
        <v>560</v>
      </c>
      <c r="W748" s="162" t="s">
        <v>561</v>
      </c>
      <c r="X748" s="162" t="s">
        <v>561</v>
      </c>
      <c r="Y748" s="162" t="e">
        <f>VLOOKUP(G748,[4]Sheet14!$A:$A,1,0)</f>
        <v>#N/A</v>
      </c>
      <c r="Z748" s="108"/>
      <c r="AA748" s="108"/>
      <c r="AB748" s="110"/>
      <c r="AC748" s="118"/>
    </row>
    <row r="749" spans="1:29" s="126" customFormat="1" ht="13" x14ac:dyDescent="0.2">
      <c r="A749" s="120" t="str">
        <f t="shared" si="69"/>
        <v>L50-I-48-08-30-90-MULT-15X15POUS270357</v>
      </c>
      <c r="B749" s="81">
        <v>45617</v>
      </c>
      <c r="C749" s="273" t="s">
        <v>1510</v>
      </c>
      <c r="D749" s="278" t="s">
        <v>365</v>
      </c>
      <c r="E749" s="135" t="s">
        <v>87</v>
      </c>
      <c r="F749" s="305" t="s">
        <v>1511</v>
      </c>
      <c r="G749" s="108">
        <v>30850690</v>
      </c>
      <c r="H749" s="183">
        <v>0</v>
      </c>
      <c r="I749" s="287">
        <v>3</v>
      </c>
      <c r="J749" s="111">
        <f>VLOOKUP(G749,'[2]Seguimiento WOS TROV'!$H:$L,5,0)</f>
        <v>3</v>
      </c>
      <c r="K749" s="116">
        <f>VLOOKUP(G749,'[2]Seguimiento WOS TROV'!$H:$M,6,0)</f>
        <v>0</v>
      </c>
      <c r="L749" s="116">
        <f>VLOOKUP(G749,'[2]Seguimiento WOS TROV'!$H:$N,7,0)</f>
        <v>0</v>
      </c>
      <c r="M749" s="116">
        <f>VLOOKUP(G749,'[2]Seguimiento WOS TROV'!$H:$O,8,0)</f>
        <v>0</v>
      </c>
      <c r="N749" s="125">
        <f t="shared" si="70"/>
        <v>0</v>
      </c>
      <c r="O749" s="125">
        <f t="shared" si="71"/>
        <v>0</v>
      </c>
      <c r="P749" s="269">
        <v>0</v>
      </c>
      <c r="Q749" s="270">
        <f t="shared" si="72"/>
        <v>0</v>
      </c>
      <c r="R749" s="119">
        <v>45628</v>
      </c>
      <c r="S749" s="119"/>
      <c r="T749" s="117">
        <f t="shared" si="75"/>
        <v>45629</v>
      </c>
      <c r="U749" s="117">
        <f t="shared" si="73"/>
        <v>45630</v>
      </c>
      <c r="V749" s="117" t="s">
        <v>560</v>
      </c>
      <c r="W749" s="162" t="s">
        <v>561</v>
      </c>
      <c r="X749" s="162" t="s">
        <v>561</v>
      </c>
      <c r="Y749" s="162"/>
      <c r="Z749" s="108"/>
      <c r="AA749" s="108"/>
      <c r="AB749" s="110"/>
      <c r="AC749" s="118"/>
    </row>
    <row r="750" spans="1:29" s="126" customFormat="1" ht="13" x14ac:dyDescent="0.2">
      <c r="A750" s="120" t="str">
        <f t="shared" si="69"/>
        <v>L50-I-48-10-27-90-MULT-15X35POUS270360</v>
      </c>
      <c r="B750" s="81">
        <v>45617</v>
      </c>
      <c r="C750" s="273" t="s">
        <v>1512</v>
      </c>
      <c r="D750" s="278" t="s">
        <v>365</v>
      </c>
      <c r="E750" s="135" t="s">
        <v>87</v>
      </c>
      <c r="F750" s="305" t="s">
        <v>508</v>
      </c>
      <c r="G750" s="108">
        <v>30850691</v>
      </c>
      <c r="H750" s="183">
        <v>0</v>
      </c>
      <c r="I750" s="287">
        <v>11</v>
      </c>
      <c r="J750" s="111">
        <f>VLOOKUP(G750,'[2]Seguimiento WOS TROV'!$H:$L,5,0)</f>
        <v>11</v>
      </c>
      <c r="K750" s="116">
        <f>VLOOKUP(G750,'[2]Seguimiento WOS TROV'!$H:$M,6,0)</f>
        <v>0</v>
      </c>
      <c r="L750" s="116">
        <f>VLOOKUP(G750,'[2]Seguimiento WOS TROV'!$H:$N,7,0)</f>
        <v>0</v>
      </c>
      <c r="M750" s="116">
        <f>VLOOKUP(G750,'[2]Seguimiento WOS TROV'!$H:$O,8,0)</f>
        <v>0</v>
      </c>
      <c r="N750" s="125">
        <f t="shared" si="70"/>
        <v>0</v>
      </c>
      <c r="O750" s="125">
        <f t="shared" si="71"/>
        <v>0</v>
      </c>
      <c r="P750" s="269">
        <v>0</v>
      </c>
      <c r="Q750" s="270">
        <f t="shared" si="72"/>
        <v>0</v>
      </c>
      <c r="R750" s="119">
        <v>45628</v>
      </c>
      <c r="S750" s="119"/>
      <c r="T750" s="117">
        <f t="shared" si="75"/>
        <v>45629</v>
      </c>
      <c r="U750" s="117">
        <f t="shared" si="73"/>
        <v>45630</v>
      </c>
      <c r="V750" s="117" t="s">
        <v>560</v>
      </c>
      <c r="W750" s="162" t="s">
        <v>561</v>
      </c>
      <c r="X750" s="162" t="s">
        <v>561</v>
      </c>
      <c r="Y750" s="162"/>
      <c r="Z750" s="108"/>
      <c r="AA750" s="108"/>
      <c r="AB750" s="110"/>
      <c r="AC750" s="118"/>
    </row>
    <row r="751" spans="1:29" s="126" customFormat="1" ht="13" x14ac:dyDescent="0.2">
      <c r="A751" s="120" t="str">
        <f t="shared" si="69"/>
        <v>L50-I-48-10-30-80-MULT-15X15POUS270369</v>
      </c>
      <c r="B751" s="81">
        <v>45617</v>
      </c>
      <c r="C751" s="273" t="s">
        <v>1513</v>
      </c>
      <c r="D751" s="278" t="s">
        <v>365</v>
      </c>
      <c r="E751" s="135" t="s">
        <v>87</v>
      </c>
      <c r="F751" s="305" t="s">
        <v>753</v>
      </c>
      <c r="G751" s="108">
        <v>30850692</v>
      </c>
      <c r="H751" s="183">
        <v>0</v>
      </c>
      <c r="I751" s="287">
        <v>4</v>
      </c>
      <c r="J751" s="111">
        <f>VLOOKUP(G751,'[2]Seguimiento WOS TROV'!$H:$L,5,0)</f>
        <v>4</v>
      </c>
      <c r="K751" s="116">
        <f>VLOOKUP(G751,'[2]Seguimiento WOS TROV'!$H:$M,6,0)</f>
        <v>0</v>
      </c>
      <c r="L751" s="116">
        <f>VLOOKUP(G751,'[2]Seguimiento WOS TROV'!$H:$N,7,0)</f>
        <v>0</v>
      </c>
      <c r="M751" s="116">
        <f>VLOOKUP(G751,'[2]Seguimiento WOS TROV'!$H:$O,8,0)</f>
        <v>0</v>
      </c>
      <c r="N751" s="125">
        <f t="shared" si="70"/>
        <v>0</v>
      </c>
      <c r="O751" s="125">
        <f t="shared" si="71"/>
        <v>0</v>
      </c>
      <c r="P751" s="269">
        <v>0</v>
      </c>
      <c r="Q751" s="270">
        <f t="shared" si="72"/>
        <v>0</v>
      </c>
      <c r="R751" s="119">
        <v>45628</v>
      </c>
      <c r="S751" s="119"/>
      <c r="T751" s="117">
        <f t="shared" si="75"/>
        <v>45629</v>
      </c>
      <c r="U751" s="117">
        <f t="shared" si="73"/>
        <v>45630</v>
      </c>
      <c r="V751" s="117" t="s">
        <v>560</v>
      </c>
      <c r="W751" s="162" t="s">
        <v>561</v>
      </c>
      <c r="X751" s="162" t="s">
        <v>561</v>
      </c>
      <c r="Y751" s="162"/>
      <c r="Z751" s="108"/>
      <c r="AA751" s="108"/>
      <c r="AB751" s="110"/>
      <c r="AC751" s="118"/>
    </row>
    <row r="752" spans="1:29" s="126" customFormat="1" ht="13" x14ac:dyDescent="0.2">
      <c r="A752" s="120" t="str">
        <f t="shared" si="69"/>
        <v>L50-I-48-12-30-80-MULT-40X40POUS270388</v>
      </c>
      <c r="B752" s="81">
        <v>45617</v>
      </c>
      <c r="C752" s="273" t="s">
        <v>1514</v>
      </c>
      <c r="D752" s="278" t="s">
        <v>365</v>
      </c>
      <c r="E752" s="135" t="s">
        <v>87</v>
      </c>
      <c r="F752" s="305" t="s">
        <v>1515</v>
      </c>
      <c r="G752" s="108">
        <v>30850693</v>
      </c>
      <c r="H752" s="183">
        <v>0</v>
      </c>
      <c r="I752" s="287">
        <v>1</v>
      </c>
      <c r="J752" s="111">
        <f>VLOOKUP(G752,'[2]Seguimiento WOS TROV'!$H:$L,5,0)</f>
        <v>1</v>
      </c>
      <c r="K752" s="116">
        <f>VLOOKUP(G752,'[2]Seguimiento WOS TROV'!$H:$M,6,0)</f>
        <v>0</v>
      </c>
      <c r="L752" s="116">
        <f>VLOOKUP(G752,'[2]Seguimiento WOS TROV'!$H:$N,7,0)</f>
        <v>0</v>
      </c>
      <c r="M752" s="116">
        <f>VLOOKUP(G752,'[2]Seguimiento WOS TROV'!$H:$O,8,0)</f>
        <v>0</v>
      </c>
      <c r="N752" s="125">
        <f t="shared" si="70"/>
        <v>0</v>
      </c>
      <c r="O752" s="125">
        <f t="shared" si="71"/>
        <v>0</v>
      </c>
      <c r="P752" s="269">
        <v>0</v>
      </c>
      <c r="Q752" s="270">
        <f t="shared" si="72"/>
        <v>0</v>
      </c>
      <c r="R752" s="119">
        <v>45628</v>
      </c>
      <c r="S752" s="119"/>
      <c r="T752" s="117">
        <f t="shared" si="75"/>
        <v>45629</v>
      </c>
      <c r="U752" s="117">
        <f t="shared" si="73"/>
        <v>45630</v>
      </c>
      <c r="V752" s="117" t="s">
        <v>560</v>
      </c>
      <c r="W752" s="162" t="s">
        <v>561</v>
      </c>
      <c r="X752" s="162" t="s">
        <v>561</v>
      </c>
      <c r="Y752" s="162" t="e">
        <f>VLOOKUP(G752,[4]Sheet14!$A:$A,1,0)</f>
        <v>#N/A</v>
      </c>
      <c r="Z752" s="108"/>
      <c r="AA752" s="108"/>
      <c r="AB752" s="110"/>
      <c r="AC752" s="118"/>
    </row>
    <row r="753" spans="1:29" s="126" customFormat="1" ht="13" x14ac:dyDescent="0.2">
      <c r="A753" s="120" t="str">
        <f t="shared" si="69"/>
        <v>L50-I-48-08-27-90-MULT-15X15POUS270401</v>
      </c>
      <c r="B753" s="81">
        <v>45617</v>
      </c>
      <c r="C753" s="273" t="s">
        <v>1516</v>
      </c>
      <c r="D753" s="278" t="s">
        <v>365</v>
      </c>
      <c r="E753" s="135" t="s">
        <v>87</v>
      </c>
      <c r="F753" s="305" t="s">
        <v>1517</v>
      </c>
      <c r="G753" s="108">
        <v>30850694</v>
      </c>
      <c r="H753" s="183">
        <v>0</v>
      </c>
      <c r="I753" s="287">
        <v>24</v>
      </c>
      <c r="J753" s="111">
        <f>VLOOKUP(G753,'[2]Seguimiento WOS TROV'!$H:$L,5,0)</f>
        <v>24</v>
      </c>
      <c r="K753" s="116">
        <f>VLOOKUP(G753,'[2]Seguimiento WOS TROV'!$H:$M,6,0)</f>
        <v>0</v>
      </c>
      <c r="L753" s="116">
        <f>VLOOKUP(G753,'[2]Seguimiento WOS TROV'!$H:$N,7,0)</f>
        <v>0</v>
      </c>
      <c r="M753" s="116">
        <f>VLOOKUP(G753,'[2]Seguimiento WOS TROV'!$H:$O,8,0)</f>
        <v>0</v>
      </c>
      <c r="N753" s="125">
        <f t="shared" si="70"/>
        <v>0</v>
      </c>
      <c r="O753" s="125">
        <f t="shared" si="71"/>
        <v>0</v>
      </c>
      <c r="P753" s="269">
        <v>0</v>
      </c>
      <c r="Q753" s="270">
        <f t="shared" si="72"/>
        <v>0</v>
      </c>
      <c r="R753" s="119">
        <v>45628</v>
      </c>
      <c r="S753" s="119"/>
      <c r="T753" s="117">
        <f t="shared" si="75"/>
        <v>45629</v>
      </c>
      <c r="U753" s="117">
        <f t="shared" si="73"/>
        <v>45630</v>
      </c>
      <c r="V753" s="117" t="s">
        <v>573</v>
      </c>
      <c r="W753" s="162" t="s">
        <v>561</v>
      </c>
      <c r="X753" s="162" t="s">
        <v>561</v>
      </c>
      <c r="Y753" s="162" t="e">
        <f>VLOOKUP(G753,[4]Sheet14!$A:$A,1,0)</f>
        <v>#N/A</v>
      </c>
      <c r="Z753" s="108"/>
      <c r="AA753" s="108"/>
      <c r="AB753" s="110"/>
      <c r="AC753" s="118"/>
    </row>
    <row r="754" spans="1:29" s="126" customFormat="1" ht="13" x14ac:dyDescent="0.2">
      <c r="A754" s="120" t="str">
        <f t="shared" si="69"/>
        <v>L50-I-48-06-27-90-MULT-9X9POUS270406</v>
      </c>
      <c r="B754" s="81">
        <v>45617</v>
      </c>
      <c r="C754" s="273" t="s">
        <v>1518</v>
      </c>
      <c r="D754" s="278" t="s">
        <v>365</v>
      </c>
      <c r="E754" s="135" t="s">
        <v>87</v>
      </c>
      <c r="F754" s="305" t="s">
        <v>1519</v>
      </c>
      <c r="G754" s="108">
        <v>30850695</v>
      </c>
      <c r="H754" s="183">
        <v>0</v>
      </c>
      <c r="I754" s="287">
        <v>2</v>
      </c>
      <c r="J754" s="111">
        <f>VLOOKUP(G754,'[2]Seguimiento WOS TROV'!$H:$L,5,0)</f>
        <v>2</v>
      </c>
      <c r="K754" s="116">
        <f>VLOOKUP(G754,'[2]Seguimiento WOS TROV'!$H:$M,6,0)</f>
        <v>0</v>
      </c>
      <c r="L754" s="116">
        <f>VLOOKUP(G754,'[2]Seguimiento WOS TROV'!$H:$N,7,0)</f>
        <v>0</v>
      </c>
      <c r="M754" s="116">
        <f>VLOOKUP(G754,'[2]Seguimiento WOS TROV'!$H:$O,8,0)</f>
        <v>0</v>
      </c>
      <c r="N754" s="125">
        <f t="shared" si="70"/>
        <v>0</v>
      </c>
      <c r="O754" s="125">
        <f t="shared" si="71"/>
        <v>0</v>
      </c>
      <c r="P754" s="269">
        <v>0</v>
      </c>
      <c r="Q754" s="270">
        <f t="shared" si="72"/>
        <v>0</v>
      </c>
      <c r="R754" s="119">
        <v>45628</v>
      </c>
      <c r="S754" s="119"/>
      <c r="T754" s="117">
        <f t="shared" si="75"/>
        <v>45629</v>
      </c>
      <c r="U754" s="117">
        <f t="shared" si="73"/>
        <v>45630</v>
      </c>
      <c r="V754" s="117" t="s">
        <v>560</v>
      </c>
      <c r="W754" s="162" t="s">
        <v>561</v>
      </c>
      <c r="X754" s="162" t="s">
        <v>561</v>
      </c>
      <c r="Y754" s="162" t="e">
        <f>VLOOKUP(G754,[4]Sheet14!$A:$A,1,0)</f>
        <v>#N/A</v>
      </c>
      <c r="Z754" s="108"/>
      <c r="AA754" s="108"/>
      <c r="AB754" s="110"/>
      <c r="AC754" s="118"/>
    </row>
    <row r="755" spans="1:29" s="126" customFormat="1" ht="13" x14ac:dyDescent="0.2">
      <c r="A755" s="120" t="str">
        <f t="shared" si="69"/>
        <v>L50-I-48-08-30-90-MULT-40X40POUS270420</v>
      </c>
      <c r="B755" s="81">
        <v>45617</v>
      </c>
      <c r="C755" s="273" t="s">
        <v>1520</v>
      </c>
      <c r="D755" s="278" t="s">
        <v>365</v>
      </c>
      <c r="E755" s="135" t="s">
        <v>87</v>
      </c>
      <c r="F755" s="305" t="s">
        <v>1521</v>
      </c>
      <c r="G755" s="108">
        <v>30850696</v>
      </c>
      <c r="H755" s="183">
        <v>0</v>
      </c>
      <c r="I755" s="115">
        <v>2</v>
      </c>
      <c r="J755" s="111">
        <f>VLOOKUP(G755,'[2]Seguimiento WOS TROV'!$H:$L,5,0)</f>
        <v>2</v>
      </c>
      <c r="K755" s="116">
        <f>VLOOKUP(G755,'[2]Seguimiento WOS TROV'!$H:$M,6,0)</f>
        <v>0</v>
      </c>
      <c r="L755" s="116">
        <f>VLOOKUP(G755,'[2]Seguimiento WOS TROV'!$H:$N,7,0)</f>
        <v>0</v>
      </c>
      <c r="M755" s="116">
        <f>VLOOKUP(G755,'[2]Seguimiento WOS TROV'!$H:$O,8,0)</f>
        <v>0</v>
      </c>
      <c r="N755" s="125">
        <f t="shared" si="70"/>
        <v>0</v>
      </c>
      <c r="O755" s="125">
        <f t="shared" si="71"/>
        <v>0</v>
      </c>
      <c r="P755" s="269">
        <v>0</v>
      </c>
      <c r="Q755" s="270">
        <f t="shared" si="72"/>
        <v>0</v>
      </c>
      <c r="R755" s="119">
        <v>45628</v>
      </c>
      <c r="S755" s="119"/>
      <c r="T755" s="117">
        <f t="shared" si="75"/>
        <v>45629</v>
      </c>
      <c r="U755" s="117">
        <f t="shared" si="73"/>
        <v>45630</v>
      </c>
      <c r="V755" s="117" t="s">
        <v>560</v>
      </c>
      <c r="W755" s="162" t="s">
        <v>561</v>
      </c>
      <c r="X755" s="162" t="s">
        <v>561</v>
      </c>
      <c r="Y755" s="162" t="e">
        <f>VLOOKUP(G755,[4]Sheet14!$A:$A,1,0)</f>
        <v>#N/A</v>
      </c>
      <c r="Z755" s="108"/>
      <c r="AA755" s="108"/>
      <c r="AB755" s="110"/>
      <c r="AC755" s="118"/>
    </row>
    <row r="756" spans="1:29" s="126" customFormat="1" ht="13" x14ac:dyDescent="0.2">
      <c r="A756" s="120" t="str">
        <f t="shared" si="69"/>
        <v>L50-I-48-06-27-90-MULT-9X9POUS270425</v>
      </c>
      <c r="B756" s="81">
        <v>45617</v>
      </c>
      <c r="C756" s="273" t="s">
        <v>1518</v>
      </c>
      <c r="D756" s="278" t="s">
        <v>365</v>
      </c>
      <c r="E756" s="135" t="s">
        <v>87</v>
      </c>
      <c r="F756" s="305" t="s">
        <v>766</v>
      </c>
      <c r="G756" s="108">
        <v>30850697</v>
      </c>
      <c r="H756" s="183">
        <v>0</v>
      </c>
      <c r="I756" s="287">
        <v>5</v>
      </c>
      <c r="J756" s="111">
        <f>VLOOKUP(G756,'[2]Seguimiento WOS TROV'!$H:$L,5,0)</f>
        <v>5</v>
      </c>
      <c r="K756" s="116">
        <f>VLOOKUP(G756,'[2]Seguimiento WOS TROV'!$H:$M,6,0)</f>
        <v>0</v>
      </c>
      <c r="L756" s="116">
        <f>VLOOKUP(G756,'[2]Seguimiento WOS TROV'!$H:$N,7,0)</f>
        <v>0</v>
      </c>
      <c r="M756" s="116">
        <f>VLOOKUP(G756,'[2]Seguimiento WOS TROV'!$H:$O,8,0)</f>
        <v>0</v>
      </c>
      <c r="N756" s="125">
        <f t="shared" si="70"/>
        <v>0</v>
      </c>
      <c r="O756" s="125">
        <f t="shared" si="71"/>
        <v>0</v>
      </c>
      <c r="P756" s="269">
        <v>0</v>
      </c>
      <c r="Q756" s="270">
        <f t="shared" si="72"/>
        <v>0</v>
      </c>
      <c r="R756" s="119">
        <v>45628</v>
      </c>
      <c r="S756" s="119"/>
      <c r="T756" s="117">
        <f t="shared" si="75"/>
        <v>45629</v>
      </c>
      <c r="U756" s="117">
        <f t="shared" si="73"/>
        <v>45630</v>
      </c>
      <c r="V756" s="117" t="s">
        <v>560</v>
      </c>
      <c r="W756" s="162" t="s">
        <v>561</v>
      </c>
      <c r="X756" s="162" t="s">
        <v>561</v>
      </c>
      <c r="Y756" s="162" t="e">
        <f>VLOOKUP(G756,[4]Sheet14!$A:$A,1,0)</f>
        <v>#N/A</v>
      </c>
      <c r="Z756" s="108"/>
      <c r="AA756" s="108"/>
      <c r="AB756" s="110"/>
      <c r="AC756" s="118"/>
    </row>
    <row r="757" spans="1:29" s="126" customFormat="1" ht="13" x14ac:dyDescent="0.2">
      <c r="A757" s="120" t="str">
        <f t="shared" si="69"/>
        <v>L50-I-48-12-30-90-MULT-9X29POUS270441</v>
      </c>
      <c r="B757" s="81">
        <v>45617</v>
      </c>
      <c r="C757" s="273" t="s">
        <v>369</v>
      </c>
      <c r="D757" s="278" t="s">
        <v>365</v>
      </c>
      <c r="E757" s="135" t="s">
        <v>87</v>
      </c>
      <c r="F757" s="305" t="s">
        <v>1522</v>
      </c>
      <c r="G757" s="108">
        <v>30850698</v>
      </c>
      <c r="H757" s="183">
        <v>0</v>
      </c>
      <c r="I757" s="287">
        <v>1</v>
      </c>
      <c r="J757" s="111">
        <f>VLOOKUP(G757,'[2]Seguimiento WOS TROV'!$H:$L,5,0)</f>
        <v>1</v>
      </c>
      <c r="K757" s="116">
        <f>VLOOKUP(G757,'[2]Seguimiento WOS TROV'!$H:$M,6,0)</f>
        <v>0</v>
      </c>
      <c r="L757" s="116">
        <f>VLOOKUP(G757,'[2]Seguimiento WOS TROV'!$H:$N,7,0)</f>
        <v>0</v>
      </c>
      <c r="M757" s="116">
        <f>VLOOKUP(G757,'[2]Seguimiento WOS TROV'!$H:$O,8,0)</f>
        <v>0</v>
      </c>
      <c r="N757" s="125">
        <f t="shared" si="70"/>
        <v>0</v>
      </c>
      <c r="O757" s="125">
        <f t="shared" si="71"/>
        <v>0</v>
      </c>
      <c r="P757" s="269">
        <v>138.63</v>
      </c>
      <c r="Q757" s="270">
        <f t="shared" si="72"/>
        <v>0</v>
      </c>
      <c r="R757" s="119">
        <v>45628</v>
      </c>
      <c r="S757" s="119"/>
      <c r="T757" s="117">
        <f t="shared" si="75"/>
        <v>45629</v>
      </c>
      <c r="U757" s="117">
        <f t="shared" si="73"/>
        <v>45630</v>
      </c>
      <c r="V757" s="117" t="s">
        <v>560</v>
      </c>
      <c r="W757" s="162" t="s">
        <v>561</v>
      </c>
      <c r="X757" s="162" t="s">
        <v>561</v>
      </c>
      <c r="Y757" s="162"/>
      <c r="Z757" s="108"/>
      <c r="AA757" s="108"/>
      <c r="AB757" s="110"/>
      <c r="AC757" s="118"/>
    </row>
    <row r="758" spans="1:29" s="126" customFormat="1" ht="13" x14ac:dyDescent="0.2">
      <c r="A758" s="120" t="str">
        <f t="shared" si="69"/>
        <v>L50-I-48-12-30-90-MULT-25X33POUS270443</v>
      </c>
      <c r="B758" s="81">
        <v>45617</v>
      </c>
      <c r="C758" s="273" t="s">
        <v>1523</v>
      </c>
      <c r="D758" s="278" t="s">
        <v>365</v>
      </c>
      <c r="E758" s="135" t="s">
        <v>87</v>
      </c>
      <c r="F758" s="305" t="s">
        <v>539</v>
      </c>
      <c r="G758" s="108">
        <v>30850699</v>
      </c>
      <c r="H758" s="183">
        <v>0</v>
      </c>
      <c r="I758" s="287">
        <v>5</v>
      </c>
      <c r="J758" s="111">
        <f>VLOOKUP(G758,'[2]Seguimiento WOS TROV'!$H:$L,5,0)</f>
        <v>5</v>
      </c>
      <c r="K758" s="116">
        <f>VLOOKUP(G758,'[2]Seguimiento WOS TROV'!$H:$M,6,0)</f>
        <v>0</v>
      </c>
      <c r="L758" s="116">
        <f>VLOOKUP(G758,'[2]Seguimiento WOS TROV'!$H:$N,7,0)</f>
        <v>0</v>
      </c>
      <c r="M758" s="116">
        <f>VLOOKUP(G758,'[2]Seguimiento WOS TROV'!$H:$O,8,0)</f>
        <v>0</v>
      </c>
      <c r="N758" s="125">
        <f t="shared" si="70"/>
        <v>0</v>
      </c>
      <c r="O758" s="125">
        <f t="shared" si="71"/>
        <v>0</v>
      </c>
      <c r="P758" s="269">
        <v>0</v>
      </c>
      <c r="Q758" s="270">
        <f t="shared" si="72"/>
        <v>0</v>
      </c>
      <c r="R758" s="119">
        <v>45628</v>
      </c>
      <c r="S758" s="119"/>
      <c r="T758" s="117">
        <f t="shared" si="75"/>
        <v>45629</v>
      </c>
      <c r="U758" s="117">
        <f t="shared" si="73"/>
        <v>45630</v>
      </c>
      <c r="V758" s="117" t="s">
        <v>560</v>
      </c>
      <c r="W758" s="162" t="s">
        <v>561</v>
      </c>
      <c r="X758" s="162" t="s">
        <v>561</v>
      </c>
      <c r="Y758" s="162" t="e">
        <f>VLOOKUP(G758,[4]Sheet14!$A:$A,1,0)</f>
        <v>#N/A</v>
      </c>
      <c r="Z758" s="108"/>
      <c r="AA758" s="108"/>
      <c r="AB758" s="110"/>
      <c r="AC758" s="118"/>
    </row>
    <row r="759" spans="1:29" s="126" customFormat="1" ht="13" x14ac:dyDescent="0.2">
      <c r="A759" s="120" t="str">
        <f t="shared" si="69"/>
        <v>L50-I-48-10-40-80-MULT-40X60POUS270719</v>
      </c>
      <c r="B759" s="81">
        <v>45617</v>
      </c>
      <c r="C759" s="273" t="s">
        <v>1525</v>
      </c>
      <c r="D759" s="278" t="s">
        <v>365</v>
      </c>
      <c r="E759" s="135" t="s">
        <v>87</v>
      </c>
      <c r="F759" s="305" t="s">
        <v>1526</v>
      </c>
      <c r="G759" s="108">
        <v>30850701</v>
      </c>
      <c r="H759" s="183">
        <v>0</v>
      </c>
      <c r="I759" s="287">
        <v>1</v>
      </c>
      <c r="J759" s="111">
        <f>VLOOKUP(G759,'[2]Seguimiento WOS TROV'!$H:$L,5,0)</f>
        <v>1</v>
      </c>
      <c r="K759" s="116">
        <f>VLOOKUP(G759,'[2]Seguimiento WOS TROV'!$H:$M,6,0)</f>
        <v>0</v>
      </c>
      <c r="L759" s="116">
        <f>VLOOKUP(G759,'[2]Seguimiento WOS TROV'!$H:$N,7,0)</f>
        <v>0</v>
      </c>
      <c r="M759" s="116">
        <f>VLOOKUP(G759,'[2]Seguimiento WOS TROV'!$H:$O,8,0)</f>
        <v>0</v>
      </c>
      <c r="N759" s="125">
        <f t="shared" si="70"/>
        <v>0</v>
      </c>
      <c r="O759" s="125">
        <f t="shared" si="71"/>
        <v>0</v>
      </c>
      <c r="P759" s="269">
        <v>0</v>
      </c>
      <c r="Q759" s="270">
        <f t="shared" si="72"/>
        <v>0</v>
      </c>
      <c r="R759" s="119">
        <v>45628</v>
      </c>
      <c r="S759" s="119"/>
      <c r="T759" s="117">
        <f t="shared" si="75"/>
        <v>45629</v>
      </c>
      <c r="U759" s="117">
        <f t="shared" si="73"/>
        <v>45630</v>
      </c>
      <c r="V759" s="117" t="s">
        <v>560</v>
      </c>
      <c r="W759" s="162" t="s">
        <v>561</v>
      </c>
      <c r="X759" s="162" t="s">
        <v>561</v>
      </c>
      <c r="Y759" s="162"/>
      <c r="Z759" s="108"/>
      <c r="AA759" s="108"/>
      <c r="AB759" s="110"/>
      <c r="AC759" s="118"/>
    </row>
    <row r="760" spans="1:29" s="126" customFormat="1" ht="13" x14ac:dyDescent="0.2">
      <c r="A760" s="120" t="str">
        <f t="shared" si="69"/>
        <v>L50-I-48-12-30-90-MULT-9X9POUS270738</v>
      </c>
      <c r="B760" s="81">
        <v>45617</v>
      </c>
      <c r="C760" s="273" t="s">
        <v>1527</v>
      </c>
      <c r="D760" s="278" t="s">
        <v>365</v>
      </c>
      <c r="E760" s="135" t="s">
        <v>87</v>
      </c>
      <c r="F760" s="305" t="s">
        <v>1528</v>
      </c>
      <c r="G760" s="108">
        <v>30850702</v>
      </c>
      <c r="H760" s="183">
        <v>0</v>
      </c>
      <c r="I760" s="287">
        <v>1</v>
      </c>
      <c r="J760" s="111">
        <f>VLOOKUP(G760,'[2]Seguimiento WOS TROV'!$H:$L,5,0)</f>
        <v>1</v>
      </c>
      <c r="K760" s="116">
        <f>VLOOKUP(G760,'[2]Seguimiento WOS TROV'!$H:$M,6,0)</f>
        <v>0</v>
      </c>
      <c r="L760" s="116">
        <f>VLOOKUP(G760,'[2]Seguimiento WOS TROV'!$H:$N,7,0)</f>
        <v>0</v>
      </c>
      <c r="M760" s="116">
        <f>VLOOKUP(G760,'[2]Seguimiento WOS TROV'!$H:$O,8,0)</f>
        <v>0</v>
      </c>
      <c r="N760" s="125">
        <f t="shared" si="70"/>
        <v>0</v>
      </c>
      <c r="O760" s="125">
        <f t="shared" si="71"/>
        <v>0</v>
      </c>
      <c r="P760" s="269">
        <v>0</v>
      </c>
      <c r="Q760" s="270">
        <f t="shared" si="72"/>
        <v>0</v>
      </c>
      <c r="R760" s="119">
        <v>45628</v>
      </c>
      <c r="S760" s="119"/>
      <c r="T760" s="117">
        <f t="shared" si="75"/>
        <v>45629</v>
      </c>
      <c r="U760" s="117">
        <f t="shared" si="73"/>
        <v>45630</v>
      </c>
      <c r="V760" s="117" t="s">
        <v>560</v>
      </c>
      <c r="W760" s="162" t="s">
        <v>561</v>
      </c>
      <c r="X760" s="162" t="s">
        <v>561</v>
      </c>
      <c r="Y760" s="162"/>
      <c r="Z760" s="108"/>
      <c r="AA760" s="108"/>
      <c r="AB760" s="110"/>
      <c r="AC760" s="118"/>
    </row>
    <row r="761" spans="1:29" s="126" customFormat="1" ht="13" x14ac:dyDescent="0.2">
      <c r="A761" s="120" t="str">
        <f t="shared" si="69"/>
        <v>L50-I-48-06-27-90-MULT-9X29POUS270790</v>
      </c>
      <c r="B761" s="81">
        <v>45617</v>
      </c>
      <c r="C761" s="273" t="s">
        <v>1529</v>
      </c>
      <c r="D761" s="278" t="s">
        <v>365</v>
      </c>
      <c r="E761" s="135" t="s">
        <v>87</v>
      </c>
      <c r="F761" s="305" t="s">
        <v>1061</v>
      </c>
      <c r="G761" s="108">
        <v>30850703</v>
      </c>
      <c r="H761" s="183">
        <v>0</v>
      </c>
      <c r="I761" s="287">
        <v>20</v>
      </c>
      <c r="J761" s="111">
        <f>VLOOKUP(G761,'[2]Seguimiento WOS TROV'!$H:$L,5,0)</f>
        <v>20</v>
      </c>
      <c r="K761" s="116">
        <f>VLOOKUP(G761,'[2]Seguimiento WOS TROV'!$H:$M,6,0)</f>
        <v>0</v>
      </c>
      <c r="L761" s="116">
        <f>VLOOKUP(G761,'[2]Seguimiento WOS TROV'!$H:$N,7,0)</f>
        <v>0</v>
      </c>
      <c r="M761" s="116">
        <f>VLOOKUP(G761,'[2]Seguimiento WOS TROV'!$H:$O,8,0)</f>
        <v>0</v>
      </c>
      <c r="N761" s="125">
        <f t="shared" si="70"/>
        <v>0</v>
      </c>
      <c r="O761" s="125">
        <f t="shared" si="71"/>
        <v>0</v>
      </c>
      <c r="P761" s="269">
        <v>141.74</v>
      </c>
      <c r="Q761" s="270">
        <f t="shared" si="72"/>
        <v>0</v>
      </c>
      <c r="R761" s="119">
        <v>45628</v>
      </c>
      <c r="S761" s="119"/>
      <c r="T761" s="117">
        <f t="shared" si="75"/>
        <v>45629</v>
      </c>
      <c r="U761" s="117">
        <f t="shared" si="73"/>
        <v>45630</v>
      </c>
      <c r="V761" s="117" t="s">
        <v>560</v>
      </c>
      <c r="W761" s="162" t="s">
        <v>561</v>
      </c>
      <c r="X761" s="162" t="s">
        <v>561</v>
      </c>
      <c r="Y761" s="162" t="e">
        <f>VLOOKUP(G761,[4]Sheet14!$A:$A,1,0)</f>
        <v>#N/A</v>
      </c>
      <c r="Z761" s="108"/>
      <c r="AA761" s="108"/>
      <c r="AB761" s="110"/>
      <c r="AC761" s="118"/>
    </row>
    <row r="762" spans="1:29" s="126" customFormat="1" ht="13" x14ac:dyDescent="0.2">
      <c r="A762" s="120" t="str">
        <f t="shared" si="69"/>
        <v>L50-I-48-12-27-90-MULT-9X17POUS270801</v>
      </c>
      <c r="B762" s="81">
        <v>45617</v>
      </c>
      <c r="C762" s="273" t="s">
        <v>1530</v>
      </c>
      <c r="D762" s="278" t="s">
        <v>365</v>
      </c>
      <c r="E762" s="135" t="s">
        <v>87</v>
      </c>
      <c r="F762" s="305" t="s">
        <v>1057</v>
      </c>
      <c r="G762" s="108">
        <v>30850704</v>
      </c>
      <c r="H762" s="183">
        <v>0</v>
      </c>
      <c r="I762" s="287">
        <v>34</v>
      </c>
      <c r="J762" s="111">
        <f>VLOOKUP(G762,'[2]Seguimiento WOS TROV'!$H:$L,5,0)</f>
        <v>34</v>
      </c>
      <c r="K762" s="116">
        <f>VLOOKUP(G762,'[2]Seguimiento WOS TROV'!$H:$M,6,0)</f>
        <v>0</v>
      </c>
      <c r="L762" s="116">
        <f>VLOOKUP(G762,'[2]Seguimiento WOS TROV'!$H:$N,7,0)</f>
        <v>0</v>
      </c>
      <c r="M762" s="116">
        <f>VLOOKUP(G762,'[2]Seguimiento WOS TROV'!$H:$O,8,0)</f>
        <v>0</v>
      </c>
      <c r="N762" s="125">
        <f t="shared" si="70"/>
        <v>0</v>
      </c>
      <c r="O762" s="125">
        <f t="shared" si="71"/>
        <v>0</v>
      </c>
      <c r="P762" s="269">
        <v>0</v>
      </c>
      <c r="Q762" s="270">
        <f t="shared" si="72"/>
        <v>0</v>
      </c>
      <c r="R762" s="119">
        <v>45628</v>
      </c>
      <c r="S762" s="119"/>
      <c r="T762" s="117">
        <f t="shared" si="75"/>
        <v>45629</v>
      </c>
      <c r="U762" s="117">
        <f t="shared" si="73"/>
        <v>45630</v>
      </c>
      <c r="V762" s="117" t="s">
        <v>573</v>
      </c>
      <c r="W762" s="162" t="s">
        <v>561</v>
      </c>
      <c r="X762" s="162" t="s">
        <v>561</v>
      </c>
      <c r="Y762" s="162" t="e">
        <f>VLOOKUP(G762,[4]Sheet14!$A:$A,1,0)</f>
        <v>#N/A</v>
      </c>
      <c r="Z762" s="108"/>
      <c r="AA762" s="108"/>
      <c r="AB762" s="110"/>
      <c r="AC762" s="118"/>
    </row>
    <row r="763" spans="1:29" s="126" customFormat="1" ht="13" x14ac:dyDescent="0.2">
      <c r="A763" s="120" t="str">
        <f t="shared" si="69"/>
        <v>L50-I-48-06-27-90-MULT-9X29POUS270807</v>
      </c>
      <c r="B763" s="81">
        <v>45617</v>
      </c>
      <c r="C763" s="273" t="s">
        <v>1529</v>
      </c>
      <c r="D763" s="278" t="s">
        <v>365</v>
      </c>
      <c r="E763" s="135" t="s">
        <v>87</v>
      </c>
      <c r="F763" s="305" t="s">
        <v>1531</v>
      </c>
      <c r="G763" s="108">
        <v>30850705</v>
      </c>
      <c r="H763" s="183">
        <v>0</v>
      </c>
      <c r="I763" s="287">
        <v>10</v>
      </c>
      <c r="J763" s="111">
        <f>VLOOKUP(G763,'[2]Seguimiento WOS TROV'!$H:$L,5,0)</f>
        <v>10</v>
      </c>
      <c r="K763" s="116">
        <f>VLOOKUP(G763,'[2]Seguimiento WOS TROV'!$H:$M,6,0)</f>
        <v>0</v>
      </c>
      <c r="L763" s="116">
        <f>VLOOKUP(G763,'[2]Seguimiento WOS TROV'!$H:$N,7,0)</f>
        <v>0</v>
      </c>
      <c r="M763" s="116">
        <f>VLOOKUP(G763,'[2]Seguimiento WOS TROV'!$H:$O,8,0)</f>
        <v>0</v>
      </c>
      <c r="N763" s="125">
        <f t="shared" si="70"/>
        <v>0</v>
      </c>
      <c r="O763" s="125">
        <f t="shared" si="71"/>
        <v>0</v>
      </c>
      <c r="P763" s="269">
        <v>141.74</v>
      </c>
      <c r="Q763" s="270">
        <f t="shared" si="72"/>
        <v>0</v>
      </c>
      <c r="R763" s="119">
        <v>45628</v>
      </c>
      <c r="S763" s="119"/>
      <c r="T763" s="117">
        <f t="shared" si="75"/>
        <v>45629</v>
      </c>
      <c r="U763" s="117">
        <f t="shared" si="73"/>
        <v>45630</v>
      </c>
      <c r="V763" s="117" t="s">
        <v>560</v>
      </c>
      <c r="W763" s="162" t="s">
        <v>561</v>
      </c>
      <c r="X763" s="162" t="s">
        <v>561</v>
      </c>
      <c r="Y763" s="162" t="e">
        <f>VLOOKUP(G763,[4]Sheet14!$A:$A,1,0)</f>
        <v>#N/A</v>
      </c>
      <c r="Z763" s="108"/>
      <c r="AA763" s="108"/>
      <c r="AB763" s="110"/>
      <c r="AC763" s="118"/>
    </row>
    <row r="764" spans="1:29" s="126" customFormat="1" ht="13" x14ac:dyDescent="0.2">
      <c r="A764" s="120" t="str">
        <f t="shared" si="69"/>
        <v>L50-I-48-08-27-90-MULT-9X29POUS270832</v>
      </c>
      <c r="B764" s="81">
        <v>45617</v>
      </c>
      <c r="C764" s="273" t="s">
        <v>465</v>
      </c>
      <c r="D764" s="278" t="s">
        <v>365</v>
      </c>
      <c r="E764" s="135" t="s">
        <v>87</v>
      </c>
      <c r="F764" s="305" t="s">
        <v>1532</v>
      </c>
      <c r="G764" s="108">
        <v>30850706</v>
      </c>
      <c r="H764" s="183">
        <v>0</v>
      </c>
      <c r="I764" s="287">
        <v>5</v>
      </c>
      <c r="J764" s="111">
        <f>VLOOKUP(G764,'[2]Seguimiento WOS TROV'!$H:$L,5,0)</f>
        <v>5</v>
      </c>
      <c r="K764" s="116">
        <f>VLOOKUP(G764,'[2]Seguimiento WOS TROV'!$H:$M,6,0)</f>
        <v>0</v>
      </c>
      <c r="L764" s="116">
        <f>VLOOKUP(G764,'[2]Seguimiento WOS TROV'!$H:$N,7,0)</f>
        <v>0</v>
      </c>
      <c r="M764" s="116">
        <f>VLOOKUP(G764,'[2]Seguimiento WOS TROV'!$H:$O,8,0)</f>
        <v>0</v>
      </c>
      <c r="N764" s="125">
        <f t="shared" si="70"/>
        <v>0</v>
      </c>
      <c r="O764" s="125">
        <f t="shared" si="71"/>
        <v>0</v>
      </c>
      <c r="P764" s="269">
        <v>138.63</v>
      </c>
      <c r="Q764" s="270">
        <f t="shared" si="72"/>
        <v>0</v>
      </c>
      <c r="R764" s="119">
        <v>45628</v>
      </c>
      <c r="S764" s="119"/>
      <c r="T764" s="117">
        <f t="shared" si="75"/>
        <v>45629</v>
      </c>
      <c r="U764" s="117">
        <f t="shared" si="73"/>
        <v>45630</v>
      </c>
      <c r="V764" s="117" t="s">
        <v>560</v>
      </c>
      <c r="W764" s="162" t="s">
        <v>561</v>
      </c>
      <c r="X764" s="162" t="s">
        <v>561</v>
      </c>
      <c r="Y764" s="162"/>
      <c r="Z764" s="108"/>
      <c r="AA764" s="108"/>
      <c r="AB764" s="110"/>
      <c r="AC764" s="118"/>
    </row>
    <row r="765" spans="1:29" s="126" customFormat="1" ht="13" x14ac:dyDescent="0.2">
      <c r="A765" s="120" t="str">
        <f t="shared" si="69"/>
        <v>L50-I-48-10-30-80-MULT-15X35POUS270914</v>
      </c>
      <c r="B765" s="81">
        <v>45617</v>
      </c>
      <c r="C765" s="273" t="s">
        <v>1533</v>
      </c>
      <c r="D765" s="278" t="s">
        <v>365</v>
      </c>
      <c r="E765" s="135" t="s">
        <v>87</v>
      </c>
      <c r="F765" s="305" t="s">
        <v>1534</v>
      </c>
      <c r="G765" s="108">
        <v>30850707</v>
      </c>
      <c r="H765" s="183">
        <v>0</v>
      </c>
      <c r="I765" s="287">
        <v>1</v>
      </c>
      <c r="J765" s="111">
        <f>VLOOKUP(G765,'[2]Seguimiento WOS TROV'!$H:$L,5,0)</f>
        <v>1</v>
      </c>
      <c r="K765" s="116">
        <f>VLOOKUP(G765,'[2]Seguimiento WOS TROV'!$H:$M,6,0)</f>
        <v>0</v>
      </c>
      <c r="L765" s="116">
        <f>VLOOKUP(G765,'[2]Seguimiento WOS TROV'!$H:$N,7,0)</f>
        <v>0</v>
      </c>
      <c r="M765" s="116">
        <f>VLOOKUP(G765,'[2]Seguimiento WOS TROV'!$H:$O,8,0)</f>
        <v>0</v>
      </c>
      <c r="N765" s="125">
        <f t="shared" si="70"/>
        <v>0</v>
      </c>
      <c r="O765" s="125">
        <f t="shared" si="71"/>
        <v>0</v>
      </c>
      <c r="P765" s="269">
        <v>0</v>
      </c>
      <c r="Q765" s="270">
        <f t="shared" si="72"/>
        <v>0</v>
      </c>
      <c r="R765" s="119">
        <v>45628</v>
      </c>
      <c r="S765" s="119"/>
      <c r="T765" s="117">
        <f t="shared" si="75"/>
        <v>45629</v>
      </c>
      <c r="U765" s="117">
        <f t="shared" si="73"/>
        <v>45630</v>
      </c>
      <c r="V765" s="117" t="s">
        <v>560</v>
      </c>
      <c r="W765" s="162" t="s">
        <v>561</v>
      </c>
      <c r="X765" s="162" t="s">
        <v>561</v>
      </c>
      <c r="Y765" s="162"/>
      <c r="Z765" s="108"/>
      <c r="AA765" s="108"/>
      <c r="AB765" s="110"/>
      <c r="AC765" s="118"/>
    </row>
    <row r="766" spans="1:29" s="126" customFormat="1" ht="13" x14ac:dyDescent="0.2">
      <c r="A766" s="120" t="str">
        <f t="shared" si="69"/>
        <v>L50-I-48-10-35-90-MULT-15X23POUS270937</v>
      </c>
      <c r="B766" s="81">
        <v>45617</v>
      </c>
      <c r="C766" s="273" t="s">
        <v>1535</v>
      </c>
      <c r="D766" s="278" t="s">
        <v>365</v>
      </c>
      <c r="E766" s="135" t="s">
        <v>87</v>
      </c>
      <c r="F766" s="305" t="s">
        <v>1536</v>
      </c>
      <c r="G766" s="108">
        <v>30850708</v>
      </c>
      <c r="H766" s="183">
        <v>0</v>
      </c>
      <c r="I766" s="287">
        <v>16</v>
      </c>
      <c r="J766" s="111">
        <f>VLOOKUP(G766,'[2]Seguimiento WOS TROV'!$H:$L,5,0)</f>
        <v>16</v>
      </c>
      <c r="K766" s="116">
        <f>VLOOKUP(G766,'[2]Seguimiento WOS TROV'!$H:$M,6,0)</f>
        <v>0</v>
      </c>
      <c r="L766" s="116">
        <f>VLOOKUP(G766,'[2]Seguimiento WOS TROV'!$H:$N,7,0)</f>
        <v>0</v>
      </c>
      <c r="M766" s="116">
        <f>VLOOKUP(G766,'[2]Seguimiento WOS TROV'!$H:$O,8,0)</f>
        <v>0</v>
      </c>
      <c r="N766" s="125">
        <f t="shared" si="70"/>
        <v>0</v>
      </c>
      <c r="O766" s="125">
        <f t="shared" si="71"/>
        <v>0</v>
      </c>
      <c r="P766" s="269">
        <v>0</v>
      </c>
      <c r="Q766" s="270">
        <f t="shared" si="72"/>
        <v>0</v>
      </c>
      <c r="R766" s="119">
        <v>45628</v>
      </c>
      <c r="S766" s="119"/>
      <c r="T766" s="117">
        <f t="shared" si="75"/>
        <v>45629</v>
      </c>
      <c r="U766" s="117">
        <f t="shared" si="73"/>
        <v>45630</v>
      </c>
      <c r="V766" s="117" t="s">
        <v>560</v>
      </c>
      <c r="W766" s="162" t="s">
        <v>561</v>
      </c>
      <c r="X766" s="162" t="s">
        <v>561</v>
      </c>
      <c r="Y766" s="162"/>
      <c r="Z766" s="108"/>
      <c r="AA766" s="108"/>
      <c r="AB766" s="110"/>
      <c r="AC766" s="118"/>
    </row>
    <row r="767" spans="1:29" s="126" customFormat="1" ht="13" x14ac:dyDescent="0.2">
      <c r="A767" s="120" t="str">
        <f t="shared" si="69"/>
        <v>L50-I-48-12-30-80-MULT-40X40POUS271241</v>
      </c>
      <c r="B767" s="81">
        <v>45617</v>
      </c>
      <c r="C767" s="273" t="s">
        <v>1514</v>
      </c>
      <c r="D767" s="278" t="s">
        <v>365</v>
      </c>
      <c r="E767" s="135" t="s">
        <v>87</v>
      </c>
      <c r="F767" s="305" t="s">
        <v>1537</v>
      </c>
      <c r="G767" s="108">
        <v>30850709</v>
      </c>
      <c r="H767" s="183">
        <v>0</v>
      </c>
      <c r="I767" s="287">
        <v>2</v>
      </c>
      <c r="J767" s="111">
        <f>VLOOKUP(G767,'[2]Seguimiento WOS TROV'!$H:$L,5,0)</f>
        <v>2</v>
      </c>
      <c r="K767" s="116">
        <f>VLOOKUP(G767,'[2]Seguimiento WOS TROV'!$H:$M,6,0)</f>
        <v>0</v>
      </c>
      <c r="L767" s="116">
        <f>VLOOKUP(G767,'[2]Seguimiento WOS TROV'!$H:$N,7,0)</f>
        <v>0</v>
      </c>
      <c r="M767" s="116">
        <f>VLOOKUP(G767,'[2]Seguimiento WOS TROV'!$H:$O,8,0)</f>
        <v>0</v>
      </c>
      <c r="N767" s="125">
        <f t="shared" si="70"/>
        <v>0</v>
      </c>
      <c r="O767" s="125">
        <f t="shared" si="71"/>
        <v>0</v>
      </c>
      <c r="P767" s="269">
        <v>0</v>
      </c>
      <c r="Q767" s="270">
        <f t="shared" si="72"/>
        <v>0</v>
      </c>
      <c r="R767" s="119">
        <v>45628</v>
      </c>
      <c r="S767" s="119"/>
      <c r="T767" s="117">
        <f t="shared" si="75"/>
        <v>45629</v>
      </c>
      <c r="U767" s="117">
        <f t="shared" si="73"/>
        <v>45630</v>
      </c>
      <c r="V767" s="117" t="s">
        <v>560</v>
      </c>
      <c r="W767" s="162" t="s">
        <v>561</v>
      </c>
      <c r="X767" s="162" t="s">
        <v>561</v>
      </c>
      <c r="Y767" s="162"/>
      <c r="Z767" s="108"/>
      <c r="AA767" s="108"/>
      <c r="AB767" s="110"/>
      <c r="AC767" s="118"/>
    </row>
    <row r="768" spans="1:29" s="126" customFormat="1" ht="13" x14ac:dyDescent="0.2">
      <c r="A768" s="120" t="str">
        <f t="shared" si="69"/>
        <v>L50-I-48-06-27-90-MULT-9X29POUS271449</v>
      </c>
      <c r="B768" s="81">
        <v>45617</v>
      </c>
      <c r="C768" s="273" t="s">
        <v>1529</v>
      </c>
      <c r="D768" s="278" t="s">
        <v>365</v>
      </c>
      <c r="E768" s="135" t="s">
        <v>87</v>
      </c>
      <c r="F768" s="305" t="s">
        <v>1538</v>
      </c>
      <c r="G768" s="108">
        <v>30850710</v>
      </c>
      <c r="H768" s="183">
        <v>0</v>
      </c>
      <c r="I768" s="287">
        <v>1</v>
      </c>
      <c r="J768" s="111">
        <f>VLOOKUP(G768,'[2]Seguimiento WOS TROV'!$H:$L,5,0)</f>
        <v>1</v>
      </c>
      <c r="K768" s="116">
        <f>VLOOKUP(G768,'[2]Seguimiento WOS TROV'!$H:$M,6,0)</f>
        <v>0</v>
      </c>
      <c r="L768" s="116">
        <f>VLOOKUP(G768,'[2]Seguimiento WOS TROV'!$H:$N,7,0)</f>
        <v>0</v>
      </c>
      <c r="M768" s="116">
        <f>VLOOKUP(G768,'[2]Seguimiento WOS TROV'!$H:$O,8,0)</f>
        <v>0</v>
      </c>
      <c r="N768" s="125">
        <f t="shared" si="70"/>
        <v>0</v>
      </c>
      <c r="O768" s="125">
        <f t="shared" si="71"/>
        <v>0</v>
      </c>
      <c r="P768" s="269">
        <v>141.74</v>
      </c>
      <c r="Q768" s="270">
        <f t="shared" si="72"/>
        <v>0</v>
      </c>
      <c r="R768" s="119">
        <v>45628</v>
      </c>
      <c r="S768" s="119"/>
      <c r="T768" s="117">
        <f t="shared" si="75"/>
        <v>45629</v>
      </c>
      <c r="U768" s="117">
        <f t="shared" si="73"/>
        <v>45630</v>
      </c>
      <c r="V768" s="117" t="s">
        <v>560</v>
      </c>
      <c r="W768" s="162" t="s">
        <v>561</v>
      </c>
      <c r="X768" s="162" t="s">
        <v>561</v>
      </c>
      <c r="Y768" s="162" t="e">
        <f>VLOOKUP(G768,[4]Sheet14!$A:$A,1,0)</f>
        <v>#N/A</v>
      </c>
      <c r="Z768" s="108"/>
      <c r="AA768" s="108"/>
      <c r="AB768" s="110"/>
      <c r="AC768" s="118"/>
    </row>
    <row r="769" spans="1:29" s="126" customFormat="1" ht="10.5" x14ac:dyDescent="0.2">
      <c r="A769" s="120" t="str">
        <f t="shared" si="69"/>
        <v>L35-I-12-12-30-90-MULT-120POUS270096</v>
      </c>
      <c r="B769" s="81">
        <v>45617</v>
      </c>
      <c r="C769" s="273" t="s">
        <v>479</v>
      </c>
      <c r="D769" s="278" t="s">
        <v>360</v>
      </c>
      <c r="E769" s="108" t="s">
        <v>87</v>
      </c>
      <c r="F769" s="108" t="s">
        <v>480</v>
      </c>
      <c r="G769" s="108">
        <v>30850658</v>
      </c>
      <c r="H769" s="183">
        <v>0</v>
      </c>
      <c r="I769" s="287">
        <v>36</v>
      </c>
      <c r="J769" s="111">
        <f>VLOOKUP(G769,'[2]Seguimiento WOS TROV'!$H:$L,5,0)</f>
        <v>36</v>
      </c>
      <c r="K769" s="116">
        <f>VLOOKUP(G769,'[2]Seguimiento WOS TROV'!$H:$M,6,0)</f>
        <v>0</v>
      </c>
      <c r="L769" s="116">
        <f>VLOOKUP(G769,'[2]Seguimiento WOS TROV'!$H:$N,7,0)</f>
        <v>0</v>
      </c>
      <c r="M769" s="116">
        <f>VLOOKUP(G769,'[2]Seguimiento WOS TROV'!$H:$O,8,0)</f>
        <v>0</v>
      </c>
      <c r="N769" s="125">
        <f t="shared" si="70"/>
        <v>0</v>
      </c>
      <c r="O769" s="125">
        <f t="shared" si="71"/>
        <v>0</v>
      </c>
      <c r="P769" s="269">
        <v>42.66</v>
      </c>
      <c r="Q769" s="270">
        <f t="shared" si="72"/>
        <v>0</v>
      </c>
      <c r="R769" s="119">
        <v>45628</v>
      </c>
      <c r="S769" s="119"/>
      <c r="T769" s="117">
        <f t="shared" si="75"/>
        <v>45629</v>
      </c>
      <c r="U769" s="117">
        <f t="shared" si="73"/>
        <v>45630</v>
      </c>
      <c r="V769" s="117" t="s">
        <v>560</v>
      </c>
      <c r="W769" s="162" t="s">
        <v>561</v>
      </c>
      <c r="X769" s="162" t="s">
        <v>561</v>
      </c>
      <c r="Y769" s="162"/>
      <c r="Z769" s="108"/>
      <c r="AA769" s="108"/>
      <c r="AB769" s="110"/>
      <c r="AC769" s="118"/>
    </row>
    <row r="770" spans="1:29" s="126" customFormat="1" ht="10.5" x14ac:dyDescent="0.2">
      <c r="A770" s="120" t="str">
        <f t="shared" ref="A770:A833" si="76">CONCATENATE(C770,F770)</f>
        <v>L35-I-12-10-30-90-MULT-120POUS271392</v>
      </c>
      <c r="B770" s="81">
        <v>45617</v>
      </c>
      <c r="C770" s="273" t="s">
        <v>441</v>
      </c>
      <c r="D770" s="278" t="s">
        <v>360</v>
      </c>
      <c r="E770" s="108" t="s">
        <v>87</v>
      </c>
      <c r="F770" s="108" t="s">
        <v>1227</v>
      </c>
      <c r="G770" s="108">
        <v>30850659</v>
      </c>
      <c r="H770" s="183">
        <v>0</v>
      </c>
      <c r="I770" s="287">
        <v>18</v>
      </c>
      <c r="J770" s="111">
        <f>VLOOKUP(G770,'[2]Seguimiento WOS TROV'!$H:$L,5,0)</f>
        <v>18</v>
      </c>
      <c r="K770" s="116">
        <f>VLOOKUP(G770,'[2]Seguimiento WOS TROV'!$H:$M,6,0)</f>
        <v>0</v>
      </c>
      <c r="L770" s="116">
        <f>VLOOKUP(G770,'[2]Seguimiento WOS TROV'!$H:$N,7,0)</f>
        <v>0</v>
      </c>
      <c r="M770" s="116">
        <f>VLOOKUP(G770,'[2]Seguimiento WOS TROV'!$H:$O,8,0)</f>
        <v>0</v>
      </c>
      <c r="N770" s="125">
        <f t="shared" ref="N770:N833" si="77">J770-I770</f>
        <v>0</v>
      </c>
      <c r="O770" s="125">
        <f t="shared" ref="O770:O833" si="78">+N770*-1</f>
        <v>0</v>
      </c>
      <c r="P770" s="269">
        <v>42.66</v>
      </c>
      <c r="Q770" s="270">
        <f t="shared" ref="Q770:Q833" si="79">+P770*O770</f>
        <v>0</v>
      </c>
      <c r="R770" s="119">
        <v>45628</v>
      </c>
      <c r="S770" s="119"/>
      <c r="T770" s="117">
        <f t="shared" si="75"/>
        <v>45629</v>
      </c>
      <c r="U770" s="117">
        <f t="shared" si="73"/>
        <v>45630</v>
      </c>
      <c r="V770" s="117" t="s">
        <v>560</v>
      </c>
      <c r="W770" s="162" t="s">
        <v>561</v>
      </c>
      <c r="X770" s="162" t="s">
        <v>561</v>
      </c>
      <c r="Y770" s="162"/>
      <c r="Z770" s="108"/>
      <c r="AA770" s="108"/>
      <c r="AB770" s="110"/>
      <c r="AC770" s="118"/>
    </row>
    <row r="771" spans="1:29" s="126" customFormat="1" ht="10.5" x14ac:dyDescent="0.2">
      <c r="A771" s="120" t="str">
        <f t="shared" si="76"/>
        <v>L35-I-12-10-30-90-MULT-120POUS270935</v>
      </c>
      <c r="B771" s="81">
        <v>45617</v>
      </c>
      <c r="C771" s="273" t="s">
        <v>441</v>
      </c>
      <c r="D771" s="278" t="s">
        <v>360</v>
      </c>
      <c r="E771" s="108" t="s">
        <v>87</v>
      </c>
      <c r="F771" s="108" t="s">
        <v>1554</v>
      </c>
      <c r="G771" s="108">
        <v>30850660</v>
      </c>
      <c r="H771" s="183">
        <v>0</v>
      </c>
      <c r="I771" s="287">
        <v>6</v>
      </c>
      <c r="J771" s="111">
        <f>VLOOKUP(G771,'[2]Seguimiento WOS TROV'!$H:$L,5,0)</f>
        <v>6</v>
      </c>
      <c r="K771" s="116">
        <f>VLOOKUP(G771,'[2]Seguimiento WOS TROV'!$H:$M,6,0)</f>
        <v>0</v>
      </c>
      <c r="L771" s="116">
        <f>VLOOKUP(G771,'[2]Seguimiento WOS TROV'!$H:$N,7,0)</f>
        <v>0</v>
      </c>
      <c r="M771" s="116">
        <f>VLOOKUP(G771,'[2]Seguimiento WOS TROV'!$H:$O,8,0)</f>
        <v>0</v>
      </c>
      <c r="N771" s="125">
        <f t="shared" si="77"/>
        <v>0</v>
      </c>
      <c r="O771" s="125">
        <f t="shared" si="78"/>
        <v>0</v>
      </c>
      <c r="P771" s="269">
        <v>42.66</v>
      </c>
      <c r="Q771" s="270">
        <f t="shared" si="79"/>
        <v>0</v>
      </c>
      <c r="R771" s="119">
        <v>45628</v>
      </c>
      <c r="S771" s="119"/>
      <c r="T771" s="117">
        <f t="shared" si="75"/>
        <v>45629</v>
      </c>
      <c r="U771" s="117">
        <f t="shared" si="73"/>
        <v>45630</v>
      </c>
      <c r="V771" s="117" t="s">
        <v>560</v>
      </c>
      <c r="W771" s="162" t="s">
        <v>561</v>
      </c>
      <c r="X771" s="162" t="s">
        <v>561</v>
      </c>
      <c r="Y771" s="162"/>
      <c r="Z771" s="108"/>
      <c r="AA771" s="108"/>
      <c r="AB771" s="110"/>
      <c r="AC771" s="118"/>
    </row>
    <row r="772" spans="1:29" s="126" customFormat="1" ht="10.5" x14ac:dyDescent="0.2">
      <c r="A772" s="120" t="str">
        <f t="shared" si="76"/>
        <v>L35-I-48-02-30-80-MULT-120POUS270885</v>
      </c>
      <c r="B772" s="81">
        <v>45617</v>
      </c>
      <c r="C772" s="273" t="s">
        <v>110</v>
      </c>
      <c r="D772" s="278" t="s">
        <v>364</v>
      </c>
      <c r="E772" s="108" t="s">
        <v>87</v>
      </c>
      <c r="F772" s="108" t="s">
        <v>1555</v>
      </c>
      <c r="G772" s="108">
        <v>30850661</v>
      </c>
      <c r="H772" s="183">
        <v>0</v>
      </c>
      <c r="I772" s="287">
        <v>2</v>
      </c>
      <c r="J772" s="111">
        <f>VLOOKUP(G772,'[2]Seguimiento WOS TROV'!$H:$L,5,0)</f>
        <v>2</v>
      </c>
      <c r="K772" s="116">
        <f>VLOOKUP(G772,'[2]Seguimiento WOS TROV'!$H:$M,6,0)</f>
        <v>0</v>
      </c>
      <c r="L772" s="116">
        <f>VLOOKUP(G772,'[2]Seguimiento WOS TROV'!$H:$N,7,0)</f>
        <v>0</v>
      </c>
      <c r="M772" s="116">
        <f>VLOOKUP(G772,'[2]Seguimiento WOS TROV'!$H:$O,8,0)</f>
        <v>0</v>
      </c>
      <c r="N772" s="125">
        <f t="shared" si="77"/>
        <v>0</v>
      </c>
      <c r="O772" s="125">
        <f t="shared" si="78"/>
        <v>0</v>
      </c>
      <c r="P772" s="269">
        <v>0</v>
      </c>
      <c r="Q772" s="270">
        <f t="shared" si="79"/>
        <v>0</v>
      </c>
      <c r="R772" s="119">
        <v>45628</v>
      </c>
      <c r="S772" s="119"/>
      <c r="T772" s="117">
        <f t="shared" si="75"/>
        <v>45629</v>
      </c>
      <c r="U772" s="117">
        <f t="shared" si="73"/>
        <v>45630</v>
      </c>
      <c r="V772" s="117" t="s">
        <v>560</v>
      </c>
      <c r="W772" s="162" t="s">
        <v>561</v>
      </c>
      <c r="X772" s="162" t="s">
        <v>561</v>
      </c>
      <c r="Y772" s="162"/>
      <c r="Z772" s="108"/>
      <c r="AA772" s="108"/>
      <c r="AB772" s="110"/>
      <c r="AC772" s="118"/>
    </row>
    <row r="773" spans="1:29" s="126" customFormat="1" ht="10.5" x14ac:dyDescent="0.2">
      <c r="A773" s="120" t="str">
        <f t="shared" si="76"/>
        <v>L35-I-48-04-30-80-MULT-120POUS271431</v>
      </c>
      <c r="B773" s="81">
        <v>45617</v>
      </c>
      <c r="C773" s="273" t="s">
        <v>114</v>
      </c>
      <c r="D773" s="278" t="s">
        <v>364</v>
      </c>
      <c r="E773" s="108" t="s">
        <v>87</v>
      </c>
      <c r="F773" s="108" t="s">
        <v>1556</v>
      </c>
      <c r="G773" s="108">
        <v>30850662</v>
      </c>
      <c r="H773" s="183">
        <v>0</v>
      </c>
      <c r="I773" s="287">
        <v>1</v>
      </c>
      <c r="J773" s="111">
        <f>VLOOKUP(G773,'[2]Seguimiento WOS TROV'!$H:$L,5,0)</f>
        <v>1</v>
      </c>
      <c r="K773" s="116">
        <f>VLOOKUP(G773,'[2]Seguimiento WOS TROV'!$H:$M,6,0)</f>
        <v>0</v>
      </c>
      <c r="L773" s="116">
        <f>VLOOKUP(G773,'[2]Seguimiento WOS TROV'!$H:$N,7,0)</f>
        <v>0</v>
      </c>
      <c r="M773" s="116">
        <f>VLOOKUP(G773,'[2]Seguimiento WOS TROV'!$H:$O,8,0)</f>
        <v>0</v>
      </c>
      <c r="N773" s="125">
        <f t="shared" si="77"/>
        <v>0</v>
      </c>
      <c r="O773" s="125">
        <f t="shared" si="78"/>
        <v>0</v>
      </c>
      <c r="P773" s="269">
        <v>98.95</v>
      </c>
      <c r="Q773" s="270">
        <f t="shared" si="79"/>
        <v>0</v>
      </c>
      <c r="R773" s="119">
        <v>45628</v>
      </c>
      <c r="S773" s="119"/>
      <c r="T773" s="117">
        <f t="shared" si="75"/>
        <v>45629</v>
      </c>
      <c r="U773" s="117">
        <f t="shared" si="73"/>
        <v>45630</v>
      </c>
      <c r="V773" s="117" t="s">
        <v>560</v>
      </c>
      <c r="W773" s="162" t="s">
        <v>561</v>
      </c>
      <c r="X773" s="162" t="s">
        <v>561</v>
      </c>
      <c r="Y773" s="162"/>
      <c r="Z773" s="108"/>
      <c r="AA773" s="108"/>
      <c r="AB773" s="110"/>
      <c r="AC773" s="118"/>
    </row>
    <row r="774" spans="1:29" s="126" customFormat="1" ht="10.5" x14ac:dyDescent="0.2">
      <c r="A774" s="120" t="str">
        <f t="shared" si="76"/>
        <v>L35-I-48-06-35-80-MULT-120POUS271437</v>
      </c>
      <c r="B774" s="81">
        <v>45617</v>
      </c>
      <c r="C774" s="273" t="s">
        <v>518</v>
      </c>
      <c r="D774" s="278" t="s">
        <v>364</v>
      </c>
      <c r="E774" s="108" t="s">
        <v>87</v>
      </c>
      <c r="F774" s="108" t="s">
        <v>1557</v>
      </c>
      <c r="G774" s="108">
        <v>30850663</v>
      </c>
      <c r="H774" s="183">
        <v>0</v>
      </c>
      <c r="I774" s="287">
        <v>1</v>
      </c>
      <c r="J774" s="111">
        <f>VLOOKUP(G774,'[2]Seguimiento WOS TROV'!$H:$L,5,0)</f>
        <v>1</v>
      </c>
      <c r="K774" s="116">
        <f>VLOOKUP(G774,'[2]Seguimiento WOS TROV'!$H:$M,6,0)</f>
        <v>0</v>
      </c>
      <c r="L774" s="116">
        <f>VLOOKUP(G774,'[2]Seguimiento WOS TROV'!$H:$N,7,0)</f>
        <v>0</v>
      </c>
      <c r="M774" s="116">
        <f>VLOOKUP(G774,'[2]Seguimiento WOS TROV'!$H:$O,8,0)</f>
        <v>0</v>
      </c>
      <c r="N774" s="125">
        <f t="shared" si="77"/>
        <v>0</v>
      </c>
      <c r="O774" s="125">
        <f t="shared" si="78"/>
        <v>0</v>
      </c>
      <c r="P774" s="269">
        <v>99.6</v>
      </c>
      <c r="Q774" s="270">
        <f t="shared" si="79"/>
        <v>0</v>
      </c>
      <c r="R774" s="119">
        <v>45628</v>
      </c>
      <c r="S774" s="119"/>
      <c r="T774" s="117">
        <f t="shared" si="75"/>
        <v>45629</v>
      </c>
      <c r="U774" s="117">
        <f t="shared" si="73"/>
        <v>45630</v>
      </c>
      <c r="V774" s="117" t="s">
        <v>560</v>
      </c>
      <c r="W774" s="162" t="s">
        <v>561</v>
      </c>
      <c r="X774" s="162" t="s">
        <v>561</v>
      </c>
      <c r="Y774" s="162"/>
      <c r="Z774" s="108"/>
      <c r="AA774" s="108"/>
      <c r="AB774" s="110"/>
      <c r="AC774" s="118"/>
    </row>
    <row r="775" spans="1:29" s="126" customFormat="1" ht="10.5" x14ac:dyDescent="0.2">
      <c r="A775" s="120" t="str">
        <f t="shared" si="76"/>
        <v>L50-E-12-12-27-90-MULT-9X29POUS271401</v>
      </c>
      <c r="B775" s="81">
        <v>45617</v>
      </c>
      <c r="C775" s="273" t="s">
        <v>1043</v>
      </c>
      <c r="D775" s="278" t="s">
        <v>362</v>
      </c>
      <c r="E775" s="108" t="s">
        <v>87</v>
      </c>
      <c r="F775" s="108" t="s">
        <v>1558</v>
      </c>
      <c r="G775" s="108">
        <v>30850664</v>
      </c>
      <c r="H775" s="183">
        <v>0</v>
      </c>
      <c r="I775" s="287">
        <v>25</v>
      </c>
      <c r="J775" s="111">
        <f>VLOOKUP(G775,'[2]Seguimiento WOS TROV'!$H:$L,5,0)</f>
        <v>25</v>
      </c>
      <c r="K775" s="116">
        <f>VLOOKUP(G775,'[2]Seguimiento WOS TROV'!$H:$M,6,0)</f>
        <v>0</v>
      </c>
      <c r="L775" s="116">
        <f>VLOOKUP(G775,'[2]Seguimiento WOS TROV'!$H:$N,7,0)</f>
        <v>0</v>
      </c>
      <c r="M775" s="116">
        <f>VLOOKUP(G775,'[2]Seguimiento WOS TROV'!$H:$O,8,0)</f>
        <v>0</v>
      </c>
      <c r="N775" s="125">
        <f t="shared" si="77"/>
        <v>0</v>
      </c>
      <c r="O775" s="125">
        <f t="shared" si="78"/>
        <v>0</v>
      </c>
      <c r="P775" s="269">
        <v>0</v>
      </c>
      <c r="Q775" s="270">
        <f t="shared" si="79"/>
        <v>0</v>
      </c>
      <c r="R775" s="119">
        <v>45628</v>
      </c>
      <c r="S775" s="119"/>
      <c r="T775" s="117">
        <f t="shared" si="75"/>
        <v>45629</v>
      </c>
      <c r="U775" s="117">
        <f t="shared" si="73"/>
        <v>45630</v>
      </c>
      <c r="V775" s="117" t="s">
        <v>560</v>
      </c>
      <c r="W775" s="162" t="s">
        <v>561</v>
      </c>
      <c r="X775" s="162" t="s">
        <v>561</v>
      </c>
      <c r="Y775" s="162"/>
      <c r="Z775" s="108"/>
      <c r="AA775" s="108"/>
      <c r="AB775" s="110"/>
      <c r="AC775" s="118"/>
    </row>
    <row r="776" spans="1:29" s="126" customFormat="1" ht="10.5" x14ac:dyDescent="0.2">
      <c r="A776" s="120" t="str">
        <f t="shared" si="76"/>
        <v>L50-E-12-06-27-90-MULT-9X9POUS270811</v>
      </c>
      <c r="B776" s="81">
        <v>45617</v>
      </c>
      <c r="C776" s="273" t="s">
        <v>1559</v>
      </c>
      <c r="D776" s="278" t="s">
        <v>362</v>
      </c>
      <c r="E776" s="108" t="s">
        <v>87</v>
      </c>
      <c r="F776" s="108" t="s">
        <v>1560</v>
      </c>
      <c r="G776" s="108">
        <v>30850667</v>
      </c>
      <c r="H776" s="183">
        <v>0</v>
      </c>
      <c r="I776" s="287">
        <v>7</v>
      </c>
      <c r="J776" s="111">
        <f>VLOOKUP(G776,'[2]Seguimiento WOS TROV'!$H:$L,5,0)</f>
        <v>7</v>
      </c>
      <c r="K776" s="116">
        <f>VLOOKUP(G776,'[2]Seguimiento WOS TROV'!$H:$M,6,0)</f>
        <v>0</v>
      </c>
      <c r="L776" s="116">
        <f>VLOOKUP(G776,'[2]Seguimiento WOS TROV'!$H:$N,7,0)</f>
        <v>0</v>
      </c>
      <c r="M776" s="116">
        <f>VLOOKUP(G776,'[2]Seguimiento WOS TROV'!$H:$O,8,0)</f>
        <v>0</v>
      </c>
      <c r="N776" s="125">
        <f t="shared" si="77"/>
        <v>0</v>
      </c>
      <c r="O776" s="125">
        <f t="shared" si="78"/>
        <v>0</v>
      </c>
      <c r="P776" s="269">
        <v>0</v>
      </c>
      <c r="Q776" s="270">
        <f t="shared" si="79"/>
        <v>0</v>
      </c>
      <c r="R776" s="119">
        <v>45628</v>
      </c>
      <c r="S776" s="119"/>
      <c r="T776" s="117">
        <f t="shared" si="75"/>
        <v>45629</v>
      </c>
      <c r="U776" s="117">
        <f t="shared" si="73"/>
        <v>45630</v>
      </c>
      <c r="V776" s="117" t="s">
        <v>560</v>
      </c>
      <c r="W776" s="162" t="s">
        <v>561</v>
      </c>
      <c r="X776" s="162" t="s">
        <v>561</v>
      </c>
      <c r="Y776" s="162"/>
      <c r="Z776" s="108"/>
      <c r="AA776" s="108"/>
      <c r="AB776" s="110"/>
      <c r="AC776" s="118"/>
    </row>
    <row r="777" spans="1:29" s="126" customFormat="1" ht="10.5" x14ac:dyDescent="0.2">
      <c r="A777" s="120" t="str">
        <f t="shared" si="76"/>
        <v>L50-E-12-12-27-90-MULT-25X45POUS271261</v>
      </c>
      <c r="B777" s="81">
        <v>45617</v>
      </c>
      <c r="C777" s="273" t="s">
        <v>1561</v>
      </c>
      <c r="D777" s="278" t="s">
        <v>362</v>
      </c>
      <c r="E777" s="108" t="s">
        <v>87</v>
      </c>
      <c r="F777" s="108" t="s">
        <v>1562</v>
      </c>
      <c r="G777" s="108">
        <v>30850669</v>
      </c>
      <c r="H777" s="183">
        <v>0</v>
      </c>
      <c r="I777" s="115">
        <v>4</v>
      </c>
      <c r="J777" s="111">
        <f>VLOOKUP(G777,'[2]Seguimiento WOS TROV'!$H:$L,5,0)</f>
        <v>4</v>
      </c>
      <c r="K777" s="116">
        <f>VLOOKUP(G777,'[2]Seguimiento WOS TROV'!$H:$M,6,0)</f>
        <v>0</v>
      </c>
      <c r="L777" s="116">
        <f>VLOOKUP(G777,'[2]Seguimiento WOS TROV'!$H:$N,7,0)</f>
        <v>0</v>
      </c>
      <c r="M777" s="116">
        <f>VLOOKUP(G777,'[2]Seguimiento WOS TROV'!$H:$O,8,0)</f>
        <v>0</v>
      </c>
      <c r="N777" s="125">
        <f t="shared" si="77"/>
        <v>0</v>
      </c>
      <c r="O777" s="125">
        <f t="shared" si="78"/>
        <v>0</v>
      </c>
      <c r="P777" s="269">
        <v>0</v>
      </c>
      <c r="Q777" s="270">
        <f t="shared" si="79"/>
        <v>0</v>
      </c>
      <c r="R777" s="119">
        <v>45628</v>
      </c>
      <c r="S777" s="119"/>
      <c r="T777" s="117">
        <f t="shared" si="75"/>
        <v>45629</v>
      </c>
      <c r="U777" s="117">
        <f t="shared" si="73"/>
        <v>45630</v>
      </c>
      <c r="V777" s="117" t="s">
        <v>560</v>
      </c>
      <c r="W777" s="162" t="s">
        <v>561</v>
      </c>
      <c r="X777" s="162" t="s">
        <v>561</v>
      </c>
      <c r="Y777" s="162"/>
      <c r="Z777" s="108"/>
      <c r="AA777" s="108"/>
      <c r="AB777" s="110"/>
      <c r="AC777" s="118"/>
    </row>
    <row r="778" spans="1:29" s="126" customFormat="1" ht="10.5" x14ac:dyDescent="0.2">
      <c r="A778" s="120" t="str">
        <f t="shared" si="76"/>
        <v>L50-E-12-12-27-90-MULT-40X40POUS270843</v>
      </c>
      <c r="B778" s="81">
        <v>45618</v>
      </c>
      <c r="C778" s="273" t="s">
        <v>1563</v>
      </c>
      <c r="D778" s="278" t="s">
        <v>362</v>
      </c>
      <c r="E778" s="108" t="s">
        <v>87</v>
      </c>
      <c r="F778" s="108" t="s">
        <v>1204</v>
      </c>
      <c r="G778" s="108">
        <v>30850672</v>
      </c>
      <c r="H778" s="183">
        <v>0</v>
      </c>
      <c r="I778" s="115">
        <v>1</v>
      </c>
      <c r="J778" s="111">
        <f>VLOOKUP(G778,'[2]Seguimiento WOS TROV'!$H:$L,5,0)</f>
        <v>1</v>
      </c>
      <c r="K778" s="116">
        <f>VLOOKUP(G778,'[2]Seguimiento WOS TROV'!$H:$M,6,0)</f>
        <v>0</v>
      </c>
      <c r="L778" s="116">
        <f>VLOOKUP(G778,'[2]Seguimiento WOS TROV'!$H:$N,7,0)</f>
        <v>0</v>
      </c>
      <c r="M778" s="116">
        <f>VLOOKUP(G778,'[2]Seguimiento WOS TROV'!$H:$O,8,0)</f>
        <v>0</v>
      </c>
      <c r="N778" s="125">
        <f t="shared" si="77"/>
        <v>0</v>
      </c>
      <c r="O778" s="125">
        <f t="shared" si="78"/>
        <v>0</v>
      </c>
      <c r="P778" s="269">
        <v>49.4</v>
      </c>
      <c r="Q778" s="270">
        <f t="shared" si="79"/>
        <v>0</v>
      </c>
      <c r="R778" s="119">
        <v>45628</v>
      </c>
      <c r="S778" s="119"/>
      <c r="T778" s="117">
        <f t="shared" si="75"/>
        <v>45629</v>
      </c>
      <c r="U778" s="117">
        <f t="shared" si="73"/>
        <v>45630</v>
      </c>
      <c r="V778" s="117" t="s">
        <v>560</v>
      </c>
      <c r="W778" s="162" t="s">
        <v>561</v>
      </c>
      <c r="X778" s="162" t="s">
        <v>561</v>
      </c>
      <c r="Y778" s="162"/>
      <c r="Z778" s="108"/>
      <c r="AA778" s="108"/>
      <c r="AB778" s="110"/>
      <c r="AC778" s="118"/>
    </row>
    <row r="779" spans="1:29" s="126" customFormat="1" ht="10.5" x14ac:dyDescent="0.2">
      <c r="A779" s="120" t="str">
        <f t="shared" si="76"/>
        <v>L50-E-12-08-30-90-MULT-120POUS270337</v>
      </c>
      <c r="B779" s="81">
        <v>45618</v>
      </c>
      <c r="C779" s="120" t="s">
        <v>1581</v>
      </c>
      <c r="D779" s="278" t="s">
        <v>362</v>
      </c>
      <c r="E779" s="108" t="s">
        <v>87</v>
      </c>
      <c r="F779" s="108" t="s">
        <v>749</v>
      </c>
      <c r="G779" s="108">
        <v>30850716</v>
      </c>
      <c r="H779" s="183" t="s">
        <v>749</v>
      </c>
      <c r="I779" s="115">
        <v>7</v>
      </c>
      <c r="J779" s="111">
        <f>VLOOKUP(G779,'[2]Seguimiento WOS TROV'!$H:$L,5,0)</f>
        <v>7</v>
      </c>
      <c r="K779" s="116">
        <f>VLOOKUP(G779,'[2]Seguimiento WOS TROV'!$H:$M,6,0)</f>
        <v>0</v>
      </c>
      <c r="L779" s="116">
        <f>VLOOKUP(G779,'[2]Seguimiento WOS TROV'!$H:$N,7,0)</f>
        <v>0</v>
      </c>
      <c r="M779" s="116">
        <f>VLOOKUP(G779,'[2]Seguimiento WOS TROV'!$H:$O,8,0)</f>
        <v>0</v>
      </c>
      <c r="N779" s="125">
        <f t="shared" si="77"/>
        <v>0</v>
      </c>
      <c r="O779" s="125">
        <f t="shared" si="78"/>
        <v>0</v>
      </c>
      <c r="P779" s="269">
        <v>0</v>
      </c>
      <c r="Q779" s="270">
        <f t="shared" si="79"/>
        <v>0</v>
      </c>
      <c r="R779" s="119">
        <v>45628</v>
      </c>
      <c r="S779" s="119"/>
      <c r="T779" s="117">
        <f t="shared" si="75"/>
        <v>45629</v>
      </c>
      <c r="U779" s="117">
        <f t="shared" si="73"/>
        <v>45630</v>
      </c>
      <c r="V779" s="117" t="s">
        <v>560</v>
      </c>
      <c r="W779" s="162" t="s">
        <v>561</v>
      </c>
      <c r="X779" s="162" t="s">
        <v>561</v>
      </c>
      <c r="Y779" s="162" t="e">
        <f>VLOOKUP(G779,[4]Sheet14!$A:$A,1,0)</f>
        <v>#N/A</v>
      </c>
      <c r="Z779" s="108"/>
      <c r="AA779" s="108"/>
      <c r="AB779" s="110"/>
      <c r="AC779" s="118"/>
    </row>
    <row r="780" spans="1:29" s="126" customFormat="1" ht="10.5" x14ac:dyDescent="0.2">
      <c r="A780" s="120" t="str">
        <f t="shared" si="76"/>
        <v>L50-I-12-08-27-90-MULT-25X75POUS270337</v>
      </c>
      <c r="B780" s="81">
        <v>45618</v>
      </c>
      <c r="C780" s="120" t="s">
        <v>1582</v>
      </c>
      <c r="D780" s="278" t="s">
        <v>361</v>
      </c>
      <c r="E780" s="108" t="s">
        <v>87</v>
      </c>
      <c r="F780" s="108" t="s">
        <v>749</v>
      </c>
      <c r="G780" s="108">
        <v>30850717</v>
      </c>
      <c r="H780" s="183" t="s">
        <v>749</v>
      </c>
      <c r="I780" s="115">
        <v>3</v>
      </c>
      <c r="J780" s="111">
        <f>VLOOKUP(G780,'[2]Seguimiento WOS TROV'!$H:$L,5,0)</f>
        <v>3</v>
      </c>
      <c r="K780" s="116">
        <f>VLOOKUP(G780,'[2]Seguimiento WOS TROV'!$H:$M,6,0)</f>
        <v>0</v>
      </c>
      <c r="L780" s="116">
        <f>VLOOKUP(G780,'[2]Seguimiento WOS TROV'!$H:$N,7,0)</f>
        <v>0</v>
      </c>
      <c r="M780" s="116">
        <f>VLOOKUP(G780,'[2]Seguimiento WOS TROV'!$H:$O,8,0)</f>
        <v>0</v>
      </c>
      <c r="N780" s="125">
        <f t="shared" si="77"/>
        <v>0</v>
      </c>
      <c r="O780" s="125">
        <f t="shared" si="78"/>
        <v>0</v>
      </c>
      <c r="P780" s="269">
        <v>0</v>
      </c>
      <c r="Q780" s="270">
        <f t="shared" si="79"/>
        <v>0</v>
      </c>
      <c r="R780" s="119">
        <v>45628</v>
      </c>
      <c r="S780" s="119"/>
      <c r="T780" s="117">
        <f t="shared" si="75"/>
        <v>45629</v>
      </c>
      <c r="U780" s="117">
        <f t="shared" si="73"/>
        <v>45630</v>
      </c>
      <c r="V780" s="117" t="s">
        <v>560</v>
      </c>
      <c r="W780" s="162" t="s">
        <v>561</v>
      </c>
      <c r="X780" s="162" t="s">
        <v>561</v>
      </c>
      <c r="Y780" s="162"/>
      <c r="Z780" s="108"/>
      <c r="AA780" s="108"/>
      <c r="AB780" s="110"/>
      <c r="AC780" s="118"/>
    </row>
    <row r="781" spans="1:29" s="126" customFormat="1" ht="10.5" x14ac:dyDescent="0.2">
      <c r="A781" s="120" t="str">
        <f t="shared" si="76"/>
        <v>L50-I-12-08-30-90-MULT-25X75POUS270853</v>
      </c>
      <c r="B781" s="81">
        <v>45618</v>
      </c>
      <c r="C781" s="120" t="s">
        <v>715</v>
      </c>
      <c r="D781" s="278" t="s">
        <v>361</v>
      </c>
      <c r="E781" s="108" t="s">
        <v>87</v>
      </c>
      <c r="F781" s="108" t="s">
        <v>1217</v>
      </c>
      <c r="G781" s="108">
        <v>30850718</v>
      </c>
      <c r="H781" s="183">
        <v>0</v>
      </c>
      <c r="I781" s="115">
        <v>2</v>
      </c>
      <c r="J781" s="111">
        <f>VLOOKUP(G781,'[2]Seguimiento WOS TROV'!$H:$L,5,0)</f>
        <v>2</v>
      </c>
      <c r="K781" s="116">
        <f>VLOOKUP(G781,'[2]Seguimiento WOS TROV'!$H:$M,6,0)</f>
        <v>0</v>
      </c>
      <c r="L781" s="116">
        <f>VLOOKUP(G781,'[2]Seguimiento WOS TROV'!$H:$N,7,0)</f>
        <v>0</v>
      </c>
      <c r="M781" s="116">
        <f>VLOOKUP(G781,'[2]Seguimiento WOS TROV'!$H:$O,8,0)</f>
        <v>0</v>
      </c>
      <c r="N781" s="125">
        <f t="shared" si="77"/>
        <v>0</v>
      </c>
      <c r="O781" s="125">
        <f t="shared" si="78"/>
        <v>0</v>
      </c>
      <c r="P781" s="269">
        <v>46.88</v>
      </c>
      <c r="Q781" s="270">
        <f t="shared" si="79"/>
        <v>0</v>
      </c>
      <c r="R781" s="119">
        <v>45628</v>
      </c>
      <c r="S781" s="119"/>
      <c r="T781" s="117">
        <f t="shared" si="75"/>
        <v>45629</v>
      </c>
      <c r="U781" s="117">
        <f t="shared" si="73"/>
        <v>45630</v>
      </c>
      <c r="V781" s="117" t="s">
        <v>560</v>
      </c>
      <c r="W781" s="162" t="s">
        <v>561</v>
      </c>
      <c r="X781" s="162" t="s">
        <v>561</v>
      </c>
      <c r="Y781" s="162"/>
      <c r="Z781" s="108"/>
      <c r="AA781" s="108"/>
      <c r="AB781" s="110"/>
      <c r="AC781" s="118"/>
    </row>
    <row r="782" spans="1:29" s="126" customFormat="1" ht="10.5" x14ac:dyDescent="0.2">
      <c r="A782" s="120" t="str">
        <f t="shared" si="76"/>
        <v>L50-E-12-12-30-90-MULT-9X59POUS270712</v>
      </c>
      <c r="B782" s="81">
        <v>45621</v>
      </c>
      <c r="C782" s="120" t="s">
        <v>1586</v>
      </c>
      <c r="D782" s="278" t="s">
        <v>362</v>
      </c>
      <c r="E782" s="108" t="s">
        <v>87</v>
      </c>
      <c r="F782" s="108" t="s">
        <v>1150</v>
      </c>
      <c r="G782" s="108">
        <v>30850720</v>
      </c>
      <c r="H782" s="183">
        <v>0</v>
      </c>
      <c r="I782" s="115">
        <v>68</v>
      </c>
      <c r="J782" s="111">
        <f>VLOOKUP(G782,'[2]Seguimiento WOS TROV'!$H:$L,5,0)</f>
        <v>68</v>
      </c>
      <c r="K782" s="116">
        <f>VLOOKUP(G782,'[2]Seguimiento WOS TROV'!$H:$M,6,0)</f>
        <v>0</v>
      </c>
      <c r="L782" s="116">
        <f>VLOOKUP(G782,'[2]Seguimiento WOS TROV'!$H:$N,7,0)</f>
        <v>0</v>
      </c>
      <c r="M782" s="116">
        <f>VLOOKUP(G782,'[2]Seguimiento WOS TROV'!$H:$O,8,0)</f>
        <v>0</v>
      </c>
      <c r="N782" s="125">
        <f t="shared" si="77"/>
        <v>0</v>
      </c>
      <c r="O782" s="125">
        <f t="shared" si="78"/>
        <v>0</v>
      </c>
      <c r="P782" s="269">
        <v>0</v>
      </c>
      <c r="Q782" s="270">
        <f t="shared" si="79"/>
        <v>0</v>
      </c>
      <c r="R782" s="119">
        <v>45628</v>
      </c>
      <c r="S782" s="119"/>
      <c r="T782" s="117">
        <f t="shared" si="75"/>
        <v>45629</v>
      </c>
      <c r="U782" s="117">
        <f t="shared" si="73"/>
        <v>45630</v>
      </c>
      <c r="V782" s="117" t="s">
        <v>560</v>
      </c>
      <c r="W782" s="162" t="s">
        <v>561</v>
      </c>
      <c r="X782" s="162" t="s">
        <v>561</v>
      </c>
      <c r="Y782" s="162" t="e">
        <f>VLOOKUP(G782,[4]Sheet14!$A:$A,1,0)</f>
        <v>#N/A</v>
      </c>
      <c r="Z782" s="108"/>
      <c r="AA782" s="108"/>
      <c r="AB782" s="110"/>
      <c r="AC782" s="118"/>
    </row>
    <row r="783" spans="1:29" s="126" customFormat="1" ht="10.5" x14ac:dyDescent="0.2">
      <c r="A783" s="120" t="str">
        <f t="shared" si="76"/>
        <v>L50-E-12-06-40-90-MULT-9X9POUS271243</v>
      </c>
      <c r="B783" s="81">
        <v>45621</v>
      </c>
      <c r="C783" s="120" t="s">
        <v>1590</v>
      </c>
      <c r="D783" s="278" t="s">
        <v>362</v>
      </c>
      <c r="E783" s="108" t="s">
        <v>87</v>
      </c>
      <c r="F783" s="108" t="s">
        <v>1589</v>
      </c>
      <c r="G783" s="108">
        <v>30850723</v>
      </c>
      <c r="H783" s="183">
        <v>0</v>
      </c>
      <c r="I783" s="115">
        <v>16</v>
      </c>
      <c r="J783" s="111">
        <f>VLOOKUP(G783,'[2]Seguimiento WOS TROV'!$H:$L,5,0)</f>
        <v>16</v>
      </c>
      <c r="K783" s="116">
        <f>VLOOKUP(G783,'[2]Seguimiento WOS TROV'!$H:$M,6,0)</f>
        <v>0</v>
      </c>
      <c r="L783" s="116">
        <f>VLOOKUP(G783,'[2]Seguimiento WOS TROV'!$H:$N,7,0)</f>
        <v>0</v>
      </c>
      <c r="M783" s="116">
        <f>VLOOKUP(G783,'[2]Seguimiento WOS TROV'!$H:$O,8,0)</f>
        <v>0</v>
      </c>
      <c r="N783" s="125">
        <f t="shared" si="77"/>
        <v>0</v>
      </c>
      <c r="O783" s="125">
        <f t="shared" si="78"/>
        <v>0</v>
      </c>
      <c r="P783" s="269">
        <v>0</v>
      </c>
      <c r="Q783" s="270">
        <f t="shared" si="79"/>
        <v>0</v>
      </c>
      <c r="R783" s="119">
        <v>45628</v>
      </c>
      <c r="S783" s="119"/>
      <c r="T783" s="117">
        <f t="shared" si="75"/>
        <v>45629</v>
      </c>
      <c r="U783" s="117">
        <f t="shared" si="73"/>
        <v>45630</v>
      </c>
      <c r="V783" s="117" t="s">
        <v>560</v>
      </c>
      <c r="W783" s="162" t="s">
        <v>561</v>
      </c>
      <c r="X783" s="162" t="s">
        <v>561</v>
      </c>
      <c r="Y783" s="162" t="e">
        <f>VLOOKUP(G783,[4]Sheet14!$A:$A,1,0)</f>
        <v>#N/A</v>
      </c>
      <c r="Z783" s="108"/>
      <c r="AA783" s="108"/>
      <c r="AB783" s="110"/>
      <c r="AC783" s="118"/>
    </row>
    <row r="784" spans="1:29" s="126" customFormat="1" ht="10.5" x14ac:dyDescent="0.2">
      <c r="A784" s="120" t="str">
        <f t="shared" si="76"/>
        <v>L50-E-12-12-27-80-MULT-9X17POUS271229</v>
      </c>
      <c r="B784" s="81">
        <v>45621</v>
      </c>
      <c r="C784" s="120" t="s">
        <v>1593</v>
      </c>
      <c r="D784" s="278" t="s">
        <v>362</v>
      </c>
      <c r="E784" s="108" t="s">
        <v>87</v>
      </c>
      <c r="F784" s="108" t="s">
        <v>1594</v>
      </c>
      <c r="G784" s="108">
        <v>30850725</v>
      </c>
      <c r="H784" s="183">
        <v>0</v>
      </c>
      <c r="I784" s="115">
        <v>12</v>
      </c>
      <c r="J784" s="111">
        <f>VLOOKUP(G784,'[2]Seguimiento WOS TROV'!$H:$L,5,0)</f>
        <v>12</v>
      </c>
      <c r="K784" s="116">
        <f>VLOOKUP(G784,'[2]Seguimiento WOS TROV'!$H:$M,6,0)</f>
        <v>0</v>
      </c>
      <c r="L784" s="116">
        <f>VLOOKUP(G784,'[2]Seguimiento WOS TROV'!$H:$N,7,0)</f>
        <v>0</v>
      </c>
      <c r="M784" s="116">
        <f>VLOOKUP(G784,'[2]Seguimiento WOS TROV'!$H:$O,8,0)</f>
        <v>0</v>
      </c>
      <c r="N784" s="125">
        <f t="shared" si="77"/>
        <v>0</v>
      </c>
      <c r="O784" s="125">
        <f t="shared" si="78"/>
        <v>0</v>
      </c>
      <c r="P784" s="269">
        <v>0</v>
      </c>
      <c r="Q784" s="270">
        <f t="shared" si="79"/>
        <v>0</v>
      </c>
      <c r="R784" s="119">
        <v>45628</v>
      </c>
      <c r="S784" s="119"/>
      <c r="T784" s="117">
        <f t="shared" si="75"/>
        <v>45629</v>
      </c>
      <c r="U784" s="117">
        <f t="shared" si="73"/>
        <v>45630</v>
      </c>
      <c r="V784" s="117" t="s">
        <v>560</v>
      </c>
      <c r="W784" s="162" t="s">
        <v>561</v>
      </c>
      <c r="X784" s="162" t="s">
        <v>561</v>
      </c>
      <c r="Y784" s="162" t="e">
        <f>VLOOKUP(G784,[4]Sheet14!$A:$A,1,0)</f>
        <v>#N/A</v>
      </c>
      <c r="Z784" s="108"/>
      <c r="AA784" s="108"/>
      <c r="AB784" s="110"/>
      <c r="AC784" s="118"/>
    </row>
    <row r="785" spans="1:29" s="126" customFormat="1" ht="10.5" x14ac:dyDescent="0.2">
      <c r="A785" s="120" t="str">
        <f t="shared" si="76"/>
        <v>L50-E-12-12-30-90-MULT-15X35POUS270490</v>
      </c>
      <c r="B785" s="81">
        <v>45621</v>
      </c>
      <c r="C785" s="120" t="s">
        <v>1599</v>
      </c>
      <c r="D785" s="278" t="s">
        <v>362</v>
      </c>
      <c r="E785" s="108" t="s">
        <v>87</v>
      </c>
      <c r="F785" s="108" t="s">
        <v>1600</v>
      </c>
      <c r="G785" s="108">
        <v>30850729</v>
      </c>
      <c r="H785" s="183">
        <v>0</v>
      </c>
      <c r="I785" s="115">
        <v>3</v>
      </c>
      <c r="J785" s="111">
        <f>VLOOKUP(G785,'[2]Seguimiento WOS TROV'!$H:$L,5,0)</f>
        <v>3</v>
      </c>
      <c r="K785" s="116">
        <f>VLOOKUP(G785,'[2]Seguimiento WOS TROV'!$H:$M,6,0)</f>
        <v>0</v>
      </c>
      <c r="L785" s="116">
        <f>VLOOKUP(G785,'[2]Seguimiento WOS TROV'!$H:$N,7,0)</f>
        <v>0</v>
      </c>
      <c r="M785" s="116">
        <f>VLOOKUP(G785,'[2]Seguimiento WOS TROV'!$H:$O,8,0)</f>
        <v>0</v>
      </c>
      <c r="N785" s="125">
        <f t="shared" si="77"/>
        <v>0</v>
      </c>
      <c r="O785" s="125">
        <f t="shared" si="78"/>
        <v>0</v>
      </c>
      <c r="P785" s="269">
        <v>0</v>
      </c>
      <c r="Q785" s="270">
        <f t="shared" si="79"/>
        <v>0</v>
      </c>
      <c r="R785" s="119">
        <v>45628</v>
      </c>
      <c r="S785" s="119"/>
      <c r="T785" s="117">
        <f t="shared" si="75"/>
        <v>45629</v>
      </c>
      <c r="U785" s="117">
        <f t="shared" si="73"/>
        <v>45630</v>
      </c>
      <c r="V785" s="117" t="s">
        <v>560</v>
      </c>
      <c r="W785" s="162" t="s">
        <v>561</v>
      </c>
      <c r="X785" s="162" t="s">
        <v>561</v>
      </c>
      <c r="Y785" s="162"/>
      <c r="Z785" s="108"/>
      <c r="AA785" s="108"/>
      <c r="AB785" s="110"/>
      <c r="AC785" s="118"/>
    </row>
    <row r="786" spans="1:29" s="126" customFormat="1" ht="40" x14ac:dyDescent="0.2">
      <c r="A786" s="120" t="str">
        <f t="shared" si="76"/>
        <v>L50-E-12-08-30-90-MULT-ASYMPOUS270166</v>
      </c>
      <c r="B786" s="81">
        <v>45621</v>
      </c>
      <c r="C786" s="120" t="s">
        <v>1591</v>
      </c>
      <c r="D786" s="278" t="s">
        <v>362</v>
      </c>
      <c r="E786" s="108" t="s">
        <v>87</v>
      </c>
      <c r="F786" s="108" t="s">
        <v>1148</v>
      </c>
      <c r="G786" s="108">
        <v>30850735</v>
      </c>
      <c r="H786" s="183">
        <v>0</v>
      </c>
      <c r="I786" s="115">
        <v>2</v>
      </c>
      <c r="J786" s="111">
        <f>VLOOKUP(G786,'[2]Seguimiento WOS TROV'!$H:$L,5,0)</f>
        <v>2</v>
      </c>
      <c r="K786" s="116">
        <f>VLOOKUP(G786,'[2]Seguimiento WOS TROV'!$H:$M,6,0)</f>
        <v>0</v>
      </c>
      <c r="L786" s="116">
        <f>VLOOKUP(G786,'[2]Seguimiento WOS TROV'!$H:$N,7,0)</f>
        <v>0</v>
      </c>
      <c r="M786" s="116">
        <f>VLOOKUP(G786,'[2]Seguimiento WOS TROV'!$H:$O,8,0)</f>
        <v>0</v>
      </c>
      <c r="N786" s="125">
        <f t="shared" si="77"/>
        <v>0</v>
      </c>
      <c r="O786" s="125">
        <f t="shared" si="78"/>
        <v>0</v>
      </c>
      <c r="P786" s="269">
        <v>0</v>
      </c>
      <c r="Q786" s="270">
        <f t="shared" si="79"/>
        <v>0</v>
      </c>
      <c r="R786" s="119">
        <v>45628</v>
      </c>
      <c r="S786" s="119"/>
      <c r="T786" s="117">
        <f t="shared" si="75"/>
        <v>45629</v>
      </c>
      <c r="U786" s="117">
        <f t="shared" si="73"/>
        <v>45630</v>
      </c>
      <c r="V786" s="117" t="s">
        <v>560</v>
      </c>
      <c r="W786" s="162" t="s">
        <v>561</v>
      </c>
      <c r="X786" s="162" t="s">
        <v>561</v>
      </c>
      <c r="Y786" s="162" t="e">
        <f>VLOOKUP(G786,[4]Sheet14!$A:$A,1,0)</f>
        <v>#N/A</v>
      </c>
      <c r="Z786" s="108"/>
      <c r="AA786" s="108"/>
      <c r="AB786" s="110"/>
      <c r="AC786" s="118" t="s">
        <v>1863</v>
      </c>
    </row>
    <row r="787" spans="1:29" s="126" customFormat="1" ht="10.5" x14ac:dyDescent="0.2">
      <c r="A787" s="120" t="str">
        <f t="shared" si="76"/>
        <v>L50-E-12-10-50-80-MULT-25X45POUS270753</v>
      </c>
      <c r="B787" s="81">
        <v>45621</v>
      </c>
      <c r="C787" s="120" t="s">
        <v>1605</v>
      </c>
      <c r="D787" s="278" t="s">
        <v>362</v>
      </c>
      <c r="E787" s="108" t="s">
        <v>87</v>
      </c>
      <c r="F787" s="108" t="s">
        <v>1597</v>
      </c>
      <c r="G787" s="108">
        <v>30850736</v>
      </c>
      <c r="H787" s="183">
        <v>0</v>
      </c>
      <c r="I787" s="115">
        <v>2</v>
      </c>
      <c r="J787" s="111">
        <f>VLOOKUP(G787,'[2]Seguimiento WOS TROV'!$H:$L,5,0)</f>
        <v>2</v>
      </c>
      <c r="K787" s="116">
        <f>VLOOKUP(G787,'[2]Seguimiento WOS TROV'!$H:$M,6,0)</f>
        <v>0</v>
      </c>
      <c r="L787" s="116">
        <f>VLOOKUP(G787,'[2]Seguimiento WOS TROV'!$H:$N,7,0)</f>
        <v>0</v>
      </c>
      <c r="M787" s="116">
        <f>VLOOKUP(G787,'[2]Seguimiento WOS TROV'!$H:$O,8,0)</f>
        <v>0</v>
      </c>
      <c r="N787" s="125">
        <f t="shared" si="77"/>
        <v>0</v>
      </c>
      <c r="O787" s="125">
        <f t="shared" si="78"/>
        <v>0</v>
      </c>
      <c r="P787" s="269">
        <v>0</v>
      </c>
      <c r="Q787" s="270">
        <f t="shared" si="79"/>
        <v>0</v>
      </c>
      <c r="R787" s="119">
        <v>45628</v>
      </c>
      <c r="S787" s="119"/>
      <c r="T787" s="117">
        <f t="shared" si="75"/>
        <v>45629</v>
      </c>
      <c r="U787" s="117">
        <f t="shared" si="73"/>
        <v>45630</v>
      </c>
      <c r="V787" s="117" t="s">
        <v>560</v>
      </c>
      <c r="W787" s="162" t="s">
        <v>561</v>
      </c>
      <c r="X787" s="162" t="s">
        <v>561</v>
      </c>
      <c r="Y787" s="162" t="e">
        <f>VLOOKUP(G787,[4]Sheet14!$A:$A,1,0)</f>
        <v>#N/A</v>
      </c>
      <c r="Z787" s="108"/>
      <c r="AA787" s="108"/>
      <c r="AB787" s="110"/>
      <c r="AC787" s="118"/>
    </row>
    <row r="788" spans="1:29" s="126" customFormat="1" ht="10.5" x14ac:dyDescent="0.2">
      <c r="A788" s="120" t="str">
        <f t="shared" si="76"/>
        <v>L50-I-12-12-30-80-MULT-9X59POUS271322</v>
      </c>
      <c r="B788" s="81">
        <v>45621</v>
      </c>
      <c r="C788" s="120" t="s">
        <v>826</v>
      </c>
      <c r="D788" s="278" t="s">
        <v>361</v>
      </c>
      <c r="E788" s="108" t="s">
        <v>87</v>
      </c>
      <c r="F788" s="108" t="s">
        <v>1610</v>
      </c>
      <c r="G788" s="108">
        <v>30850740</v>
      </c>
      <c r="H788" s="183">
        <v>0</v>
      </c>
      <c r="I788" s="115">
        <v>120</v>
      </c>
      <c r="J788" s="111">
        <f>VLOOKUP(G788,'[2]Seguimiento WOS TROV'!$H:$L,5,0)</f>
        <v>120</v>
      </c>
      <c r="K788" s="116">
        <f>VLOOKUP(G788,'[2]Seguimiento WOS TROV'!$H:$M,6,0)</f>
        <v>0</v>
      </c>
      <c r="L788" s="116">
        <f>VLOOKUP(G788,'[2]Seguimiento WOS TROV'!$H:$N,7,0)</f>
        <v>0</v>
      </c>
      <c r="M788" s="116">
        <f>VLOOKUP(G788,'[2]Seguimiento WOS TROV'!$H:$O,8,0)</f>
        <v>0</v>
      </c>
      <c r="N788" s="125">
        <f t="shared" si="77"/>
        <v>0</v>
      </c>
      <c r="O788" s="125">
        <f t="shared" si="78"/>
        <v>0</v>
      </c>
      <c r="P788" s="269">
        <v>47.24</v>
      </c>
      <c r="Q788" s="270">
        <f t="shared" si="79"/>
        <v>0</v>
      </c>
      <c r="R788" s="119">
        <v>45628</v>
      </c>
      <c r="S788" s="119"/>
      <c r="T788" s="117">
        <f t="shared" si="75"/>
        <v>45629</v>
      </c>
      <c r="U788" s="117">
        <f t="shared" si="73"/>
        <v>45630</v>
      </c>
      <c r="V788" s="117" t="s">
        <v>560</v>
      </c>
      <c r="W788" s="162" t="s">
        <v>561</v>
      </c>
      <c r="X788" s="162" t="s">
        <v>561</v>
      </c>
      <c r="Y788" s="162" t="e">
        <f>VLOOKUP(G788,[4]Sheet14!$A:$A,1,0)</f>
        <v>#N/A</v>
      </c>
      <c r="Z788" s="108"/>
      <c r="AA788" s="108"/>
      <c r="AB788" s="110"/>
      <c r="AC788" s="118"/>
    </row>
    <row r="789" spans="1:29" s="126" customFormat="1" ht="10.5" x14ac:dyDescent="0.2">
      <c r="A789" s="120" t="str">
        <f t="shared" si="76"/>
        <v>L50-I-12-06-22-80-MULT-9X29POUS270429</v>
      </c>
      <c r="B789" s="81">
        <v>45621</v>
      </c>
      <c r="C789" s="120" t="s">
        <v>451</v>
      </c>
      <c r="D789" s="278" t="s">
        <v>361</v>
      </c>
      <c r="E789" s="108" t="s">
        <v>87</v>
      </c>
      <c r="F789" s="108" t="s">
        <v>722</v>
      </c>
      <c r="G789" s="108">
        <v>30850741</v>
      </c>
      <c r="H789" s="183">
        <v>0</v>
      </c>
      <c r="I789" s="115">
        <v>97</v>
      </c>
      <c r="J789" s="111">
        <f>VLOOKUP(G789,'[2]Seguimiento WOS TROV'!$H:$L,5,0)</f>
        <v>97</v>
      </c>
      <c r="K789" s="116">
        <f>VLOOKUP(G789,'[2]Seguimiento WOS TROV'!$H:$M,6,0)</f>
        <v>0</v>
      </c>
      <c r="L789" s="116">
        <f>VLOOKUP(G789,'[2]Seguimiento WOS TROV'!$H:$N,7,0)</f>
        <v>0</v>
      </c>
      <c r="M789" s="116">
        <f>VLOOKUP(G789,'[2]Seguimiento WOS TROV'!$H:$O,8,0)</f>
        <v>0</v>
      </c>
      <c r="N789" s="125">
        <f t="shared" si="77"/>
        <v>0</v>
      </c>
      <c r="O789" s="125">
        <f t="shared" si="78"/>
        <v>0</v>
      </c>
      <c r="P789" s="269">
        <v>0</v>
      </c>
      <c r="Q789" s="270">
        <f t="shared" si="79"/>
        <v>0</v>
      </c>
      <c r="R789" s="119">
        <v>45628</v>
      </c>
      <c r="S789" s="119"/>
      <c r="T789" s="117">
        <f t="shared" si="75"/>
        <v>45629</v>
      </c>
      <c r="U789" s="117">
        <f t="shared" si="73"/>
        <v>45630</v>
      </c>
      <c r="V789" s="117" t="s">
        <v>560</v>
      </c>
      <c r="W789" s="162" t="s">
        <v>561</v>
      </c>
      <c r="X789" s="162" t="s">
        <v>561</v>
      </c>
      <c r="Y789" s="162"/>
      <c r="Z789" s="108"/>
      <c r="AA789" s="108"/>
      <c r="AB789" s="110"/>
      <c r="AC789" s="118"/>
    </row>
    <row r="790" spans="1:29" s="126" customFormat="1" ht="10.5" x14ac:dyDescent="0.2">
      <c r="A790" s="120" t="str">
        <f t="shared" si="76"/>
        <v>L50-I-12-10-35-90-MULT-15X23POUS270937</v>
      </c>
      <c r="B790" s="81">
        <v>45621</v>
      </c>
      <c r="C790" s="120" t="s">
        <v>1612</v>
      </c>
      <c r="D790" s="278" t="s">
        <v>361</v>
      </c>
      <c r="E790" s="108" t="s">
        <v>87</v>
      </c>
      <c r="F790" s="108" t="s">
        <v>1536</v>
      </c>
      <c r="G790" s="108">
        <v>30850743</v>
      </c>
      <c r="H790" s="183">
        <v>0</v>
      </c>
      <c r="I790" s="115">
        <v>64</v>
      </c>
      <c r="J790" s="111">
        <f>VLOOKUP(G790,'[2]Seguimiento WOS TROV'!$H:$L,5,0)</f>
        <v>64</v>
      </c>
      <c r="K790" s="116">
        <f>VLOOKUP(G790,'[2]Seguimiento WOS TROV'!$H:$M,6,0)</f>
        <v>0</v>
      </c>
      <c r="L790" s="116">
        <f>VLOOKUP(G790,'[2]Seguimiento WOS TROV'!$H:$N,7,0)</f>
        <v>0</v>
      </c>
      <c r="M790" s="116">
        <f>VLOOKUP(G790,'[2]Seguimiento WOS TROV'!$H:$O,8,0)</f>
        <v>0</v>
      </c>
      <c r="N790" s="125">
        <f t="shared" si="77"/>
        <v>0</v>
      </c>
      <c r="O790" s="125">
        <f t="shared" si="78"/>
        <v>0</v>
      </c>
      <c r="P790" s="269">
        <v>0</v>
      </c>
      <c r="Q790" s="270">
        <f t="shared" si="79"/>
        <v>0</v>
      </c>
      <c r="R790" s="119">
        <v>45628</v>
      </c>
      <c r="S790" s="119"/>
      <c r="T790" s="117">
        <f t="shared" si="75"/>
        <v>45629</v>
      </c>
      <c r="U790" s="117">
        <f t="shared" ref="U790:U853" si="80">WORKDAY(T790,1)</f>
        <v>45630</v>
      </c>
      <c r="V790" s="117" t="s">
        <v>560</v>
      </c>
      <c r="W790" s="162" t="s">
        <v>561</v>
      </c>
      <c r="X790" s="162" t="s">
        <v>561</v>
      </c>
      <c r="Y790" s="162" t="e">
        <f>VLOOKUP(G790,[4]Sheet14!$A:$A,1,0)</f>
        <v>#N/A</v>
      </c>
      <c r="Z790" s="108"/>
      <c r="AA790" s="108"/>
      <c r="AB790" s="110"/>
      <c r="AC790" s="118"/>
    </row>
    <row r="791" spans="1:29" s="126" customFormat="1" ht="10.5" x14ac:dyDescent="0.2">
      <c r="A791" s="120" t="str">
        <f t="shared" si="76"/>
        <v>L50-E-12-12-40-80-MULT-9X59POUS271018</v>
      </c>
      <c r="B791" s="81">
        <v>45621</v>
      </c>
      <c r="C791" s="120" t="s">
        <v>1587</v>
      </c>
      <c r="D791" s="278" t="s">
        <v>362</v>
      </c>
      <c r="E791" s="108" t="s">
        <v>87</v>
      </c>
      <c r="F791" s="108" t="s">
        <v>1146</v>
      </c>
      <c r="G791" s="108">
        <v>30850721</v>
      </c>
      <c r="H791" s="183">
        <v>0</v>
      </c>
      <c r="I791" s="115">
        <v>21</v>
      </c>
      <c r="J791" s="111">
        <f>VLOOKUP(G791,'[2]Seguimiento WOS TROV'!$H:$L,5,0)</f>
        <v>21</v>
      </c>
      <c r="K791" s="116">
        <f>VLOOKUP(G791,'[2]Seguimiento WOS TROV'!$H:$M,6,0)</f>
        <v>0</v>
      </c>
      <c r="L791" s="116">
        <f>VLOOKUP(G791,'[2]Seguimiento WOS TROV'!$H:$N,7,0)</f>
        <v>0</v>
      </c>
      <c r="M791" s="116">
        <f>VLOOKUP(G791,'[2]Seguimiento WOS TROV'!$H:$O,8,0)</f>
        <v>0</v>
      </c>
      <c r="N791" s="125">
        <f t="shared" si="77"/>
        <v>0</v>
      </c>
      <c r="O791" s="125">
        <f t="shared" si="78"/>
        <v>0</v>
      </c>
      <c r="P791" s="269">
        <v>47.49</v>
      </c>
      <c r="Q791" s="270">
        <f t="shared" si="79"/>
        <v>0</v>
      </c>
      <c r="R791" s="119">
        <v>45629</v>
      </c>
      <c r="S791" s="119"/>
      <c r="T791" s="117">
        <f t="shared" si="75"/>
        <v>45630</v>
      </c>
      <c r="U791" s="117">
        <f t="shared" si="80"/>
        <v>45631</v>
      </c>
      <c r="V791" s="117" t="s">
        <v>560</v>
      </c>
      <c r="W791" s="162" t="s">
        <v>561</v>
      </c>
      <c r="X791" s="162" t="s">
        <v>561</v>
      </c>
      <c r="Y791" s="162"/>
      <c r="Z791" s="108"/>
      <c r="AA791" s="108"/>
      <c r="AB791" s="110"/>
      <c r="AC791" s="118"/>
    </row>
    <row r="792" spans="1:29" s="126" customFormat="1" ht="10.5" x14ac:dyDescent="0.2">
      <c r="A792" s="120" t="str">
        <f t="shared" si="76"/>
        <v>L50-E-12-08-30-90-MULT-ASYMPOUS270903</v>
      </c>
      <c r="B792" s="81">
        <v>45621</v>
      </c>
      <c r="C792" s="120" t="s">
        <v>1591</v>
      </c>
      <c r="D792" s="278" t="s">
        <v>362</v>
      </c>
      <c r="E792" s="108" t="s">
        <v>87</v>
      </c>
      <c r="F792" s="108" t="s">
        <v>1592</v>
      </c>
      <c r="G792" s="108">
        <v>30850724</v>
      </c>
      <c r="H792" s="183">
        <v>0</v>
      </c>
      <c r="I792" s="115">
        <v>14</v>
      </c>
      <c r="J792" s="111">
        <f>VLOOKUP(G792,'[2]Seguimiento WOS TROV'!$H:$L,5,0)</f>
        <v>14</v>
      </c>
      <c r="K792" s="116">
        <f>VLOOKUP(G792,'[2]Seguimiento WOS TROV'!$H:$M,6,0)</f>
        <v>0</v>
      </c>
      <c r="L792" s="116">
        <f>VLOOKUP(G792,'[2]Seguimiento WOS TROV'!$H:$N,7,0)</f>
        <v>0</v>
      </c>
      <c r="M792" s="116">
        <f>VLOOKUP(G792,'[2]Seguimiento WOS TROV'!$H:$O,8,0)</f>
        <v>0</v>
      </c>
      <c r="N792" s="125">
        <f t="shared" si="77"/>
        <v>0</v>
      </c>
      <c r="O792" s="125">
        <f t="shared" si="78"/>
        <v>0</v>
      </c>
      <c r="P792" s="269">
        <v>0</v>
      </c>
      <c r="Q792" s="270">
        <f t="shared" si="79"/>
        <v>0</v>
      </c>
      <c r="R792" s="119">
        <v>45629</v>
      </c>
      <c r="S792" s="119"/>
      <c r="T792" s="117">
        <f t="shared" si="75"/>
        <v>45630</v>
      </c>
      <c r="U792" s="117">
        <f t="shared" si="80"/>
        <v>45631</v>
      </c>
      <c r="V792" s="117" t="s">
        <v>560</v>
      </c>
      <c r="W792" s="162" t="s">
        <v>561</v>
      </c>
      <c r="X792" s="162" t="s">
        <v>561</v>
      </c>
      <c r="Y792" s="162"/>
      <c r="Z792" s="108"/>
      <c r="AA792" s="108"/>
      <c r="AB792" s="110"/>
      <c r="AC792" s="118"/>
    </row>
    <row r="793" spans="1:29" s="126" customFormat="1" ht="10.5" x14ac:dyDescent="0.2">
      <c r="A793" s="120" t="str">
        <f t="shared" si="76"/>
        <v>L50-E-12-12-30-90-MULT-LOLPOUS270172</v>
      </c>
      <c r="B793" s="81">
        <v>45621</v>
      </c>
      <c r="C793" s="120" t="s">
        <v>1595</v>
      </c>
      <c r="D793" s="278" t="s">
        <v>362</v>
      </c>
      <c r="E793" s="108" t="s">
        <v>87</v>
      </c>
      <c r="F793" s="108" t="s">
        <v>983</v>
      </c>
      <c r="G793" s="108">
        <v>30850726</v>
      </c>
      <c r="H793" s="183">
        <v>0</v>
      </c>
      <c r="I793" s="115">
        <v>9</v>
      </c>
      <c r="J793" s="111">
        <f>VLOOKUP(G793,'[2]Seguimiento WOS TROV'!$H:$L,5,0)</f>
        <v>9</v>
      </c>
      <c r="K793" s="116">
        <f>VLOOKUP(G793,'[2]Seguimiento WOS TROV'!$H:$M,6,0)</f>
        <v>0</v>
      </c>
      <c r="L793" s="116">
        <f>VLOOKUP(G793,'[2]Seguimiento WOS TROV'!$H:$N,7,0)</f>
        <v>0</v>
      </c>
      <c r="M793" s="116">
        <f>VLOOKUP(G793,'[2]Seguimiento WOS TROV'!$H:$O,8,0)</f>
        <v>0</v>
      </c>
      <c r="N793" s="125">
        <f t="shared" si="77"/>
        <v>0</v>
      </c>
      <c r="O793" s="125">
        <f t="shared" si="78"/>
        <v>0</v>
      </c>
      <c r="P793" s="269">
        <v>0</v>
      </c>
      <c r="Q793" s="270">
        <f t="shared" si="79"/>
        <v>0</v>
      </c>
      <c r="R793" s="119">
        <v>45629</v>
      </c>
      <c r="S793" s="119"/>
      <c r="T793" s="117">
        <f t="shared" si="75"/>
        <v>45630</v>
      </c>
      <c r="U793" s="117">
        <f t="shared" si="80"/>
        <v>45631</v>
      </c>
      <c r="V793" s="117" t="s">
        <v>560</v>
      </c>
      <c r="W793" s="162" t="s">
        <v>561</v>
      </c>
      <c r="X793" s="162" t="s">
        <v>561</v>
      </c>
      <c r="Y793" s="162"/>
      <c r="Z793" s="108"/>
      <c r="AA793" s="108"/>
      <c r="AB793" s="110"/>
      <c r="AC793" s="118"/>
    </row>
    <row r="794" spans="1:29" s="126" customFormat="1" ht="10.5" x14ac:dyDescent="0.2">
      <c r="A794" s="120" t="str">
        <f t="shared" si="76"/>
        <v>L50-E-12-12-30-90-MULT-25X75POUS270490</v>
      </c>
      <c r="B794" s="81">
        <v>45621</v>
      </c>
      <c r="C794" s="120" t="s">
        <v>1601</v>
      </c>
      <c r="D794" s="278" t="s">
        <v>362</v>
      </c>
      <c r="E794" s="108" t="s">
        <v>87</v>
      </c>
      <c r="F794" s="108" t="s">
        <v>1600</v>
      </c>
      <c r="G794" s="108">
        <v>30850730</v>
      </c>
      <c r="H794" s="183">
        <v>0</v>
      </c>
      <c r="I794" s="115">
        <v>3</v>
      </c>
      <c r="J794" s="111">
        <f>VLOOKUP(G794,'[2]Seguimiento WOS TROV'!$H:$L,5,0)</f>
        <v>3</v>
      </c>
      <c r="K794" s="116">
        <f>VLOOKUP(G794,'[2]Seguimiento WOS TROV'!$H:$M,6,0)</f>
        <v>0</v>
      </c>
      <c r="L794" s="116">
        <f>VLOOKUP(G794,'[2]Seguimiento WOS TROV'!$H:$N,7,0)</f>
        <v>0</v>
      </c>
      <c r="M794" s="116">
        <f>VLOOKUP(G794,'[2]Seguimiento WOS TROV'!$H:$O,8,0)</f>
        <v>0</v>
      </c>
      <c r="N794" s="125">
        <f t="shared" si="77"/>
        <v>0</v>
      </c>
      <c r="O794" s="125">
        <f t="shared" si="78"/>
        <v>0</v>
      </c>
      <c r="P794" s="269">
        <v>0</v>
      </c>
      <c r="Q794" s="270">
        <f t="shared" si="79"/>
        <v>0</v>
      </c>
      <c r="R794" s="119">
        <v>45629</v>
      </c>
      <c r="S794" s="119"/>
      <c r="T794" s="117">
        <f t="shared" si="75"/>
        <v>45630</v>
      </c>
      <c r="U794" s="117">
        <f t="shared" si="80"/>
        <v>45631</v>
      </c>
      <c r="V794" s="117" t="s">
        <v>560</v>
      </c>
      <c r="W794" s="162" t="s">
        <v>561</v>
      </c>
      <c r="X794" s="162" t="s">
        <v>561</v>
      </c>
      <c r="Y794" s="162"/>
      <c r="Z794" s="108"/>
      <c r="AA794" s="108"/>
      <c r="AB794" s="110"/>
      <c r="AC794" s="118"/>
    </row>
    <row r="795" spans="1:29" s="126" customFormat="1" ht="10.5" x14ac:dyDescent="0.2">
      <c r="A795" s="120" t="str">
        <f t="shared" si="76"/>
        <v>L50-E-12-12-30-90-MULT-9X59POUS270269</v>
      </c>
      <c r="B795" s="81">
        <v>45621</v>
      </c>
      <c r="C795" s="120" t="s">
        <v>1586</v>
      </c>
      <c r="D795" s="278" t="s">
        <v>362</v>
      </c>
      <c r="E795" s="108" t="s">
        <v>87</v>
      </c>
      <c r="F795" s="108" t="s">
        <v>1602</v>
      </c>
      <c r="G795" s="108">
        <v>30850731</v>
      </c>
      <c r="H795" s="183">
        <v>0</v>
      </c>
      <c r="I795" s="115">
        <v>3</v>
      </c>
      <c r="J795" s="111">
        <f>VLOOKUP(G795,'[2]Seguimiento WOS TROV'!$H:$L,5,0)</f>
        <v>3</v>
      </c>
      <c r="K795" s="116">
        <f>VLOOKUP(G795,'[2]Seguimiento WOS TROV'!$H:$M,6,0)</f>
        <v>0</v>
      </c>
      <c r="L795" s="116">
        <f>VLOOKUP(G795,'[2]Seguimiento WOS TROV'!$H:$N,7,0)</f>
        <v>0</v>
      </c>
      <c r="M795" s="116">
        <f>VLOOKUP(G795,'[2]Seguimiento WOS TROV'!$H:$O,8,0)</f>
        <v>0</v>
      </c>
      <c r="N795" s="125">
        <f t="shared" si="77"/>
        <v>0</v>
      </c>
      <c r="O795" s="125">
        <f t="shared" si="78"/>
        <v>0</v>
      </c>
      <c r="P795" s="269">
        <v>0</v>
      </c>
      <c r="Q795" s="270">
        <f t="shared" si="79"/>
        <v>0</v>
      </c>
      <c r="R795" s="119">
        <v>45629</v>
      </c>
      <c r="S795" s="119"/>
      <c r="T795" s="117">
        <f t="shared" si="75"/>
        <v>45630</v>
      </c>
      <c r="U795" s="117">
        <f t="shared" si="80"/>
        <v>45631</v>
      </c>
      <c r="V795" s="117" t="s">
        <v>560</v>
      </c>
      <c r="W795" s="162" t="s">
        <v>561</v>
      </c>
      <c r="X795" s="162" t="s">
        <v>561</v>
      </c>
      <c r="Y795" s="162"/>
      <c r="Z795" s="108"/>
      <c r="AA795" s="108"/>
      <c r="AB795" s="110"/>
      <c r="AC795" s="118"/>
    </row>
    <row r="796" spans="1:29" s="126" customFormat="1" ht="10.5" x14ac:dyDescent="0.2">
      <c r="A796" s="120" t="str">
        <f t="shared" si="76"/>
        <v>L50-E-12-12-30-90-MULT-9X9POUS270490</v>
      </c>
      <c r="B796" s="81">
        <v>45621</v>
      </c>
      <c r="C796" s="120" t="s">
        <v>613</v>
      </c>
      <c r="D796" s="278" t="s">
        <v>362</v>
      </c>
      <c r="E796" s="108" t="s">
        <v>87</v>
      </c>
      <c r="F796" s="108" t="s">
        <v>1600</v>
      </c>
      <c r="G796" s="108">
        <v>30850732</v>
      </c>
      <c r="H796" s="183">
        <v>0</v>
      </c>
      <c r="I796" s="115">
        <v>3</v>
      </c>
      <c r="J796" s="111">
        <f>VLOOKUP(G796,'[2]Seguimiento WOS TROV'!$H:$L,5,0)</f>
        <v>3</v>
      </c>
      <c r="K796" s="116">
        <f>VLOOKUP(G796,'[2]Seguimiento WOS TROV'!$H:$M,6,0)</f>
        <v>0</v>
      </c>
      <c r="L796" s="116">
        <f>VLOOKUP(G796,'[2]Seguimiento WOS TROV'!$H:$N,7,0)</f>
        <v>0</v>
      </c>
      <c r="M796" s="116">
        <f>VLOOKUP(G796,'[2]Seguimiento WOS TROV'!$H:$O,8,0)</f>
        <v>0</v>
      </c>
      <c r="N796" s="125">
        <f t="shared" si="77"/>
        <v>0</v>
      </c>
      <c r="O796" s="125">
        <f t="shared" si="78"/>
        <v>0</v>
      </c>
      <c r="P796" s="269">
        <v>0</v>
      </c>
      <c r="Q796" s="270">
        <f t="shared" si="79"/>
        <v>0</v>
      </c>
      <c r="R796" s="119">
        <v>45629</v>
      </c>
      <c r="S796" s="119"/>
      <c r="T796" s="117">
        <f t="shared" si="75"/>
        <v>45630</v>
      </c>
      <c r="U796" s="117">
        <f t="shared" si="80"/>
        <v>45631</v>
      </c>
      <c r="V796" s="117" t="s">
        <v>560</v>
      </c>
      <c r="W796" s="162" t="s">
        <v>561</v>
      </c>
      <c r="X796" s="162" t="s">
        <v>561</v>
      </c>
      <c r="Y796" s="162"/>
      <c r="Z796" s="108"/>
      <c r="AA796" s="108"/>
      <c r="AB796" s="110"/>
      <c r="AC796" s="118"/>
    </row>
    <row r="797" spans="1:29" s="126" customFormat="1" ht="10.5" x14ac:dyDescent="0.2">
      <c r="A797" s="120" t="str">
        <f t="shared" si="76"/>
        <v>L50-E-12-02-30-80-MULT-25X25POUS271375</v>
      </c>
      <c r="B797" s="81">
        <v>45621</v>
      </c>
      <c r="C797" s="120" t="s">
        <v>271</v>
      </c>
      <c r="D797" s="278" t="s">
        <v>362</v>
      </c>
      <c r="E797" s="108" t="s">
        <v>87</v>
      </c>
      <c r="F797" s="108" t="s">
        <v>1603</v>
      </c>
      <c r="G797" s="108">
        <v>30850733</v>
      </c>
      <c r="H797" s="183">
        <v>0</v>
      </c>
      <c r="I797" s="115">
        <v>2</v>
      </c>
      <c r="J797" s="111">
        <f>VLOOKUP(G797,'[2]Seguimiento WOS TROV'!$H:$L,5,0)</f>
        <v>2</v>
      </c>
      <c r="K797" s="116">
        <f>VLOOKUP(G797,'[2]Seguimiento WOS TROV'!$H:$M,6,0)</f>
        <v>0</v>
      </c>
      <c r="L797" s="116">
        <f>VLOOKUP(G797,'[2]Seguimiento WOS TROV'!$H:$N,7,0)</f>
        <v>0</v>
      </c>
      <c r="M797" s="116">
        <f>VLOOKUP(G797,'[2]Seguimiento WOS TROV'!$H:$O,8,0)</f>
        <v>0</v>
      </c>
      <c r="N797" s="125">
        <f t="shared" si="77"/>
        <v>0</v>
      </c>
      <c r="O797" s="125">
        <f t="shared" si="78"/>
        <v>0</v>
      </c>
      <c r="P797" s="269">
        <v>0</v>
      </c>
      <c r="Q797" s="270">
        <f t="shared" si="79"/>
        <v>0</v>
      </c>
      <c r="R797" s="119">
        <v>45629</v>
      </c>
      <c r="S797" s="119"/>
      <c r="T797" s="117">
        <f t="shared" si="75"/>
        <v>45630</v>
      </c>
      <c r="U797" s="117">
        <f t="shared" si="80"/>
        <v>45631</v>
      </c>
      <c r="V797" s="117" t="s">
        <v>560</v>
      </c>
      <c r="W797" s="162" t="s">
        <v>561</v>
      </c>
      <c r="X797" s="162" t="s">
        <v>561</v>
      </c>
      <c r="Y797" s="162"/>
      <c r="Z797" s="108"/>
      <c r="AA797" s="108"/>
      <c r="AB797" s="110"/>
      <c r="AC797" s="118"/>
    </row>
    <row r="798" spans="1:29" s="126" customFormat="1" ht="10.5" x14ac:dyDescent="0.2">
      <c r="A798" s="120" t="str">
        <f t="shared" si="76"/>
        <v>L50-E-12-08-30-90-MULT-9X29POUS270361</v>
      </c>
      <c r="B798" s="81">
        <v>45621</v>
      </c>
      <c r="C798" s="120" t="s">
        <v>1604</v>
      </c>
      <c r="D798" s="278" t="s">
        <v>362</v>
      </c>
      <c r="E798" s="108" t="s">
        <v>87</v>
      </c>
      <c r="F798" s="108" t="s">
        <v>989</v>
      </c>
      <c r="G798" s="108">
        <v>30850734</v>
      </c>
      <c r="H798" s="183">
        <v>0</v>
      </c>
      <c r="I798" s="115">
        <v>2</v>
      </c>
      <c r="J798" s="111">
        <f>VLOOKUP(G798,'[2]Seguimiento WOS TROV'!$H:$L,5,0)</f>
        <v>2</v>
      </c>
      <c r="K798" s="116">
        <f>VLOOKUP(G798,'[2]Seguimiento WOS TROV'!$H:$M,6,0)</f>
        <v>0</v>
      </c>
      <c r="L798" s="116">
        <f>VLOOKUP(G798,'[2]Seguimiento WOS TROV'!$H:$N,7,0)</f>
        <v>0</v>
      </c>
      <c r="M798" s="116">
        <f>VLOOKUP(G798,'[2]Seguimiento WOS TROV'!$H:$O,8,0)</f>
        <v>0</v>
      </c>
      <c r="N798" s="125">
        <f t="shared" si="77"/>
        <v>0</v>
      </c>
      <c r="O798" s="125">
        <f t="shared" si="78"/>
        <v>0</v>
      </c>
      <c r="P798" s="269">
        <v>48.85</v>
      </c>
      <c r="Q798" s="270">
        <f t="shared" si="79"/>
        <v>0</v>
      </c>
      <c r="R798" s="119">
        <v>45629</v>
      </c>
      <c r="S798" s="119"/>
      <c r="T798" s="117">
        <f t="shared" ref="T798:T861" si="81">WORKDAY(R798,1)</f>
        <v>45630</v>
      </c>
      <c r="U798" s="117">
        <f t="shared" si="80"/>
        <v>45631</v>
      </c>
      <c r="V798" s="117" t="s">
        <v>560</v>
      </c>
      <c r="W798" s="162" t="s">
        <v>561</v>
      </c>
      <c r="X798" s="162" t="s">
        <v>561</v>
      </c>
      <c r="Y798" s="162"/>
      <c r="Z798" s="108"/>
      <c r="AA798" s="108"/>
      <c r="AB798" s="110"/>
      <c r="AC798" s="118"/>
    </row>
    <row r="799" spans="1:29" s="126" customFormat="1" ht="10.5" x14ac:dyDescent="0.2">
      <c r="A799" s="120" t="str">
        <f t="shared" si="76"/>
        <v>L50-E-12-12-30-90-MULT-40X40POUS270432</v>
      </c>
      <c r="B799" s="81">
        <v>45621</v>
      </c>
      <c r="C799" s="120" t="s">
        <v>1606</v>
      </c>
      <c r="D799" s="278" t="s">
        <v>362</v>
      </c>
      <c r="E799" s="108" t="s">
        <v>87</v>
      </c>
      <c r="F799" s="108" t="s">
        <v>1607</v>
      </c>
      <c r="G799" s="108">
        <v>30850737</v>
      </c>
      <c r="H799" s="183">
        <v>0</v>
      </c>
      <c r="I799" s="115">
        <v>2</v>
      </c>
      <c r="J799" s="111">
        <f>VLOOKUP(G799,'[2]Seguimiento WOS TROV'!$H:$L,5,0)</f>
        <v>2</v>
      </c>
      <c r="K799" s="116">
        <f>VLOOKUP(G799,'[2]Seguimiento WOS TROV'!$H:$M,6,0)</f>
        <v>0</v>
      </c>
      <c r="L799" s="116">
        <f>VLOOKUP(G799,'[2]Seguimiento WOS TROV'!$H:$N,7,0)</f>
        <v>0</v>
      </c>
      <c r="M799" s="116">
        <f>VLOOKUP(G799,'[2]Seguimiento WOS TROV'!$H:$O,8,0)</f>
        <v>0</v>
      </c>
      <c r="N799" s="125">
        <f t="shared" si="77"/>
        <v>0</v>
      </c>
      <c r="O799" s="125">
        <f t="shared" si="78"/>
        <v>0</v>
      </c>
      <c r="P799" s="269">
        <v>0</v>
      </c>
      <c r="Q799" s="270">
        <f t="shared" si="79"/>
        <v>0</v>
      </c>
      <c r="R799" s="119">
        <v>45629</v>
      </c>
      <c r="S799" s="119"/>
      <c r="T799" s="117">
        <f t="shared" si="81"/>
        <v>45630</v>
      </c>
      <c r="U799" s="117">
        <f t="shared" si="80"/>
        <v>45631</v>
      </c>
      <c r="V799" s="117" t="s">
        <v>560</v>
      </c>
      <c r="W799" s="162" t="s">
        <v>561</v>
      </c>
      <c r="X799" s="162" t="s">
        <v>561</v>
      </c>
      <c r="Y799" s="162"/>
      <c r="Z799" s="108"/>
      <c r="AA799" s="108"/>
      <c r="AB799" s="110"/>
      <c r="AC799" s="118"/>
    </row>
    <row r="800" spans="1:29" s="126" customFormat="1" ht="10.5" x14ac:dyDescent="0.2">
      <c r="A800" s="120" t="str">
        <f t="shared" si="76"/>
        <v>L50-E-12-12-30-90-MULT-9X9POUS271263-C RAL 9011</v>
      </c>
      <c r="B800" s="81">
        <v>45621</v>
      </c>
      <c r="C800" s="120" t="s">
        <v>613</v>
      </c>
      <c r="D800" s="278" t="s">
        <v>362</v>
      </c>
      <c r="E800" s="108" t="s">
        <v>87</v>
      </c>
      <c r="F800" s="331" t="s">
        <v>1608</v>
      </c>
      <c r="G800" s="108">
        <v>30850738</v>
      </c>
      <c r="H800" s="183">
        <v>0</v>
      </c>
      <c r="I800" s="115">
        <v>2</v>
      </c>
      <c r="J800" s="111">
        <f>VLOOKUP(G800,'[2]Seguimiento WOS TROV'!$H:$L,5,0)</f>
        <v>2</v>
      </c>
      <c r="K800" s="116">
        <f>VLOOKUP(G800,'[2]Seguimiento WOS TROV'!$H:$M,6,0)</f>
        <v>0</v>
      </c>
      <c r="L800" s="116">
        <f>VLOOKUP(G800,'[2]Seguimiento WOS TROV'!$H:$N,7,0)</f>
        <v>0</v>
      </c>
      <c r="M800" s="116">
        <f>VLOOKUP(G800,'[2]Seguimiento WOS TROV'!$H:$O,8,0)</f>
        <v>0</v>
      </c>
      <c r="N800" s="125">
        <f t="shared" si="77"/>
        <v>0</v>
      </c>
      <c r="O800" s="125">
        <f t="shared" si="78"/>
        <v>0</v>
      </c>
      <c r="P800" s="269">
        <v>0</v>
      </c>
      <c r="Q800" s="270">
        <f t="shared" si="79"/>
        <v>0</v>
      </c>
      <c r="R800" s="119">
        <v>45629</v>
      </c>
      <c r="S800" s="119"/>
      <c r="T800" s="117">
        <f t="shared" si="81"/>
        <v>45630</v>
      </c>
      <c r="U800" s="117">
        <f t="shared" si="80"/>
        <v>45631</v>
      </c>
      <c r="V800" s="117" t="s">
        <v>560</v>
      </c>
      <c r="W800" s="162" t="s">
        <v>561</v>
      </c>
      <c r="X800" s="162" t="s">
        <v>561</v>
      </c>
      <c r="Y800" s="162"/>
      <c r="Z800" s="108"/>
      <c r="AA800" s="108"/>
      <c r="AB800" s="110"/>
      <c r="AC800" s="118"/>
    </row>
    <row r="801" spans="1:29" s="126" customFormat="1" ht="10.5" x14ac:dyDescent="0.2">
      <c r="A801" s="120" t="str">
        <f t="shared" si="76"/>
        <v>L50-E-12-12-30-90-MULT-9X59POUS270687</v>
      </c>
      <c r="B801" s="81">
        <v>45621</v>
      </c>
      <c r="C801" s="120" t="s">
        <v>1586</v>
      </c>
      <c r="D801" s="278" t="s">
        <v>362</v>
      </c>
      <c r="E801" s="108" t="s">
        <v>87</v>
      </c>
      <c r="F801" s="108" t="s">
        <v>1609</v>
      </c>
      <c r="G801" s="108">
        <v>30850739</v>
      </c>
      <c r="H801" s="183">
        <v>0</v>
      </c>
      <c r="I801" s="115">
        <v>1</v>
      </c>
      <c r="J801" s="111">
        <f>VLOOKUP(G801,'[2]Seguimiento WOS TROV'!$H:$L,5,0)</f>
        <v>1</v>
      </c>
      <c r="K801" s="116">
        <f>VLOOKUP(G801,'[2]Seguimiento WOS TROV'!$H:$M,6,0)</f>
        <v>0</v>
      </c>
      <c r="L801" s="116">
        <f>VLOOKUP(G801,'[2]Seguimiento WOS TROV'!$H:$N,7,0)</f>
        <v>0</v>
      </c>
      <c r="M801" s="116">
        <f>VLOOKUP(G801,'[2]Seguimiento WOS TROV'!$H:$O,8,0)</f>
        <v>0</v>
      </c>
      <c r="N801" s="125">
        <f t="shared" si="77"/>
        <v>0</v>
      </c>
      <c r="O801" s="125">
        <f t="shared" si="78"/>
        <v>0</v>
      </c>
      <c r="P801" s="269">
        <v>0</v>
      </c>
      <c r="Q801" s="270">
        <f t="shared" si="79"/>
        <v>0</v>
      </c>
      <c r="R801" s="119">
        <v>45629</v>
      </c>
      <c r="S801" s="119"/>
      <c r="T801" s="117">
        <f t="shared" si="81"/>
        <v>45630</v>
      </c>
      <c r="U801" s="117">
        <f t="shared" si="80"/>
        <v>45631</v>
      </c>
      <c r="V801" s="117" t="s">
        <v>560</v>
      </c>
      <c r="W801" s="162" t="s">
        <v>561</v>
      </c>
      <c r="X801" s="162" t="s">
        <v>561</v>
      </c>
      <c r="Y801" s="162"/>
      <c r="Z801" s="108"/>
      <c r="AA801" s="108"/>
      <c r="AB801" s="110"/>
      <c r="AC801" s="118"/>
    </row>
    <row r="802" spans="1:29" s="126" customFormat="1" ht="10.5" x14ac:dyDescent="0.2">
      <c r="A802" s="120" t="str">
        <f t="shared" si="76"/>
        <v>L50-I-12-12-30-80-MULT-9X29POUS270996</v>
      </c>
      <c r="B802" s="81">
        <v>45621</v>
      </c>
      <c r="C802" s="120" t="s">
        <v>1613</v>
      </c>
      <c r="D802" s="278" t="s">
        <v>361</v>
      </c>
      <c r="E802" s="108" t="s">
        <v>87</v>
      </c>
      <c r="F802" s="108" t="s">
        <v>1143</v>
      </c>
      <c r="G802" s="108">
        <v>30850744</v>
      </c>
      <c r="H802" s="183">
        <v>0</v>
      </c>
      <c r="I802" s="115">
        <v>20</v>
      </c>
      <c r="J802" s="111">
        <f>VLOOKUP(G802,'[2]Seguimiento WOS TROV'!$H:$L,5,0)</f>
        <v>20</v>
      </c>
      <c r="K802" s="116">
        <f>VLOOKUP(G802,'[2]Seguimiento WOS TROV'!$H:$M,6,0)</f>
        <v>0</v>
      </c>
      <c r="L802" s="116">
        <f>VLOOKUP(G802,'[2]Seguimiento WOS TROV'!$H:$N,7,0)</f>
        <v>0</v>
      </c>
      <c r="M802" s="116">
        <f>VLOOKUP(G802,'[2]Seguimiento WOS TROV'!$H:$O,8,0)</f>
        <v>0</v>
      </c>
      <c r="N802" s="125">
        <f t="shared" si="77"/>
        <v>0</v>
      </c>
      <c r="O802" s="125">
        <f t="shared" si="78"/>
        <v>0</v>
      </c>
      <c r="P802" s="269">
        <v>0</v>
      </c>
      <c r="Q802" s="270">
        <f t="shared" si="79"/>
        <v>0</v>
      </c>
      <c r="R802" s="119">
        <v>45629</v>
      </c>
      <c r="S802" s="119"/>
      <c r="T802" s="117">
        <f t="shared" si="81"/>
        <v>45630</v>
      </c>
      <c r="U802" s="117">
        <f t="shared" si="80"/>
        <v>45631</v>
      </c>
      <c r="V802" s="117" t="s">
        <v>560</v>
      </c>
      <c r="W802" s="162" t="s">
        <v>561</v>
      </c>
      <c r="X802" s="162" t="s">
        <v>561</v>
      </c>
      <c r="Y802" s="162" t="e">
        <f>VLOOKUP(G802,[4]Sheet14!$A:$A,1,0)</f>
        <v>#N/A</v>
      </c>
      <c r="Z802" s="108"/>
      <c r="AA802" s="108"/>
      <c r="AB802" s="110"/>
      <c r="AC802" s="118"/>
    </row>
    <row r="803" spans="1:29" s="126" customFormat="1" ht="10.5" x14ac:dyDescent="0.2">
      <c r="A803" s="120" t="str">
        <f t="shared" si="76"/>
        <v>L50-I-12-10-30-90-MULT-15X35POUS271338</v>
      </c>
      <c r="B803" s="81">
        <v>45621</v>
      </c>
      <c r="C803" s="120" t="s">
        <v>1614</v>
      </c>
      <c r="D803" s="278" t="s">
        <v>361</v>
      </c>
      <c r="E803" s="108" t="s">
        <v>87</v>
      </c>
      <c r="F803" s="108" t="s">
        <v>1615</v>
      </c>
      <c r="G803" s="108">
        <v>30850745</v>
      </c>
      <c r="H803" s="183">
        <v>0</v>
      </c>
      <c r="I803" s="115">
        <v>14</v>
      </c>
      <c r="J803" s="111">
        <f>VLOOKUP(G803,'[2]Seguimiento WOS TROV'!$H:$L,5,0)</f>
        <v>14</v>
      </c>
      <c r="K803" s="116">
        <f>VLOOKUP(G803,'[2]Seguimiento WOS TROV'!$H:$M,6,0)</f>
        <v>0</v>
      </c>
      <c r="L803" s="116">
        <f>VLOOKUP(G803,'[2]Seguimiento WOS TROV'!$H:$N,7,0)</f>
        <v>0</v>
      </c>
      <c r="M803" s="116">
        <f>VLOOKUP(G803,'[2]Seguimiento WOS TROV'!$H:$O,8,0)</f>
        <v>0</v>
      </c>
      <c r="N803" s="125">
        <f t="shared" si="77"/>
        <v>0</v>
      </c>
      <c r="O803" s="125">
        <f t="shared" si="78"/>
        <v>0</v>
      </c>
      <c r="P803" s="269">
        <v>0</v>
      </c>
      <c r="Q803" s="270">
        <f t="shared" si="79"/>
        <v>0</v>
      </c>
      <c r="R803" s="119">
        <v>45629</v>
      </c>
      <c r="S803" s="119"/>
      <c r="T803" s="117">
        <f t="shared" si="81"/>
        <v>45630</v>
      </c>
      <c r="U803" s="117">
        <f t="shared" si="80"/>
        <v>45631</v>
      </c>
      <c r="V803" s="117" t="s">
        <v>560</v>
      </c>
      <c r="W803" s="162" t="s">
        <v>561</v>
      </c>
      <c r="X803" s="162" t="s">
        <v>561</v>
      </c>
      <c r="Y803" s="162" t="e">
        <f>VLOOKUP(G803,[4]Sheet14!$A:$A,1,0)</f>
        <v>#N/A</v>
      </c>
      <c r="Z803" s="108"/>
      <c r="AA803" s="108"/>
      <c r="AB803" s="110"/>
      <c r="AC803" s="118"/>
    </row>
    <row r="804" spans="1:29" s="126" customFormat="1" ht="40" x14ac:dyDescent="0.2">
      <c r="A804" s="120" t="str">
        <f t="shared" si="76"/>
        <v>L50-I-12-12-27-90-MULT-ASYMPOUS271246</v>
      </c>
      <c r="B804" s="81">
        <v>45621</v>
      </c>
      <c r="C804" s="120" t="s">
        <v>1617</v>
      </c>
      <c r="D804" s="278" t="s">
        <v>361</v>
      </c>
      <c r="E804" s="108" t="s">
        <v>87</v>
      </c>
      <c r="F804" s="108" t="s">
        <v>1618</v>
      </c>
      <c r="G804" s="108">
        <v>30850747</v>
      </c>
      <c r="H804" s="183">
        <v>0</v>
      </c>
      <c r="I804" s="115">
        <v>13</v>
      </c>
      <c r="J804" s="111">
        <f>VLOOKUP(G804,'[2]Seguimiento WOS TROV'!$H:$L,5,0)</f>
        <v>13</v>
      </c>
      <c r="K804" s="116">
        <f>VLOOKUP(G804,'[2]Seguimiento WOS TROV'!$H:$M,6,0)</f>
        <v>0</v>
      </c>
      <c r="L804" s="116">
        <f>VLOOKUP(G804,'[2]Seguimiento WOS TROV'!$H:$N,7,0)</f>
        <v>0</v>
      </c>
      <c r="M804" s="116">
        <f>VLOOKUP(G804,'[2]Seguimiento WOS TROV'!$H:$O,8,0)</f>
        <v>0</v>
      </c>
      <c r="N804" s="125">
        <f t="shared" si="77"/>
        <v>0</v>
      </c>
      <c r="O804" s="125">
        <f t="shared" si="78"/>
        <v>0</v>
      </c>
      <c r="P804" s="269">
        <v>0</v>
      </c>
      <c r="Q804" s="270">
        <f t="shared" si="79"/>
        <v>0</v>
      </c>
      <c r="R804" s="119">
        <v>45629</v>
      </c>
      <c r="S804" s="119"/>
      <c r="T804" s="117">
        <f t="shared" si="81"/>
        <v>45630</v>
      </c>
      <c r="U804" s="117">
        <f t="shared" si="80"/>
        <v>45631</v>
      </c>
      <c r="V804" s="117" t="s">
        <v>560</v>
      </c>
      <c r="W804" s="162" t="s">
        <v>561</v>
      </c>
      <c r="X804" s="162" t="s">
        <v>561</v>
      </c>
      <c r="Y804" s="162" t="e">
        <f>VLOOKUP(G804,[4]Sheet14!$A:$A,1,0)</f>
        <v>#N/A</v>
      </c>
      <c r="Z804" s="108"/>
      <c r="AA804" s="108"/>
      <c r="AB804" s="110"/>
      <c r="AC804" s="118" t="s">
        <v>1863</v>
      </c>
    </row>
    <row r="805" spans="1:29" s="126" customFormat="1" ht="10.5" x14ac:dyDescent="0.2">
      <c r="A805" s="120" t="str">
        <f t="shared" si="76"/>
        <v>L50-I-12-12-30-90-MULT-9X29POUS270583</v>
      </c>
      <c r="B805" s="81">
        <v>45621</v>
      </c>
      <c r="C805" s="120" t="s">
        <v>366</v>
      </c>
      <c r="D805" s="278" t="s">
        <v>361</v>
      </c>
      <c r="E805" s="108" t="s">
        <v>87</v>
      </c>
      <c r="F805" s="108" t="s">
        <v>1623</v>
      </c>
      <c r="G805" s="108">
        <v>30850752</v>
      </c>
      <c r="H805" s="183">
        <v>0</v>
      </c>
      <c r="I805" s="115">
        <v>8</v>
      </c>
      <c r="J805" s="111">
        <f>VLOOKUP(G805,'[2]Seguimiento WOS TROV'!$H:$L,5,0)</f>
        <v>8</v>
      </c>
      <c r="K805" s="116">
        <f>VLOOKUP(G805,'[2]Seguimiento WOS TROV'!$H:$M,6,0)</f>
        <v>0</v>
      </c>
      <c r="L805" s="116">
        <f>VLOOKUP(G805,'[2]Seguimiento WOS TROV'!$H:$N,7,0)</f>
        <v>0</v>
      </c>
      <c r="M805" s="116">
        <f>VLOOKUP(G805,'[2]Seguimiento WOS TROV'!$H:$O,8,0)</f>
        <v>0</v>
      </c>
      <c r="N805" s="125">
        <f t="shared" si="77"/>
        <v>0</v>
      </c>
      <c r="O805" s="125">
        <f t="shared" si="78"/>
        <v>0</v>
      </c>
      <c r="P805" s="269">
        <v>49.03</v>
      </c>
      <c r="Q805" s="270">
        <f t="shared" si="79"/>
        <v>0</v>
      </c>
      <c r="R805" s="119">
        <v>45629</v>
      </c>
      <c r="S805" s="119"/>
      <c r="T805" s="117">
        <f t="shared" si="81"/>
        <v>45630</v>
      </c>
      <c r="U805" s="117">
        <f t="shared" si="80"/>
        <v>45631</v>
      </c>
      <c r="V805" s="117" t="s">
        <v>560</v>
      </c>
      <c r="W805" s="162" t="s">
        <v>561</v>
      </c>
      <c r="X805" s="162" t="s">
        <v>561</v>
      </c>
      <c r="Y805" s="162" t="e">
        <f>VLOOKUP(G805,[4]Sheet14!$A:$A,1,0)</f>
        <v>#N/A</v>
      </c>
      <c r="Z805" s="108"/>
      <c r="AA805" s="108"/>
      <c r="AB805" s="110"/>
      <c r="AC805" s="118"/>
    </row>
    <row r="806" spans="1:29" s="126" customFormat="1" ht="10.5" x14ac:dyDescent="0.2">
      <c r="A806" s="120" t="str">
        <f t="shared" si="76"/>
        <v>L50-I-12-12-27-90-MULT-25X25POUS270843</v>
      </c>
      <c r="B806" s="81">
        <v>45621</v>
      </c>
      <c r="C806" s="120" t="s">
        <v>1638</v>
      </c>
      <c r="D806" s="278" t="s">
        <v>361</v>
      </c>
      <c r="E806" s="108" t="s">
        <v>87</v>
      </c>
      <c r="F806" s="108" t="s">
        <v>1204</v>
      </c>
      <c r="G806" s="108">
        <v>30850768</v>
      </c>
      <c r="H806" s="183">
        <v>0</v>
      </c>
      <c r="I806" s="115">
        <v>1</v>
      </c>
      <c r="J806" s="111">
        <f>VLOOKUP(G806,'[2]Seguimiento WOS TROV'!$H:$L,5,0)</f>
        <v>1</v>
      </c>
      <c r="K806" s="116">
        <f>VLOOKUP(G806,'[2]Seguimiento WOS TROV'!$H:$M,6,0)</f>
        <v>0</v>
      </c>
      <c r="L806" s="116">
        <f>VLOOKUP(G806,'[2]Seguimiento WOS TROV'!$H:$N,7,0)</f>
        <v>0</v>
      </c>
      <c r="M806" s="116">
        <f>VLOOKUP(G806,'[2]Seguimiento WOS TROV'!$H:$O,8,0)</f>
        <v>0</v>
      </c>
      <c r="N806" s="125">
        <f t="shared" si="77"/>
        <v>0</v>
      </c>
      <c r="O806" s="125">
        <f t="shared" si="78"/>
        <v>0</v>
      </c>
      <c r="P806" s="269">
        <v>47.3</v>
      </c>
      <c r="Q806" s="270">
        <f t="shared" si="79"/>
        <v>0</v>
      </c>
      <c r="R806" s="119">
        <v>45629</v>
      </c>
      <c r="S806" s="119"/>
      <c r="T806" s="117">
        <f t="shared" si="81"/>
        <v>45630</v>
      </c>
      <c r="U806" s="117">
        <f t="shared" si="80"/>
        <v>45631</v>
      </c>
      <c r="V806" s="117" t="s">
        <v>560</v>
      </c>
      <c r="W806" s="162" t="s">
        <v>561</v>
      </c>
      <c r="X806" s="162" t="s">
        <v>561</v>
      </c>
      <c r="Y806" s="162" t="e">
        <f>VLOOKUP(G806,[4]Sheet14!$A:$A,1,0)</f>
        <v>#N/A</v>
      </c>
      <c r="Z806" s="108"/>
      <c r="AA806" s="108"/>
      <c r="AB806" s="110"/>
      <c r="AC806" s="118"/>
    </row>
    <row r="807" spans="1:29" s="126" customFormat="1" ht="10.5" x14ac:dyDescent="0.2">
      <c r="A807" s="120" t="str">
        <f t="shared" si="76"/>
        <v>L35-I-12-06-35-80-MULT-120POUS270349</v>
      </c>
      <c r="B807" s="81">
        <v>45623</v>
      </c>
      <c r="C807" s="120" t="s">
        <v>493</v>
      </c>
      <c r="D807" s="278" t="s">
        <v>360</v>
      </c>
      <c r="E807" s="108" t="s">
        <v>87</v>
      </c>
      <c r="F807" s="108" t="s">
        <v>1668</v>
      </c>
      <c r="G807" s="108">
        <v>30850778</v>
      </c>
      <c r="H807" s="183">
        <v>0</v>
      </c>
      <c r="I807" s="115">
        <v>49</v>
      </c>
      <c r="J807" s="111">
        <f>VLOOKUP(G807,'[2]Seguimiento WOS TROV'!$H:$L,5,0)</f>
        <v>49</v>
      </c>
      <c r="K807" s="116">
        <f>VLOOKUP(G807,'[2]Seguimiento WOS TROV'!$H:$M,6,0)</f>
        <v>0</v>
      </c>
      <c r="L807" s="116">
        <f>VLOOKUP(G807,'[2]Seguimiento WOS TROV'!$H:$N,7,0)</f>
        <v>0</v>
      </c>
      <c r="M807" s="116">
        <f>VLOOKUP(G807,'[2]Seguimiento WOS TROV'!$H:$O,8,0)</f>
        <v>0</v>
      </c>
      <c r="N807" s="125">
        <f t="shared" si="77"/>
        <v>0</v>
      </c>
      <c r="O807" s="125">
        <f t="shared" si="78"/>
        <v>0</v>
      </c>
      <c r="P807" s="269">
        <v>38.020000000000003</v>
      </c>
      <c r="Q807" s="270">
        <f t="shared" si="79"/>
        <v>0</v>
      </c>
      <c r="R807" s="119">
        <v>45629</v>
      </c>
      <c r="S807" s="119"/>
      <c r="T807" s="117">
        <f t="shared" si="81"/>
        <v>45630</v>
      </c>
      <c r="U807" s="117">
        <f t="shared" si="80"/>
        <v>45631</v>
      </c>
      <c r="V807" s="117" t="s">
        <v>560</v>
      </c>
      <c r="W807" s="162" t="s">
        <v>561</v>
      </c>
      <c r="X807" s="162" t="s">
        <v>561</v>
      </c>
      <c r="Y807" s="162" t="e">
        <f>VLOOKUP(G807,[4]Sheet14!$A:$A,1,0)</f>
        <v>#N/A</v>
      </c>
      <c r="Z807" s="108"/>
      <c r="AA807" s="108"/>
      <c r="AB807" s="110"/>
      <c r="AC807" s="118"/>
    </row>
    <row r="808" spans="1:29" s="126" customFormat="1" ht="10.5" x14ac:dyDescent="0.2">
      <c r="A808" s="120" t="str">
        <f t="shared" si="76"/>
        <v>L50-I-12-08-30-90-MULT-ASYMPOUS270997</v>
      </c>
      <c r="B808" s="81">
        <v>45621</v>
      </c>
      <c r="C808" s="120" t="s">
        <v>745</v>
      </c>
      <c r="D808" s="278" t="s">
        <v>361</v>
      </c>
      <c r="E808" s="108" t="s">
        <v>87</v>
      </c>
      <c r="F808" s="108" t="s">
        <v>1611</v>
      </c>
      <c r="G808" s="108">
        <v>30850742</v>
      </c>
      <c r="H808" s="183">
        <v>0</v>
      </c>
      <c r="I808" s="115">
        <v>35</v>
      </c>
      <c r="J808" s="111">
        <f>VLOOKUP(G808,'[2]Seguimiento WOS TROV'!$H:$L,5,0)</f>
        <v>35</v>
      </c>
      <c r="K808" s="116">
        <f>VLOOKUP(G808,'[2]Seguimiento WOS TROV'!$H:$M,6,0)</f>
        <v>0</v>
      </c>
      <c r="L808" s="116">
        <f>VLOOKUP(G808,'[2]Seguimiento WOS TROV'!$H:$N,7,0)</f>
        <v>0</v>
      </c>
      <c r="M808" s="116">
        <f>VLOOKUP(G808,'[2]Seguimiento WOS TROV'!$H:$O,8,0)</f>
        <v>0</v>
      </c>
      <c r="N808" s="125">
        <f t="shared" si="77"/>
        <v>0</v>
      </c>
      <c r="O808" s="125">
        <f t="shared" si="78"/>
        <v>0</v>
      </c>
      <c r="P808" s="269">
        <v>47.22</v>
      </c>
      <c r="Q808" s="270">
        <f t="shared" si="79"/>
        <v>0</v>
      </c>
      <c r="R808" s="119">
        <v>45630</v>
      </c>
      <c r="S808" s="119"/>
      <c r="T808" s="117">
        <f t="shared" si="81"/>
        <v>45631</v>
      </c>
      <c r="U808" s="117">
        <f t="shared" si="80"/>
        <v>45632</v>
      </c>
      <c r="V808" s="117" t="s">
        <v>560</v>
      </c>
      <c r="W808" s="162" t="s">
        <v>561</v>
      </c>
      <c r="X808" s="162" t="s">
        <v>561</v>
      </c>
      <c r="Y808" s="162"/>
      <c r="Z808" s="108"/>
      <c r="AA808" s="108"/>
      <c r="AB808" s="110"/>
      <c r="AC808" s="118"/>
    </row>
    <row r="809" spans="1:29" s="126" customFormat="1" ht="10.5" x14ac:dyDescent="0.2">
      <c r="A809" s="120" t="str">
        <f t="shared" si="76"/>
        <v>L50-I-12-12-30-90-MULT-9X29POUS270794</v>
      </c>
      <c r="B809" s="81">
        <v>45621</v>
      </c>
      <c r="C809" s="120" t="s">
        <v>366</v>
      </c>
      <c r="D809" s="278" t="s">
        <v>361</v>
      </c>
      <c r="E809" s="108" t="s">
        <v>87</v>
      </c>
      <c r="F809" s="108" t="s">
        <v>1616</v>
      </c>
      <c r="G809" s="108">
        <v>30850746</v>
      </c>
      <c r="H809" s="183">
        <v>0</v>
      </c>
      <c r="I809" s="115">
        <v>14</v>
      </c>
      <c r="J809" s="111">
        <f>VLOOKUP(G809,'[2]Seguimiento WOS TROV'!$H:$L,5,0)</f>
        <v>14</v>
      </c>
      <c r="K809" s="116">
        <f>VLOOKUP(G809,'[2]Seguimiento WOS TROV'!$H:$M,6,0)</f>
        <v>0</v>
      </c>
      <c r="L809" s="116">
        <f>VLOOKUP(G809,'[2]Seguimiento WOS TROV'!$H:$N,7,0)</f>
        <v>0</v>
      </c>
      <c r="M809" s="116">
        <f>VLOOKUP(G809,'[2]Seguimiento WOS TROV'!$H:$O,8,0)</f>
        <v>0</v>
      </c>
      <c r="N809" s="125">
        <f t="shared" si="77"/>
        <v>0</v>
      </c>
      <c r="O809" s="125">
        <f t="shared" si="78"/>
        <v>0</v>
      </c>
      <c r="P809" s="269">
        <v>49.03</v>
      </c>
      <c r="Q809" s="270">
        <f t="shared" si="79"/>
        <v>0</v>
      </c>
      <c r="R809" s="119">
        <v>45630</v>
      </c>
      <c r="S809" s="119"/>
      <c r="T809" s="117">
        <f t="shared" si="81"/>
        <v>45631</v>
      </c>
      <c r="U809" s="117">
        <f t="shared" si="80"/>
        <v>45632</v>
      </c>
      <c r="V809" s="117" t="s">
        <v>560</v>
      </c>
      <c r="W809" s="162" t="s">
        <v>561</v>
      </c>
      <c r="X809" s="162" t="s">
        <v>561</v>
      </c>
      <c r="Y809" s="162"/>
      <c r="Z809" s="108"/>
      <c r="AA809" s="108"/>
      <c r="AB809" s="110"/>
      <c r="AC809" s="118"/>
    </row>
    <row r="810" spans="1:29" s="126" customFormat="1" ht="10.5" x14ac:dyDescent="0.2">
      <c r="A810" s="120" t="str">
        <f t="shared" si="76"/>
        <v>L50-I-12-12-30-90-MULT-9X29POUS270795</v>
      </c>
      <c r="B810" s="81">
        <v>45621</v>
      </c>
      <c r="C810" s="120" t="s">
        <v>366</v>
      </c>
      <c r="D810" s="278" t="s">
        <v>361</v>
      </c>
      <c r="E810" s="108" t="s">
        <v>87</v>
      </c>
      <c r="F810" s="108" t="s">
        <v>1619</v>
      </c>
      <c r="G810" s="108">
        <v>30850748</v>
      </c>
      <c r="H810" s="183">
        <v>0</v>
      </c>
      <c r="I810" s="115">
        <v>10</v>
      </c>
      <c r="J810" s="111">
        <f>VLOOKUP(G810,'[2]Seguimiento WOS TROV'!$H:$L,5,0)</f>
        <v>10</v>
      </c>
      <c r="K810" s="116">
        <f>VLOOKUP(G810,'[2]Seguimiento WOS TROV'!$H:$M,6,0)</f>
        <v>0</v>
      </c>
      <c r="L810" s="116">
        <f>VLOOKUP(G810,'[2]Seguimiento WOS TROV'!$H:$N,7,0)</f>
        <v>0</v>
      </c>
      <c r="M810" s="116">
        <f>VLOOKUP(G810,'[2]Seguimiento WOS TROV'!$H:$O,8,0)</f>
        <v>0</v>
      </c>
      <c r="N810" s="125">
        <f t="shared" si="77"/>
        <v>0</v>
      </c>
      <c r="O810" s="125">
        <f t="shared" si="78"/>
        <v>0</v>
      </c>
      <c r="P810" s="269">
        <v>49.03</v>
      </c>
      <c r="Q810" s="270">
        <f t="shared" si="79"/>
        <v>0</v>
      </c>
      <c r="R810" s="119">
        <v>45630</v>
      </c>
      <c r="S810" s="119"/>
      <c r="T810" s="117">
        <f t="shared" si="81"/>
        <v>45631</v>
      </c>
      <c r="U810" s="117">
        <f t="shared" si="80"/>
        <v>45632</v>
      </c>
      <c r="V810" s="117" t="s">
        <v>560</v>
      </c>
      <c r="W810" s="162" t="s">
        <v>561</v>
      </c>
      <c r="X810" s="162" t="s">
        <v>561</v>
      </c>
      <c r="Y810" s="162"/>
      <c r="Z810" s="108"/>
      <c r="AA810" s="108"/>
      <c r="AB810" s="110"/>
      <c r="AC810" s="118"/>
    </row>
    <row r="811" spans="1:29" s="126" customFormat="1" ht="10.5" x14ac:dyDescent="0.2">
      <c r="A811" s="120" t="str">
        <f t="shared" si="76"/>
        <v>L50-I-12-08-27-90-MULT-9X29POUS270425</v>
      </c>
      <c r="B811" s="81">
        <v>45621</v>
      </c>
      <c r="C811" s="120" t="s">
        <v>456</v>
      </c>
      <c r="D811" s="278" t="s">
        <v>361</v>
      </c>
      <c r="E811" s="108" t="s">
        <v>87</v>
      </c>
      <c r="F811" s="108" t="s">
        <v>766</v>
      </c>
      <c r="G811" s="108">
        <v>30850749</v>
      </c>
      <c r="H811" s="183">
        <v>0</v>
      </c>
      <c r="I811" s="115">
        <v>8</v>
      </c>
      <c r="J811" s="111">
        <f>VLOOKUP(G811,'[2]Seguimiento WOS TROV'!$H:$L,5,0)</f>
        <v>8</v>
      </c>
      <c r="K811" s="116">
        <f>VLOOKUP(G811,'[2]Seguimiento WOS TROV'!$H:$M,6,0)</f>
        <v>0</v>
      </c>
      <c r="L811" s="116">
        <f>VLOOKUP(G811,'[2]Seguimiento WOS TROV'!$H:$N,7,0)</f>
        <v>0</v>
      </c>
      <c r="M811" s="116">
        <f>VLOOKUP(G811,'[2]Seguimiento WOS TROV'!$H:$O,8,0)</f>
        <v>0</v>
      </c>
      <c r="N811" s="125">
        <f t="shared" si="77"/>
        <v>0</v>
      </c>
      <c r="O811" s="125">
        <f t="shared" si="78"/>
        <v>0</v>
      </c>
      <c r="P811" s="269">
        <v>48.6</v>
      </c>
      <c r="Q811" s="270">
        <f t="shared" si="79"/>
        <v>0</v>
      </c>
      <c r="R811" s="119">
        <v>45630</v>
      </c>
      <c r="S811" s="119"/>
      <c r="T811" s="117">
        <f t="shared" si="81"/>
        <v>45631</v>
      </c>
      <c r="U811" s="117">
        <f t="shared" si="80"/>
        <v>45632</v>
      </c>
      <c r="V811" s="117" t="s">
        <v>560</v>
      </c>
      <c r="W811" s="162" t="s">
        <v>561</v>
      </c>
      <c r="X811" s="162" t="s">
        <v>561</v>
      </c>
      <c r="Y811" s="162"/>
      <c r="Z811" s="108"/>
      <c r="AA811" s="108"/>
      <c r="AB811" s="110"/>
      <c r="AC811" s="118"/>
    </row>
    <row r="812" spans="1:29" s="126" customFormat="1" ht="10.5" x14ac:dyDescent="0.2">
      <c r="A812" s="120" t="str">
        <f t="shared" si="76"/>
        <v>L50-I-12-08-30-90-MULT-25X45POUS270813</v>
      </c>
      <c r="B812" s="81">
        <v>45621</v>
      </c>
      <c r="C812" s="120" t="s">
        <v>1620</v>
      </c>
      <c r="D812" s="278" t="s">
        <v>361</v>
      </c>
      <c r="E812" s="108" t="s">
        <v>87</v>
      </c>
      <c r="F812" s="108" t="s">
        <v>1621</v>
      </c>
      <c r="G812" s="108">
        <v>30850750</v>
      </c>
      <c r="H812" s="183">
        <v>0</v>
      </c>
      <c r="I812" s="115">
        <v>8</v>
      </c>
      <c r="J812" s="111">
        <f>VLOOKUP(G812,'[2]Seguimiento WOS TROV'!$H:$L,5,0)</f>
        <v>8</v>
      </c>
      <c r="K812" s="116">
        <f>VLOOKUP(G812,'[2]Seguimiento WOS TROV'!$H:$M,6,0)</f>
        <v>0</v>
      </c>
      <c r="L812" s="116">
        <f>VLOOKUP(G812,'[2]Seguimiento WOS TROV'!$H:$N,7,0)</f>
        <v>0</v>
      </c>
      <c r="M812" s="116">
        <f>VLOOKUP(G812,'[2]Seguimiento WOS TROV'!$H:$O,8,0)</f>
        <v>0</v>
      </c>
      <c r="N812" s="125">
        <f t="shared" si="77"/>
        <v>0</v>
      </c>
      <c r="O812" s="125">
        <f t="shared" si="78"/>
        <v>0</v>
      </c>
      <c r="P812" s="269">
        <v>0</v>
      </c>
      <c r="Q812" s="270">
        <f t="shared" si="79"/>
        <v>0</v>
      </c>
      <c r="R812" s="119">
        <v>45630</v>
      </c>
      <c r="S812" s="119"/>
      <c r="T812" s="117">
        <f t="shared" si="81"/>
        <v>45631</v>
      </c>
      <c r="U812" s="117">
        <f t="shared" si="80"/>
        <v>45632</v>
      </c>
      <c r="V812" s="117" t="s">
        <v>560</v>
      </c>
      <c r="W812" s="162" t="s">
        <v>561</v>
      </c>
      <c r="X812" s="162" t="s">
        <v>561</v>
      </c>
      <c r="Y812" s="162"/>
      <c r="Z812" s="108"/>
      <c r="AA812" s="108"/>
      <c r="AB812" s="110"/>
      <c r="AC812" s="118"/>
    </row>
    <row r="813" spans="1:29" s="126" customFormat="1" ht="10.5" x14ac:dyDescent="0.2">
      <c r="A813" s="120" t="str">
        <f t="shared" si="76"/>
        <v>L50-I-12-12-30-90-MULT-9X29POUS270582</v>
      </c>
      <c r="B813" s="81">
        <v>45621</v>
      </c>
      <c r="C813" s="120" t="s">
        <v>366</v>
      </c>
      <c r="D813" s="278" t="s">
        <v>361</v>
      </c>
      <c r="E813" s="108" t="s">
        <v>87</v>
      </c>
      <c r="F813" s="108" t="s">
        <v>1622</v>
      </c>
      <c r="G813" s="108">
        <v>30850751</v>
      </c>
      <c r="H813" s="183">
        <v>0</v>
      </c>
      <c r="I813" s="115">
        <v>8</v>
      </c>
      <c r="J813" s="111">
        <f>VLOOKUP(G813,'[2]Seguimiento WOS TROV'!$H:$L,5,0)</f>
        <v>8</v>
      </c>
      <c r="K813" s="116">
        <f>VLOOKUP(G813,'[2]Seguimiento WOS TROV'!$H:$M,6,0)</f>
        <v>0</v>
      </c>
      <c r="L813" s="116">
        <f>VLOOKUP(G813,'[2]Seguimiento WOS TROV'!$H:$N,7,0)</f>
        <v>0</v>
      </c>
      <c r="M813" s="116">
        <f>VLOOKUP(G813,'[2]Seguimiento WOS TROV'!$H:$O,8,0)</f>
        <v>0</v>
      </c>
      <c r="N813" s="125">
        <f t="shared" si="77"/>
        <v>0</v>
      </c>
      <c r="O813" s="125">
        <f t="shared" si="78"/>
        <v>0</v>
      </c>
      <c r="P813" s="269">
        <v>49.03</v>
      </c>
      <c r="Q813" s="270">
        <f t="shared" si="79"/>
        <v>0</v>
      </c>
      <c r="R813" s="119">
        <v>45630</v>
      </c>
      <c r="S813" s="119"/>
      <c r="T813" s="117">
        <f t="shared" si="81"/>
        <v>45631</v>
      </c>
      <c r="U813" s="117">
        <f t="shared" si="80"/>
        <v>45632</v>
      </c>
      <c r="V813" s="117" t="s">
        <v>560</v>
      </c>
      <c r="W813" s="162" t="s">
        <v>561</v>
      </c>
      <c r="X813" s="162" t="s">
        <v>561</v>
      </c>
      <c r="Y813" s="162"/>
      <c r="Z813" s="108"/>
      <c r="AA813" s="108"/>
      <c r="AB813" s="110"/>
      <c r="AC813" s="118"/>
    </row>
    <row r="814" spans="1:29" s="126" customFormat="1" ht="10.5" x14ac:dyDescent="0.2">
      <c r="A814" s="120" t="str">
        <f t="shared" si="76"/>
        <v>L50-I-12-06-30-90-MULT-40X60POUS270697</v>
      </c>
      <c r="B814" s="81">
        <v>45621</v>
      </c>
      <c r="C814" s="120" t="s">
        <v>727</v>
      </c>
      <c r="D814" s="278" t="s">
        <v>361</v>
      </c>
      <c r="E814" s="108" t="s">
        <v>87</v>
      </c>
      <c r="F814" s="108" t="s">
        <v>1624</v>
      </c>
      <c r="G814" s="108">
        <v>30850753</v>
      </c>
      <c r="H814" s="183">
        <v>0</v>
      </c>
      <c r="I814" s="115">
        <v>7</v>
      </c>
      <c r="J814" s="111">
        <f>VLOOKUP(G814,'[2]Seguimiento WOS TROV'!$H:$L,5,0)</f>
        <v>7</v>
      </c>
      <c r="K814" s="116">
        <f>VLOOKUP(G814,'[2]Seguimiento WOS TROV'!$H:$M,6,0)</f>
        <v>0</v>
      </c>
      <c r="L814" s="116">
        <f>VLOOKUP(G814,'[2]Seguimiento WOS TROV'!$H:$N,7,0)</f>
        <v>0</v>
      </c>
      <c r="M814" s="116">
        <f>VLOOKUP(G814,'[2]Seguimiento WOS TROV'!$H:$O,8,0)</f>
        <v>0</v>
      </c>
      <c r="N814" s="125">
        <f t="shared" si="77"/>
        <v>0</v>
      </c>
      <c r="O814" s="125">
        <f t="shared" si="78"/>
        <v>0</v>
      </c>
      <c r="P814" s="269">
        <v>0</v>
      </c>
      <c r="Q814" s="270">
        <f t="shared" si="79"/>
        <v>0</v>
      </c>
      <c r="R814" s="119">
        <v>45630</v>
      </c>
      <c r="S814" s="119"/>
      <c r="T814" s="117">
        <f t="shared" si="81"/>
        <v>45631</v>
      </c>
      <c r="U814" s="117">
        <f t="shared" si="80"/>
        <v>45632</v>
      </c>
      <c r="V814" s="117" t="s">
        <v>560</v>
      </c>
      <c r="W814" s="162" t="s">
        <v>561</v>
      </c>
      <c r="X814" s="162" t="s">
        <v>561</v>
      </c>
      <c r="Y814" s="162"/>
      <c r="Z814" s="108"/>
      <c r="AA814" s="108"/>
      <c r="AB814" s="110"/>
      <c r="AC814" s="118"/>
    </row>
    <row r="815" spans="1:29" s="126" customFormat="1" ht="10.5" x14ac:dyDescent="0.2">
      <c r="A815" s="120" t="str">
        <f t="shared" si="76"/>
        <v>L50-I-12-12-27-90-MULT-15X65POUS270789</v>
      </c>
      <c r="B815" s="81">
        <v>45621</v>
      </c>
      <c r="C815" s="120" t="s">
        <v>1625</v>
      </c>
      <c r="D815" s="278" t="s">
        <v>361</v>
      </c>
      <c r="E815" s="108" t="s">
        <v>87</v>
      </c>
      <c r="F815" s="108" t="s">
        <v>1626</v>
      </c>
      <c r="G815" s="108">
        <v>30850754</v>
      </c>
      <c r="H815" s="183">
        <v>0</v>
      </c>
      <c r="I815" s="115">
        <v>6</v>
      </c>
      <c r="J815" s="111">
        <f>VLOOKUP(G815,'[2]Seguimiento WOS TROV'!$H:$L,5,0)</f>
        <v>6</v>
      </c>
      <c r="K815" s="116">
        <f>VLOOKUP(G815,'[2]Seguimiento WOS TROV'!$H:$M,6,0)</f>
        <v>0</v>
      </c>
      <c r="L815" s="116">
        <f>VLOOKUP(G815,'[2]Seguimiento WOS TROV'!$H:$N,7,0)</f>
        <v>0</v>
      </c>
      <c r="M815" s="116">
        <f>VLOOKUP(G815,'[2]Seguimiento WOS TROV'!$H:$O,8,0)</f>
        <v>0</v>
      </c>
      <c r="N815" s="125">
        <f t="shared" si="77"/>
        <v>0</v>
      </c>
      <c r="O815" s="125">
        <f t="shared" si="78"/>
        <v>0</v>
      </c>
      <c r="P815" s="269">
        <v>0</v>
      </c>
      <c r="Q815" s="270">
        <f t="shared" si="79"/>
        <v>0</v>
      </c>
      <c r="R815" s="119">
        <v>45630</v>
      </c>
      <c r="S815" s="119"/>
      <c r="T815" s="117">
        <f t="shared" si="81"/>
        <v>45631</v>
      </c>
      <c r="U815" s="117">
        <f t="shared" si="80"/>
        <v>45632</v>
      </c>
      <c r="V815" s="117" t="s">
        <v>560</v>
      </c>
      <c r="W815" s="162" t="s">
        <v>561</v>
      </c>
      <c r="X815" s="162" t="s">
        <v>561</v>
      </c>
      <c r="Y815" s="162"/>
      <c r="Z815" s="108"/>
      <c r="AA815" s="108"/>
      <c r="AB815" s="110"/>
      <c r="AC815" s="118"/>
    </row>
    <row r="816" spans="1:29" s="126" customFormat="1" ht="10.5" x14ac:dyDescent="0.2">
      <c r="A816" s="120" t="str">
        <f t="shared" si="76"/>
        <v>L50-I-12-10-35-90-MULT-70X40POUS271239</v>
      </c>
      <c r="B816" s="81">
        <v>45621</v>
      </c>
      <c r="C816" s="120" t="s">
        <v>1627</v>
      </c>
      <c r="D816" s="278" t="s">
        <v>361</v>
      </c>
      <c r="E816" s="108" t="s">
        <v>87</v>
      </c>
      <c r="F816" s="108" t="s">
        <v>1628</v>
      </c>
      <c r="G816" s="108">
        <v>30850755</v>
      </c>
      <c r="H816" s="183">
        <v>0</v>
      </c>
      <c r="I816" s="115">
        <v>5</v>
      </c>
      <c r="J816" s="111">
        <f>VLOOKUP(G816,'[2]Seguimiento WOS TROV'!$H:$L,5,0)</f>
        <v>5</v>
      </c>
      <c r="K816" s="116">
        <f>VLOOKUP(G816,'[2]Seguimiento WOS TROV'!$H:$M,6,0)</f>
        <v>0</v>
      </c>
      <c r="L816" s="116">
        <f>VLOOKUP(G816,'[2]Seguimiento WOS TROV'!$H:$N,7,0)</f>
        <v>0</v>
      </c>
      <c r="M816" s="116">
        <f>VLOOKUP(G816,'[2]Seguimiento WOS TROV'!$H:$O,8,0)</f>
        <v>0</v>
      </c>
      <c r="N816" s="125">
        <f t="shared" si="77"/>
        <v>0</v>
      </c>
      <c r="O816" s="125">
        <f t="shared" si="78"/>
        <v>0</v>
      </c>
      <c r="P816" s="269">
        <v>0</v>
      </c>
      <c r="Q816" s="270">
        <f t="shared" si="79"/>
        <v>0</v>
      </c>
      <c r="R816" s="119">
        <v>45630</v>
      </c>
      <c r="S816" s="119"/>
      <c r="T816" s="117">
        <f t="shared" si="81"/>
        <v>45631</v>
      </c>
      <c r="U816" s="117">
        <f t="shared" si="80"/>
        <v>45632</v>
      </c>
      <c r="V816" s="117" t="s">
        <v>560</v>
      </c>
      <c r="W816" s="162" t="s">
        <v>561</v>
      </c>
      <c r="X816" s="162" t="s">
        <v>561</v>
      </c>
      <c r="Y816" s="162"/>
      <c r="Z816" s="108"/>
      <c r="AA816" s="108"/>
      <c r="AB816" s="110"/>
      <c r="AC816" s="118"/>
    </row>
    <row r="817" spans="1:29" s="126" customFormat="1" ht="10.5" x14ac:dyDescent="0.2">
      <c r="A817" s="120" t="str">
        <f t="shared" si="76"/>
        <v>L50-I-12-08-27-90-MULT-15X15POUS270401</v>
      </c>
      <c r="B817" s="81">
        <v>45621</v>
      </c>
      <c r="C817" s="120" t="s">
        <v>1629</v>
      </c>
      <c r="D817" s="278" t="s">
        <v>361</v>
      </c>
      <c r="E817" s="108" t="s">
        <v>87</v>
      </c>
      <c r="F817" s="108" t="s">
        <v>1517</v>
      </c>
      <c r="G817" s="108">
        <v>30850756</v>
      </c>
      <c r="H817" s="183">
        <v>0</v>
      </c>
      <c r="I817" s="115">
        <v>4</v>
      </c>
      <c r="J817" s="111">
        <f>VLOOKUP(G817,'[2]Seguimiento WOS TROV'!$H:$L,5,0)</f>
        <v>4</v>
      </c>
      <c r="K817" s="116">
        <f>VLOOKUP(G817,'[2]Seguimiento WOS TROV'!$H:$M,6,0)</f>
        <v>0</v>
      </c>
      <c r="L817" s="116">
        <f>VLOOKUP(G817,'[2]Seguimiento WOS TROV'!$H:$N,7,0)</f>
        <v>0</v>
      </c>
      <c r="M817" s="116">
        <f>VLOOKUP(G817,'[2]Seguimiento WOS TROV'!$H:$O,8,0)</f>
        <v>0</v>
      </c>
      <c r="N817" s="125">
        <f t="shared" si="77"/>
        <v>0</v>
      </c>
      <c r="O817" s="125">
        <f t="shared" si="78"/>
        <v>0</v>
      </c>
      <c r="P817" s="269">
        <v>0</v>
      </c>
      <c r="Q817" s="270">
        <f t="shared" si="79"/>
        <v>0</v>
      </c>
      <c r="R817" s="119">
        <v>45630</v>
      </c>
      <c r="S817" s="119"/>
      <c r="T817" s="117">
        <f t="shared" si="81"/>
        <v>45631</v>
      </c>
      <c r="U817" s="117">
        <f t="shared" si="80"/>
        <v>45632</v>
      </c>
      <c r="V817" s="117" t="s">
        <v>560</v>
      </c>
      <c r="W817" s="162" t="s">
        <v>561</v>
      </c>
      <c r="X817" s="162" t="s">
        <v>561</v>
      </c>
      <c r="Y817" s="162"/>
      <c r="Z817" s="108"/>
      <c r="AA817" s="108"/>
      <c r="AB817" s="110"/>
      <c r="AC817" s="118"/>
    </row>
    <row r="818" spans="1:29" s="126" customFormat="1" ht="10.5" x14ac:dyDescent="0.2">
      <c r="A818" s="120" t="str">
        <f t="shared" si="76"/>
        <v>L50-I-12-08-27-90-MULT-9X29POUS270832</v>
      </c>
      <c r="B818" s="81">
        <v>45621</v>
      </c>
      <c r="C818" s="120" t="s">
        <v>456</v>
      </c>
      <c r="D818" s="278" t="s">
        <v>361</v>
      </c>
      <c r="E818" s="108" t="s">
        <v>87</v>
      </c>
      <c r="F818" s="108" t="s">
        <v>1532</v>
      </c>
      <c r="G818" s="108">
        <v>30850758</v>
      </c>
      <c r="H818" s="183">
        <v>0</v>
      </c>
      <c r="I818" s="115">
        <v>4</v>
      </c>
      <c r="J818" s="111">
        <f>VLOOKUP(G818,'[2]Seguimiento WOS TROV'!$H:$L,5,0)</f>
        <v>4</v>
      </c>
      <c r="K818" s="116">
        <f>VLOOKUP(G818,'[2]Seguimiento WOS TROV'!$H:$M,6,0)</f>
        <v>0</v>
      </c>
      <c r="L818" s="116">
        <f>VLOOKUP(G818,'[2]Seguimiento WOS TROV'!$H:$N,7,0)</f>
        <v>0</v>
      </c>
      <c r="M818" s="116">
        <f>VLOOKUP(G818,'[2]Seguimiento WOS TROV'!$H:$O,8,0)</f>
        <v>0</v>
      </c>
      <c r="N818" s="125">
        <f t="shared" si="77"/>
        <v>0</v>
      </c>
      <c r="O818" s="125">
        <f t="shared" si="78"/>
        <v>0</v>
      </c>
      <c r="P818" s="269">
        <v>48.6</v>
      </c>
      <c r="Q818" s="270">
        <f t="shared" si="79"/>
        <v>0</v>
      </c>
      <c r="R818" s="119">
        <v>45630</v>
      </c>
      <c r="S818" s="119"/>
      <c r="T818" s="117">
        <f t="shared" si="81"/>
        <v>45631</v>
      </c>
      <c r="U818" s="117">
        <f t="shared" si="80"/>
        <v>45632</v>
      </c>
      <c r="V818" s="117" t="s">
        <v>560</v>
      </c>
      <c r="W818" s="162" t="s">
        <v>561</v>
      </c>
      <c r="X818" s="162" t="s">
        <v>561</v>
      </c>
      <c r="Y818" s="162"/>
      <c r="Z818" s="108"/>
      <c r="AA818" s="108"/>
      <c r="AB818" s="110"/>
      <c r="AC818" s="118"/>
    </row>
    <row r="819" spans="1:29" s="126" customFormat="1" ht="10.5" x14ac:dyDescent="0.2">
      <c r="A819" s="120" t="str">
        <f t="shared" si="76"/>
        <v>L50-I-12-12-30-90-MULT-40X40POUS270787</v>
      </c>
      <c r="B819" s="81">
        <v>45621</v>
      </c>
      <c r="C819" s="120" t="s">
        <v>1630</v>
      </c>
      <c r="D819" s="278" t="s">
        <v>361</v>
      </c>
      <c r="E819" s="108" t="s">
        <v>87</v>
      </c>
      <c r="F819" s="108" t="s">
        <v>1631</v>
      </c>
      <c r="G819" s="108">
        <v>30850760</v>
      </c>
      <c r="H819" s="183">
        <v>0</v>
      </c>
      <c r="I819" s="115">
        <v>4</v>
      </c>
      <c r="J819" s="111">
        <f>VLOOKUP(G819,'[2]Seguimiento WOS TROV'!$H:$L,5,0)</f>
        <v>4</v>
      </c>
      <c r="K819" s="116">
        <f>VLOOKUP(G819,'[2]Seguimiento WOS TROV'!$H:$M,6,0)</f>
        <v>0</v>
      </c>
      <c r="L819" s="116">
        <f>VLOOKUP(G819,'[2]Seguimiento WOS TROV'!$H:$N,7,0)</f>
        <v>0</v>
      </c>
      <c r="M819" s="116">
        <f>VLOOKUP(G819,'[2]Seguimiento WOS TROV'!$H:$O,8,0)</f>
        <v>0</v>
      </c>
      <c r="N819" s="125">
        <f t="shared" si="77"/>
        <v>0</v>
      </c>
      <c r="O819" s="125">
        <f t="shared" si="78"/>
        <v>0</v>
      </c>
      <c r="P819" s="269">
        <v>0</v>
      </c>
      <c r="Q819" s="270">
        <f t="shared" si="79"/>
        <v>0</v>
      </c>
      <c r="R819" s="119">
        <v>45630</v>
      </c>
      <c r="S819" s="119"/>
      <c r="T819" s="117">
        <f t="shared" si="81"/>
        <v>45631</v>
      </c>
      <c r="U819" s="117">
        <f t="shared" si="80"/>
        <v>45632</v>
      </c>
      <c r="V819" s="117" t="s">
        <v>560</v>
      </c>
      <c r="W819" s="162" t="s">
        <v>561</v>
      </c>
      <c r="X819" s="162" t="s">
        <v>561</v>
      </c>
      <c r="Y819" s="162"/>
      <c r="Z819" s="108"/>
      <c r="AA819" s="108"/>
      <c r="AB819" s="110"/>
      <c r="AC819" s="118"/>
    </row>
    <row r="820" spans="1:29" s="126" customFormat="1" ht="10.5" x14ac:dyDescent="0.2">
      <c r="A820" s="120" t="str">
        <f t="shared" si="76"/>
        <v>L50-I-12-10-35-90-MULT-15X35POUS270937</v>
      </c>
      <c r="B820" s="81">
        <v>45621</v>
      </c>
      <c r="C820" s="120" t="s">
        <v>1632</v>
      </c>
      <c r="D820" s="278" t="s">
        <v>361</v>
      </c>
      <c r="E820" s="108" t="s">
        <v>87</v>
      </c>
      <c r="F820" s="108" t="s">
        <v>1536</v>
      </c>
      <c r="G820" s="108">
        <v>30850761</v>
      </c>
      <c r="H820" s="183">
        <v>0</v>
      </c>
      <c r="I820" s="115">
        <v>3</v>
      </c>
      <c r="J820" s="111">
        <f>VLOOKUP(G820,'[2]Seguimiento WOS TROV'!$H:$L,5,0)</f>
        <v>3</v>
      </c>
      <c r="K820" s="116">
        <f>VLOOKUP(G820,'[2]Seguimiento WOS TROV'!$H:$M,6,0)</f>
        <v>0</v>
      </c>
      <c r="L820" s="116">
        <f>VLOOKUP(G820,'[2]Seguimiento WOS TROV'!$H:$N,7,0)</f>
        <v>0</v>
      </c>
      <c r="M820" s="116">
        <f>VLOOKUP(G820,'[2]Seguimiento WOS TROV'!$H:$O,8,0)</f>
        <v>0</v>
      </c>
      <c r="N820" s="125">
        <f t="shared" si="77"/>
        <v>0</v>
      </c>
      <c r="O820" s="125">
        <f t="shared" si="78"/>
        <v>0</v>
      </c>
      <c r="P820" s="269">
        <v>0</v>
      </c>
      <c r="Q820" s="270">
        <f t="shared" si="79"/>
        <v>0</v>
      </c>
      <c r="R820" s="119">
        <v>45630</v>
      </c>
      <c r="S820" s="119"/>
      <c r="T820" s="117">
        <f t="shared" si="81"/>
        <v>45631</v>
      </c>
      <c r="U820" s="117">
        <f t="shared" si="80"/>
        <v>45632</v>
      </c>
      <c r="V820" s="117" t="s">
        <v>560</v>
      </c>
      <c r="W820" s="162" t="s">
        <v>561</v>
      </c>
      <c r="X820" s="162" t="s">
        <v>561</v>
      </c>
      <c r="Y820" s="162"/>
      <c r="Z820" s="108"/>
      <c r="AA820" s="108"/>
      <c r="AB820" s="110"/>
      <c r="AC820" s="118"/>
    </row>
    <row r="821" spans="1:29" s="126" customFormat="1" ht="10.5" x14ac:dyDescent="0.2">
      <c r="A821" s="120" t="str">
        <f t="shared" si="76"/>
        <v>L50-I-12-12-30-90-MULT-9X59POUS270769</v>
      </c>
      <c r="B821" s="81">
        <v>45621</v>
      </c>
      <c r="C821" s="120" t="s">
        <v>829</v>
      </c>
      <c r="D821" s="278" t="s">
        <v>361</v>
      </c>
      <c r="E821" s="108" t="s">
        <v>87</v>
      </c>
      <c r="F821" s="108" t="s">
        <v>1633</v>
      </c>
      <c r="G821" s="108">
        <v>30850762</v>
      </c>
      <c r="H821" s="183">
        <v>0</v>
      </c>
      <c r="I821" s="115">
        <v>3</v>
      </c>
      <c r="J821" s="111">
        <f>VLOOKUP(G821,'[2]Seguimiento WOS TROV'!$H:$L,5,0)</f>
        <v>3</v>
      </c>
      <c r="K821" s="116">
        <f>VLOOKUP(G821,'[2]Seguimiento WOS TROV'!$H:$M,6,0)</f>
        <v>0</v>
      </c>
      <c r="L821" s="116">
        <f>VLOOKUP(G821,'[2]Seguimiento WOS TROV'!$H:$N,7,0)</f>
        <v>0</v>
      </c>
      <c r="M821" s="116">
        <f>VLOOKUP(G821,'[2]Seguimiento WOS TROV'!$H:$O,8,0)</f>
        <v>0</v>
      </c>
      <c r="N821" s="125">
        <f t="shared" si="77"/>
        <v>0</v>
      </c>
      <c r="O821" s="125">
        <f t="shared" si="78"/>
        <v>0</v>
      </c>
      <c r="P821" s="269">
        <v>0</v>
      </c>
      <c r="Q821" s="270">
        <f t="shared" si="79"/>
        <v>0</v>
      </c>
      <c r="R821" s="119">
        <v>45630</v>
      </c>
      <c r="S821" s="119"/>
      <c r="T821" s="117">
        <f t="shared" si="81"/>
        <v>45631</v>
      </c>
      <c r="U821" s="117">
        <f t="shared" si="80"/>
        <v>45632</v>
      </c>
      <c r="V821" s="117" t="s">
        <v>560</v>
      </c>
      <c r="W821" s="162" t="s">
        <v>561</v>
      </c>
      <c r="X821" s="162" t="s">
        <v>561</v>
      </c>
      <c r="Y821" s="162"/>
      <c r="Z821" s="108"/>
      <c r="AA821" s="108"/>
      <c r="AB821" s="110"/>
      <c r="AC821" s="118"/>
    </row>
    <row r="822" spans="1:29" s="126" customFormat="1" ht="10.5" x14ac:dyDescent="0.2">
      <c r="A822" s="120" t="str">
        <f t="shared" si="76"/>
        <v>L35-I-12-04-27-80-MULT-120POUS271523</v>
      </c>
      <c r="B822" s="81">
        <v>45623</v>
      </c>
      <c r="C822" s="120" t="s">
        <v>1650</v>
      </c>
      <c r="D822" s="278" t="s">
        <v>360</v>
      </c>
      <c r="E822" s="108" t="s">
        <v>87</v>
      </c>
      <c r="F822" s="108" t="s">
        <v>1658</v>
      </c>
      <c r="G822" s="108">
        <v>30850786</v>
      </c>
      <c r="H822" s="183">
        <v>0</v>
      </c>
      <c r="I822" s="115">
        <v>38</v>
      </c>
      <c r="J822" s="111">
        <f>VLOOKUP(G822,'[2]Seguimiento WOS TROV'!$H:$L,5,0)</f>
        <v>38</v>
      </c>
      <c r="K822" s="116">
        <f>VLOOKUP(G822,'[2]Seguimiento WOS TROV'!$H:$M,6,0)</f>
        <v>0</v>
      </c>
      <c r="L822" s="116">
        <f>VLOOKUP(G822,'[2]Seguimiento WOS TROV'!$H:$N,7,0)</f>
        <v>0</v>
      </c>
      <c r="M822" s="116">
        <f>VLOOKUP(G822,'[2]Seguimiento WOS TROV'!$H:$O,8,0)</f>
        <v>0</v>
      </c>
      <c r="N822" s="125">
        <f t="shared" si="77"/>
        <v>0</v>
      </c>
      <c r="O822" s="125">
        <f t="shared" si="78"/>
        <v>0</v>
      </c>
      <c r="P822" s="269">
        <v>0</v>
      </c>
      <c r="Q822" s="270">
        <f t="shared" si="79"/>
        <v>0</v>
      </c>
      <c r="R822" s="119">
        <v>45630</v>
      </c>
      <c r="S822" s="119"/>
      <c r="T822" s="117">
        <f t="shared" si="81"/>
        <v>45631</v>
      </c>
      <c r="U822" s="117">
        <f t="shared" si="80"/>
        <v>45632</v>
      </c>
      <c r="V822" s="117" t="s">
        <v>560</v>
      </c>
      <c r="W822" s="162" t="s">
        <v>561</v>
      </c>
      <c r="X822" s="162" t="s">
        <v>561</v>
      </c>
      <c r="Y822" s="162" t="e">
        <f>VLOOKUP(G822,[4]Sheet14!$A:$A,1,0)</f>
        <v>#N/A</v>
      </c>
      <c r="Z822" s="108"/>
      <c r="AA822" s="108"/>
      <c r="AB822" s="110"/>
      <c r="AC822" s="118"/>
    </row>
    <row r="823" spans="1:29" s="126" customFormat="1" ht="10.5" x14ac:dyDescent="0.2">
      <c r="A823" s="120" t="str">
        <f t="shared" si="76"/>
        <v>L35-I-48-06-22-80-MULT-120POUS270827</v>
      </c>
      <c r="B823" s="81">
        <v>45623</v>
      </c>
      <c r="C823" s="120" t="s">
        <v>1652</v>
      </c>
      <c r="D823" s="278" t="s">
        <v>364</v>
      </c>
      <c r="E823" s="108" t="s">
        <v>87</v>
      </c>
      <c r="F823" s="108" t="s">
        <v>1661</v>
      </c>
      <c r="G823" s="108">
        <v>30850791</v>
      </c>
      <c r="H823" s="183">
        <v>0</v>
      </c>
      <c r="I823" s="115">
        <v>58</v>
      </c>
      <c r="J823" s="111">
        <f>VLOOKUP(G823,'[2]Seguimiento WOS TROV'!$H:$L,5,0)</f>
        <v>58</v>
      </c>
      <c r="K823" s="116">
        <f>VLOOKUP(G823,'[2]Seguimiento WOS TROV'!$H:$M,6,0)</f>
        <v>0</v>
      </c>
      <c r="L823" s="116">
        <f>VLOOKUP(G823,'[2]Seguimiento WOS TROV'!$H:$N,7,0)</f>
        <v>0</v>
      </c>
      <c r="M823" s="116">
        <f>VLOOKUP(G823,'[2]Seguimiento WOS TROV'!$H:$O,8,0)</f>
        <v>0</v>
      </c>
      <c r="N823" s="125">
        <f t="shared" si="77"/>
        <v>0</v>
      </c>
      <c r="O823" s="125">
        <f t="shared" si="78"/>
        <v>0</v>
      </c>
      <c r="P823" s="269">
        <v>0</v>
      </c>
      <c r="Q823" s="270">
        <f t="shared" si="79"/>
        <v>0</v>
      </c>
      <c r="R823" s="119">
        <v>45630</v>
      </c>
      <c r="S823" s="119"/>
      <c r="T823" s="117">
        <f t="shared" si="81"/>
        <v>45631</v>
      </c>
      <c r="U823" s="117">
        <f t="shared" si="80"/>
        <v>45632</v>
      </c>
      <c r="V823" s="117" t="s">
        <v>560</v>
      </c>
      <c r="W823" s="162" t="s">
        <v>561</v>
      </c>
      <c r="X823" s="162" t="s">
        <v>561</v>
      </c>
      <c r="Y823" s="162" t="e">
        <f>VLOOKUP(G823,[4]Sheet14!$A:$A,1,0)</f>
        <v>#N/A</v>
      </c>
      <c r="Z823" s="108"/>
      <c r="AA823" s="108"/>
      <c r="AB823" s="110"/>
      <c r="AC823" s="118"/>
    </row>
    <row r="824" spans="1:29" s="126" customFormat="1" ht="10.5" x14ac:dyDescent="0.2">
      <c r="A824" s="120" t="str">
        <f t="shared" si="76"/>
        <v>L50-E-48-10-27-80-MULT-15X23POUS270755</v>
      </c>
      <c r="B824" s="81">
        <v>45623</v>
      </c>
      <c r="C824" s="120" t="s">
        <v>1653</v>
      </c>
      <c r="D824" s="278" t="s">
        <v>363</v>
      </c>
      <c r="E824" s="108" t="s">
        <v>87</v>
      </c>
      <c r="F824" s="108" t="s">
        <v>1662</v>
      </c>
      <c r="G824" s="108">
        <v>30850792</v>
      </c>
      <c r="H824" s="183" t="s">
        <v>1662</v>
      </c>
      <c r="I824" s="115">
        <v>3</v>
      </c>
      <c r="J824" s="111">
        <f>VLOOKUP(G824,'[2]Seguimiento WOS TROV'!$H:$L,5,0)</f>
        <v>3</v>
      </c>
      <c r="K824" s="116">
        <f>VLOOKUP(G824,'[2]Seguimiento WOS TROV'!$H:$M,6,0)</f>
        <v>0</v>
      </c>
      <c r="L824" s="116">
        <f>VLOOKUP(G824,'[2]Seguimiento WOS TROV'!$H:$N,7,0)</f>
        <v>0</v>
      </c>
      <c r="M824" s="116">
        <f>VLOOKUP(G824,'[2]Seguimiento WOS TROV'!$H:$O,8,0)</f>
        <v>0</v>
      </c>
      <c r="N824" s="125">
        <f t="shared" si="77"/>
        <v>0</v>
      </c>
      <c r="O824" s="125">
        <f t="shared" si="78"/>
        <v>0</v>
      </c>
      <c r="P824" s="269">
        <v>0</v>
      </c>
      <c r="Q824" s="270">
        <f t="shared" si="79"/>
        <v>0</v>
      </c>
      <c r="R824" s="119">
        <v>45630</v>
      </c>
      <c r="S824" s="119"/>
      <c r="T824" s="117">
        <f t="shared" si="81"/>
        <v>45631</v>
      </c>
      <c r="U824" s="117">
        <f t="shared" si="80"/>
        <v>45632</v>
      </c>
      <c r="V824" s="117" t="s">
        <v>560</v>
      </c>
      <c r="W824" s="162" t="s">
        <v>561</v>
      </c>
      <c r="X824" s="162" t="s">
        <v>561</v>
      </c>
      <c r="Y824" s="162" t="e">
        <f>VLOOKUP(G824,[4]Sheet14!$A:$A,1,0)</f>
        <v>#N/A</v>
      </c>
      <c r="Z824" s="108"/>
      <c r="AA824" s="108"/>
      <c r="AB824" s="110"/>
      <c r="AC824" s="118"/>
    </row>
    <row r="825" spans="1:29" s="126" customFormat="1" ht="10.5" x14ac:dyDescent="0.2">
      <c r="A825" s="120" t="str">
        <f t="shared" si="76"/>
        <v>L50-I-48-10-30-80-MULT-15X35POUS270496</v>
      </c>
      <c r="B825" s="81">
        <v>45623</v>
      </c>
      <c r="C825" s="120" t="s">
        <v>1533</v>
      </c>
      <c r="D825" s="278" t="s">
        <v>365</v>
      </c>
      <c r="E825" s="108" t="s">
        <v>87</v>
      </c>
      <c r="F825" s="108" t="s">
        <v>1144</v>
      </c>
      <c r="G825" s="108">
        <v>30850793</v>
      </c>
      <c r="H825" s="183" t="s">
        <v>1144</v>
      </c>
      <c r="I825" s="115">
        <v>3</v>
      </c>
      <c r="J825" s="111">
        <f>VLOOKUP(G825,'[2]Seguimiento WOS TROV'!$H:$L,5,0)</f>
        <v>3</v>
      </c>
      <c r="K825" s="116">
        <f>VLOOKUP(G825,'[2]Seguimiento WOS TROV'!$H:$M,6,0)</f>
        <v>0</v>
      </c>
      <c r="L825" s="116">
        <f>VLOOKUP(G825,'[2]Seguimiento WOS TROV'!$H:$N,7,0)</f>
        <v>0</v>
      </c>
      <c r="M825" s="116">
        <f>VLOOKUP(G825,'[2]Seguimiento WOS TROV'!$H:$O,8,0)</f>
        <v>0</v>
      </c>
      <c r="N825" s="125">
        <f t="shared" si="77"/>
        <v>0</v>
      </c>
      <c r="O825" s="125">
        <f t="shared" si="78"/>
        <v>0</v>
      </c>
      <c r="P825" s="269">
        <v>0</v>
      </c>
      <c r="Q825" s="270">
        <f t="shared" si="79"/>
        <v>0</v>
      </c>
      <c r="R825" s="119">
        <v>45630</v>
      </c>
      <c r="S825" s="119"/>
      <c r="T825" s="117">
        <f t="shared" si="81"/>
        <v>45631</v>
      </c>
      <c r="U825" s="117">
        <f t="shared" si="80"/>
        <v>45632</v>
      </c>
      <c r="V825" s="117" t="s">
        <v>560</v>
      </c>
      <c r="W825" s="162" t="s">
        <v>561</v>
      </c>
      <c r="X825" s="162" t="s">
        <v>561</v>
      </c>
      <c r="Y825" s="162" t="e">
        <f>VLOOKUP(G825,[4]Sheet14!$A:$A,1,0)</f>
        <v>#N/A</v>
      </c>
      <c r="Z825" s="108"/>
      <c r="AA825" s="108"/>
      <c r="AB825" s="110"/>
      <c r="AC825" s="118"/>
    </row>
    <row r="826" spans="1:29" s="126" customFormat="1" ht="10.5" x14ac:dyDescent="0.2">
      <c r="A826" s="120" t="str">
        <f t="shared" si="76"/>
        <v>L50-I-48-08-27-90-MULT-25X75POUS270548</v>
      </c>
      <c r="B826" s="81">
        <v>45623</v>
      </c>
      <c r="C826" s="120" t="s">
        <v>1219</v>
      </c>
      <c r="D826" s="278" t="s">
        <v>365</v>
      </c>
      <c r="E826" s="108" t="s">
        <v>87</v>
      </c>
      <c r="F826" s="108" t="s">
        <v>1663</v>
      </c>
      <c r="G826" s="108">
        <v>30850794</v>
      </c>
      <c r="H826" s="183">
        <v>0</v>
      </c>
      <c r="I826" s="115">
        <v>1</v>
      </c>
      <c r="J826" s="111">
        <f>VLOOKUP(G826,'[2]Seguimiento WOS TROV'!$H:$L,5,0)</f>
        <v>1</v>
      </c>
      <c r="K826" s="116">
        <f>VLOOKUP(G826,'[2]Seguimiento WOS TROV'!$H:$M,6,0)</f>
        <v>0</v>
      </c>
      <c r="L826" s="116">
        <f>VLOOKUP(G826,'[2]Seguimiento WOS TROV'!$H:$N,7,0)</f>
        <v>0</v>
      </c>
      <c r="M826" s="116">
        <f>VLOOKUP(G826,'[2]Seguimiento WOS TROV'!$H:$O,8,0)</f>
        <v>0</v>
      </c>
      <c r="N826" s="125">
        <f t="shared" si="77"/>
        <v>0</v>
      </c>
      <c r="O826" s="125">
        <f t="shared" si="78"/>
        <v>0</v>
      </c>
      <c r="P826" s="269">
        <v>0</v>
      </c>
      <c r="Q826" s="270">
        <f t="shared" si="79"/>
        <v>0</v>
      </c>
      <c r="R826" s="119">
        <v>45630</v>
      </c>
      <c r="S826" s="119"/>
      <c r="T826" s="117">
        <f t="shared" si="81"/>
        <v>45631</v>
      </c>
      <c r="U826" s="117">
        <f t="shared" si="80"/>
        <v>45632</v>
      </c>
      <c r="V826" s="117" t="s">
        <v>560</v>
      </c>
      <c r="W826" s="162" t="s">
        <v>561</v>
      </c>
      <c r="X826" s="162" t="s">
        <v>561</v>
      </c>
      <c r="Y826" s="162"/>
      <c r="Z826" s="108"/>
      <c r="AA826" s="108"/>
      <c r="AB826" s="110"/>
      <c r="AC826" s="118"/>
    </row>
    <row r="827" spans="1:29" s="126" customFormat="1" ht="10.5" x14ac:dyDescent="0.2">
      <c r="A827" s="120" t="str">
        <f t="shared" si="76"/>
        <v>L35-I-12-02-30-80-MULT-120POUS270360</v>
      </c>
      <c r="B827" s="81">
        <v>45623</v>
      </c>
      <c r="C827" s="120" t="s">
        <v>111</v>
      </c>
      <c r="D827" s="278" t="s">
        <v>360</v>
      </c>
      <c r="E827" s="108" t="s">
        <v>87</v>
      </c>
      <c r="F827" s="108" t="s">
        <v>508</v>
      </c>
      <c r="G827" s="108">
        <v>30850801</v>
      </c>
      <c r="H827" s="183">
        <v>0</v>
      </c>
      <c r="I827" s="115">
        <v>12</v>
      </c>
      <c r="J827" s="111">
        <f>VLOOKUP(G827,'[2]Seguimiento WOS TROV'!$H:$L,5,0)</f>
        <v>12</v>
      </c>
      <c r="K827" s="116">
        <f>VLOOKUP(G827,'[2]Seguimiento WOS TROV'!$H:$M,6,0)</f>
        <v>0</v>
      </c>
      <c r="L827" s="116">
        <f>VLOOKUP(G827,'[2]Seguimiento WOS TROV'!$H:$N,7,0)</f>
        <v>0</v>
      </c>
      <c r="M827" s="116">
        <f>VLOOKUP(G827,'[2]Seguimiento WOS TROV'!$H:$O,8,0)</f>
        <v>0</v>
      </c>
      <c r="N827" s="125">
        <f t="shared" si="77"/>
        <v>0</v>
      </c>
      <c r="O827" s="125">
        <f t="shared" si="78"/>
        <v>0</v>
      </c>
      <c r="P827" s="269">
        <v>38.020000000000003</v>
      </c>
      <c r="Q827" s="270">
        <f t="shared" si="79"/>
        <v>0</v>
      </c>
      <c r="R827" s="119">
        <v>45630</v>
      </c>
      <c r="S827" s="119"/>
      <c r="T827" s="117">
        <f t="shared" si="81"/>
        <v>45631</v>
      </c>
      <c r="U827" s="117">
        <f t="shared" si="80"/>
        <v>45632</v>
      </c>
      <c r="V827" s="117" t="s">
        <v>560</v>
      </c>
      <c r="W827" s="162" t="s">
        <v>561</v>
      </c>
      <c r="X827" s="162" t="s">
        <v>561</v>
      </c>
      <c r="Y827" s="162" t="e">
        <f>VLOOKUP(G827,[4]Sheet14!$A:$A,1,0)</f>
        <v>#N/A</v>
      </c>
      <c r="Z827" s="108"/>
      <c r="AA827" s="108"/>
      <c r="AB827" s="110"/>
      <c r="AC827" s="118"/>
    </row>
    <row r="828" spans="1:29" s="126" customFormat="1" ht="10.5" x14ac:dyDescent="0.2">
      <c r="A828" s="120" t="str">
        <f t="shared" si="76"/>
        <v>L35-I-12-04-30-80-MULT-120POUS270809</v>
      </c>
      <c r="B828" s="81">
        <v>45623</v>
      </c>
      <c r="C828" s="120" t="s">
        <v>113</v>
      </c>
      <c r="D828" s="278" t="s">
        <v>360</v>
      </c>
      <c r="E828" s="108" t="s">
        <v>87</v>
      </c>
      <c r="F828" s="108" t="s">
        <v>1068</v>
      </c>
      <c r="G828" s="108">
        <v>30850804</v>
      </c>
      <c r="H828" s="183">
        <v>0</v>
      </c>
      <c r="I828" s="115">
        <v>90</v>
      </c>
      <c r="J828" s="111">
        <f>VLOOKUP(G828,'[2]Seguimiento WOS TROV'!$H:$L,5,0)</f>
        <v>90</v>
      </c>
      <c r="K828" s="116">
        <f>VLOOKUP(G828,'[2]Seguimiento WOS TROV'!$H:$M,6,0)</f>
        <v>0</v>
      </c>
      <c r="L828" s="116">
        <f>VLOOKUP(G828,'[2]Seguimiento WOS TROV'!$H:$N,7,0)</f>
        <v>0</v>
      </c>
      <c r="M828" s="116">
        <f>VLOOKUP(G828,'[2]Seguimiento WOS TROV'!$H:$O,8,0)</f>
        <v>0</v>
      </c>
      <c r="N828" s="125">
        <f t="shared" si="77"/>
        <v>0</v>
      </c>
      <c r="O828" s="125">
        <f t="shared" si="78"/>
        <v>0</v>
      </c>
      <c r="P828" s="269">
        <v>38.020000000000003</v>
      </c>
      <c r="Q828" s="270">
        <f t="shared" si="79"/>
        <v>0</v>
      </c>
      <c r="R828" s="119">
        <v>45630</v>
      </c>
      <c r="S828" s="119"/>
      <c r="T828" s="117">
        <f t="shared" si="81"/>
        <v>45631</v>
      </c>
      <c r="U828" s="117">
        <f t="shared" si="80"/>
        <v>45632</v>
      </c>
      <c r="V828" s="117" t="s">
        <v>560</v>
      </c>
      <c r="W828" s="162" t="s">
        <v>561</v>
      </c>
      <c r="X828" s="162" t="s">
        <v>561</v>
      </c>
      <c r="Y828" s="162"/>
      <c r="Z828" s="108"/>
      <c r="AA828" s="108"/>
      <c r="AB828" s="110"/>
      <c r="AC828" s="118"/>
    </row>
    <row r="829" spans="1:29" s="126" customFormat="1" ht="10.5" x14ac:dyDescent="0.2">
      <c r="A829" s="120" t="str">
        <f t="shared" si="76"/>
        <v>L35-I-12-06-22-80-MULT-120POUS270827</v>
      </c>
      <c r="B829" s="81">
        <v>45623</v>
      </c>
      <c r="C829" s="120" t="s">
        <v>792</v>
      </c>
      <c r="D829" s="278" t="s">
        <v>360</v>
      </c>
      <c r="E829" s="108" t="s">
        <v>87</v>
      </c>
      <c r="F829" s="108" t="s">
        <v>1661</v>
      </c>
      <c r="G829" s="108">
        <v>30850807</v>
      </c>
      <c r="H829" s="183">
        <v>0</v>
      </c>
      <c r="I829" s="115">
        <v>62</v>
      </c>
      <c r="J829" s="111">
        <f>VLOOKUP(G829,'[2]Seguimiento WOS TROV'!$H:$L,5,0)</f>
        <v>62</v>
      </c>
      <c r="K829" s="116">
        <f>VLOOKUP(G829,'[2]Seguimiento WOS TROV'!$H:$M,6,0)</f>
        <v>0</v>
      </c>
      <c r="L829" s="116">
        <f>VLOOKUP(G829,'[2]Seguimiento WOS TROV'!$H:$N,7,0)</f>
        <v>0</v>
      </c>
      <c r="M829" s="116">
        <f>VLOOKUP(G829,'[2]Seguimiento WOS TROV'!$H:$O,8,0)</f>
        <v>0</v>
      </c>
      <c r="N829" s="125">
        <f t="shared" si="77"/>
        <v>0</v>
      </c>
      <c r="O829" s="125">
        <f t="shared" si="78"/>
        <v>0</v>
      </c>
      <c r="P829" s="269">
        <v>0</v>
      </c>
      <c r="Q829" s="270">
        <f t="shared" si="79"/>
        <v>0</v>
      </c>
      <c r="R829" s="119">
        <v>45630</v>
      </c>
      <c r="S829" s="119"/>
      <c r="T829" s="117">
        <f t="shared" si="81"/>
        <v>45631</v>
      </c>
      <c r="U829" s="117">
        <f t="shared" si="80"/>
        <v>45632</v>
      </c>
      <c r="V829" s="117" t="s">
        <v>560</v>
      </c>
      <c r="W829" s="162" t="s">
        <v>561</v>
      </c>
      <c r="X829" s="162" t="s">
        <v>561</v>
      </c>
      <c r="Y829" s="162" t="e">
        <f>VLOOKUP(G829,[4]Sheet14!$A:$A,1,0)</f>
        <v>#N/A</v>
      </c>
      <c r="Z829" s="108"/>
      <c r="AA829" s="108"/>
      <c r="AB829" s="110"/>
      <c r="AC829" s="118"/>
    </row>
    <row r="830" spans="1:29" s="126" customFormat="1" ht="10.5" x14ac:dyDescent="0.2">
      <c r="A830" s="120" t="str">
        <f t="shared" si="76"/>
        <v>L50-I-12-06-27-90-MULT-9X29POUS270807</v>
      </c>
      <c r="B830" s="81">
        <v>45621</v>
      </c>
      <c r="C830" s="120" t="s">
        <v>1060</v>
      </c>
      <c r="D830" s="278" t="s">
        <v>361</v>
      </c>
      <c r="E830" s="108" t="s">
        <v>87</v>
      </c>
      <c r="F830" s="108" t="s">
        <v>1531</v>
      </c>
      <c r="G830" s="108">
        <v>30850763</v>
      </c>
      <c r="H830" s="183">
        <v>0</v>
      </c>
      <c r="I830" s="115">
        <v>2</v>
      </c>
      <c r="J830" s="111">
        <f>VLOOKUP(G830,'[2]Seguimiento WOS TROV'!$H:$L,5,0)</f>
        <v>2</v>
      </c>
      <c r="K830" s="116">
        <f>VLOOKUP(G830,'[2]Seguimiento WOS TROV'!$H:$M,6,0)</f>
        <v>0</v>
      </c>
      <c r="L830" s="116">
        <f>VLOOKUP(G830,'[2]Seguimiento WOS TROV'!$H:$N,7,0)</f>
        <v>0</v>
      </c>
      <c r="M830" s="116">
        <f>VLOOKUP(G830,'[2]Seguimiento WOS TROV'!$H:$O,8,0)</f>
        <v>0</v>
      </c>
      <c r="N830" s="125">
        <f t="shared" si="77"/>
        <v>0</v>
      </c>
      <c r="O830" s="125">
        <f t="shared" si="78"/>
        <v>0</v>
      </c>
      <c r="P830" s="269">
        <v>50.53</v>
      </c>
      <c r="Q830" s="270">
        <f t="shared" si="79"/>
        <v>0</v>
      </c>
      <c r="R830" s="119">
        <v>45631</v>
      </c>
      <c r="S830" s="119"/>
      <c r="T830" s="117">
        <f t="shared" si="81"/>
        <v>45632</v>
      </c>
      <c r="U830" s="117">
        <f t="shared" si="80"/>
        <v>45635</v>
      </c>
      <c r="V830" s="117" t="s">
        <v>560</v>
      </c>
      <c r="W830" s="162" t="s">
        <v>561</v>
      </c>
      <c r="X830" s="162" t="s">
        <v>561</v>
      </c>
      <c r="Y830" s="162"/>
      <c r="Z830" s="108"/>
      <c r="AA830" s="108"/>
      <c r="AB830" s="110"/>
      <c r="AC830" s="118"/>
    </row>
    <row r="831" spans="1:29" s="126" customFormat="1" ht="10.5" x14ac:dyDescent="0.2">
      <c r="A831" s="120" t="str">
        <f t="shared" si="76"/>
        <v>L50-I-12-12-40-80-MULT-ASYMPOUS271293</v>
      </c>
      <c r="B831" s="81">
        <v>45621</v>
      </c>
      <c r="C831" s="120" t="s">
        <v>1113</v>
      </c>
      <c r="D831" s="278" t="s">
        <v>361</v>
      </c>
      <c r="E831" s="108" t="s">
        <v>87</v>
      </c>
      <c r="F831" s="108" t="s">
        <v>1635</v>
      </c>
      <c r="G831" s="108">
        <v>30850776</v>
      </c>
      <c r="H831" s="183">
        <v>0</v>
      </c>
      <c r="I831" s="115">
        <v>2</v>
      </c>
      <c r="J831" s="111">
        <f>VLOOKUP(G831,'[2]Seguimiento WOS TROV'!$H:$L,5,0)</f>
        <v>2</v>
      </c>
      <c r="K831" s="116">
        <f>VLOOKUP(G831,'[2]Seguimiento WOS TROV'!$H:$M,6,0)</f>
        <v>0</v>
      </c>
      <c r="L831" s="116">
        <f>VLOOKUP(G831,'[2]Seguimiento WOS TROV'!$H:$N,7,0)</f>
        <v>0</v>
      </c>
      <c r="M831" s="116">
        <f>VLOOKUP(G831,'[2]Seguimiento WOS TROV'!$H:$O,8,0)</f>
        <v>0</v>
      </c>
      <c r="N831" s="125">
        <f t="shared" si="77"/>
        <v>0</v>
      </c>
      <c r="O831" s="125">
        <f t="shared" si="78"/>
        <v>0</v>
      </c>
      <c r="P831" s="269">
        <v>47.39</v>
      </c>
      <c r="Q831" s="270">
        <f t="shared" si="79"/>
        <v>0</v>
      </c>
      <c r="R831" s="119">
        <v>45631</v>
      </c>
      <c r="S831" s="119"/>
      <c r="T831" s="117">
        <f t="shared" si="81"/>
        <v>45632</v>
      </c>
      <c r="U831" s="117">
        <f t="shared" si="80"/>
        <v>45635</v>
      </c>
      <c r="V831" s="117" t="s">
        <v>560</v>
      </c>
      <c r="W831" s="162" t="s">
        <v>561</v>
      </c>
      <c r="X831" s="162" t="s">
        <v>561</v>
      </c>
      <c r="Y831" s="162"/>
      <c r="Z831" s="108"/>
      <c r="AA831" s="108"/>
      <c r="AB831" s="110"/>
      <c r="AC831" s="118"/>
    </row>
    <row r="832" spans="1:29" s="126" customFormat="1" ht="10.5" x14ac:dyDescent="0.2">
      <c r="A832" s="120" t="str">
        <f t="shared" si="76"/>
        <v>L50-I-12-06-27-90-MULT-9X9POUS270425</v>
      </c>
      <c r="B832" s="81">
        <v>45621</v>
      </c>
      <c r="C832" s="120" t="s">
        <v>1054</v>
      </c>
      <c r="D832" s="278" t="s">
        <v>361</v>
      </c>
      <c r="E832" s="108" t="s">
        <v>87</v>
      </c>
      <c r="F832" s="108" t="s">
        <v>766</v>
      </c>
      <c r="G832" s="108">
        <v>30850766</v>
      </c>
      <c r="H832" s="183">
        <v>0</v>
      </c>
      <c r="I832" s="115">
        <v>1</v>
      </c>
      <c r="J832" s="111">
        <f>VLOOKUP(G832,'[2]Seguimiento WOS TROV'!$H:$L,5,0)</f>
        <v>1</v>
      </c>
      <c r="K832" s="116">
        <f>VLOOKUP(G832,'[2]Seguimiento WOS TROV'!$H:$M,6,0)</f>
        <v>0</v>
      </c>
      <c r="L832" s="116">
        <f>VLOOKUP(G832,'[2]Seguimiento WOS TROV'!$H:$N,7,0)</f>
        <v>0</v>
      </c>
      <c r="M832" s="116">
        <f>VLOOKUP(G832,'[2]Seguimiento WOS TROV'!$H:$O,8,0)</f>
        <v>0</v>
      </c>
      <c r="N832" s="125">
        <f t="shared" si="77"/>
        <v>0</v>
      </c>
      <c r="O832" s="125">
        <f t="shared" si="78"/>
        <v>0</v>
      </c>
      <c r="P832" s="269">
        <v>0</v>
      </c>
      <c r="Q832" s="270">
        <f t="shared" si="79"/>
        <v>0</v>
      </c>
      <c r="R832" s="119">
        <v>45631</v>
      </c>
      <c r="S832" s="119"/>
      <c r="T832" s="117">
        <f t="shared" si="81"/>
        <v>45632</v>
      </c>
      <c r="U832" s="117">
        <f t="shared" si="80"/>
        <v>45635</v>
      </c>
      <c r="V832" s="117" t="s">
        <v>560</v>
      </c>
      <c r="W832" s="162" t="s">
        <v>561</v>
      </c>
      <c r="X832" s="162" t="s">
        <v>561</v>
      </c>
      <c r="Y832" s="162"/>
      <c r="Z832" s="108"/>
      <c r="AA832" s="108"/>
      <c r="AB832" s="110"/>
      <c r="AC832" s="118"/>
    </row>
    <row r="833" spans="1:29" s="126" customFormat="1" ht="10.5" x14ac:dyDescent="0.2">
      <c r="A833" s="120" t="str">
        <f t="shared" si="76"/>
        <v>L50-I-12-08-27-90-MULT-9X17POUS270161</v>
      </c>
      <c r="B833" s="81">
        <v>45621</v>
      </c>
      <c r="C833" s="120" t="s">
        <v>1637</v>
      </c>
      <c r="D833" s="278" t="s">
        <v>361</v>
      </c>
      <c r="E833" s="108" t="s">
        <v>87</v>
      </c>
      <c r="F833" s="108" t="s">
        <v>263</v>
      </c>
      <c r="G833" s="108">
        <v>30850767</v>
      </c>
      <c r="H833" s="183">
        <v>0</v>
      </c>
      <c r="I833" s="115">
        <v>1</v>
      </c>
      <c r="J833" s="111">
        <f>VLOOKUP(G833,'[2]Seguimiento WOS TROV'!$H:$L,5,0)</f>
        <v>1</v>
      </c>
      <c r="K833" s="116">
        <f>VLOOKUP(G833,'[2]Seguimiento WOS TROV'!$H:$M,6,0)</f>
        <v>0</v>
      </c>
      <c r="L833" s="116">
        <f>VLOOKUP(G833,'[2]Seguimiento WOS TROV'!$H:$N,7,0)</f>
        <v>0</v>
      </c>
      <c r="M833" s="116">
        <f>VLOOKUP(G833,'[2]Seguimiento WOS TROV'!$H:$O,8,0)</f>
        <v>0</v>
      </c>
      <c r="N833" s="125">
        <f t="shared" si="77"/>
        <v>0</v>
      </c>
      <c r="O833" s="125">
        <f t="shared" si="78"/>
        <v>0</v>
      </c>
      <c r="P833" s="269">
        <v>0</v>
      </c>
      <c r="Q833" s="270">
        <f t="shared" si="79"/>
        <v>0</v>
      </c>
      <c r="R833" s="119">
        <v>45631</v>
      </c>
      <c r="S833" s="119"/>
      <c r="T833" s="117">
        <f t="shared" si="81"/>
        <v>45632</v>
      </c>
      <c r="U833" s="117">
        <f t="shared" si="80"/>
        <v>45635</v>
      </c>
      <c r="V833" s="117" t="s">
        <v>560</v>
      </c>
      <c r="W833" s="162" t="s">
        <v>561</v>
      </c>
      <c r="X833" s="162" t="s">
        <v>561</v>
      </c>
      <c r="Y833" s="162"/>
      <c r="Z833" s="108"/>
      <c r="AA833" s="108"/>
      <c r="AB833" s="110"/>
      <c r="AC833" s="118"/>
    </row>
    <row r="834" spans="1:29" s="126" customFormat="1" ht="10.5" x14ac:dyDescent="0.2">
      <c r="A834" s="120" t="str">
        <f t="shared" ref="A834:A897" si="82">CONCATENATE(C834,F834)</f>
        <v>L50-I-12-12-30-90-MULT-15X15POUS270757</v>
      </c>
      <c r="B834" s="81">
        <v>45621</v>
      </c>
      <c r="C834" s="120" t="s">
        <v>1639</v>
      </c>
      <c r="D834" s="278" t="s">
        <v>361</v>
      </c>
      <c r="E834" s="108" t="s">
        <v>87</v>
      </c>
      <c r="F834" s="108" t="s">
        <v>1640</v>
      </c>
      <c r="G834" s="108">
        <v>30850769</v>
      </c>
      <c r="H834" s="183">
        <v>0</v>
      </c>
      <c r="I834" s="115">
        <v>1</v>
      </c>
      <c r="J834" s="111">
        <f>VLOOKUP(G834,'[2]Seguimiento WOS TROV'!$H:$L,5,0)</f>
        <v>1</v>
      </c>
      <c r="K834" s="116">
        <f>VLOOKUP(G834,'[2]Seguimiento WOS TROV'!$H:$M,6,0)</f>
        <v>0</v>
      </c>
      <c r="L834" s="116">
        <f>VLOOKUP(G834,'[2]Seguimiento WOS TROV'!$H:$N,7,0)</f>
        <v>0</v>
      </c>
      <c r="M834" s="116">
        <f>VLOOKUP(G834,'[2]Seguimiento WOS TROV'!$H:$O,8,0)</f>
        <v>0</v>
      </c>
      <c r="N834" s="125">
        <f t="shared" ref="N834:N897" si="83">J834-I834</f>
        <v>0</v>
      </c>
      <c r="O834" s="125">
        <f t="shared" ref="O834:O897" si="84">+N834*-1</f>
        <v>0</v>
      </c>
      <c r="P834" s="269">
        <v>0</v>
      </c>
      <c r="Q834" s="270">
        <f t="shared" ref="Q834:Q897" si="85">+P834*O834</f>
        <v>0</v>
      </c>
      <c r="R834" s="119">
        <v>45631</v>
      </c>
      <c r="S834" s="119"/>
      <c r="T834" s="117">
        <f t="shared" si="81"/>
        <v>45632</v>
      </c>
      <c r="U834" s="117">
        <f t="shared" si="80"/>
        <v>45635</v>
      </c>
      <c r="V834" s="117" t="s">
        <v>560</v>
      </c>
      <c r="W834" s="162" t="s">
        <v>561</v>
      </c>
      <c r="X834" s="162" t="s">
        <v>561</v>
      </c>
      <c r="Y834" s="162"/>
      <c r="Z834" s="108"/>
      <c r="AA834" s="108"/>
      <c r="AB834" s="110"/>
      <c r="AC834" s="118"/>
    </row>
    <row r="835" spans="1:29" s="126" customFormat="1" ht="10.5" x14ac:dyDescent="0.2">
      <c r="A835" s="120" t="str">
        <f t="shared" si="82"/>
        <v>L50-I-12-12-30-90-MULT-15X23POUS270757</v>
      </c>
      <c r="B835" s="81">
        <v>45621</v>
      </c>
      <c r="C835" s="120" t="s">
        <v>1641</v>
      </c>
      <c r="D835" s="278" t="s">
        <v>361</v>
      </c>
      <c r="E835" s="108" t="s">
        <v>87</v>
      </c>
      <c r="F835" s="108" t="s">
        <v>1640</v>
      </c>
      <c r="G835" s="108">
        <v>30850770</v>
      </c>
      <c r="H835" s="183">
        <v>0</v>
      </c>
      <c r="I835" s="115">
        <v>1</v>
      </c>
      <c r="J835" s="111">
        <f>VLOOKUP(G835,'[2]Seguimiento WOS TROV'!$H:$L,5,0)</f>
        <v>1</v>
      </c>
      <c r="K835" s="116">
        <f>VLOOKUP(G835,'[2]Seguimiento WOS TROV'!$H:$M,6,0)</f>
        <v>0</v>
      </c>
      <c r="L835" s="116">
        <f>VLOOKUP(G835,'[2]Seguimiento WOS TROV'!$H:$N,7,0)</f>
        <v>0</v>
      </c>
      <c r="M835" s="116">
        <f>VLOOKUP(G835,'[2]Seguimiento WOS TROV'!$H:$O,8,0)</f>
        <v>0</v>
      </c>
      <c r="N835" s="125">
        <f t="shared" si="83"/>
        <v>0</v>
      </c>
      <c r="O835" s="125">
        <f t="shared" si="84"/>
        <v>0</v>
      </c>
      <c r="P835" s="269">
        <v>0</v>
      </c>
      <c r="Q835" s="270">
        <f t="shared" si="85"/>
        <v>0</v>
      </c>
      <c r="R835" s="119">
        <v>45631</v>
      </c>
      <c r="S835" s="119"/>
      <c r="T835" s="117">
        <f t="shared" si="81"/>
        <v>45632</v>
      </c>
      <c r="U835" s="117">
        <f t="shared" si="80"/>
        <v>45635</v>
      </c>
      <c r="V835" s="117" t="s">
        <v>560</v>
      </c>
      <c r="W835" s="162" t="s">
        <v>561</v>
      </c>
      <c r="X835" s="162" t="s">
        <v>561</v>
      </c>
      <c r="Y835" s="162"/>
      <c r="Z835" s="108"/>
      <c r="AA835" s="108"/>
      <c r="AB835" s="110"/>
      <c r="AC835" s="118"/>
    </row>
    <row r="836" spans="1:29" s="126" customFormat="1" ht="10.5" x14ac:dyDescent="0.2">
      <c r="A836" s="120" t="str">
        <f t="shared" si="82"/>
        <v>L50-I-12-12-30-90-MULT-15X35POUS270757</v>
      </c>
      <c r="B836" s="81">
        <v>45621</v>
      </c>
      <c r="C836" s="120" t="s">
        <v>721</v>
      </c>
      <c r="D836" s="278" t="s">
        <v>361</v>
      </c>
      <c r="E836" s="108" t="s">
        <v>87</v>
      </c>
      <c r="F836" s="108" t="s">
        <v>1640</v>
      </c>
      <c r="G836" s="108">
        <v>30850771</v>
      </c>
      <c r="H836" s="183">
        <v>0</v>
      </c>
      <c r="I836" s="115">
        <v>1</v>
      </c>
      <c r="J836" s="111">
        <f>VLOOKUP(G836,'[2]Seguimiento WOS TROV'!$H:$L,5,0)</f>
        <v>1</v>
      </c>
      <c r="K836" s="116">
        <f>VLOOKUP(G836,'[2]Seguimiento WOS TROV'!$H:$M,6,0)</f>
        <v>0</v>
      </c>
      <c r="L836" s="116">
        <f>VLOOKUP(G836,'[2]Seguimiento WOS TROV'!$H:$N,7,0)</f>
        <v>0</v>
      </c>
      <c r="M836" s="116">
        <f>VLOOKUP(G836,'[2]Seguimiento WOS TROV'!$H:$O,8,0)</f>
        <v>0</v>
      </c>
      <c r="N836" s="125">
        <f t="shared" si="83"/>
        <v>0</v>
      </c>
      <c r="O836" s="125">
        <f t="shared" si="84"/>
        <v>0</v>
      </c>
      <c r="P836" s="269">
        <v>49.18</v>
      </c>
      <c r="Q836" s="270">
        <f t="shared" si="85"/>
        <v>0</v>
      </c>
      <c r="R836" s="119">
        <v>45631</v>
      </c>
      <c r="S836" s="119"/>
      <c r="T836" s="117">
        <f t="shared" si="81"/>
        <v>45632</v>
      </c>
      <c r="U836" s="117">
        <f t="shared" si="80"/>
        <v>45635</v>
      </c>
      <c r="V836" s="117" t="s">
        <v>560</v>
      </c>
      <c r="W836" s="162" t="s">
        <v>561</v>
      </c>
      <c r="X836" s="162" t="s">
        <v>561</v>
      </c>
      <c r="Y836" s="162"/>
      <c r="Z836" s="108"/>
      <c r="AA836" s="108"/>
      <c r="AB836" s="110"/>
      <c r="AC836" s="118"/>
    </row>
    <row r="837" spans="1:29" s="126" customFormat="1" ht="10.5" x14ac:dyDescent="0.2">
      <c r="A837" s="120" t="str">
        <f t="shared" si="82"/>
        <v>L50-I-12-12-30-90-MULT-25X45POUS270757</v>
      </c>
      <c r="B837" s="81">
        <v>45621</v>
      </c>
      <c r="C837" s="120" t="s">
        <v>1642</v>
      </c>
      <c r="D837" s="278" t="s">
        <v>361</v>
      </c>
      <c r="E837" s="108" t="s">
        <v>87</v>
      </c>
      <c r="F837" s="108" t="s">
        <v>1640</v>
      </c>
      <c r="G837" s="108">
        <v>30850772</v>
      </c>
      <c r="H837" s="183">
        <v>0</v>
      </c>
      <c r="I837" s="115">
        <v>1</v>
      </c>
      <c r="J837" s="111">
        <f>VLOOKUP(G837,'[2]Seguimiento WOS TROV'!$H:$L,5,0)</f>
        <v>1</v>
      </c>
      <c r="K837" s="116">
        <f>VLOOKUP(G837,'[2]Seguimiento WOS TROV'!$H:$M,6,0)</f>
        <v>0</v>
      </c>
      <c r="L837" s="116">
        <f>VLOOKUP(G837,'[2]Seguimiento WOS TROV'!$H:$N,7,0)</f>
        <v>0</v>
      </c>
      <c r="M837" s="116">
        <f>VLOOKUP(G837,'[2]Seguimiento WOS TROV'!$H:$O,8,0)</f>
        <v>0</v>
      </c>
      <c r="N837" s="125">
        <f t="shared" si="83"/>
        <v>0</v>
      </c>
      <c r="O837" s="125">
        <f t="shared" si="84"/>
        <v>0</v>
      </c>
      <c r="P837" s="269">
        <v>47.3</v>
      </c>
      <c r="Q837" s="270">
        <f t="shared" si="85"/>
        <v>0</v>
      </c>
      <c r="R837" s="119">
        <v>45631</v>
      </c>
      <c r="S837" s="119"/>
      <c r="T837" s="117">
        <f t="shared" si="81"/>
        <v>45632</v>
      </c>
      <c r="U837" s="117">
        <f t="shared" si="80"/>
        <v>45635</v>
      </c>
      <c r="V837" s="117" t="s">
        <v>560</v>
      </c>
      <c r="W837" s="162" t="s">
        <v>561</v>
      </c>
      <c r="X837" s="162" t="s">
        <v>561</v>
      </c>
      <c r="Y837" s="162"/>
      <c r="Z837" s="108"/>
      <c r="AA837" s="108"/>
      <c r="AB837" s="110"/>
      <c r="AC837" s="118"/>
    </row>
    <row r="838" spans="1:29" s="126" customFormat="1" ht="10.5" x14ac:dyDescent="0.2">
      <c r="A838" s="120" t="str">
        <f t="shared" si="82"/>
        <v>L50-I-12-12-30-90-MULT-25X75POUS270757</v>
      </c>
      <c r="B838" s="81">
        <v>45621</v>
      </c>
      <c r="C838" s="120" t="s">
        <v>1643</v>
      </c>
      <c r="D838" s="278" t="s">
        <v>361</v>
      </c>
      <c r="E838" s="108" t="s">
        <v>87</v>
      </c>
      <c r="F838" s="108" t="s">
        <v>1640</v>
      </c>
      <c r="G838" s="108">
        <v>30850773</v>
      </c>
      <c r="H838" s="183">
        <v>0</v>
      </c>
      <c r="I838" s="115">
        <v>1</v>
      </c>
      <c r="J838" s="111">
        <f>VLOOKUP(G838,'[2]Seguimiento WOS TROV'!$H:$L,5,0)</f>
        <v>1</v>
      </c>
      <c r="K838" s="116">
        <f>VLOOKUP(G838,'[2]Seguimiento WOS TROV'!$H:$M,6,0)</f>
        <v>0</v>
      </c>
      <c r="L838" s="116">
        <f>VLOOKUP(G838,'[2]Seguimiento WOS TROV'!$H:$N,7,0)</f>
        <v>0</v>
      </c>
      <c r="M838" s="116">
        <f>VLOOKUP(G838,'[2]Seguimiento WOS TROV'!$H:$O,8,0)</f>
        <v>0</v>
      </c>
      <c r="N838" s="125">
        <f t="shared" si="83"/>
        <v>0</v>
      </c>
      <c r="O838" s="125">
        <f t="shared" si="84"/>
        <v>0</v>
      </c>
      <c r="P838" s="269">
        <v>0</v>
      </c>
      <c r="Q838" s="270">
        <f t="shared" si="85"/>
        <v>0</v>
      </c>
      <c r="R838" s="119">
        <v>45631</v>
      </c>
      <c r="S838" s="119"/>
      <c r="T838" s="117">
        <f t="shared" si="81"/>
        <v>45632</v>
      </c>
      <c r="U838" s="117">
        <f t="shared" si="80"/>
        <v>45635</v>
      </c>
      <c r="V838" s="117" t="s">
        <v>560</v>
      </c>
      <c r="W838" s="162" t="s">
        <v>561</v>
      </c>
      <c r="X838" s="162" t="s">
        <v>561</v>
      </c>
      <c r="Y838" s="162"/>
      <c r="Z838" s="108"/>
      <c r="AA838" s="108"/>
      <c r="AB838" s="110"/>
      <c r="AC838" s="118"/>
    </row>
    <row r="839" spans="1:29" s="126" customFormat="1" ht="10.5" x14ac:dyDescent="0.2">
      <c r="A839" s="120" t="str">
        <f t="shared" si="82"/>
        <v>L50-I-12-12-30-90-MULT-9X9POUS270757</v>
      </c>
      <c r="B839" s="81">
        <v>45621</v>
      </c>
      <c r="C839" s="120" t="s">
        <v>1644</v>
      </c>
      <c r="D839" s="278" t="s">
        <v>361</v>
      </c>
      <c r="E839" s="108" t="s">
        <v>87</v>
      </c>
      <c r="F839" s="108" t="s">
        <v>1640</v>
      </c>
      <c r="G839" s="108">
        <v>30850774</v>
      </c>
      <c r="H839" s="183">
        <v>0</v>
      </c>
      <c r="I839" s="115">
        <v>1</v>
      </c>
      <c r="J839" s="111">
        <f>VLOOKUP(G839,'[2]Seguimiento WOS TROV'!$H:$L,5,0)</f>
        <v>1</v>
      </c>
      <c r="K839" s="116">
        <f>VLOOKUP(G839,'[2]Seguimiento WOS TROV'!$H:$M,6,0)</f>
        <v>0</v>
      </c>
      <c r="L839" s="116">
        <f>VLOOKUP(G839,'[2]Seguimiento WOS TROV'!$H:$N,7,0)</f>
        <v>0</v>
      </c>
      <c r="M839" s="116">
        <f>VLOOKUP(G839,'[2]Seguimiento WOS TROV'!$H:$O,8,0)</f>
        <v>0</v>
      </c>
      <c r="N839" s="125">
        <f t="shared" si="83"/>
        <v>0</v>
      </c>
      <c r="O839" s="125">
        <f t="shared" si="84"/>
        <v>0</v>
      </c>
      <c r="P839" s="269">
        <v>0</v>
      </c>
      <c r="Q839" s="270">
        <f t="shared" si="85"/>
        <v>0</v>
      </c>
      <c r="R839" s="119">
        <v>45631</v>
      </c>
      <c r="S839" s="119"/>
      <c r="T839" s="117">
        <f t="shared" si="81"/>
        <v>45632</v>
      </c>
      <c r="U839" s="117">
        <f t="shared" si="80"/>
        <v>45635</v>
      </c>
      <c r="V839" s="117" t="s">
        <v>560</v>
      </c>
      <c r="W839" s="162" t="s">
        <v>561</v>
      </c>
      <c r="X839" s="162" t="s">
        <v>561</v>
      </c>
      <c r="Y839" s="162"/>
      <c r="Z839" s="108"/>
      <c r="AA839" s="108"/>
      <c r="AB839" s="110"/>
      <c r="AC839" s="118"/>
    </row>
    <row r="840" spans="1:29" s="126" customFormat="1" ht="10.5" x14ac:dyDescent="0.2">
      <c r="A840" s="120" t="str">
        <f t="shared" si="82"/>
        <v>L35-I-12-04-35-80-MULT-120POUS270438</v>
      </c>
      <c r="B840" s="81">
        <v>45623</v>
      </c>
      <c r="C840" s="120" t="s">
        <v>490</v>
      </c>
      <c r="D840" s="278" t="s">
        <v>360</v>
      </c>
      <c r="E840" s="108" t="s">
        <v>87</v>
      </c>
      <c r="F840" s="108" t="s">
        <v>807</v>
      </c>
      <c r="G840" s="108">
        <v>30850777</v>
      </c>
      <c r="H840" s="183">
        <v>0</v>
      </c>
      <c r="I840" s="115">
        <v>44</v>
      </c>
      <c r="J840" s="111">
        <f>VLOOKUP(G840,'[2]Seguimiento WOS TROV'!$H:$L,5,0)</f>
        <v>44</v>
      </c>
      <c r="K840" s="116">
        <f>VLOOKUP(G840,'[2]Seguimiento WOS TROV'!$H:$M,6,0)</f>
        <v>0</v>
      </c>
      <c r="L840" s="116">
        <f>VLOOKUP(G840,'[2]Seguimiento WOS TROV'!$H:$N,7,0)</f>
        <v>0</v>
      </c>
      <c r="M840" s="116">
        <f>VLOOKUP(G840,'[2]Seguimiento WOS TROV'!$H:$O,8,0)</f>
        <v>0</v>
      </c>
      <c r="N840" s="125">
        <f t="shared" si="83"/>
        <v>0</v>
      </c>
      <c r="O840" s="125">
        <f t="shared" si="84"/>
        <v>0</v>
      </c>
      <c r="P840" s="269">
        <v>38.020000000000003</v>
      </c>
      <c r="Q840" s="270">
        <f t="shared" si="85"/>
        <v>0</v>
      </c>
      <c r="R840" s="119">
        <v>45631</v>
      </c>
      <c r="S840" s="119"/>
      <c r="T840" s="117">
        <f t="shared" si="81"/>
        <v>45632</v>
      </c>
      <c r="U840" s="117">
        <f t="shared" si="80"/>
        <v>45635</v>
      </c>
      <c r="V840" s="117" t="s">
        <v>560</v>
      </c>
      <c r="W840" s="162" t="s">
        <v>561</v>
      </c>
      <c r="X840" s="162" t="s">
        <v>561</v>
      </c>
      <c r="Y840" s="162"/>
      <c r="Z840" s="108"/>
      <c r="AA840" s="108"/>
      <c r="AB840" s="110"/>
      <c r="AC840" s="118"/>
    </row>
    <row r="841" spans="1:29" s="126" customFormat="1" ht="10.5" x14ac:dyDescent="0.2">
      <c r="A841" s="120" t="str">
        <f t="shared" si="82"/>
        <v>L35-I-12-06-35-80-MULT-120POUS270426</v>
      </c>
      <c r="B841" s="81">
        <v>45623</v>
      </c>
      <c r="C841" s="120" t="s">
        <v>493</v>
      </c>
      <c r="D841" s="278" t="s">
        <v>360</v>
      </c>
      <c r="E841" s="108" t="s">
        <v>87</v>
      </c>
      <c r="F841" s="108" t="s">
        <v>1655</v>
      </c>
      <c r="G841" s="108">
        <v>30850779</v>
      </c>
      <c r="H841" s="183">
        <v>0</v>
      </c>
      <c r="I841" s="115">
        <v>40</v>
      </c>
      <c r="J841" s="111">
        <f>VLOOKUP(G841,'[2]Seguimiento WOS TROV'!$H:$L,5,0)</f>
        <v>40</v>
      </c>
      <c r="K841" s="116">
        <f>VLOOKUP(G841,'[2]Seguimiento WOS TROV'!$H:$M,6,0)</f>
        <v>0</v>
      </c>
      <c r="L841" s="116">
        <f>VLOOKUP(G841,'[2]Seguimiento WOS TROV'!$H:$N,7,0)</f>
        <v>0</v>
      </c>
      <c r="M841" s="116">
        <f>VLOOKUP(G841,'[2]Seguimiento WOS TROV'!$H:$O,8,0)</f>
        <v>0</v>
      </c>
      <c r="N841" s="125">
        <f t="shared" si="83"/>
        <v>0</v>
      </c>
      <c r="O841" s="125">
        <f t="shared" si="84"/>
        <v>0</v>
      </c>
      <c r="P841" s="269">
        <v>38.020000000000003</v>
      </c>
      <c r="Q841" s="270">
        <f t="shared" si="85"/>
        <v>0</v>
      </c>
      <c r="R841" s="119">
        <v>45631</v>
      </c>
      <c r="S841" s="119"/>
      <c r="T841" s="117">
        <f t="shared" si="81"/>
        <v>45632</v>
      </c>
      <c r="U841" s="117">
        <f t="shared" si="80"/>
        <v>45635</v>
      </c>
      <c r="V841" s="117" t="s">
        <v>560</v>
      </c>
      <c r="W841" s="162" t="s">
        <v>561</v>
      </c>
      <c r="X841" s="162" t="s">
        <v>561</v>
      </c>
      <c r="Y841" s="162"/>
      <c r="Z841" s="108"/>
      <c r="AA841" s="108"/>
      <c r="AB841" s="110"/>
      <c r="AC841" s="118"/>
    </row>
    <row r="842" spans="1:29" s="126" customFormat="1" ht="10.5" x14ac:dyDescent="0.2">
      <c r="A842" s="120" t="str">
        <f t="shared" si="82"/>
        <v>L35-I-12-08-35-90-MULT-120POUS270390</v>
      </c>
      <c r="B842" s="81">
        <v>45623</v>
      </c>
      <c r="C842" s="120" t="s">
        <v>186</v>
      </c>
      <c r="D842" s="278" t="s">
        <v>360</v>
      </c>
      <c r="E842" s="108" t="s">
        <v>87</v>
      </c>
      <c r="F842" s="108" t="s">
        <v>1235</v>
      </c>
      <c r="G842" s="108">
        <v>30850780</v>
      </c>
      <c r="H842" s="183">
        <v>0</v>
      </c>
      <c r="I842" s="287">
        <v>14</v>
      </c>
      <c r="J842" s="111">
        <f>VLOOKUP(G842,'[2]Seguimiento WOS TROV'!$H:$L,5,0)</f>
        <v>14</v>
      </c>
      <c r="K842" s="116">
        <f>VLOOKUP(G842,'[2]Seguimiento WOS TROV'!$H:$M,6,0)</f>
        <v>0</v>
      </c>
      <c r="L842" s="116">
        <f>VLOOKUP(G842,'[2]Seguimiento WOS TROV'!$H:$N,7,0)</f>
        <v>0</v>
      </c>
      <c r="M842" s="116">
        <f>VLOOKUP(G842,'[2]Seguimiento WOS TROV'!$H:$O,8,0)</f>
        <v>0</v>
      </c>
      <c r="N842" s="125">
        <f t="shared" si="83"/>
        <v>0</v>
      </c>
      <c r="O842" s="125">
        <f t="shared" si="84"/>
        <v>0</v>
      </c>
      <c r="P842" s="269">
        <v>38.200000000000003</v>
      </c>
      <c r="Q842" s="270">
        <f t="shared" si="85"/>
        <v>0</v>
      </c>
      <c r="R842" s="119">
        <v>45631</v>
      </c>
      <c r="S842" s="119"/>
      <c r="T842" s="117">
        <f t="shared" si="81"/>
        <v>45632</v>
      </c>
      <c r="U842" s="117">
        <f t="shared" si="80"/>
        <v>45635</v>
      </c>
      <c r="V842" s="117" t="s">
        <v>560</v>
      </c>
      <c r="W842" s="162" t="s">
        <v>561</v>
      </c>
      <c r="X842" s="162" t="s">
        <v>561</v>
      </c>
      <c r="Y842" s="162"/>
      <c r="Z842" s="108"/>
      <c r="AA842" s="108"/>
      <c r="AB842" s="110"/>
      <c r="AC842" s="118"/>
    </row>
    <row r="843" spans="1:29" s="126" customFormat="1" ht="10.5" x14ac:dyDescent="0.2">
      <c r="A843" s="120" t="str">
        <f t="shared" si="82"/>
        <v>L35-I-12-08-35-90-MULT-120POUS270899</v>
      </c>
      <c r="B843" s="81">
        <v>45623</v>
      </c>
      <c r="C843" s="120" t="s">
        <v>186</v>
      </c>
      <c r="D843" s="278" t="s">
        <v>360</v>
      </c>
      <c r="E843" s="108" t="s">
        <v>87</v>
      </c>
      <c r="F843" s="108" t="s">
        <v>1239</v>
      </c>
      <c r="G843" s="108">
        <v>30850781</v>
      </c>
      <c r="H843" s="183">
        <v>0</v>
      </c>
      <c r="I843" s="287">
        <v>8</v>
      </c>
      <c r="J843" s="111">
        <f>VLOOKUP(G843,'[2]Seguimiento WOS TROV'!$H:$L,5,0)</f>
        <v>8</v>
      </c>
      <c r="K843" s="116">
        <f>VLOOKUP(G843,'[2]Seguimiento WOS TROV'!$H:$M,6,0)</f>
        <v>0</v>
      </c>
      <c r="L843" s="116">
        <f>VLOOKUP(G843,'[2]Seguimiento WOS TROV'!$H:$N,7,0)</f>
        <v>0</v>
      </c>
      <c r="M843" s="116">
        <f>VLOOKUP(G843,'[2]Seguimiento WOS TROV'!$H:$O,8,0)</f>
        <v>0</v>
      </c>
      <c r="N843" s="125">
        <f t="shared" si="83"/>
        <v>0</v>
      </c>
      <c r="O843" s="125">
        <f t="shared" si="84"/>
        <v>0</v>
      </c>
      <c r="P843" s="269">
        <v>38.200000000000003</v>
      </c>
      <c r="Q843" s="270">
        <f t="shared" si="85"/>
        <v>0</v>
      </c>
      <c r="R843" s="119">
        <v>45631</v>
      </c>
      <c r="S843" s="119"/>
      <c r="T843" s="117">
        <f t="shared" si="81"/>
        <v>45632</v>
      </c>
      <c r="U843" s="117">
        <f t="shared" si="80"/>
        <v>45635</v>
      </c>
      <c r="V843" s="117" t="s">
        <v>560</v>
      </c>
      <c r="W843" s="162" t="s">
        <v>561</v>
      </c>
      <c r="X843" s="162" t="s">
        <v>561</v>
      </c>
      <c r="Y843" s="162"/>
      <c r="Z843" s="108"/>
      <c r="AA843" s="108"/>
      <c r="AB843" s="110"/>
      <c r="AC843" s="118"/>
    </row>
    <row r="844" spans="1:29" s="126" customFormat="1" ht="10.5" x14ac:dyDescent="0.2">
      <c r="A844" s="120" t="str">
        <f t="shared" si="82"/>
        <v>L35-I-12-08-35-90-MULT-120POUS270408</v>
      </c>
      <c r="B844" s="81">
        <v>45623</v>
      </c>
      <c r="C844" s="120" t="s">
        <v>186</v>
      </c>
      <c r="D844" s="278" t="s">
        <v>360</v>
      </c>
      <c r="E844" s="108" t="s">
        <v>87</v>
      </c>
      <c r="F844" s="108" t="s">
        <v>1023</v>
      </c>
      <c r="G844" s="108">
        <v>30850782</v>
      </c>
      <c r="H844" s="183">
        <v>0</v>
      </c>
      <c r="I844" s="287">
        <v>42</v>
      </c>
      <c r="J844" s="111">
        <f>VLOOKUP(G844,'[2]Seguimiento WOS TROV'!$H:$L,5,0)</f>
        <v>42</v>
      </c>
      <c r="K844" s="116">
        <f>VLOOKUP(G844,'[2]Seguimiento WOS TROV'!$H:$M,6,0)</f>
        <v>0</v>
      </c>
      <c r="L844" s="116">
        <f>VLOOKUP(G844,'[2]Seguimiento WOS TROV'!$H:$N,7,0)</f>
        <v>0</v>
      </c>
      <c r="M844" s="116">
        <f>VLOOKUP(G844,'[2]Seguimiento WOS TROV'!$H:$O,8,0)</f>
        <v>0</v>
      </c>
      <c r="N844" s="125">
        <f t="shared" si="83"/>
        <v>0</v>
      </c>
      <c r="O844" s="125">
        <f t="shared" si="84"/>
        <v>0</v>
      </c>
      <c r="P844" s="269">
        <v>38.200000000000003</v>
      </c>
      <c r="Q844" s="270">
        <f t="shared" si="85"/>
        <v>0</v>
      </c>
      <c r="R844" s="119">
        <v>45631</v>
      </c>
      <c r="S844" s="119"/>
      <c r="T844" s="117">
        <f t="shared" si="81"/>
        <v>45632</v>
      </c>
      <c r="U844" s="117">
        <f t="shared" si="80"/>
        <v>45635</v>
      </c>
      <c r="V844" s="117" t="s">
        <v>560</v>
      </c>
      <c r="W844" s="162" t="s">
        <v>561</v>
      </c>
      <c r="X844" s="162" t="s">
        <v>561</v>
      </c>
      <c r="Y844" s="162"/>
      <c r="Z844" s="108"/>
      <c r="AA844" s="108"/>
      <c r="AB844" s="110"/>
      <c r="AC844" s="118"/>
    </row>
    <row r="845" spans="1:29" s="126" customFormat="1" ht="10.5" x14ac:dyDescent="0.2">
      <c r="A845" s="120" t="str">
        <f t="shared" si="82"/>
        <v>L35-I-12-08-35-80-MULT-120POUS271226</v>
      </c>
      <c r="B845" s="81">
        <v>45623</v>
      </c>
      <c r="C845" s="120" t="s">
        <v>1648</v>
      </c>
      <c r="D845" s="278" t="s">
        <v>360</v>
      </c>
      <c r="E845" s="108" t="s">
        <v>87</v>
      </c>
      <c r="F845" s="108" t="s">
        <v>1656</v>
      </c>
      <c r="G845" s="108">
        <v>30850783</v>
      </c>
      <c r="H845" s="183">
        <v>0</v>
      </c>
      <c r="I845" s="287">
        <v>11</v>
      </c>
      <c r="J845" s="111">
        <f>VLOOKUP(G845,'[2]Seguimiento WOS TROV'!$H:$L,5,0)</f>
        <v>11</v>
      </c>
      <c r="K845" s="116">
        <f>VLOOKUP(G845,'[2]Seguimiento WOS TROV'!$H:$M,6,0)</f>
        <v>0</v>
      </c>
      <c r="L845" s="116">
        <f>VLOOKUP(G845,'[2]Seguimiento WOS TROV'!$H:$N,7,0)</f>
        <v>0</v>
      </c>
      <c r="M845" s="116">
        <f>VLOOKUP(G845,'[2]Seguimiento WOS TROV'!$H:$O,8,0)</f>
        <v>0</v>
      </c>
      <c r="N845" s="125">
        <f t="shared" si="83"/>
        <v>0</v>
      </c>
      <c r="O845" s="125">
        <f t="shared" si="84"/>
        <v>0</v>
      </c>
      <c r="P845" s="269">
        <v>0</v>
      </c>
      <c r="Q845" s="270">
        <f t="shared" si="85"/>
        <v>0</v>
      </c>
      <c r="R845" s="119">
        <v>45631</v>
      </c>
      <c r="S845" s="119"/>
      <c r="T845" s="117">
        <f t="shared" si="81"/>
        <v>45632</v>
      </c>
      <c r="U845" s="117">
        <f t="shared" si="80"/>
        <v>45635</v>
      </c>
      <c r="V845" s="117" t="s">
        <v>560</v>
      </c>
      <c r="W845" s="162" t="s">
        <v>561</v>
      </c>
      <c r="X845" s="162" t="s">
        <v>561</v>
      </c>
      <c r="Y845" s="162"/>
      <c r="Z845" s="108"/>
      <c r="AA845" s="108"/>
      <c r="AB845" s="110"/>
      <c r="AC845" s="118"/>
    </row>
    <row r="846" spans="1:29" s="126" customFormat="1" ht="10.5" x14ac:dyDescent="0.2">
      <c r="A846" s="120" t="str">
        <f t="shared" si="82"/>
        <v>L35-I-12-10-40-90-MULT-120POUS270993</v>
      </c>
      <c r="B846" s="81">
        <v>45623</v>
      </c>
      <c r="C846" s="120" t="s">
        <v>543</v>
      </c>
      <c r="D846" s="278" t="s">
        <v>360</v>
      </c>
      <c r="E846" s="108" t="s">
        <v>87</v>
      </c>
      <c r="F846" s="108" t="s">
        <v>1136</v>
      </c>
      <c r="G846" s="108">
        <v>30850810</v>
      </c>
      <c r="H846" s="183">
        <v>0</v>
      </c>
      <c r="I846" s="287">
        <v>191</v>
      </c>
      <c r="J846" s="111">
        <f>VLOOKUP(G846,'[2]Seguimiento WOS TROV'!$H:$L,5,0)</f>
        <v>191</v>
      </c>
      <c r="K846" s="116">
        <f>VLOOKUP(G846,'[2]Seguimiento WOS TROV'!$H:$M,6,0)</f>
        <v>0</v>
      </c>
      <c r="L846" s="116">
        <f>VLOOKUP(G846,'[2]Seguimiento WOS TROV'!$H:$N,7,0)</f>
        <v>0</v>
      </c>
      <c r="M846" s="116">
        <f>VLOOKUP(G846,'[2]Seguimiento WOS TROV'!$H:$O,8,0)</f>
        <v>0</v>
      </c>
      <c r="N846" s="125">
        <f t="shared" si="83"/>
        <v>0</v>
      </c>
      <c r="O846" s="125">
        <f t="shared" si="84"/>
        <v>0</v>
      </c>
      <c r="P846" s="269">
        <v>0</v>
      </c>
      <c r="Q846" s="270">
        <f t="shared" si="85"/>
        <v>0</v>
      </c>
      <c r="R846" s="119">
        <v>45631</v>
      </c>
      <c r="S846" s="119"/>
      <c r="T846" s="117">
        <f t="shared" si="81"/>
        <v>45632</v>
      </c>
      <c r="U846" s="117">
        <f t="shared" si="80"/>
        <v>45635</v>
      </c>
      <c r="V846" s="117" t="s">
        <v>560</v>
      </c>
      <c r="W846" s="162" t="s">
        <v>561</v>
      </c>
      <c r="X846" s="162" t="s">
        <v>561</v>
      </c>
      <c r="Y846" s="162" t="e">
        <f>VLOOKUP(G846,[4]Sheet14!$A:$A,1,0)</f>
        <v>#N/A</v>
      </c>
      <c r="Z846" s="108"/>
      <c r="AA846" s="108"/>
      <c r="AB846" s="110"/>
      <c r="AC846" s="118"/>
    </row>
    <row r="847" spans="1:29" s="126" customFormat="1" ht="40" x14ac:dyDescent="0.2">
      <c r="A847" s="120" t="str">
        <f t="shared" si="82"/>
        <v>L50-I-48-04-27-90-MULT-ASYMPOUS270785</v>
      </c>
      <c r="B847" s="81">
        <v>45625</v>
      </c>
      <c r="C847" s="120" t="s">
        <v>1673</v>
      </c>
      <c r="D847" s="278" t="s">
        <v>365</v>
      </c>
      <c r="E847" s="108" t="s">
        <v>87</v>
      </c>
      <c r="F847" s="108" t="s">
        <v>1674</v>
      </c>
      <c r="G847" s="108">
        <v>30850814</v>
      </c>
      <c r="H847" s="183">
        <v>0</v>
      </c>
      <c r="I847" s="287">
        <v>1</v>
      </c>
      <c r="J847" s="111">
        <f>VLOOKUP(G847,'[2]Seguimiento WOS TROV'!$H:$L,5,0)</f>
        <v>1</v>
      </c>
      <c r="K847" s="116">
        <f>VLOOKUP(G847,'[2]Seguimiento WOS TROV'!$H:$M,6,0)</f>
        <v>0</v>
      </c>
      <c r="L847" s="116">
        <f>VLOOKUP(G847,'[2]Seguimiento WOS TROV'!$H:$N,7,0)</f>
        <v>0</v>
      </c>
      <c r="M847" s="116">
        <f>VLOOKUP(G847,'[2]Seguimiento WOS TROV'!$H:$O,8,0)</f>
        <v>0</v>
      </c>
      <c r="N847" s="125">
        <f t="shared" si="83"/>
        <v>0</v>
      </c>
      <c r="O847" s="125">
        <f t="shared" si="84"/>
        <v>0</v>
      </c>
      <c r="P847" s="269">
        <v>0</v>
      </c>
      <c r="Q847" s="270">
        <f t="shared" si="85"/>
        <v>0</v>
      </c>
      <c r="R847" s="119">
        <v>45631</v>
      </c>
      <c r="S847" s="119"/>
      <c r="T847" s="117">
        <f t="shared" si="81"/>
        <v>45632</v>
      </c>
      <c r="U847" s="117">
        <f t="shared" si="80"/>
        <v>45635</v>
      </c>
      <c r="V847" s="117" t="s">
        <v>560</v>
      </c>
      <c r="W847" s="162" t="s">
        <v>561</v>
      </c>
      <c r="X847" s="162" t="s">
        <v>561</v>
      </c>
      <c r="Y847" s="162"/>
      <c r="Z847" s="108"/>
      <c r="AA847" s="108"/>
      <c r="AB847" s="110"/>
      <c r="AC847" s="118" t="s">
        <v>1863</v>
      </c>
    </row>
    <row r="848" spans="1:29" s="126" customFormat="1" ht="10.5" x14ac:dyDescent="0.2">
      <c r="A848" s="120" t="str">
        <f t="shared" si="82"/>
        <v>L50-I-48-06-30-80-MULT-9X59POUS270221</v>
      </c>
      <c r="B848" s="81">
        <v>45625</v>
      </c>
      <c r="C848" s="120" t="s">
        <v>1677</v>
      </c>
      <c r="D848" s="278" t="s">
        <v>365</v>
      </c>
      <c r="E848" s="108" t="s">
        <v>87</v>
      </c>
      <c r="F848" s="108" t="s">
        <v>813</v>
      </c>
      <c r="G848" s="108">
        <v>30850816</v>
      </c>
      <c r="H848" s="183">
        <v>0</v>
      </c>
      <c r="I848" s="287">
        <v>3</v>
      </c>
      <c r="J848" s="111">
        <f>VLOOKUP(G848,'[2]Seguimiento WOS TROV'!$H:$L,5,0)</f>
        <v>3</v>
      </c>
      <c r="K848" s="116">
        <f>VLOOKUP(G848,'[2]Seguimiento WOS TROV'!$H:$M,6,0)</f>
        <v>0</v>
      </c>
      <c r="L848" s="116">
        <f>VLOOKUP(G848,'[2]Seguimiento WOS TROV'!$H:$N,7,0)</f>
        <v>0</v>
      </c>
      <c r="M848" s="116">
        <f>VLOOKUP(G848,'[2]Seguimiento WOS TROV'!$H:$O,8,0)</f>
        <v>0</v>
      </c>
      <c r="N848" s="125">
        <f t="shared" si="83"/>
        <v>0</v>
      </c>
      <c r="O848" s="125">
        <f t="shared" si="84"/>
        <v>0</v>
      </c>
      <c r="P848" s="269">
        <v>0</v>
      </c>
      <c r="Q848" s="270">
        <f t="shared" si="85"/>
        <v>0</v>
      </c>
      <c r="R848" s="119">
        <v>45631</v>
      </c>
      <c r="S848" s="119"/>
      <c r="T848" s="117">
        <f t="shared" si="81"/>
        <v>45632</v>
      </c>
      <c r="U848" s="117">
        <f t="shared" si="80"/>
        <v>45635</v>
      </c>
      <c r="V848" s="117" t="s">
        <v>560</v>
      </c>
      <c r="W848" s="162" t="s">
        <v>561</v>
      </c>
      <c r="X848" s="162" t="s">
        <v>561</v>
      </c>
      <c r="Y848" s="162" t="e">
        <f>VLOOKUP(G848,[4]Sheet14!$A:$A,1,0)</f>
        <v>#N/A</v>
      </c>
      <c r="Z848" s="108"/>
      <c r="AA848" s="108"/>
      <c r="AB848" s="110"/>
      <c r="AC848" s="118"/>
    </row>
    <row r="849" spans="1:29" s="126" customFormat="1" ht="40" x14ac:dyDescent="0.2">
      <c r="A849" s="120" t="str">
        <f t="shared" si="82"/>
        <v>L50-I-48-06-30-80-MULT-ASYMPOUS270049</v>
      </c>
      <c r="B849" s="81">
        <v>45625</v>
      </c>
      <c r="C849" s="120" t="s">
        <v>1678</v>
      </c>
      <c r="D849" s="278" t="s">
        <v>365</v>
      </c>
      <c r="E849" s="108" t="s">
        <v>87</v>
      </c>
      <c r="F849" s="108" t="s">
        <v>127</v>
      </c>
      <c r="G849" s="108">
        <v>30850817</v>
      </c>
      <c r="H849" s="183">
        <v>0</v>
      </c>
      <c r="I849" s="287">
        <v>2</v>
      </c>
      <c r="J849" s="111">
        <f>VLOOKUP(G849,'[2]Seguimiento WOS TROV'!$H:$L,5,0)</f>
        <v>2</v>
      </c>
      <c r="K849" s="116">
        <f>VLOOKUP(G849,'[2]Seguimiento WOS TROV'!$H:$M,6,0)</f>
        <v>0</v>
      </c>
      <c r="L849" s="116">
        <f>VLOOKUP(G849,'[2]Seguimiento WOS TROV'!$H:$N,7,0)</f>
        <v>0</v>
      </c>
      <c r="M849" s="116">
        <f>VLOOKUP(G849,'[2]Seguimiento WOS TROV'!$H:$O,8,0)</f>
        <v>0</v>
      </c>
      <c r="N849" s="125">
        <f t="shared" si="83"/>
        <v>0</v>
      </c>
      <c r="O849" s="125">
        <f t="shared" si="84"/>
        <v>0</v>
      </c>
      <c r="P849" s="269">
        <v>0</v>
      </c>
      <c r="Q849" s="270">
        <f t="shared" si="85"/>
        <v>0</v>
      </c>
      <c r="R849" s="119">
        <v>45631</v>
      </c>
      <c r="S849" s="119"/>
      <c r="T849" s="117">
        <f t="shared" si="81"/>
        <v>45632</v>
      </c>
      <c r="U849" s="117">
        <f t="shared" si="80"/>
        <v>45635</v>
      </c>
      <c r="V849" s="117" t="s">
        <v>560</v>
      </c>
      <c r="W849" s="162" t="s">
        <v>561</v>
      </c>
      <c r="X849" s="162" t="s">
        <v>561</v>
      </c>
      <c r="Y849" s="162"/>
      <c r="Z849" s="108"/>
      <c r="AA849" s="108"/>
      <c r="AB849" s="110"/>
      <c r="AC849" s="118" t="s">
        <v>1863</v>
      </c>
    </row>
    <row r="850" spans="1:29" s="126" customFormat="1" ht="10.5" x14ac:dyDescent="0.2">
      <c r="A850" s="120" t="str">
        <f t="shared" si="82"/>
        <v>L50-I-48-06-30-90-MULT-40X40POUS270114</v>
      </c>
      <c r="B850" s="81">
        <v>45625</v>
      </c>
      <c r="C850" s="120" t="s">
        <v>1679</v>
      </c>
      <c r="D850" s="278" t="s">
        <v>365</v>
      </c>
      <c r="E850" s="108" t="s">
        <v>87</v>
      </c>
      <c r="F850" s="108" t="s">
        <v>667</v>
      </c>
      <c r="G850" s="108">
        <v>30850818</v>
      </c>
      <c r="H850" s="183">
        <v>0</v>
      </c>
      <c r="I850" s="287">
        <v>18</v>
      </c>
      <c r="J850" s="111">
        <f>VLOOKUP(G850,'[2]Seguimiento WOS TROV'!$H:$L,5,0)</f>
        <v>18</v>
      </c>
      <c r="K850" s="116">
        <f>VLOOKUP(G850,'[2]Seguimiento WOS TROV'!$H:$M,6,0)</f>
        <v>0</v>
      </c>
      <c r="L850" s="116">
        <f>VLOOKUP(G850,'[2]Seguimiento WOS TROV'!$H:$N,7,0)</f>
        <v>0</v>
      </c>
      <c r="M850" s="116">
        <f>VLOOKUP(G850,'[2]Seguimiento WOS TROV'!$H:$O,8,0)</f>
        <v>0</v>
      </c>
      <c r="N850" s="125">
        <f t="shared" si="83"/>
        <v>0</v>
      </c>
      <c r="O850" s="125">
        <f t="shared" si="84"/>
        <v>0</v>
      </c>
      <c r="P850" s="269">
        <v>0</v>
      </c>
      <c r="Q850" s="270">
        <f t="shared" si="85"/>
        <v>0</v>
      </c>
      <c r="R850" s="119">
        <v>45631</v>
      </c>
      <c r="S850" s="119"/>
      <c r="T850" s="117">
        <f t="shared" si="81"/>
        <v>45632</v>
      </c>
      <c r="U850" s="117">
        <f t="shared" si="80"/>
        <v>45635</v>
      </c>
      <c r="V850" s="117" t="s">
        <v>560</v>
      </c>
      <c r="W850" s="162" t="s">
        <v>561</v>
      </c>
      <c r="X850" s="162" t="s">
        <v>561</v>
      </c>
      <c r="Y850" s="162" t="e">
        <f>VLOOKUP(G850,[4]Sheet14!$A:$A,1,0)</f>
        <v>#N/A</v>
      </c>
      <c r="Z850" s="108"/>
      <c r="AA850" s="108"/>
      <c r="AB850" s="110"/>
      <c r="AC850" s="118"/>
    </row>
    <row r="851" spans="1:29" s="126" customFormat="1" ht="10.5" x14ac:dyDescent="0.2">
      <c r="A851" s="120" t="str">
        <f t="shared" si="82"/>
        <v>L50-I-48-06-30-90-MULT-9X29POUS270114</v>
      </c>
      <c r="B851" s="81">
        <v>45625</v>
      </c>
      <c r="C851" s="120" t="s">
        <v>464</v>
      </c>
      <c r="D851" s="278" t="s">
        <v>365</v>
      </c>
      <c r="E851" s="108" t="s">
        <v>87</v>
      </c>
      <c r="F851" s="108" t="s">
        <v>667</v>
      </c>
      <c r="G851" s="108">
        <v>30850819</v>
      </c>
      <c r="H851" s="183">
        <v>0</v>
      </c>
      <c r="I851" s="287">
        <v>12</v>
      </c>
      <c r="J851" s="111">
        <f>VLOOKUP(G851,'[2]Seguimiento WOS TROV'!$H:$L,5,0)</f>
        <v>12</v>
      </c>
      <c r="K851" s="116">
        <f>VLOOKUP(G851,'[2]Seguimiento WOS TROV'!$H:$M,6,0)</f>
        <v>0</v>
      </c>
      <c r="L851" s="116">
        <f>VLOOKUP(G851,'[2]Seguimiento WOS TROV'!$H:$N,7,0)</f>
        <v>0</v>
      </c>
      <c r="M851" s="116">
        <f>VLOOKUP(G851,'[2]Seguimiento WOS TROV'!$H:$O,8,0)</f>
        <v>0</v>
      </c>
      <c r="N851" s="125">
        <f t="shared" si="83"/>
        <v>0</v>
      </c>
      <c r="O851" s="125">
        <f t="shared" si="84"/>
        <v>0</v>
      </c>
      <c r="P851" s="269">
        <v>141.74</v>
      </c>
      <c r="Q851" s="270">
        <f t="shared" si="85"/>
        <v>0</v>
      </c>
      <c r="R851" s="119">
        <v>45631</v>
      </c>
      <c r="S851" s="119"/>
      <c r="T851" s="117">
        <f t="shared" si="81"/>
        <v>45632</v>
      </c>
      <c r="U851" s="117">
        <f t="shared" si="80"/>
        <v>45635</v>
      </c>
      <c r="V851" s="117" t="s">
        <v>560</v>
      </c>
      <c r="W851" s="162" t="s">
        <v>561</v>
      </c>
      <c r="X851" s="162" t="s">
        <v>561</v>
      </c>
      <c r="Y851" s="162" t="e">
        <f>VLOOKUP(G851,[4]Sheet14!$A:$A,1,0)</f>
        <v>#N/A</v>
      </c>
      <c r="Z851" s="108"/>
      <c r="AA851" s="108"/>
      <c r="AB851" s="110"/>
      <c r="AC851" s="118"/>
    </row>
    <row r="852" spans="1:29" s="126" customFormat="1" ht="10.5" x14ac:dyDescent="0.2">
      <c r="A852" s="120" t="str">
        <f t="shared" si="82"/>
        <v>L50-I-48-08-30-90-MULT-25X45POUS270813</v>
      </c>
      <c r="B852" s="81">
        <v>45625</v>
      </c>
      <c r="C852" s="120" t="s">
        <v>1680</v>
      </c>
      <c r="D852" s="278" t="s">
        <v>365</v>
      </c>
      <c r="E852" s="108" t="s">
        <v>87</v>
      </c>
      <c r="F852" s="108" t="s">
        <v>1621</v>
      </c>
      <c r="G852" s="108">
        <v>30850821</v>
      </c>
      <c r="H852" s="183">
        <v>0</v>
      </c>
      <c r="I852" s="287">
        <v>22</v>
      </c>
      <c r="J852" s="111">
        <f>VLOOKUP(G852,'[2]Seguimiento WOS TROV'!$H:$L,5,0)</f>
        <v>22</v>
      </c>
      <c r="K852" s="116">
        <f>VLOOKUP(G852,'[2]Seguimiento WOS TROV'!$H:$M,6,0)</f>
        <v>0</v>
      </c>
      <c r="L852" s="116">
        <f>VLOOKUP(G852,'[2]Seguimiento WOS TROV'!$H:$N,7,0)</f>
        <v>0</v>
      </c>
      <c r="M852" s="116">
        <f>VLOOKUP(G852,'[2]Seguimiento WOS TROV'!$H:$O,8,0)</f>
        <v>0</v>
      </c>
      <c r="N852" s="125">
        <f t="shared" si="83"/>
        <v>0</v>
      </c>
      <c r="O852" s="125">
        <f t="shared" si="84"/>
        <v>0</v>
      </c>
      <c r="P852" s="269">
        <v>0</v>
      </c>
      <c r="Q852" s="270">
        <f t="shared" si="85"/>
        <v>0</v>
      </c>
      <c r="R852" s="119">
        <v>45631</v>
      </c>
      <c r="S852" s="119"/>
      <c r="T852" s="117">
        <f t="shared" si="81"/>
        <v>45632</v>
      </c>
      <c r="U852" s="117">
        <f t="shared" si="80"/>
        <v>45635</v>
      </c>
      <c r="V852" s="117" t="s">
        <v>560</v>
      </c>
      <c r="W852" s="162" t="s">
        <v>561</v>
      </c>
      <c r="X852" s="162" t="s">
        <v>561</v>
      </c>
      <c r="Y852" s="162" t="e">
        <f>VLOOKUP(G852,[4]Sheet14!$A:$A,1,0)</f>
        <v>#N/A</v>
      </c>
      <c r="Z852" s="108"/>
      <c r="AA852" s="108"/>
      <c r="AB852" s="110"/>
      <c r="AC852" s="118"/>
    </row>
    <row r="853" spans="1:29" s="126" customFormat="1" ht="10.5" x14ac:dyDescent="0.2">
      <c r="A853" s="120" t="str">
        <f t="shared" si="82"/>
        <v>L50-I-48-08-30-90-MULT-25X75POUS270456</v>
      </c>
      <c r="B853" s="81">
        <v>45625</v>
      </c>
      <c r="C853" s="120" t="s">
        <v>1216</v>
      </c>
      <c r="D853" s="278" t="s">
        <v>365</v>
      </c>
      <c r="E853" s="108" t="s">
        <v>87</v>
      </c>
      <c r="F853" s="108" t="s">
        <v>816</v>
      </c>
      <c r="G853" s="108">
        <v>30850822</v>
      </c>
      <c r="H853" s="183" t="s">
        <v>816</v>
      </c>
      <c r="I853" s="287">
        <v>4</v>
      </c>
      <c r="J853" s="111">
        <f>VLOOKUP(G853,'[2]Seguimiento WOS TROV'!$H:$L,5,0)</f>
        <v>4</v>
      </c>
      <c r="K853" s="116">
        <f>VLOOKUP(G853,'[2]Seguimiento WOS TROV'!$H:$M,6,0)</f>
        <v>0</v>
      </c>
      <c r="L853" s="116">
        <f>VLOOKUP(G853,'[2]Seguimiento WOS TROV'!$H:$N,7,0)</f>
        <v>0</v>
      </c>
      <c r="M853" s="116">
        <f>VLOOKUP(G853,'[2]Seguimiento WOS TROV'!$H:$O,8,0)</f>
        <v>0</v>
      </c>
      <c r="N853" s="125">
        <f t="shared" si="83"/>
        <v>0</v>
      </c>
      <c r="O853" s="125">
        <f t="shared" si="84"/>
        <v>0</v>
      </c>
      <c r="P853" s="269">
        <v>0</v>
      </c>
      <c r="Q853" s="270">
        <f t="shared" si="85"/>
        <v>0</v>
      </c>
      <c r="R853" s="119">
        <v>45631</v>
      </c>
      <c r="S853" s="119"/>
      <c r="T853" s="117">
        <f t="shared" si="81"/>
        <v>45632</v>
      </c>
      <c r="U853" s="117">
        <f t="shared" si="80"/>
        <v>45635</v>
      </c>
      <c r="V853" s="117" t="s">
        <v>560</v>
      </c>
      <c r="W853" s="162" t="s">
        <v>561</v>
      </c>
      <c r="X853" s="162" t="s">
        <v>561</v>
      </c>
      <c r="Y853" s="162" t="e">
        <f>VLOOKUP(G853,[4]Sheet14!$A:$A,1,0)</f>
        <v>#N/A</v>
      </c>
      <c r="Z853" s="108"/>
      <c r="AA853" s="108"/>
      <c r="AB853" s="110"/>
      <c r="AC853" s="118"/>
    </row>
    <row r="854" spans="1:29" s="126" customFormat="1" ht="40" x14ac:dyDescent="0.2">
      <c r="A854" s="120" t="str">
        <f t="shared" si="82"/>
        <v>L50-I-48-08-30-90-MULT-ASYMPOUS270228</v>
      </c>
      <c r="B854" s="81">
        <v>45625</v>
      </c>
      <c r="C854" s="120" t="s">
        <v>532</v>
      </c>
      <c r="D854" s="278" t="s">
        <v>365</v>
      </c>
      <c r="E854" s="108" t="s">
        <v>87</v>
      </c>
      <c r="F854" s="108" t="s">
        <v>534</v>
      </c>
      <c r="G854" s="108">
        <v>30850823</v>
      </c>
      <c r="H854" s="183">
        <v>0</v>
      </c>
      <c r="I854" s="287">
        <v>12</v>
      </c>
      <c r="J854" s="111">
        <f>VLOOKUP(G854,'[2]Seguimiento WOS TROV'!$H:$L,5,0)</f>
        <v>12</v>
      </c>
      <c r="K854" s="116">
        <f>VLOOKUP(G854,'[2]Seguimiento WOS TROV'!$H:$M,6,0)</f>
        <v>0</v>
      </c>
      <c r="L854" s="116">
        <f>VLOOKUP(G854,'[2]Seguimiento WOS TROV'!$H:$N,7,0)</f>
        <v>0</v>
      </c>
      <c r="M854" s="116">
        <f>VLOOKUP(G854,'[2]Seguimiento WOS TROV'!$H:$O,8,0)</f>
        <v>0</v>
      </c>
      <c r="N854" s="125">
        <f t="shared" si="83"/>
        <v>0</v>
      </c>
      <c r="O854" s="125">
        <f t="shared" si="84"/>
        <v>0</v>
      </c>
      <c r="P854" s="269">
        <v>0</v>
      </c>
      <c r="Q854" s="270">
        <f t="shared" si="85"/>
        <v>0</v>
      </c>
      <c r="R854" s="119">
        <v>45631</v>
      </c>
      <c r="S854" s="119"/>
      <c r="T854" s="117">
        <f t="shared" si="81"/>
        <v>45632</v>
      </c>
      <c r="U854" s="117">
        <f t="shared" ref="U854:U917" si="86">WORKDAY(T854,1)</f>
        <v>45635</v>
      </c>
      <c r="V854" s="117" t="s">
        <v>560</v>
      </c>
      <c r="W854" s="162" t="s">
        <v>561</v>
      </c>
      <c r="X854" s="162" t="s">
        <v>561</v>
      </c>
      <c r="Y854" s="162" t="e">
        <f>VLOOKUP(G854,[4]Sheet14!$A:$A,1,0)</f>
        <v>#N/A</v>
      </c>
      <c r="Z854" s="108"/>
      <c r="AA854" s="108"/>
      <c r="AB854" s="110"/>
      <c r="AC854" s="118" t="s">
        <v>1863</v>
      </c>
    </row>
    <row r="855" spans="1:29" s="126" customFormat="1" ht="40" x14ac:dyDescent="0.2">
      <c r="A855" s="120" t="str">
        <f t="shared" si="82"/>
        <v>L50-I-48-08-30-90-MULT-ASYMPOUS270901</v>
      </c>
      <c r="B855" s="81">
        <v>45625</v>
      </c>
      <c r="C855" s="120" t="s">
        <v>532</v>
      </c>
      <c r="D855" s="278" t="s">
        <v>365</v>
      </c>
      <c r="E855" s="108" t="s">
        <v>87</v>
      </c>
      <c r="F855" s="108" t="s">
        <v>1681</v>
      </c>
      <c r="G855" s="108">
        <v>30850824</v>
      </c>
      <c r="H855" s="183">
        <v>0</v>
      </c>
      <c r="I855" s="287">
        <v>31</v>
      </c>
      <c r="J855" s="111">
        <f>VLOOKUP(G855,'[2]Seguimiento WOS TROV'!$H:$L,5,0)</f>
        <v>31</v>
      </c>
      <c r="K855" s="116">
        <f>VLOOKUP(G855,'[2]Seguimiento WOS TROV'!$H:$M,6,0)</f>
        <v>0</v>
      </c>
      <c r="L855" s="116">
        <f>VLOOKUP(G855,'[2]Seguimiento WOS TROV'!$H:$N,7,0)</f>
        <v>0</v>
      </c>
      <c r="M855" s="116">
        <f>VLOOKUP(G855,'[2]Seguimiento WOS TROV'!$H:$O,8,0)</f>
        <v>0</v>
      </c>
      <c r="N855" s="125">
        <f t="shared" si="83"/>
        <v>0</v>
      </c>
      <c r="O855" s="125">
        <f t="shared" si="84"/>
        <v>0</v>
      </c>
      <c r="P855" s="269">
        <v>0</v>
      </c>
      <c r="Q855" s="270">
        <f t="shared" si="85"/>
        <v>0</v>
      </c>
      <c r="R855" s="119">
        <v>45631</v>
      </c>
      <c r="S855" s="119"/>
      <c r="T855" s="117">
        <f t="shared" si="81"/>
        <v>45632</v>
      </c>
      <c r="U855" s="117">
        <f t="shared" si="86"/>
        <v>45635</v>
      </c>
      <c r="V855" s="117" t="s">
        <v>560</v>
      </c>
      <c r="W855" s="162" t="s">
        <v>561</v>
      </c>
      <c r="X855" s="162" t="s">
        <v>561</v>
      </c>
      <c r="Y855" s="162" t="e">
        <f>VLOOKUP(G855,[4]Sheet14!$A:$A,1,0)</f>
        <v>#N/A</v>
      </c>
      <c r="Z855" s="108"/>
      <c r="AA855" s="108"/>
      <c r="AB855" s="110"/>
      <c r="AC855" s="118" t="s">
        <v>1863</v>
      </c>
    </row>
    <row r="856" spans="1:29" s="126" customFormat="1" ht="10.5" x14ac:dyDescent="0.2">
      <c r="A856" s="120" t="str">
        <f t="shared" si="82"/>
        <v>L50-I-48-10-27-90-MULT-15X35POUS270365</v>
      </c>
      <c r="B856" s="81">
        <v>45625</v>
      </c>
      <c r="C856" s="120" t="s">
        <v>1512</v>
      </c>
      <c r="D856" s="278" t="s">
        <v>365</v>
      </c>
      <c r="E856" s="108" t="s">
        <v>87</v>
      </c>
      <c r="F856" s="108" t="s">
        <v>697</v>
      </c>
      <c r="G856" s="108">
        <v>30850825</v>
      </c>
      <c r="H856" s="183">
        <v>0</v>
      </c>
      <c r="I856" s="287">
        <v>11</v>
      </c>
      <c r="J856" s="111">
        <f>VLOOKUP(G856,'[2]Seguimiento WOS TROV'!$H:$L,5,0)</f>
        <v>11</v>
      </c>
      <c r="K856" s="116">
        <f>VLOOKUP(G856,'[2]Seguimiento WOS TROV'!$H:$M,6,0)</f>
        <v>0</v>
      </c>
      <c r="L856" s="116">
        <f>VLOOKUP(G856,'[2]Seguimiento WOS TROV'!$H:$N,7,0)</f>
        <v>0</v>
      </c>
      <c r="M856" s="116">
        <f>VLOOKUP(G856,'[2]Seguimiento WOS TROV'!$H:$O,8,0)</f>
        <v>0</v>
      </c>
      <c r="N856" s="125">
        <f t="shared" si="83"/>
        <v>0</v>
      </c>
      <c r="O856" s="125">
        <f t="shared" si="84"/>
        <v>0</v>
      </c>
      <c r="P856" s="269">
        <v>0</v>
      </c>
      <c r="Q856" s="270">
        <f t="shared" si="85"/>
        <v>0</v>
      </c>
      <c r="R856" s="119">
        <v>45631</v>
      </c>
      <c r="S856" s="119"/>
      <c r="T856" s="117">
        <f t="shared" si="81"/>
        <v>45632</v>
      </c>
      <c r="U856" s="117">
        <f t="shared" si="86"/>
        <v>45635</v>
      </c>
      <c r="V856" s="117" t="s">
        <v>560</v>
      </c>
      <c r="W856" s="162" t="s">
        <v>561</v>
      </c>
      <c r="X856" s="162" t="s">
        <v>561</v>
      </c>
      <c r="Y856" s="162" t="e">
        <f>VLOOKUP(G856,[4]Sheet14!$A:$A,1,0)</f>
        <v>#N/A</v>
      </c>
      <c r="Z856" s="108"/>
      <c r="AA856" s="108"/>
      <c r="AB856" s="110"/>
      <c r="AC856" s="118"/>
    </row>
    <row r="857" spans="1:29" s="126" customFormat="1" ht="10.5" x14ac:dyDescent="0.2">
      <c r="A857" s="120" t="str">
        <f t="shared" si="82"/>
        <v>L50-I-48-10-30-80-MULT-15X65POUS270413</v>
      </c>
      <c r="B857" s="81">
        <v>45625</v>
      </c>
      <c r="C857" s="120" t="s">
        <v>1682</v>
      </c>
      <c r="D857" s="278" t="s">
        <v>365</v>
      </c>
      <c r="E857" s="108" t="s">
        <v>87</v>
      </c>
      <c r="F857" s="108" t="s">
        <v>1683</v>
      </c>
      <c r="G857" s="108">
        <v>30850826</v>
      </c>
      <c r="H857" s="183">
        <v>0</v>
      </c>
      <c r="I857" s="287">
        <v>28</v>
      </c>
      <c r="J857" s="111">
        <f>VLOOKUP(G857,'[2]Seguimiento WOS TROV'!$H:$L,5,0)</f>
        <v>28</v>
      </c>
      <c r="K857" s="116">
        <f>VLOOKUP(G857,'[2]Seguimiento WOS TROV'!$H:$M,6,0)</f>
        <v>0</v>
      </c>
      <c r="L857" s="116">
        <f>VLOOKUP(G857,'[2]Seguimiento WOS TROV'!$H:$N,7,0)</f>
        <v>0</v>
      </c>
      <c r="M857" s="116">
        <f>VLOOKUP(G857,'[2]Seguimiento WOS TROV'!$H:$O,8,0)</f>
        <v>0</v>
      </c>
      <c r="N857" s="125">
        <f t="shared" si="83"/>
        <v>0</v>
      </c>
      <c r="O857" s="125">
        <f t="shared" si="84"/>
        <v>0</v>
      </c>
      <c r="P857" s="269">
        <v>0</v>
      </c>
      <c r="Q857" s="270">
        <f t="shared" si="85"/>
        <v>0</v>
      </c>
      <c r="R857" s="119">
        <v>45631</v>
      </c>
      <c r="S857" s="119"/>
      <c r="T857" s="117">
        <f t="shared" si="81"/>
        <v>45632</v>
      </c>
      <c r="U857" s="117">
        <f t="shared" si="86"/>
        <v>45635</v>
      </c>
      <c r="V857" s="117" t="s">
        <v>560</v>
      </c>
      <c r="W857" s="162" t="s">
        <v>561</v>
      </c>
      <c r="X857" s="162" t="s">
        <v>561</v>
      </c>
      <c r="Y857" s="162" t="e">
        <f>VLOOKUP(G857,[4]Sheet14!$A:$A,1,0)</f>
        <v>#N/A</v>
      </c>
      <c r="Z857" s="108"/>
      <c r="AA857" s="108"/>
      <c r="AB857" s="110"/>
      <c r="AC857" s="118"/>
    </row>
    <row r="858" spans="1:29" s="126" customFormat="1" ht="10.5" x14ac:dyDescent="0.2">
      <c r="A858" s="120" t="str">
        <f t="shared" si="82"/>
        <v>L50-I-48-10-30-80-MULT-25X45POUS270229</v>
      </c>
      <c r="B858" s="81">
        <v>45625</v>
      </c>
      <c r="C858" s="120" t="s">
        <v>1684</v>
      </c>
      <c r="D858" s="278" t="s">
        <v>365</v>
      </c>
      <c r="E858" s="108" t="s">
        <v>87</v>
      </c>
      <c r="F858" s="108" t="s">
        <v>724</v>
      </c>
      <c r="G858" s="108">
        <v>30850827</v>
      </c>
      <c r="H858" s="183">
        <v>0</v>
      </c>
      <c r="I858" s="287">
        <v>23</v>
      </c>
      <c r="J858" s="111">
        <f>VLOOKUP(G858,'[2]Seguimiento WOS TROV'!$H:$L,5,0)</f>
        <v>23</v>
      </c>
      <c r="K858" s="116">
        <f>VLOOKUP(G858,'[2]Seguimiento WOS TROV'!$H:$M,6,0)</f>
        <v>0</v>
      </c>
      <c r="L858" s="116">
        <f>VLOOKUP(G858,'[2]Seguimiento WOS TROV'!$H:$N,7,0)</f>
        <v>0</v>
      </c>
      <c r="M858" s="116">
        <f>VLOOKUP(G858,'[2]Seguimiento WOS TROV'!$H:$O,8,0)</f>
        <v>0</v>
      </c>
      <c r="N858" s="125">
        <f t="shared" si="83"/>
        <v>0</v>
      </c>
      <c r="O858" s="125">
        <f t="shared" si="84"/>
        <v>0</v>
      </c>
      <c r="P858" s="269">
        <v>0</v>
      </c>
      <c r="Q858" s="270">
        <f t="shared" si="85"/>
        <v>0</v>
      </c>
      <c r="R858" s="119">
        <v>45631</v>
      </c>
      <c r="S858" s="119"/>
      <c r="T858" s="117">
        <f t="shared" si="81"/>
        <v>45632</v>
      </c>
      <c r="U858" s="117">
        <f t="shared" si="86"/>
        <v>45635</v>
      </c>
      <c r="V858" s="117" t="s">
        <v>560</v>
      </c>
      <c r="W858" s="162" t="s">
        <v>561</v>
      </c>
      <c r="X858" s="162" t="s">
        <v>561</v>
      </c>
      <c r="Y858" s="162" t="e">
        <f>VLOOKUP(G858,[4]Sheet14!$A:$A,1,0)</f>
        <v>#N/A</v>
      </c>
      <c r="Z858" s="108"/>
      <c r="AA858" s="108"/>
      <c r="AB858" s="110"/>
      <c r="AC858" s="118"/>
    </row>
    <row r="859" spans="1:29" s="126" customFormat="1" ht="10.5" x14ac:dyDescent="0.2">
      <c r="A859" s="120" t="str">
        <f t="shared" si="82"/>
        <v>L50-I-48-10-30-80-MULT-9X59POUS270826</v>
      </c>
      <c r="B859" s="81">
        <v>45625</v>
      </c>
      <c r="C859" s="120" t="s">
        <v>1685</v>
      </c>
      <c r="D859" s="278" t="s">
        <v>365</v>
      </c>
      <c r="E859" s="108" t="s">
        <v>87</v>
      </c>
      <c r="F859" s="108" t="s">
        <v>1686</v>
      </c>
      <c r="G859" s="108">
        <v>30850828</v>
      </c>
      <c r="H859" s="183">
        <v>0</v>
      </c>
      <c r="I859" s="287">
        <v>10</v>
      </c>
      <c r="J859" s="111">
        <f>VLOOKUP(G859,'[2]Seguimiento WOS TROV'!$H:$L,5,0)</f>
        <v>10</v>
      </c>
      <c r="K859" s="116">
        <f>VLOOKUP(G859,'[2]Seguimiento WOS TROV'!$H:$M,6,0)</f>
        <v>0</v>
      </c>
      <c r="L859" s="116">
        <f>VLOOKUP(G859,'[2]Seguimiento WOS TROV'!$H:$N,7,0)</f>
        <v>0</v>
      </c>
      <c r="M859" s="116">
        <f>VLOOKUP(G859,'[2]Seguimiento WOS TROV'!$H:$O,8,0)</f>
        <v>0</v>
      </c>
      <c r="N859" s="125">
        <f t="shared" si="83"/>
        <v>0</v>
      </c>
      <c r="O859" s="125">
        <f t="shared" si="84"/>
        <v>0</v>
      </c>
      <c r="P859" s="269">
        <v>0</v>
      </c>
      <c r="Q859" s="270">
        <f t="shared" si="85"/>
        <v>0</v>
      </c>
      <c r="R859" s="119">
        <v>45631</v>
      </c>
      <c r="S859" s="119"/>
      <c r="T859" s="117">
        <f t="shared" si="81"/>
        <v>45632</v>
      </c>
      <c r="U859" s="117">
        <f t="shared" si="86"/>
        <v>45635</v>
      </c>
      <c r="V859" s="117" t="s">
        <v>560</v>
      </c>
      <c r="W859" s="162" t="s">
        <v>561</v>
      </c>
      <c r="X859" s="162" t="s">
        <v>561</v>
      </c>
      <c r="Y859" s="162" t="e">
        <f>VLOOKUP(G859,[4]Sheet14!$A:$A,1,0)</f>
        <v>#N/A</v>
      </c>
      <c r="Z859" s="108"/>
      <c r="AA859" s="108"/>
      <c r="AB859" s="110"/>
      <c r="AC859" s="118"/>
    </row>
    <row r="860" spans="1:29" s="126" customFormat="1" ht="40" x14ac:dyDescent="0.2">
      <c r="A860" s="120" t="str">
        <f t="shared" si="82"/>
        <v>L50-I-48-10-30-80-MULT-ASYMPOUS270230</v>
      </c>
      <c r="B860" s="81">
        <v>45625</v>
      </c>
      <c r="C860" s="120" t="s">
        <v>1687</v>
      </c>
      <c r="D860" s="278" t="s">
        <v>365</v>
      </c>
      <c r="E860" s="108" t="s">
        <v>87</v>
      </c>
      <c r="F860" s="108" t="s">
        <v>282</v>
      </c>
      <c r="G860" s="108">
        <v>30850829</v>
      </c>
      <c r="H860" s="183">
        <v>0</v>
      </c>
      <c r="I860" s="287">
        <v>25</v>
      </c>
      <c r="J860" s="111">
        <f>VLOOKUP(G860,'[2]Seguimiento WOS TROV'!$H:$L,5,0)</f>
        <v>25</v>
      </c>
      <c r="K860" s="116">
        <f>VLOOKUP(G860,'[2]Seguimiento WOS TROV'!$H:$M,6,0)</f>
        <v>0</v>
      </c>
      <c r="L860" s="116">
        <f>VLOOKUP(G860,'[2]Seguimiento WOS TROV'!$H:$N,7,0)</f>
        <v>0</v>
      </c>
      <c r="M860" s="116">
        <f>VLOOKUP(G860,'[2]Seguimiento WOS TROV'!$H:$O,8,0)</f>
        <v>0</v>
      </c>
      <c r="N860" s="125">
        <f t="shared" si="83"/>
        <v>0</v>
      </c>
      <c r="O860" s="125">
        <f t="shared" si="84"/>
        <v>0</v>
      </c>
      <c r="P860" s="269">
        <v>134.74</v>
      </c>
      <c r="Q860" s="270">
        <f t="shared" si="85"/>
        <v>0</v>
      </c>
      <c r="R860" s="119">
        <v>45631</v>
      </c>
      <c r="S860" s="119"/>
      <c r="T860" s="117">
        <f t="shared" si="81"/>
        <v>45632</v>
      </c>
      <c r="U860" s="117">
        <f t="shared" si="86"/>
        <v>45635</v>
      </c>
      <c r="V860" s="117" t="s">
        <v>560</v>
      </c>
      <c r="W860" s="162" t="s">
        <v>561</v>
      </c>
      <c r="X860" s="162" t="s">
        <v>561</v>
      </c>
      <c r="Y860" s="162" t="e">
        <f>VLOOKUP(G860,[4]Sheet14!$A:$A,1,0)</f>
        <v>#N/A</v>
      </c>
      <c r="Z860" s="108"/>
      <c r="AA860" s="108"/>
      <c r="AB860" s="110"/>
      <c r="AC860" s="118" t="s">
        <v>1863</v>
      </c>
    </row>
    <row r="861" spans="1:29" s="126" customFormat="1" ht="10.5" x14ac:dyDescent="0.2">
      <c r="A861" s="120" t="str">
        <f t="shared" si="82"/>
        <v>L50-I-48-12-27-90-MULT-15X65POUS270789</v>
      </c>
      <c r="B861" s="81">
        <v>45625</v>
      </c>
      <c r="C861" s="120" t="s">
        <v>1688</v>
      </c>
      <c r="D861" s="278" t="s">
        <v>365</v>
      </c>
      <c r="E861" s="108" t="s">
        <v>87</v>
      </c>
      <c r="F861" s="108" t="s">
        <v>1626</v>
      </c>
      <c r="G861" s="108">
        <v>30850830</v>
      </c>
      <c r="H861" s="183">
        <v>0</v>
      </c>
      <c r="I861" s="287">
        <v>16</v>
      </c>
      <c r="J861" s="111">
        <f>VLOOKUP(G861,'[2]Seguimiento WOS TROV'!$H:$L,5,0)</f>
        <v>16</v>
      </c>
      <c r="K861" s="116">
        <f>VLOOKUP(G861,'[2]Seguimiento WOS TROV'!$H:$M,6,0)</f>
        <v>0</v>
      </c>
      <c r="L861" s="116">
        <f>VLOOKUP(G861,'[2]Seguimiento WOS TROV'!$H:$N,7,0)</f>
        <v>0</v>
      </c>
      <c r="M861" s="116">
        <f>VLOOKUP(G861,'[2]Seguimiento WOS TROV'!$H:$O,8,0)</f>
        <v>0</v>
      </c>
      <c r="N861" s="125">
        <f t="shared" si="83"/>
        <v>0</v>
      </c>
      <c r="O861" s="125">
        <f t="shared" si="84"/>
        <v>0</v>
      </c>
      <c r="P861" s="269">
        <v>0</v>
      </c>
      <c r="Q861" s="270">
        <f t="shared" si="85"/>
        <v>0</v>
      </c>
      <c r="R861" s="119">
        <v>45631</v>
      </c>
      <c r="S861" s="119"/>
      <c r="T861" s="117">
        <f t="shared" si="81"/>
        <v>45632</v>
      </c>
      <c r="U861" s="117">
        <f t="shared" si="86"/>
        <v>45635</v>
      </c>
      <c r="V861" s="117" t="s">
        <v>560</v>
      </c>
      <c r="W861" s="162" t="s">
        <v>561</v>
      </c>
      <c r="X861" s="162" t="s">
        <v>561</v>
      </c>
      <c r="Y861" s="162" t="e">
        <f>VLOOKUP(G861,[4]Sheet14!$A:$A,1,0)</f>
        <v>#N/A</v>
      </c>
      <c r="Z861" s="108"/>
      <c r="AA861" s="108"/>
      <c r="AB861" s="110"/>
      <c r="AC861" s="118"/>
    </row>
    <row r="862" spans="1:29" s="126" customFormat="1" ht="40" x14ac:dyDescent="0.2">
      <c r="A862" s="120" t="str">
        <f t="shared" si="82"/>
        <v>L50-I-48-12-27-90-MULT-ASYMPOUS269972</v>
      </c>
      <c r="B862" s="81">
        <v>45625</v>
      </c>
      <c r="C862" s="120" t="s">
        <v>1689</v>
      </c>
      <c r="D862" s="278" t="s">
        <v>365</v>
      </c>
      <c r="E862" s="108" t="s">
        <v>87</v>
      </c>
      <c r="F862" s="108" t="s">
        <v>1690</v>
      </c>
      <c r="G862" s="108">
        <v>30850831</v>
      </c>
      <c r="H862" s="183">
        <v>0</v>
      </c>
      <c r="I862" s="287">
        <v>2</v>
      </c>
      <c r="J862" s="111">
        <f>VLOOKUP(G862,'[2]Seguimiento WOS TROV'!$H:$L,5,0)</f>
        <v>2</v>
      </c>
      <c r="K862" s="116">
        <f>VLOOKUP(G862,'[2]Seguimiento WOS TROV'!$H:$M,6,0)</f>
        <v>0</v>
      </c>
      <c r="L862" s="116">
        <f>VLOOKUP(G862,'[2]Seguimiento WOS TROV'!$H:$N,7,0)</f>
        <v>0</v>
      </c>
      <c r="M862" s="116">
        <f>VLOOKUP(G862,'[2]Seguimiento WOS TROV'!$H:$O,8,0)</f>
        <v>0</v>
      </c>
      <c r="N862" s="125">
        <f t="shared" si="83"/>
        <v>0</v>
      </c>
      <c r="O862" s="125">
        <f t="shared" si="84"/>
        <v>0</v>
      </c>
      <c r="P862" s="269">
        <v>0</v>
      </c>
      <c r="Q862" s="270">
        <f t="shared" si="85"/>
        <v>0</v>
      </c>
      <c r="R862" s="119">
        <v>45631</v>
      </c>
      <c r="S862" s="119"/>
      <c r="T862" s="117">
        <f t="shared" ref="T862:T925" si="87">WORKDAY(R862,1)</f>
        <v>45632</v>
      </c>
      <c r="U862" s="117">
        <f t="shared" si="86"/>
        <v>45635</v>
      </c>
      <c r="V862" s="117" t="s">
        <v>560</v>
      </c>
      <c r="W862" s="162" t="s">
        <v>561</v>
      </c>
      <c r="X862" s="162" t="s">
        <v>561</v>
      </c>
      <c r="Y862" s="162" t="e">
        <f>VLOOKUP(G862,[4]Sheet14!$A:$A,1,0)</f>
        <v>#N/A</v>
      </c>
      <c r="Z862" s="108"/>
      <c r="AA862" s="108"/>
      <c r="AB862" s="110"/>
      <c r="AC862" s="118" t="s">
        <v>1863</v>
      </c>
    </row>
    <row r="863" spans="1:29" s="126" customFormat="1" ht="40" x14ac:dyDescent="0.2">
      <c r="A863" s="120" t="str">
        <f t="shared" si="82"/>
        <v>L50-I-48-12-27-90-MULT-ASYMPOUS270243</v>
      </c>
      <c r="B863" s="81">
        <v>45625</v>
      </c>
      <c r="C863" s="120" t="s">
        <v>1689</v>
      </c>
      <c r="D863" s="278" t="s">
        <v>365</v>
      </c>
      <c r="E863" s="108" t="s">
        <v>87</v>
      </c>
      <c r="F863" s="108" t="s">
        <v>1691</v>
      </c>
      <c r="G863" s="108">
        <v>30850832</v>
      </c>
      <c r="H863" s="183">
        <v>0</v>
      </c>
      <c r="I863" s="287">
        <v>2</v>
      </c>
      <c r="J863" s="111">
        <f>VLOOKUP(G863,'[2]Seguimiento WOS TROV'!$H:$L,5,0)</f>
        <v>2</v>
      </c>
      <c r="K863" s="116">
        <f>VLOOKUP(G863,'[2]Seguimiento WOS TROV'!$H:$M,6,0)</f>
        <v>0</v>
      </c>
      <c r="L863" s="116">
        <f>VLOOKUP(G863,'[2]Seguimiento WOS TROV'!$H:$N,7,0)</f>
        <v>0</v>
      </c>
      <c r="M863" s="116">
        <f>VLOOKUP(G863,'[2]Seguimiento WOS TROV'!$H:$O,8,0)</f>
        <v>0</v>
      </c>
      <c r="N863" s="125">
        <f t="shared" si="83"/>
        <v>0</v>
      </c>
      <c r="O863" s="125">
        <f t="shared" si="84"/>
        <v>0</v>
      </c>
      <c r="P863" s="269">
        <v>0</v>
      </c>
      <c r="Q863" s="270">
        <f t="shared" si="85"/>
        <v>0</v>
      </c>
      <c r="R863" s="119">
        <v>45631</v>
      </c>
      <c r="S863" s="119"/>
      <c r="T863" s="117">
        <f t="shared" si="87"/>
        <v>45632</v>
      </c>
      <c r="U863" s="117">
        <f t="shared" si="86"/>
        <v>45635</v>
      </c>
      <c r="V863" s="117" t="s">
        <v>560</v>
      </c>
      <c r="W863" s="162" t="s">
        <v>561</v>
      </c>
      <c r="X863" s="162" t="s">
        <v>561</v>
      </c>
      <c r="Y863" s="162"/>
      <c r="Z863" s="108"/>
      <c r="AA863" s="108"/>
      <c r="AB863" s="110"/>
      <c r="AC863" s="118" t="s">
        <v>1863</v>
      </c>
    </row>
    <row r="864" spans="1:29" s="126" customFormat="1" ht="10.5" x14ac:dyDescent="0.2">
      <c r="A864" s="120" t="str">
        <f t="shared" si="82"/>
        <v>L50-I-48-12-30-80-MULT-25X25POUS270780</v>
      </c>
      <c r="B864" s="81">
        <v>45625</v>
      </c>
      <c r="C864" s="120" t="s">
        <v>1692</v>
      </c>
      <c r="D864" s="278" t="s">
        <v>365</v>
      </c>
      <c r="E864" s="108" t="s">
        <v>87</v>
      </c>
      <c r="F864" s="108" t="s">
        <v>1693</v>
      </c>
      <c r="G864" s="108">
        <v>30850833</v>
      </c>
      <c r="H864" s="183">
        <v>0</v>
      </c>
      <c r="I864" s="287">
        <v>2</v>
      </c>
      <c r="J864" s="111">
        <f>VLOOKUP(G864,'[2]Seguimiento WOS TROV'!$H:$L,5,0)</f>
        <v>2</v>
      </c>
      <c r="K864" s="116">
        <f>VLOOKUP(G864,'[2]Seguimiento WOS TROV'!$H:$M,6,0)</f>
        <v>0</v>
      </c>
      <c r="L864" s="116">
        <f>VLOOKUP(G864,'[2]Seguimiento WOS TROV'!$H:$N,7,0)</f>
        <v>0</v>
      </c>
      <c r="M864" s="116">
        <f>VLOOKUP(G864,'[2]Seguimiento WOS TROV'!$H:$O,8,0)</f>
        <v>0</v>
      </c>
      <c r="N864" s="125">
        <f t="shared" si="83"/>
        <v>0</v>
      </c>
      <c r="O864" s="125">
        <f t="shared" si="84"/>
        <v>0</v>
      </c>
      <c r="P864" s="269">
        <v>0</v>
      </c>
      <c r="Q864" s="270">
        <f t="shared" si="85"/>
        <v>0</v>
      </c>
      <c r="R864" s="119">
        <v>45631</v>
      </c>
      <c r="S864" s="119"/>
      <c r="T864" s="117">
        <f t="shared" si="87"/>
        <v>45632</v>
      </c>
      <c r="U864" s="117">
        <f t="shared" si="86"/>
        <v>45635</v>
      </c>
      <c r="V864" s="117" t="s">
        <v>560</v>
      </c>
      <c r="W864" s="162" t="s">
        <v>561</v>
      </c>
      <c r="X864" s="162" t="s">
        <v>561</v>
      </c>
      <c r="Y864" s="162"/>
      <c r="Z864" s="108"/>
      <c r="AA864" s="108"/>
      <c r="AB864" s="110"/>
      <c r="AC864" s="118"/>
    </row>
    <row r="865" spans="1:29" s="126" customFormat="1" ht="40" x14ac:dyDescent="0.2">
      <c r="A865" s="120" t="str">
        <f t="shared" si="82"/>
        <v>L50-I-48-12-30-80-MULT-ASYMPOUS270042</v>
      </c>
      <c r="B865" s="81">
        <v>45625</v>
      </c>
      <c r="C865" s="120" t="s">
        <v>1694</v>
      </c>
      <c r="D865" s="278" t="s">
        <v>365</v>
      </c>
      <c r="E865" s="108" t="s">
        <v>87</v>
      </c>
      <c r="F865" s="108" t="s">
        <v>284</v>
      </c>
      <c r="G865" s="108">
        <v>30850834</v>
      </c>
      <c r="H865" s="183">
        <v>0</v>
      </c>
      <c r="I865" s="287">
        <v>54</v>
      </c>
      <c r="J865" s="111">
        <f>VLOOKUP(G865,'[2]Seguimiento WOS TROV'!$H:$L,5,0)</f>
        <v>54</v>
      </c>
      <c r="K865" s="116">
        <f>VLOOKUP(G865,'[2]Seguimiento WOS TROV'!$H:$M,6,0)</f>
        <v>0</v>
      </c>
      <c r="L865" s="116">
        <f>VLOOKUP(G865,'[2]Seguimiento WOS TROV'!$H:$N,7,0)</f>
        <v>0</v>
      </c>
      <c r="M865" s="116">
        <f>VLOOKUP(G865,'[2]Seguimiento WOS TROV'!$H:$O,8,0)</f>
        <v>0</v>
      </c>
      <c r="N865" s="125">
        <f t="shared" si="83"/>
        <v>0</v>
      </c>
      <c r="O865" s="125">
        <f t="shared" si="84"/>
        <v>0</v>
      </c>
      <c r="P865" s="269">
        <v>0</v>
      </c>
      <c r="Q865" s="270">
        <f t="shared" si="85"/>
        <v>0</v>
      </c>
      <c r="R865" s="119">
        <v>45631</v>
      </c>
      <c r="S865" s="119"/>
      <c r="T865" s="117">
        <f t="shared" si="87"/>
        <v>45632</v>
      </c>
      <c r="U865" s="117">
        <f t="shared" si="86"/>
        <v>45635</v>
      </c>
      <c r="V865" s="117" t="s">
        <v>560</v>
      </c>
      <c r="W865" s="162" t="s">
        <v>561</v>
      </c>
      <c r="X865" s="162" t="s">
        <v>561</v>
      </c>
      <c r="Y865" s="162" t="e">
        <f>VLOOKUP(G865,[4]Sheet14!$A:$A,1,0)</f>
        <v>#N/A</v>
      </c>
      <c r="Z865" s="108"/>
      <c r="AA865" s="108"/>
      <c r="AB865" s="110"/>
      <c r="AC865" s="118" t="s">
        <v>1863</v>
      </c>
    </row>
    <row r="866" spans="1:29" s="126" customFormat="1" ht="10.5" x14ac:dyDescent="0.2">
      <c r="A866" s="120" t="str">
        <f t="shared" si="82"/>
        <v>L50-I-48-12-30-90-MULT-15X35POUS270443</v>
      </c>
      <c r="B866" s="81">
        <v>45625</v>
      </c>
      <c r="C866" s="120" t="s">
        <v>538</v>
      </c>
      <c r="D866" s="278" t="s">
        <v>365</v>
      </c>
      <c r="E866" s="108" t="s">
        <v>87</v>
      </c>
      <c r="F866" s="108" t="s">
        <v>539</v>
      </c>
      <c r="G866" s="108">
        <v>30850835</v>
      </c>
      <c r="H866" s="183">
        <v>0</v>
      </c>
      <c r="I866" s="287">
        <v>37</v>
      </c>
      <c r="J866" s="111">
        <f>VLOOKUP(G866,'[2]Seguimiento WOS TROV'!$H:$L,5,0)</f>
        <v>37</v>
      </c>
      <c r="K866" s="116">
        <f>VLOOKUP(G866,'[2]Seguimiento WOS TROV'!$H:$M,6,0)</f>
        <v>0</v>
      </c>
      <c r="L866" s="116">
        <f>VLOOKUP(G866,'[2]Seguimiento WOS TROV'!$H:$N,7,0)</f>
        <v>0</v>
      </c>
      <c r="M866" s="116">
        <f>VLOOKUP(G866,'[2]Seguimiento WOS TROV'!$H:$O,8,0)</f>
        <v>0</v>
      </c>
      <c r="N866" s="125">
        <f t="shared" si="83"/>
        <v>0</v>
      </c>
      <c r="O866" s="125">
        <f t="shared" si="84"/>
        <v>0</v>
      </c>
      <c r="P866" s="269">
        <v>0</v>
      </c>
      <c r="Q866" s="270">
        <f t="shared" si="85"/>
        <v>0</v>
      </c>
      <c r="R866" s="119">
        <v>45631</v>
      </c>
      <c r="S866" s="119"/>
      <c r="T866" s="117">
        <f t="shared" si="87"/>
        <v>45632</v>
      </c>
      <c r="U866" s="117">
        <f t="shared" si="86"/>
        <v>45635</v>
      </c>
      <c r="V866" s="117" t="s">
        <v>560</v>
      </c>
      <c r="W866" s="162" t="s">
        <v>561</v>
      </c>
      <c r="X866" s="162" t="s">
        <v>561</v>
      </c>
      <c r="Y866" s="162" t="e">
        <f>VLOOKUP(G866,[4]Sheet14!$A:$A,1,0)</f>
        <v>#N/A</v>
      </c>
      <c r="Z866" s="108"/>
      <c r="AA866" s="108"/>
      <c r="AB866" s="110"/>
      <c r="AC866" s="118"/>
    </row>
    <row r="867" spans="1:29" s="126" customFormat="1" ht="10.5" x14ac:dyDescent="0.2">
      <c r="A867" s="120" t="str">
        <f t="shared" si="82"/>
        <v>L50-I-48-12-30-90-MULT-40X40POUS270787</v>
      </c>
      <c r="B867" s="81">
        <v>45625</v>
      </c>
      <c r="C867" s="120" t="s">
        <v>1695</v>
      </c>
      <c r="D867" s="278" t="s">
        <v>365</v>
      </c>
      <c r="E867" s="108" t="s">
        <v>87</v>
      </c>
      <c r="F867" s="108" t="s">
        <v>1631</v>
      </c>
      <c r="G867" s="108">
        <v>30850836</v>
      </c>
      <c r="H867" s="183">
        <v>0</v>
      </c>
      <c r="I867" s="287">
        <v>6</v>
      </c>
      <c r="J867" s="111">
        <f>VLOOKUP(G867,'[2]Seguimiento WOS TROV'!$H:$L,5,0)</f>
        <v>6</v>
      </c>
      <c r="K867" s="116">
        <f>VLOOKUP(G867,'[2]Seguimiento WOS TROV'!$H:$M,6,0)</f>
        <v>0</v>
      </c>
      <c r="L867" s="116">
        <f>VLOOKUP(G867,'[2]Seguimiento WOS TROV'!$H:$N,7,0)</f>
        <v>0</v>
      </c>
      <c r="M867" s="116">
        <f>VLOOKUP(G867,'[2]Seguimiento WOS TROV'!$H:$O,8,0)</f>
        <v>0</v>
      </c>
      <c r="N867" s="125">
        <f t="shared" si="83"/>
        <v>0</v>
      </c>
      <c r="O867" s="125">
        <f t="shared" si="84"/>
        <v>0</v>
      </c>
      <c r="P867" s="269">
        <v>0</v>
      </c>
      <c r="Q867" s="270">
        <f t="shared" si="85"/>
        <v>0</v>
      </c>
      <c r="R867" s="119">
        <v>45631</v>
      </c>
      <c r="S867" s="119"/>
      <c r="T867" s="117">
        <f t="shared" si="87"/>
        <v>45632</v>
      </c>
      <c r="U867" s="117">
        <f t="shared" si="86"/>
        <v>45635</v>
      </c>
      <c r="V867" s="117" t="s">
        <v>560</v>
      </c>
      <c r="W867" s="162" t="s">
        <v>561</v>
      </c>
      <c r="X867" s="162" t="s">
        <v>561</v>
      </c>
      <c r="Y867" s="162" t="e">
        <f>VLOOKUP(G867,[4]Sheet14!$A:$A,1,0)</f>
        <v>#N/A</v>
      </c>
      <c r="Z867" s="108"/>
      <c r="AA867" s="108"/>
      <c r="AB867" s="110"/>
      <c r="AC867" s="118"/>
    </row>
    <row r="868" spans="1:29" s="126" customFormat="1" ht="10.5" x14ac:dyDescent="0.2">
      <c r="A868" s="120" t="str">
        <f t="shared" si="82"/>
        <v>L50-E-48-04-40-80-MULT-40X90POUS271519</v>
      </c>
      <c r="B868" s="81">
        <v>45628</v>
      </c>
      <c r="C868" s="120" t="s">
        <v>1803</v>
      </c>
      <c r="D868" s="278" t="s">
        <v>363</v>
      </c>
      <c r="E868" s="108" t="s">
        <v>87</v>
      </c>
      <c r="F868" s="108" t="s">
        <v>1804</v>
      </c>
      <c r="G868" s="108">
        <v>30850929</v>
      </c>
      <c r="H868" s="183">
        <v>0</v>
      </c>
      <c r="I868" s="287">
        <v>6</v>
      </c>
      <c r="J868" s="111">
        <f>VLOOKUP(G868,'[2]Seguimiento WOS TROV'!$H:$L,5,0)</f>
        <v>6</v>
      </c>
      <c r="K868" s="116">
        <f>VLOOKUP(G868,'[2]Seguimiento WOS TROV'!$H:$M,6,0)</f>
        <v>0</v>
      </c>
      <c r="L868" s="116">
        <f>VLOOKUP(G868,'[2]Seguimiento WOS TROV'!$H:$N,7,0)</f>
        <v>0</v>
      </c>
      <c r="M868" s="116">
        <f>VLOOKUP(G868,'[2]Seguimiento WOS TROV'!$H:$O,8,0)</f>
        <v>0</v>
      </c>
      <c r="N868" s="125">
        <f t="shared" si="83"/>
        <v>0</v>
      </c>
      <c r="O868" s="125">
        <f t="shared" si="84"/>
        <v>0</v>
      </c>
      <c r="P868" s="269">
        <v>0</v>
      </c>
      <c r="Q868" s="270">
        <f t="shared" si="85"/>
        <v>0</v>
      </c>
      <c r="R868" s="119">
        <v>45631</v>
      </c>
      <c r="S868" s="119"/>
      <c r="T868" s="117">
        <f t="shared" si="87"/>
        <v>45632</v>
      </c>
      <c r="U868" s="117">
        <f t="shared" si="86"/>
        <v>45635</v>
      </c>
      <c r="V868" s="117" t="s">
        <v>560</v>
      </c>
      <c r="W868" s="162" t="s">
        <v>561</v>
      </c>
      <c r="X868" s="162" t="s">
        <v>561</v>
      </c>
      <c r="Y868" s="162"/>
      <c r="Z868" s="108"/>
      <c r="AA868" s="108"/>
      <c r="AB868" s="110"/>
      <c r="AC868" s="118"/>
    </row>
    <row r="869" spans="1:29" s="126" customFormat="1" ht="10.5" x14ac:dyDescent="0.2">
      <c r="A869" s="120" t="str">
        <f t="shared" si="82"/>
        <v>L50-E-48-04-40-80-MULT-40X90POUS271582</v>
      </c>
      <c r="B869" s="81">
        <v>45628</v>
      </c>
      <c r="C869" s="120" t="s">
        <v>1803</v>
      </c>
      <c r="D869" s="278" t="s">
        <v>363</v>
      </c>
      <c r="E869" s="108" t="s">
        <v>87</v>
      </c>
      <c r="F869" s="108" t="s">
        <v>1823</v>
      </c>
      <c r="G869" s="108">
        <v>30850944</v>
      </c>
      <c r="H869" s="183">
        <v>0</v>
      </c>
      <c r="I869" s="287">
        <v>8</v>
      </c>
      <c r="J869" s="111">
        <f>VLOOKUP(G869,'[2]Seguimiento WOS TROV'!$H:$L,5,0)</f>
        <v>8</v>
      </c>
      <c r="K869" s="116">
        <f>VLOOKUP(G869,'[2]Seguimiento WOS TROV'!$H:$M,6,0)</f>
        <v>0</v>
      </c>
      <c r="L869" s="116">
        <f>VLOOKUP(G869,'[2]Seguimiento WOS TROV'!$H:$N,7,0)</f>
        <v>0</v>
      </c>
      <c r="M869" s="116">
        <f>VLOOKUP(G869,'[2]Seguimiento WOS TROV'!$H:$O,8,0)</f>
        <v>0</v>
      </c>
      <c r="N869" s="125">
        <f t="shared" si="83"/>
        <v>0</v>
      </c>
      <c r="O869" s="125">
        <f t="shared" si="84"/>
        <v>0</v>
      </c>
      <c r="P869" s="269">
        <v>0</v>
      </c>
      <c r="Q869" s="270">
        <f t="shared" si="85"/>
        <v>0</v>
      </c>
      <c r="R869" s="119">
        <v>45631</v>
      </c>
      <c r="S869" s="119"/>
      <c r="T869" s="117">
        <f t="shared" si="87"/>
        <v>45632</v>
      </c>
      <c r="U869" s="117">
        <f t="shared" si="86"/>
        <v>45635</v>
      </c>
      <c r="V869" s="117" t="s">
        <v>560</v>
      </c>
      <c r="W869" s="162" t="s">
        <v>561</v>
      </c>
      <c r="X869" s="162" t="s">
        <v>561</v>
      </c>
      <c r="Y869" s="162"/>
      <c r="Z869" s="108"/>
      <c r="AA869" s="108"/>
      <c r="AB869" s="110"/>
      <c r="AC869" s="118"/>
    </row>
    <row r="870" spans="1:29" s="126" customFormat="1" ht="10.5" x14ac:dyDescent="0.2">
      <c r="A870" s="120" t="str">
        <f t="shared" si="82"/>
        <v>L50-E-48-04-40-80-MULT-40X90POUS271583</v>
      </c>
      <c r="B870" s="81">
        <v>45628</v>
      </c>
      <c r="C870" s="120" t="s">
        <v>1803</v>
      </c>
      <c r="D870" s="278" t="s">
        <v>363</v>
      </c>
      <c r="E870" s="108" t="s">
        <v>87</v>
      </c>
      <c r="F870" s="108" t="s">
        <v>1824</v>
      </c>
      <c r="G870" s="108">
        <v>30850945</v>
      </c>
      <c r="H870" s="183">
        <v>0</v>
      </c>
      <c r="I870" s="287">
        <v>3</v>
      </c>
      <c r="J870" s="111">
        <f>VLOOKUP(G870,'[2]Seguimiento WOS TROV'!$H:$L,5,0)</f>
        <v>3</v>
      </c>
      <c r="K870" s="116">
        <f>VLOOKUP(G870,'[2]Seguimiento WOS TROV'!$H:$M,6,0)</f>
        <v>0</v>
      </c>
      <c r="L870" s="116">
        <f>VLOOKUP(G870,'[2]Seguimiento WOS TROV'!$H:$N,7,0)</f>
        <v>0</v>
      </c>
      <c r="M870" s="116">
        <f>VLOOKUP(G870,'[2]Seguimiento WOS TROV'!$H:$O,8,0)</f>
        <v>0</v>
      </c>
      <c r="N870" s="125">
        <f t="shared" si="83"/>
        <v>0</v>
      </c>
      <c r="O870" s="125">
        <f t="shared" si="84"/>
        <v>0</v>
      </c>
      <c r="P870" s="269">
        <v>0</v>
      </c>
      <c r="Q870" s="270">
        <f t="shared" si="85"/>
        <v>0</v>
      </c>
      <c r="R870" s="119">
        <v>45631</v>
      </c>
      <c r="S870" s="119"/>
      <c r="T870" s="117">
        <f t="shared" si="87"/>
        <v>45632</v>
      </c>
      <c r="U870" s="117">
        <f t="shared" si="86"/>
        <v>45635</v>
      </c>
      <c r="V870" s="117" t="s">
        <v>560</v>
      </c>
      <c r="W870" s="162" t="s">
        <v>561</v>
      </c>
      <c r="X870" s="162" t="s">
        <v>561</v>
      </c>
      <c r="Y870" s="162"/>
      <c r="Z870" s="108"/>
      <c r="AA870" s="108"/>
      <c r="AB870" s="110"/>
      <c r="AC870" s="118"/>
    </row>
    <row r="871" spans="1:29" s="126" customFormat="1" ht="10.5" x14ac:dyDescent="0.2">
      <c r="A871" s="120" t="str">
        <f t="shared" si="82"/>
        <v>L50-I-48-12-30-90-MULT-9X29POUS270795</v>
      </c>
      <c r="B871" s="81">
        <v>45625</v>
      </c>
      <c r="C871" s="120" t="s">
        <v>369</v>
      </c>
      <c r="D871" s="278" t="s">
        <v>365</v>
      </c>
      <c r="E871" s="108" t="s">
        <v>87</v>
      </c>
      <c r="F871" s="108" t="s">
        <v>1619</v>
      </c>
      <c r="G871" s="108">
        <v>30850838</v>
      </c>
      <c r="H871" s="183">
        <v>0</v>
      </c>
      <c r="I871" s="287">
        <v>14</v>
      </c>
      <c r="J871" s="111">
        <f>VLOOKUP(G871,'[2]Seguimiento WOS TROV'!$H:$L,5,0)</f>
        <v>14</v>
      </c>
      <c r="K871" s="116">
        <f>VLOOKUP(G871,'[2]Seguimiento WOS TROV'!$H:$M,6,0)</f>
        <v>0</v>
      </c>
      <c r="L871" s="116">
        <f>VLOOKUP(G871,'[2]Seguimiento WOS TROV'!$H:$N,7,0)</f>
        <v>0</v>
      </c>
      <c r="M871" s="116">
        <f>VLOOKUP(G871,'[2]Seguimiento WOS TROV'!$H:$O,8,0)</f>
        <v>0</v>
      </c>
      <c r="N871" s="125">
        <f t="shared" si="83"/>
        <v>0</v>
      </c>
      <c r="O871" s="125">
        <f t="shared" si="84"/>
        <v>0</v>
      </c>
      <c r="P871" s="269">
        <v>138.63</v>
      </c>
      <c r="Q871" s="270">
        <f t="shared" si="85"/>
        <v>0</v>
      </c>
      <c r="R871" s="119">
        <v>45632</v>
      </c>
      <c r="S871" s="119"/>
      <c r="T871" s="117">
        <f t="shared" si="87"/>
        <v>45635</v>
      </c>
      <c r="U871" s="117">
        <f t="shared" si="86"/>
        <v>45636</v>
      </c>
      <c r="V871" s="117" t="s">
        <v>560</v>
      </c>
      <c r="W871" s="162" t="s">
        <v>561</v>
      </c>
      <c r="X871" s="162" t="s">
        <v>561</v>
      </c>
      <c r="Y871" s="162" t="e">
        <f>VLOOKUP(G871,[4]Sheet14!$A:$A,1,0)</f>
        <v>#N/A</v>
      </c>
      <c r="Z871" s="108"/>
      <c r="AA871" s="108"/>
      <c r="AB871" s="110"/>
      <c r="AC871" s="118"/>
    </row>
    <row r="872" spans="1:29" s="126" customFormat="1" ht="10.5" x14ac:dyDescent="0.2">
      <c r="A872" s="120" t="str">
        <f t="shared" si="82"/>
        <v>L50-I-48-12-30-90-MULT-9X59POUS270769</v>
      </c>
      <c r="B872" s="81">
        <v>45625</v>
      </c>
      <c r="C872" s="120" t="s">
        <v>1696</v>
      </c>
      <c r="D872" s="278" t="s">
        <v>365</v>
      </c>
      <c r="E872" s="108" t="s">
        <v>87</v>
      </c>
      <c r="F872" s="108" t="s">
        <v>1633</v>
      </c>
      <c r="G872" s="108">
        <v>30850840</v>
      </c>
      <c r="H872" s="183">
        <v>0</v>
      </c>
      <c r="I872" s="287">
        <v>3</v>
      </c>
      <c r="J872" s="111">
        <f>VLOOKUP(G872,'[2]Seguimiento WOS TROV'!$H:$L,5,0)</f>
        <v>3</v>
      </c>
      <c r="K872" s="116">
        <f>VLOOKUP(G872,'[2]Seguimiento WOS TROV'!$H:$M,6,0)</f>
        <v>0</v>
      </c>
      <c r="L872" s="116">
        <f>VLOOKUP(G872,'[2]Seguimiento WOS TROV'!$H:$N,7,0)</f>
        <v>0</v>
      </c>
      <c r="M872" s="116">
        <f>VLOOKUP(G872,'[2]Seguimiento WOS TROV'!$H:$O,8,0)</f>
        <v>0</v>
      </c>
      <c r="N872" s="125">
        <f t="shared" si="83"/>
        <v>0</v>
      </c>
      <c r="O872" s="125">
        <f t="shared" si="84"/>
        <v>0</v>
      </c>
      <c r="P872" s="269">
        <v>132.47999999999999</v>
      </c>
      <c r="Q872" s="270">
        <f t="shared" si="85"/>
        <v>0</v>
      </c>
      <c r="R872" s="119">
        <v>45632</v>
      </c>
      <c r="S872" s="119"/>
      <c r="T872" s="117">
        <f t="shared" si="87"/>
        <v>45635</v>
      </c>
      <c r="U872" s="117">
        <f t="shared" si="86"/>
        <v>45636</v>
      </c>
      <c r="V872" s="117" t="s">
        <v>560</v>
      </c>
      <c r="W872" s="162" t="s">
        <v>561</v>
      </c>
      <c r="X872" s="162" t="s">
        <v>561</v>
      </c>
      <c r="Y872" s="162" t="e">
        <f>VLOOKUP(G872,[4]Sheet14!$A:$A,1,0)</f>
        <v>#N/A</v>
      </c>
      <c r="Z872" s="108"/>
      <c r="AA872" s="108"/>
      <c r="AB872" s="110"/>
      <c r="AC872" s="118"/>
    </row>
    <row r="873" spans="1:29" s="126" customFormat="1" ht="10.5" x14ac:dyDescent="0.2">
      <c r="A873" s="120" t="str">
        <f t="shared" si="82"/>
        <v>L50-I-48-12-30-90-MULT-9X9POUS270869</v>
      </c>
      <c r="B873" s="81">
        <v>45625</v>
      </c>
      <c r="C873" s="120" t="s">
        <v>1527</v>
      </c>
      <c r="D873" s="278" t="s">
        <v>365</v>
      </c>
      <c r="E873" s="108" t="s">
        <v>87</v>
      </c>
      <c r="F873" s="108" t="s">
        <v>1697</v>
      </c>
      <c r="G873" s="108">
        <v>30850841</v>
      </c>
      <c r="H873" s="183">
        <v>0</v>
      </c>
      <c r="I873" s="287">
        <v>22</v>
      </c>
      <c r="J873" s="111">
        <f>VLOOKUP(G873,'[2]Seguimiento WOS TROV'!$H:$L,5,0)</f>
        <v>22</v>
      </c>
      <c r="K873" s="116">
        <f>VLOOKUP(G873,'[2]Seguimiento WOS TROV'!$H:$M,6,0)</f>
        <v>0</v>
      </c>
      <c r="L873" s="116">
        <f>VLOOKUP(G873,'[2]Seguimiento WOS TROV'!$H:$N,7,0)</f>
        <v>0</v>
      </c>
      <c r="M873" s="116">
        <f>VLOOKUP(G873,'[2]Seguimiento WOS TROV'!$H:$O,8,0)</f>
        <v>0</v>
      </c>
      <c r="N873" s="125">
        <f t="shared" si="83"/>
        <v>0</v>
      </c>
      <c r="O873" s="125">
        <f t="shared" si="84"/>
        <v>0</v>
      </c>
      <c r="P873" s="269">
        <v>0</v>
      </c>
      <c r="Q873" s="270">
        <f t="shared" si="85"/>
        <v>0</v>
      </c>
      <c r="R873" s="119">
        <v>45632</v>
      </c>
      <c r="S873" s="119"/>
      <c r="T873" s="117">
        <f t="shared" si="87"/>
        <v>45635</v>
      </c>
      <c r="U873" s="117">
        <f t="shared" si="86"/>
        <v>45636</v>
      </c>
      <c r="V873" s="117" t="s">
        <v>560</v>
      </c>
      <c r="W873" s="162" t="s">
        <v>561</v>
      </c>
      <c r="X873" s="162" t="s">
        <v>561</v>
      </c>
      <c r="Y873" s="162" t="e">
        <f>VLOOKUP(G873,[4]Sheet14!$A:$A,1,0)</f>
        <v>#N/A</v>
      </c>
      <c r="Z873" s="108"/>
      <c r="AA873" s="108"/>
      <c r="AB873" s="110"/>
      <c r="AC873" s="118"/>
    </row>
    <row r="874" spans="1:29" s="126" customFormat="1" ht="40" x14ac:dyDescent="0.2">
      <c r="A874" s="120" t="str">
        <f t="shared" si="82"/>
        <v>L50-I-48-12-30-90-MULT-ASYMPOUS270340</v>
      </c>
      <c r="B874" s="81">
        <v>45625</v>
      </c>
      <c r="C874" s="120" t="s">
        <v>1698</v>
      </c>
      <c r="D874" s="278" t="s">
        <v>365</v>
      </c>
      <c r="E874" s="108" t="s">
        <v>87</v>
      </c>
      <c r="F874" s="108" t="s">
        <v>1699</v>
      </c>
      <c r="G874" s="108">
        <v>30850842</v>
      </c>
      <c r="H874" s="183">
        <v>0</v>
      </c>
      <c r="I874" s="287">
        <v>1</v>
      </c>
      <c r="J874" s="111">
        <f>VLOOKUP(G874,'[2]Seguimiento WOS TROV'!$H:$L,5,0)</f>
        <v>1</v>
      </c>
      <c r="K874" s="116">
        <f>VLOOKUP(G874,'[2]Seguimiento WOS TROV'!$H:$M,6,0)</f>
        <v>0</v>
      </c>
      <c r="L874" s="116">
        <f>VLOOKUP(G874,'[2]Seguimiento WOS TROV'!$H:$N,7,0)</f>
        <v>0</v>
      </c>
      <c r="M874" s="116">
        <f>VLOOKUP(G874,'[2]Seguimiento WOS TROV'!$H:$O,8,0)</f>
        <v>0</v>
      </c>
      <c r="N874" s="125">
        <f t="shared" si="83"/>
        <v>0</v>
      </c>
      <c r="O874" s="125">
        <f t="shared" si="84"/>
        <v>0</v>
      </c>
      <c r="P874" s="269">
        <v>0</v>
      </c>
      <c r="Q874" s="270">
        <f t="shared" si="85"/>
        <v>0</v>
      </c>
      <c r="R874" s="119">
        <v>45632</v>
      </c>
      <c r="S874" s="119"/>
      <c r="T874" s="117">
        <f t="shared" si="87"/>
        <v>45635</v>
      </c>
      <c r="U874" s="117">
        <f t="shared" si="86"/>
        <v>45636</v>
      </c>
      <c r="V874" s="117" t="s">
        <v>560</v>
      </c>
      <c r="W874" s="162" t="s">
        <v>561</v>
      </c>
      <c r="X874" s="162" t="s">
        <v>561</v>
      </c>
      <c r="Y874" s="162" t="e">
        <f>VLOOKUP(G874,[4]Sheet14!$A:$A,1,0)</f>
        <v>#N/A</v>
      </c>
      <c r="Z874" s="108"/>
      <c r="AA874" s="108"/>
      <c r="AB874" s="110"/>
      <c r="AC874" s="118" t="s">
        <v>1863</v>
      </c>
    </row>
    <row r="875" spans="1:29" s="126" customFormat="1" ht="40" x14ac:dyDescent="0.2">
      <c r="A875" s="120" t="str">
        <f t="shared" si="82"/>
        <v>L50-I-48-12-30-90-MULT-ASYMPOUS270689</v>
      </c>
      <c r="B875" s="81">
        <v>45625</v>
      </c>
      <c r="C875" s="120" t="s">
        <v>1698</v>
      </c>
      <c r="D875" s="278" t="s">
        <v>365</v>
      </c>
      <c r="E875" s="108" t="s">
        <v>87</v>
      </c>
      <c r="F875" s="108" t="s">
        <v>1700</v>
      </c>
      <c r="G875" s="108">
        <v>30850843</v>
      </c>
      <c r="H875" s="183">
        <v>0</v>
      </c>
      <c r="I875" s="287">
        <v>3</v>
      </c>
      <c r="J875" s="111">
        <f>VLOOKUP(G875,'[2]Seguimiento WOS TROV'!$H:$L,5,0)</f>
        <v>3</v>
      </c>
      <c r="K875" s="116">
        <f>VLOOKUP(G875,'[2]Seguimiento WOS TROV'!$H:$M,6,0)</f>
        <v>0</v>
      </c>
      <c r="L875" s="116">
        <f>VLOOKUP(G875,'[2]Seguimiento WOS TROV'!$H:$N,7,0)</f>
        <v>0</v>
      </c>
      <c r="M875" s="116">
        <f>VLOOKUP(G875,'[2]Seguimiento WOS TROV'!$H:$O,8,0)</f>
        <v>0</v>
      </c>
      <c r="N875" s="125">
        <f t="shared" si="83"/>
        <v>0</v>
      </c>
      <c r="O875" s="125">
        <f t="shared" si="84"/>
        <v>0</v>
      </c>
      <c r="P875" s="269">
        <v>0</v>
      </c>
      <c r="Q875" s="270">
        <f t="shared" si="85"/>
        <v>0</v>
      </c>
      <c r="R875" s="119">
        <v>45632</v>
      </c>
      <c r="S875" s="119"/>
      <c r="T875" s="117">
        <f t="shared" si="87"/>
        <v>45635</v>
      </c>
      <c r="U875" s="117">
        <f t="shared" si="86"/>
        <v>45636</v>
      </c>
      <c r="V875" s="117" t="s">
        <v>560</v>
      </c>
      <c r="W875" s="162" t="s">
        <v>561</v>
      </c>
      <c r="X875" s="162" t="s">
        <v>561</v>
      </c>
      <c r="Y875" s="162" t="e">
        <f>VLOOKUP(G875,[4]Sheet14!$A:$A,1,0)</f>
        <v>#N/A</v>
      </c>
      <c r="Z875" s="108"/>
      <c r="AA875" s="108"/>
      <c r="AB875" s="110"/>
      <c r="AC875" s="118" t="s">
        <v>1863</v>
      </c>
    </row>
    <row r="876" spans="1:29" s="126" customFormat="1" ht="10.5" x14ac:dyDescent="0.2">
      <c r="A876" s="120" t="str">
        <f t="shared" si="82"/>
        <v>L50-I-48-12-30-90-MULT-LOLPOUS270162</v>
      </c>
      <c r="B876" s="81">
        <v>45625</v>
      </c>
      <c r="C876" s="120" t="s">
        <v>1701</v>
      </c>
      <c r="D876" s="278" t="s">
        <v>365</v>
      </c>
      <c r="E876" s="108" t="s">
        <v>87</v>
      </c>
      <c r="F876" s="108" t="s">
        <v>747</v>
      </c>
      <c r="G876" s="108">
        <v>30850844</v>
      </c>
      <c r="H876" s="183">
        <v>0</v>
      </c>
      <c r="I876" s="287">
        <v>1</v>
      </c>
      <c r="J876" s="111">
        <f>VLOOKUP(G876,'[2]Seguimiento WOS TROV'!$H:$L,5,0)</f>
        <v>1</v>
      </c>
      <c r="K876" s="116">
        <f>VLOOKUP(G876,'[2]Seguimiento WOS TROV'!$H:$M,6,0)</f>
        <v>0</v>
      </c>
      <c r="L876" s="116">
        <f>VLOOKUP(G876,'[2]Seguimiento WOS TROV'!$H:$N,7,0)</f>
        <v>0</v>
      </c>
      <c r="M876" s="116">
        <f>VLOOKUP(G876,'[2]Seguimiento WOS TROV'!$H:$O,8,0)</f>
        <v>0</v>
      </c>
      <c r="N876" s="125">
        <f t="shared" si="83"/>
        <v>0</v>
      </c>
      <c r="O876" s="125">
        <f t="shared" si="84"/>
        <v>0</v>
      </c>
      <c r="P876" s="269">
        <v>0</v>
      </c>
      <c r="Q876" s="270">
        <f t="shared" si="85"/>
        <v>0</v>
      </c>
      <c r="R876" s="119">
        <v>45632</v>
      </c>
      <c r="S876" s="119"/>
      <c r="T876" s="117">
        <f t="shared" si="87"/>
        <v>45635</v>
      </c>
      <c r="U876" s="117">
        <f t="shared" si="86"/>
        <v>45636</v>
      </c>
      <c r="V876" s="117" t="s">
        <v>560</v>
      </c>
      <c r="W876" s="162" t="s">
        <v>561</v>
      </c>
      <c r="X876" s="162" t="s">
        <v>561</v>
      </c>
      <c r="Y876" s="162" t="e">
        <f>VLOOKUP(G876,[4]Sheet14!$A:$A,1,0)</f>
        <v>#N/A</v>
      </c>
      <c r="Z876" s="108"/>
      <c r="AA876" s="108"/>
      <c r="AB876" s="110"/>
      <c r="AC876" s="118"/>
    </row>
    <row r="877" spans="1:29" s="126" customFormat="1" ht="10.5" x14ac:dyDescent="0.2">
      <c r="A877" s="120" t="str">
        <f t="shared" si="82"/>
        <v>L50-I-48-12-30-90-MULT-LOLPOUS270171</v>
      </c>
      <c r="B877" s="81">
        <v>45625</v>
      </c>
      <c r="C877" s="120" t="s">
        <v>1701</v>
      </c>
      <c r="D877" s="278" t="s">
        <v>365</v>
      </c>
      <c r="E877" s="108" t="s">
        <v>87</v>
      </c>
      <c r="F877" s="108" t="s">
        <v>1702</v>
      </c>
      <c r="G877" s="108">
        <v>30850845</v>
      </c>
      <c r="H877" s="183">
        <v>0</v>
      </c>
      <c r="I877" s="287">
        <v>2</v>
      </c>
      <c r="J877" s="111">
        <f>VLOOKUP(G877,'[2]Seguimiento WOS TROV'!$H:$L,5,0)</f>
        <v>2</v>
      </c>
      <c r="K877" s="116">
        <f>VLOOKUP(G877,'[2]Seguimiento WOS TROV'!$H:$M,6,0)</f>
        <v>0</v>
      </c>
      <c r="L877" s="116">
        <f>VLOOKUP(G877,'[2]Seguimiento WOS TROV'!$H:$N,7,0)</f>
        <v>0</v>
      </c>
      <c r="M877" s="116">
        <f>VLOOKUP(G877,'[2]Seguimiento WOS TROV'!$H:$O,8,0)</f>
        <v>0</v>
      </c>
      <c r="N877" s="125">
        <f t="shared" si="83"/>
        <v>0</v>
      </c>
      <c r="O877" s="125">
        <f t="shared" si="84"/>
        <v>0</v>
      </c>
      <c r="P877" s="269">
        <v>0</v>
      </c>
      <c r="Q877" s="270">
        <f t="shared" si="85"/>
        <v>0</v>
      </c>
      <c r="R877" s="119">
        <v>45632</v>
      </c>
      <c r="S877" s="119"/>
      <c r="T877" s="117">
        <f t="shared" si="87"/>
        <v>45635</v>
      </c>
      <c r="U877" s="117">
        <f t="shared" si="86"/>
        <v>45636</v>
      </c>
      <c r="V877" s="117" t="s">
        <v>560</v>
      </c>
      <c r="W877" s="162" t="s">
        <v>561</v>
      </c>
      <c r="X877" s="162" t="s">
        <v>561</v>
      </c>
      <c r="Y877" s="162" t="e">
        <f>VLOOKUP(G877,[4]Sheet14!$A:$A,1,0)</f>
        <v>#N/A</v>
      </c>
      <c r="Z877" s="108"/>
      <c r="AA877" s="108"/>
      <c r="AB877" s="110"/>
      <c r="AC877" s="118"/>
    </row>
    <row r="878" spans="1:29" s="126" customFormat="1" ht="10.5" x14ac:dyDescent="0.2">
      <c r="A878" s="120" t="str">
        <f t="shared" si="82"/>
        <v>L50-I-48-08-27-90-MULT-9X29POUS269996</v>
      </c>
      <c r="B878" s="81">
        <v>45625</v>
      </c>
      <c r="C878" s="120" t="s">
        <v>465</v>
      </c>
      <c r="D878" s="278" t="s">
        <v>365</v>
      </c>
      <c r="E878" s="108" t="s">
        <v>87</v>
      </c>
      <c r="F878" s="108" t="s">
        <v>457</v>
      </c>
      <c r="G878" s="108">
        <v>30850846</v>
      </c>
      <c r="H878" s="183" t="s">
        <v>457</v>
      </c>
      <c r="I878" s="287">
        <v>59</v>
      </c>
      <c r="J878" s="111">
        <f>VLOOKUP(G878,'[2]Seguimiento WOS TROV'!$H:$L,5,0)</f>
        <v>59</v>
      </c>
      <c r="K878" s="116">
        <f>VLOOKUP(G878,'[2]Seguimiento WOS TROV'!$H:$M,6,0)</f>
        <v>0</v>
      </c>
      <c r="L878" s="116">
        <f>VLOOKUP(G878,'[2]Seguimiento WOS TROV'!$H:$N,7,0)</f>
        <v>0</v>
      </c>
      <c r="M878" s="116">
        <f>VLOOKUP(G878,'[2]Seguimiento WOS TROV'!$H:$O,8,0)</f>
        <v>0</v>
      </c>
      <c r="N878" s="125">
        <f t="shared" si="83"/>
        <v>0</v>
      </c>
      <c r="O878" s="125">
        <f t="shared" si="84"/>
        <v>0</v>
      </c>
      <c r="P878" s="269">
        <v>138.63</v>
      </c>
      <c r="Q878" s="270">
        <f t="shared" si="85"/>
        <v>0</v>
      </c>
      <c r="R878" s="119">
        <v>45632</v>
      </c>
      <c r="S878" s="119"/>
      <c r="T878" s="117">
        <f t="shared" si="87"/>
        <v>45635</v>
      </c>
      <c r="U878" s="117">
        <f t="shared" si="86"/>
        <v>45636</v>
      </c>
      <c r="V878" s="117" t="s">
        <v>560</v>
      </c>
      <c r="W878" s="162" t="s">
        <v>561</v>
      </c>
      <c r="X878" s="162" t="s">
        <v>561</v>
      </c>
      <c r="Y878" s="162" t="e">
        <f>VLOOKUP(G878,[4]Sheet14!$A:$A,1,0)</f>
        <v>#N/A</v>
      </c>
      <c r="Z878" s="108"/>
      <c r="AA878" s="108"/>
      <c r="AB878" s="110"/>
      <c r="AC878" s="118"/>
    </row>
    <row r="879" spans="1:29" s="126" customFormat="1" ht="10.5" x14ac:dyDescent="0.2">
      <c r="A879" s="120" t="str">
        <f t="shared" si="82"/>
        <v>L50-I-48-04-27-80-MULT-9X9POUS270930</v>
      </c>
      <c r="B879" s="81">
        <v>45625</v>
      </c>
      <c r="C879" s="120" t="s">
        <v>1703</v>
      </c>
      <c r="D879" s="278" t="s">
        <v>365</v>
      </c>
      <c r="E879" s="108" t="s">
        <v>87</v>
      </c>
      <c r="F879" s="108" t="s">
        <v>1704</v>
      </c>
      <c r="G879" s="108">
        <v>30850847</v>
      </c>
      <c r="H879" s="183">
        <v>0</v>
      </c>
      <c r="I879" s="287">
        <v>4</v>
      </c>
      <c r="J879" s="111">
        <f>VLOOKUP(G879,'[2]Seguimiento WOS TROV'!$H:$L,5,0)</f>
        <v>4</v>
      </c>
      <c r="K879" s="116">
        <f>VLOOKUP(G879,'[2]Seguimiento WOS TROV'!$H:$M,6,0)</f>
        <v>0</v>
      </c>
      <c r="L879" s="116">
        <f>VLOOKUP(G879,'[2]Seguimiento WOS TROV'!$H:$N,7,0)</f>
        <v>0</v>
      </c>
      <c r="M879" s="116">
        <f>VLOOKUP(G879,'[2]Seguimiento WOS TROV'!$H:$O,8,0)</f>
        <v>0</v>
      </c>
      <c r="N879" s="125">
        <f t="shared" si="83"/>
        <v>0</v>
      </c>
      <c r="O879" s="125">
        <f t="shared" si="84"/>
        <v>0</v>
      </c>
      <c r="P879" s="269">
        <v>139.76</v>
      </c>
      <c r="Q879" s="270">
        <f t="shared" si="85"/>
        <v>0</v>
      </c>
      <c r="R879" s="119">
        <v>45632</v>
      </c>
      <c r="S879" s="119"/>
      <c r="T879" s="117">
        <f t="shared" si="87"/>
        <v>45635</v>
      </c>
      <c r="U879" s="117">
        <f t="shared" si="86"/>
        <v>45636</v>
      </c>
      <c r="V879" s="117" t="s">
        <v>560</v>
      </c>
      <c r="W879" s="162" t="s">
        <v>561</v>
      </c>
      <c r="X879" s="162" t="s">
        <v>561</v>
      </c>
      <c r="Y879" s="162" t="e">
        <f>VLOOKUP(G879,[4]Sheet14!$A:$A,1,0)</f>
        <v>#N/A</v>
      </c>
      <c r="Z879" s="108"/>
      <c r="AA879" s="108"/>
      <c r="AB879" s="110"/>
      <c r="AC879" s="118"/>
    </row>
    <row r="880" spans="1:29" s="126" customFormat="1" ht="10.5" x14ac:dyDescent="0.2">
      <c r="A880" s="120" t="str">
        <f t="shared" si="82"/>
        <v>L50-I-48-04-40-80-MULT-15X15POUS271293</v>
      </c>
      <c r="B880" s="81">
        <v>45625</v>
      </c>
      <c r="C880" s="120" t="s">
        <v>1705</v>
      </c>
      <c r="D880" s="278" t="s">
        <v>365</v>
      </c>
      <c r="E880" s="108" t="s">
        <v>87</v>
      </c>
      <c r="F880" s="108" t="s">
        <v>1635</v>
      </c>
      <c r="G880" s="108">
        <v>30850848</v>
      </c>
      <c r="H880" s="183">
        <v>0</v>
      </c>
      <c r="I880" s="287">
        <v>1</v>
      </c>
      <c r="J880" s="111">
        <f>VLOOKUP(G880,'[2]Seguimiento WOS TROV'!$H:$L,5,0)</f>
        <v>1</v>
      </c>
      <c r="K880" s="116">
        <f>VLOOKUP(G880,'[2]Seguimiento WOS TROV'!$H:$M,6,0)</f>
        <v>0</v>
      </c>
      <c r="L880" s="116">
        <f>VLOOKUP(G880,'[2]Seguimiento WOS TROV'!$H:$N,7,0)</f>
        <v>0</v>
      </c>
      <c r="M880" s="116">
        <f>VLOOKUP(G880,'[2]Seguimiento WOS TROV'!$H:$O,8,0)</f>
        <v>0</v>
      </c>
      <c r="N880" s="125">
        <f t="shared" si="83"/>
        <v>0</v>
      </c>
      <c r="O880" s="125">
        <f t="shared" si="84"/>
        <v>0</v>
      </c>
      <c r="P880" s="269">
        <v>132.86000000000001</v>
      </c>
      <c r="Q880" s="270">
        <f t="shared" si="85"/>
        <v>0</v>
      </c>
      <c r="R880" s="119">
        <v>45632</v>
      </c>
      <c r="S880" s="119"/>
      <c r="T880" s="117">
        <f t="shared" si="87"/>
        <v>45635</v>
      </c>
      <c r="U880" s="117">
        <f t="shared" si="86"/>
        <v>45636</v>
      </c>
      <c r="V880" s="117" t="s">
        <v>560</v>
      </c>
      <c r="W880" s="162" t="s">
        <v>561</v>
      </c>
      <c r="X880" s="162" t="s">
        <v>561</v>
      </c>
      <c r="Y880" s="162" t="e">
        <f>VLOOKUP(G880,[4]Sheet14!$A:$A,1,0)</f>
        <v>#N/A</v>
      </c>
      <c r="Z880" s="108"/>
      <c r="AA880" s="108"/>
      <c r="AB880" s="110"/>
      <c r="AC880" s="118"/>
    </row>
    <row r="881" spans="1:29" s="126" customFormat="1" ht="10.5" x14ac:dyDescent="0.2">
      <c r="A881" s="120" t="str">
        <f t="shared" si="82"/>
        <v>L50-I-48-12-30-80-MULT-25X45POUS271286</v>
      </c>
      <c r="B881" s="81">
        <v>45625</v>
      </c>
      <c r="C881" s="120" t="s">
        <v>1706</v>
      </c>
      <c r="D881" s="278" t="s">
        <v>365</v>
      </c>
      <c r="E881" s="108" t="s">
        <v>87</v>
      </c>
      <c r="F881" s="108" t="s">
        <v>1707</v>
      </c>
      <c r="G881" s="108">
        <v>30850849</v>
      </c>
      <c r="H881" s="183">
        <v>0</v>
      </c>
      <c r="I881" s="287">
        <v>7</v>
      </c>
      <c r="J881" s="111">
        <f>VLOOKUP(G881,'[2]Seguimiento WOS TROV'!$H:$L,5,0)</f>
        <v>7</v>
      </c>
      <c r="K881" s="116">
        <f>VLOOKUP(G881,'[2]Seguimiento WOS TROV'!$H:$M,6,0)</f>
        <v>0</v>
      </c>
      <c r="L881" s="116">
        <f>VLOOKUP(G881,'[2]Seguimiento WOS TROV'!$H:$N,7,0)</f>
        <v>0</v>
      </c>
      <c r="M881" s="116">
        <f>VLOOKUP(G881,'[2]Seguimiento WOS TROV'!$H:$O,8,0)</f>
        <v>0</v>
      </c>
      <c r="N881" s="125">
        <f t="shared" si="83"/>
        <v>0</v>
      </c>
      <c r="O881" s="125">
        <f t="shared" si="84"/>
        <v>0</v>
      </c>
      <c r="P881" s="269">
        <v>133.83000000000001</v>
      </c>
      <c r="Q881" s="270">
        <f t="shared" si="85"/>
        <v>0</v>
      </c>
      <c r="R881" s="119">
        <v>45632</v>
      </c>
      <c r="S881" s="119"/>
      <c r="T881" s="117">
        <f t="shared" si="87"/>
        <v>45635</v>
      </c>
      <c r="U881" s="117">
        <f t="shared" si="86"/>
        <v>45636</v>
      </c>
      <c r="V881" s="117" t="s">
        <v>560</v>
      </c>
      <c r="W881" s="162" t="s">
        <v>561</v>
      </c>
      <c r="X881" s="162" t="s">
        <v>561</v>
      </c>
      <c r="Y881" s="162" t="e">
        <f>VLOOKUP(G881,[4]Sheet14!$A:$A,1,0)</f>
        <v>#N/A</v>
      </c>
      <c r="Z881" s="108"/>
      <c r="AA881" s="108"/>
      <c r="AB881" s="110"/>
      <c r="AC881" s="118"/>
    </row>
    <row r="882" spans="1:29" s="126" customFormat="1" ht="10.5" x14ac:dyDescent="0.2">
      <c r="A882" s="120" t="str">
        <f t="shared" si="82"/>
        <v>L50-I-48-12-35-80-MULT-9X59POUS271294</v>
      </c>
      <c r="B882" s="81">
        <v>45625</v>
      </c>
      <c r="C882" s="120" t="s">
        <v>891</v>
      </c>
      <c r="D882" s="278" t="s">
        <v>365</v>
      </c>
      <c r="E882" s="108" t="s">
        <v>87</v>
      </c>
      <c r="F882" s="108" t="s">
        <v>1708</v>
      </c>
      <c r="G882" s="108">
        <v>30850850</v>
      </c>
      <c r="H882" s="183">
        <v>0</v>
      </c>
      <c r="I882" s="287">
        <v>4</v>
      </c>
      <c r="J882" s="111">
        <f>VLOOKUP(G882,'[2]Seguimiento WOS TROV'!$H:$L,5,0)</f>
        <v>4</v>
      </c>
      <c r="K882" s="116">
        <f>VLOOKUP(G882,'[2]Seguimiento WOS TROV'!$H:$M,6,0)</f>
        <v>0</v>
      </c>
      <c r="L882" s="116">
        <f>VLOOKUP(G882,'[2]Seguimiento WOS TROV'!$H:$N,7,0)</f>
        <v>0</v>
      </c>
      <c r="M882" s="116">
        <f>VLOOKUP(G882,'[2]Seguimiento WOS TROV'!$H:$O,8,0)</f>
        <v>0</v>
      </c>
      <c r="N882" s="125">
        <f t="shared" si="83"/>
        <v>0</v>
      </c>
      <c r="O882" s="125">
        <f t="shared" si="84"/>
        <v>0</v>
      </c>
      <c r="P882" s="269">
        <v>0</v>
      </c>
      <c r="Q882" s="270">
        <f t="shared" si="85"/>
        <v>0</v>
      </c>
      <c r="R882" s="119">
        <v>45632</v>
      </c>
      <c r="S882" s="119"/>
      <c r="T882" s="117">
        <f t="shared" si="87"/>
        <v>45635</v>
      </c>
      <c r="U882" s="117">
        <f t="shared" si="86"/>
        <v>45636</v>
      </c>
      <c r="V882" s="117" t="s">
        <v>560</v>
      </c>
      <c r="W882" s="162" t="s">
        <v>561</v>
      </c>
      <c r="X882" s="162" t="s">
        <v>561</v>
      </c>
      <c r="Y882" s="162" t="e">
        <f>VLOOKUP(G882,[4]Sheet14!$A:$A,1,0)</f>
        <v>#N/A</v>
      </c>
      <c r="Z882" s="108"/>
      <c r="AA882" s="108"/>
      <c r="AB882" s="110"/>
      <c r="AC882" s="118"/>
    </row>
    <row r="883" spans="1:29" s="126" customFormat="1" ht="40" x14ac:dyDescent="0.2">
      <c r="A883" s="120" t="str">
        <f t="shared" si="82"/>
        <v>L50-I-48-04-30-90-MULT-ASYMPOUS271047</v>
      </c>
      <c r="B883" s="81">
        <v>45625</v>
      </c>
      <c r="C883" s="120" t="s">
        <v>1710</v>
      </c>
      <c r="D883" s="278" t="s">
        <v>365</v>
      </c>
      <c r="E883" s="108" t="s">
        <v>87</v>
      </c>
      <c r="F883" s="108" t="s">
        <v>1711</v>
      </c>
      <c r="G883" s="108">
        <v>30850852</v>
      </c>
      <c r="H883" s="183">
        <v>0</v>
      </c>
      <c r="I883" s="287">
        <v>1</v>
      </c>
      <c r="J883" s="111">
        <f>VLOOKUP(G883,'[2]Seguimiento WOS TROV'!$H:$L,5,0)</f>
        <v>1</v>
      </c>
      <c r="K883" s="116">
        <f>VLOOKUP(G883,'[2]Seguimiento WOS TROV'!$H:$M,6,0)</f>
        <v>0</v>
      </c>
      <c r="L883" s="116">
        <f>VLOOKUP(G883,'[2]Seguimiento WOS TROV'!$H:$N,7,0)</f>
        <v>0</v>
      </c>
      <c r="M883" s="116">
        <f>VLOOKUP(G883,'[2]Seguimiento WOS TROV'!$H:$O,8,0)</f>
        <v>0</v>
      </c>
      <c r="N883" s="125">
        <f t="shared" si="83"/>
        <v>0</v>
      </c>
      <c r="O883" s="125">
        <f t="shared" si="84"/>
        <v>0</v>
      </c>
      <c r="P883" s="269">
        <v>0</v>
      </c>
      <c r="Q883" s="270">
        <f t="shared" si="85"/>
        <v>0</v>
      </c>
      <c r="R883" s="119">
        <v>45632</v>
      </c>
      <c r="S883" s="119"/>
      <c r="T883" s="117">
        <f t="shared" si="87"/>
        <v>45635</v>
      </c>
      <c r="U883" s="117">
        <f t="shared" si="86"/>
        <v>45636</v>
      </c>
      <c r="V883" s="117" t="s">
        <v>560</v>
      </c>
      <c r="W883" s="162" t="s">
        <v>561</v>
      </c>
      <c r="X883" s="162" t="s">
        <v>561</v>
      </c>
      <c r="Y883" s="162" t="e">
        <f>VLOOKUP(G883,[4]Sheet14!$A:$A,1,0)</f>
        <v>#N/A</v>
      </c>
      <c r="Z883" s="108"/>
      <c r="AA883" s="108"/>
      <c r="AB883" s="110"/>
      <c r="AC883" s="118" t="s">
        <v>1863</v>
      </c>
    </row>
    <row r="884" spans="1:29" s="126" customFormat="1" ht="40" x14ac:dyDescent="0.2">
      <c r="A884" s="120" t="str">
        <f t="shared" si="82"/>
        <v>L50-I-48-12-35-80-MULT-ASYMPOUS270995</v>
      </c>
      <c r="B884" s="81">
        <v>45625</v>
      </c>
      <c r="C884" s="120" t="s">
        <v>878</v>
      </c>
      <c r="D884" s="278" t="s">
        <v>365</v>
      </c>
      <c r="E884" s="108" t="s">
        <v>87</v>
      </c>
      <c r="F884" s="108" t="s">
        <v>1712</v>
      </c>
      <c r="G884" s="108">
        <v>30850853</v>
      </c>
      <c r="H884" s="183">
        <v>0</v>
      </c>
      <c r="I884" s="287">
        <v>2</v>
      </c>
      <c r="J884" s="111">
        <f>VLOOKUP(G884,'[2]Seguimiento WOS TROV'!$H:$L,5,0)</f>
        <v>2</v>
      </c>
      <c r="K884" s="116">
        <f>VLOOKUP(G884,'[2]Seguimiento WOS TROV'!$H:$M,6,0)</f>
        <v>0</v>
      </c>
      <c r="L884" s="116">
        <f>VLOOKUP(G884,'[2]Seguimiento WOS TROV'!$H:$N,7,0)</f>
        <v>0</v>
      </c>
      <c r="M884" s="116">
        <f>VLOOKUP(G884,'[2]Seguimiento WOS TROV'!$H:$O,8,0)</f>
        <v>0</v>
      </c>
      <c r="N884" s="125">
        <f t="shared" si="83"/>
        <v>0</v>
      </c>
      <c r="O884" s="125">
        <f t="shared" si="84"/>
        <v>0</v>
      </c>
      <c r="P884" s="269">
        <v>0</v>
      </c>
      <c r="Q884" s="270">
        <f t="shared" si="85"/>
        <v>0</v>
      </c>
      <c r="R884" s="119">
        <v>45632</v>
      </c>
      <c r="S884" s="119"/>
      <c r="T884" s="117">
        <f t="shared" si="87"/>
        <v>45635</v>
      </c>
      <c r="U884" s="117">
        <f t="shared" si="86"/>
        <v>45636</v>
      </c>
      <c r="V884" s="117" t="s">
        <v>560</v>
      </c>
      <c r="W884" s="162" t="s">
        <v>561</v>
      </c>
      <c r="X884" s="162" t="s">
        <v>561</v>
      </c>
      <c r="Y884" s="162" t="e">
        <f>VLOOKUP(G884,[4]Sheet14!$A:$A,1,0)</f>
        <v>#N/A</v>
      </c>
      <c r="Z884" s="108"/>
      <c r="AA884" s="108"/>
      <c r="AB884" s="110"/>
      <c r="AC884" s="118" t="s">
        <v>1863</v>
      </c>
    </row>
    <row r="885" spans="1:29" s="126" customFormat="1" ht="10.5" x14ac:dyDescent="0.2">
      <c r="A885" s="120" t="str">
        <f t="shared" si="82"/>
        <v>L50-I-48-12-30-80-MULT-9X29POUS270996</v>
      </c>
      <c r="B885" s="81">
        <v>45625</v>
      </c>
      <c r="C885" s="120" t="s">
        <v>1713</v>
      </c>
      <c r="D885" s="278" t="s">
        <v>365</v>
      </c>
      <c r="E885" s="108" t="s">
        <v>87</v>
      </c>
      <c r="F885" s="108" t="s">
        <v>1143</v>
      </c>
      <c r="G885" s="108">
        <v>30850854</v>
      </c>
      <c r="H885" s="183">
        <v>0</v>
      </c>
      <c r="I885" s="287">
        <v>20</v>
      </c>
      <c r="J885" s="111">
        <f>VLOOKUP(G885,'[2]Seguimiento WOS TROV'!$H:$L,5,0)</f>
        <v>20</v>
      </c>
      <c r="K885" s="116">
        <f>VLOOKUP(G885,'[2]Seguimiento WOS TROV'!$H:$M,6,0)</f>
        <v>0</v>
      </c>
      <c r="L885" s="116">
        <f>VLOOKUP(G885,'[2]Seguimiento WOS TROV'!$H:$N,7,0)</f>
        <v>0</v>
      </c>
      <c r="M885" s="116">
        <f>VLOOKUP(G885,'[2]Seguimiento WOS TROV'!$H:$O,8,0)</f>
        <v>0</v>
      </c>
      <c r="N885" s="125">
        <f t="shared" si="83"/>
        <v>0</v>
      </c>
      <c r="O885" s="125">
        <f t="shared" si="84"/>
        <v>0</v>
      </c>
      <c r="P885" s="269">
        <v>0</v>
      </c>
      <c r="Q885" s="270">
        <f t="shared" si="85"/>
        <v>0</v>
      </c>
      <c r="R885" s="119">
        <v>45632</v>
      </c>
      <c r="S885" s="119"/>
      <c r="T885" s="117">
        <f t="shared" si="87"/>
        <v>45635</v>
      </c>
      <c r="U885" s="117">
        <f t="shared" si="86"/>
        <v>45636</v>
      </c>
      <c r="V885" s="117" t="s">
        <v>560</v>
      </c>
      <c r="W885" s="162" t="s">
        <v>561</v>
      </c>
      <c r="X885" s="162" t="s">
        <v>561</v>
      </c>
      <c r="Y885" s="162" t="e">
        <f>VLOOKUP(G885,[4]Sheet14!$A:$A,1,0)</f>
        <v>#N/A</v>
      </c>
      <c r="Z885" s="108"/>
      <c r="AA885" s="108"/>
      <c r="AB885" s="110"/>
      <c r="AC885" s="118"/>
    </row>
    <row r="886" spans="1:29" s="126" customFormat="1" ht="40" x14ac:dyDescent="0.2">
      <c r="A886" s="120" t="str">
        <f t="shared" si="82"/>
        <v>L50-I-48-12-30-80-MULT-ASYMPOUS270996</v>
      </c>
      <c r="B886" s="81">
        <v>45625</v>
      </c>
      <c r="C886" s="120" t="s">
        <v>1694</v>
      </c>
      <c r="D886" s="278" t="s">
        <v>365</v>
      </c>
      <c r="E886" s="108" t="s">
        <v>87</v>
      </c>
      <c r="F886" s="108" t="s">
        <v>1143</v>
      </c>
      <c r="G886" s="108">
        <v>30850855</v>
      </c>
      <c r="H886" s="183">
        <v>0</v>
      </c>
      <c r="I886" s="287">
        <v>20</v>
      </c>
      <c r="J886" s="111">
        <f>VLOOKUP(G886,'[2]Seguimiento WOS TROV'!$H:$L,5,0)</f>
        <v>20</v>
      </c>
      <c r="K886" s="116">
        <f>VLOOKUP(G886,'[2]Seguimiento WOS TROV'!$H:$M,6,0)</f>
        <v>0</v>
      </c>
      <c r="L886" s="116">
        <f>VLOOKUP(G886,'[2]Seguimiento WOS TROV'!$H:$N,7,0)</f>
        <v>0</v>
      </c>
      <c r="M886" s="116">
        <f>VLOOKUP(G886,'[2]Seguimiento WOS TROV'!$H:$O,8,0)</f>
        <v>0</v>
      </c>
      <c r="N886" s="125">
        <f t="shared" si="83"/>
        <v>0</v>
      </c>
      <c r="O886" s="125">
        <f t="shared" si="84"/>
        <v>0</v>
      </c>
      <c r="P886" s="269">
        <v>0</v>
      </c>
      <c r="Q886" s="270">
        <f t="shared" si="85"/>
        <v>0</v>
      </c>
      <c r="R886" s="119">
        <v>45632</v>
      </c>
      <c r="S886" s="119"/>
      <c r="T886" s="117">
        <f t="shared" si="87"/>
        <v>45635</v>
      </c>
      <c r="U886" s="117">
        <f t="shared" si="86"/>
        <v>45636</v>
      </c>
      <c r="V886" s="117" t="s">
        <v>560</v>
      </c>
      <c r="W886" s="162" t="s">
        <v>561</v>
      </c>
      <c r="X886" s="162" t="s">
        <v>561</v>
      </c>
      <c r="Y886" s="162" t="e">
        <f>VLOOKUP(G886,[4]Sheet14!$A:$A,1,0)</f>
        <v>#N/A</v>
      </c>
      <c r="Z886" s="108"/>
      <c r="AA886" s="108"/>
      <c r="AB886" s="110"/>
      <c r="AC886" s="118" t="s">
        <v>1863</v>
      </c>
    </row>
    <row r="887" spans="1:29" s="126" customFormat="1" ht="10.5" x14ac:dyDescent="0.2">
      <c r="A887" s="120" t="str">
        <f t="shared" si="82"/>
        <v>L50-I-48-10-30-90-MULT-15X15POUS271224</v>
      </c>
      <c r="B887" s="81">
        <v>45625</v>
      </c>
      <c r="C887" s="120" t="s">
        <v>1714</v>
      </c>
      <c r="D887" s="278" t="s">
        <v>365</v>
      </c>
      <c r="E887" s="108" t="s">
        <v>87</v>
      </c>
      <c r="F887" s="108" t="s">
        <v>1715</v>
      </c>
      <c r="G887" s="108">
        <v>30850856</v>
      </c>
      <c r="H887" s="183">
        <v>0</v>
      </c>
      <c r="I887" s="287">
        <v>16</v>
      </c>
      <c r="J887" s="111">
        <f>VLOOKUP(G887,'[2]Seguimiento WOS TROV'!$H:$L,5,0)</f>
        <v>16</v>
      </c>
      <c r="K887" s="116">
        <f>VLOOKUP(G887,'[2]Seguimiento WOS TROV'!$H:$M,6,0)</f>
        <v>0</v>
      </c>
      <c r="L887" s="116">
        <f>VLOOKUP(G887,'[2]Seguimiento WOS TROV'!$H:$N,7,0)</f>
        <v>0</v>
      </c>
      <c r="M887" s="116">
        <f>VLOOKUP(G887,'[2]Seguimiento WOS TROV'!$H:$O,8,0)</f>
        <v>0</v>
      </c>
      <c r="N887" s="125">
        <f t="shared" si="83"/>
        <v>0</v>
      </c>
      <c r="O887" s="125">
        <f t="shared" si="84"/>
        <v>0</v>
      </c>
      <c r="P887" s="269">
        <v>0</v>
      </c>
      <c r="Q887" s="270">
        <f t="shared" si="85"/>
        <v>0</v>
      </c>
      <c r="R887" s="119">
        <v>45632</v>
      </c>
      <c r="S887" s="119"/>
      <c r="T887" s="117">
        <f t="shared" si="87"/>
        <v>45635</v>
      </c>
      <c r="U887" s="117">
        <f t="shared" si="86"/>
        <v>45636</v>
      </c>
      <c r="V887" s="117" t="s">
        <v>560</v>
      </c>
      <c r="W887" s="162" t="s">
        <v>561</v>
      </c>
      <c r="X887" s="162" t="s">
        <v>561</v>
      </c>
      <c r="Y887" s="162" t="e">
        <f>VLOOKUP(G887,[4]Sheet14!$A:$A,1,0)</f>
        <v>#N/A</v>
      </c>
      <c r="Z887" s="108"/>
      <c r="AA887" s="108"/>
      <c r="AB887" s="110"/>
      <c r="AC887" s="118"/>
    </row>
    <row r="888" spans="1:29" s="126" customFormat="1" ht="10.5" x14ac:dyDescent="0.2">
      <c r="A888" s="120" t="str">
        <f t="shared" si="82"/>
        <v>L50-I-48-10-35-90-MULT-70X40POUS271239</v>
      </c>
      <c r="B888" s="81">
        <v>45625</v>
      </c>
      <c r="C888" s="120" t="s">
        <v>906</v>
      </c>
      <c r="D888" s="278" t="s">
        <v>365</v>
      </c>
      <c r="E888" s="108" t="s">
        <v>87</v>
      </c>
      <c r="F888" s="108" t="s">
        <v>1628</v>
      </c>
      <c r="G888" s="108">
        <v>30850857</v>
      </c>
      <c r="H888" s="183">
        <v>0</v>
      </c>
      <c r="I888" s="287">
        <v>5</v>
      </c>
      <c r="J888" s="111">
        <f>VLOOKUP(G888,'[2]Seguimiento WOS TROV'!$H:$L,5,0)</f>
        <v>5</v>
      </c>
      <c r="K888" s="116">
        <f>VLOOKUP(G888,'[2]Seguimiento WOS TROV'!$H:$M,6,0)</f>
        <v>0</v>
      </c>
      <c r="L888" s="116">
        <f>VLOOKUP(G888,'[2]Seguimiento WOS TROV'!$H:$N,7,0)</f>
        <v>0</v>
      </c>
      <c r="M888" s="116">
        <f>VLOOKUP(G888,'[2]Seguimiento WOS TROV'!$H:$O,8,0)</f>
        <v>0</v>
      </c>
      <c r="N888" s="125">
        <f t="shared" si="83"/>
        <v>0</v>
      </c>
      <c r="O888" s="125">
        <f t="shared" si="84"/>
        <v>0</v>
      </c>
      <c r="P888" s="269">
        <v>0</v>
      </c>
      <c r="Q888" s="270">
        <f t="shared" si="85"/>
        <v>0</v>
      </c>
      <c r="R888" s="119">
        <v>45632</v>
      </c>
      <c r="S888" s="119"/>
      <c r="T888" s="117">
        <f t="shared" si="87"/>
        <v>45635</v>
      </c>
      <c r="U888" s="117">
        <f t="shared" si="86"/>
        <v>45636</v>
      </c>
      <c r="V888" s="117" t="s">
        <v>560</v>
      </c>
      <c r="W888" s="162" t="s">
        <v>561</v>
      </c>
      <c r="X888" s="162" t="s">
        <v>561</v>
      </c>
      <c r="Y888" s="162" t="e">
        <f>VLOOKUP(G888,[4]Sheet14!$A:$A,1,0)</f>
        <v>#N/A</v>
      </c>
      <c r="Z888" s="108"/>
      <c r="AA888" s="108"/>
      <c r="AB888" s="110"/>
      <c r="AC888" s="118"/>
    </row>
    <row r="889" spans="1:29" s="126" customFormat="1" ht="10.5" x14ac:dyDescent="0.2">
      <c r="A889" s="120" t="str">
        <f t="shared" si="82"/>
        <v>L50-I-48-12-30-90-MULT-9X29POUS271324</v>
      </c>
      <c r="B889" s="81">
        <v>45625</v>
      </c>
      <c r="C889" s="120" t="s">
        <v>369</v>
      </c>
      <c r="D889" s="278" t="s">
        <v>365</v>
      </c>
      <c r="E889" s="108" t="s">
        <v>87</v>
      </c>
      <c r="F889" s="108" t="s">
        <v>1716</v>
      </c>
      <c r="G889" s="108">
        <v>30850858</v>
      </c>
      <c r="H889" s="183">
        <v>0</v>
      </c>
      <c r="I889" s="287">
        <v>10</v>
      </c>
      <c r="J889" s="111">
        <f>VLOOKUP(G889,'[2]Seguimiento WOS TROV'!$H:$L,5,0)</f>
        <v>10</v>
      </c>
      <c r="K889" s="116">
        <f>VLOOKUP(G889,'[2]Seguimiento WOS TROV'!$H:$M,6,0)</f>
        <v>0</v>
      </c>
      <c r="L889" s="116">
        <f>VLOOKUP(G889,'[2]Seguimiento WOS TROV'!$H:$N,7,0)</f>
        <v>0</v>
      </c>
      <c r="M889" s="116">
        <f>VLOOKUP(G889,'[2]Seguimiento WOS TROV'!$H:$O,8,0)</f>
        <v>0</v>
      </c>
      <c r="N889" s="125">
        <f t="shared" si="83"/>
        <v>0</v>
      </c>
      <c r="O889" s="125">
        <f t="shared" si="84"/>
        <v>0</v>
      </c>
      <c r="P889" s="269">
        <v>138.63</v>
      </c>
      <c r="Q889" s="270">
        <f t="shared" si="85"/>
        <v>0</v>
      </c>
      <c r="R889" s="119">
        <v>45632</v>
      </c>
      <c r="S889" s="119"/>
      <c r="T889" s="117">
        <f t="shared" si="87"/>
        <v>45635</v>
      </c>
      <c r="U889" s="117">
        <f t="shared" si="86"/>
        <v>45636</v>
      </c>
      <c r="V889" s="117" t="s">
        <v>560</v>
      </c>
      <c r="W889" s="162" t="s">
        <v>561</v>
      </c>
      <c r="X889" s="162" t="s">
        <v>561</v>
      </c>
      <c r="Y889" s="162" t="e">
        <f>VLOOKUP(G889,[4]Sheet14!$A:$A,1,0)</f>
        <v>#N/A</v>
      </c>
      <c r="Z889" s="108"/>
      <c r="AA889" s="108"/>
      <c r="AB889" s="110"/>
      <c r="AC889" s="118"/>
    </row>
    <row r="890" spans="1:29" s="126" customFormat="1" ht="10.5" x14ac:dyDescent="0.2">
      <c r="A890" s="120" t="str">
        <f t="shared" si="82"/>
        <v>L50-I-48-12-35-80-MULT-9X29POUS270994</v>
      </c>
      <c r="B890" s="81">
        <v>45625</v>
      </c>
      <c r="C890" s="120" t="s">
        <v>1717</v>
      </c>
      <c r="D890" s="278" t="s">
        <v>365</v>
      </c>
      <c r="E890" s="108" t="s">
        <v>87</v>
      </c>
      <c r="F890" s="108" t="s">
        <v>1718</v>
      </c>
      <c r="G890" s="108">
        <v>30850859</v>
      </c>
      <c r="H890" s="183">
        <v>0</v>
      </c>
      <c r="I890" s="287">
        <v>2</v>
      </c>
      <c r="J890" s="111">
        <f>VLOOKUP(G890,'[2]Seguimiento WOS TROV'!$H:$L,5,0)</f>
        <v>2</v>
      </c>
      <c r="K890" s="116">
        <f>VLOOKUP(G890,'[2]Seguimiento WOS TROV'!$H:$M,6,0)</f>
        <v>0</v>
      </c>
      <c r="L890" s="116">
        <f>VLOOKUP(G890,'[2]Seguimiento WOS TROV'!$H:$N,7,0)</f>
        <v>0</v>
      </c>
      <c r="M890" s="116">
        <f>VLOOKUP(G890,'[2]Seguimiento WOS TROV'!$H:$O,8,0)</f>
        <v>0</v>
      </c>
      <c r="N890" s="125">
        <f t="shared" si="83"/>
        <v>0</v>
      </c>
      <c r="O890" s="125">
        <f t="shared" si="84"/>
        <v>0</v>
      </c>
      <c r="P890" s="269">
        <v>140.72999999999999</v>
      </c>
      <c r="Q890" s="270">
        <f t="shared" si="85"/>
        <v>0</v>
      </c>
      <c r="R890" s="119">
        <v>45632</v>
      </c>
      <c r="S890" s="119"/>
      <c r="T890" s="117">
        <f t="shared" si="87"/>
        <v>45635</v>
      </c>
      <c r="U890" s="117">
        <f t="shared" si="86"/>
        <v>45636</v>
      </c>
      <c r="V890" s="117" t="s">
        <v>560</v>
      </c>
      <c r="W890" s="162" t="s">
        <v>561</v>
      </c>
      <c r="X890" s="162" t="s">
        <v>561</v>
      </c>
      <c r="Y890" s="162" t="e">
        <f>VLOOKUP(G890,[4]Sheet14!$A:$A,1,0)</f>
        <v>#N/A</v>
      </c>
      <c r="Z890" s="108"/>
      <c r="AA890" s="108"/>
      <c r="AB890" s="110"/>
      <c r="AC890" s="118"/>
    </row>
    <row r="891" spans="1:29" s="126" customFormat="1" ht="10.5" x14ac:dyDescent="0.2">
      <c r="A891" s="284" t="str">
        <f t="shared" si="82"/>
        <v>L50-I-48-12-30-90-MULT-25X45POUS271376</v>
      </c>
      <c r="B891" s="81">
        <v>45625</v>
      </c>
      <c r="C891" s="120" t="s">
        <v>1719</v>
      </c>
      <c r="D891" s="278" t="s">
        <v>365</v>
      </c>
      <c r="E891" s="108" t="s">
        <v>87</v>
      </c>
      <c r="F891" s="108" t="s">
        <v>1720</v>
      </c>
      <c r="G891" s="108">
        <v>30850860</v>
      </c>
      <c r="H891" s="183">
        <v>0</v>
      </c>
      <c r="I891" s="287">
        <v>12</v>
      </c>
      <c r="J891" s="111">
        <f>VLOOKUP(G891,'[2]Seguimiento WOS TROV'!$H:$L,5,0)</f>
        <v>12</v>
      </c>
      <c r="K891" s="116">
        <f>VLOOKUP(G891,'[2]Seguimiento WOS TROV'!$H:$M,6,0)</f>
        <v>0</v>
      </c>
      <c r="L891" s="116">
        <f>VLOOKUP(G891,'[2]Seguimiento WOS TROV'!$H:$N,7,0)</f>
        <v>0</v>
      </c>
      <c r="M891" s="116">
        <f>VLOOKUP(G891,'[2]Seguimiento WOS TROV'!$H:$O,8,0)</f>
        <v>0</v>
      </c>
      <c r="N891" s="125">
        <f t="shared" si="83"/>
        <v>0</v>
      </c>
      <c r="O891" s="281">
        <f t="shared" si="84"/>
        <v>0</v>
      </c>
      <c r="P891" s="269">
        <v>0</v>
      </c>
      <c r="Q891" s="270">
        <f t="shared" si="85"/>
        <v>0</v>
      </c>
      <c r="R891" s="119">
        <v>45632</v>
      </c>
      <c r="S891" s="119"/>
      <c r="T891" s="117">
        <f t="shared" si="87"/>
        <v>45635</v>
      </c>
      <c r="U891" s="117">
        <f t="shared" si="86"/>
        <v>45636</v>
      </c>
      <c r="V891" s="117" t="s">
        <v>560</v>
      </c>
      <c r="W891" s="162" t="s">
        <v>561</v>
      </c>
      <c r="X891" s="162" t="s">
        <v>561</v>
      </c>
      <c r="Y891" s="162" t="e">
        <f>VLOOKUP(G891,[4]Sheet14!$A:$A,1,0)</f>
        <v>#N/A</v>
      </c>
      <c r="Z891" s="108"/>
      <c r="AA891" s="108"/>
      <c r="AB891" s="110"/>
      <c r="AC891" s="118"/>
    </row>
    <row r="892" spans="1:29" s="126" customFormat="1" ht="10.5" x14ac:dyDescent="0.2">
      <c r="A892" s="284" t="str">
        <f t="shared" si="82"/>
        <v>L50-I-48-12-35-80-MULT-9X59POUS271379</v>
      </c>
      <c r="B892" s="81">
        <v>45625</v>
      </c>
      <c r="C892" s="120" t="s">
        <v>891</v>
      </c>
      <c r="D892" s="278" t="s">
        <v>365</v>
      </c>
      <c r="E892" s="108" t="s">
        <v>87</v>
      </c>
      <c r="F892" s="108" t="s">
        <v>1721</v>
      </c>
      <c r="G892" s="108">
        <v>30850861</v>
      </c>
      <c r="H892" s="183">
        <v>0</v>
      </c>
      <c r="I892" s="287">
        <v>1</v>
      </c>
      <c r="J892" s="111">
        <f>VLOOKUP(G892,'[2]Seguimiento WOS TROV'!$H:$L,5,0)</f>
        <v>1</v>
      </c>
      <c r="K892" s="116">
        <f>VLOOKUP(G892,'[2]Seguimiento WOS TROV'!$H:$M,6,0)</f>
        <v>0</v>
      </c>
      <c r="L892" s="116">
        <f>VLOOKUP(G892,'[2]Seguimiento WOS TROV'!$H:$N,7,0)</f>
        <v>0</v>
      </c>
      <c r="M892" s="116">
        <f>VLOOKUP(G892,'[2]Seguimiento WOS TROV'!$H:$O,8,0)</f>
        <v>0</v>
      </c>
      <c r="N892" s="125">
        <f t="shared" si="83"/>
        <v>0</v>
      </c>
      <c r="O892" s="281">
        <f t="shared" si="84"/>
        <v>0</v>
      </c>
      <c r="P892" s="269">
        <v>0</v>
      </c>
      <c r="Q892" s="270">
        <f t="shared" si="85"/>
        <v>0</v>
      </c>
      <c r="R892" s="119">
        <v>45632</v>
      </c>
      <c r="S892" s="119"/>
      <c r="T892" s="117">
        <f t="shared" si="87"/>
        <v>45635</v>
      </c>
      <c r="U892" s="117">
        <f t="shared" si="86"/>
        <v>45636</v>
      </c>
      <c r="V892" s="117" t="s">
        <v>560</v>
      </c>
      <c r="W892" s="162" t="s">
        <v>561</v>
      </c>
      <c r="X892" s="162" t="s">
        <v>561</v>
      </c>
      <c r="Y892" s="162" t="e">
        <f>VLOOKUP(G892,[4]Sheet14!$A:$A,1,0)</f>
        <v>#N/A</v>
      </c>
      <c r="Z892" s="108"/>
      <c r="AA892" s="108"/>
      <c r="AB892" s="110"/>
      <c r="AC892" s="118"/>
    </row>
    <row r="893" spans="1:29" s="126" customFormat="1" ht="10.5" x14ac:dyDescent="0.2">
      <c r="A893" s="284" t="str">
        <f t="shared" si="82"/>
        <v>L50-I-48-10-30-90-MULT-9X29POUS271392</v>
      </c>
      <c r="B893" s="81">
        <v>45625</v>
      </c>
      <c r="C893" s="120" t="s">
        <v>1722</v>
      </c>
      <c r="D893" s="278" t="s">
        <v>365</v>
      </c>
      <c r="E893" s="108" t="s">
        <v>87</v>
      </c>
      <c r="F893" s="108" t="s">
        <v>1227</v>
      </c>
      <c r="G893" s="108">
        <v>30850862</v>
      </c>
      <c r="H893" s="183">
        <v>0</v>
      </c>
      <c r="I893" s="287">
        <v>3</v>
      </c>
      <c r="J893" s="111">
        <f>VLOOKUP(G893,'[2]Seguimiento WOS TROV'!$H:$L,5,0)</f>
        <v>3</v>
      </c>
      <c r="K893" s="116">
        <f>VLOOKUP(G893,'[2]Seguimiento WOS TROV'!$H:$M,6,0)</f>
        <v>0</v>
      </c>
      <c r="L893" s="116">
        <f>VLOOKUP(G893,'[2]Seguimiento WOS TROV'!$H:$N,7,0)</f>
        <v>0</v>
      </c>
      <c r="M893" s="116">
        <f>VLOOKUP(G893,'[2]Seguimiento WOS TROV'!$H:$O,8,0)</f>
        <v>0</v>
      </c>
      <c r="N893" s="125">
        <f t="shared" si="83"/>
        <v>0</v>
      </c>
      <c r="O893" s="281">
        <f t="shared" si="84"/>
        <v>0</v>
      </c>
      <c r="P893" s="269">
        <v>0</v>
      </c>
      <c r="Q893" s="270">
        <f t="shared" si="85"/>
        <v>0</v>
      </c>
      <c r="R893" s="119">
        <v>45632</v>
      </c>
      <c r="S893" s="119"/>
      <c r="T893" s="117">
        <f t="shared" si="87"/>
        <v>45635</v>
      </c>
      <c r="U893" s="117">
        <f t="shared" si="86"/>
        <v>45636</v>
      </c>
      <c r="V893" s="117" t="s">
        <v>560</v>
      </c>
      <c r="W893" s="162" t="s">
        <v>561</v>
      </c>
      <c r="X893" s="162" t="s">
        <v>561</v>
      </c>
      <c r="Y893" s="162" t="e">
        <f>VLOOKUP(G893,[4]Sheet14!$A:$A,1,0)</f>
        <v>#N/A</v>
      </c>
      <c r="Z893" s="108"/>
      <c r="AA893" s="108"/>
      <c r="AB893" s="110"/>
      <c r="AC893" s="118"/>
    </row>
    <row r="894" spans="1:29" s="126" customFormat="1" ht="10.5" x14ac:dyDescent="0.2">
      <c r="A894" s="284" t="str">
        <f t="shared" si="82"/>
        <v>L50-I-48-06-27-90-MULT-9X59POUS271370</v>
      </c>
      <c r="B894" s="81">
        <v>45625</v>
      </c>
      <c r="C894" s="120" t="s">
        <v>1723</v>
      </c>
      <c r="D894" s="278" t="s">
        <v>365</v>
      </c>
      <c r="E894" s="108" t="s">
        <v>87</v>
      </c>
      <c r="F894" s="108" t="s">
        <v>1724</v>
      </c>
      <c r="G894" s="108">
        <v>30850863</v>
      </c>
      <c r="H894" s="183">
        <v>0</v>
      </c>
      <c r="I894" s="287">
        <v>2</v>
      </c>
      <c r="J894" s="111">
        <f>VLOOKUP(G894,'[2]Seguimiento WOS TROV'!$H:$L,5,0)</f>
        <v>2</v>
      </c>
      <c r="K894" s="116">
        <f>VLOOKUP(G894,'[2]Seguimiento WOS TROV'!$H:$M,6,0)</f>
        <v>0</v>
      </c>
      <c r="L894" s="116">
        <f>VLOOKUP(G894,'[2]Seguimiento WOS TROV'!$H:$N,7,0)</f>
        <v>0</v>
      </c>
      <c r="M894" s="116">
        <f>VLOOKUP(G894,'[2]Seguimiento WOS TROV'!$H:$O,8,0)</f>
        <v>0</v>
      </c>
      <c r="N894" s="125">
        <f t="shared" si="83"/>
        <v>0</v>
      </c>
      <c r="O894" s="281">
        <f t="shared" si="84"/>
        <v>0</v>
      </c>
      <c r="P894" s="269">
        <v>0</v>
      </c>
      <c r="Q894" s="270">
        <f t="shared" si="85"/>
        <v>0</v>
      </c>
      <c r="R894" s="119">
        <v>45632</v>
      </c>
      <c r="S894" s="119"/>
      <c r="T894" s="117">
        <f t="shared" si="87"/>
        <v>45635</v>
      </c>
      <c r="U894" s="117">
        <f t="shared" si="86"/>
        <v>45636</v>
      </c>
      <c r="V894" s="117" t="s">
        <v>560</v>
      </c>
      <c r="W894" s="162" t="s">
        <v>561</v>
      </c>
      <c r="X894" s="162" t="s">
        <v>561</v>
      </c>
      <c r="Y894" s="162" t="e">
        <f>VLOOKUP(G894,[4]Sheet14!$A:$A,1,0)</f>
        <v>#N/A</v>
      </c>
      <c r="Z894" s="108"/>
      <c r="AA894" s="108"/>
      <c r="AB894" s="110"/>
      <c r="AC894" s="118"/>
    </row>
    <row r="895" spans="1:29" s="126" customFormat="1" ht="40" x14ac:dyDescent="0.2">
      <c r="A895" s="284" t="str">
        <f t="shared" si="82"/>
        <v>L50-I-48-06-30-90-MULT-ASYMPOUS271495</v>
      </c>
      <c r="B895" s="81">
        <v>45625</v>
      </c>
      <c r="C895" s="120" t="s">
        <v>1725</v>
      </c>
      <c r="D895" s="278" t="s">
        <v>365</v>
      </c>
      <c r="E895" s="108" t="s">
        <v>87</v>
      </c>
      <c r="F895" s="108" t="s">
        <v>1726</v>
      </c>
      <c r="G895" s="108">
        <v>30850864</v>
      </c>
      <c r="H895" s="183">
        <v>0</v>
      </c>
      <c r="I895" s="287">
        <v>20</v>
      </c>
      <c r="J895" s="111">
        <f>VLOOKUP(G895,'[2]Seguimiento WOS TROV'!$H:$L,5,0)</f>
        <v>20</v>
      </c>
      <c r="K895" s="116">
        <f>VLOOKUP(G895,'[2]Seguimiento WOS TROV'!$H:$M,6,0)</f>
        <v>0</v>
      </c>
      <c r="L895" s="116">
        <f>VLOOKUP(G895,'[2]Seguimiento WOS TROV'!$H:$N,7,0)</f>
        <v>0</v>
      </c>
      <c r="M895" s="116">
        <f>VLOOKUP(G895,'[2]Seguimiento WOS TROV'!$H:$O,8,0)</f>
        <v>0</v>
      </c>
      <c r="N895" s="297">
        <f t="shared" si="83"/>
        <v>0</v>
      </c>
      <c r="O895" s="281">
        <f t="shared" si="84"/>
        <v>0</v>
      </c>
      <c r="P895" s="269">
        <v>132.63999999999999</v>
      </c>
      <c r="Q895" s="270">
        <f t="shared" si="85"/>
        <v>0</v>
      </c>
      <c r="R895" s="119">
        <v>45632</v>
      </c>
      <c r="S895" s="119"/>
      <c r="T895" s="117">
        <f t="shared" si="87"/>
        <v>45635</v>
      </c>
      <c r="U895" s="117">
        <f t="shared" si="86"/>
        <v>45636</v>
      </c>
      <c r="V895" s="117" t="s">
        <v>560</v>
      </c>
      <c r="W895" s="162" t="s">
        <v>561</v>
      </c>
      <c r="X895" s="162" t="s">
        <v>561</v>
      </c>
      <c r="Y895" s="162" t="e">
        <f>VLOOKUP(G895,[4]Sheet14!$A:$A,1,0)</f>
        <v>#N/A</v>
      </c>
      <c r="Z895" s="108"/>
      <c r="AA895" s="108"/>
      <c r="AB895" s="110"/>
      <c r="AC895" s="118" t="s">
        <v>1863</v>
      </c>
    </row>
    <row r="896" spans="1:29" s="126" customFormat="1" ht="10.5" x14ac:dyDescent="0.2">
      <c r="A896" s="284" t="str">
        <f t="shared" si="82"/>
        <v>L50-I-48-08-27-80-MULT-25X25POUS271504</v>
      </c>
      <c r="B896" s="81">
        <v>45625</v>
      </c>
      <c r="C896" s="120" t="s">
        <v>1727</v>
      </c>
      <c r="D896" s="278" t="s">
        <v>365</v>
      </c>
      <c r="E896" s="108" t="s">
        <v>87</v>
      </c>
      <c r="F896" s="108" t="s">
        <v>1728</v>
      </c>
      <c r="G896" s="108">
        <v>30850865</v>
      </c>
      <c r="H896" s="183">
        <v>0</v>
      </c>
      <c r="I896" s="287">
        <v>20</v>
      </c>
      <c r="J896" s="111">
        <f>VLOOKUP(G896,'[2]Seguimiento WOS TROV'!$H:$L,5,0)</f>
        <v>20</v>
      </c>
      <c r="K896" s="116">
        <f>VLOOKUP(G896,'[2]Seguimiento WOS TROV'!$H:$M,6,0)</f>
        <v>0</v>
      </c>
      <c r="L896" s="116">
        <f>VLOOKUP(G896,'[2]Seguimiento WOS TROV'!$H:$N,7,0)</f>
        <v>0</v>
      </c>
      <c r="M896" s="116">
        <f>VLOOKUP(G896,'[2]Seguimiento WOS TROV'!$H:$O,8,0)</f>
        <v>0</v>
      </c>
      <c r="N896" s="125">
        <f t="shared" si="83"/>
        <v>0</v>
      </c>
      <c r="O896" s="281">
        <f t="shared" si="84"/>
        <v>0</v>
      </c>
      <c r="P896" s="269">
        <v>0</v>
      </c>
      <c r="Q896" s="270">
        <f t="shared" si="85"/>
        <v>0</v>
      </c>
      <c r="R896" s="119">
        <v>45632</v>
      </c>
      <c r="S896" s="119"/>
      <c r="T896" s="117">
        <f t="shared" si="87"/>
        <v>45635</v>
      </c>
      <c r="U896" s="117">
        <f t="shared" si="86"/>
        <v>45636</v>
      </c>
      <c r="V896" s="117" t="s">
        <v>560</v>
      </c>
      <c r="W896" s="162" t="s">
        <v>561</v>
      </c>
      <c r="X896" s="162" t="s">
        <v>561</v>
      </c>
      <c r="Y896" s="162" t="e">
        <f>VLOOKUP(G896,[4]Sheet14!$A:$A,1,0)</f>
        <v>#N/A</v>
      </c>
      <c r="Z896" s="108"/>
      <c r="AA896" s="108"/>
      <c r="AB896" s="110"/>
      <c r="AC896" s="118"/>
    </row>
    <row r="897" spans="1:29" s="126" customFormat="1" ht="10.5" x14ac:dyDescent="0.2">
      <c r="A897" s="284" t="str">
        <f t="shared" si="82"/>
        <v>L50-I-48-10-27-80-MULT-25X25POUS271504</v>
      </c>
      <c r="B897" s="81">
        <v>45625</v>
      </c>
      <c r="C897" s="120" t="s">
        <v>1729</v>
      </c>
      <c r="D897" s="278" t="s">
        <v>365</v>
      </c>
      <c r="E897" s="108" t="s">
        <v>87</v>
      </c>
      <c r="F897" s="108" t="s">
        <v>1728</v>
      </c>
      <c r="G897" s="108">
        <v>30850866</v>
      </c>
      <c r="H897" s="183">
        <v>0</v>
      </c>
      <c r="I897" s="287">
        <v>24</v>
      </c>
      <c r="J897" s="111">
        <f>VLOOKUP(G897,'[2]Seguimiento WOS TROV'!$H:$L,5,0)</f>
        <v>24</v>
      </c>
      <c r="K897" s="116">
        <f>VLOOKUP(G897,'[2]Seguimiento WOS TROV'!$H:$M,6,0)</f>
        <v>0</v>
      </c>
      <c r="L897" s="116">
        <f>VLOOKUP(G897,'[2]Seguimiento WOS TROV'!$H:$N,7,0)</f>
        <v>0</v>
      </c>
      <c r="M897" s="116">
        <f>VLOOKUP(G897,'[2]Seguimiento WOS TROV'!$H:$O,8,0)</f>
        <v>0</v>
      </c>
      <c r="N897" s="125">
        <f t="shared" si="83"/>
        <v>0</v>
      </c>
      <c r="O897" s="281">
        <f t="shared" si="84"/>
        <v>0</v>
      </c>
      <c r="P897" s="269">
        <v>0</v>
      </c>
      <c r="Q897" s="270">
        <f t="shared" si="85"/>
        <v>0</v>
      </c>
      <c r="R897" s="119">
        <v>45632</v>
      </c>
      <c r="S897" s="119"/>
      <c r="T897" s="117">
        <f t="shared" si="87"/>
        <v>45635</v>
      </c>
      <c r="U897" s="117">
        <f t="shared" si="86"/>
        <v>45636</v>
      </c>
      <c r="V897" s="117" t="s">
        <v>560</v>
      </c>
      <c r="W897" s="162" t="s">
        <v>561</v>
      </c>
      <c r="X897" s="162" t="s">
        <v>561</v>
      </c>
      <c r="Y897" s="162" t="e">
        <f>VLOOKUP(G897,[4]Sheet14!$A:$A,1,0)</f>
        <v>#N/A</v>
      </c>
      <c r="Z897" s="108"/>
      <c r="AA897" s="108"/>
      <c r="AB897" s="110"/>
      <c r="AC897" s="118"/>
    </row>
    <row r="898" spans="1:29" s="126" customFormat="1" ht="40" x14ac:dyDescent="0.2">
      <c r="A898" s="284" t="str">
        <f t="shared" ref="A898:A961" si="88">CONCATENATE(C898,F898)</f>
        <v>L50-I-48-12-40-90-MULT-ASYMPOUS271498</v>
      </c>
      <c r="B898" s="81">
        <v>45625</v>
      </c>
      <c r="C898" s="120" t="s">
        <v>1730</v>
      </c>
      <c r="D898" s="278" t="s">
        <v>365</v>
      </c>
      <c r="E898" s="108" t="s">
        <v>87</v>
      </c>
      <c r="F898" s="108" t="s">
        <v>1731</v>
      </c>
      <c r="G898" s="108">
        <v>30850867</v>
      </c>
      <c r="H898" s="183">
        <v>0</v>
      </c>
      <c r="I898" s="287">
        <v>2</v>
      </c>
      <c r="J898" s="111">
        <f>VLOOKUP(G898,'[2]Seguimiento WOS TROV'!$H:$L,5,0)</f>
        <v>2</v>
      </c>
      <c r="K898" s="116">
        <f>VLOOKUP(G898,'[2]Seguimiento WOS TROV'!$H:$M,6,0)</f>
        <v>0</v>
      </c>
      <c r="L898" s="116">
        <f>VLOOKUP(G898,'[2]Seguimiento WOS TROV'!$H:$N,7,0)</f>
        <v>0</v>
      </c>
      <c r="M898" s="116">
        <f>VLOOKUP(G898,'[2]Seguimiento WOS TROV'!$H:$O,8,0)</f>
        <v>0</v>
      </c>
      <c r="N898" s="297">
        <f t="shared" ref="N898:N961" si="89">J898-I898</f>
        <v>0</v>
      </c>
      <c r="O898" s="281">
        <f t="shared" ref="O898:O961" si="90">+N898*-1</f>
        <v>0</v>
      </c>
      <c r="P898" s="269">
        <v>0</v>
      </c>
      <c r="Q898" s="270">
        <f t="shared" ref="Q898:Q961" si="91">+P898*O898</f>
        <v>0</v>
      </c>
      <c r="R898" s="119">
        <v>45632</v>
      </c>
      <c r="S898" s="119"/>
      <c r="T898" s="117">
        <f t="shared" si="87"/>
        <v>45635</v>
      </c>
      <c r="U898" s="117">
        <f t="shared" si="86"/>
        <v>45636</v>
      </c>
      <c r="V898" s="117" t="s">
        <v>560</v>
      </c>
      <c r="W898" s="162" t="s">
        <v>561</v>
      </c>
      <c r="X898" s="162" t="s">
        <v>561</v>
      </c>
      <c r="Y898" s="162" t="e">
        <f>VLOOKUP(G898,[4]Sheet14!$A:$A,1,0)</f>
        <v>#N/A</v>
      </c>
      <c r="Z898" s="108"/>
      <c r="AA898" s="108"/>
      <c r="AB898" s="110"/>
      <c r="AC898" s="118" t="s">
        <v>1863</v>
      </c>
    </row>
    <row r="899" spans="1:29" s="126" customFormat="1" ht="10.5" x14ac:dyDescent="0.2">
      <c r="A899" s="284" t="str">
        <f t="shared" si="88"/>
        <v>L50-I-48-12-30-90-MULT-9X59POUS271503</v>
      </c>
      <c r="B899" s="81">
        <v>45625</v>
      </c>
      <c r="C899" s="120" t="s">
        <v>1696</v>
      </c>
      <c r="D899" s="278" t="s">
        <v>365</v>
      </c>
      <c r="E899" s="108" t="s">
        <v>87</v>
      </c>
      <c r="F899" s="108" t="s">
        <v>1732</v>
      </c>
      <c r="G899" s="108">
        <v>30850868</v>
      </c>
      <c r="H899" s="183" t="s">
        <v>1732</v>
      </c>
      <c r="I899" s="287">
        <v>34</v>
      </c>
      <c r="J899" s="111">
        <f>VLOOKUP(G899,'[2]Seguimiento WOS TROV'!$H:$L,5,0)</f>
        <v>34</v>
      </c>
      <c r="K899" s="116">
        <f>VLOOKUP(G899,'[2]Seguimiento WOS TROV'!$H:$M,6,0)</f>
        <v>0</v>
      </c>
      <c r="L899" s="116">
        <f>VLOOKUP(G899,'[2]Seguimiento WOS TROV'!$H:$N,7,0)</f>
        <v>0</v>
      </c>
      <c r="M899" s="116">
        <f>VLOOKUP(G899,'[2]Seguimiento WOS TROV'!$H:$O,8,0)</f>
        <v>0</v>
      </c>
      <c r="N899" s="125">
        <f t="shared" si="89"/>
        <v>0</v>
      </c>
      <c r="O899" s="281">
        <f t="shared" si="90"/>
        <v>0</v>
      </c>
      <c r="P899" s="269">
        <v>132.47999999999999</v>
      </c>
      <c r="Q899" s="270">
        <f t="shared" si="91"/>
        <v>0</v>
      </c>
      <c r="R899" s="119">
        <v>45632</v>
      </c>
      <c r="S899" s="119"/>
      <c r="T899" s="117">
        <f t="shared" si="87"/>
        <v>45635</v>
      </c>
      <c r="U899" s="117">
        <f t="shared" si="86"/>
        <v>45636</v>
      </c>
      <c r="V899" s="117" t="s">
        <v>560</v>
      </c>
      <c r="W899" s="162" t="s">
        <v>561</v>
      </c>
      <c r="X899" s="162" t="s">
        <v>561</v>
      </c>
      <c r="Y899" s="162" t="e">
        <f>VLOOKUP(G899,[4]Sheet14!$A:$A,1,0)</f>
        <v>#N/A</v>
      </c>
      <c r="Z899" s="108"/>
      <c r="AA899" s="108"/>
      <c r="AB899" s="110"/>
      <c r="AC899" s="118"/>
    </row>
    <row r="900" spans="1:29" s="126" customFormat="1" ht="10.5" x14ac:dyDescent="0.2">
      <c r="A900" s="284" t="str">
        <f t="shared" si="88"/>
        <v>L50-I-48-06-35-80-MULT-15X15POUS271408</v>
      </c>
      <c r="B900" s="81">
        <v>45625</v>
      </c>
      <c r="C900" s="120" t="s">
        <v>1733</v>
      </c>
      <c r="D900" s="278" t="s">
        <v>365</v>
      </c>
      <c r="E900" s="108" t="s">
        <v>87</v>
      </c>
      <c r="F900" s="108" t="s">
        <v>1734</v>
      </c>
      <c r="G900" s="108">
        <v>30850869</v>
      </c>
      <c r="H900" s="183">
        <v>0</v>
      </c>
      <c r="I900" s="287">
        <v>5</v>
      </c>
      <c r="J900" s="111">
        <f>VLOOKUP(G900,'[2]Seguimiento WOS TROV'!$H:$L,5,0)</f>
        <v>5</v>
      </c>
      <c r="K900" s="116">
        <f>VLOOKUP(G900,'[2]Seguimiento WOS TROV'!$H:$M,6,0)</f>
        <v>0</v>
      </c>
      <c r="L900" s="116">
        <f>VLOOKUP(G900,'[2]Seguimiento WOS TROV'!$H:$N,7,0)</f>
        <v>0</v>
      </c>
      <c r="M900" s="116">
        <f>VLOOKUP(G900,'[2]Seguimiento WOS TROV'!$H:$O,8,0)</f>
        <v>0</v>
      </c>
      <c r="N900" s="125">
        <f t="shared" si="89"/>
        <v>0</v>
      </c>
      <c r="O900" s="281">
        <f t="shared" si="90"/>
        <v>0</v>
      </c>
      <c r="P900" s="269">
        <v>0</v>
      </c>
      <c r="Q900" s="270">
        <f t="shared" si="91"/>
        <v>0</v>
      </c>
      <c r="R900" s="119">
        <v>45632</v>
      </c>
      <c r="S900" s="119"/>
      <c r="T900" s="117">
        <f t="shared" si="87"/>
        <v>45635</v>
      </c>
      <c r="U900" s="117">
        <f t="shared" si="86"/>
        <v>45636</v>
      </c>
      <c r="V900" s="117" t="s">
        <v>560</v>
      </c>
      <c r="W900" s="162" t="s">
        <v>561</v>
      </c>
      <c r="X900" s="162" t="s">
        <v>561</v>
      </c>
      <c r="Y900" s="162" t="e">
        <f>VLOOKUP(G900,[4]Sheet14!$A:$A,1,0)</f>
        <v>#N/A</v>
      </c>
      <c r="Z900" s="108"/>
      <c r="AA900" s="108"/>
      <c r="AB900" s="110"/>
      <c r="AC900" s="118"/>
    </row>
    <row r="901" spans="1:29" s="126" customFormat="1" ht="10.5" x14ac:dyDescent="0.2">
      <c r="A901" s="284" t="str">
        <f t="shared" si="88"/>
        <v>L50-I-48-08-27-90-MULT-15X15POUS271431</v>
      </c>
      <c r="B901" s="81">
        <v>45625</v>
      </c>
      <c r="C901" s="120" t="s">
        <v>1516</v>
      </c>
      <c r="D901" s="278" t="s">
        <v>365</v>
      </c>
      <c r="E901" s="108" t="s">
        <v>87</v>
      </c>
      <c r="F901" s="108" t="s">
        <v>1556</v>
      </c>
      <c r="G901" s="108">
        <v>30850870</v>
      </c>
      <c r="H901" s="183">
        <v>0</v>
      </c>
      <c r="I901" s="287">
        <v>1</v>
      </c>
      <c r="J901" s="111">
        <f>VLOOKUP(G901,'[2]Seguimiento WOS TROV'!$H:$L,5,0)</f>
        <v>1</v>
      </c>
      <c r="K901" s="116">
        <f>VLOOKUP(G901,'[2]Seguimiento WOS TROV'!$H:$M,6,0)</f>
        <v>0</v>
      </c>
      <c r="L901" s="116">
        <f>VLOOKUP(G901,'[2]Seguimiento WOS TROV'!$H:$N,7,0)</f>
        <v>0</v>
      </c>
      <c r="M901" s="116">
        <f>VLOOKUP(G901,'[2]Seguimiento WOS TROV'!$H:$O,8,0)</f>
        <v>0</v>
      </c>
      <c r="N901" s="125">
        <f t="shared" si="89"/>
        <v>0</v>
      </c>
      <c r="O901" s="281">
        <f t="shared" si="90"/>
        <v>0</v>
      </c>
      <c r="P901" s="269">
        <v>0</v>
      </c>
      <c r="Q901" s="270">
        <f t="shared" si="91"/>
        <v>0</v>
      </c>
      <c r="R901" s="119">
        <v>45632</v>
      </c>
      <c r="S901" s="119"/>
      <c r="T901" s="117">
        <f t="shared" si="87"/>
        <v>45635</v>
      </c>
      <c r="U901" s="117">
        <f t="shared" si="86"/>
        <v>45636</v>
      </c>
      <c r="V901" s="117" t="s">
        <v>560</v>
      </c>
      <c r="W901" s="162" t="s">
        <v>561</v>
      </c>
      <c r="X901" s="162" t="s">
        <v>561</v>
      </c>
      <c r="Y901" s="162" t="e">
        <f>VLOOKUP(G901,[4]Sheet14!$A:$A,1,0)</f>
        <v>#N/A</v>
      </c>
      <c r="Z901" s="108"/>
      <c r="AA901" s="108"/>
      <c r="AB901" s="110"/>
      <c r="AC901" s="118"/>
    </row>
    <row r="902" spans="1:29" s="126" customFormat="1" ht="40" x14ac:dyDescent="0.2">
      <c r="A902" s="284" t="str">
        <f t="shared" si="88"/>
        <v>L50-I-48-12-30-80-MULT-ASYMPOUS271456</v>
      </c>
      <c r="B902" s="81">
        <v>45625</v>
      </c>
      <c r="C902" s="120" t="s">
        <v>1694</v>
      </c>
      <c r="D902" s="278" t="s">
        <v>365</v>
      </c>
      <c r="E902" s="108" t="s">
        <v>87</v>
      </c>
      <c r="F902" s="108" t="s">
        <v>1735</v>
      </c>
      <c r="G902" s="108">
        <v>30850872</v>
      </c>
      <c r="H902" s="183">
        <v>0</v>
      </c>
      <c r="I902" s="287">
        <v>2</v>
      </c>
      <c r="J902" s="111">
        <f>VLOOKUP(G902,'[2]Seguimiento WOS TROV'!$H:$L,5,0)</f>
        <v>2</v>
      </c>
      <c r="K902" s="116">
        <f>VLOOKUP(G902,'[2]Seguimiento WOS TROV'!$H:$M,6,0)</f>
        <v>0</v>
      </c>
      <c r="L902" s="116">
        <f>VLOOKUP(G902,'[2]Seguimiento WOS TROV'!$H:$N,7,0)</f>
        <v>0</v>
      </c>
      <c r="M902" s="116">
        <f>VLOOKUP(G902,'[2]Seguimiento WOS TROV'!$H:$O,8,0)</f>
        <v>0</v>
      </c>
      <c r="N902" s="125">
        <f t="shared" si="89"/>
        <v>0</v>
      </c>
      <c r="O902" s="281">
        <f t="shared" si="90"/>
        <v>0</v>
      </c>
      <c r="P902" s="269">
        <v>0</v>
      </c>
      <c r="Q902" s="270">
        <f t="shared" si="91"/>
        <v>0</v>
      </c>
      <c r="R902" s="382">
        <v>45632</v>
      </c>
      <c r="S902" s="119"/>
      <c r="T902" s="117">
        <f t="shared" si="87"/>
        <v>45635</v>
      </c>
      <c r="U902" s="117">
        <f t="shared" si="86"/>
        <v>45636</v>
      </c>
      <c r="V902" s="117" t="s">
        <v>560</v>
      </c>
      <c r="W902" s="162" t="s">
        <v>561</v>
      </c>
      <c r="X902" s="162" t="s">
        <v>561</v>
      </c>
      <c r="Y902" s="162" t="e">
        <f>VLOOKUP(G902,[4]Sheet14!$A:$A,1,0)</f>
        <v>#N/A</v>
      </c>
      <c r="Z902" s="108"/>
      <c r="AA902" s="108"/>
      <c r="AB902" s="110"/>
      <c r="AC902" s="118" t="s">
        <v>1863</v>
      </c>
    </row>
    <row r="903" spans="1:29" s="126" customFormat="1" ht="40" x14ac:dyDescent="0.2">
      <c r="A903" s="284" t="str">
        <f t="shared" si="88"/>
        <v>L50-I-48-12-40-80-MULT-ASYMPOUS271443</v>
      </c>
      <c r="B903" s="81">
        <v>45625</v>
      </c>
      <c r="C903" s="120" t="s">
        <v>1709</v>
      </c>
      <c r="D903" s="278" t="s">
        <v>365</v>
      </c>
      <c r="E903" s="108" t="s">
        <v>87</v>
      </c>
      <c r="F903" s="108" t="s">
        <v>1736</v>
      </c>
      <c r="G903" s="108">
        <v>30850873</v>
      </c>
      <c r="H903" s="183">
        <v>0</v>
      </c>
      <c r="I903" s="287">
        <v>2</v>
      </c>
      <c r="J903" s="111">
        <f>VLOOKUP(G903,'[2]Seguimiento WOS TROV'!$H:$L,5,0)</f>
        <v>2</v>
      </c>
      <c r="K903" s="116">
        <f>VLOOKUP(G903,'[2]Seguimiento WOS TROV'!$H:$M,6,0)</f>
        <v>0</v>
      </c>
      <c r="L903" s="116">
        <f>VLOOKUP(G903,'[2]Seguimiento WOS TROV'!$H:$N,7,0)</f>
        <v>0</v>
      </c>
      <c r="M903" s="116">
        <f>VLOOKUP(G903,'[2]Seguimiento WOS TROV'!$H:$O,8,0)</f>
        <v>0</v>
      </c>
      <c r="N903" s="125">
        <f t="shared" si="89"/>
        <v>0</v>
      </c>
      <c r="O903" s="281">
        <f t="shared" si="90"/>
        <v>0</v>
      </c>
      <c r="P903" s="269">
        <v>131.65</v>
      </c>
      <c r="Q903" s="270">
        <f t="shared" si="91"/>
        <v>0</v>
      </c>
      <c r="R903" s="119">
        <v>45632</v>
      </c>
      <c r="S903" s="119"/>
      <c r="T903" s="117">
        <f t="shared" si="87"/>
        <v>45635</v>
      </c>
      <c r="U903" s="117">
        <f t="shared" si="86"/>
        <v>45636</v>
      </c>
      <c r="V903" s="117" t="s">
        <v>560</v>
      </c>
      <c r="W903" s="162" t="s">
        <v>561</v>
      </c>
      <c r="X903" s="162" t="s">
        <v>561</v>
      </c>
      <c r="Y903" s="162" t="e">
        <f>VLOOKUP(G903,[4]Sheet14!$A:$A,1,0)</f>
        <v>#N/A</v>
      </c>
      <c r="Z903" s="108"/>
      <c r="AA903" s="108"/>
      <c r="AB903" s="110"/>
      <c r="AC903" s="118" t="s">
        <v>1863</v>
      </c>
    </row>
    <row r="904" spans="1:29" s="126" customFormat="1" ht="40" x14ac:dyDescent="0.2">
      <c r="A904" s="284" t="str">
        <f t="shared" si="88"/>
        <v>L50-I-48-06-30-80-MULT-ASYMPOUS271553</v>
      </c>
      <c r="B904" s="81">
        <v>45625</v>
      </c>
      <c r="C904" s="120" t="s">
        <v>1678</v>
      </c>
      <c r="D904" s="278" t="s">
        <v>365</v>
      </c>
      <c r="E904" s="108" t="s">
        <v>87</v>
      </c>
      <c r="F904" s="108" t="s">
        <v>1737</v>
      </c>
      <c r="G904" s="108">
        <v>30850874</v>
      </c>
      <c r="H904" s="183">
        <v>0</v>
      </c>
      <c r="I904" s="287">
        <v>2</v>
      </c>
      <c r="J904" s="111">
        <f>VLOOKUP(G904,'[2]Seguimiento WOS TROV'!$H:$L,5,0)</f>
        <v>2</v>
      </c>
      <c r="K904" s="116">
        <f>VLOOKUP(G904,'[2]Seguimiento WOS TROV'!$H:$M,6,0)</f>
        <v>0</v>
      </c>
      <c r="L904" s="116">
        <f>VLOOKUP(G904,'[2]Seguimiento WOS TROV'!$H:$N,7,0)</f>
        <v>0</v>
      </c>
      <c r="M904" s="116">
        <f>VLOOKUP(G904,'[2]Seguimiento WOS TROV'!$H:$O,8,0)</f>
        <v>0</v>
      </c>
      <c r="N904" s="125">
        <f t="shared" si="89"/>
        <v>0</v>
      </c>
      <c r="O904" s="281">
        <f t="shared" si="90"/>
        <v>0</v>
      </c>
      <c r="P904" s="269">
        <v>0</v>
      </c>
      <c r="Q904" s="270">
        <f t="shared" si="91"/>
        <v>0</v>
      </c>
      <c r="R904" s="119">
        <v>45632</v>
      </c>
      <c r="S904" s="119"/>
      <c r="T904" s="117">
        <f t="shared" si="87"/>
        <v>45635</v>
      </c>
      <c r="U904" s="117">
        <f t="shared" si="86"/>
        <v>45636</v>
      </c>
      <c r="V904" s="117" t="s">
        <v>560</v>
      </c>
      <c r="W904" s="162" t="s">
        <v>561</v>
      </c>
      <c r="X904" s="162" t="s">
        <v>561</v>
      </c>
      <c r="Y904" s="162" t="e">
        <f>VLOOKUP(G904,[4]Sheet14!$A:$A,1,0)</f>
        <v>#N/A</v>
      </c>
      <c r="Z904" s="108"/>
      <c r="AA904" s="108"/>
      <c r="AB904" s="110"/>
      <c r="AC904" s="118" t="s">
        <v>1863</v>
      </c>
    </row>
    <row r="905" spans="1:29" s="126" customFormat="1" ht="10.5" x14ac:dyDescent="0.2">
      <c r="A905" s="284" t="str">
        <f t="shared" si="88"/>
        <v>L50-I-48-08-30-90-MULT-25X75POUS271548</v>
      </c>
      <c r="B905" s="81">
        <v>45625</v>
      </c>
      <c r="C905" s="120" t="s">
        <v>1216</v>
      </c>
      <c r="D905" s="278" t="s">
        <v>365</v>
      </c>
      <c r="E905" s="108" t="s">
        <v>87</v>
      </c>
      <c r="F905" s="108" t="s">
        <v>1738</v>
      </c>
      <c r="G905" s="108">
        <v>30850875</v>
      </c>
      <c r="H905" s="183">
        <v>0</v>
      </c>
      <c r="I905" s="287">
        <v>2</v>
      </c>
      <c r="J905" s="111">
        <f>VLOOKUP(G905,'[2]Seguimiento WOS TROV'!$H:$L,5,0)</f>
        <v>2</v>
      </c>
      <c r="K905" s="116">
        <f>VLOOKUP(G905,'[2]Seguimiento WOS TROV'!$H:$M,6,0)</f>
        <v>0</v>
      </c>
      <c r="L905" s="116">
        <f>VLOOKUP(G905,'[2]Seguimiento WOS TROV'!$H:$N,7,0)</f>
        <v>0</v>
      </c>
      <c r="M905" s="116">
        <f>VLOOKUP(G905,'[2]Seguimiento WOS TROV'!$H:$O,8,0)</f>
        <v>0</v>
      </c>
      <c r="N905" s="125">
        <f t="shared" si="89"/>
        <v>0</v>
      </c>
      <c r="O905" s="281">
        <f t="shared" si="90"/>
        <v>0</v>
      </c>
      <c r="P905" s="269">
        <v>0</v>
      </c>
      <c r="Q905" s="270">
        <f t="shared" si="91"/>
        <v>0</v>
      </c>
      <c r="R905" s="119">
        <v>45632</v>
      </c>
      <c r="S905" s="119"/>
      <c r="T905" s="117">
        <f t="shared" si="87"/>
        <v>45635</v>
      </c>
      <c r="U905" s="117">
        <f t="shared" si="86"/>
        <v>45636</v>
      </c>
      <c r="V905" s="117" t="s">
        <v>560</v>
      </c>
      <c r="W905" s="162" t="s">
        <v>561</v>
      </c>
      <c r="X905" s="162" t="s">
        <v>561</v>
      </c>
      <c r="Y905" s="162" t="e">
        <f>VLOOKUP(G905,[4]Sheet14!$A:$A,1,0)</f>
        <v>#N/A</v>
      </c>
      <c r="Z905" s="108"/>
      <c r="AA905" s="108"/>
      <c r="AB905" s="110"/>
      <c r="AC905" s="118"/>
    </row>
    <row r="906" spans="1:29" s="126" customFormat="1" ht="40" x14ac:dyDescent="0.2">
      <c r="A906" s="284" t="str">
        <f t="shared" si="88"/>
        <v>L50-I-48-08-30-90-MULT-ASYMPOUS271571</v>
      </c>
      <c r="B906" s="81">
        <v>45625</v>
      </c>
      <c r="C906" s="120" t="s">
        <v>532</v>
      </c>
      <c r="D906" s="278" t="s">
        <v>365</v>
      </c>
      <c r="E906" s="108" t="s">
        <v>87</v>
      </c>
      <c r="F906" s="108" t="s">
        <v>1739</v>
      </c>
      <c r="G906" s="108">
        <v>30850876</v>
      </c>
      <c r="H906" s="183">
        <v>0</v>
      </c>
      <c r="I906" s="287">
        <v>30</v>
      </c>
      <c r="J906" s="111">
        <f>VLOOKUP(G906,'[2]Seguimiento WOS TROV'!$H:$L,5,0)</f>
        <v>30</v>
      </c>
      <c r="K906" s="116">
        <f>VLOOKUP(G906,'[2]Seguimiento WOS TROV'!$H:$M,6,0)</f>
        <v>0</v>
      </c>
      <c r="L906" s="116">
        <f>VLOOKUP(G906,'[2]Seguimiento WOS TROV'!$H:$N,7,0)</f>
        <v>0</v>
      </c>
      <c r="M906" s="116">
        <f>VLOOKUP(G906,'[2]Seguimiento WOS TROV'!$H:$O,8,0)</f>
        <v>0</v>
      </c>
      <c r="N906" s="125">
        <f t="shared" si="89"/>
        <v>0</v>
      </c>
      <c r="O906" s="281">
        <f t="shared" si="90"/>
        <v>0</v>
      </c>
      <c r="P906" s="269">
        <v>0</v>
      </c>
      <c r="Q906" s="270">
        <f t="shared" si="91"/>
        <v>0</v>
      </c>
      <c r="R906" s="119">
        <v>45632</v>
      </c>
      <c r="S906" s="119"/>
      <c r="T906" s="117">
        <f t="shared" si="87"/>
        <v>45635</v>
      </c>
      <c r="U906" s="117">
        <f t="shared" si="86"/>
        <v>45636</v>
      </c>
      <c r="V906" s="117" t="s">
        <v>560</v>
      </c>
      <c r="W906" s="162" t="s">
        <v>561</v>
      </c>
      <c r="X906" s="162" t="s">
        <v>561</v>
      </c>
      <c r="Y906" s="162" t="e">
        <f>VLOOKUP(G906,[4]Sheet14!$A:$A,1,0)</f>
        <v>#N/A</v>
      </c>
      <c r="Z906" s="108"/>
      <c r="AA906" s="108"/>
      <c r="AB906" s="110"/>
      <c r="AC906" s="118" t="s">
        <v>1863</v>
      </c>
    </row>
    <row r="907" spans="1:29" s="126" customFormat="1" ht="10.5" x14ac:dyDescent="0.2">
      <c r="A907" s="284" t="str">
        <f t="shared" si="88"/>
        <v>L50-I-48-12-30-90-MULT-9X29POUS271580</v>
      </c>
      <c r="B907" s="365">
        <v>45625</v>
      </c>
      <c r="C907" s="120" t="s">
        <v>369</v>
      </c>
      <c r="D907" s="278" t="s">
        <v>365</v>
      </c>
      <c r="E907" s="108" t="s">
        <v>87</v>
      </c>
      <c r="F907" s="108" t="s">
        <v>1740</v>
      </c>
      <c r="G907" s="108">
        <v>30850877</v>
      </c>
      <c r="H907" s="183">
        <v>0</v>
      </c>
      <c r="I907" s="287">
        <v>2</v>
      </c>
      <c r="J907" s="111">
        <f>VLOOKUP(G907,'[2]Seguimiento WOS TROV'!$H:$L,5,0)</f>
        <v>2</v>
      </c>
      <c r="K907" s="116">
        <f>VLOOKUP(G907,'[2]Seguimiento WOS TROV'!$H:$M,6,0)</f>
        <v>0</v>
      </c>
      <c r="L907" s="116">
        <f>VLOOKUP(G907,'[2]Seguimiento WOS TROV'!$H:$N,7,0)</f>
        <v>0</v>
      </c>
      <c r="M907" s="116">
        <f>VLOOKUP(G907,'[2]Seguimiento WOS TROV'!$H:$O,8,0)</f>
        <v>0</v>
      </c>
      <c r="N907" s="297">
        <f t="shared" si="89"/>
        <v>0</v>
      </c>
      <c r="O907" s="281">
        <f t="shared" si="90"/>
        <v>0</v>
      </c>
      <c r="P907" s="269">
        <v>138.63</v>
      </c>
      <c r="Q907" s="270">
        <f t="shared" si="91"/>
        <v>0</v>
      </c>
      <c r="R907" s="119">
        <v>45632</v>
      </c>
      <c r="S907" s="119"/>
      <c r="T907" s="117">
        <f t="shared" si="87"/>
        <v>45635</v>
      </c>
      <c r="U907" s="117">
        <f t="shared" si="86"/>
        <v>45636</v>
      </c>
      <c r="V907" s="117" t="s">
        <v>560</v>
      </c>
      <c r="W907" s="162" t="s">
        <v>561</v>
      </c>
      <c r="X907" s="162" t="s">
        <v>561</v>
      </c>
      <c r="Y907" s="162" t="e">
        <f>VLOOKUP(G907,[4]Sheet14!$A:$A,1,0)</f>
        <v>#N/A</v>
      </c>
      <c r="Z907" s="108"/>
      <c r="AA907" s="108"/>
      <c r="AB907" s="110"/>
      <c r="AC907" s="118"/>
    </row>
    <row r="908" spans="1:29" s="126" customFormat="1" ht="40" x14ac:dyDescent="0.2">
      <c r="A908" s="284" t="str">
        <f t="shared" si="88"/>
        <v>L50-I-48-12-35-80-MULT-ASYMPOUS271589</v>
      </c>
      <c r="B908" s="365">
        <v>45625</v>
      </c>
      <c r="C908" s="120" t="s">
        <v>878</v>
      </c>
      <c r="D908" s="278" t="s">
        <v>365</v>
      </c>
      <c r="E908" s="108" t="s">
        <v>87</v>
      </c>
      <c r="F908" s="108" t="s">
        <v>1741</v>
      </c>
      <c r="G908" s="108">
        <v>30850879</v>
      </c>
      <c r="H908" s="183">
        <v>0</v>
      </c>
      <c r="I908" s="287">
        <v>5</v>
      </c>
      <c r="J908" s="111">
        <f>VLOOKUP(G908,'[2]Seguimiento WOS TROV'!$H:$L,5,0)</f>
        <v>5</v>
      </c>
      <c r="K908" s="116">
        <f>VLOOKUP(G908,'[2]Seguimiento WOS TROV'!$H:$M,6,0)</f>
        <v>0</v>
      </c>
      <c r="L908" s="116">
        <f>VLOOKUP(G908,'[2]Seguimiento WOS TROV'!$H:$N,7,0)</f>
        <v>0</v>
      </c>
      <c r="M908" s="116">
        <f>VLOOKUP(G908,'[2]Seguimiento WOS TROV'!$H:$O,8,0)</f>
        <v>0</v>
      </c>
      <c r="N908" s="281">
        <f t="shared" si="89"/>
        <v>0</v>
      </c>
      <c r="O908" s="281">
        <f t="shared" si="90"/>
        <v>0</v>
      </c>
      <c r="P908" s="269">
        <v>0</v>
      </c>
      <c r="Q908" s="270">
        <f t="shared" si="91"/>
        <v>0</v>
      </c>
      <c r="R908" s="119">
        <v>45632</v>
      </c>
      <c r="S908" s="119"/>
      <c r="T908" s="117">
        <f t="shared" si="87"/>
        <v>45635</v>
      </c>
      <c r="U908" s="117">
        <f t="shared" si="86"/>
        <v>45636</v>
      </c>
      <c r="V908" s="117" t="s">
        <v>560</v>
      </c>
      <c r="W908" s="162" t="s">
        <v>561</v>
      </c>
      <c r="X908" s="162" t="s">
        <v>561</v>
      </c>
      <c r="Y908" s="162" t="e">
        <f>VLOOKUP(G908,[4]Sheet14!$A:$A,1,0)</f>
        <v>#N/A</v>
      </c>
      <c r="Z908" s="108"/>
      <c r="AA908" s="108"/>
      <c r="AB908" s="110"/>
      <c r="AC908" s="118" t="s">
        <v>1863</v>
      </c>
    </row>
    <row r="909" spans="1:29" s="126" customFormat="1" ht="40" x14ac:dyDescent="0.2">
      <c r="A909" s="284" t="str">
        <f t="shared" si="88"/>
        <v>L50-I-48-04-30-90-MULT-ASYMPOUS271630</v>
      </c>
      <c r="B909" s="365">
        <v>45625</v>
      </c>
      <c r="C909" s="120" t="s">
        <v>1710</v>
      </c>
      <c r="D909" s="278" t="s">
        <v>365</v>
      </c>
      <c r="E909" s="108" t="s">
        <v>87</v>
      </c>
      <c r="F909" s="108" t="s">
        <v>1742</v>
      </c>
      <c r="G909" s="108">
        <v>30850881</v>
      </c>
      <c r="H909" s="183">
        <v>0</v>
      </c>
      <c r="I909" s="287">
        <v>4</v>
      </c>
      <c r="J909" s="111">
        <f>VLOOKUP(G909,'[2]Seguimiento WOS TROV'!$H:$L,5,0)</f>
        <v>4</v>
      </c>
      <c r="K909" s="116">
        <f>VLOOKUP(G909,'[2]Seguimiento WOS TROV'!$H:$M,6,0)</f>
        <v>0</v>
      </c>
      <c r="L909" s="116">
        <f>VLOOKUP(G909,'[2]Seguimiento WOS TROV'!$H:$N,7,0)</f>
        <v>0</v>
      </c>
      <c r="M909" s="116">
        <f>VLOOKUP(G909,'[2]Seguimiento WOS TROV'!$H:$O,8,0)</f>
        <v>0</v>
      </c>
      <c r="N909" s="281">
        <f t="shared" si="89"/>
        <v>0</v>
      </c>
      <c r="O909" s="281">
        <f t="shared" si="90"/>
        <v>0</v>
      </c>
      <c r="P909" s="269">
        <v>0</v>
      </c>
      <c r="Q909" s="270">
        <f t="shared" si="91"/>
        <v>0</v>
      </c>
      <c r="R909" s="119">
        <v>45632</v>
      </c>
      <c r="S909" s="119"/>
      <c r="T909" s="117">
        <f t="shared" si="87"/>
        <v>45635</v>
      </c>
      <c r="U909" s="117">
        <f t="shared" si="86"/>
        <v>45636</v>
      </c>
      <c r="V909" s="117" t="s">
        <v>560</v>
      </c>
      <c r="W909" s="162" t="s">
        <v>561</v>
      </c>
      <c r="X909" s="162" t="s">
        <v>561</v>
      </c>
      <c r="Y909" s="162" t="e">
        <f>VLOOKUP(G909,[4]Sheet14!$A:$A,1,0)</f>
        <v>#N/A</v>
      </c>
      <c r="Z909" s="108"/>
      <c r="AA909" s="108"/>
      <c r="AB909" s="110"/>
      <c r="AC909" s="118" t="s">
        <v>1863</v>
      </c>
    </row>
    <row r="910" spans="1:29" s="126" customFormat="1" ht="10.5" x14ac:dyDescent="0.2">
      <c r="A910" s="284" t="str">
        <f t="shared" si="88"/>
        <v>L50-E-48-06-27-80-MULT-15X15POUS270831</v>
      </c>
      <c r="B910" s="365">
        <v>45625</v>
      </c>
      <c r="C910" s="120" t="s">
        <v>1743</v>
      </c>
      <c r="D910" s="278" t="s">
        <v>363</v>
      </c>
      <c r="E910" s="108" t="s">
        <v>87</v>
      </c>
      <c r="F910" s="108" t="s">
        <v>1094</v>
      </c>
      <c r="G910" s="108">
        <v>30850871</v>
      </c>
      <c r="H910" s="183">
        <v>0</v>
      </c>
      <c r="I910" s="287">
        <v>8</v>
      </c>
      <c r="J910" s="111">
        <f>VLOOKUP(G910,'[2]Seguimiento WOS TROV'!$H:$L,5,0)</f>
        <v>8</v>
      </c>
      <c r="K910" s="116">
        <f>VLOOKUP(G910,'[2]Seguimiento WOS TROV'!$H:$M,6,0)</f>
        <v>0</v>
      </c>
      <c r="L910" s="116">
        <f>VLOOKUP(G910,'[2]Seguimiento WOS TROV'!$H:$N,7,0)</f>
        <v>0</v>
      </c>
      <c r="M910" s="116">
        <f>VLOOKUP(G910,'[2]Seguimiento WOS TROV'!$H:$O,8,0)</f>
        <v>0</v>
      </c>
      <c r="N910" s="281">
        <f t="shared" si="89"/>
        <v>0</v>
      </c>
      <c r="O910" s="281">
        <f t="shared" si="90"/>
        <v>0</v>
      </c>
      <c r="P910" s="269">
        <v>0</v>
      </c>
      <c r="Q910" s="270">
        <f t="shared" si="91"/>
        <v>0</v>
      </c>
      <c r="R910" s="119">
        <v>45632</v>
      </c>
      <c r="S910" s="119"/>
      <c r="T910" s="117">
        <f t="shared" si="87"/>
        <v>45635</v>
      </c>
      <c r="U910" s="117">
        <f t="shared" si="86"/>
        <v>45636</v>
      </c>
      <c r="V910" s="117" t="s">
        <v>560</v>
      </c>
      <c r="W910" s="162" t="s">
        <v>561</v>
      </c>
      <c r="X910" s="162" t="s">
        <v>561</v>
      </c>
      <c r="Y910" s="162" t="e">
        <f>VLOOKUP(G910,[4]Sheet14!$A:$A,1,0)</f>
        <v>#N/A</v>
      </c>
      <c r="Z910" s="108"/>
      <c r="AA910" s="108"/>
      <c r="AB910" s="110"/>
      <c r="AC910" s="118"/>
    </row>
    <row r="911" spans="1:29" s="126" customFormat="1" ht="10.5" x14ac:dyDescent="0.2">
      <c r="A911" s="284" t="str">
        <f t="shared" si="88"/>
        <v>L50-E-48-06-30-80-MULT-25X25POUS270436</v>
      </c>
      <c r="B911" s="365">
        <v>45625</v>
      </c>
      <c r="C911" s="120" t="s">
        <v>1539</v>
      </c>
      <c r="D911" s="278" t="s">
        <v>363</v>
      </c>
      <c r="E911" s="108" t="s">
        <v>87</v>
      </c>
      <c r="F911" s="108" t="s">
        <v>637</v>
      </c>
      <c r="G911" s="108">
        <v>30850878</v>
      </c>
      <c r="H911" s="183">
        <v>0</v>
      </c>
      <c r="I911" s="287">
        <v>6</v>
      </c>
      <c r="J911" s="111">
        <f>VLOOKUP(G911,'[2]Seguimiento WOS TROV'!$H:$L,5,0)</f>
        <v>6</v>
      </c>
      <c r="K911" s="116">
        <f>VLOOKUP(G911,'[2]Seguimiento WOS TROV'!$H:$M,6,0)</f>
        <v>0</v>
      </c>
      <c r="L911" s="116">
        <f>VLOOKUP(G911,'[2]Seguimiento WOS TROV'!$H:$N,7,0)</f>
        <v>0</v>
      </c>
      <c r="M911" s="116">
        <f>VLOOKUP(G911,'[2]Seguimiento WOS TROV'!$H:$O,8,0)</f>
        <v>0</v>
      </c>
      <c r="N911" s="281">
        <f t="shared" si="89"/>
        <v>0</v>
      </c>
      <c r="O911" s="281">
        <f t="shared" si="90"/>
        <v>0</v>
      </c>
      <c r="P911" s="269">
        <v>0</v>
      </c>
      <c r="Q911" s="270">
        <f t="shared" si="91"/>
        <v>0</v>
      </c>
      <c r="R911" s="119">
        <v>45632</v>
      </c>
      <c r="S911" s="119"/>
      <c r="T911" s="117">
        <f t="shared" si="87"/>
        <v>45635</v>
      </c>
      <c r="U911" s="117">
        <f t="shared" si="86"/>
        <v>45636</v>
      </c>
      <c r="V911" s="117" t="s">
        <v>560</v>
      </c>
      <c r="W911" s="162" t="s">
        <v>561</v>
      </c>
      <c r="X911" s="162" t="s">
        <v>561</v>
      </c>
      <c r="Y911" s="162" t="e">
        <f>VLOOKUP(G911,[4]Sheet14!$A:$A,1,0)</f>
        <v>#N/A</v>
      </c>
      <c r="Z911" s="108"/>
      <c r="AA911" s="108"/>
      <c r="AB911" s="110"/>
      <c r="AC911" s="118"/>
    </row>
    <row r="912" spans="1:29" s="126" customFormat="1" ht="10.5" x14ac:dyDescent="0.2">
      <c r="A912" s="284" t="str">
        <f t="shared" si="88"/>
        <v>L50-E-48-06-30-80-MULT-9X29POUS270791</v>
      </c>
      <c r="B912" s="365">
        <v>45625</v>
      </c>
      <c r="C912" s="120" t="s">
        <v>1744</v>
      </c>
      <c r="D912" s="278" t="s">
        <v>363</v>
      </c>
      <c r="E912" s="108" t="s">
        <v>87</v>
      </c>
      <c r="F912" s="108" t="s">
        <v>1010</v>
      </c>
      <c r="G912" s="108">
        <v>30850880</v>
      </c>
      <c r="H912" s="183">
        <v>0</v>
      </c>
      <c r="I912" s="287">
        <v>23</v>
      </c>
      <c r="J912" s="111">
        <f>VLOOKUP(G912,'[2]Seguimiento WOS TROV'!$H:$L,5,0)</f>
        <v>23</v>
      </c>
      <c r="K912" s="116">
        <f>VLOOKUP(G912,'[2]Seguimiento WOS TROV'!$H:$M,6,0)</f>
        <v>0</v>
      </c>
      <c r="L912" s="116">
        <f>VLOOKUP(G912,'[2]Seguimiento WOS TROV'!$H:$N,7,0)</f>
        <v>0</v>
      </c>
      <c r="M912" s="116">
        <f>VLOOKUP(G912,'[2]Seguimiento WOS TROV'!$H:$O,8,0)</f>
        <v>0</v>
      </c>
      <c r="N912" s="281">
        <f t="shared" si="89"/>
        <v>0</v>
      </c>
      <c r="O912" s="281">
        <f t="shared" si="90"/>
        <v>0</v>
      </c>
      <c r="P912" s="269">
        <v>0</v>
      </c>
      <c r="Q912" s="270">
        <f t="shared" si="91"/>
        <v>0</v>
      </c>
      <c r="R912" s="119">
        <v>45632</v>
      </c>
      <c r="S912" s="119"/>
      <c r="T912" s="117">
        <f t="shared" si="87"/>
        <v>45635</v>
      </c>
      <c r="U912" s="117">
        <f t="shared" si="86"/>
        <v>45636</v>
      </c>
      <c r="V912" s="117" t="s">
        <v>560</v>
      </c>
      <c r="W912" s="162" t="s">
        <v>561</v>
      </c>
      <c r="X912" s="162" t="s">
        <v>561</v>
      </c>
      <c r="Y912" s="162" t="e">
        <f>VLOOKUP(G912,[4]Sheet14!$A:$A,1,0)</f>
        <v>#N/A</v>
      </c>
      <c r="Z912" s="108"/>
      <c r="AA912" s="108"/>
      <c r="AB912" s="110"/>
      <c r="AC912" s="118"/>
    </row>
    <row r="913" spans="1:29" s="126" customFormat="1" ht="10.5" x14ac:dyDescent="0.2">
      <c r="A913" s="284" t="str">
        <f t="shared" si="88"/>
        <v>L50-E-48-06-30-80-MULT-9X9POUS270424</v>
      </c>
      <c r="B913" s="365">
        <v>45625</v>
      </c>
      <c r="C913" s="120" t="s">
        <v>1745</v>
      </c>
      <c r="D913" s="278" t="s">
        <v>363</v>
      </c>
      <c r="E913" s="108" t="s">
        <v>87</v>
      </c>
      <c r="F913" s="108" t="s">
        <v>663</v>
      </c>
      <c r="G913" s="108">
        <v>30850882</v>
      </c>
      <c r="H913" s="183">
        <v>0</v>
      </c>
      <c r="I913" s="287">
        <v>2</v>
      </c>
      <c r="J913" s="111">
        <f>VLOOKUP(G913,'[2]Seguimiento WOS TROV'!$H:$L,5,0)</f>
        <v>2</v>
      </c>
      <c r="K913" s="116">
        <f>VLOOKUP(G913,'[2]Seguimiento WOS TROV'!$H:$M,6,0)</f>
        <v>0</v>
      </c>
      <c r="L913" s="116">
        <f>VLOOKUP(G913,'[2]Seguimiento WOS TROV'!$H:$N,7,0)</f>
        <v>0</v>
      </c>
      <c r="M913" s="116">
        <f>VLOOKUP(G913,'[2]Seguimiento WOS TROV'!$H:$O,8,0)</f>
        <v>0</v>
      </c>
      <c r="N913" s="281">
        <f t="shared" si="89"/>
        <v>0</v>
      </c>
      <c r="O913" s="281">
        <f t="shared" si="90"/>
        <v>0</v>
      </c>
      <c r="P913" s="269">
        <v>0</v>
      </c>
      <c r="Q913" s="270">
        <f t="shared" si="91"/>
        <v>0</v>
      </c>
      <c r="R913" s="119">
        <v>45632</v>
      </c>
      <c r="S913" s="119"/>
      <c r="T913" s="117">
        <f t="shared" si="87"/>
        <v>45635</v>
      </c>
      <c r="U913" s="117">
        <f t="shared" si="86"/>
        <v>45636</v>
      </c>
      <c r="V913" s="117" t="s">
        <v>560</v>
      </c>
      <c r="W913" s="162" t="s">
        <v>561</v>
      </c>
      <c r="X913" s="162" t="s">
        <v>561</v>
      </c>
      <c r="Y913" s="162" t="e">
        <f>VLOOKUP(G913,[4]Sheet14!$A:$A,1,0)</f>
        <v>#N/A</v>
      </c>
      <c r="Z913" s="108"/>
      <c r="AA913" s="108"/>
      <c r="AB913" s="110"/>
      <c r="AC913" s="118"/>
    </row>
    <row r="914" spans="1:29" s="126" customFormat="1" ht="10.5" x14ac:dyDescent="0.2">
      <c r="A914" s="284" t="str">
        <f t="shared" si="88"/>
        <v>L50-E-48-08-30-80-MULT-25X25POUS270793</v>
      </c>
      <c r="B914" s="365">
        <v>45625</v>
      </c>
      <c r="C914" s="120" t="s">
        <v>1746</v>
      </c>
      <c r="D914" s="278" t="s">
        <v>363</v>
      </c>
      <c r="E914" s="108" t="s">
        <v>87</v>
      </c>
      <c r="F914" s="108" t="s">
        <v>1011</v>
      </c>
      <c r="G914" s="108">
        <v>30850883</v>
      </c>
      <c r="H914" s="183">
        <v>0</v>
      </c>
      <c r="I914" s="287">
        <v>12</v>
      </c>
      <c r="J914" s="111">
        <f>VLOOKUP(G914,'[2]Seguimiento WOS TROV'!$H:$L,5,0)</f>
        <v>12</v>
      </c>
      <c r="K914" s="116">
        <f>VLOOKUP(G914,'[2]Seguimiento WOS TROV'!$H:$M,6,0)</f>
        <v>0</v>
      </c>
      <c r="L914" s="116">
        <f>VLOOKUP(G914,'[2]Seguimiento WOS TROV'!$H:$N,7,0)</f>
        <v>0</v>
      </c>
      <c r="M914" s="116">
        <f>VLOOKUP(G914,'[2]Seguimiento WOS TROV'!$H:$O,8,0)</f>
        <v>0</v>
      </c>
      <c r="N914" s="281">
        <f t="shared" si="89"/>
        <v>0</v>
      </c>
      <c r="O914" s="281">
        <f t="shared" si="90"/>
        <v>0</v>
      </c>
      <c r="P914" s="269">
        <v>0</v>
      </c>
      <c r="Q914" s="270">
        <f t="shared" si="91"/>
        <v>0</v>
      </c>
      <c r="R914" s="119">
        <v>45632</v>
      </c>
      <c r="S914" s="119"/>
      <c r="T914" s="117">
        <f t="shared" si="87"/>
        <v>45635</v>
      </c>
      <c r="U914" s="117">
        <f t="shared" si="86"/>
        <v>45636</v>
      </c>
      <c r="V914" s="117" t="s">
        <v>560</v>
      </c>
      <c r="W914" s="162" t="s">
        <v>561</v>
      </c>
      <c r="X914" s="162" t="s">
        <v>561</v>
      </c>
      <c r="Y914" s="162" t="e">
        <f>VLOOKUP(G914,[4]Sheet14!$A:$A,1,0)</f>
        <v>#N/A</v>
      </c>
      <c r="Z914" s="108"/>
      <c r="AA914" s="108"/>
      <c r="AB914" s="110"/>
      <c r="AC914" s="118"/>
    </row>
    <row r="915" spans="1:29" s="126" customFormat="1" ht="10.5" x14ac:dyDescent="0.2">
      <c r="A915" s="284" t="str">
        <f t="shared" si="88"/>
        <v>L50-E-48-10-30-80-MULT-15X15POUS270768</v>
      </c>
      <c r="B915" s="365">
        <v>45625</v>
      </c>
      <c r="C915" s="120" t="s">
        <v>1747</v>
      </c>
      <c r="D915" s="278" t="s">
        <v>363</v>
      </c>
      <c r="E915" s="108" t="s">
        <v>87</v>
      </c>
      <c r="F915" s="108" t="s">
        <v>1748</v>
      </c>
      <c r="G915" s="108">
        <v>30850884</v>
      </c>
      <c r="H915" s="183">
        <v>0</v>
      </c>
      <c r="I915" s="287">
        <v>25</v>
      </c>
      <c r="J915" s="111">
        <f>VLOOKUP(G915,'[2]Seguimiento WOS TROV'!$H:$L,5,0)</f>
        <v>25</v>
      </c>
      <c r="K915" s="116">
        <f>VLOOKUP(G915,'[2]Seguimiento WOS TROV'!$H:$M,6,0)</f>
        <v>0</v>
      </c>
      <c r="L915" s="116">
        <f>VLOOKUP(G915,'[2]Seguimiento WOS TROV'!$H:$N,7,0)</f>
        <v>0</v>
      </c>
      <c r="M915" s="116">
        <f>VLOOKUP(G915,'[2]Seguimiento WOS TROV'!$H:$O,8,0)</f>
        <v>0</v>
      </c>
      <c r="N915" s="281">
        <f t="shared" si="89"/>
        <v>0</v>
      </c>
      <c r="O915" s="281">
        <f t="shared" si="90"/>
        <v>0</v>
      </c>
      <c r="P915" s="269">
        <v>0</v>
      </c>
      <c r="Q915" s="270">
        <f t="shared" si="91"/>
        <v>0</v>
      </c>
      <c r="R915" s="119">
        <v>45632</v>
      </c>
      <c r="S915" s="119"/>
      <c r="T915" s="117">
        <f t="shared" si="87"/>
        <v>45635</v>
      </c>
      <c r="U915" s="117">
        <f t="shared" si="86"/>
        <v>45636</v>
      </c>
      <c r="V915" s="117" t="s">
        <v>560</v>
      </c>
      <c r="W915" s="162" t="s">
        <v>561</v>
      </c>
      <c r="X915" s="162" t="s">
        <v>561</v>
      </c>
      <c r="Y915" s="162" t="e">
        <f>VLOOKUP(G915,[4]Sheet14!$A:$A,1,0)</f>
        <v>#N/A</v>
      </c>
      <c r="Z915" s="108"/>
      <c r="AA915" s="108"/>
      <c r="AB915" s="110"/>
      <c r="AC915" s="118"/>
    </row>
    <row r="916" spans="1:29" s="126" customFormat="1" ht="10.5" x14ac:dyDescent="0.2">
      <c r="A916" s="284" t="str">
        <f t="shared" si="88"/>
        <v>L50-E-48-10-30-80-MULT-9X17POUS270198</v>
      </c>
      <c r="B916" s="365">
        <v>45625</v>
      </c>
      <c r="C916" s="120" t="s">
        <v>1749</v>
      </c>
      <c r="D916" s="278" t="s">
        <v>363</v>
      </c>
      <c r="E916" s="108" t="s">
        <v>87</v>
      </c>
      <c r="F916" s="108" t="s">
        <v>1222</v>
      </c>
      <c r="G916" s="108">
        <v>30850885</v>
      </c>
      <c r="H916" s="183">
        <v>0</v>
      </c>
      <c r="I916" s="287">
        <v>10</v>
      </c>
      <c r="J916" s="111">
        <f>VLOOKUP(G916,'[2]Seguimiento WOS TROV'!$H:$L,5,0)</f>
        <v>10</v>
      </c>
      <c r="K916" s="116">
        <f>VLOOKUP(G916,'[2]Seguimiento WOS TROV'!$H:$M,6,0)</f>
        <v>0</v>
      </c>
      <c r="L916" s="116">
        <f>VLOOKUP(G916,'[2]Seguimiento WOS TROV'!$H:$N,7,0)</f>
        <v>0</v>
      </c>
      <c r="M916" s="116">
        <f>VLOOKUP(G916,'[2]Seguimiento WOS TROV'!$H:$O,8,0)</f>
        <v>0</v>
      </c>
      <c r="N916" s="281">
        <f t="shared" si="89"/>
        <v>0</v>
      </c>
      <c r="O916" s="281">
        <f t="shared" si="90"/>
        <v>0</v>
      </c>
      <c r="P916" s="269">
        <v>0</v>
      </c>
      <c r="Q916" s="270">
        <f t="shared" si="91"/>
        <v>0</v>
      </c>
      <c r="R916" s="119">
        <v>45632</v>
      </c>
      <c r="S916" s="119"/>
      <c r="T916" s="117">
        <f t="shared" si="87"/>
        <v>45635</v>
      </c>
      <c r="U916" s="117">
        <f t="shared" si="86"/>
        <v>45636</v>
      </c>
      <c r="V916" s="117" t="s">
        <v>560</v>
      </c>
      <c r="W916" s="162" t="s">
        <v>561</v>
      </c>
      <c r="X916" s="162" t="s">
        <v>561</v>
      </c>
      <c r="Y916" s="162" t="e">
        <f>VLOOKUP(G916,[4]Sheet14!$A:$A,1,0)</f>
        <v>#N/A</v>
      </c>
      <c r="Z916" s="108"/>
      <c r="AA916" s="108"/>
      <c r="AB916" s="110"/>
      <c r="AC916" s="118"/>
    </row>
    <row r="917" spans="1:29" s="126" customFormat="1" ht="10.5" x14ac:dyDescent="0.2">
      <c r="A917" s="284" t="str">
        <f t="shared" si="88"/>
        <v>L50-E-48-12-30-80-MULT-9X59POUS270295</v>
      </c>
      <c r="B917" s="365">
        <v>45625</v>
      </c>
      <c r="C917" s="120" t="s">
        <v>1750</v>
      </c>
      <c r="D917" s="278" t="s">
        <v>363</v>
      </c>
      <c r="E917" s="108" t="s">
        <v>87</v>
      </c>
      <c r="F917" s="108" t="s">
        <v>674</v>
      </c>
      <c r="G917" s="108">
        <v>30850886</v>
      </c>
      <c r="H917" s="183">
        <v>0</v>
      </c>
      <c r="I917" s="287">
        <v>6</v>
      </c>
      <c r="J917" s="111">
        <f>VLOOKUP(G917,'[2]Seguimiento WOS TROV'!$H:$L,5,0)</f>
        <v>6</v>
      </c>
      <c r="K917" s="116">
        <f>VLOOKUP(G917,'[2]Seguimiento WOS TROV'!$H:$M,6,0)</f>
        <v>0</v>
      </c>
      <c r="L917" s="116">
        <f>VLOOKUP(G917,'[2]Seguimiento WOS TROV'!$H:$N,7,0)</f>
        <v>0</v>
      </c>
      <c r="M917" s="116">
        <f>VLOOKUP(G917,'[2]Seguimiento WOS TROV'!$H:$O,8,0)</f>
        <v>0</v>
      </c>
      <c r="N917" s="281">
        <f t="shared" si="89"/>
        <v>0</v>
      </c>
      <c r="O917" s="281">
        <f t="shared" si="90"/>
        <v>0</v>
      </c>
      <c r="P917" s="269">
        <v>0</v>
      </c>
      <c r="Q917" s="270">
        <f t="shared" si="91"/>
        <v>0</v>
      </c>
      <c r="R917" s="119">
        <v>45632</v>
      </c>
      <c r="S917" s="119"/>
      <c r="T917" s="117">
        <f t="shared" si="87"/>
        <v>45635</v>
      </c>
      <c r="U917" s="117">
        <f t="shared" si="86"/>
        <v>45636</v>
      </c>
      <c r="V917" s="117" t="s">
        <v>560</v>
      </c>
      <c r="W917" s="162" t="s">
        <v>561</v>
      </c>
      <c r="X917" s="162" t="s">
        <v>561</v>
      </c>
      <c r="Y917" s="162" t="e">
        <f>VLOOKUP(G917,[4]Sheet14!$A:$A,1,0)</f>
        <v>#N/A</v>
      </c>
      <c r="Z917" s="108"/>
      <c r="AA917" s="108"/>
      <c r="AB917" s="110"/>
      <c r="AC917" s="118"/>
    </row>
    <row r="918" spans="1:29" s="126" customFormat="1" ht="10.5" x14ac:dyDescent="0.2">
      <c r="A918" s="284" t="str">
        <f t="shared" si="88"/>
        <v>L50-E-48-12-30-80-MULT-9X59POUS270856</v>
      </c>
      <c r="B918" s="365">
        <v>45625</v>
      </c>
      <c r="C918" s="120" t="s">
        <v>1750</v>
      </c>
      <c r="D918" s="278" t="s">
        <v>363</v>
      </c>
      <c r="E918" s="108" t="s">
        <v>87</v>
      </c>
      <c r="F918" s="108" t="s">
        <v>1751</v>
      </c>
      <c r="G918" s="108">
        <v>30850887</v>
      </c>
      <c r="H918" s="183">
        <v>0</v>
      </c>
      <c r="I918" s="287">
        <v>4</v>
      </c>
      <c r="J918" s="111">
        <f>VLOOKUP(G918,'[2]Seguimiento WOS TROV'!$H:$L,5,0)</f>
        <v>4</v>
      </c>
      <c r="K918" s="116">
        <f>VLOOKUP(G918,'[2]Seguimiento WOS TROV'!$H:$M,6,0)</f>
        <v>0</v>
      </c>
      <c r="L918" s="116">
        <f>VLOOKUP(G918,'[2]Seguimiento WOS TROV'!$H:$N,7,0)</f>
        <v>0</v>
      </c>
      <c r="M918" s="116">
        <f>VLOOKUP(G918,'[2]Seguimiento WOS TROV'!$H:$O,8,0)</f>
        <v>0</v>
      </c>
      <c r="N918" s="281">
        <f t="shared" si="89"/>
        <v>0</v>
      </c>
      <c r="O918" s="281">
        <f t="shared" si="90"/>
        <v>0</v>
      </c>
      <c r="P918" s="269">
        <v>0</v>
      </c>
      <c r="Q918" s="270">
        <f t="shared" si="91"/>
        <v>0</v>
      </c>
      <c r="R918" s="119">
        <v>45632</v>
      </c>
      <c r="S918" s="119"/>
      <c r="T918" s="117">
        <f t="shared" si="87"/>
        <v>45635</v>
      </c>
      <c r="U918" s="117">
        <f t="shared" ref="U918:U981" si="92">WORKDAY(T918,1)</f>
        <v>45636</v>
      </c>
      <c r="V918" s="117" t="s">
        <v>560</v>
      </c>
      <c r="W918" s="162" t="s">
        <v>561</v>
      </c>
      <c r="X918" s="162" t="s">
        <v>561</v>
      </c>
      <c r="Y918" s="162" t="e">
        <f>VLOOKUP(G918,[4]Sheet14!$A:$A,1,0)</f>
        <v>#N/A</v>
      </c>
      <c r="Z918" s="108"/>
      <c r="AA918" s="108"/>
      <c r="AB918" s="110"/>
      <c r="AC918" s="118"/>
    </row>
    <row r="919" spans="1:29" s="126" customFormat="1" ht="10.5" x14ac:dyDescent="0.2">
      <c r="A919" s="284" t="str">
        <f t="shared" si="88"/>
        <v>L50-E-48-12-30-80-MULT-9X9POUS270224</v>
      </c>
      <c r="B919" s="365">
        <v>45625</v>
      </c>
      <c r="C919" s="120" t="s">
        <v>1752</v>
      </c>
      <c r="D919" s="278" t="s">
        <v>363</v>
      </c>
      <c r="E919" s="108" t="s">
        <v>87</v>
      </c>
      <c r="F919" s="108" t="s">
        <v>1753</v>
      </c>
      <c r="G919" s="108">
        <v>30850888</v>
      </c>
      <c r="H919" s="183">
        <v>0</v>
      </c>
      <c r="I919" s="287">
        <v>5</v>
      </c>
      <c r="J919" s="111">
        <f>VLOOKUP(G919,'[2]Seguimiento WOS TROV'!$H:$L,5,0)</f>
        <v>5</v>
      </c>
      <c r="K919" s="116">
        <f>VLOOKUP(G919,'[2]Seguimiento WOS TROV'!$H:$M,6,0)</f>
        <v>0</v>
      </c>
      <c r="L919" s="116">
        <f>VLOOKUP(G919,'[2]Seguimiento WOS TROV'!$H:$N,7,0)</f>
        <v>0</v>
      </c>
      <c r="M919" s="116">
        <f>VLOOKUP(G919,'[2]Seguimiento WOS TROV'!$H:$O,8,0)</f>
        <v>0</v>
      </c>
      <c r="N919" s="281">
        <f t="shared" si="89"/>
        <v>0</v>
      </c>
      <c r="O919" s="281">
        <f t="shared" si="90"/>
        <v>0</v>
      </c>
      <c r="P919" s="269">
        <v>0</v>
      </c>
      <c r="Q919" s="270">
        <f t="shared" si="91"/>
        <v>0</v>
      </c>
      <c r="R919" s="119">
        <v>45632</v>
      </c>
      <c r="S919" s="119"/>
      <c r="T919" s="117">
        <f t="shared" si="87"/>
        <v>45635</v>
      </c>
      <c r="U919" s="117">
        <f t="shared" si="92"/>
        <v>45636</v>
      </c>
      <c r="V919" s="117" t="s">
        <v>560</v>
      </c>
      <c r="W919" s="162" t="s">
        <v>561</v>
      </c>
      <c r="X919" s="162" t="s">
        <v>561</v>
      </c>
      <c r="Y919" s="162" t="e">
        <f>VLOOKUP(G919,[4]Sheet14!$A:$A,1,0)</f>
        <v>#N/A</v>
      </c>
      <c r="Z919" s="108"/>
      <c r="AA919" s="108"/>
      <c r="AB919" s="110"/>
      <c r="AC919" s="118"/>
    </row>
    <row r="920" spans="1:29" s="126" customFormat="1" ht="10.5" x14ac:dyDescent="0.2">
      <c r="A920" s="284" t="str">
        <f t="shared" si="88"/>
        <v>L50-E-48-10-27-80-MULT-9X59POUS270822</v>
      </c>
      <c r="B920" s="365">
        <v>45625</v>
      </c>
      <c r="C920" s="120" t="s">
        <v>1754</v>
      </c>
      <c r="D920" s="278" t="s">
        <v>363</v>
      </c>
      <c r="E920" s="108" t="s">
        <v>87</v>
      </c>
      <c r="F920" s="108" t="s">
        <v>1078</v>
      </c>
      <c r="G920" s="108">
        <v>30850889</v>
      </c>
      <c r="H920" s="183">
        <v>0</v>
      </c>
      <c r="I920" s="287">
        <v>32</v>
      </c>
      <c r="J920" s="111">
        <f>VLOOKUP(G920,'[2]Seguimiento WOS TROV'!$H:$L,5,0)</f>
        <v>32</v>
      </c>
      <c r="K920" s="116">
        <f>VLOOKUP(G920,'[2]Seguimiento WOS TROV'!$H:$M,6,0)</f>
        <v>0</v>
      </c>
      <c r="L920" s="116">
        <f>VLOOKUP(G920,'[2]Seguimiento WOS TROV'!$H:$N,7,0)</f>
        <v>0</v>
      </c>
      <c r="M920" s="116">
        <f>VLOOKUP(G920,'[2]Seguimiento WOS TROV'!$H:$O,8,0)</f>
        <v>0</v>
      </c>
      <c r="N920" s="281">
        <f t="shared" si="89"/>
        <v>0</v>
      </c>
      <c r="O920" s="281">
        <f t="shared" si="90"/>
        <v>0</v>
      </c>
      <c r="P920" s="269">
        <v>0</v>
      </c>
      <c r="Q920" s="270">
        <f t="shared" si="91"/>
        <v>0</v>
      </c>
      <c r="R920" s="119">
        <v>45632</v>
      </c>
      <c r="S920" s="119"/>
      <c r="T920" s="117">
        <f t="shared" si="87"/>
        <v>45635</v>
      </c>
      <c r="U920" s="117">
        <f t="shared" si="92"/>
        <v>45636</v>
      </c>
      <c r="V920" s="117" t="s">
        <v>560</v>
      </c>
      <c r="W920" s="162" t="s">
        <v>561</v>
      </c>
      <c r="X920" s="162" t="s">
        <v>561</v>
      </c>
      <c r="Y920" s="162" t="e">
        <f>VLOOKUP(G920,[4]Sheet14!$A:$A,1,0)</f>
        <v>#N/A</v>
      </c>
      <c r="Z920" s="108"/>
      <c r="AA920" s="108"/>
      <c r="AB920" s="110"/>
      <c r="AC920" s="118"/>
    </row>
    <row r="921" spans="1:29" s="126" customFormat="1" ht="10.5" x14ac:dyDescent="0.2">
      <c r="A921" s="284" t="str">
        <f t="shared" si="88"/>
        <v>L50-E-48-04-27-80-MULT-15X35POUS270964</v>
      </c>
      <c r="B921" s="365">
        <v>45625</v>
      </c>
      <c r="C921" s="120" t="s">
        <v>1755</v>
      </c>
      <c r="D921" s="278" t="s">
        <v>363</v>
      </c>
      <c r="E921" s="108" t="s">
        <v>87</v>
      </c>
      <c r="F921" s="108" t="s">
        <v>1140</v>
      </c>
      <c r="G921" s="108">
        <v>30850890</v>
      </c>
      <c r="H921" s="183">
        <v>0</v>
      </c>
      <c r="I921" s="287">
        <v>2</v>
      </c>
      <c r="J921" s="111">
        <f>VLOOKUP(G921,'[2]Seguimiento WOS TROV'!$H:$L,5,0)</f>
        <v>2</v>
      </c>
      <c r="K921" s="116">
        <f>VLOOKUP(G921,'[2]Seguimiento WOS TROV'!$H:$M,6,0)</f>
        <v>0</v>
      </c>
      <c r="L921" s="116">
        <f>VLOOKUP(G921,'[2]Seguimiento WOS TROV'!$H:$N,7,0)</f>
        <v>0</v>
      </c>
      <c r="M921" s="116">
        <f>VLOOKUP(G921,'[2]Seguimiento WOS TROV'!$H:$O,8,0)</f>
        <v>0</v>
      </c>
      <c r="N921" s="281">
        <f t="shared" si="89"/>
        <v>0</v>
      </c>
      <c r="O921" s="281">
        <f t="shared" si="90"/>
        <v>0</v>
      </c>
      <c r="P921" s="269">
        <v>0</v>
      </c>
      <c r="Q921" s="270">
        <f t="shared" si="91"/>
        <v>0</v>
      </c>
      <c r="R921" s="119">
        <v>45632</v>
      </c>
      <c r="S921" s="119"/>
      <c r="T921" s="117">
        <f t="shared" si="87"/>
        <v>45635</v>
      </c>
      <c r="U921" s="117">
        <f t="shared" si="92"/>
        <v>45636</v>
      </c>
      <c r="V921" s="117" t="s">
        <v>560</v>
      </c>
      <c r="W921" s="162" t="s">
        <v>561</v>
      </c>
      <c r="X921" s="162" t="s">
        <v>561</v>
      </c>
      <c r="Y921" s="162" t="e">
        <f>VLOOKUP(G921,[4]Sheet14!$A:$A,1,0)</f>
        <v>#N/A</v>
      </c>
      <c r="Z921" s="108"/>
      <c r="AA921" s="108"/>
      <c r="AB921" s="110"/>
      <c r="AC921" s="118"/>
    </row>
    <row r="922" spans="1:29" s="126" customFormat="1" ht="10.5" x14ac:dyDescent="0.2">
      <c r="A922" s="284" t="str">
        <f t="shared" si="88"/>
        <v>L50-E-48-08-30-80-MULT-9X59POUS270534</v>
      </c>
      <c r="B922" s="365">
        <v>45625</v>
      </c>
      <c r="C922" s="120" t="s">
        <v>1756</v>
      </c>
      <c r="D922" s="278" t="s">
        <v>363</v>
      </c>
      <c r="E922" s="108" t="s">
        <v>87</v>
      </c>
      <c r="F922" s="108" t="s">
        <v>1757</v>
      </c>
      <c r="G922" s="108">
        <v>30850891</v>
      </c>
      <c r="H922" s="183">
        <v>0</v>
      </c>
      <c r="I922" s="287">
        <v>2</v>
      </c>
      <c r="J922" s="111">
        <f>VLOOKUP(G922,'[2]Seguimiento WOS TROV'!$H:$L,5,0)</f>
        <v>2</v>
      </c>
      <c r="K922" s="116">
        <f>VLOOKUP(G922,'[2]Seguimiento WOS TROV'!$H:$M,6,0)</f>
        <v>0</v>
      </c>
      <c r="L922" s="116">
        <f>VLOOKUP(G922,'[2]Seguimiento WOS TROV'!$H:$N,7,0)</f>
        <v>0</v>
      </c>
      <c r="M922" s="116">
        <f>VLOOKUP(G922,'[2]Seguimiento WOS TROV'!$H:$O,8,0)</f>
        <v>0</v>
      </c>
      <c r="N922" s="125">
        <f t="shared" si="89"/>
        <v>0</v>
      </c>
      <c r="O922" s="281">
        <f t="shared" si="90"/>
        <v>0</v>
      </c>
      <c r="P922" s="269">
        <v>0</v>
      </c>
      <c r="Q922" s="270">
        <f t="shared" si="91"/>
        <v>0</v>
      </c>
      <c r="R922" s="119">
        <v>45632</v>
      </c>
      <c r="S922" s="119"/>
      <c r="T922" s="117">
        <f t="shared" si="87"/>
        <v>45635</v>
      </c>
      <c r="U922" s="117">
        <f t="shared" si="92"/>
        <v>45636</v>
      </c>
      <c r="V922" s="117" t="s">
        <v>560</v>
      </c>
      <c r="W922" s="162" t="s">
        <v>561</v>
      </c>
      <c r="X922" s="162" t="s">
        <v>561</v>
      </c>
      <c r="Y922" s="162" t="e">
        <f>VLOOKUP(G922,[4]Sheet14!$A:$A,1,0)</f>
        <v>#N/A</v>
      </c>
      <c r="Z922" s="108"/>
      <c r="AA922" s="108"/>
      <c r="AB922" s="110"/>
      <c r="AC922" s="118"/>
    </row>
    <row r="923" spans="1:29" s="126" customFormat="1" ht="10.5" x14ac:dyDescent="0.2">
      <c r="A923" s="284" t="str">
        <f t="shared" si="88"/>
        <v>L50-E-48-12-27-80-MULT-9X59POUS271017</v>
      </c>
      <c r="B923" s="365">
        <v>45625</v>
      </c>
      <c r="C923" s="120" t="s">
        <v>1758</v>
      </c>
      <c r="D923" s="278" t="s">
        <v>363</v>
      </c>
      <c r="E923" s="108" t="s">
        <v>87</v>
      </c>
      <c r="F923" s="108" t="s">
        <v>1141</v>
      </c>
      <c r="G923" s="108">
        <v>30850892</v>
      </c>
      <c r="H923" s="183">
        <v>0</v>
      </c>
      <c r="I923" s="287">
        <v>31</v>
      </c>
      <c r="J923" s="111">
        <f>VLOOKUP(G923,'[2]Seguimiento WOS TROV'!$H:$L,5,0)</f>
        <v>31</v>
      </c>
      <c r="K923" s="116">
        <f>VLOOKUP(G923,'[2]Seguimiento WOS TROV'!$H:$M,6,0)</f>
        <v>0</v>
      </c>
      <c r="L923" s="116">
        <f>VLOOKUP(G923,'[2]Seguimiento WOS TROV'!$H:$N,7,0)</f>
        <v>0</v>
      </c>
      <c r="M923" s="116">
        <f>VLOOKUP(G923,'[2]Seguimiento WOS TROV'!$H:$O,8,0)</f>
        <v>0</v>
      </c>
      <c r="N923" s="297">
        <f t="shared" si="89"/>
        <v>0</v>
      </c>
      <c r="O923" s="281">
        <f t="shared" si="90"/>
        <v>0</v>
      </c>
      <c r="P923" s="269">
        <v>0</v>
      </c>
      <c r="Q923" s="270">
        <f t="shared" si="91"/>
        <v>0</v>
      </c>
      <c r="R923" s="119">
        <v>45632</v>
      </c>
      <c r="S923" s="119"/>
      <c r="T923" s="117">
        <f t="shared" si="87"/>
        <v>45635</v>
      </c>
      <c r="U923" s="117">
        <f t="shared" si="92"/>
        <v>45636</v>
      </c>
      <c r="V923" s="117" t="s">
        <v>560</v>
      </c>
      <c r="W923" s="162" t="s">
        <v>561</v>
      </c>
      <c r="X923" s="162" t="s">
        <v>561</v>
      </c>
      <c r="Y923" s="162" t="e">
        <f>VLOOKUP(G923,[4]Sheet14!$A:$A,1,0)</f>
        <v>#N/A</v>
      </c>
      <c r="Z923" s="108"/>
      <c r="AA923" s="108"/>
      <c r="AB923" s="110"/>
      <c r="AC923" s="118"/>
    </row>
    <row r="924" spans="1:29" s="126" customFormat="1" ht="40" x14ac:dyDescent="0.2">
      <c r="A924" s="284" t="str">
        <f t="shared" si="88"/>
        <v>L50-E-48-04-40-90-MULT-ASYMPOUS271291</v>
      </c>
      <c r="B924" s="365">
        <v>45625</v>
      </c>
      <c r="C924" s="120" t="s">
        <v>1759</v>
      </c>
      <c r="D924" s="278" t="s">
        <v>363</v>
      </c>
      <c r="E924" s="108" t="s">
        <v>87</v>
      </c>
      <c r="F924" s="108" t="s">
        <v>1760</v>
      </c>
      <c r="G924" s="108">
        <v>30850893</v>
      </c>
      <c r="H924" s="183">
        <v>0</v>
      </c>
      <c r="I924" s="287">
        <v>1</v>
      </c>
      <c r="J924" s="111">
        <f>VLOOKUP(G924,'[2]Seguimiento WOS TROV'!$H:$L,5,0)</f>
        <v>1</v>
      </c>
      <c r="K924" s="116">
        <f>VLOOKUP(G924,'[2]Seguimiento WOS TROV'!$H:$M,6,0)</f>
        <v>0</v>
      </c>
      <c r="L924" s="116">
        <f>VLOOKUP(G924,'[2]Seguimiento WOS TROV'!$H:$N,7,0)</f>
        <v>0</v>
      </c>
      <c r="M924" s="116">
        <f>VLOOKUP(G924,'[2]Seguimiento WOS TROV'!$H:$O,8,0)</f>
        <v>0</v>
      </c>
      <c r="N924" s="281">
        <f t="shared" si="89"/>
        <v>0</v>
      </c>
      <c r="O924" s="281">
        <f t="shared" si="90"/>
        <v>0</v>
      </c>
      <c r="P924" s="269">
        <v>0</v>
      </c>
      <c r="Q924" s="270">
        <f t="shared" si="91"/>
        <v>0</v>
      </c>
      <c r="R924" s="119">
        <v>45632</v>
      </c>
      <c r="S924" s="119"/>
      <c r="T924" s="117">
        <f t="shared" si="87"/>
        <v>45635</v>
      </c>
      <c r="U924" s="117">
        <f t="shared" si="92"/>
        <v>45636</v>
      </c>
      <c r="V924" s="117" t="s">
        <v>560</v>
      </c>
      <c r="W924" s="162" t="s">
        <v>561</v>
      </c>
      <c r="X924" s="162" t="s">
        <v>561</v>
      </c>
      <c r="Y924" s="162" t="e">
        <f>VLOOKUP(G924,[4]Sheet14!$A:$A,1,0)</f>
        <v>#N/A</v>
      </c>
      <c r="Z924" s="108"/>
      <c r="AA924" s="108"/>
      <c r="AB924" s="110"/>
      <c r="AC924" s="118" t="s">
        <v>1863</v>
      </c>
    </row>
    <row r="925" spans="1:29" s="126" customFormat="1" ht="10.5" x14ac:dyDescent="0.2">
      <c r="A925" s="284" t="str">
        <f t="shared" si="88"/>
        <v>L50-E-48-12-30-90-MULT-25X25POUS271289</v>
      </c>
      <c r="B925" s="365">
        <v>45625</v>
      </c>
      <c r="C925" s="120" t="s">
        <v>997</v>
      </c>
      <c r="D925" s="278" t="s">
        <v>363</v>
      </c>
      <c r="E925" s="108" t="s">
        <v>87</v>
      </c>
      <c r="F925" s="108" t="s">
        <v>1761</v>
      </c>
      <c r="G925" s="108">
        <v>30850894</v>
      </c>
      <c r="H925" s="183">
        <v>0</v>
      </c>
      <c r="I925" s="287">
        <v>1</v>
      </c>
      <c r="J925" s="111">
        <f>VLOOKUP(G925,'[2]Seguimiento WOS TROV'!$H:$L,5,0)</f>
        <v>1</v>
      </c>
      <c r="K925" s="116">
        <f>VLOOKUP(G925,'[2]Seguimiento WOS TROV'!$H:$M,6,0)</f>
        <v>0</v>
      </c>
      <c r="L925" s="116">
        <f>VLOOKUP(G925,'[2]Seguimiento WOS TROV'!$H:$N,7,0)</f>
        <v>0</v>
      </c>
      <c r="M925" s="116">
        <f>VLOOKUP(G925,'[2]Seguimiento WOS TROV'!$H:$O,8,0)</f>
        <v>0</v>
      </c>
      <c r="N925" s="281">
        <f t="shared" si="89"/>
        <v>0</v>
      </c>
      <c r="O925" s="281">
        <f t="shared" si="90"/>
        <v>0</v>
      </c>
      <c r="P925" s="269">
        <v>0</v>
      </c>
      <c r="Q925" s="270">
        <f t="shared" si="91"/>
        <v>0</v>
      </c>
      <c r="R925" s="119">
        <v>45632</v>
      </c>
      <c r="S925" s="119"/>
      <c r="T925" s="117">
        <f t="shared" si="87"/>
        <v>45635</v>
      </c>
      <c r="U925" s="117">
        <f t="shared" si="92"/>
        <v>45636</v>
      </c>
      <c r="V925" s="117" t="s">
        <v>560</v>
      </c>
      <c r="W925" s="162" t="s">
        <v>561</v>
      </c>
      <c r="X925" s="162" t="s">
        <v>561</v>
      </c>
      <c r="Y925" s="162" t="e">
        <f>VLOOKUP(G925,[4]Sheet14!$A:$A,1,0)</f>
        <v>#N/A</v>
      </c>
      <c r="Z925" s="108"/>
      <c r="AA925" s="108"/>
      <c r="AB925" s="110"/>
      <c r="AC925" s="118"/>
    </row>
    <row r="926" spans="1:29" s="126" customFormat="1" ht="10.5" x14ac:dyDescent="0.2">
      <c r="A926" s="284" t="str">
        <f t="shared" si="88"/>
        <v>L50-E-48-04-40-80-MULT-25X75POUS271242</v>
      </c>
      <c r="B926" s="365">
        <v>45625</v>
      </c>
      <c r="C926" s="120" t="s">
        <v>1198</v>
      </c>
      <c r="D926" s="278" t="s">
        <v>363</v>
      </c>
      <c r="E926" s="108" t="s">
        <v>87</v>
      </c>
      <c r="F926" s="108" t="s">
        <v>1762</v>
      </c>
      <c r="G926" s="108">
        <v>30850895</v>
      </c>
      <c r="H926" s="183">
        <v>0</v>
      </c>
      <c r="I926" s="287">
        <v>4</v>
      </c>
      <c r="J926" s="111">
        <f>VLOOKUP(G926,'[2]Seguimiento WOS TROV'!$H:$L,5,0)</f>
        <v>4</v>
      </c>
      <c r="K926" s="116">
        <f>VLOOKUP(G926,'[2]Seguimiento WOS TROV'!$H:$M,6,0)</f>
        <v>0</v>
      </c>
      <c r="L926" s="116">
        <f>VLOOKUP(G926,'[2]Seguimiento WOS TROV'!$H:$N,7,0)</f>
        <v>0</v>
      </c>
      <c r="M926" s="116">
        <f>VLOOKUP(G926,'[2]Seguimiento WOS TROV'!$H:$O,8,0)</f>
        <v>0</v>
      </c>
      <c r="N926" s="281">
        <f t="shared" si="89"/>
        <v>0</v>
      </c>
      <c r="O926" s="281">
        <f t="shared" si="90"/>
        <v>0</v>
      </c>
      <c r="P926" s="269">
        <v>130.6</v>
      </c>
      <c r="Q926" s="270">
        <f t="shared" si="91"/>
        <v>0</v>
      </c>
      <c r="R926" s="119">
        <v>45632</v>
      </c>
      <c r="S926" s="119"/>
      <c r="T926" s="117">
        <f t="shared" ref="T926:T989" si="93">WORKDAY(R926,1)</f>
        <v>45635</v>
      </c>
      <c r="U926" s="117">
        <f t="shared" si="92"/>
        <v>45636</v>
      </c>
      <c r="V926" s="117" t="s">
        <v>560</v>
      </c>
      <c r="W926" s="162" t="s">
        <v>561</v>
      </c>
      <c r="X926" s="162" t="s">
        <v>561</v>
      </c>
      <c r="Y926" s="162" t="e">
        <f>VLOOKUP(G926,[4]Sheet14!$A:$A,1,0)</f>
        <v>#N/A</v>
      </c>
      <c r="Z926" s="108"/>
      <c r="AA926" s="108"/>
      <c r="AB926" s="110"/>
      <c r="AC926" s="118"/>
    </row>
    <row r="927" spans="1:29" s="126" customFormat="1" ht="10.5" x14ac:dyDescent="0.2">
      <c r="A927" s="284" t="str">
        <f t="shared" si="88"/>
        <v>L50-E-48-04-40-80-MULT-39X9POUS271240</v>
      </c>
      <c r="B927" s="365">
        <v>45625</v>
      </c>
      <c r="C927" s="120" t="s">
        <v>1763</v>
      </c>
      <c r="D927" s="278" t="s">
        <v>363</v>
      </c>
      <c r="E927" s="108" t="s">
        <v>87</v>
      </c>
      <c r="F927" s="108" t="s">
        <v>1142</v>
      </c>
      <c r="G927" s="108">
        <v>30850896</v>
      </c>
      <c r="H927" s="183">
        <v>0</v>
      </c>
      <c r="I927" s="287">
        <v>2</v>
      </c>
      <c r="J927" s="111">
        <f>VLOOKUP(G927,'[2]Seguimiento WOS TROV'!$H:$L,5,0)</f>
        <v>2</v>
      </c>
      <c r="K927" s="116">
        <f>VLOOKUP(G927,'[2]Seguimiento WOS TROV'!$H:$M,6,0)</f>
        <v>0</v>
      </c>
      <c r="L927" s="116">
        <f>VLOOKUP(G927,'[2]Seguimiento WOS TROV'!$H:$N,7,0)</f>
        <v>0</v>
      </c>
      <c r="M927" s="116">
        <f>VLOOKUP(G927,'[2]Seguimiento WOS TROV'!$H:$O,8,0)</f>
        <v>0</v>
      </c>
      <c r="N927" s="281">
        <f t="shared" si="89"/>
        <v>0</v>
      </c>
      <c r="O927" s="281">
        <f t="shared" si="90"/>
        <v>0</v>
      </c>
      <c r="P927" s="269">
        <v>0</v>
      </c>
      <c r="Q927" s="270">
        <f t="shared" si="91"/>
        <v>0</v>
      </c>
      <c r="R927" s="119">
        <v>45632</v>
      </c>
      <c r="S927" s="119"/>
      <c r="T927" s="117">
        <f t="shared" si="93"/>
        <v>45635</v>
      </c>
      <c r="U927" s="117">
        <f t="shared" si="92"/>
        <v>45636</v>
      </c>
      <c r="V927" s="117" t="s">
        <v>560</v>
      </c>
      <c r="W927" s="162" t="s">
        <v>561</v>
      </c>
      <c r="X927" s="162" t="s">
        <v>561</v>
      </c>
      <c r="Y927" s="162" t="e">
        <f>VLOOKUP(G927,[4]Sheet14!$A:$A,1,0)</f>
        <v>#N/A</v>
      </c>
      <c r="Z927" s="108"/>
      <c r="AA927" s="108"/>
      <c r="AB927" s="110"/>
      <c r="AC927" s="118"/>
    </row>
    <row r="928" spans="1:29" s="126" customFormat="1" ht="10.5" x14ac:dyDescent="0.2">
      <c r="A928" s="284" t="str">
        <f t="shared" si="88"/>
        <v>L50-E-48-12-30-80-MULT-40X60POUS271321</v>
      </c>
      <c r="B928" s="365">
        <v>45625</v>
      </c>
      <c r="C928" s="120" t="s">
        <v>1176</v>
      </c>
      <c r="D928" s="278" t="s">
        <v>363</v>
      </c>
      <c r="E928" s="108" t="s">
        <v>87</v>
      </c>
      <c r="F928" s="108" t="s">
        <v>1764</v>
      </c>
      <c r="G928" s="108">
        <v>30850897</v>
      </c>
      <c r="H928" s="183">
        <v>0</v>
      </c>
      <c r="I928" s="287">
        <v>1</v>
      </c>
      <c r="J928" s="111">
        <f>VLOOKUP(G928,'[2]Seguimiento WOS TROV'!$H:$L,5,0)</f>
        <v>1</v>
      </c>
      <c r="K928" s="116">
        <f>VLOOKUP(G928,'[2]Seguimiento WOS TROV'!$H:$M,6,0)</f>
        <v>0</v>
      </c>
      <c r="L928" s="116">
        <f>VLOOKUP(G928,'[2]Seguimiento WOS TROV'!$H:$N,7,0)</f>
        <v>0</v>
      </c>
      <c r="M928" s="116">
        <f>VLOOKUP(G928,'[2]Seguimiento WOS TROV'!$H:$O,8,0)</f>
        <v>0</v>
      </c>
      <c r="N928" s="281">
        <f t="shared" si="89"/>
        <v>0</v>
      </c>
      <c r="O928" s="281">
        <f t="shared" si="90"/>
        <v>0</v>
      </c>
      <c r="P928" s="269">
        <v>0</v>
      </c>
      <c r="Q928" s="270">
        <f t="shared" si="91"/>
        <v>0</v>
      </c>
      <c r="R928" s="119">
        <v>45632</v>
      </c>
      <c r="S928" s="119"/>
      <c r="T928" s="117">
        <f t="shared" si="93"/>
        <v>45635</v>
      </c>
      <c r="U928" s="117">
        <f t="shared" si="92"/>
        <v>45636</v>
      </c>
      <c r="V928" s="117" t="s">
        <v>560</v>
      </c>
      <c r="W928" s="162" t="s">
        <v>561</v>
      </c>
      <c r="X928" s="162" t="s">
        <v>561</v>
      </c>
      <c r="Y928" s="162" t="e">
        <f>VLOOKUP(G928,[4]Sheet14!$A:$A,1,0)</f>
        <v>#N/A</v>
      </c>
      <c r="Z928" s="108"/>
      <c r="AA928" s="108"/>
      <c r="AB928" s="110"/>
      <c r="AC928" s="118"/>
    </row>
    <row r="929" spans="1:29" s="126" customFormat="1" ht="10.5" x14ac:dyDescent="0.2">
      <c r="A929" s="284" t="str">
        <f t="shared" si="88"/>
        <v>L50-E-48-12-30-80-MULT-9X9POUS271247</v>
      </c>
      <c r="B929" s="365">
        <v>45625</v>
      </c>
      <c r="C929" s="120" t="s">
        <v>1752</v>
      </c>
      <c r="D929" s="278" t="s">
        <v>363</v>
      </c>
      <c r="E929" s="108" t="s">
        <v>87</v>
      </c>
      <c r="F929" s="108" t="s">
        <v>1173</v>
      </c>
      <c r="G929" s="108">
        <v>30850898</v>
      </c>
      <c r="H929" s="183">
        <v>0</v>
      </c>
      <c r="I929" s="287">
        <v>5</v>
      </c>
      <c r="J929" s="111">
        <f>VLOOKUP(G929,'[2]Seguimiento WOS TROV'!$H:$L,5,0)</f>
        <v>5</v>
      </c>
      <c r="K929" s="116">
        <f>VLOOKUP(G929,'[2]Seguimiento WOS TROV'!$H:$M,6,0)</f>
        <v>0</v>
      </c>
      <c r="L929" s="116">
        <f>VLOOKUP(G929,'[2]Seguimiento WOS TROV'!$H:$N,7,0)</f>
        <v>0</v>
      </c>
      <c r="M929" s="116">
        <f>VLOOKUP(G929,'[2]Seguimiento WOS TROV'!$H:$O,8,0)</f>
        <v>0</v>
      </c>
      <c r="N929" s="125">
        <f t="shared" si="89"/>
        <v>0</v>
      </c>
      <c r="O929" s="281">
        <f t="shared" si="90"/>
        <v>0</v>
      </c>
      <c r="P929" s="269">
        <v>0</v>
      </c>
      <c r="Q929" s="270">
        <f t="shared" si="91"/>
        <v>0</v>
      </c>
      <c r="R929" s="119">
        <v>45632</v>
      </c>
      <c r="S929" s="119"/>
      <c r="T929" s="117">
        <f t="shared" si="93"/>
        <v>45635</v>
      </c>
      <c r="U929" s="117">
        <f t="shared" si="92"/>
        <v>45636</v>
      </c>
      <c r="V929" s="117" t="s">
        <v>560</v>
      </c>
      <c r="W929" s="162" t="s">
        <v>561</v>
      </c>
      <c r="X929" s="162" t="s">
        <v>561</v>
      </c>
      <c r="Y929" s="162" t="e">
        <f>VLOOKUP(G929,[4]Sheet14!$A:$A,1,0)</f>
        <v>#N/A</v>
      </c>
      <c r="Z929" s="108"/>
      <c r="AA929" s="108"/>
      <c r="AB929" s="110"/>
      <c r="AC929" s="118"/>
    </row>
    <row r="930" spans="1:29" s="126" customFormat="1" ht="40" x14ac:dyDescent="0.2">
      <c r="A930" s="284" t="str">
        <f t="shared" si="88"/>
        <v>L50-E-48-06-40-80-MULT-ASYMPOUS271334</v>
      </c>
      <c r="B930" s="365">
        <v>45625</v>
      </c>
      <c r="C930" s="120" t="s">
        <v>922</v>
      </c>
      <c r="D930" s="278" t="s">
        <v>363</v>
      </c>
      <c r="E930" s="108" t="s">
        <v>87</v>
      </c>
      <c r="F930" s="108" t="s">
        <v>1765</v>
      </c>
      <c r="G930" s="108">
        <v>30850899</v>
      </c>
      <c r="H930" s="183">
        <v>0</v>
      </c>
      <c r="I930" s="287">
        <v>3</v>
      </c>
      <c r="J930" s="111">
        <f>VLOOKUP(G930,'[2]Seguimiento WOS TROV'!$H:$L,5,0)</f>
        <v>3</v>
      </c>
      <c r="K930" s="116">
        <f>VLOOKUP(G930,'[2]Seguimiento WOS TROV'!$H:$M,6,0)</f>
        <v>0</v>
      </c>
      <c r="L930" s="116">
        <f>VLOOKUP(G930,'[2]Seguimiento WOS TROV'!$H:$N,7,0)</f>
        <v>0</v>
      </c>
      <c r="M930" s="116">
        <f>VLOOKUP(G930,'[2]Seguimiento WOS TROV'!$H:$O,8,0)</f>
        <v>0</v>
      </c>
      <c r="N930" s="297">
        <f t="shared" si="89"/>
        <v>0</v>
      </c>
      <c r="O930" s="281">
        <f t="shared" si="90"/>
        <v>0</v>
      </c>
      <c r="P930" s="269">
        <v>135.19</v>
      </c>
      <c r="Q930" s="270">
        <f t="shared" si="91"/>
        <v>0</v>
      </c>
      <c r="R930" s="119">
        <v>45632</v>
      </c>
      <c r="S930" s="119"/>
      <c r="T930" s="117">
        <f t="shared" si="93"/>
        <v>45635</v>
      </c>
      <c r="U930" s="117">
        <f t="shared" si="92"/>
        <v>45636</v>
      </c>
      <c r="V930" s="117" t="s">
        <v>560</v>
      </c>
      <c r="W930" s="162" t="s">
        <v>561</v>
      </c>
      <c r="X930" s="162" t="s">
        <v>561</v>
      </c>
      <c r="Y930" s="162" t="e">
        <f>VLOOKUP(G930,[4]Sheet14!$A:$A,1,0)</f>
        <v>#N/A</v>
      </c>
      <c r="Z930" s="108"/>
      <c r="AA930" s="108"/>
      <c r="AB930" s="110"/>
      <c r="AC930" s="118" t="s">
        <v>1863</v>
      </c>
    </row>
    <row r="931" spans="1:29" s="126" customFormat="1" ht="10.5" x14ac:dyDescent="0.2">
      <c r="A931" s="284" t="str">
        <f t="shared" si="88"/>
        <v>L50-E-48-02-30-80-MULT-25X75POUS271323</v>
      </c>
      <c r="B931" s="365">
        <v>45625</v>
      </c>
      <c r="C931" s="120" t="s">
        <v>1766</v>
      </c>
      <c r="D931" s="278" t="s">
        <v>363</v>
      </c>
      <c r="E931" s="108" t="s">
        <v>87</v>
      </c>
      <c r="F931" s="108" t="s">
        <v>1767</v>
      </c>
      <c r="G931" s="108">
        <v>30850900</v>
      </c>
      <c r="H931" s="183">
        <v>0</v>
      </c>
      <c r="I931" s="287">
        <v>51</v>
      </c>
      <c r="J931" s="111">
        <f>VLOOKUP(G931,'[2]Seguimiento WOS TROV'!$H:$L,5,0)</f>
        <v>51</v>
      </c>
      <c r="K931" s="116">
        <f>VLOOKUP(G931,'[2]Seguimiento WOS TROV'!$H:$M,6,0)</f>
        <v>0</v>
      </c>
      <c r="L931" s="116">
        <f>VLOOKUP(G931,'[2]Seguimiento WOS TROV'!$H:$N,7,0)</f>
        <v>0</v>
      </c>
      <c r="M931" s="116">
        <f>VLOOKUP(G931,'[2]Seguimiento WOS TROV'!$H:$O,8,0)</f>
        <v>0</v>
      </c>
      <c r="N931" s="281">
        <f t="shared" si="89"/>
        <v>0</v>
      </c>
      <c r="O931" s="281">
        <f t="shared" si="90"/>
        <v>0</v>
      </c>
      <c r="P931" s="269">
        <v>130.6</v>
      </c>
      <c r="Q931" s="270">
        <f t="shared" si="91"/>
        <v>0</v>
      </c>
      <c r="R931" s="119">
        <v>45632</v>
      </c>
      <c r="S931" s="119"/>
      <c r="T931" s="117">
        <f t="shared" si="93"/>
        <v>45635</v>
      </c>
      <c r="U931" s="117">
        <f t="shared" si="92"/>
        <v>45636</v>
      </c>
      <c r="V931" s="117" t="s">
        <v>560</v>
      </c>
      <c r="W931" s="162" t="s">
        <v>561</v>
      </c>
      <c r="X931" s="162" t="s">
        <v>561</v>
      </c>
      <c r="Y931" s="162" t="e">
        <f>VLOOKUP(G931,[4]Sheet14!$A:$A,1,0)</f>
        <v>#N/A</v>
      </c>
      <c r="Z931" s="108"/>
      <c r="AA931" s="108"/>
      <c r="AB931" s="110"/>
      <c r="AC931" s="118"/>
    </row>
    <row r="932" spans="1:29" s="126" customFormat="1" ht="10.5" x14ac:dyDescent="0.2">
      <c r="A932" s="284" t="str">
        <f t="shared" si="88"/>
        <v>L50-E-48-04-40-80-MULT-9X59POUS271390</v>
      </c>
      <c r="B932" s="365">
        <v>45625</v>
      </c>
      <c r="C932" s="120" t="s">
        <v>1768</v>
      </c>
      <c r="D932" s="278" t="s">
        <v>363</v>
      </c>
      <c r="E932" s="108" t="s">
        <v>87</v>
      </c>
      <c r="F932" s="108" t="s">
        <v>1769</v>
      </c>
      <c r="G932" s="108">
        <v>30850901</v>
      </c>
      <c r="H932" s="183">
        <v>0</v>
      </c>
      <c r="I932" s="287">
        <v>5</v>
      </c>
      <c r="J932" s="111">
        <f>VLOOKUP(G932,'[2]Seguimiento WOS TROV'!$H:$L,5,0)</f>
        <v>5</v>
      </c>
      <c r="K932" s="116">
        <f>VLOOKUP(G932,'[2]Seguimiento WOS TROV'!$H:$M,6,0)</f>
        <v>0</v>
      </c>
      <c r="L932" s="116">
        <f>VLOOKUP(G932,'[2]Seguimiento WOS TROV'!$H:$N,7,0)</f>
        <v>0</v>
      </c>
      <c r="M932" s="116">
        <f>VLOOKUP(G932,'[2]Seguimiento WOS TROV'!$H:$O,8,0)</f>
        <v>0</v>
      </c>
      <c r="N932" s="281">
        <f t="shared" si="89"/>
        <v>0</v>
      </c>
      <c r="O932" s="281">
        <f t="shared" si="90"/>
        <v>0</v>
      </c>
      <c r="P932" s="269">
        <v>131.35</v>
      </c>
      <c r="Q932" s="270">
        <f t="shared" si="91"/>
        <v>0</v>
      </c>
      <c r="R932" s="119">
        <v>45632</v>
      </c>
      <c r="S932" s="119"/>
      <c r="T932" s="117">
        <f t="shared" si="93"/>
        <v>45635</v>
      </c>
      <c r="U932" s="117">
        <f t="shared" si="92"/>
        <v>45636</v>
      </c>
      <c r="V932" s="117" t="s">
        <v>560</v>
      </c>
      <c r="W932" s="162" t="s">
        <v>561</v>
      </c>
      <c r="X932" s="162" t="s">
        <v>561</v>
      </c>
      <c r="Y932" s="162" t="e">
        <f>VLOOKUP(G932,[4]Sheet14!$A:$A,1,0)</f>
        <v>#N/A</v>
      </c>
      <c r="Z932" s="108"/>
      <c r="AA932" s="108"/>
      <c r="AB932" s="110"/>
      <c r="AC932" s="118"/>
    </row>
    <row r="933" spans="1:29" s="126" customFormat="1" ht="10.5" x14ac:dyDescent="0.2">
      <c r="A933" s="284" t="str">
        <f t="shared" si="88"/>
        <v>L50-E-48-08-30-80-MULT-15X23POUS271389</v>
      </c>
      <c r="B933" s="365">
        <v>45625</v>
      </c>
      <c r="C933" s="120" t="s">
        <v>1770</v>
      </c>
      <c r="D933" s="278" t="s">
        <v>363</v>
      </c>
      <c r="E933" s="108" t="s">
        <v>87</v>
      </c>
      <c r="F933" s="108" t="s">
        <v>1771</v>
      </c>
      <c r="G933" s="108">
        <v>30850902</v>
      </c>
      <c r="H933" s="183">
        <v>0</v>
      </c>
      <c r="I933" s="287">
        <v>15</v>
      </c>
      <c r="J933" s="111">
        <f>VLOOKUP(G933,'[2]Seguimiento WOS TROV'!$H:$L,5,0)</f>
        <v>15</v>
      </c>
      <c r="K933" s="116">
        <f>VLOOKUP(G933,'[2]Seguimiento WOS TROV'!$H:$M,6,0)</f>
        <v>0</v>
      </c>
      <c r="L933" s="116">
        <f>VLOOKUP(G933,'[2]Seguimiento WOS TROV'!$H:$N,7,0)</f>
        <v>0</v>
      </c>
      <c r="M933" s="116">
        <f>VLOOKUP(G933,'[2]Seguimiento WOS TROV'!$H:$O,8,0)</f>
        <v>0</v>
      </c>
      <c r="N933" s="281">
        <f t="shared" si="89"/>
        <v>0</v>
      </c>
      <c r="O933" s="281">
        <f t="shared" si="90"/>
        <v>0</v>
      </c>
      <c r="P933" s="269">
        <v>0</v>
      </c>
      <c r="Q933" s="270">
        <f t="shared" si="91"/>
        <v>0</v>
      </c>
      <c r="R933" s="119">
        <v>45632</v>
      </c>
      <c r="S933" s="119"/>
      <c r="T933" s="117">
        <f t="shared" si="93"/>
        <v>45635</v>
      </c>
      <c r="U933" s="117">
        <f t="shared" si="92"/>
        <v>45636</v>
      </c>
      <c r="V933" s="117" t="s">
        <v>560</v>
      </c>
      <c r="W933" s="162" t="s">
        <v>561</v>
      </c>
      <c r="X933" s="162" t="s">
        <v>561</v>
      </c>
      <c r="Y933" s="162" t="e">
        <f>VLOOKUP(G933,[4]Sheet14!$A:$A,1,0)</f>
        <v>#N/A</v>
      </c>
      <c r="Z933" s="108"/>
      <c r="AA933" s="108"/>
      <c r="AB933" s="110"/>
      <c r="AC933" s="118"/>
    </row>
    <row r="934" spans="1:29" s="126" customFormat="1" ht="10.5" x14ac:dyDescent="0.2">
      <c r="A934" s="284" t="str">
        <f t="shared" si="88"/>
        <v>L50-E-48-08-30-90-MULT-9X17POUS271386</v>
      </c>
      <c r="B934" s="365">
        <v>45625</v>
      </c>
      <c r="C934" s="120" t="s">
        <v>1772</v>
      </c>
      <c r="D934" s="278" t="s">
        <v>363</v>
      </c>
      <c r="E934" s="108" t="s">
        <v>87</v>
      </c>
      <c r="F934" s="108" t="s">
        <v>1773</v>
      </c>
      <c r="G934" s="108">
        <v>30850903</v>
      </c>
      <c r="H934" s="183">
        <v>0</v>
      </c>
      <c r="I934" s="287">
        <v>12</v>
      </c>
      <c r="J934" s="111">
        <f>VLOOKUP(G934,'[2]Seguimiento WOS TROV'!$H:$L,5,0)</f>
        <v>12</v>
      </c>
      <c r="K934" s="116">
        <f>VLOOKUP(G934,'[2]Seguimiento WOS TROV'!$H:$M,6,0)</f>
        <v>0</v>
      </c>
      <c r="L934" s="116">
        <f>VLOOKUP(G934,'[2]Seguimiento WOS TROV'!$H:$N,7,0)</f>
        <v>0</v>
      </c>
      <c r="M934" s="116">
        <f>VLOOKUP(G934,'[2]Seguimiento WOS TROV'!$H:$O,8,0)</f>
        <v>0</v>
      </c>
      <c r="N934" s="281">
        <f t="shared" si="89"/>
        <v>0</v>
      </c>
      <c r="O934" s="281">
        <f t="shared" si="90"/>
        <v>0</v>
      </c>
      <c r="P934" s="269">
        <v>0</v>
      </c>
      <c r="Q934" s="270">
        <f t="shared" si="91"/>
        <v>0</v>
      </c>
      <c r="R934" s="119">
        <v>45632</v>
      </c>
      <c r="S934" s="119"/>
      <c r="T934" s="117">
        <f t="shared" si="93"/>
        <v>45635</v>
      </c>
      <c r="U934" s="117">
        <f t="shared" si="92"/>
        <v>45636</v>
      </c>
      <c r="V934" s="117" t="s">
        <v>560</v>
      </c>
      <c r="W934" s="162" t="s">
        <v>561</v>
      </c>
      <c r="X934" s="162" t="s">
        <v>561</v>
      </c>
      <c r="Y934" s="162" t="e">
        <f>VLOOKUP(G934,[4]Sheet14!$A:$A,1,0)</f>
        <v>#N/A</v>
      </c>
      <c r="Z934" s="108"/>
      <c r="AA934" s="108"/>
      <c r="AB934" s="110"/>
      <c r="AC934" s="118"/>
    </row>
    <row r="935" spans="1:29" s="126" customFormat="1" ht="10.5" x14ac:dyDescent="0.2">
      <c r="A935" s="284" t="str">
        <f t="shared" si="88"/>
        <v>L50-E-48-10-40-80-MULT-25X75POUS271381</v>
      </c>
      <c r="B935" s="365">
        <v>45625</v>
      </c>
      <c r="C935" s="120" t="s">
        <v>1774</v>
      </c>
      <c r="D935" s="278" t="s">
        <v>363</v>
      </c>
      <c r="E935" s="108" t="s">
        <v>87</v>
      </c>
      <c r="F935" s="108" t="s">
        <v>1775</v>
      </c>
      <c r="G935" s="108">
        <v>30850904</v>
      </c>
      <c r="H935" s="183">
        <v>0</v>
      </c>
      <c r="I935" s="287">
        <v>4</v>
      </c>
      <c r="J935" s="111">
        <f>VLOOKUP(G935,'[2]Seguimiento WOS TROV'!$H:$L,5,0)</f>
        <v>4</v>
      </c>
      <c r="K935" s="116">
        <f>VLOOKUP(G935,'[2]Seguimiento WOS TROV'!$H:$M,6,0)</f>
        <v>0</v>
      </c>
      <c r="L935" s="116">
        <f>VLOOKUP(G935,'[2]Seguimiento WOS TROV'!$H:$N,7,0)</f>
        <v>0</v>
      </c>
      <c r="M935" s="116">
        <f>VLOOKUP(G935,'[2]Seguimiento WOS TROV'!$H:$O,8,0)</f>
        <v>0</v>
      </c>
      <c r="N935" s="281">
        <f t="shared" si="89"/>
        <v>0</v>
      </c>
      <c r="O935" s="281">
        <f t="shared" si="90"/>
        <v>0</v>
      </c>
      <c r="P935" s="269">
        <v>0</v>
      </c>
      <c r="Q935" s="270">
        <f t="shared" si="91"/>
        <v>0</v>
      </c>
      <c r="R935" s="119">
        <v>45632</v>
      </c>
      <c r="S935" s="119"/>
      <c r="T935" s="117">
        <f t="shared" si="93"/>
        <v>45635</v>
      </c>
      <c r="U935" s="117">
        <f t="shared" si="92"/>
        <v>45636</v>
      </c>
      <c r="V935" s="117" t="s">
        <v>560</v>
      </c>
      <c r="W935" s="162" t="s">
        <v>561</v>
      </c>
      <c r="X935" s="162" t="s">
        <v>561</v>
      </c>
      <c r="Y935" s="162" t="e">
        <f>VLOOKUP(G935,[4]Sheet14!$A:$A,1,0)</f>
        <v>#N/A</v>
      </c>
      <c r="Z935" s="108"/>
      <c r="AA935" s="108"/>
      <c r="AB935" s="110"/>
      <c r="AC935" s="118"/>
    </row>
    <row r="936" spans="1:29" s="126" customFormat="1" ht="10.5" x14ac:dyDescent="0.2">
      <c r="A936" s="284" t="str">
        <f t="shared" si="88"/>
        <v>L50-E-48-12-30-90-MULT-25X45POUS271388</v>
      </c>
      <c r="B936" s="365">
        <v>45625</v>
      </c>
      <c r="C936" s="120" t="s">
        <v>1776</v>
      </c>
      <c r="D936" s="278" t="s">
        <v>363</v>
      </c>
      <c r="E936" s="108" t="s">
        <v>87</v>
      </c>
      <c r="F936" s="108" t="s">
        <v>1777</v>
      </c>
      <c r="G936" s="108">
        <v>30850913</v>
      </c>
      <c r="H936" s="183">
        <v>0</v>
      </c>
      <c r="I936" s="287">
        <v>1</v>
      </c>
      <c r="J936" s="111">
        <f>VLOOKUP(G936,'[2]Seguimiento WOS TROV'!$H:$L,5,0)</f>
        <v>1</v>
      </c>
      <c r="K936" s="116">
        <f>VLOOKUP(G936,'[2]Seguimiento WOS TROV'!$H:$M,6,0)</f>
        <v>0</v>
      </c>
      <c r="L936" s="116">
        <f>VLOOKUP(G936,'[2]Seguimiento WOS TROV'!$H:$N,7,0)</f>
        <v>0</v>
      </c>
      <c r="M936" s="116">
        <f>VLOOKUP(G936,'[2]Seguimiento WOS TROV'!$H:$O,8,0)</f>
        <v>0</v>
      </c>
      <c r="N936" s="125">
        <f t="shared" si="89"/>
        <v>0</v>
      </c>
      <c r="O936" s="281">
        <f t="shared" si="90"/>
        <v>0</v>
      </c>
      <c r="P936" s="269">
        <v>0</v>
      </c>
      <c r="Q936" s="270">
        <f t="shared" si="91"/>
        <v>0</v>
      </c>
      <c r="R936" s="119">
        <v>45632</v>
      </c>
      <c r="S936" s="119"/>
      <c r="T936" s="117">
        <f t="shared" si="93"/>
        <v>45635</v>
      </c>
      <c r="U936" s="117">
        <f t="shared" si="92"/>
        <v>45636</v>
      </c>
      <c r="V936" s="117" t="s">
        <v>560</v>
      </c>
      <c r="W936" s="162" t="s">
        <v>561</v>
      </c>
      <c r="X936" s="162" t="s">
        <v>561</v>
      </c>
      <c r="Y936" s="162" t="e">
        <f>VLOOKUP(G936,[4]Sheet14!$A:$A,1,0)</f>
        <v>#N/A</v>
      </c>
      <c r="Z936" s="108"/>
      <c r="AA936" s="108"/>
      <c r="AB936" s="110"/>
      <c r="AC936" s="118"/>
    </row>
    <row r="937" spans="1:29" s="126" customFormat="1" ht="10.5" x14ac:dyDescent="0.2">
      <c r="A937" s="284" t="str">
        <f t="shared" si="88"/>
        <v>L50-E-48-04-40-80-MULT-45X15POUS271499</v>
      </c>
      <c r="B937" s="365">
        <v>45625</v>
      </c>
      <c r="C937" s="120" t="s">
        <v>1778</v>
      </c>
      <c r="D937" s="278" t="s">
        <v>363</v>
      </c>
      <c r="E937" s="108" t="s">
        <v>87</v>
      </c>
      <c r="F937" s="108" t="s">
        <v>1779</v>
      </c>
      <c r="G937" s="108">
        <v>30850905</v>
      </c>
      <c r="H937" s="183">
        <v>0</v>
      </c>
      <c r="I937" s="287">
        <v>2</v>
      </c>
      <c r="J937" s="111">
        <f>VLOOKUP(G937,'[2]Seguimiento WOS TROV'!$H:$L,5,0)</f>
        <v>2</v>
      </c>
      <c r="K937" s="116">
        <f>VLOOKUP(G937,'[2]Seguimiento WOS TROV'!$H:$M,6,0)</f>
        <v>0</v>
      </c>
      <c r="L937" s="116">
        <f>VLOOKUP(G937,'[2]Seguimiento WOS TROV'!$H:$N,7,0)</f>
        <v>0</v>
      </c>
      <c r="M937" s="116">
        <f>VLOOKUP(G937,'[2]Seguimiento WOS TROV'!$H:$O,8,0)</f>
        <v>0</v>
      </c>
      <c r="N937" s="125">
        <f t="shared" si="89"/>
        <v>0</v>
      </c>
      <c r="O937" s="281">
        <f t="shared" si="90"/>
        <v>0</v>
      </c>
      <c r="P937" s="269">
        <v>0</v>
      </c>
      <c r="Q937" s="270">
        <f t="shared" si="91"/>
        <v>0</v>
      </c>
      <c r="R937" s="119">
        <v>45632</v>
      </c>
      <c r="S937" s="119"/>
      <c r="T937" s="117">
        <f t="shared" si="93"/>
        <v>45635</v>
      </c>
      <c r="U937" s="117">
        <f t="shared" si="92"/>
        <v>45636</v>
      </c>
      <c r="V937" s="117" t="s">
        <v>560</v>
      </c>
      <c r="W937" s="162" t="s">
        <v>561</v>
      </c>
      <c r="X937" s="162" t="s">
        <v>561</v>
      </c>
      <c r="Y937" s="162" t="e">
        <f>VLOOKUP(G937,[4]Sheet14!$A:$A,1,0)</f>
        <v>#N/A</v>
      </c>
      <c r="Z937" s="108"/>
      <c r="AA937" s="108"/>
      <c r="AB937" s="110"/>
      <c r="AC937" s="118"/>
    </row>
    <row r="938" spans="1:29" s="126" customFormat="1" ht="10.5" x14ac:dyDescent="0.2">
      <c r="A938" s="284" t="str">
        <f t="shared" si="88"/>
        <v>L50-E-48-06-30-90-MULT-25X25POUS271495</v>
      </c>
      <c r="B938" s="365">
        <v>45625</v>
      </c>
      <c r="C938" s="120" t="s">
        <v>991</v>
      </c>
      <c r="D938" s="278" t="s">
        <v>363</v>
      </c>
      <c r="E938" s="108" t="s">
        <v>87</v>
      </c>
      <c r="F938" s="108" t="s">
        <v>1726</v>
      </c>
      <c r="G938" s="108">
        <v>30850906</v>
      </c>
      <c r="H938" s="183">
        <v>0</v>
      </c>
      <c r="I938" s="287">
        <v>6</v>
      </c>
      <c r="J938" s="111">
        <f>VLOOKUP(G938,'[2]Seguimiento WOS TROV'!$H:$L,5,0)</f>
        <v>6</v>
      </c>
      <c r="K938" s="116">
        <f>VLOOKUP(G938,'[2]Seguimiento WOS TROV'!$H:$M,6,0)</f>
        <v>0</v>
      </c>
      <c r="L938" s="116">
        <f>VLOOKUP(G938,'[2]Seguimiento WOS TROV'!$H:$N,7,0)</f>
        <v>0</v>
      </c>
      <c r="M938" s="116">
        <f>VLOOKUP(G938,'[2]Seguimiento WOS TROV'!$H:$O,8,0)</f>
        <v>0</v>
      </c>
      <c r="N938" s="125">
        <f t="shared" si="89"/>
        <v>0</v>
      </c>
      <c r="O938" s="281">
        <f t="shared" si="90"/>
        <v>0</v>
      </c>
      <c r="P938" s="269">
        <v>0</v>
      </c>
      <c r="Q938" s="270">
        <f t="shared" si="91"/>
        <v>0</v>
      </c>
      <c r="R938" s="119">
        <v>45632</v>
      </c>
      <c r="S938" s="119"/>
      <c r="T938" s="117">
        <f t="shared" si="93"/>
        <v>45635</v>
      </c>
      <c r="U938" s="117">
        <f t="shared" si="92"/>
        <v>45636</v>
      </c>
      <c r="V938" s="117" t="s">
        <v>560</v>
      </c>
      <c r="W938" s="162" t="s">
        <v>561</v>
      </c>
      <c r="X938" s="162" t="s">
        <v>561</v>
      </c>
      <c r="Y938" s="162" t="e">
        <f>VLOOKUP(G938,[4]Sheet14!$A:$A,1,0)</f>
        <v>#N/A</v>
      </c>
      <c r="Z938" s="108"/>
      <c r="AA938" s="108"/>
      <c r="AB938" s="110"/>
      <c r="AC938" s="118"/>
    </row>
    <row r="939" spans="1:29" s="126" customFormat="1" ht="40" x14ac:dyDescent="0.2">
      <c r="A939" s="284" t="str">
        <f t="shared" si="88"/>
        <v>L50-E-48-06-30-90-MULT-ASYMPOUS271495</v>
      </c>
      <c r="B939" s="365">
        <v>45625</v>
      </c>
      <c r="C939" s="120" t="s">
        <v>1780</v>
      </c>
      <c r="D939" s="278" t="s">
        <v>363</v>
      </c>
      <c r="E939" s="108" t="s">
        <v>87</v>
      </c>
      <c r="F939" s="108" t="s">
        <v>1726</v>
      </c>
      <c r="G939" s="108">
        <v>30850907</v>
      </c>
      <c r="H939" s="183">
        <v>0</v>
      </c>
      <c r="I939" s="287">
        <v>3</v>
      </c>
      <c r="J939" s="111">
        <f>VLOOKUP(G939,'[2]Seguimiento WOS TROV'!$H:$L,5,0)</f>
        <v>3</v>
      </c>
      <c r="K939" s="116">
        <f>VLOOKUP(G939,'[2]Seguimiento WOS TROV'!$H:$M,6,0)</f>
        <v>0</v>
      </c>
      <c r="L939" s="116">
        <f>VLOOKUP(G939,'[2]Seguimiento WOS TROV'!$H:$N,7,0)</f>
        <v>0</v>
      </c>
      <c r="M939" s="116">
        <f>VLOOKUP(G939,'[2]Seguimiento WOS TROV'!$H:$O,8,0)</f>
        <v>0</v>
      </c>
      <c r="N939" s="125">
        <f t="shared" si="89"/>
        <v>0</v>
      </c>
      <c r="O939" s="281">
        <f t="shared" si="90"/>
        <v>0</v>
      </c>
      <c r="P939" s="269">
        <v>133.15</v>
      </c>
      <c r="Q939" s="270">
        <f t="shared" si="91"/>
        <v>0</v>
      </c>
      <c r="R939" s="119">
        <v>45632</v>
      </c>
      <c r="S939" s="119"/>
      <c r="T939" s="117">
        <f t="shared" si="93"/>
        <v>45635</v>
      </c>
      <c r="U939" s="117">
        <f t="shared" si="92"/>
        <v>45636</v>
      </c>
      <c r="V939" s="117" t="s">
        <v>560</v>
      </c>
      <c r="W939" s="162" t="s">
        <v>561</v>
      </c>
      <c r="X939" s="162" t="s">
        <v>561</v>
      </c>
      <c r="Y939" s="162" t="e">
        <f>VLOOKUP(G939,[4]Sheet14!$A:$A,1,0)</f>
        <v>#N/A</v>
      </c>
      <c r="Z939" s="108"/>
      <c r="AA939" s="108"/>
      <c r="AB939" s="110"/>
      <c r="AC939" s="118" t="s">
        <v>1863</v>
      </c>
    </row>
    <row r="940" spans="1:29" s="126" customFormat="1" ht="40" x14ac:dyDescent="0.2">
      <c r="A940" s="284" t="str">
        <f t="shared" si="88"/>
        <v>L50-E-48-12-40-80-MULT-ASYMPOUS271505</v>
      </c>
      <c r="B940" s="365">
        <v>45625</v>
      </c>
      <c r="C940" s="120" t="s">
        <v>1781</v>
      </c>
      <c r="D940" s="278" t="s">
        <v>363</v>
      </c>
      <c r="E940" s="108" t="s">
        <v>87</v>
      </c>
      <c r="F940" s="108" t="s">
        <v>1782</v>
      </c>
      <c r="G940" s="108">
        <v>30850908</v>
      </c>
      <c r="H940" s="183">
        <v>0</v>
      </c>
      <c r="I940" s="287">
        <v>2</v>
      </c>
      <c r="J940" s="111">
        <f>VLOOKUP(G940,'[2]Seguimiento WOS TROV'!$H:$L,5,0)</f>
        <v>2</v>
      </c>
      <c r="K940" s="116">
        <f>VLOOKUP(G940,'[2]Seguimiento WOS TROV'!$H:$M,6,0)</f>
        <v>0</v>
      </c>
      <c r="L940" s="116">
        <f>VLOOKUP(G940,'[2]Seguimiento WOS TROV'!$H:$N,7,0)</f>
        <v>0</v>
      </c>
      <c r="M940" s="116">
        <f>VLOOKUP(G940,'[2]Seguimiento WOS TROV'!$H:$O,8,0)</f>
        <v>0</v>
      </c>
      <c r="N940" s="125">
        <f t="shared" si="89"/>
        <v>0</v>
      </c>
      <c r="O940" s="281">
        <f t="shared" si="90"/>
        <v>0</v>
      </c>
      <c r="P940" s="269">
        <v>0</v>
      </c>
      <c r="Q940" s="270">
        <f t="shared" si="91"/>
        <v>0</v>
      </c>
      <c r="R940" s="119">
        <v>45632</v>
      </c>
      <c r="S940" s="119"/>
      <c r="T940" s="117">
        <f t="shared" si="93"/>
        <v>45635</v>
      </c>
      <c r="U940" s="117">
        <f t="shared" si="92"/>
        <v>45636</v>
      </c>
      <c r="V940" s="117" t="s">
        <v>560</v>
      </c>
      <c r="W940" s="162" t="s">
        <v>561</v>
      </c>
      <c r="X940" s="162" t="s">
        <v>561</v>
      </c>
      <c r="Y940" s="162" t="e">
        <f>VLOOKUP(G940,[4]Sheet14!$A:$A,1,0)</f>
        <v>#N/A</v>
      </c>
      <c r="Z940" s="108"/>
      <c r="AA940" s="108"/>
      <c r="AB940" s="110"/>
      <c r="AC940" s="118" t="s">
        <v>1863</v>
      </c>
    </row>
    <row r="941" spans="1:29" s="126" customFormat="1" ht="10.5" x14ac:dyDescent="0.2">
      <c r="A941" s="284" t="str">
        <f t="shared" si="88"/>
        <v>L50-E-48-08-30-80-MULT-25X25POUS271411</v>
      </c>
      <c r="B941" s="365">
        <v>45625</v>
      </c>
      <c r="C941" s="120" t="s">
        <v>1746</v>
      </c>
      <c r="D941" s="278" t="s">
        <v>363</v>
      </c>
      <c r="E941" s="108" t="s">
        <v>87</v>
      </c>
      <c r="F941" s="108" t="s">
        <v>1783</v>
      </c>
      <c r="G941" s="108">
        <v>30850909</v>
      </c>
      <c r="H941" s="183">
        <v>0</v>
      </c>
      <c r="I941" s="287">
        <v>1</v>
      </c>
      <c r="J941" s="111">
        <f>VLOOKUP(G941,'[2]Seguimiento WOS TROV'!$H:$L,5,0)</f>
        <v>1</v>
      </c>
      <c r="K941" s="116">
        <f>VLOOKUP(G941,'[2]Seguimiento WOS TROV'!$H:$M,6,0)</f>
        <v>0</v>
      </c>
      <c r="L941" s="116">
        <f>VLOOKUP(G941,'[2]Seguimiento WOS TROV'!$H:$N,7,0)</f>
        <v>0</v>
      </c>
      <c r="M941" s="116">
        <f>VLOOKUP(G941,'[2]Seguimiento WOS TROV'!$H:$O,8,0)</f>
        <v>0</v>
      </c>
      <c r="N941" s="125">
        <f t="shared" si="89"/>
        <v>0</v>
      </c>
      <c r="O941" s="281">
        <f t="shared" si="90"/>
        <v>0</v>
      </c>
      <c r="P941" s="269">
        <v>0</v>
      </c>
      <c r="Q941" s="270">
        <f t="shared" si="91"/>
        <v>0</v>
      </c>
      <c r="R941" s="119">
        <v>45632</v>
      </c>
      <c r="S941" s="119"/>
      <c r="T941" s="117">
        <f t="shared" si="93"/>
        <v>45635</v>
      </c>
      <c r="U941" s="117">
        <f t="shared" si="92"/>
        <v>45636</v>
      </c>
      <c r="V941" s="117" t="s">
        <v>560</v>
      </c>
      <c r="W941" s="162" t="s">
        <v>561</v>
      </c>
      <c r="X941" s="162" t="s">
        <v>561</v>
      </c>
      <c r="Y941" s="162" t="e">
        <f>VLOOKUP(G941,[4]Sheet14!$A:$A,1,0)</f>
        <v>#N/A</v>
      </c>
      <c r="Z941" s="108"/>
      <c r="AA941" s="108"/>
      <c r="AB941" s="110"/>
      <c r="AC941" s="118"/>
    </row>
    <row r="942" spans="1:29" s="126" customFormat="1" ht="10.5" x14ac:dyDescent="0.2">
      <c r="A942" s="284" t="str">
        <f t="shared" si="88"/>
        <v>L50-E-48-12-27-80-MULT-9X59POUS271438</v>
      </c>
      <c r="B942" s="365">
        <v>45625</v>
      </c>
      <c r="C942" s="120" t="s">
        <v>1758</v>
      </c>
      <c r="D942" s="278" t="s">
        <v>363</v>
      </c>
      <c r="E942" s="108" t="s">
        <v>87</v>
      </c>
      <c r="F942" s="108" t="s">
        <v>1784</v>
      </c>
      <c r="G942" s="108">
        <v>30850910</v>
      </c>
      <c r="H942" s="183">
        <v>0</v>
      </c>
      <c r="I942" s="287">
        <v>1</v>
      </c>
      <c r="J942" s="111">
        <f>VLOOKUP(G942,'[2]Seguimiento WOS TROV'!$H:$L,5,0)</f>
        <v>1</v>
      </c>
      <c r="K942" s="116">
        <f>VLOOKUP(G942,'[2]Seguimiento WOS TROV'!$H:$M,6,0)</f>
        <v>0</v>
      </c>
      <c r="L942" s="116">
        <f>VLOOKUP(G942,'[2]Seguimiento WOS TROV'!$H:$N,7,0)</f>
        <v>0</v>
      </c>
      <c r="M942" s="116">
        <f>VLOOKUP(G942,'[2]Seguimiento WOS TROV'!$H:$O,8,0)</f>
        <v>0</v>
      </c>
      <c r="N942" s="125">
        <f t="shared" si="89"/>
        <v>0</v>
      </c>
      <c r="O942" s="281">
        <f t="shared" si="90"/>
        <v>0</v>
      </c>
      <c r="P942" s="269">
        <v>0</v>
      </c>
      <c r="Q942" s="270">
        <f t="shared" si="91"/>
        <v>0</v>
      </c>
      <c r="R942" s="119">
        <v>45632</v>
      </c>
      <c r="S942" s="119"/>
      <c r="T942" s="117">
        <f t="shared" si="93"/>
        <v>45635</v>
      </c>
      <c r="U942" s="117">
        <f t="shared" si="92"/>
        <v>45636</v>
      </c>
      <c r="V942" s="117" t="s">
        <v>560</v>
      </c>
      <c r="W942" s="162" t="s">
        <v>561</v>
      </c>
      <c r="X942" s="162" t="s">
        <v>561</v>
      </c>
      <c r="Y942" s="162" t="e">
        <f>VLOOKUP(G942,[4]Sheet14!$A:$A,1,0)</f>
        <v>#N/A</v>
      </c>
      <c r="Z942" s="108"/>
      <c r="AA942" s="108"/>
      <c r="AB942" s="110"/>
      <c r="AC942" s="118"/>
    </row>
    <row r="943" spans="1:29" s="126" customFormat="1" ht="10.5" x14ac:dyDescent="0.2">
      <c r="A943" s="284" t="str">
        <f t="shared" si="88"/>
        <v>L50-E-48-12-27-80-MULT-9X9POUS271524</v>
      </c>
      <c r="B943" s="365">
        <v>45625</v>
      </c>
      <c r="C943" s="120" t="s">
        <v>277</v>
      </c>
      <c r="D943" s="278" t="s">
        <v>363</v>
      </c>
      <c r="E943" s="108" t="s">
        <v>87</v>
      </c>
      <c r="F943" s="108" t="s">
        <v>1785</v>
      </c>
      <c r="G943" s="108">
        <v>30850911</v>
      </c>
      <c r="H943" s="183">
        <v>0</v>
      </c>
      <c r="I943" s="287">
        <v>1</v>
      </c>
      <c r="J943" s="111">
        <f>VLOOKUP(G943,'[2]Seguimiento WOS TROV'!$H:$L,5,0)</f>
        <v>1</v>
      </c>
      <c r="K943" s="116">
        <f>VLOOKUP(G943,'[2]Seguimiento WOS TROV'!$H:$M,6,0)</f>
        <v>0</v>
      </c>
      <c r="L943" s="116">
        <f>VLOOKUP(G943,'[2]Seguimiento WOS TROV'!$H:$N,7,0)</f>
        <v>0</v>
      </c>
      <c r="M943" s="116">
        <f>VLOOKUP(G943,'[2]Seguimiento WOS TROV'!$H:$O,8,0)</f>
        <v>0</v>
      </c>
      <c r="N943" s="125">
        <f t="shared" si="89"/>
        <v>0</v>
      </c>
      <c r="O943" s="281">
        <f t="shared" si="90"/>
        <v>0</v>
      </c>
      <c r="P943" s="269">
        <v>0</v>
      </c>
      <c r="Q943" s="270">
        <f t="shared" si="91"/>
        <v>0</v>
      </c>
      <c r="R943" s="119">
        <v>45632</v>
      </c>
      <c r="S943" s="119"/>
      <c r="T943" s="117">
        <f t="shared" si="93"/>
        <v>45635</v>
      </c>
      <c r="U943" s="117">
        <f t="shared" si="92"/>
        <v>45636</v>
      </c>
      <c r="V943" s="117" t="s">
        <v>560</v>
      </c>
      <c r="W943" s="162" t="s">
        <v>561</v>
      </c>
      <c r="X943" s="162" t="s">
        <v>561</v>
      </c>
      <c r="Y943" s="162" t="e">
        <f>VLOOKUP(G943,[4]Sheet14!$A:$A,1,0)</f>
        <v>#N/A</v>
      </c>
      <c r="Z943" s="108"/>
      <c r="AA943" s="108"/>
      <c r="AB943" s="110"/>
      <c r="AC943" s="118"/>
    </row>
    <row r="944" spans="1:29" s="126" customFormat="1" ht="10.5" x14ac:dyDescent="0.2">
      <c r="A944" s="284" t="str">
        <f t="shared" si="88"/>
        <v>L50-E-48-12-30-80-MULT-40X60POUS271555</v>
      </c>
      <c r="B944" s="365">
        <v>45625</v>
      </c>
      <c r="C944" s="120" t="s">
        <v>1176</v>
      </c>
      <c r="D944" s="278" t="s">
        <v>363</v>
      </c>
      <c r="E944" s="108" t="s">
        <v>87</v>
      </c>
      <c r="F944" s="108" t="s">
        <v>1786</v>
      </c>
      <c r="G944" s="108">
        <v>30850912</v>
      </c>
      <c r="H944" s="183">
        <v>0</v>
      </c>
      <c r="I944" s="287">
        <v>32</v>
      </c>
      <c r="J944" s="111">
        <f>VLOOKUP(G944,'[2]Seguimiento WOS TROV'!$H:$L,5,0)</f>
        <v>32</v>
      </c>
      <c r="K944" s="116">
        <f>VLOOKUP(G944,'[2]Seguimiento WOS TROV'!$H:$M,6,0)</f>
        <v>0</v>
      </c>
      <c r="L944" s="116">
        <f>VLOOKUP(G944,'[2]Seguimiento WOS TROV'!$H:$N,7,0)</f>
        <v>0</v>
      </c>
      <c r="M944" s="116">
        <f>VLOOKUP(G944,'[2]Seguimiento WOS TROV'!$H:$O,8,0)</f>
        <v>0</v>
      </c>
      <c r="N944" s="125">
        <f t="shared" si="89"/>
        <v>0</v>
      </c>
      <c r="O944" s="281">
        <f t="shared" si="90"/>
        <v>0</v>
      </c>
      <c r="P944" s="269">
        <v>0</v>
      </c>
      <c r="Q944" s="270">
        <f t="shared" si="91"/>
        <v>0</v>
      </c>
      <c r="R944" s="119">
        <v>45632</v>
      </c>
      <c r="S944" s="119"/>
      <c r="T944" s="117">
        <f t="shared" si="93"/>
        <v>45635</v>
      </c>
      <c r="U944" s="117">
        <f t="shared" si="92"/>
        <v>45636</v>
      </c>
      <c r="V944" s="117" t="s">
        <v>560</v>
      </c>
      <c r="W944" s="162" t="s">
        <v>561</v>
      </c>
      <c r="X944" s="162" t="s">
        <v>561</v>
      </c>
      <c r="Y944" s="162" t="e">
        <f>VLOOKUP(G944,[4]Sheet14!$A:$A,1,0)</f>
        <v>#N/A</v>
      </c>
      <c r="Z944" s="108"/>
      <c r="AA944" s="108"/>
      <c r="AB944" s="110"/>
      <c r="AC944" s="118"/>
    </row>
    <row r="945" spans="1:29" s="126" customFormat="1" ht="10.5" x14ac:dyDescent="0.2">
      <c r="A945" s="284" t="str">
        <f t="shared" si="88"/>
        <v>L50-I-12-08-27-90-MULT-9x29POUS270038</v>
      </c>
      <c r="B945" s="292">
        <v>45544</v>
      </c>
      <c r="C945" s="120" t="s">
        <v>118</v>
      </c>
      <c r="D945" s="278" t="s">
        <v>361</v>
      </c>
      <c r="E945" s="108" t="s">
        <v>87</v>
      </c>
      <c r="F945" s="108" t="s">
        <v>126</v>
      </c>
      <c r="G945" s="108">
        <v>30850045</v>
      </c>
      <c r="H945" s="183">
        <v>0</v>
      </c>
      <c r="I945" s="287">
        <v>10</v>
      </c>
      <c r="J945" s="111">
        <f>VLOOKUP(G945,'[2]Seguimiento WOS TROV'!$H:$L,5,0)</f>
        <v>10</v>
      </c>
      <c r="K945" s="116">
        <f>VLOOKUP(G945,'[2]Seguimiento WOS TROV'!$H:$M,6,0)</f>
        <v>0</v>
      </c>
      <c r="L945" s="116">
        <f>VLOOKUP(G945,'[2]Seguimiento WOS TROV'!$H:$N,7,0)</f>
        <v>0</v>
      </c>
      <c r="M945" s="116">
        <f>VLOOKUP(G945,'[2]Seguimiento WOS TROV'!$H:$O,8,0)</f>
        <v>0</v>
      </c>
      <c r="N945" s="125">
        <f t="shared" si="89"/>
        <v>0</v>
      </c>
      <c r="O945" s="281">
        <f t="shared" si="90"/>
        <v>0</v>
      </c>
      <c r="P945" s="269">
        <v>48.6</v>
      </c>
      <c r="Q945" s="270">
        <f t="shared" si="91"/>
        <v>0</v>
      </c>
      <c r="R945" s="119">
        <v>45635</v>
      </c>
      <c r="S945" s="119"/>
      <c r="T945" s="117">
        <f t="shared" si="93"/>
        <v>45636</v>
      </c>
      <c r="U945" s="117">
        <f t="shared" si="92"/>
        <v>45637</v>
      </c>
      <c r="V945" s="117" t="s">
        <v>560</v>
      </c>
      <c r="W945" s="162" t="s">
        <v>561</v>
      </c>
      <c r="X945" s="162" t="s">
        <v>561</v>
      </c>
      <c r="Y945" s="162">
        <f>VLOOKUP(G945,[4]Sheet14!$A:$A,1,0)</f>
        <v>30850045</v>
      </c>
      <c r="Z945" s="108"/>
      <c r="AA945" s="108"/>
      <c r="AB945" s="108"/>
      <c r="AC945" s="118"/>
    </row>
    <row r="946" spans="1:29" s="126" customFormat="1" ht="10.5" x14ac:dyDescent="0.2">
      <c r="A946" s="284" t="str">
        <f t="shared" si="88"/>
        <v>L50-I-48-10-30-80-MULT-25X33POUS270170</v>
      </c>
      <c r="B946" s="292">
        <v>45548</v>
      </c>
      <c r="C946" s="120" t="s">
        <v>1208</v>
      </c>
      <c r="D946" s="278" t="s">
        <v>365</v>
      </c>
      <c r="E946" s="108" t="s">
        <v>87</v>
      </c>
      <c r="F946" s="108" t="s">
        <v>225</v>
      </c>
      <c r="G946" s="108">
        <v>30850067</v>
      </c>
      <c r="H946" s="183">
        <v>0</v>
      </c>
      <c r="I946" s="287">
        <v>24</v>
      </c>
      <c r="J946" s="111">
        <f>VLOOKUP(G946,'[2]Seguimiento WOS TROV'!$H:$L,5,0)</f>
        <v>24</v>
      </c>
      <c r="K946" s="116">
        <f>VLOOKUP(G946,'[2]Seguimiento WOS TROV'!$H:$M,6,0)</f>
        <v>0</v>
      </c>
      <c r="L946" s="116">
        <f>VLOOKUP(G946,'[2]Seguimiento WOS TROV'!$H:$N,7,0)</f>
        <v>0</v>
      </c>
      <c r="M946" s="116">
        <f>VLOOKUP(G946,'[2]Seguimiento WOS TROV'!$H:$O,8,0)</f>
        <v>0</v>
      </c>
      <c r="N946" s="125">
        <f t="shared" si="89"/>
        <v>0</v>
      </c>
      <c r="O946" s="281">
        <f t="shared" si="90"/>
        <v>0</v>
      </c>
      <c r="P946" s="269">
        <v>130.75</v>
      </c>
      <c r="Q946" s="270">
        <f t="shared" si="91"/>
        <v>0</v>
      </c>
      <c r="R946" s="119">
        <v>45635</v>
      </c>
      <c r="S946" s="119"/>
      <c r="T946" s="117">
        <f t="shared" si="93"/>
        <v>45636</v>
      </c>
      <c r="U946" s="117">
        <f t="shared" si="92"/>
        <v>45637</v>
      </c>
      <c r="V946" s="117" t="s">
        <v>560</v>
      </c>
      <c r="W946" s="162" t="s">
        <v>561</v>
      </c>
      <c r="X946" s="162" t="s">
        <v>561</v>
      </c>
      <c r="Y946" s="162">
        <f>VLOOKUP(G946,[4]Sheet14!$A:$A,1,0)</f>
        <v>30850067</v>
      </c>
      <c r="Z946" s="108"/>
      <c r="AA946" s="108"/>
      <c r="AB946" s="108"/>
      <c r="AC946" s="118"/>
    </row>
    <row r="947" spans="1:29" s="126" customFormat="1" ht="10.5" x14ac:dyDescent="0.2">
      <c r="A947" s="284" t="str">
        <f t="shared" si="88"/>
        <v>L50-E-48-04-30-80-MULT-120POUS270127</v>
      </c>
      <c r="B947" s="292">
        <v>45548</v>
      </c>
      <c r="C947" s="120" t="s">
        <v>204</v>
      </c>
      <c r="D947" s="278" t="s">
        <v>363</v>
      </c>
      <c r="E947" s="108" t="s">
        <v>87</v>
      </c>
      <c r="F947" s="108" t="s">
        <v>217</v>
      </c>
      <c r="G947" s="108">
        <v>30850058</v>
      </c>
      <c r="H947" s="183">
        <v>0</v>
      </c>
      <c r="I947" s="287">
        <v>26</v>
      </c>
      <c r="J947" s="111">
        <f>VLOOKUP(G947,'[2]Seguimiento WOS TROV'!$H:$L,5,0)</f>
        <v>26</v>
      </c>
      <c r="K947" s="116">
        <f>VLOOKUP(G947,'[2]Seguimiento WOS TROV'!$H:$M,6,0)</f>
        <v>0</v>
      </c>
      <c r="L947" s="116">
        <f>VLOOKUP(G947,'[2]Seguimiento WOS TROV'!$H:$N,7,0)</f>
        <v>0</v>
      </c>
      <c r="M947" s="116">
        <f>VLOOKUP(G947,'[2]Seguimiento WOS TROV'!$H:$O,8,0)</f>
        <v>0</v>
      </c>
      <c r="N947" s="125">
        <f t="shared" si="89"/>
        <v>0</v>
      </c>
      <c r="O947" s="281">
        <f t="shared" si="90"/>
        <v>0</v>
      </c>
      <c r="P947" s="269">
        <v>126.29</v>
      </c>
      <c r="Q947" s="270">
        <f t="shared" si="91"/>
        <v>0</v>
      </c>
      <c r="R947" s="119">
        <v>45635</v>
      </c>
      <c r="S947" s="119"/>
      <c r="T947" s="117">
        <f t="shared" si="93"/>
        <v>45636</v>
      </c>
      <c r="U947" s="117">
        <f t="shared" si="92"/>
        <v>45637</v>
      </c>
      <c r="V947" s="117" t="s">
        <v>560</v>
      </c>
      <c r="W947" s="162" t="s">
        <v>561</v>
      </c>
      <c r="X947" s="162" t="s">
        <v>561</v>
      </c>
      <c r="Y947" s="162">
        <f>VLOOKUP(G947,[4]Sheet14!$A:$A,1,0)</f>
        <v>30850058</v>
      </c>
      <c r="Z947" s="108"/>
      <c r="AA947" s="108"/>
      <c r="AB947" s="108"/>
      <c r="AC947" s="118"/>
    </row>
    <row r="948" spans="1:29" s="126" customFormat="1" ht="10.5" x14ac:dyDescent="0.2">
      <c r="A948" s="284" t="str">
        <f t="shared" si="88"/>
        <v>L50-I-12-06-22-80-MULT-9X29POUS269994</v>
      </c>
      <c r="B948" s="292">
        <v>45560</v>
      </c>
      <c r="C948" s="120" t="s">
        <v>451</v>
      </c>
      <c r="D948" s="278" t="s">
        <v>361</v>
      </c>
      <c r="E948" s="108" t="s">
        <v>87</v>
      </c>
      <c r="F948" s="108" t="s">
        <v>452</v>
      </c>
      <c r="G948" s="108">
        <v>30850109</v>
      </c>
      <c r="H948" s="183">
        <v>0</v>
      </c>
      <c r="I948" s="287">
        <v>2</v>
      </c>
      <c r="J948" s="111">
        <f>VLOOKUP(G948,'[2]Seguimiento WOS TROV'!$H:$L,5,0)</f>
        <v>2</v>
      </c>
      <c r="K948" s="116">
        <f>VLOOKUP(G948,'[2]Seguimiento WOS TROV'!$H:$M,6,0)</f>
        <v>0</v>
      </c>
      <c r="L948" s="116">
        <f>VLOOKUP(G948,'[2]Seguimiento WOS TROV'!$H:$N,7,0)</f>
        <v>0</v>
      </c>
      <c r="M948" s="116">
        <f>VLOOKUP(G948,'[2]Seguimiento WOS TROV'!$H:$O,8,0)</f>
        <v>0</v>
      </c>
      <c r="N948" s="125">
        <f t="shared" si="89"/>
        <v>0</v>
      </c>
      <c r="O948" s="281">
        <f t="shared" si="90"/>
        <v>0</v>
      </c>
      <c r="P948" s="269">
        <v>0</v>
      </c>
      <c r="Q948" s="270">
        <f t="shared" si="91"/>
        <v>0</v>
      </c>
      <c r="R948" s="119">
        <v>45635</v>
      </c>
      <c r="S948" s="119"/>
      <c r="T948" s="117">
        <f t="shared" si="93"/>
        <v>45636</v>
      </c>
      <c r="U948" s="117">
        <f t="shared" si="92"/>
        <v>45637</v>
      </c>
      <c r="V948" s="117" t="s">
        <v>560</v>
      </c>
      <c r="W948" s="162" t="s">
        <v>561</v>
      </c>
      <c r="X948" s="162" t="s">
        <v>561</v>
      </c>
      <c r="Y948" s="162">
        <f>VLOOKUP(G948,[4]Sheet14!$A:$A,1,0)</f>
        <v>30850109</v>
      </c>
      <c r="Z948" s="108"/>
      <c r="AA948" s="108"/>
      <c r="AB948" s="108"/>
      <c r="AC948" s="118"/>
    </row>
    <row r="949" spans="1:29" s="126" customFormat="1" ht="10.5" x14ac:dyDescent="0.2">
      <c r="A949" s="284" t="str">
        <f t="shared" si="88"/>
        <v>L35-I-48-08-27-80-MULT-120POUS270455</v>
      </c>
      <c r="B949" s="292">
        <v>45562</v>
      </c>
      <c r="C949" s="120" t="s">
        <v>507</v>
      </c>
      <c r="D949" s="278" t="s">
        <v>360</v>
      </c>
      <c r="E949" s="108" t="s">
        <v>87</v>
      </c>
      <c r="F949" s="108" t="s">
        <v>489</v>
      </c>
      <c r="G949" s="108">
        <v>30850138</v>
      </c>
      <c r="H949" s="183">
        <v>0</v>
      </c>
      <c r="I949" s="287">
        <v>52</v>
      </c>
      <c r="J949" s="111">
        <f>VLOOKUP(G949,'[2]Seguimiento WOS TROV'!$H:$L,5,0)</f>
        <v>52</v>
      </c>
      <c r="K949" s="116">
        <f>VLOOKUP(G949,'[2]Seguimiento WOS TROV'!$H:$M,6,0)</f>
        <v>0</v>
      </c>
      <c r="L949" s="116">
        <f>VLOOKUP(G949,'[2]Seguimiento WOS TROV'!$H:$N,7,0)</f>
        <v>0</v>
      </c>
      <c r="M949" s="116">
        <f>VLOOKUP(G949,'[2]Seguimiento WOS TROV'!$H:$O,8,0)</f>
        <v>0</v>
      </c>
      <c r="N949" s="125">
        <f t="shared" si="89"/>
        <v>0</v>
      </c>
      <c r="O949" s="281">
        <f t="shared" si="90"/>
        <v>0</v>
      </c>
      <c r="P949" s="269">
        <v>99.6</v>
      </c>
      <c r="Q949" s="270">
        <f t="shared" si="91"/>
        <v>0</v>
      </c>
      <c r="R949" s="119">
        <v>45635</v>
      </c>
      <c r="S949" s="119"/>
      <c r="T949" s="117">
        <f t="shared" si="93"/>
        <v>45636</v>
      </c>
      <c r="U949" s="117">
        <f t="shared" si="92"/>
        <v>45637</v>
      </c>
      <c r="V949" s="117" t="s">
        <v>560</v>
      </c>
      <c r="W949" s="162" t="s">
        <v>561</v>
      </c>
      <c r="X949" s="162" t="s">
        <v>561</v>
      </c>
      <c r="Y949" s="162">
        <f>VLOOKUP(G949,[4]Sheet14!$A:$A,1,0)</f>
        <v>30850138</v>
      </c>
      <c r="Z949" s="108"/>
      <c r="AA949" s="108"/>
      <c r="AB949" s="108"/>
      <c r="AC949" s="118"/>
    </row>
    <row r="950" spans="1:29" s="126" customFormat="1" ht="10.5" x14ac:dyDescent="0.2">
      <c r="A950" s="284" t="str">
        <f t="shared" si="88"/>
        <v>L35-I-48-06-30-90-MULT-120POUS270209</v>
      </c>
      <c r="B950" s="292">
        <v>45567</v>
      </c>
      <c r="C950" s="120" t="s">
        <v>549</v>
      </c>
      <c r="D950" s="278" t="s">
        <v>364</v>
      </c>
      <c r="E950" s="108" t="s">
        <v>87</v>
      </c>
      <c r="F950" s="108" t="s">
        <v>473</v>
      </c>
      <c r="G950" s="108">
        <v>30850176</v>
      </c>
      <c r="H950" s="183">
        <v>0</v>
      </c>
      <c r="I950" s="287">
        <v>33</v>
      </c>
      <c r="J950" s="111">
        <f>VLOOKUP(G950,'[2]Seguimiento WOS TROV'!$H:$L,5,0)</f>
        <v>33</v>
      </c>
      <c r="K950" s="116">
        <f>VLOOKUP(G950,'[2]Seguimiento WOS TROV'!$H:$M,6,0)</f>
        <v>0</v>
      </c>
      <c r="L950" s="116">
        <f>VLOOKUP(G950,'[2]Seguimiento WOS TROV'!$H:$N,7,0)</f>
        <v>0</v>
      </c>
      <c r="M950" s="116">
        <f>VLOOKUP(G950,'[2]Seguimiento WOS TROV'!$H:$O,8,0)</f>
        <v>0</v>
      </c>
      <c r="N950" s="125">
        <f t="shared" si="89"/>
        <v>0</v>
      </c>
      <c r="O950" s="281">
        <f t="shared" si="90"/>
        <v>0</v>
      </c>
      <c r="P950" s="269">
        <v>100.29</v>
      </c>
      <c r="Q950" s="270">
        <f t="shared" si="91"/>
        <v>0</v>
      </c>
      <c r="R950" s="119">
        <v>45635</v>
      </c>
      <c r="S950" s="119"/>
      <c r="T950" s="117">
        <f t="shared" si="93"/>
        <v>45636</v>
      </c>
      <c r="U950" s="117">
        <f t="shared" si="92"/>
        <v>45637</v>
      </c>
      <c r="V950" s="117" t="s">
        <v>560</v>
      </c>
      <c r="W950" s="162" t="s">
        <v>561</v>
      </c>
      <c r="X950" s="162" t="s">
        <v>561</v>
      </c>
      <c r="Y950" s="162">
        <f>VLOOKUP(G950,[4]Sheet14!$A:$A,1,0)</f>
        <v>30850176</v>
      </c>
      <c r="Z950" s="108"/>
      <c r="AA950" s="108"/>
      <c r="AB950" s="108"/>
      <c r="AC950" s="118"/>
    </row>
    <row r="951" spans="1:29" s="126" customFormat="1" ht="10.5" x14ac:dyDescent="0.2">
      <c r="A951" s="284" t="str">
        <f t="shared" si="88"/>
        <v>L50-I-12-08-30-90-MULT-9X29POUS270479</v>
      </c>
      <c r="B951" s="292">
        <v>45570</v>
      </c>
      <c r="C951" s="120" t="s">
        <v>720</v>
      </c>
      <c r="D951" s="278" t="s">
        <v>361</v>
      </c>
      <c r="E951" s="108" t="s">
        <v>87</v>
      </c>
      <c r="F951" s="108" t="s">
        <v>531</v>
      </c>
      <c r="G951" s="108">
        <v>30850231</v>
      </c>
      <c r="H951" s="183">
        <v>0</v>
      </c>
      <c r="I951" s="287">
        <v>34</v>
      </c>
      <c r="J951" s="111">
        <f>VLOOKUP(G951,'[2]Seguimiento WOS TROV'!$H:$L,5,0)</f>
        <v>34</v>
      </c>
      <c r="K951" s="116">
        <f>VLOOKUP(G951,'[2]Seguimiento WOS TROV'!$H:$M,6,0)</f>
        <v>0</v>
      </c>
      <c r="L951" s="116">
        <f>VLOOKUP(G951,'[2]Seguimiento WOS TROV'!$H:$N,7,0)</f>
        <v>0</v>
      </c>
      <c r="M951" s="116">
        <f>VLOOKUP(G951,'[2]Seguimiento WOS TROV'!$H:$O,8,0)</f>
        <v>0</v>
      </c>
      <c r="N951" s="125">
        <f t="shared" si="89"/>
        <v>0</v>
      </c>
      <c r="O951" s="281">
        <f t="shared" si="90"/>
        <v>0</v>
      </c>
      <c r="P951" s="269">
        <v>48.6</v>
      </c>
      <c r="Q951" s="270">
        <f t="shared" si="91"/>
        <v>0</v>
      </c>
      <c r="R951" s="119">
        <v>45635</v>
      </c>
      <c r="S951" s="119"/>
      <c r="T951" s="117">
        <f t="shared" si="93"/>
        <v>45636</v>
      </c>
      <c r="U951" s="117">
        <f t="shared" si="92"/>
        <v>45637</v>
      </c>
      <c r="V951" s="117" t="s">
        <v>560</v>
      </c>
      <c r="W951" s="162" t="s">
        <v>561</v>
      </c>
      <c r="X951" s="162" t="s">
        <v>561</v>
      </c>
      <c r="Y951" s="162">
        <f>VLOOKUP(G951,[4]Sheet14!$A:$A,1,0)</f>
        <v>30850231</v>
      </c>
      <c r="Z951" s="108"/>
      <c r="AA951" s="108"/>
      <c r="AB951" s="108"/>
      <c r="AC951" s="118"/>
    </row>
    <row r="952" spans="1:29" s="126" customFormat="1" ht="13" x14ac:dyDescent="0.2">
      <c r="A952" s="284" t="str">
        <f t="shared" si="88"/>
        <v>L50-E-12-10-27-80-MULT-15X15POUS270356</v>
      </c>
      <c r="B952" s="301">
        <v>45569</v>
      </c>
      <c r="C952" s="14" t="s">
        <v>634</v>
      </c>
      <c r="D952" s="278" t="s">
        <v>362</v>
      </c>
      <c r="E952" s="135" t="s">
        <v>87</v>
      </c>
      <c r="F952" s="108" t="s">
        <v>633</v>
      </c>
      <c r="G952" s="108">
        <v>30850187</v>
      </c>
      <c r="H952" s="183">
        <v>0</v>
      </c>
      <c r="I952" s="287">
        <v>9</v>
      </c>
      <c r="J952" s="111">
        <f>VLOOKUP(G952,'[2]Seguimiento WOS TROV'!$H:$L,5,0)</f>
        <v>9</v>
      </c>
      <c r="K952" s="116">
        <f>VLOOKUP(G952,'[2]Seguimiento WOS TROV'!$H:$M,6,0)</f>
        <v>0</v>
      </c>
      <c r="L952" s="116">
        <f>VLOOKUP(G952,'[2]Seguimiento WOS TROV'!$H:$N,7,0)</f>
        <v>0</v>
      </c>
      <c r="M952" s="116">
        <f>VLOOKUP(G952,'[2]Seguimiento WOS TROV'!$H:$O,8,0)</f>
        <v>0</v>
      </c>
      <c r="N952" s="125">
        <f t="shared" si="89"/>
        <v>0</v>
      </c>
      <c r="O952" s="281">
        <f t="shared" si="90"/>
        <v>0</v>
      </c>
      <c r="P952" s="269">
        <v>0</v>
      </c>
      <c r="Q952" s="270">
        <f t="shared" si="91"/>
        <v>0</v>
      </c>
      <c r="R952" s="119">
        <v>45635</v>
      </c>
      <c r="S952" s="119"/>
      <c r="T952" s="117">
        <f t="shared" si="93"/>
        <v>45636</v>
      </c>
      <c r="U952" s="117">
        <f t="shared" si="92"/>
        <v>45637</v>
      </c>
      <c r="V952" s="117" t="s">
        <v>560</v>
      </c>
      <c r="W952" s="162" t="s">
        <v>561</v>
      </c>
      <c r="X952" s="162" t="s">
        <v>561</v>
      </c>
      <c r="Y952" s="162">
        <f>VLOOKUP(G952,[4]Sheet14!$A:$A,1,0)</f>
        <v>30850187</v>
      </c>
      <c r="Z952" s="108"/>
      <c r="AA952" s="108"/>
      <c r="AB952" s="108"/>
      <c r="AC952" s="118"/>
    </row>
    <row r="953" spans="1:29" s="126" customFormat="1" ht="10.5" x14ac:dyDescent="0.2">
      <c r="A953" s="284" t="str">
        <f t="shared" si="88"/>
        <v>L35-I-12-02-22-80-MULT-120POUS270365</v>
      </c>
      <c r="B953" s="292">
        <v>45574</v>
      </c>
      <c r="C953" s="120" t="s">
        <v>789</v>
      </c>
      <c r="D953" s="278" t="s">
        <v>360</v>
      </c>
      <c r="E953" s="108" t="s">
        <v>87</v>
      </c>
      <c r="F953" s="108" t="s">
        <v>697</v>
      </c>
      <c r="G953" s="108">
        <v>30850266</v>
      </c>
      <c r="H953" s="183">
        <v>0</v>
      </c>
      <c r="I953" s="287">
        <v>9</v>
      </c>
      <c r="J953" s="111">
        <f>VLOOKUP(G953,'[2]Seguimiento WOS TROV'!$H:$L,5,0)</f>
        <v>9</v>
      </c>
      <c r="K953" s="116">
        <f>VLOOKUP(G953,'[2]Seguimiento WOS TROV'!$H:$M,6,0)</f>
        <v>0</v>
      </c>
      <c r="L953" s="116">
        <f>VLOOKUP(G953,'[2]Seguimiento WOS TROV'!$H:$N,7,0)</f>
        <v>0</v>
      </c>
      <c r="M953" s="116">
        <f>VLOOKUP(G953,'[2]Seguimiento WOS TROV'!$H:$O,8,0)</f>
        <v>0</v>
      </c>
      <c r="N953" s="125">
        <f t="shared" si="89"/>
        <v>0</v>
      </c>
      <c r="O953" s="281">
        <f t="shared" si="90"/>
        <v>0</v>
      </c>
      <c r="P953" s="269">
        <v>0</v>
      </c>
      <c r="Q953" s="270">
        <f t="shared" si="91"/>
        <v>0</v>
      </c>
      <c r="R953" s="119">
        <v>45635</v>
      </c>
      <c r="S953" s="119"/>
      <c r="T953" s="117">
        <f t="shared" si="93"/>
        <v>45636</v>
      </c>
      <c r="U953" s="117">
        <f t="shared" si="92"/>
        <v>45637</v>
      </c>
      <c r="V953" s="117" t="s">
        <v>560</v>
      </c>
      <c r="W953" s="162" t="s">
        <v>561</v>
      </c>
      <c r="X953" s="162" t="s">
        <v>561</v>
      </c>
      <c r="Y953" s="162">
        <f>VLOOKUP(G953,[4]Sheet14!$A:$A,1,0)</f>
        <v>30850266</v>
      </c>
      <c r="Z953" s="108"/>
      <c r="AA953" s="108"/>
      <c r="AB953" s="108"/>
      <c r="AC953" s="118"/>
    </row>
    <row r="954" spans="1:29" s="126" customFormat="1" ht="10.5" x14ac:dyDescent="0.2">
      <c r="A954" s="284" t="str">
        <f t="shared" si="88"/>
        <v>L35-I-12-08-30-80-MULT-120POUS269995</v>
      </c>
      <c r="B954" s="292">
        <v>45574</v>
      </c>
      <c r="C954" s="120" t="s">
        <v>793</v>
      </c>
      <c r="D954" s="278" t="s">
        <v>360</v>
      </c>
      <c r="E954" s="108" t="s">
        <v>87</v>
      </c>
      <c r="F954" s="108" t="s">
        <v>794</v>
      </c>
      <c r="G954" s="108">
        <v>30850272</v>
      </c>
      <c r="H954" s="183">
        <v>0</v>
      </c>
      <c r="I954" s="287">
        <v>31</v>
      </c>
      <c r="J954" s="111">
        <f>VLOOKUP(G954,'[2]Seguimiento WOS TROV'!$H:$L,5,0)</f>
        <v>31</v>
      </c>
      <c r="K954" s="116">
        <f>VLOOKUP(G954,'[2]Seguimiento WOS TROV'!$H:$M,6,0)</f>
        <v>0</v>
      </c>
      <c r="L954" s="116">
        <f>VLOOKUP(G954,'[2]Seguimiento WOS TROV'!$H:$N,7,0)</f>
        <v>0</v>
      </c>
      <c r="M954" s="116">
        <f>VLOOKUP(G954,'[2]Seguimiento WOS TROV'!$H:$O,8,0)</f>
        <v>0</v>
      </c>
      <c r="N954" s="125">
        <f t="shared" si="89"/>
        <v>0</v>
      </c>
      <c r="O954" s="281">
        <f t="shared" si="90"/>
        <v>0</v>
      </c>
      <c r="P954" s="269">
        <v>38.020000000000003</v>
      </c>
      <c r="Q954" s="270">
        <f t="shared" si="91"/>
        <v>0</v>
      </c>
      <c r="R954" s="119">
        <v>45635</v>
      </c>
      <c r="S954" s="119"/>
      <c r="T954" s="117">
        <f t="shared" si="93"/>
        <v>45636</v>
      </c>
      <c r="U954" s="117">
        <f t="shared" si="92"/>
        <v>45637</v>
      </c>
      <c r="V954" s="117" t="s">
        <v>560</v>
      </c>
      <c r="W954" s="162" t="s">
        <v>561</v>
      </c>
      <c r="X954" s="162" t="s">
        <v>561</v>
      </c>
      <c r="Y954" s="162">
        <f>VLOOKUP(G954,[4]Sheet14!$A:$A,1,0)</f>
        <v>30850272</v>
      </c>
      <c r="Z954" s="108"/>
      <c r="AA954" s="108"/>
      <c r="AB954" s="108"/>
      <c r="AC954" s="118"/>
    </row>
    <row r="955" spans="1:29" s="126" customFormat="1" ht="10.5" x14ac:dyDescent="0.2">
      <c r="A955" s="284" t="str">
        <f t="shared" si="88"/>
        <v>L35-I-48-06-35-80-MULT-120POUS270263</v>
      </c>
      <c r="B955" s="292">
        <v>45574</v>
      </c>
      <c r="C955" s="120" t="s">
        <v>518</v>
      </c>
      <c r="D955" s="278" t="s">
        <v>364</v>
      </c>
      <c r="E955" s="108" t="s">
        <v>87</v>
      </c>
      <c r="F955" s="108" t="s">
        <v>494</v>
      </c>
      <c r="G955" s="108">
        <v>30850290</v>
      </c>
      <c r="H955" s="183">
        <v>0</v>
      </c>
      <c r="I955" s="287">
        <v>16</v>
      </c>
      <c r="J955" s="111">
        <f>VLOOKUP(G955,'[2]Seguimiento WOS TROV'!$H:$L,5,0)</f>
        <v>16</v>
      </c>
      <c r="K955" s="116">
        <f>VLOOKUP(G955,'[2]Seguimiento WOS TROV'!$H:$M,6,0)</f>
        <v>0</v>
      </c>
      <c r="L955" s="116">
        <f>VLOOKUP(G955,'[2]Seguimiento WOS TROV'!$H:$N,7,0)</f>
        <v>0</v>
      </c>
      <c r="M955" s="116">
        <f>VLOOKUP(G955,'[2]Seguimiento WOS TROV'!$H:$O,8,0)</f>
        <v>0</v>
      </c>
      <c r="N955" s="125">
        <f t="shared" si="89"/>
        <v>0</v>
      </c>
      <c r="O955" s="281">
        <f t="shared" si="90"/>
        <v>0</v>
      </c>
      <c r="P955" s="269">
        <v>99.6</v>
      </c>
      <c r="Q955" s="270">
        <f t="shared" si="91"/>
        <v>0</v>
      </c>
      <c r="R955" s="119">
        <v>45635</v>
      </c>
      <c r="S955" s="119"/>
      <c r="T955" s="117">
        <f t="shared" si="93"/>
        <v>45636</v>
      </c>
      <c r="U955" s="117">
        <f t="shared" si="92"/>
        <v>45637</v>
      </c>
      <c r="V955" s="117" t="s">
        <v>560</v>
      </c>
      <c r="W955" s="162" t="s">
        <v>561</v>
      </c>
      <c r="X955" s="162" t="s">
        <v>561</v>
      </c>
      <c r="Y955" s="162">
        <f>VLOOKUP(G955,[4]Sheet14!$A:$A,1,0)</f>
        <v>30850290</v>
      </c>
      <c r="Z955" s="108"/>
      <c r="AA955" s="108"/>
      <c r="AB955" s="108"/>
      <c r="AC955" s="118"/>
    </row>
    <row r="956" spans="1:29" s="126" customFormat="1" ht="10.5" x14ac:dyDescent="0.2">
      <c r="A956" s="284" t="str">
        <f t="shared" si="88"/>
        <v>L50-E-48-06-27-80-MULT-15X35POUS270365</v>
      </c>
      <c r="B956" s="292">
        <v>45575</v>
      </c>
      <c r="C956" s="120" t="s">
        <v>692</v>
      </c>
      <c r="D956" s="278" t="s">
        <v>363</v>
      </c>
      <c r="E956" s="108" t="s">
        <v>87</v>
      </c>
      <c r="F956" s="108" t="s">
        <v>697</v>
      </c>
      <c r="G956" s="108">
        <v>30850324</v>
      </c>
      <c r="H956" s="183">
        <v>0</v>
      </c>
      <c r="I956" s="287">
        <v>2</v>
      </c>
      <c r="J956" s="111">
        <f>VLOOKUP(G956,'[2]Seguimiento WOS TROV'!$H:$L,5,0)</f>
        <v>2</v>
      </c>
      <c r="K956" s="116">
        <f>VLOOKUP(G956,'[2]Seguimiento WOS TROV'!$H:$M,6,0)</f>
        <v>0</v>
      </c>
      <c r="L956" s="116">
        <f>VLOOKUP(G956,'[2]Seguimiento WOS TROV'!$H:$N,7,0)</f>
        <v>0</v>
      </c>
      <c r="M956" s="116">
        <f>VLOOKUP(G956,'[2]Seguimiento WOS TROV'!$H:$O,8,0)</f>
        <v>0</v>
      </c>
      <c r="N956" s="125">
        <f t="shared" si="89"/>
        <v>0</v>
      </c>
      <c r="O956" s="281">
        <f t="shared" si="90"/>
        <v>0</v>
      </c>
      <c r="P956" s="269">
        <v>0</v>
      </c>
      <c r="Q956" s="270">
        <f t="shared" si="91"/>
        <v>0</v>
      </c>
      <c r="R956" s="119">
        <v>45635</v>
      </c>
      <c r="S956" s="119"/>
      <c r="T956" s="117">
        <f t="shared" si="93"/>
        <v>45636</v>
      </c>
      <c r="U956" s="117">
        <f t="shared" si="92"/>
        <v>45637</v>
      </c>
      <c r="V956" s="117" t="s">
        <v>560</v>
      </c>
      <c r="W956" s="162" t="s">
        <v>561</v>
      </c>
      <c r="X956" s="162" t="s">
        <v>561</v>
      </c>
      <c r="Y956" s="162">
        <f>VLOOKUP(G956,[4]Sheet14!$A:$A,1,0)</f>
        <v>30850324</v>
      </c>
      <c r="Z956" s="108"/>
      <c r="AA956" s="108"/>
      <c r="AB956" s="108"/>
      <c r="AC956" s="118"/>
    </row>
    <row r="957" spans="1:29" s="126" customFormat="1" ht="10.5" x14ac:dyDescent="0.2">
      <c r="A957" s="284" t="str">
        <f t="shared" si="88"/>
        <v>L35-I-12-02-27-80-MULT-120POUS271480</v>
      </c>
      <c r="B957" s="365">
        <v>45623</v>
      </c>
      <c r="C957" s="120" t="s">
        <v>1649</v>
      </c>
      <c r="D957" s="278" t="s">
        <v>360</v>
      </c>
      <c r="E957" s="108" t="s">
        <v>87</v>
      </c>
      <c r="F957" s="108" t="s">
        <v>1657</v>
      </c>
      <c r="G957" s="108">
        <v>30850785</v>
      </c>
      <c r="H957" s="183">
        <v>0</v>
      </c>
      <c r="I957" s="287">
        <v>20</v>
      </c>
      <c r="J957" s="111">
        <f>VLOOKUP(G957,'[2]Seguimiento WOS TROV'!$H:$L,5,0)</f>
        <v>20</v>
      </c>
      <c r="K957" s="116">
        <f>VLOOKUP(G957,'[2]Seguimiento WOS TROV'!$H:$M,6,0)</f>
        <v>0</v>
      </c>
      <c r="L957" s="116">
        <f>VLOOKUP(G957,'[2]Seguimiento WOS TROV'!$H:$N,7,0)</f>
        <v>0</v>
      </c>
      <c r="M957" s="116">
        <f>VLOOKUP(G957,'[2]Seguimiento WOS TROV'!$H:$O,8,0)</f>
        <v>0</v>
      </c>
      <c r="N957" s="125">
        <f t="shared" si="89"/>
        <v>0</v>
      </c>
      <c r="O957" s="281">
        <f t="shared" si="90"/>
        <v>0</v>
      </c>
      <c r="P957" s="269">
        <v>0</v>
      </c>
      <c r="Q957" s="270">
        <f t="shared" si="91"/>
        <v>0</v>
      </c>
      <c r="R957" s="119">
        <v>45635</v>
      </c>
      <c r="S957" s="119"/>
      <c r="T957" s="117">
        <f t="shared" si="93"/>
        <v>45636</v>
      </c>
      <c r="U957" s="117">
        <f t="shared" si="92"/>
        <v>45637</v>
      </c>
      <c r="V957" s="117" t="s">
        <v>560</v>
      </c>
      <c r="W957" s="162" t="s">
        <v>561</v>
      </c>
      <c r="X957" s="162" t="s">
        <v>561</v>
      </c>
      <c r="Y957" s="162" t="e">
        <f>VLOOKUP(G957,[4]Sheet14!$A:$A,1,0)</f>
        <v>#N/A</v>
      </c>
      <c r="Z957" s="108"/>
      <c r="AA957" s="108"/>
      <c r="AB957" s="110"/>
      <c r="AC957" s="118"/>
    </row>
    <row r="958" spans="1:29" s="126" customFormat="1" ht="10.5" x14ac:dyDescent="0.2">
      <c r="A958" s="284" t="str">
        <f t="shared" si="88"/>
        <v>L35-I-12-02-27-80-MULT-120POUS271523</v>
      </c>
      <c r="B958" s="365">
        <v>45623</v>
      </c>
      <c r="C958" s="120" t="s">
        <v>1649</v>
      </c>
      <c r="D958" s="278" t="s">
        <v>360</v>
      </c>
      <c r="E958" s="108" t="s">
        <v>87</v>
      </c>
      <c r="F958" s="108" t="s">
        <v>1658</v>
      </c>
      <c r="G958" s="108">
        <v>30850787</v>
      </c>
      <c r="H958" s="183">
        <v>0</v>
      </c>
      <c r="I958" s="287">
        <v>55</v>
      </c>
      <c r="J958" s="111">
        <f>VLOOKUP(G958,'[2]Seguimiento WOS TROV'!$H:$L,5,0)</f>
        <v>55</v>
      </c>
      <c r="K958" s="116">
        <f>VLOOKUP(G958,'[2]Seguimiento WOS TROV'!$H:$M,6,0)</f>
        <v>0</v>
      </c>
      <c r="L958" s="116">
        <f>VLOOKUP(G958,'[2]Seguimiento WOS TROV'!$H:$N,7,0)</f>
        <v>0</v>
      </c>
      <c r="M958" s="116">
        <f>VLOOKUP(G958,'[2]Seguimiento WOS TROV'!$H:$O,8,0)</f>
        <v>0</v>
      </c>
      <c r="N958" s="125">
        <f t="shared" si="89"/>
        <v>0</v>
      </c>
      <c r="O958" s="281">
        <f t="shared" si="90"/>
        <v>0</v>
      </c>
      <c r="P958" s="269">
        <v>0</v>
      </c>
      <c r="Q958" s="270">
        <f t="shared" si="91"/>
        <v>0</v>
      </c>
      <c r="R958" s="119">
        <v>45635</v>
      </c>
      <c r="S958" s="119"/>
      <c r="T958" s="117">
        <f t="shared" si="93"/>
        <v>45636</v>
      </c>
      <c r="U958" s="117">
        <f t="shared" si="92"/>
        <v>45637</v>
      </c>
      <c r="V958" s="117" t="s">
        <v>560</v>
      </c>
      <c r="W958" s="162" t="s">
        <v>561</v>
      </c>
      <c r="X958" s="162" t="s">
        <v>561</v>
      </c>
      <c r="Y958" s="162" t="e">
        <f>VLOOKUP(G958,[4]Sheet14!$A:$A,1,0)</f>
        <v>#N/A</v>
      </c>
      <c r="Z958" s="108"/>
      <c r="AA958" s="108"/>
      <c r="AB958" s="110"/>
      <c r="AC958" s="118"/>
    </row>
    <row r="959" spans="1:29" s="126" customFormat="1" ht="10.5" x14ac:dyDescent="0.2">
      <c r="A959" s="284" t="str">
        <f t="shared" si="88"/>
        <v>L35-I-12-10-35-90-MULT-120POUS271337</v>
      </c>
      <c r="B959" s="365">
        <v>45623</v>
      </c>
      <c r="C959" s="120" t="s">
        <v>1651</v>
      </c>
      <c r="D959" s="278" t="s">
        <v>360</v>
      </c>
      <c r="E959" s="108" t="s">
        <v>87</v>
      </c>
      <c r="F959" s="108" t="s">
        <v>1659</v>
      </c>
      <c r="G959" s="108">
        <v>30850788</v>
      </c>
      <c r="H959" s="183" t="s">
        <v>1659</v>
      </c>
      <c r="I959" s="287">
        <v>170</v>
      </c>
      <c r="J959" s="111">
        <f>VLOOKUP(G959,'[2]Seguimiento WOS TROV'!$H:$L,5,0)</f>
        <v>170</v>
      </c>
      <c r="K959" s="116">
        <f>VLOOKUP(G959,'[2]Seguimiento WOS TROV'!$H:$M,6,0)</f>
        <v>0</v>
      </c>
      <c r="L959" s="116">
        <f>VLOOKUP(G959,'[2]Seguimiento WOS TROV'!$H:$N,7,0)</f>
        <v>0</v>
      </c>
      <c r="M959" s="116">
        <f>VLOOKUP(G959,'[2]Seguimiento WOS TROV'!$H:$O,8,0)</f>
        <v>0</v>
      </c>
      <c r="N959" s="125">
        <f t="shared" si="89"/>
        <v>0</v>
      </c>
      <c r="O959" s="281">
        <f t="shared" si="90"/>
        <v>0</v>
      </c>
      <c r="P959" s="269">
        <v>42.66</v>
      </c>
      <c r="Q959" s="270">
        <f t="shared" si="91"/>
        <v>0</v>
      </c>
      <c r="R959" s="119">
        <v>45635</v>
      </c>
      <c r="S959" s="119"/>
      <c r="T959" s="117">
        <f t="shared" si="93"/>
        <v>45636</v>
      </c>
      <c r="U959" s="117">
        <f t="shared" si="92"/>
        <v>45637</v>
      </c>
      <c r="V959" s="117" t="s">
        <v>560</v>
      </c>
      <c r="W959" s="162" t="s">
        <v>561</v>
      </c>
      <c r="X959" s="162" t="s">
        <v>561</v>
      </c>
      <c r="Y959" s="162" t="e">
        <f>VLOOKUP(G959,[4]Sheet14!$A:$A,1,0)</f>
        <v>#N/A</v>
      </c>
      <c r="Z959" s="108"/>
      <c r="AA959" s="108"/>
      <c r="AB959" s="110"/>
      <c r="AC959" s="118"/>
    </row>
    <row r="960" spans="1:29" s="126" customFormat="1" ht="10.5" x14ac:dyDescent="0.2">
      <c r="A960" s="284" t="str">
        <f t="shared" si="88"/>
        <v>L35-I-48-02-22-80-MULT-120POUS270365</v>
      </c>
      <c r="B960" s="365">
        <v>45623</v>
      </c>
      <c r="C960" s="120" t="s">
        <v>804</v>
      </c>
      <c r="D960" s="278" t="s">
        <v>364</v>
      </c>
      <c r="E960" s="108" t="s">
        <v>87</v>
      </c>
      <c r="F960" s="108" t="s">
        <v>697</v>
      </c>
      <c r="G960" s="108">
        <v>30850789</v>
      </c>
      <c r="H960" s="183">
        <v>0</v>
      </c>
      <c r="I960" s="287">
        <v>2</v>
      </c>
      <c r="J960" s="111">
        <f>VLOOKUP(G960,'[2]Seguimiento WOS TROV'!$H:$L,5,0)</f>
        <v>2</v>
      </c>
      <c r="K960" s="116">
        <f>VLOOKUP(G960,'[2]Seguimiento WOS TROV'!$H:$M,6,0)</f>
        <v>0</v>
      </c>
      <c r="L960" s="116">
        <f>VLOOKUP(G960,'[2]Seguimiento WOS TROV'!$H:$N,7,0)</f>
        <v>0</v>
      </c>
      <c r="M960" s="116">
        <f>VLOOKUP(G960,'[2]Seguimiento WOS TROV'!$H:$O,8,0)</f>
        <v>0</v>
      </c>
      <c r="N960" s="125">
        <f t="shared" si="89"/>
        <v>0</v>
      </c>
      <c r="O960" s="281">
        <f t="shared" si="90"/>
        <v>0</v>
      </c>
      <c r="P960" s="269">
        <v>98.95</v>
      </c>
      <c r="Q960" s="270">
        <f t="shared" si="91"/>
        <v>0</v>
      </c>
      <c r="R960" s="119">
        <v>45635</v>
      </c>
      <c r="S960" s="119"/>
      <c r="T960" s="117">
        <f t="shared" si="93"/>
        <v>45636</v>
      </c>
      <c r="U960" s="117">
        <f t="shared" si="92"/>
        <v>45637</v>
      </c>
      <c r="V960" s="117" t="s">
        <v>560</v>
      </c>
      <c r="W960" s="162" t="s">
        <v>561</v>
      </c>
      <c r="X960" s="162" t="s">
        <v>561</v>
      </c>
      <c r="Y960" s="162" t="e">
        <f>VLOOKUP(G960,[4]Sheet14!$A:$A,1,0)</f>
        <v>#N/A</v>
      </c>
      <c r="Z960" s="108"/>
      <c r="AA960" s="108"/>
      <c r="AB960" s="110"/>
      <c r="AC960" s="118"/>
    </row>
    <row r="961" spans="1:29" s="126" customFormat="1" ht="10.5" x14ac:dyDescent="0.2">
      <c r="A961" s="284" t="str">
        <f t="shared" si="88"/>
        <v>L35-I-48-02-22-80-MULT-120POUS270382</v>
      </c>
      <c r="B961" s="365">
        <v>45623</v>
      </c>
      <c r="C961" s="120" t="s">
        <v>804</v>
      </c>
      <c r="D961" s="278" t="s">
        <v>364</v>
      </c>
      <c r="E961" s="108" t="s">
        <v>87</v>
      </c>
      <c r="F961" s="108" t="s">
        <v>1660</v>
      </c>
      <c r="G961" s="108">
        <v>30850790</v>
      </c>
      <c r="H961" s="183" t="s">
        <v>1660</v>
      </c>
      <c r="I961" s="287">
        <v>20</v>
      </c>
      <c r="J961" s="111">
        <f>VLOOKUP(G961,'[2]Seguimiento WOS TROV'!$H:$L,5,0)</f>
        <v>20</v>
      </c>
      <c r="K961" s="116">
        <f>VLOOKUP(G961,'[2]Seguimiento WOS TROV'!$H:$M,6,0)</f>
        <v>0</v>
      </c>
      <c r="L961" s="116">
        <f>VLOOKUP(G961,'[2]Seguimiento WOS TROV'!$H:$N,7,0)</f>
        <v>0</v>
      </c>
      <c r="M961" s="116">
        <f>VLOOKUP(G961,'[2]Seguimiento WOS TROV'!$H:$O,8,0)</f>
        <v>0</v>
      </c>
      <c r="N961" s="125">
        <f t="shared" si="89"/>
        <v>0</v>
      </c>
      <c r="O961" s="281">
        <f t="shared" si="90"/>
        <v>0</v>
      </c>
      <c r="P961" s="269">
        <v>98.95</v>
      </c>
      <c r="Q961" s="270">
        <f t="shared" si="91"/>
        <v>0</v>
      </c>
      <c r="R961" s="119">
        <v>45635</v>
      </c>
      <c r="S961" s="119"/>
      <c r="T961" s="117">
        <f t="shared" si="93"/>
        <v>45636</v>
      </c>
      <c r="U961" s="117">
        <f t="shared" si="92"/>
        <v>45637</v>
      </c>
      <c r="V961" s="117" t="s">
        <v>560</v>
      </c>
      <c r="W961" s="162" t="s">
        <v>561</v>
      </c>
      <c r="X961" s="162" t="s">
        <v>561</v>
      </c>
      <c r="Y961" s="162" t="e">
        <f>VLOOKUP(G961,[4]Sheet14!$A:$A,1,0)</f>
        <v>#N/A</v>
      </c>
      <c r="Z961" s="108"/>
      <c r="AA961" s="108"/>
      <c r="AB961" s="110"/>
      <c r="AC961" s="118"/>
    </row>
    <row r="962" spans="1:29" s="126" customFormat="1" ht="10.5" x14ac:dyDescent="0.2">
      <c r="A962" s="284" t="str">
        <f t="shared" ref="A962:A1025" si="94">CONCATENATE(C962,F962)</f>
        <v>L35-I-12-08-35-90-MULT-120POUS271325</v>
      </c>
      <c r="B962" s="365">
        <v>45628</v>
      </c>
      <c r="C962" s="120" t="s">
        <v>186</v>
      </c>
      <c r="D962" s="278" t="s">
        <v>360</v>
      </c>
      <c r="E962" s="108" t="s">
        <v>87</v>
      </c>
      <c r="F962" s="108" t="s">
        <v>1237</v>
      </c>
      <c r="G962" s="108">
        <v>30850917</v>
      </c>
      <c r="H962" s="183">
        <v>0</v>
      </c>
      <c r="I962" s="287">
        <v>2</v>
      </c>
      <c r="J962" s="111">
        <f>VLOOKUP(G962,'[2]Seguimiento WOS TROV'!$H:$L,5,0)</f>
        <v>2</v>
      </c>
      <c r="K962" s="116">
        <f>VLOOKUP(G962,'[2]Seguimiento WOS TROV'!$H:$M,6,0)</f>
        <v>0</v>
      </c>
      <c r="L962" s="116">
        <f>VLOOKUP(G962,'[2]Seguimiento WOS TROV'!$H:$N,7,0)</f>
        <v>0</v>
      </c>
      <c r="M962" s="116">
        <f>VLOOKUP(G962,'[2]Seguimiento WOS TROV'!$H:$O,8,0)</f>
        <v>0</v>
      </c>
      <c r="N962" s="125">
        <f t="shared" ref="N962:N1025" si="95">J962-I962</f>
        <v>0</v>
      </c>
      <c r="O962" s="281">
        <f t="shared" ref="O962:O1025" si="96">+N962*-1</f>
        <v>0</v>
      </c>
      <c r="P962" s="269">
        <v>38.200000000000003</v>
      </c>
      <c r="Q962" s="270">
        <f t="shared" ref="Q962:Q1025" si="97">+P962*O962</f>
        <v>0</v>
      </c>
      <c r="R962" s="119">
        <v>45635</v>
      </c>
      <c r="S962" s="119"/>
      <c r="T962" s="117">
        <f t="shared" si="93"/>
        <v>45636</v>
      </c>
      <c r="U962" s="117">
        <f t="shared" si="92"/>
        <v>45637</v>
      </c>
      <c r="V962" s="117" t="s">
        <v>560</v>
      </c>
      <c r="W962" s="162" t="s">
        <v>561</v>
      </c>
      <c r="X962" s="162" t="s">
        <v>561</v>
      </c>
      <c r="Y962" s="162" t="e">
        <f>VLOOKUP(G962,[4]Sheet14!$A:$A,1,0)</f>
        <v>#N/A</v>
      </c>
      <c r="Z962" s="108"/>
      <c r="AA962" s="108"/>
      <c r="AB962" s="110"/>
      <c r="AC962" s="118"/>
    </row>
    <row r="963" spans="1:29" s="126" customFormat="1" ht="10.5" x14ac:dyDescent="0.2">
      <c r="A963" s="284" t="str">
        <f t="shared" si="94"/>
        <v>L35-I-12-08-35-90-MULT-120POUS271454</v>
      </c>
      <c r="B963" s="365">
        <v>45628</v>
      </c>
      <c r="C963" s="120" t="s">
        <v>186</v>
      </c>
      <c r="D963" s="278" t="s">
        <v>360</v>
      </c>
      <c r="E963" s="108" t="s">
        <v>87</v>
      </c>
      <c r="F963" s="108" t="s">
        <v>1798</v>
      </c>
      <c r="G963" s="108">
        <v>30850926</v>
      </c>
      <c r="H963" s="183">
        <v>0</v>
      </c>
      <c r="I963" s="287">
        <v>8</v>
      </c>
      <c r="J963" s="111">
        <f>VLOOKUP(G963,'[2]Seguimiento WOS TROV'!$H:$L,5,0)</f>
        <v>8</v>
      </c>
      <c r="K963" s="116">
        <f>VLOOKUP(G963,'[2]Seguimiento WOS TROV'!$H:$M,6,0)</f>
        <v>0</v>
      </c>
      <c r="L963" s="116">
        <f>VLOOKUP(G963,'[2]Seguimiento WOS TROV'!$H:$N,7,0)</f>
        <v>0</v>
      </c>
      <c r="M963" s="116">
        <f>VLOOKUP(G963,'[2]Seguimiento WOS TROV'!$H:$O,8,0)</f>
        <v>0</v>
      </c>
      <c r="N963" s="125">
        <f t="shared" si="95"/>
        <v>0</v>
      </c>
      <c r="O963" s="281">
        <f t="shared" si="96"/>
        <v>0</v>
      </c>
      <c r="P963" s="269">
        <v>38.200000000000003</v>
      </c>
      <c r="Q963" s="270">
        <f t="shared" si="97"/>
        <v>0</v>
      </c>
      <c r="R963" s="119">
        <v>45635</v>
      </c>
      <c r="S963" s="119"/>
      <c r="T963" s="117">
        <f t="shared" si="93"/>
        <v>45636</v>
      </c>
      <c r="U963" s="117">
        <f t="shared" si="92"/>
        <v>45637</v>
      </c>
      <c r="V963" s="117" t="s">
        <v>560</v>
      </c>
      <c r="W963" s="162" t="s">
        <v>561</v>
      </c>
      <c r="X963" s="162" t="s">
        <v>561</v>
      </c>
      <c r="Y963" s="162" t="e">
        <f>VLOOKUP(G963,[4]Sheet14!$A:$A,1,0)</f>
        <v>#N/A</v>
      </c>
      <c r="Z963" s="108"/>
      <c r="AA963" s="108"/>
      <c r="AB963" s="110"/>
      <c r="AC963" s="118"/>
    </row>
    <row r="964" spans="1:29" s="126" customFormat="1" ht="10.5" x14ac:dyDescent="0.2">
      <c r="A964" s="284" t="str">
        <f t="shared" si="94"/>
        <v>L35-I-12-12-35-90-MULT-120POUS271541</v>
      </c>
      <c r="B964" s="365">
        <v>45628</v>
      </c>
      <c r="C964" s="120" t="s">
        <v>485</v>
      </c>
      <c r="D964" s="278" t="s">
        <v>360</v>
      </c>
      <c r="E964" s="108" t="s">
        <v>87</v>
      </c>
      <c r="F964" s="108" t="s">
        <v>1666</v>
      </c>
      <c r="G964" s="108">
        <v>30850935</v>
      </c>
      <c r="H964" s="183">
        <v>0</v>
      </c>
      <c r="I964" s="287">
        <v>1</v>
      </c>
      <c r="J964" s="111">
        <f>VLOOKUP(G964,'[2]Seguimiento WOS TROV'!$H:$L,5,0)</f>
        <v>1</v>
      </c>
      <c r="K964" s="116">
        <f>VLOOKUP(G964,'[2]Seguimiento WOS TROV'!$H:$M,6,0)</f>
        <v>0</v>
      </c>
      <c r="L964" s="116">
        <f>VLOOKUP(G964,'[2]Seguimiento WOS TROV'!$H:$N,7,0)</f>
        <v>0</v>
      </c>
      <c r="M964" s="116">
        <f>VLOOKUP(G964,'[2]Seguimiento WOS TROV'!$H:$O,8,0)</f>
        <v>0</v>
      </c>
      <c r="N964" s="125">
        <f t="shared" si="95"/>
        <v>0</v>
      </c>
      <c r="O964" s="281">
        <f t="shared" si="96"/>
        <v>0</v>
      </c>
      <c r="P964" s="269">
        <v>0</v>
      </c>
      <c r="Q964" s="270">
        <f t="shared" si="97"/>
        <v>0</v>
      </c>
      <c r="R964" s="119">
        <v>45635</v>
      </c>
      <c r="S964" s="119"/>
      <c r="T964" s="117">
        <f t="shared" si="93"/>
        <v>45636</v>
      </c>
      <c r="U964" s="117">
        <f t="shared" si="92"/>
        <v>45637</v>
      </c>
      <c r="V964" s="117" t="s">
        <v>560</v>
      </c>
      <c r="W964" s="162" t="s">
        <v>561</v>
      </c>
      <c r="X964" s="162" t="s">
        <v>561</v>
      </c>
      <c r="Y964" s="162" t="e">
        <f>VLOOKUP(G964,[4]Sheet14!$A:$A,1,0)</f>
        <v>#N/A</v>
      </c>
      <c r="Z964" s="108"/>
      <c r="AA964" s="108"/>
      <c r="AB964" s="110"/>
      <c r="AC964" s="118"/>
    </row>
    <row r="965" spans="1:29" s="126" customFormat="1" ht="10.5" x14ac:dyDescent="0.2">
      <c r="A965" s="284" t="str">
        <f t="shared" si="94"/>
        <v>L35-I-48-04-27-90-MULT-120POUS271418</v>
      </c>
      <c r="B965" s="365">
        <v>45628</v>
      </c>
      <c r="C965" s="120" t="s">
        <v>1799</v>
      </c>
      <c r="D965" s="278" t="s">
        <v>364</v>
      </c>
      <c r="E965" s="108" t="s">
        <v>87</v>
      </c>
      <c r="F965" s="108" t="s">
        <v>1800</v>
      </c>
      <c r="G965" s="108">
        <v>30850927</v>
      </c>
      <c r="H965" s="183">
        <v>0</v>
      </c>
      <c r="I965" s="287">
        <v>26</v>
      </c>
      <c r="J965" s="111">
        <f>VLOOKUP(G965,'[2]Seguimiento WOS TROV'!$H:$L,5,0)</f>
        <v>26</v>
      </c>
      <c r="K965" s="116">
        <f>VLOOKUP(G965,'[2]Seguimiento WOS TROV'!$H:$M,6,0)</f>
        <v>0</v>
      </c>
      <c r="L965" s="116">
        <f>VLOOKUP(G965,'[2]Seguimiento WOS TROV'!$H:$N,7,0)</f>
        <v>0</v>
      </c>
      <c r="M965" s="116">
        <f>VLOOKUP(G965,'[2]Seguimiento WOS TROV'!$H:$O,8,0)</f>
        <v>0</v>
      </c>
      <c r="N965" s="125">
        <f t="shared" si="95"/>
        <v>0</v>
      </c>
      <c r="O965" s="281">
        <f t="shared" si="96"/>
        <v>0</v>
      </c>
      <c r="P965" s="269">
        <v>0</v>
      </c>
      <c r="Q965" s="270">
        <f t="shared" si="97"/>
        <v>0</v>
      </c>
      <c r="R965" s="119">
        <v>45635</v>
      </c>
      <c r="S965" s="119"/>
      <c r="T965" s="117">
        <f t="shared" si="93"/>
        <v>45636</v>
      </c>
      <c r="U965" s="117">
        <f t="shared" si="92"/>
        <v>45637</v>
      </c>
      <c r="V965" s="117" t="s">
        <v>560</v>
      </c>
      <c r="W965" s="162" t="s">
        <v>561</v>
      </c>
      <c r="X965" s="162" t="s">
        <v>561</v>
      </c>
      <c r="Y965" s="162" t="e">
        <f>VLOOKUP(G965,[4]Sheet14!$A:$A,1,0)</f>
        <v>#N/A</v>
      </c>
      <c r="Z965" s="108"/>
      <c r="AA965" s="108"/>
      <c r="AB965" s="110"/>
      <c r="AC965" s="118"/>
    </row>
    <row r="966" spans="1:29" s="126" customFormat="1" ht="10.5" x14ac:dyDescent="0.2">
      <c r="A966" s="284" t="str">
        <f t="shared" si="94"/>
        <v>L35-I-48-08-35-80-MULT-120POUS271591</v>
      </c>
      <c r="B966" s="365">
        <v>45628</v>
      </c>
      <c r="C966" s="120" t="s">
        <v>1820</v>
      </c>
      <c r="D966" s="278" t="s">
        <v>364</v>
      </c>
      <c r="E966" s="108" t="s">
        <v>87</v>
      </c>
      <c r="F966" s="108" t="s">
        <v>1821</v>
      </c>
      <c r="G966" s="108">
        <v>30850942</v>
      </c>
      <c r="H966" s="183">
        <v>0</v>
      </c>
      <c r="I966" s="287">
        <v>1</v>
      </c>
      <c r="J966" s="111">
        <f>VLOOKUP(G966,'[2]Seguimiento WOS TROV'!$H:$L,5,0)</f>
        <v>1</v>
      </c>
      <c r="K966" s="116">
        <f>VLOOKUP(G966,'[2]Seguimiento WOS TROV'!$H:$M,6,0)</f>
        <v>0</v>
      </c>
      <c r="L966" s="116">
        <f>VLOOKUP(G966,'[2]Seguimiento WOS TROV'!$H:$N,7,0)</f>
        <v>0</v>
      </c>
      <c r="M966" s="116">
        <f>VLOOKUP(G966,'[2]Seguimiento WOS TROV'!$H:$O,8,0)</f>
        <v>0</v>
      </c>
      <c r="N966" s="125">
        <f t="shared" si="95"/>
        <v>0</v>
      </c>
      <c r="O966" s="281">
        <f t="shared" si="96"/>
        <v>0</v>
      </c>
      <c r="P966" s="269">
        <v>99.6</v>
      </c>
      <c r="Q966" s="270">
        <f t="shared" si="97"/>
        <v>0</v>
      </c>
      <c r="R966" s="119">
        <v>45635</v>
      </c>
      <c r="S966" s="119"/>
      <c r="T966" s="117">
        <f t="shared" si="93"/>
        <v>45636</v>
      </c>
      <c r="U966" s="117">
        <f t="shared" si="92"/>
        <v>45637</v>
      </c>
      <c r="V966" s="117" t="s">
        <v>560</v>
      </c>
      <c r="W966" s="162" t="s">
        <v>561</v>
      </c>
      <c r="X966" s="162" t="s">
        <v>561</v>
      </c>
      <c r="Y966" s="162" t="e">
        <f>VLOOKUP(G966,[4]Sheet14!$A:$A,1,0)</f>
        <v>#N/A</v>
      </c>
      <c r="Z966" s="108"/>
      <c r="AA966" s="108"/>
      <c r="AB966" s="110"/>
      <c r="AC966" s="118"/>
    </row>
    <row r="967" spans="1:29" s="126" customFormat="1" ht="10.5" x14ac:dyDescent="0.2">
      <c r="A967" s="284" t="str">
        <f t="shared" si="94"/>
        <v>L35-I-48-04-40-80-MULT-120POUS271611</v>
      </c>
      <c r="B967" s="365">
        <v>45628</v>
      </c>
      <c r="C967" s="120" t="s">
        <v>115</v>
      </c>
      <c r="D967" s="278" t="s">
        <v>364</v>
      </c>
      <c r="E967" s="108" t="s">
        <v>87</v>
      </c>
      <c r="F967" s="108" t="s">
        <v>1834</v>
      </c>
      <c r="G967" s="108">
        <v>30850951</v>
      </c>
      <c r="H967" s="183">
        <v>0</v>
      </c>
      <c r="I967" s="287">
        <v>6</v>
      </c>
      <c r="J967" s="111">
        <f>VLOOKUP(G967,'[2]Seguimiento WOS TROV'!$H:$L,5,0)</f>
        <v>6</v>
      </c>
      <c r="K967" s="116">
        <f>VLOOKUP(G967,'[2]Seguimiento WOS TROV'!$H:$M,6,0)</f>
        <v>0</v>
      </c>
      <c r="L967" s="116">
        <f>VLOOKUP(G967,'[2]Seguimiento WOS TROV'!$H:$N,7,0)</f>
        <v>0</v>
      </c>
      <c r="M967" s="116">
        <f>VLOOKUP(G967,'[2]Seguimiento WOS TROV'!$H:$O,8,0)</f>
        <v>0</v>
      </c>
      <c r="N967" s="125">
        <f t="shared" si="95"/>
        <v>0</v>
      </c>
      <c r="O967" s="281">
        <f t="shared" si="96"/>
        <v>0</v>
      </c>
      <c r="P967" s="269">
        <v>101.71</v>
      </c>
      <c r="Q967" s="270">
        <f t="shared" si="97"/>
        <v>0</v>
      </c>
      <c r="R967" s="119">
        <v>45635</v>
      </c>
      <c r="S967" s="119"/>
      <c r="T967" s="117">
        <f t="shared" si="93"/>
        <v>45636</v>
      </c>
      <c r="U967" s="117">
        <f t="shared" si="92"/>
        <v>45637</v>
      </c>
      <c r="V967" s="117" t="s">
        <v>560</v>
      </c>
      <c r="W967" s="162" t="s">
        <v>561</v>
      </c>
      <c r="X967" s="162" t="s">
        <v>561</v>
      </c>
      <c r="Y967" s="162" t="e">
        <f>VLOOKUP(G967,[4]Sheet14!$A:$A,1,0)</f>
        <v>#N/A</v>
      </c>
      <c r="Z967" s="108"/>
      <c r="AA967" s="108"/>
      <c r="AB967" s="110"/>
      <c r="AC967" s="118"/>
    </row>
    <row r="968" spans="1:29" s="126" customFormat="1" ht="10.5" x14ac:dyDescent="0.2">
      <c r="A968" s="284" t="str">
        <f t="shared" si="94"/>
        <v>L35-I-48-06-25-80-MULT-120POUS271613</v>
      </c>
      <c r="B968" s="365">
        <v>45628</v>
      </c>
      <c r="C968" s="120" t="s">
        <v>1835</v>
      </c>
      <c r="D968" s="278" t="s">
        <v>364</v>
      </c>
      <c r="E968" s="108" t="s">
        <v>87</v>
      </c>
      <c r="F968" s="108" t="s">
        <v>1836</v>
      </c>
      <c r="G968" s="108">
        <v>30850952</v>
      </c>
      <c r="H968" s="183">
        <v>0</v>
      </c>
      <c r="I968" s="287">
        <v>20</v>
      </c>
      <c r="J968" s="111">
        <f>VLOOKUP(G968,'[2]Seguimiento WOS TROV'!$H:$L,5,0)</f>
        <v>20</v>
      </c>
      <c r="K968" s="116">
        <f>VLOOKUP(G968,'[2]Seguimiento WOS TROV'!$H:$M,6,0)</f>
        <v>0</v>
      </c>
      <c r="L968" s="116">
        <f>VLOOKUP(G968,'[2]Seguimiento WOS TROV'!$H:$N,7,0)</f>
        <v>0</v>
      </c>
      <c r="M968" s="116">
        <f>VLOOKUP(G968,'[2]Seguimiento WOS TROV'!$H:$O,8,0)</f>
        <v>0</v>
      </c>
      <c r="N968" s="125">
        <f t="shared" si="95"/>
        <v>0</v>
      </c>
      <c r="O968" s="281">
        <f t="shared" si="96"/>
        <v>0</v>
      </c>
      <c r="P968" s="269">
        <v>0</v>
      </c>
      <c r="Q968" s="270">
        <f t="shared" si="97"/>
        <v>0</v>
      </c>
      <c r="R968" s="119">
        <v>45635</v>
      </c>
      <c r="S968" s="119"/>
      <c r="T968" s="117">
        <f t="shared" si="93"/>
        <v>45636</v>
      </c>
      <c r="U968" s="117">
        <f t="shared" si="92"/>
        <v>45637</v>
      </c>
      <c r="V968" s="117" t="s">
        <v>560</v>
      </c>
      <c r="W968" s="162" t="s">
        <v>561</v>
      </c>
      <c r="X968" s="162" t="s">
        <v>561</v>
      </c>
      <c r="Y968" s="162" t="e">
        <f>VLOOKUP(G968,[4]Sheet14!$A:$A,1,0)</f>
        <v>#N/A</v>
      </c>
      <c r="Z968" s="108"/>
      <c r="AA968" s="108"/>
      <c r="AB968" s="110"/>
      <c r="AC968" s="118"/>
    </row>
    <row r="969" spans="1:29" s="126" customFormat="1" ht="10.5" x14ac:dyDescent="0.2">
      <c r="A969" s="284" t="str">
        <f t="shared" si="94"/>
        <v>L35-I-48-12-27-90-MULT-120POUS271629</v>
      </c>
      <c r="B969" s="365">
        <v>45628</v>
      </c>
      <c r="C969" s="120" t="s">
        <v>1837</v>
      </c>
      <c r="D969" s="278" t="s">
        <v>364</v>
      </c>
      <c r="E969" s="108" t="s">
        <v>87</v>
      </c>
      <c r="F969" s="108" t="s">
        <v>1838</v>
      </c>
      <c r="G969" s="108">
        <v>30850953</v>
      </c>
      <c r="H969" s="183">
        <v>0</v>
      </c>
      <c r="I969" s="287">
        <v>1</v>
      </c>
      <c r="J969" s="111">
        <f>VLOOKUP(G969,'[2]Seguimiento WOS TROV'!$H:$L,5,0)</f>
        <v>1</v>
      </c>
      <c r="K969" s="116">
        <f>VLOOKUP(G969,'[2]Seguimiento WOS TROV'!$H:$M,6,0)</f>
        <v>0</v>
      </c>
      <c r="L969" s="116">
        <f>VLOOKUP(G969,'[2]Seguimiento WOS TROV'!$H:$N,7,0)</f>
        <v>0</v>
      </c>
      <c r="M969" s="116">
        <f>VLOOKUP(G969,'[2]Seguimiento WOS TROV'!$H:$O,8,0)</f>
        <v>0</v>
      </c>
      <c r="N969" s="125">
        <f t="shared" si="95"/>
        <v>0</v>
      </c>
      <c r="O969" s="281">
        <f t="shared" si="96"/>
        <v>0</v>
      </c>
      <c r="P969" s="269">
        <v>119.55</v>
      </c>
      <c r="Q969" s="270">
        <f t="shared" si="97"/>
        <v>0</v>
      </c>
      <c r="R969" s="119">
        <v>45635</v>
      </c>
      <c r="S969" s="119"/>
      <c r="T969" s="117">
        <f t="shared" si="93"/>
        <v>45636</v>
      </c>
      <c r="U969" s="117">
        <f t="shared" si="92"/>
        <v>45637</v>
      </c>
      <c r="V969" s="117" t="s">
        <v>560</v>
      </c>
      <c r="W969" s="162" t="s">
        <v>561</v>
      </c>
      <c r="X969" s="162" t="s">
        <v>561</v>
      </c>
      <c r="Y969" s="162" t="e">
        <f>VLOOKUP(G969,[4]Sheet14!$A:$A,1,0)</f>
        <v>#N/A</v>
      </c>
      <c r="Z969" s="108"/>
      <c r="AA969" s="108"/>
      <c r="AB969" s="110"/>
      <c r="AC969" s="118"/>
    </row>
    <row r="970" spans="1:29" s="126" customFormat="1" ht="10.5" x14ac:dyDescent="0.2">
      <c r="A970" s="284" t="str">
        <f t="shared" si="94"/>
        <v>L50-I-12-12-35-80-MULT-9X29POUS270815</v>
      </c>
      <c r="B970" s="365">
        <v>45628</v>
      </c>
      <c r="C970" s="120" t="s">
        <v>833</v>
      </c>
      <c r="D970" s="278" t="s">
        <v>361</v>
      </c>
      <c r="E970" s="108" t="s">
        <v>87</v>
      </c>
      <c r="F970" s="108" t="s">
        <v>1788</v>
      </c>
      <c r="G970" s="108">
        <v>30850915</v>
      </c>
      <c r="H970" s="183">
        <v>0</v>
      </c>
      <c r="I970" s="287">
        <v>1</v>
      </c>
      <c r="J970" s="111">
        <f>VLOOKUP(G970,'[2]Seguimiento WOS TROV'!$H:$L,5,0)</f>
        <v>1</v>
      </c>
      <c r="K970" s="116">
        <f>VLOOKUP(G970,'[2]Seguimiento WOS TROV'!$H:$M,6,0)</f>
        <v>0</v>
      </c>
      <c r="L970" s="116">
        <f>VLOOKUP(G970,'[2]Seguimiento WOS TROV'!$H:$N,7,0)</f>
        <v>0</v>
      </c>
      <c r="M970" s="116">
        <f>VLOOKUP(G970,'[2]Seguimiento WOS TROV'!$H:$O,8,0)</f>
        <v>0</v>
      </c>
      <c r="N970" s="125">
        <f t="shared" si="95"/>
        <v>0</v>
      </c>
      <c r="O970" s="281">
        <f t="shared" si="96"/>
        <v>0</v>
      </c>
      <c r="P970" s="269">
        <v>48.77</v>
      </c>
      <c r="Q970" s="270">
        <f t="shared" si="97"/>
        <v>0</v>
      </c>
      <c r="R970" s="119">
        <v>45635</v>
      </c>
      <c r="S970" s="119"/>
      <c r="T970" s="117">
        <f t="shared" si="93"/>
        <v>45636</v>
      </c>
      <c r="U970" s="117">
        <f t="shared" si="92"/>
        <v>45637</v>
      </c>
      <c r="V970" s="117" t="s">
        <v>560</v>
      </c>
      <c r="W970" s="162" t="s">
        <v>561</v>
      </c>
      <c r="X970" s="162" t="s">
        <v>561</v>
      </c>
      <c r="Y970" s="162" t="e">
        <f>VLOOKUP(G970,[4]Sheet14!$A:$A,1,0)</f>
        <v>#N/A</v>
      </c>
      <c r="Z970" s="108"/>
      <c r="AA970" s="108"/>
      <c r="AB970" s="110"/>
      <c r="AC970" s="118"/>
    </row>
    <row r="971" spans="1:29" s="126" customFormat="1" ht="10.5" x14ac:dyDescent="0.2">
      <c r="A971" s="284" t="str">
        <f t="shared" si="94"/>
        <v>L50-I-12-10-30-90-MULT-9X29POUS271392</v>
      </c>
      <c r="B971" s="365">
        <v>45628</v>
      </c>
      <c r="C971" s="120" t="s">
        <v>1791</v>
      </c>
      <c r="D971" s="278" t="s">
        <v>361</v>
      </c>
      <c r="E971" s="108" t="s">
        <v>87</v>
      </c>
      <c r="F971" s="108" t="s">
        <v>1227</v>
      </c>
      <c r="G971" s="108">
        <v>30850920</v>
      </c>
      <c r="H971" s="183">
        <v>0</v>
      </c>
      <c r="I971" s="287">
        <v>2</v>
      </c>
      <c r="J971" s="111">
        <f>VLOOKUP(G971,'[2]Seguimiento WOS TROV'!$H:$L,5,0)</f>
        <v>2</v>
      </c>
      <c r="K971" s="116">
        <f>VLOOKUP(G971,'[2]Seguimiento WOS TROV'!$H:$M,6,0)</f>
        <v>0</v>
      </c>
      <c r="L971" s="116">
        <f>VLOOKUP(G971,'[2]Seguimiento WOS TROV'!$H:$N,7,0)</f>
        <v>0</v>
      </c>
      <c r="M971" s="116">
        <f>VLOOKUP(G971,'[2]Seguimiento WOS TROV'!$H:$O,8,0)</f>
        <v>0</v>
      </c>
      <c r="N971" s="125">
        <f t="shared" si="95"/>
        <v>0</v>
      </c>
      <c r="O971" s="281">
        <f t="shared" si="96"/>
        <v>0</v>
      </c>
      <c r="P971" s="269">
        <v>0</v>
      </c>
      <c r="Q971" s="270">
        <f t="shared" si="97"/>
        <v>0</v>
      </c>
      <c r="R971" s="119">
        <v>45635</v>
      </c>
      <c r="S971" s="119"/>
      <c r="T971" s="117">
        <f t="shared" si="93"/>
        <v>45636</v>
      </c>
      <c r="U971" s="117">
        <f t="shared" si="92"/>
        <v>45637</v>
      </c>
      <c r="V971" s="117" t="s">
        <v>560</v>
      </c>
      <c r="W971" s="162" t="s">
        <v>561</v>
      </c>
      <c r="X971" s="162" t="s">
        <v>561</v>
      </c>
      <c r="Y971" s="162" t="e">
        <f>VLOOKUP(G971,[4]Sheet14!$A:$A,1,0)</f>
        <v>#N/A</v>
      </c>
      <c r="Z971" s="108"/>
      <c r="AA971" s="108"/>
      <c r="AB971" s="110"/>
      <c r="AC971" s="118"/>
    </row>
    <row r="972" spans="1:29" s="126" customFormat="1" ht="10.5" x14ac:dyDescent="0.2">
      <c r="A972" s="284" t="str">
        <f t="shared" si="94"/>
        <v>L50-I-12-12-35-80-MULT-9X29POUS271496</v>
      </c>
      <c r="B972" s="365">
        <v>45628</v>
      </c>
      <c r="C972" s="120" t="s">
        <v>833</v>
      </c>
      <c r="D972" s="278" t="s">
        <v>361</v>
      </c>
      <c r="E972" s="108" t="s">
        <v>87</v>
      </c>
      <c r="F972" s="108" t="s">
        <v>1797</v>
      </c>
      <c r="G972" s="108">
        <v>30850925</v>
      </c>
      <c r="H972" s="183">
        <v>0</v>
      </c>
      <c r="I972" s="287">
        <v>2</v>
      </c>
      <c r="J972" s="111">
        <f>VLOOKUP(G972,'[2]Seguimiento WOS TROV'!$H:$L,5,0)</f>
        <v>2</v>
      </c>
      <c r="K972" s="116">
        <f>VLOOKUP(G972,'[2]Seguimiento WOS TROV'!$H:$M,6,0)</f>
        <v>0</v>
      </c>
      <c r="L972" s="116">
        <f>VLOOKUP(G972,'[2]Seguimiento WOS TROV'!$H:$N,7,0)</f>
        <v>0</v>
      </c>
      <c r="M972" s="116">
        <f>VLOOKUP(G972,'[2]Seguimiento WOS TROV'!$H:$O,8,0)</f>
        <v>0</v>
      </c>
      <c r="N972" s="125">
        <f t="shared" si="95"/>
        <v>0</v>
      </c>
      <c r="O972" s="281">
        <f t="shared" si="96"/>
        <v>0</v>
      </c>
      <c r="P972" s="269">
        <v>48.77</v>
      </c>
      <c r="Q972" s="270">
        <f t="shared" si="97"/>
        <v>0</v>
      </c>
      <c r="R972" s="119">
        <v>45635</v>
      </c>
      <c r="S972" s="119"/>
      <c r="T972" s="117">
        <f t="shared" si="93"/>
        <v>45636</v>
      </c>
      <c r="U972" s="117">
        <f t="shared" si="92"/>
        <v>45637</v>
      </c>
      <c r="V972" s="117" t="s">
        <v>560</v>
      </c>
      <c r="W972" s="162" t="s">
        <v>561</v>
      </c>
      <c r="X972" s="162" t="s">
        <v>561</v>
      </c>
      <c r="Y972" s="162" t="e">
        <f>VLOOKUP(G972,[4]Sheet14!$A:$A,1,0)</f>
        <v>#N/A</v>
      </c>
      <c r="Z972" s="108"/>
      <c r="AA972" s="108"/>
      <c r="AB972" s="110"/>
      <c r="AC972" s="118"/>
    </row>
    <row r="973" spans="1:29" s="126" customFormat="1" ht="10.5" x14ac:dyDescent="0.2">
      <c r="A973" s="284" t="str">
        <f t="shared" si="94"/>
        <v>L50-I-12-10-30-90-MULT-ASYMPOUS271522</v>
      </c>
      <c r="B973" s="365">
        <v>45628</v>
      </c>
      <c r="C973" s="120" t="s">
        <v>1807</v>
      </c>
      <c r="D973" s="278" t="s">
        <v>361</v>
      </c>
      <c r="E973" s="108" t="s">
        <v>87</v>
      </c>
      <c r="F973" s="108" t="s">
        <v>1808</v>
      </c>
      <c r="G973" s="108">
        <v>30850931</v>
      </c>
      <c r="H973" s="183">
        <v>0</v>
      </c>
      <c r="I973" s="287">
        <v>1</v>
      </c>
      <c r="J973" s="111">
        <f>VLOOKUP(G973,'[2]Seguimiento WOS TROV'!$H:$L,5,0)</f>
        <v>1</v>
      </c>
      <c r="K973" s="116">
        <f>VLOOKUP(G973,'[2]Seguimiento WOS TROV'!$H:$M,6,0)</f>
        <v>0</v>
      </c>
      <c r="L973" s="116">
        <f>VLOOKUP(G973,'[2]Seguimiento WOS TROV'!$H:$N,7,0)</f>
        <v>0</v>
      </c>
      <c r="M973" s="116">
        <f>VLOOKUP(G973,'[2]Seguimiento WOS TROV'!$H:$O,8,0)</f>
        <v>0</v>
      </c>
      <c r="N973" s="125">
        <f t="shared" si="95"/>
        <v>0</v>
      </c>
      <c r="O973" s="281">
        <f t="shared" si="96"/>
        <v>0</v>
      </c>
      <c r="P973" s="269">
        <v>47.65</v>
      </c>
      <c r="Q973" s="270">
        <f t="shared" si="97"/>
        <v>0</v>
      </c>
      <c r="R973" s="119">
        <v>45635</v>
      </c>
      <c r="S973" s="119"/>
      <c r="T973" s="117">
        <f t="shared" si="93"/>
        <v>45636</v>
      </c>
      <c r="U973" s="117">
        <f t="shared" si="92"/>
        <v>45637</v>
      </c>
      <c r="V973" s="117" t="s">
        <v>560</v>
      </c>
      <c r="W973" s="162" t="s">
        <v>561</v>
      </c>
      <c r="X973" s="162" t="s">
        <v>561</v>
      </c>
      <c r="Y973" s="162" t="e">
        <f>VLOOKUP(G973,[4]Sheet14!$A:$A,1,0)</f>
        <v>#N/A</v>
      </c>
      <c r="Z973" s="108"/>
      <c r="AA973" s="108"/>
      <c r="AB973" s="110"/>
      <c r="AC973" s="118"/>
    </row>
    <row r="974" spans="1:29" s="126" customFormat="1" ht="10.5" x14ac:dyDescent="0.2">
      <c r="A974" s="284" t="str">
        <f t="shared" si="94"/>
        <v>L50-I-12-12-40-80-MULT-ASYMPOUS271443</v>
      </c>
      <c r="B974" s="365">
        <v>45628</v>
      </c>
      <c r="C974" s="120" t="s">
        <v>1113</v>
      </c>
      <c r="D974" s="278" t="s">
        <v>361</v>
      </c>
      <c r="E974" s="108" t="s">
        <v>87</v>
      </c>
      <c r="F974" s="108" t="s">
        <v>1736</v>
      </c>
      <c r="G974" s="108">
        <v>30850932</v>
      </c>
      <c r="H974" s="183">
        <v>0</v>
      </c>
      <c r="I974" s="287">
        <v>1</v>
      </c>
      <c r="J974" s="111">
        <f>VLOOKUP(G974,'[2]Seguimiento WOS TROV'!$H:$L,5,0)</f>
        <v>1</v>
      </c>
      <c r="K974" s="116">
        <f>VLOOKUP(G974,'[2]Seguimiento WOS TROV'!$H:$M,6,0)</f>
        <v>0</v>
      </c>
      <c r="L974" s="116">
        <f>VLOOKUP(G974,'[2]Seguimiento WOS TROV'!$H:$N,7,0)</f>
        <v>0</v>
      </c>
      <c r="M974" s="116">
        <f>VLOOKUP(G974,'[2]Seguimiento WOS TROV'!$H:$O,8,0)</f>
        <v>0</v>
      </c>
      <c r="N974" s="125">
        <f t="shared" si="95"/>
        <v>0</v>
      </c>
      <c r="O974" s="281">
        <f t="shared" si="96"/>
        <v>0</v>
      </c>
      <c r="P974" s="269">
        <v>47.39</v>
      </c>
      <c r="Q974" s="270">
        <f t="shared" si="97"/>
        <v>0</v>
      </c>
      <c r="R974" s="119">
        <v>45635</v>
      </c>
      <c r="S974" s="119"/>
      <c r="T974" s="117">
        <f t="shared" si="93"/>
        <v>45636</v>
      </c>
      <c r="U974" s="117">
        <f t="shared" si="92"/>
        <v>45637</v>
      </c>
      <c r="V974" s="117" t="s">
        <v>560</v>
      </c>
      <c r="W974" s="162" t="s">
        <v>561</v>
      </c>
      <c r="X974" s="162" t="s">
        <v>561</v>
      </c>
      <c r="Y974" s="162" t="e">
        <f>VLOOKUP(G974,[4]Sheet14!$A:$A,1,0)</f>
        <v>#N/A</v>
      </c>
      <c r="Z974" s="108"/>
      <c r="AA974" s="108"/>
      <c r="AB974" s="110"/>
      <c r="AC974" s="118"/>
    </row>
    <row r="975" spans="1:29" s="126" customFormat="1" ht="10.5" x14ac:dyDescent="0.2">
      <c r="A975" s="284" t="str">
        <f t="shared" si="94"/>
        <v>L50-I-12-06-30-80-MULT-ASYMPOUS271553</v>
      </c>
      <c r="B975" s="365">
        <v>45628</v>
      </c>
      <c r="C975" s="120" t="s">
        <v>249</v>
      </c>
      <c r="D975" s="278" t="s">
        <v>361</v>
      </c>
      <c r="E975" s="108" t="s">
        <v>87</v>
      </c>
      <c r="F975" s="108" t="s">
        <v>1737</v>
      </c>
      <c r="G975" s="108">
        <v>30850941</v>
      </c>
      <c r="H975" s="183">
        <v>0</v>
      </c>
      <c r="I975" s="287">
        <v>1</v>
      </c>
      <c r="J975" s="111">
        <f>VLOOKUP(G975,'[2]Seguimiento WOS TROV'!$H:$L,5,0)</f>
        <v>1</v>
      </c>
      <c r="K975" s="116">
        <f>VLOOKUP(G975,'[2]Seguimiento WOS TROV'!$H:$M,6,0)</f>
        <v>0</v>
      </c>
      <c r="L975" s="116">
        <f>VLOOKUP(G975,'[2]Seguimiento WOS TROV'!$H:$N,7,0)</f>
        <v>0</v>
      </c>
      <c r="M975" s="116">
        <f>VLOOKUP(G975,'[2]Seguimiento WOS TROV'!$H:$O,8,0)</f>
        <v>0</v>
      </c>
      <c r="N975" s="125">
        <f t="shared" si="95"/>
        <v>0</v>
      </c>
      <c r="O975" s="281">
        <f t="shared" si="96"/>
        <v>0</v>
      </c>
      <c r="P975" s="269">
        <v>0</v>
      </c>
      <c r="Q975" s="270">
        <f t="shared" si="97"/>
        <v>0</v>
      </c>
      <c r="R975" s="119">
        <v>45635</v>
      </c>
      <c r="S975" s="119"/>
      <c r="T975" s="117">
        <f t="shared" si="93"/>
        <v>45636</v>
      </c>
      <c r="U975" s="117">
        <f t="shared" si="92"/>
        <v>45637</v>
      </c>
      <c r="V975" s="117" t="s">
        <v>560</v>
      </c>
      <c r="W975" s="162" t="s">
        <v>561</v>
      </c>
      <c r="X975" s="162" t="s">
        <v>561</v>
      </c>
      <c r="Y975" s="162" t="e">
        <f>VLOOKUP(G975,[4]Sheet14!$A:$A,1,0)</f>
        <v>#N/A</v>
      </c>
      <c r="Z975" s="108"/>
      <c r="AA975" s="108"/>
      <c r="AB975" s="110"/>
      <c r="AC975" s="118"/>
    </row>
    <row r="976" spans="1:29" s="126" customFormat="1" ht="10.5" x14ac:dyDescent="0.2">
      <c r="A976" s="284" t="str">
        <f t="shared" si="94"/>
        <v>L50-I-48-12-35-80-MULT-70X70POUS271387</v>
      </c>
      <c r="B976" s="365">
        <v>45628</v>
      </c>
      <c r="C976" s="120" t="s">
        <v>1794</v>
      </c>
      <c r="D976" s="278" t="s">
        <v>365</v>
      </c>
      <c r="E976" s="108" t="s">
        <v>87</v>
      </c>
      <c r="F976" s="108" t="s">
        <v>1795</v>
      </c>
      <c r="G976" s="108">
        <v>30850922</v>
      </c>
      <c r="H976" s="183">
        <v>0</v>
      </c>
      <c r="I976" s="287">
        <v>1</v>
      </c>
      <c r="J976" s="111">
        <f>VLOOKUP(G976,'[2]Seguimiento WOS TROV'!$H:$L,5,0)</f>
        <v>1</v>
      </c>
      <c r="K976" s="116">
        <f>VLOOKUP(G976,'[2]Seguimiento WOS TROV'!$H:$M,6,0)</f>
        <v>0</v>
      </c>
      <c r="L976" s="116">
        <f>VLOOKUP(G976,'[2]Seguimiento WOS TROV'!$H:$N,7,0)</f>
        <v>0</v>
      </c>
      <c r="M976" s="116">
        <f>VLOOKUP(G976,'[2]Seguimiento WOS TROV'!$H:$O,8,0)</f>
        <v>0</v>
      </c>
      <c r="N976" s="125">
        <f t="shared" si="95"/>
        <v>0</v>
      </c>
      <c r="O976" s="281">
        <f t="shared" si="96"/>
        <v>0</v>
      </c>
      <c r="P976" s="269">
        <v>0</v>
      </c>
      <c r="Q976" s="270">
        <f t="shared" si="97"/>
        <v>0</v>
      </c>
      <c r="R976" s="119">
        <v>45635</v>
      </c>
      <c r="S976" s="119"/>
      <c r="T976" s="117">
        <f t="shared" si="93"/>
        <v>45636</v>
      </c>
      <c r="U976" s="117">
        <f t="shared" si="92"/>
        <v>45637</v>
      </c>
      <c r="V976" s="117" t="s">
        <v>560</v>
      </c>
      <c r="W976" s="162" t="s">
        <v>561</v>
      </c>
      <c r="X976" s="162" t="s">
        <v>561</v>
      </c>
      <c r="Y976" s="162" t="e">
        <f>VLOOKUP(G976,[4]Sheet14!$A:$A,1,0)</f>
        <v>#N/A</v>
      </c>
      <c r="Z976" s="108"/>
      <c r="AA976" s="108"/>
      <c r="AB976" s="110"/>
      <c r="AC976" s="118"/>
    </row>
    <row r="977" spans="1:29" s="126" customFormat="1" ht="10.5" x14ac:dyDescent="0.2">
      <c r="A977" s="284" t="str">
        <f t="shared" si="94"/>
        <v>L50-I-48-12-27-80-MULT-15X15POUS271409</v>
      </c>
      <c r="B977" s="365">
        <v>45628</v>
      </c>
      <c r="C977" s="120" t="s">
        <v>845</v>
      </c>
      <c r="D977" s="278" t="s">
        <v>365</v>
      </c>
      <c r="E977" s="108" t="s">
        <v>87</v>
      </c>
      <c r="F977" s="108" t="s">
        <v>1809</v>
      </c>
      <c r="G977" s="108">
        <v>30850933</v>
      </c>
      <c r="H977" s="183">
        <v>0</v>
      </c>
      <c r="I977" s="287">
        <v>5</v>
      </c>
      <c r="J977" s="111">
        <f>VLOOKUP(G977,'[2]Seguimiento WOS TROV'!$H:$L,5,0)</f>
        <v>5</v>
      </c>
      <c r="K977" s="116">
        <f>VLOOKUP(G977,'[2]Seguimiento WOS TROV'!$H:$M,6,0)</f>
        <v>0</v>
      </c>
      <c r="L977" s="116">
        <f>VLOOKUP(G977,'[2]Seguimiento WOS TROV'!$H:$N,7,0)</f>
        <v>0</v>
      </c>
      <c r="M977" s="116">
        <f>VLOOKUP(G977,'[2]Seguimiento WOS TROV'!$H:$O,8,0)</f>
        <v>0</v>
      </c>
      <c r="N977" s="125">
        <f t="shared" si="95"/>
        <v>0</v>
      </c>
      <c r="O977" s="281">
        <f t="shared" si="96"/>
        <v>0</v>
      </c>
      <c r="P977" s="269">
        <v>0</v>
      </c>
      <c r="Q977" s="270">
        <f t="shared" si="97"/>
        <v>0</v>
      </c>
      <c r="R977" s="119">
        <v>45635</v>
      </c>
      <c r="S977" s="119"/>
      <c r="T977" s="117">
        <f t="shared" si="93"/>
        <v>45636</v>
      </c>
      <c r="U977" s="117">
        <f t="shared" si="92"/>
        <v>45637</v>
      </c>
      <c r="V977" s="117" t="s">
        <v>560</v>
      </c>
      <c r="W977" s="162" t="s">
        <v>561</v>
      </c>
      <c r="X977" s="162" t="s">
        <v>561</v>
      </c>
      <c r="Y977" s="162" t="e">
        <f>VLOOKUP(G977,[4]Sheet14!$A:$A,1,0)</f>
        <v>#N/A</v>
      </c>
      <c r="Z977" s="108"/>
      <c r="AA977" s="108"/>
      <c r="AB977" s="110"/>
      <c r="AC977" s="118"/>
    </row>
    <row r="978" spans="1:29" s="126" customFormat="1" ht="10.5" x14ac:dyDescent="0.2">
      <c r="A978" s="284" t="str">
        <f t="shared" si="94"/>
        <v>L50-I-48-08-40-80-MULT-40X60POUS271534</v>
      </c>
      <c r="B978" s="365">
        <v>45628</v>
      </c>
      <c r="C978" s="120" t="s">
        <v>893</v>
      </c>
      <c r="D978" s="278" t="s">
        <v>365</v>
      </c>
      <c r="E978" s="108" t="s">
        <v>87</v>
      </c>
      <c r="F978" s="108" t="s">
        <v>1810</v>
      </c>
      <c r="G978" s="108">
        <v>30850934</v>
      </c>
      <c r="H978" s="183">
        <v>0</v>
      </c>
      <c r="I978" s="287">
        <v>3</v>
      </c>
      <c r="J978" s="111">
        <f>VLOOKUP(G978,'[2]Seguimiento WOS TROV'!$H:$L,5,0)</f>
        <v>3</v>
      </c>
      <c r="K978" s="116">
        <f>VLOOKUP(G978,'[2]Seguimiento WOS TROV'!$H:$M,6,0)</f>
        <v>0</v>
      </c>
      <c r="L978" s="116">
        <f>VLOOKUP(G978,'[2]Seguimiento WOS TROV'!$H:$N,7,0)</f>
        <v>0</v>
      </c>
      <c r="M978" s="116">
        <f>VLOOKUP(G978,'[2]Seguimiento WOS TROV'!$H:$O,8,0)</f>
        <v>0</v>
      </c>
      <c r="N978" s="125">
        <f t="shared" si="95"/>
        <v>0</v>
      </c>
      <c r="O978" s="281">
        <f t="shared" si="96"/>
        <v>0</v>
      </c>
      <c r="P978" s="269">
        <v>0</v>
      </c>
      <c r="Q978" s="270">
        <f t="shared" si="97"/>
        <v>0</v>
      </c>
      <c r="R978" s="119">
        <v>45635</v>
      </c>
      <c r="S978" s="119"/>
      <c r="T978" s="117">
        <f t="shared" si="93"/>
        <v>45636</v>
      </c>
      <c r="U978" s="117">
        <f t="shared" si="92"/>
        <v>45637</v>
      </c>
      <c r="V978" s="117" t="s">
        <v>560</v>
      </c>
      <c r="W978" s="162" t="s">
        <v>561</v>
      </c>
      <c r="X978" s="162" t="s">
        <v>561</v>
      </c>
      <c r="Y978" s="162" t="e">
        <f>VLOOKUP(G978,[4]Sheet14!$A:$A,1,0)</f>
        <v>#N/A</v>
      </c>
      <c r="Z978" s="108"/>
      <c r="AA978" s="108"/>
      <c r="AB978" s="110"/>
      <c r="AC978" s="118"/>
    </row>
    <row r="979" spans="1:29" s="126" customFormat="1" ht="10.5" x14ac:dyDescent="0.2">
      <c r="A979" s="284" t="str">
        <f t="shared" si="94"/>
        <v>L50-I-48-10-30-80-MULT-40X40POUS271536</v>
      </c>
      <c r="B979" s="365">
        <v>45628</v>
      </c>
      <c r="C979" s="120" t="s">
        <v>1813</v>
      </c>
      <c r="D979" s="278" t="s">
        <v>365</v>
      </c>
      <c r="E979" s="108" t="s">
        <v>87</v>
      </c>
      <c r="F979" s="108" t="s">
        <v>1814</v>
      </c>
      <c r="G979" s="108">
        <v>30850937</v>
      </c>
      <c r="H979" s="183">
        <v>0</v>
      </c>
      <c r="I979" s="287">
        <v>6</v>
      </c>
      <c r="J979" s="111">
        <f>VLOOKUP(G979,'[2]Seguimiento WOS TROV'!$H:$L,5,0)</f>
        <v>6</v>
      </c>
      <c r="K979" s="116">
        <f>VLOOKUP(G979,'[2]Seguimiento WOS TROV'!$H:$M,6,0)</f>
        <v>0</v>
      </c>
      <c r="L979" s="116">
        <f>VLOOKUP(G979,'[2]Seguimiento WOS TROV'!$H:$N,7,0)</f>
        <v>0</v>
      </c>
      <c r="M979" s="116">
        <f>VLOOKUP(G979,'[2]Seguimiento WOS TROV'!$H:$O,8,0)</f>
        <v>0</v>
      </c>
      <c r="N979" s="125">
        <f t="shared" si="95"/>
        <v>0</v>
      </c>
      <c r="O979" s="281">
        <f t="shared" si="96"/>
        <v>0</v>
      </c>
      <c r="P979" s="269">
        <v>0</v>
      </c>
      <c r="Q979" s="270">
        <f t="shared" si="97"/>
        <v>0</v>
      </c>
      <c r="R979" s="119">
        <v>45635</v>
      </c>
      <c r="S979" s="119"/>
      <c r="T979" s="117">
        <f t="shared" si="93"/>
        <v>45636</v>
      </c>
      <c r="U979" s="117">
        <f t="shared" si="92"/>
        <v>45637</v>
      </c>
      <c r="V979" s="117" t="s">
        <v>560</v>
      </c>
      <c r="W979" s="162" t="s">
        <v>561</v>
      </c>
      <c r="X979" s="162" t="s">
        <v>561</v>
      </c>
      <c r="Y979" s="162" t="e">
        <f>VLOOKUP(G979,[4]Sheet14!$A:$A,1,0)</f>
        <v>#N/A</v>
      </c>
      <c r="Z979" s="108"/>
      <c r="AA979" s="108"/>
      <c r="AB979" s="110"/>
      <c r="AC979" s="118"/>
    </row>
    <row r="980" spans="1:29" s="126" customFormat="1" ht="10.5" x14ac:dyDescent="0.2">
      <c r="A980" s="284" t="str">
        <f t="shared" si="94"/>
        <v>L50-I-48-12-30-80-MULT-9X9POUS271587</v>
      </c>
      <c r="B980" s="365">
        <v>45628</v>
      </c>
      <c r="C980" s="120" t="s">
        <v>1506</v>
      </c>
      <c r="D980" s="278" t="s">
        <v>365</v>
      </c>
      <c r="E980" s="108" t="s">
        <v>87</v>
      </c>
      <c r="F980" s="108" t="s">
        <v>1822</v>
      </c>
      <c r="G980" s="108">
        <v>30850943</v>
      </c>
      <c r="H980" s="183">
        <v>0</v>
      </c>
      <c r="I980" s="287">
        <v>3</v>
      </c>
      <c r="J980" s="111">
        <f>VLOOKUP(G980,'[2]Seguimiento WOS TROV'!$H:$L,5,0)</f>
        <v>3</v>
      </c>
      <c r="K980" s="116">
        <f>VLOOKUP(G980,'[2]Seguimiento WOS TROV'!$H:$M,6,0)</f>
        <v>0</v>
      </c>
      <c r="L980" s="116">
        <f>VLOOKUP(G980,'[2]Seguimiento WOS TROV'!$H:$N,7,0)</f>
        <v>0</v>
      </c>
      <c r="M980" s="116">
        <f>VLOOKUP(G980,'[2]Seguimiento WOS TROV'!$H:$O,8,0)</f>
        <v>0</v>
      </c>
      <c r="N980" s="125">
        <f t="shared" si="95"/>
        <v>0</v>
      </c>
      <c r="O980" s="281">
        <f t="shared" si="96"/>
        <v>0</v>
      </c>
      <c r="P980" s="269">
        <v>0</v>
      </c>
      <c r="Q980" s="270">
        <f t="shared" si="97"/>
        <v>0</v>
      </c>
      <c r="R980" s="119">
        <v>45635</v>
      </c>
      <c r="S980" s="119"/>
      <c r="T980" s="117">
        <f t="shared" si="93"/>
        <v>45636</v>
      </c>
      <c r="U980" s="117">
        <f t="shared" si="92"/>
        <v>45637</v>
      </c>
      <c r="V980" s="117" t="s">
        <v>560</v>
      </c>
      <c r="W980" s="162" t="s">
        <v>561</v>
      </c>
      <c r="X980" s="162" t="s">
        <v>561</v>
      </c>
      <c r="Y980" s="162" t="e">
        <f>VLOOKUP(G980,[4]Sheet14!$A:$A,1,0)</f>
        <v>#N/A</v>
      </c>
      <c r="Z980" s="108"/>
      <c r="AA980" s="108"/>
      <c r="AB980" s="110"/>
      <c r="AC980" s="118"/>
    </row>
    <row r="981" spans="1:29" s="126" customFormat="1" ht="10.5" x14ac:dyDescent="0.2">
      <c r="A981" s="284" t="str">
        <f t="shared" si="94"/>
        <v>L50-I-48-10-30-80-MULT-9X29POUS271586</v>
      </c>
      <c r="B981" s="365">
        <v>45628</v>
      </c>
      <c r="C981" s="120" t="s">
        <v>1829</v>
      </c>
      <c r="D981" s="278" t="s">
        <v>365</v>
      </c>
      <c r="E981" s="108" t="s">
        <v>87</v>
      </c>
      <c r="F981" s="108" t="s">
        <v>1830</v>
      </c>
      <c r="G981" s="108">
        <v>30850948</v>
      </c>
      <c r="H981" s="183">
        <v>0</v>
      </c>
      <c r="I981" s="287">
        <v>2</v>
      </c>
      <c r="J981" s="111">
        <f>VLOOKUP(G981,'[2]Seguimiento WOS TROV'!$H:$L,5,0)</f>
        <v>2</v>
      </c>
      <c r="K981" s="116">
        <f>VLOOKUP(G981,'[2]Seguimiento WOS TROV'!$H:$M,6,0)</f>
        <v>0</v>
      </c>
      <c r="L981" s="116">
        <f>VLOOKUP(G981,'[2]Seguimiento WOS TROV'!$H:$N,7,0)</f>
        <v>0</v>
      </c>
      <c r="M981" s="116">
        <f>VLOOKUP(G981,'[2]Seguimiento WOS TROV'!$H:$O,8,0)</f>
        <v>0</v>
      </c>
      <c r="N981" s="125">
        <f t="shared" si="95"/>
        <v>0</v>
      </c>
      <c r="O981" s="281">
        <f t="shared" si="96"/>
        <v>0</v>
      </c>
      <c r="P981" s="269">
        <v>0</v>
      </c>
      <c r="Q981" s="270">
        <f t="shared" si="97"/>
        <v>0</v>
      </c>
      <c r="R981" s="119">
        <v>45635</v>
      </c>
      <c r="S981" s="119"/>
      <c r="T981" s="117">
        <f t="shared" si="93"/>
        <v>45636</v>
      </c>
      <c r="U981" s="117">
        <f t="shared" si="92"/>
        <v>45637</v>
      </c>
      <c r="V981" s="117" t="s">
        <v>560</v>
      </c>
      <c r="W981" s="162" t="s">
        <v>561</v>
      </c>
      <c r="X981" s="162" t="s">
        <v>561</v>
      </c>
      <c r="Y981" s="162" t="e">
        <f>VLOOKUP(G981,[4]Sheet14!$A:$A,1,0)</f>
        <v>#N/A</v>
      </c>
      <c r="Z981" s="108"/>
      <c r="AA981" s="108"/>
      <c r="AB981" s="110"/>
      <c r="AC981" s="118"/>
    </row>
    <row r="982" spans="1:29" s="126" customFormat="1" ht="10.5" x14ac:dyDescent="0.2">
      <c r="A982" s="284" t="str">
        <f t="shared" si="94"/>
        <v>L50-I-48-12-30-80-MULT-25X75POUS271590</v>
      </c>
      <c r="B982" s="365">
        <v>45628</v>
      </c>
      <c r="C982" s="120" t="s">
        <v>1831</v>
      </c>
      <c r="D982" s="278" t="s">
        <v>365</v>
      </c>
      <c r="E982" s="108" t="s">
        <v>87</v>
      </c>
      <c r="F982" s="108" t="s">
        <v>1832</v>
      </c>
      <c r="G982" s="108">
        <v>30850949</v>
      </c>
      <c r="H982" s="183">
        <v>0</v>
      </c>
      <c r="I982" s="287">
        <v>2</v>
      </c>
      <c r="J982" s="111">
        <f>VLOOKUP(G982,'[2]Seguimiento WOS TROV'!$H:$L,5,0)</f>
        <v>2</v>
      </c>
      <c r="K982" s="116">
        <f>VLOOKUP(G982,'[2]Seguimiento WOS TROV'!$H:$M,6,0)</f>
        <v>0</v>
      </c>
      <c r="L982" s="116">
        <f>VLOOKUP(G982,'[2]Seguimiento WOS TROV'!$H:$N,7,0)</f>
        <v>0</v>
      </c>
      <c r="M982" s="116">
        <f>VLOOKUP(G982,'[2]Seguimiento WOS TROV'!$H:$O,8,0)</f>
        <v>0</v>
      </c>
      <c r="N982" s="125">
        <f t="shared" si="95"/>
        <v>0</v>
      </c>
      <c r="O982" s="281">
        <f t="shared" si="96"/>
        <v>0</v>
      </c>
      <c r="P982" s="269">
        <v>0</v>
      </c>
      <c r="Q982" s="270">
        <f t="shared" si="97"/>
        <v>0</v>
      </c>
      <c r="R982" s="119">
        <v>45635</v>
      </c>
      <c r="S982" s="119"/>
      <c r="T982" s="117">
        <f t="shared" si="93"/>
        <v>45636</v>
      </c>
      <c r="U982" s="117">
        <f t="shared" ref="U982:U1045" si="98">WORKDAY(T982,1)</f>
        <v>45637</v>
      </c>
      <c r="V982" s="117" t="s">
        <v>560</v>
      </c>
      <c r="W982" s="162" t="s">
        <v>561</v>
      </c>
      <c r="X982" s="162" t="s">
        <v>561</v>
      </c>
      <c r="Y982" s="162" t="e">
        <f>VLOOKUP(G982,[4]Sheet14!$A:$A,1,0)</f>
        <v>#N/A</v>
      </c>
      <c r="Z982" s="108"/>
      <c r="AA982" s="108"/>
      <c r="AB982" s="110"/>
      <c r="AC982" s="118"/>
    </row>
    <row r="983" spans="1:29" s="126" customFormat="1" ht="10.5" x14ac:dyDescent="0.2">
      <c r="A983" s="284" t="str">
        <f t="shared" si="94"/>
        <v>L50-I-48-12-27-90-MULT-25X25POUS271635</v>
      </c>
      <c r="B983" s="365">
        <v>45628</v>
      </c>
      <c r="C983" s="120" t="s">
        <v>1841</v>
      </c>
      <c r="D983" s="278" t="s">
        <v>365</v>
      </c>
      <c r="E983" s="108" t="s">
        <v>87</v>
      </c>
      <c r="F983" s="108" t="s">
        <v>1842</v>
      </c>
      <c r="G983" s="108">
        <v>30850955</v>
      </c>
      <c r="H983" s="183">
        <v>0</v>
      </c>
      <c r="I983" s="287">
        <v>6</v>
      </c>
      <c r="J983" s="111">
        <f>VLOOKUP(G983,'[2]Seguimiento WOS TROV'!$H:$L,5,0)</f>
        <v>6</v>
      </c>
      <c r="K983" s="116">
        <f>VLOOKUP(G983,'[2]Seguimiento WOS TROV'!$H:$M,6,0)</f>
        <v>0</v>
      </c>
      <c r="L983" s="116">
        <f>VLOOKUP(G983,'[2]Seguimiento WOS TROV'!$H:$N,7,0)</f>
        <v>0</v>
      </c>
      <c r="M983" s="116">
        <f>VLOOKUP(G983,'[2]Seguimiento WOS TROV'!$H:$O,8,0)</f>
        <v>0</v>
      </c>
      <c r="N983" s="125">
        <f t="shared" si="95"/>
        <v>0</v>
      </c>
      <c r="O983" s="281">
        <f t="shared" si="96"/>
        <v>0</v>
      </c>
      <c r="P983" s="269">
        <v>0</v>
      </c>
      <c r="Q983" s="270">
        <f t="shared" si="97"/>
        <v>0</v>
      </c>
      <c r="R983" s="119">
        <v>45635</v>
      </c>
      <c r="S983" s="119"/>
      <c r="T983" s="117">
        <f t="shared" si="93"/>
        <v>45636</v>
      </c>
      <c r="U983" s="117">
        <f t="shared" si="98"/>
        <v>45637</v>
      </c>
      <c r="V983" s="117" t="s">
        <v>560</v>
      </c>
      <c r="W983" s="162" t="s">
        <v>561</v>
      </c>
      <c r="X983" s="162" t="s">
        <v>561</v>
      </c>
      <c r="Y983" s="162" t="e">
        <f>VLOOKUP(G983,[4]Sheet14!$A:$A,1,0)</f>
        <v>#N/A</v>
      </c>
      <c r="Z983" s="108"/>
      <c r="AA983" s="108"/>
      <c r="AB983" s="110"/>
      <c r="AC983" s="118"/>
    </row>
    <row r="984" spans="1:29" s="126" customFormat="1" ht="10.5" x14ac:dyDescent="0.2">
      <c r="A984" s="284" t="str">
        <f t="shared" si="94"/>
        <v>L50-E-12-08-35-80-MULT-55X25POUS270802</v>
      </c>
      <c r="B984" s="365">
        <v>45628</v>
      </c>
      <c r="C984" s="120" t="s">
        <v>1787</v>
      </c>
      <c r="D984" s="278" t="s">
        <v>362</v>
      </c>
      <c r="E984" s="108" t="s">
        <v>87</v>
      </c>
      <c r="F984" s="108" t="s">
        <v>1100</v>
      </c>
      <c r="G984" s="108">
        <v>30850914</v>
      </c>
      <c r="H984" s="183">
        <v>0</v>
      </c>
      <c r="I984" s="287">
        <v>26</v>
      </c>
      <c r="J984" s="111">
        <f>VLOOKUP(G984,'[2]Seguimiento WOS TROV'!$H:$L,5,0)</f>
        <v>26</v>
      </c>
      <c r="K984" s="116">
        <f>VLOOKUP(G984,'[2]Seguimiento WOS TROV'!$H:$M,6,0)</f>
        <v>0</v>
      </c>
      <c r="L984" s="116">
        <f>VLOOKUP(G984,'[2]Seguimiento WOS TROV'!$H:$N,7,0)</f>
        <v>0</v>
      </c>
      <c r="M984" s="116">
        <f>VLOOKUP(G984,'[2]Seguimiento WOS TROV'!$H:$O,8,0)</f>
        <v>0</v>
      </c>
      <c r="N984" s="125">
        <f t="shared" si="95"/>
        <v>0</v>
      </c>
      <c r="O984" s="281">
        <f t="shared" si="96"/>
        <v>0</v>
      </c>
      <c r="P984" s="269">
        <v>0</v>
      </c>
      <c r="Q984" s="270">
        <f t="shared" si="97"/>
        <v>0</v>
      </c>
      <c r="R984" s="119">
        <v>45635</v>
      </c>
      <c r="S984" s="119"/>
      <c r="T984" s="117">
        <f t="shared" si="93"/>
        <v>45636</v>
      </c>
      <c r="U984" s="117">
        <f t="shared" si="98"/>
        <v>45637</v>
      </c>
      <c r="V984" s="117" t="s">
        <v>560</v>
      </c>
      <c r="W984" s="162" t="s">
        <v>561</v>
      </c>
      <c r="X984" s="162" t="s">
        <v>561</v>
      </c>
      <c r="Y984" s="162" t="e">
        <f>VLOOKUP(G984,[4]Sheet14!$A:$A,1,0)</f>
        <v>#N/A</v>
      </c>
      <c r="Z984" s="108"/>
      <c r="AA984" s="108"/>
      <c r="AB984" s="110"/>
      <c r="AC984" s="118"/>
    </row>
    <row r="985" spans="1:29" s="126" customFormat="1" ht="10.5" x14ac:dyDescent="0.2">
      <c r="A985" s="284" t="str">
        <f t="shared" si="94"/>
        <v>L50-E-12-08-27-80-MULT-9X59POUS270969</v>
      </c>
      <c r="B985" s="365">
        <v>45628</v>
      </c>
      <c r="C985" s="120" t="s">
        <v>1789</v>
      </c>
      <c r="D985" s="278" t="s">
        <v>362</v>
      </c>
      <c r="E985" s="108" t="s">
        <v>87</v>
      </c>
      <c r="F985" s="108" t="s">
        <v>1122</v>
      </c>
      <c r="G985" s="108">
        <v>30850916</v>
      </c>
      <c r="H985" s="183">
        <v>0</v>
      </c>
      <c r="I985" s="287">
        <v>22</v>
      </c>
      <c r="J985" s="111">
        <f>VLOOKUP(G985,'[2]Seguimiento WOS TROV'!$H:$L,5,0)</f>
        <v>22</v>
      </c>
      <c r="K985" s="116">
        <f>VLOOKUP(G985,'[2]Seguimiento WOS TROV'!$H:$M,6,0)</f>
        <v>0</v>
      </c>
      <c r="L985" s="116">
        <f>VLOOKUP(G985,'[2]Seguimiento WOS TROV'!$H:$N,7,0)</f>
        <v>0</v>
      </c>
      <c r="M985" s="116">
        <f>VLOOKUP(G985,'[2]Seguimiento WOS TROV'!$H:$O,8,0)</f>
        <v>0</v>
      </c>
      <c r="N985" s="125">
        <f t="shared" si="95"/>
        <v>0</v>
      </c>
      <c r="O985" s="281">
        <f t="shared" si="96"/>
        <v>0</v>
      </c>
      <c r="P985" s="269">
        <v>0</v>
      </c>
      <c r="Q985" s="270">
        <f t="shared" si="97"/>
        <v>0</v>
      </c>
      <c r="R985" s="119">
        <v>45635</v>
      </c>
      <c r="S985" s="119"/>
      <c r="T985" s="117">
        <f t="shared" si="93"/>
        <v>45636</v>
      </c>
      <c r="U985" s="117">
        <f t="shared" si="98"/>
        <v>45637</v>
      </c>
      <c r="V985" s="117" t="s">
        <v>560</v>
      </c>
      <c r="W985" s="162" t="s">
        <v>561</v>
      </c>
      <c r="X985" s="162" t="s">
        <v>561</v>
      </c>
      <c r="Y985" s="162" t="e">
        <f>VLOOKUP(G985,[4]Sheet14!$A:$A,1,0)</f>
        <v>#N/A</v>
      </c>
      <c r="Z985" s="108"/>
      <c r="AA985" s="108"/>
      <c r="AB985" s="110"/>
      <c r="AC985" s="118"/>
    </row>
    <row r="986" spans="1:29" s="126" customFormat="1" ht="10.5" x14ac:dyDescent="0.2">
      <c r="A986" s="284" t="str">
        <f t="shared" si="94"/>
        <v>L50-E-12-06-40-80-MULT-ASYMPOUS271334</v>
      </c>
      <c r="B986" s="365">
        <v>45628</v>
      </c>
      <c r="C986" s="120" t="s">
        <v>1790</v>
      </c>
      <c r="D986" s="278" t="s">
        <v>362</v>
      </c>
      <c r="E986" s="108" t="s">
        <v>87</v>
      </c>
      <c r="F986" s="108" t="s">
        <v>1765</v>
      </c>
      <c r="G986" s="108">
        <v>30850918</v>
      </c>
      <c r="H986" s="183">
        <v>0</v>
      </c>
      <c r="I986" s="287">
        <v>1</v>
      </c>
      <c r="J986" s="111">
        <f>VLOOKUP(G986,'[2]Seguimiento WOS TROV'!$H:$L,5,0)</f>
        <v>1</v>
      </c>
      <c r="K986" s="116">
        <f>VLOOKUP(G986,'[2]Seguimiento WOS TROV'!$H:$M,6,0)</f>
        <v>0</v>
      </c>
      <c r="L986" s="116">
        <f>VLOOKUP(G986,'[2]Seguimiento WOS TROV'!$H:$N,7,0)</f>
        <v>0</v>
      </c>
      <c r="M986" s="116">
        <f>VLOOKUP(G986,'[2]Seguimiento WOS TROV'!$H:$O,8,0)</f>
        <v>0</v>
      </c>
      <c r="N986" s="125">
        <f t="shared" si="95"/>
        <v>0</v>
      </c>
      <c r="O986" s="281">
        <f t="shared" si="96"/>
        <v>0</v>
      </c>
      <c r="P986" s="269">
        <v>49.12</v>
      </c>
      <c r="Q986" s="270">
        <f t="shared" si="97"/>
        <v>0</v>
      </c>
      <c r="R986" s="119">
        <v>45635</v>
      </c>
      <c r="S986" s="119"/>
      <c r="T986" s="117">
        <f t="shared" si="93"/>
        <v>45636</v>
      </c>
      <c r="U986" s="117">
        <f t="shared" si="98"/>
        <v>45637</v>
      </c>
      <c r="V986" s="117" t="s">
        <v>560</v>
      </c>
      <c r="W986" s="162" t="s">
        <v>561</v>
      </c>
      <c r="X986" s="162" t="s">
        <v>561</v>
      </c>
      <c r="Y986" s="162" t="e">
        <f>VLOOKUP(G986,[4]Sheet14!$A:$A,1,0)</f>
        <v>#N/A</v>
      </c>
      <c r="Z986" s="108"/>
      <c r="AA986" s="108"/>
      <c r="AB986" s="110"/>
      <c r="AC986" s="118"/>
    </row>
    <row r="987" spans="1:29" s="126" customFormat="1" ht="10.5" x14ac:dyDescent="0.2">
      <c r="A987" s="284" t="str">
        <f t="shared" si="94"/>
        <v>L50-E-12-08-35-90-MULT-9X9POUS271316</v>
      </c>
      <c r="B987" s="365">
        <v>45628</v>
      </c>
      <c r="C987" s="120" t="s">
        <v>1792</v>
      </c>
      <c r="D987" s="278" t="s">
        <v>362</v>
      </c>
      <c r="E987" s="108" t="s">
        <v>87</v>
      </c>
      <c r="F987" s="108" t="s">
        <v>1793</v>
      </c>
      <c r="G987" s="108">
        <v>30850921</v>
      </c>
      <c r="H987" s="183">
        <v>0</v>
      </c>
      <c r="I987" s="287">
        <v>1</v>
      </c>
      <c r="J987" s="111">
        <f>VLOOKUP(G987,'[2]Seguimiento WOS TROV'!$H:$L,5,0)</f>
        <v>1</v>
      </c>
      <c r="K987" s="116">
        <f>VLOOKUP(G987,'[2]Seguimiento WOS TROV'!$H:$M,6,0)</f>
        <v>0</v>
      </c>
      <c r="L987" s="116">
        <f>VLOOKUP(G987,'[2]Seguimiento WOS TROV'!$H:$N,7,0)</f>
        <v>0</v>
      </c>
      <c r="M987" s="116">
        <f>VLOOKUP(G987,'[2]Seguimiento WOS TROV'!$H:$O,8,0)</f>
        <v>0</v>
      </c>
      <c r="N987" s="125">
        <f t="shared" si="95"/>
        <v>0</v>
      </c>
      <c r="O987" s="281">
        <f t="shared" si="96"/>
        <v>0</v>
      </c>
      <c r="P987" s="269">
        <v>48.85</v>
      </c>
      <c r="Q987" s="270">
        <f t="shared" si="97"/>
        <v>0</v>
      </c>
      <c r="R987" s="119">
        <v>45635</v>
      </c>
      <c r="S987" s="119"/>
      <c r="T987" s="117">
        <f t="shared" si="93"/>
        <v>45636</v>
      </c>
      <c r="U987" s="117">
        <f t="shared" si="98"/>
        <v>45637</v>
      </c>
      <c r="V987" s="117" t="s">
        <v>560</v>
      </c>
      <c r="W987" s="162" t="s">
        <v>561</v>
      </c>
      <c r="X987" s="162" t="s">
        <v>561</v>
      </c>
      <c r="Y987" s="162" t="e">
        <f>VLOOKUP(G987,[4]Sheet14!$A:$A,1,0)</f>
        <v>#N/A</v>
      </c>
      <c r="Z987" s="108"/>
      <c r="AA987" s="108"/>
      <c r="AB987" s="110"/>
      <c r="AC987" s="118"/>
    </row>
    <row r="988" spans="1:29" s="126" customFormat="1" ht="10.5" x14ac:dyDescent="0.2">
      <c r="A988" s="284" t="str">
        <f t="shared" si="94"/>
        <v>L50-E-12-06-30-90-MULT-ASYMPOUS271495</v>
      </c>
      <c r="B988" s="365">
        <v>45628</v>
      </c>
      <c r="C988" s="120" t="s">
        <v>1796</v>
      </c>
      <c r="D988" s="278" t="s">
        <v>362</v>
      </c>
      <c r="E988" s="108" t="s">
        <v>87</v>
      </c>
      <c r="F988" s="108" t="s">
        <v>1726</v>
      </c>
      <c r="G988" s="108">
        <v>30850923</v>
      </c>
      <c r="H988" s="183">
        <v>0</v>
      </c>
      <c r="I988" s="287">
        <v>2</v>
      </c>
      <c r="J988" s="111">
        <f>VLOOKUP(G988,'[2]Seguimiento WOS TROV'!$H:$L,5,0)</f>
        <v>2</v>
      </c>
      <c r="K988" s="116">
        <f>VLOOKUP(G988,'[2]Seguimiento WOS TROV'!$H:$M,6,0)</f>
        <v>0</v>
      </c>
      <c r="L988" s="116">
        <f>VLOOKUP(G988,'[2]Seguimiento WOS TROV'!$H:$N,7,0)</f>
        <v>0</v>
      </c>
      <c r="M988" s="116">
        <f>VLOOKUP(G988,'[2]Seguimiento WOS TROV'!$H:$O,8,0)</f>
        <v>0</v>
      </c>
      <c r="N988" s="125">
        <f t="shared" si="95"/>
        <v>0</v>
      </c>
      <c r="O988" s="281">
        <f t="shared" si="96"/>
        <v>0</v>
      </c>
      <c r="P988" s="269">
        <v>47.48</v>
      </c>
      <c r="Q988" s="270">
        <f t="shared" si="97"/>
        <v>0</v>
      </c>
      <c r="R988" s="119">
        <v>45635</v>
      </c>
      <c r="S988" s="119"/>
      <c r="T988" s="117">
        <f t="shared" si="93"/>
        <v>45636</v>
      </c>
      <c r="U988" s="117">
        <f t="shared" si="98"/>
        <v>45637</v>
      </c>
      <c r="V988" s="117" t="s">
        <v>560</v>
      </c>
      <c r="W988" s="162" t="s">
        <v>561</v>
      </c>
      <c r="X988" s="162" t="s">
        <v>561</v>
      </c>
      <c r="Y988" s="162" t="e">
        <f>VLOOKUP(G988,[4]Sheet14!$A:$A,1,0)</f>
        <v>#N/A</v>
      </c>
      <c r="Z988" s="108"/>
      <c r="AA988" s="108"/>
      <c r="AB988" s="110"/>
      <c r="AC988" s="118"/>
    </row>
    <row r="989" spans="1:29" s="126" customFormat="1" ht="10.5" x14ac:dyDescent="0.2">
      <c r="A989" s="284" t="str">
        <f t="shared" si="94"/>
        <v>L50-E-12-06-30-90-MULT-25X25POUS271495</v>
      </c>
      <c r="B989" s="365">
        <v>45628</v>
      </c>
      <c r="C989" s="120" t="s">
        <v>668</v>
      </c>
      <c r="D989" s="278" t="s">
        <v>362</v>
      </c>
      <c r="E989" s="108" t="s">
        <v>87</v>
      </c>
      <c r="F989" s="108" t="s">
        <v>1726</v>
      </c>
      <c r="G989" s="108">
        <v>30850924</v>
      </c>
      <c r="H989" s="183">
        <v>0</v>
      </c>
      <c r="I989" s="287">
        <v>2</v>
      </c>
      <c r="J989" s="111">
        <f>VLOOKUP(G989,'[2]Seguimiento WOS TROV'!$H:$L,5,0)</f>
        <v>2</v>
      </c>
      <c r="K989" s="116">
        <f>VLOOKUP(G989,'[2]Seguimiento WOS TROV'!$H:$M,6,0)</f>
        <v>0</v>
      </c>
      <c r="L989" s="116">
        <f>VLOOKUP(G989,'[2]Seguimiento WOS TROV'!$H:$N,7,0)</f>
        <v>0</v>
      </c>
      <c r="M989" s="116">
        <f>VLOOKUP(G989,'[2]Seguimiento WOS TROV'!$H:$O,8,0)</f>
        <v>0</v>
      </c>
      <c r="N989" s="125">
        <f t="shared" si="95"/>
        <v>0</v>
      </c>
      <c r="O989" s="281">
        <f t="shared" si="96"/>
        <v>0</v>
      </c>
      <c r="P989" s="269">
        <v>47.13</v>
      </c>
      <c r="Q989" s="270">
        <f t="shared" si="97"/>
        <v>0</v>
      </c>
      <c r="R989" s="119">
        <v>45635</v>
      </c>
      <c r="S989" s="119"/>
      <c r="T989" s="117">
        <f t="shared" si="93"/>
        <v>45636</v>
      </c>
      <c r="U989" s="117">
        <f t="shared" si="98"/>
        <v>45637</v>
      </c>
      <c r="V989" s="117" t="s">
        <v>560</v>
      </c>
      <c r="W989" s="162" t="s">
        <v>561</v>
      </c>
      <c r="X989" s="162" t="s">
        <v>561</v>
      </c>
      <c r="Y989" s="162" t="e">
        <f>VLOOKUP(G989,[4]Sheet14!$A:$A,1,0)</f>
        <v>#N/A</v>
      </c>
      <c r="Z989" s="108"/>
      <c r="AA989" s="108"/>
      <c r="AB989" s="110"/>
      <c r="AC989" s="118"/>
    </row>
    <row r="990" spans="1:29" s="126" customFormat="1" ht="10.5" x14ac:dyDescent="0.2">
      <c r="A990" s="284" t="str">
        <f t="shared" si="94"/>
        <v>L50-E-12-06-30-90-MULT-9X59POUS271433</v>
      </c>
      <c r="B990" s="365">
        <v>45628</v>
      </c>
      <c r="C990" s="120" t="s">
        <v>1801</v>
      </c>
      <c r="D990" s="278" t="s">
        <v>362</v>
      </c>
      <c r="E990" s="108" t="s">
        <v>87</v>
      </c>
      <c r="F990" s="108" t="s">
        <v>1802</v>
      </c>
      <c r="G990" s="108">
        <v>30850928</v>
      </c>
      <c r="H990" s="183">
        <v>0</v>
      </c>
      <c r="I990" s="287">
        <v>1</v>
      </c>
      <c r="J990" s="111">
        <f>VLOOKUP(G990,'[2]Seguimiento WOS TROV'!$H:$L,5,0)</f>
        <v>1</v>
      </c>
      <c r="K990" s="116">
        <f>VLOOKUP(G990,'[2]Seguimiento WOS TROV'!$H:$M,6,0)</f>
        <v>0</v>
      </c>
      <c r="L990" s="116">
        <f>VLOOKUP(G990,'[2]Seguimiento WOS TROV'!$H:$N,7,0)</f>
        <v>0</v>
      </c>
      <c r="M990" s="116">
        <f>VLOOKUP(G990,'[2]Seguimiento WOS TROV'!$H:$O,8,0)</f>
        <v>0</v>
      </c>
      <c r="N990" s="125">
        <f t="shared" si="95"/>
        <v>0</v>
      </c>
      <c r="O990" s="281">
        <f t="shared" si="96"/>
        <v>0</v>
      </c>
      <c r="P990" s="269">
        <v>0</v>
      </c>
      <c r="Q990" s="270">
        <f t="shared" si="97"/>
        <v>0</v>
      </c>
      <c r="R990" s="119">
        <v>45635</v>
      </c>
      <c r="S990" s="119"/>
      <c r="T990" s="117">
        <f t="shared" ref="T990:T1053" si="99">WORKDAY(R990,1)</f>
        <v>45636</v>
      </c>
      <c r="U990" s="117">
        <f t="shared" si="98"/>
        <v>45637</v>
      </c>
      <c r="V990" s="117" t="s">
        <v>560</v>
      </c>
      <c r="W990" s="162" t="s">
        <v>561</v>
      </c>
      <c r="X990" s="162" t="s">
        <v>561</v>
      </c>
      <c r="Y990" s="162" t="e">
        <f>VLOOKUP(G990,[4]Sheet14!$A:$A,1,0)</f>
        <v>#N/A</v>
      </c>
      <c r="Z990" s="108"/>
      <c r="AA990" s="108"/>
      <c r="AB990" s="110"/>
      <c r="AC990" s="118"/>
    </row>
    <row r="991" spans="1:29" s="126" customFormat="1" ht="10.5" x14ac:dyDescent="0.2">
      <c r="A991" s="284" t="str">
        <f t="shared" si="94"/>
        <v>L50-E-48-06-30-90-MULT-45X15POUS271570</v>
      </c>
      <c r="B991" s="365">
        <v>45628</v>
      </c>
      <c r="C991" s="120" t="s">
        <v>1816</v>
      </c>
      <c r="D991" s="278" t="s">
        <v>363</v>
      </c>
      <c r="E991" s="108" t="s">
        <v>87</v>
      </c>
      <c r="F991" s="108" t="s">
        <v>1817</v>
      </c>
      <c r="G991" s="108">
        <v>30850939</v>
      </c>
      <c r="H991" s="183">
        <v>0</v>
      </c>
      <c r="I991" s="287">
        <v>1</v>
      </c>
      <c r="J991" s="111">
        <f>VLOOKUP(G991,'[2]Seguimiento WOS TROV'!$H:$L,5,0)</f>
        <v>1</v>
      </c>
      <c r="K991" s="116">
        <f>VLOOKUP(G991,'[2]Seguimiento WOS TROV'!$H:$M,6,0)</f>
        <v>0</v>
      </c>
      <c r="L991" s="116">
        <f>VLOOKUP(G991,'[2]Seguimiento WOS TROV'!$H:$N,7,0)</f>
        <v>0</v>
      </c>
      <c r="M991" s="116">
        <f>VLOOKUP(G991,'[2]Seguimiento WOS TROV'!$H:$O,8,0)</f>
        <v>0</v>
      </c>
      <c r="N991" s="125">
        <f t="shared" si="95"/>
        <v>0</v>
      </c>
      <c r="O991" s="281">
        <f t="shared" si="96"/>
        <v>0</v>
      </c>
      <c r="P991" s="269">
        <v>0</v>
      </c>
      <c r="Q991" s="270">
        <f t="shared" si="97"/>
        <v>0</v>
      </c>
      <c r="R991" s="119">
        <v>45635</v>
      </c>
      <c r="S991" s="119"/>
      <c r="T991" s="117">
        <f t="shared" si="99"/>
        <v>45636</v>
      </c>
      <c r="U991" s="117">
        <f t="shared" si="98"/>
        <v>45637</v>
      </c>
      <c r="V991" s="117" t="s">
        <v>560</v>
      </c>
      <c r="W991" s="162" t="s">
        <v>561</v>
      </c>
      <c r="X991" s="162" t="s">
        <v>561</v>
      </c>
      <c r="Y991" s="162" t="e">
        <f>VLOOKUP(G991,[4]Sheet14!$A:$A,1,0)</f>
        <v>#N/A</v>
      </c>
      <c r="Z991" s="108"/>
      <c r="AA991" s="108"/>
      <c r="AB991" s="110"/>
      <c r="AC991" s="118"/>
    </row>
    <row r="992" spans="1:29" s="126" customFormat="1" ht="10.5" x14ac:dyDescent="0.2">
      <c r="A992" s="284" t="str">
        <f t="shared" si="94"/>
        <v>L50-E-48-10-30-80-MULT-9X59POUS271567</v>
      </c>
      <c r="B992" s="365">
        <v>45628</v>
      </c>
      <c r="C992" s="120" t="s">
        <v>1818</v>
      </c>
      <c r="D992" s="278" t="s">
        <v>363</v>
      </c>
      <c r="E992" s="108" t="s">
        <v>87</v>
      </c>
      <c r="F992" s="108" t="s">
        <v>1819</v>
      </c>
      <c r="G992" s="108">
        <v>30850940</v>
      </c>
      <c r="H992" s="183">
        <v>0</v>
      </c>
      <c r="I992" s="287">
        <v>2</v>
      </c>
      <c r="J992" s="111">
        <f>VLOOKUP(G992,'[2]Seguimiento WOS TROV'!$H:$L,5,0)</f>
        <v>2</v>
      </c>
      <c r="K992" s="116">
        <f>VLOOKUP(G992,'[2]Seguimiento WOS TROV'!$H:$M,6,0)</f>
        <v>0</v>
      </c>
      <c r="L992" s="116">
        <f>VLOOKUP(G992,'[2]Seguimiento WOS TROV'!$H:$N,7,0)</f>
        <v>0</v>
      </c>
      <c r="M992" s="116">
        <f>VLOOKUP(G992,'[2]Seguimiento WOS TROV'!$H:$O,8,0)</f>
        <v>0</v>
      </c>
      <c r="N992" s="125">
        <f t="shared" si="95"/>
        <v>0</v>
      </c>
      <c r="O992" s="281">
        <f t="shared" si="96"/>
        <v>0</v>
      </c>
      <c r="P992" s="269">
        <v>0</v>
      </c>
      <c r="Q992" s="270">
        <f t="shared" si="97"/>
        <v>0</v>
      </c>
      <c r="R992" s="119">
        <v>45635</v>
      </c>
      <c r="S992" s="119"/>
      <c r="T992" s="117">
        <f t="shared" si="99"/>
        <v>45636</v>
      </c>
      <c r="U992" s="117">
        <f t="shared" si="98"/>
        <v>45637</v>
      </c>
      <c r="V992" s="117" t="s">
        <v>560</v>
      </c>
      <c r="W992" s="162" t="s">
        <v>561</v>
      </c>
      <c r="X992" s="162" t="s">
        <v>561</v>
      </c>
      <c r="Y992" s="162" t="e">
        <f>VLOOKUP(G992,[4]Sheet14!$A:$A,1,0)</f>
        <v>#N/A</v>
      </c>
      <c r="Z992" s="108"/>
      <c r="AA992" s="108"/>
      <c r="AB992" s="110"/>
      <c r="AC992" s="118"/>
    </row>
    <row r="993" spans="1:29" s="126" customFormat="1" ht="10.5" x14ac:dyDescent="0.2">
      <c r="A993" s="284" t="str">
        <f t="shared" si="94"/>
        <v>L50-E-48-08-40-80-MULT-40X90POUS271594</v>
      </c>
      <c r="B993" s="365">
        <v>45628</v>
      </c>
      <c r="C993" s="120" t="s">
        <v>1825</v>
      </c>
      <c r="D993" s="278" t="s">
        <v>363</v>
      </c>
      <c r="E993" s="108" t="s">
        <v>87</v>
      </c>
      <c r="F993" s="108" t="s">
        <v>1826</v>
      </c>
      <c r="G993" s="108">
        <v>30850946</v>
      </c>
      <c r="H993" s="183">
        <v>0</v>
      </c>
      <c r="I993" s="287">
        <v>1</v>
      </c>
      <c r="J993" s="111">
        <f>VLOOKUP(G993,'[2]Seguimiento WOS TROV'!$H:$L,5,0)</f>
        <v>1</v>
      </c>
      <c r="K993" s="116">
        <f>VLOOKUP(G993,'[2]Seguimiento WOS TROV'!$H:$M,6,0)</f>
        <v>0</v>
      </c>
      <c r="L993" s="116">
        <f>VLOOKUP(G993,'[2]Seguimiento WOS TROV'!$H:$N,7,0)</f>
        <v>0</v>
      </c>
      <c r="M993" s="116">
        <f>VLOOKUP(G993,'[2]Seguimiento WOS TROV'!$H:$O,8,0)</f>
        <v>0</v>
      </c>
      <c r="N993" s="125">
        <f t="shared" si="95"/>
        <v>0</v>
      </c>
      <c r="O993" s="281">
        <f t="shared" si="96"/>
        <v>0</v>
      </c>
      <c r="P993" s="269">
        <v>0</v>
      </c>
      <c r="Q993" s="270">
        <f t="shared" si="97"/>
        <v>0</v>
      </c>
      <c r="R993" s="119">
        <v>45635</v>
      </c>
      <c r="S993" s="119"/>
      <c r="T993" s="117">
        <f t="shared" si="99"/>
        <v>45636</v>
      </c>
      <c r="U993" s="117">
        <f t="shared" si="98"/>
        <v>45637</v>
      </c>
      <c r="V993" s="117" t="s">
        <v>560</v>
      </c>
      <c r="W993" s="162" t="s">
        <v>561</v>
      </c>
      <c r="X993" s="162" t="s">
        <v>561</v>
      </c>
      <c r="Y993" s="162" t="e">
        <f>VLOOKUP(G993,[4]Sheet14!$A:$A,1,0)</f>
        <v>#N/A</v>
      </c>
      <c r="Z993" s="108"/>
      <c r="AA993" s="108"/>
      <c r="AB993" s="110"/>
      <c r="AC993" s="118"/>
    </row>
    <row r="994" spans="1:29" s="126" customFormat="1" ht="10.5" x14ac:dyDescent="0.2">
      <c r="A994" s="284" t="str">
        <f t="shared" si="94"/>
        <v>L50-E-48-12-27-80-MULT-15X35POUS271584</v>
      </c>
      <c r="B994" s="365">
        <v>45628</v>
      </c>
      <c r="C994" s="120" t="s">
        <v>1827</v>
      </c>
      <c r="D994" s="278" t="s">
        <v>363</v>
      </c>
      <c r="E994" s="108" t="s">
        <v>87</v>
      </c>
      <c r="F994" s="108" t="s">
        <v>1828</v>
      </c>
      <c r="G994" s="108">
        <v>30850947</v>
      </c>
      <c r="H994" s="183">
        <v>0</v>
      </c>
      <c r="I994" s="287">
        <v>3</v>
      </c>
      <c r="J994" s="111">
        <f>VLOOKUP(G994,'[2]Seguimiento WOS TROV'!$H:$L,5,0)</f>
        <v>3</v>
      </c>
      <c r="K994" s="116">
        <f>VLOOKUP(G994,'[2]Seguimiento WOS TROV'!$H:$M,6,0)</f>
        <v>0</v>
      </c>
      <c r="L994" s="116">
        <f>VLOOKUP(G994,'[2]Seguimiento WOS TROV'!$H:$N,7,0)</f>
        <v>0</v>
      </c>
      <c r="M994" s="116">
        <f>VLOOKUP(G994,'[2]Seguimiento WOS TROV'!$H:$O,8,0)</f>
        <v>0</v>
      </c>
      <c r="N994" s="125">
        <f t="shared" si="95"/>
        <v>0</v>
      </c>
      <c r="O994" s="281">
        <f t="shared" si="96"/>
        <v>0</v>
      </c>
      <c r="P994" s="269">
        <v>0</v>
      </c>
      <c r="Q994" s="270">
        <f t="shared" si="97"/>
        <v>0</v>
      </c>
      <c r="R994" s="119">
        <v>45635</v>
      </c>
      <c r="S994" s="119"/>
      <c r="T994" s="117">
        <f t="shared" si="99"/>
        <v>45636</v>
      </c>
      <c r="U994" s="117">
        <f t="shared" si="98"/>
        <v>45637</v>
      </c>
      <c r="V994" s="117" t="s">
        <v>560</v>
      </c>
      <c r="W994" s="162" t="s">
        <v>561</v>
      </c>
      <c r="X994" s="162" t="s">
        <v>561</v>
      </c>
      <c r="Y994" s="162" t="e">
        <f>VLOOKUP(G994,[4]Sheet14!$A:$A,1,0)</f>
        <v>#N/A</v>
      </c>
      <c r="Z994" s="108"/>
      <c r="AA994" s="108"/>
      <c r="AB994" s="110"/>
      <c r="AC994" s="118"/>
    </row>
    <row r="995" spans="1:29" s="126" customFormat="1" ht="10.5" x14ac:dyDescent="0.2">
      <c r="A995" s="284" t="str">
        <f t="shared" si="94"/>
        <v>L50-E-48-06-35-80-MULT-120POUS271616</v>
      </c>
      <c r="B995" s="365">
        <v>45628</v>
      </c>
      <c r="C995" s="120" t="s">
        <v>912</v>
      </c>
      <c r="D995" s="278" t="s">
        <v>363</v>
      </c>
      <c r="E995" s="108" t="s">
        <v>87</v>
      </c>
      <c r="F995" s="108" t="s">
        <v>1833</v>
      </c>
      <c r="G995" s="108">
        <v>30850950</v>
      </c>
      <c r="H995" s="183">
        <v>0</v>
      </c>
      <c r="I995" s="287">
        <v>1</v>
      </c>
      <c r="J995" s="111">
        <f>VLOOKUP(G995,'[2]Seguimiento WOS TROV'!$H:$L,5,0)</f>
        <v>1</v>
      </c>
      <c r="K995" s="116">
        <f>VLOOKUP(G995,'[2]Seguimiento WOS TROV'!$H:$M,6,0)</f>
        <v>0</v>
      </c>
      <c r="L995" s="116">
        <f>VLOOKUP(G995,'[2]Seguimiento WOS TROV'!$H:$N,7,0)</f>
        <v>0</v>
      </c>
      <c r="M995" s="116">
        <f>VLOOKUP(G995,'[2]Seguimiento WOS TROV'!$H:$O,8,0)</f>
        <v>0</v>
      </c>
      <c r="N995" s="125">
        <f t="shared" si="95"/>
        <v>0</v>
      </c>
      <c r="O995" s="281">
        <f t="shared" si="96"/>
        <v>0</v>
      </c>
      <c r="P995" s="269">
        <v>0</v>
      </c>
      <c r="Q995" s="270">
        <f t="shared" si="97"/>
        <v>0</v>
      </c>
      <c r="R995" s="119">
        <v>45635</v>
      </c>
      <c r="S995" s="119"/>
      <c r="T995" s="117">
        <f t="shared" si="99"/>
        <v>45636</v>
      </c>
      <c r="U995" s="117">
        <f t="shared" si="98"/>
        <v>45637</v>
      </c>
      <c r="V995" s="117" t="s">
        <v>560</v>
      </c>
      <c r="W995" s="162" t="s">
        <v>561</v>
      </c>
      <c r="X995" s="162" t="s">
        <v>561</v>
      </c>
      <c r="Y995" s="162" t="e">
        <f>VLOOKUP(G995,[4]Sheet14!$A:$A,1,0)</f>
        <v>#N/A</v>
      </c>
      <c r="Z995" s="108"/>
      <c r="AA995" s="108"/>
      <c r="AB995" s="110"/>
      <c r="AC995" s="118"/>
    </row>
    <row r="996" spans="1:29" s="126" customFormat="1" ht="10.5" x14ac:dyDescent="0.2">
      <c r="A996" s="284" t="str">
        <f t="shared" si="94"/>
        <v>L50-E-48-06-30-80-MULT-40X40POUS271626</v>
      </c>
      <c r="B996" s="365">
        <v>45628</v>
      </c>
      <c r="C996" s="120" t="s">
        <v>1839</v>
      </c>
      <c r="D996" s="278" t="s">
        <v>363</v>
      </c>
      <c r="E996" s="108" t="s">
        <v>87</v>
      </c>
      <c r="F996" s="108" t="s">
        <v>1840</v>
      </c>
      <c r="G996" s="108">
        <v>30850954</v>
      </c>
      <c r="H996" s="183">
        <v>0</v>
      </c>
      <c r="I996" s="287">
        <v>2</v>
      </c>
      <c r="J996" s="111">
        <f>VLOOKUP(G996,'[2]Seguimiento WOS TROV'!$H:$L,5,0)</f>
        <v>2</v>
      </c>
      <c r="K996" s="116">
        <f>VLOOKUP(G996,'[2]Seguimiento WOS TROV'!$H:$M,6,0)</f>
        <v>0</v>
      </c>
      <c r="L996" s="116">
        <f>VLOOKUP(G996,'[2]Seguimiento WOS TROV'!$H:$N,7,0)</f>
        <v>0</v>
      </c>
      <c r="M996" s="116">
        <f>VLOOKUP(G996,'[2]Seguimiento WOS TROV'!$H:$O,8,0)</f>
        <v>0</v>
      </c>
      <c r="N996" s="125">
        <f t="shared" si="95"/>
        <v>0</v>
      </c>
      <c r="O996" s="281">
        <f t="shared" si="96"/>
        <v>0</v>
      </c>
      <c r="P996" s="269">
        <v>0</v>
      </c>
      <c r="Q996" s="270">
        <f t="shared" si="97"/>
        <v>0</v>
      </c>
      <c r="R996" s="119">
        <v>45635</v>
      </c>
      <c r="S996" s="119"/>
      <c r="T996" s="117">
        <f t="shared" si="99"/>
        <v>45636</v>
      </c>
      <c r="U996" s="117">
        <f t="shared" si="98"/>
        <v>45637</v>
      </c>
      <c r="V996" s="117" t="s">
        <v>560</v>
      </c>
      <c r="W996" s="162" t="s">
        <v>561</v>
      </c>
      <c r="X996" s="162" t="s">
        <v>561</v>
      </c>
      <c r="Y996" s="162" t="e">
        <f>VLOOKUP(G996,[4]Sheet14!$A:$A,1,0)</f>
        <v>#N/A</v>
      </c>
      <c r="Z996" s="108"/>
      <c r="AA996" s="108"/>
      <c r="AB996" s="110"/>
      <c r="AC996" s="118"/>
    </row>
    <row r="997" spans="1:29" s="126" customFormat="1" ht="10.5" x14ac:dyDescent="0.2">
      <c r="A997" s="284" t="str">
        <f t="shared" si="94"/>
        <v>L50-E-12-04-30-90-MULT-120POUS270804</v>
      </c>
      <c r="B997" s="365">
        <v>45628</v>
      </c>
      <c r="C997" s="120" t="s">
        <v>1846</v>
      </c>
      <c r="D997" s="278" t="s">
        <v>362</v>
      </c>
      <c r="E997" s="108" t="s">
        <v>87</v>
      </c>
      <c r="F997" s="108" t="s">
        <v>1154</v>
      </c>
      <c r="G997" s="108">
        <v>30850956</v>
      </c>
      <c r="H997" s="183">
        <v>0</v>
      </c>
      <c r="I997" s="287">
        <v>9</v>
      </c>
      <c r="J997" s="111">
        <f>VLOOKUP(G997,'[2]Seguimiento WOS TROV'!$H:$L,5,0)</f>
        <v>9</v>
      </c>
      <c r="K997" s="116">
        <f>VLOOKUP(G997,'[2]Seguimiento WOS TROV'!$H:$M,6,0)</f>
        <v>0</v>
      </c>
      <c r="L997" s="116">
        <f>VLOOKUP(G997,'[2]Seguimiento WOS TROV'!$H:$N,7,0)</f>
        <v>0</v>
      </c>
      <c r="M997" s="116">
        <f>VLOOKUP(G997,'[2]Seguimiento WOS TROV'!$H:$O,8,0)</f>
        <v>0</v>
      </c>
      <c r="N997" s="125">
        <f t="shared" si="95"/>
        <v>0</v>
      </c>
      <c r="O997" s="281">
        <f t="shared" si="96"/>
        <v>0</v>
      </c>
      <c r="P997" s="269">
        <v>47.95</v>
      </c>
      <c r="Q997" s="270">
        <f t="shared" si="97"/>
        <v>0</v>
      </c>
      <c r="R997" s="119">
        <v>45635</v>
      </c>
      <c r="S997" s="119"/>
      <c r="T997" s="117">
        <f t="shared" si="99"/>
        <v>45636</v>
      </c>
      <c r="U997" s="117">
        <f t="shared" si="98"/>
        <v>45637</v>
      </c>
      <c r="V997" s="117" t="s">
        <v>560</v>
      </c>
      <c r="W997" s="162" t="s">
        <v>561</v>
      </c>
      <c r="X997" s="162" t="s">
        <v>561</v>
      </c>
      <c r="Y997" s="162" t="e">
        <f>VLOOKUP(G997,[4]Sheet14!$A:$A,1,0)</f>
        <v>#N/A</v>
      </c>
      <c r="Z997" s="108"/>
      <c r="AA997" s="110"/>
      <c r="AB997" s="118"/>
    </row>
    <row r="998" spans="1:29" s="126" customFormat="1" ht="10.5" x14ac:dyDescent="0.2">
      <c r="A998" s="284" t="str">
        <f t="shared" si="94"/>
        <v>L50-E-48-04-30-90-MULT-120POUS271556</v>
      </c>
      <c r="B998" s="365">
        <v>45628</v>
      </c>
      <c r="C998" s="120" t="s">
        <v>1153</v>
      </c>
      <c r="D998" s="278" t="s">
        <v>363</v>
      </c>
      <c r="E998" s="108" t="s">
        <v>87</v>
      </c>
      <c r="F998" s="108" t="s">
        <v>1853</v>
      </c>
      <c r="G998" s="108">
        <v>30850971</v>
      </c>
      <c r="H998" s="183" t="s">
        <v>1853</v>
      </c>
      <c r="I998" s="287">
        <v>1</v>
      </c>
      <c r="J998" s="111">
        <f>VLOOKUP(G998,'[2]Seguimiento WOS TROV'!$H:$L,5,0)</f>
        <v>1</v>
      </c>
      <c r="K998" s="116">
        <f>VLOOKUP(G998,'[2]Seguimiento WOS TROV'!$H:$M,6,0)</f>
        <v>0</v>
      </c>
      <c r="L998" s="116">
        <f>VLOOKUP(G998,'[2]Seguimiento WOS TROV'!$H:$N,7,0)</f>
        <v>0</v>
      </c>
      <c r="M998" s="116">
        <f>VLOOKUP(G998,'[2]Seguimiento WOS TROV'!$H:$O,8,0)</f>
        <v>0</v>
      </c>
      <c r="N998" s="125">
        <f t="shared" si="95"/>
        <v>0</v>
      </c>
      <c r="O998" s="281">
        <f t="shared" si="96"/>
        <v>0</v>
      </c>
      <c r="P998" s="269">
        <v>130.01</v>
      </c>
      <c r="Q998" s="270">
        <f t="shared" si="97"/>
        <v>0</v>
      </c>
      <c r="R998" s="119">
        <v>45635</v>
      </c>
      <c r="S998" s="119"/>
      <c r="T998" s="117">
        <f t="shared" si="99"/>
        <v>45636</v>
      </c>
      <c r="U998" s="117">
        <f t="shared" si="98"/>
        <v>45637</v>
      </c>
      <c r="V998" s="117" t="s">
        <v>560</v>
      </c>
      <c r="W998" s="162" t="s">
        <v>561</v>
      </c>
      <c r="X998" s="162" t="s">
        <v>561</v>
      </c>
      <c r="Y998" s="162" t="e">
        <f>VLOOKUP(G998,[4]Sheet14!$A:$A,1,0)</f>
        <v>#N/A</v>
      </c>
      <c r="Z998" s="108"/>
      <c r="AA998" s="108"/>
      <c r="AB998" s="110"/>
      <c r="AC998" s="118"/>
    </row>
    <row r="999" spans="1:29" s="126" customFormat="1" ht="10.5" x14ac:dyDescent="0.2">
      <c r="A999" s="284" t="str">
        <f t="shared" si="94"/>
        <v>L50-I-12-12-35-80-MULT-70X70POUS271337</v>
      </c>
      <c r="B999" s="365">
        <v>45628</v>
      </c>
      <c r="C999" s="120" t="s">
        <v>762</v>
      </c>
      <c r="D999" s="278" t="s">
        <v>361</v>
      </c>
      <c r="E999" s="108" t="s">
        <v>87</v>
      </c>
      <c r="F999" s="108" t="s">
        <v>1659</v>
      </c>
      <c r="G999" s="108">
        <v>30850962</v>
      </c>
      <c r="H999" s="183" t="s">
        <v>1659</v>
      </c>
      <c r="I999" s="287">
        <v>92</v>
      </c>
      <c r="J999" s="111">
        <f>VLOOKUP(G999,'[2]Seguimiento WOS TROV'!$H:$L,5,0)</f>
        <v>92</v>
      </c>
      <c r="K999" s="116">
        <f>VLOOKUP(G999,'[2]Seguimiento WOS TROV'!$H:$M,6,0)</f>
        <v>0</v>
      </c>
      <c r="L999" s="116">
        <f>VLOOKUP(G999,'[2]Seguimiento WOS TROV'!$H:$N,7,0)</f>
        <v>0</v>
      </c>
      <c r="M999" s="116">
        <f>VLOOKUP(G999,'[2]Seguimiento WOS TROV'!$H:$O,8,0)</f>
        <v>0</v>
      </c>
      <c r="N999" s="125">
        <f t="shared" si="95"/>
        <v>0</v>
      </c>
      <c r="O999" s="281">
        <f t="shared" si="96"/>
        <v>0</v>
      </c>
      <c r="P999" s="269">
        <v>0</v>
      </c>
      <c r="Q999" s="270">
        <f t="shared" si="97"/>
        <v>0</v>
      </c>
      <c r="R999" s="119">
        <v>45635</v>
      </c>
      <c r="S999" s="119"/>
      <c r="T999" s="117">
        <f t="shared" si="99"/>
        <v>45636</v>
      </c>
      <c r="U999" s="117">
        <f t="shared" si="98"/>
        <v>45637</v>
      </c>
      <c r="V999" s="117" t="s">
        <v>560</v>
      </c>
      <c r="W999" s="162" t="s">
        <v>561</v>
      </c>
      <c r="X999" s="162" t="s">
        <v>561</v>
      </c>
      <c r="Y999" s="162" t="e">
        <f>VLOOKUP(G999,[4]Sheet14!$A:$A,1,0)</f>
        <v>#N/A</v>
      </c>
      <c r="Z999" s="108"/>
      <c r="AA999" s="108"/>
      <c r="AB999" s="110"/>
      <c r="AC999" s="118"/>
    </row>
    <row r="1000" spans="1:29" s="126" customFormat="1" ht="10.5" x14ac:dyDescent="0.2">
      <c r="A1000" s="284" t="str">
        <f t="shared" si="94"/>
        <v>L50-I-12-10-35-90-MULT-15X65POUS271380</v>
      </c>
      <c r="B1000" s="365">
        <v>45628</v>
      </c>
      <c r="C1000" s="120" t="s">
        <v>1855</v>
      </c>
      <c r="D1000" s="278" t="s">
        <v>361</v>
      </c>
      <c r="E1000" s="108" t="s">
        <v>87</v>
      </c>
      <c r="F1000" s="108" t="s">
        <v>1856</v>
      </c>
      <c r="G1000" s="108">
        <v>30850964</v>
      </c>
      <c r="H1000" s="183">
        <v>0</v>
      </c>
      <c r="I1000" s="287">
        <v>29</v>
      </c>
      <c r="J1000" s="111">
        <f>VLOOKUP(G1000,'[2]Seguimiento WOS TROV'!$H:$L,5,0)</f>
        <v>29</v>
      </c>
      <c r="K1000" s="116">
        <f>VLOOKUP(G1000,'[2]Seguimiento WOS TROV'!$H:$M,6,0)</f>
        <v>0</v>
      </c>
      <c r="L1000" s="116">
        <f>VLOOKUP(G1000,'[2]Seguimiento WOS TROV'!$H:$N,7,0)</f>
        <v>0</v>
      </c>
      <c r="M1000" s="116">
        <f>VLOOKUP(G1000,'[2]Seguimiento WOS TROV'!$H:$O,8,0)</f>
        <v>0</v>
      </c>
      <c r="N1000" s="125">
        <f t="shared" si="95"/>
        <v>0</v>
      </c>
      <c r="O1000" s="281">
        <f t="shared" si="96"/>
        <v>0</v>
      </c>
      <c r="P1000" s="269">
        <v>0</v>
      </c>
      <c r="Q1000" s="270">
        <f t="shared" si="97"/>
        <v>0</v>
      </c>
      <c r="R1000" s="119">
        <v>45635</v>
      </c>
      <c r="S1000" s="119"/>
      <c r="T1000" s="117">
        <f t="shared" si="99"/>
        <v>45636</v>
      </c>
      <c r="U1000" s="117">
        <f t="shared" si="98"/>
        <v>45637</v>
      </c>
      <c r="V1000" s="117" t="s">
        <v>560</v>
      </c>
      <c r="W1000" s="162" t="s">
        <v>561</v>
      </c>
      <c r="X1000" s="162" t="s">
        <v>561</v>
      </c>
      <c r="Y1000" s="162" t="e">
        <f>VLOOKUP(G1000,[4]Sheet14!$A:$A,1,0)</f>
        <v>#N/A</v>
      </c>
      <c r="Z1000" s="108"/>
      <c r="AA1000" s="108"/>
      <c r="AB1000" s="110"/>
      <c r="AC1000" s="118"/>
    </row>
    <row r="1001" spans="1:29" s="126" customFormat="1" ht="10.5" x14ac:dyDescent="0.2">
      <c r="A1001" s="284" t="str">
        <f t="shared" si="94"/>
        <v>L50-I-12-06-30-90-MULT-ASYMPOUS271495</v>
      </c>
      <c r="B1001" s="365">
        <v>45628</v>
      </c>
      <c r="C1001" s="120" t="s">
        <v>1859</v>
      </c>
      <c r="D1001" s="278" t="s">
        <v>361</v>
      </c>
      <c r="E1001" s="108" t="s">
        <v>87</v>
      </c>
      <c r="F1001" s="108" t="s">
        <v>1726</v>
      </c>
      <c r="G1001" s="108">
        <v>30850967</v>
      </c>
      <c r="H1001" s="183">
        <v>0</v>
      </c>
      <c r="I1001" s="287">
        <v>6</v>
      </c>
      <c r="J1001" s="111">
        <f>VLOOKUP(G1001,'[2]Seguimiento WOS TROV'!$H:$L,5,0)</f>
        <v>6</v>
      </c>
      <c r="K1001" s="116">
        <f>VLOOKUP(G1001,'[2]Seguimiento WOS TROV'!$H:$M,6,0)</f>
        <v>0</v>
      </c>
      <c r="L1001" s="116">
        <f>VLOOKUP(G1001,'[2]Seguimiento WOS TROV'!$H:$N,7,0)</f>
        <v>0</v>
      </c>
      <c r="M1001" s="116">
        <f>VLOOKUP(G1001,'[2]Seguimiento WOS TROV'!$H:$O,8,0)</f>
        <v>0</v>
      </c>
      <c r="N1001" s="125">
        <f t="shared" si="95"/>
        <v>0</v>
      </c>
      <c r="O1001" s="281">
        <f t="shared" si="96"/>
        <v>0</v>
      </c>
      <c r="P1001" s="269">
        <v>47.22</v>
      </c>
      <c r="Q1001" s="270">
        <f t="shared" si="97"/>
        <v>0</v>
      </c>
      <c r="R1001" s="119">
        <v>45635</v>
      </c>
      <c r="S1001" s="119"/>
      <c r="T1001" s="117">
        <f t="shared" si="99"/>
        <v>45636</v>
      </c>
      <c r="U1001" s="117">
        <f t="shared" si="98"/>
        <v>45637</v>
      </c>
      <c r="V1001" s="117" t="s">
        <v>560</v>
      </c>
      <c r="W1001" s="162" t="s">
        <v>561</v>
      </c>
      <c r="X1001" s="162" t="s">
        <v>561</v>
      </c>
      <c r="Y1001" s="162" t="e">
        <f>VLOOKUP(G1001,[4]Sheet14!$A:$A,1,0)</f>
        <v>#N/A</v>
      </c>
      <c r="Z1001" s="108"/>
      <c r="AA1001" s="108"/>
      <c r="AB1001" s="110"/>
      <c r="AC1001" s="118"/>
    </row>
    <row r="1002" spans="1:29" s="126" customFormat="1" ht="10.5" x14ac:dyDescent="0.2">
      <c r="A1002" s="284" t="str">
        <f t="shared" si="94"/>
        <v>L50-I-12-06-27-90-MULT-9X29POUS271449</v>
      </c>
      <c r="B1002" s="365">
        <v>45628</v>
      </c>
      <c r="C1002" s="120" t="s">
        <v>1060</v>
      </c>
      <c r="D1002" s="278" t="s">
        <v>361</v>
      </c>
      <c r="E1002" s="108" t="s">
        <v>87</v>
      </c>
      <c r="F1002" s="108" t="s">
        <v>1538</v>
      </c>
      <c r="G1002" s="108">
        <v>30850969</v>
      </c>
      <c r="H1002" s="183">
        <v>0</v>
      </c>
      <c r="I1002" s="287">
        <v>3</v>
      </c>
      <c r="J1002" s="111">
        <f>VLOOKUP(G1002,'[2]Seguimiento WOS TROV'!$H:$L,5,0)</f>
        <v>3</v>
      </c>
      <c r="K1002" s="116">
        <f>VLOOKUP(G1002,'[2]Seguimiento WOS TROV'!$H:$M,6,0)</f>
        <v>0</v>
      </c>
      <c r="L1002" s="116">
        <f>VLOOKUP(G1002,'[2]Seguimiento WOS TROV'!$H:$N,7,0)</f>
        <v>0</v>
      </c>
      <c r="M1002" s="116">
        <f>VLOOKUP(G1002,'[2]Seguimiento WOS TROV'!$H:$O,8,0)</f>
        <v>0</v>
      </c>
      <c r="N1002" s="125">
        <f t="shared" si="95"/>
        <v>0</v>
      </c>
      <c r="O1002" s="281">
        <f t="shared" si="96"/>
        <v>0</v>
      </c>
      <c r="P1002" s="269">
        <v>50.53</v>
      </c>
      <c r="Q1002" s="270">
        <f t="shared" si="97"/>
        <v>0</v>
      </c>
      <c r="R1002" s="119">
        <v>45635</v>
      </c>
      <c r="S1002" s="119"/>
      <c r="T1002" s="117">
        <f t="shared" si="99"/>
        <v>45636</v>
      </c>
      <c r="U1002" s="117">
        <f t="shared" si="98"/>
        <v>45637</v>
      </c>
      <c r="V1002" s="117" t="s">
        <v>560</v>
      </c>
      <c r="W1002" s="162" t="s">
        <v>561</v>
      </c>
      <c r="X1002" s="162" t="s">
        <v>561</v>
      </c>
      <c r="Y1002" s="162" t="e">
        <f>VLOOKUP(G1002,[4]Sheet14!$A:$A,1,0)</f>
        <v>#N/A</v>
      </c>
      <c r="Z1002" s="108"/>
      <c r="AA1002" s="108"/>
      <c r="AB1002" s="110"/>
      <c r="AC1002" s="118"/>
    </row>
    <row r="1003" spans="1:29" s="126" customFormat="1" ht="10.5" x14ac:dyDescent="0.2">
      <c r="A1003" s="284" t="str">
        <f t="shared" si="94"/>
        <v>L35-I-48-12-50-80-MULT-120POUS271329</v>
      </c>
      <c r="B1003" s="365">
        <v>45623</v>
      </c>
      <c r="C1003" s="120" t="s">
        <v>514</v>
      </c>
      <c r="D1003" s="278" t="s">
        <v>364</v>
      </c>
      <c r="E1003" s="108" t="s">
        <v>87</v>
      </c>
      <c r="F1003" s="108" t="s">
        <v>1664</v>
      </c>
      <c r="G1003" s="108">
        <v>30850795</v>
      </c>
      <c r="H1003" s="183">
        <v>0</v>
      </c>
      <c r="I1003" s="287">
        <v>14</v>
      </c>
      <c r="J1003" s="111">
        <f>VLOOKUP(G1003,'[2]Seguimiento WOS TROV'!$H:$L,5,0)</f>
        <v>14</v>
      </c>
      <c r="K1003" s="116">
        <f>VLOOKUP(G1003,'[2]Seguimiento WOS TROV'!$H:$M,6,0)</f>
        <v>0</v>
      </c>
      <c r="L1003" s="116">
        <f>VLOOKUP(G1003,'[2]Seguimiento WOS TROV'!$H:$N,7,0)</f>
        <v>0</v>
      </c>
      <c r="M1003" s="116">
        <f>VLOOKUP(G1003,'[2]Seguimiento WOS TROV'!$H:$O,8,0)</f>
        <v>0</v>
      </c>
      <c r="N1003" s="125">
        <f t="shared" si="95"/>
        <v>0</v>
      </c>
      <c r="O1003" s="281">
        <f t="shared" si="96"/>
        <v>0</v>
      </c>
      <c r="P1003" s="269">
        <v>115.45</v>
      </c>
      <c r="Q1003" s="270">
        <f t="shared" si="97"/>
        <v>0</v>
      </c>
      <c r="R1003" s="119">
        <v>45636</v>
      </c>
      <c r="S1003" s="119"/>
      <c r="T1003" s="117">
        <f t="shared" si="99"/>
        <v>45637</v>
      </c>
      <c r="U1003" s="117">
        <f t="shared" si="98"/>
        <v>45638</v>
      </c>
      <c r="V1003" s="117" t="s">
        <v>560</v>
      </c>
      <c r="W1003" s="162" t="s">
        <v>561</v>
      </c>
      <c r="X1003" s="162" t="s">
        <v>561</v>
      </c>
      <c r="Y1003" s="162" t="e">
        <f>VLOOKUP(G1003,[4]Sheet14!$A:$A,1,0)</f>
        <v>#N/A</v>
      </c>
      <c r="Z1003" s="108"/>
      <c r="AA1003" s="108"/>
      <c r="AB1003" s="110"/>
      <c r="AC1003" s="118"/>
    </row>
    <row r="1004" spans="1:29" s="126" customFormat="1" ht="10.5" x14ac:dyDescent="0.2">
      <c r="A1004" s="284" t="str">
        <f t="shared" si="94"/>
        <v>L35-I-48-08-35-90-MULT-120POUS271535</v>
      </c>
      <c r="B1004" s="365">
        <v>45623</v>
      </c>
      <c r="C1004" s="120" t="s">
        <v>502</v>
      </c>
      <c r="D1004" s="278" t="s">
        <v>364</v>
      </c>
      <c r="E1004" s="108" t="s">
        <v>87</v>
      </c>
      <c r="F1004" s="108" t="s">
        <v>1665</v>
      </c>
      <c r="G1004" s="108">
        <v>30850796</v>
      </c>
      <c r="H1004" s="183">
        <v>0</v>
      </c>
      <c r="I1004" s="287">
        <v>4</v>
      </c>
      <c r="J1004" s="111">
        <f>VLOOKUP(G1004,'[2]Seguimiento WOS TROV'!$H:$L,5,0)</f>
        <v>4</v>
      </c>
      <c r="K1004" s="116">
        <f>VLOOKUP(G1004,'[2]Seguimiento WOS TROV'!$H:$M,6,0)</f>
        <v>0</v>
      </c>
      <c r="L1004" s="116">
        <f>VLOOKUP(G1004,'[2]Seguimiento WOS TROV'!$H:$N,7,0)</f>
        <v>0</v>
      </c>
      <c r="M1004" s="116">
        <f>VLOOKUP(G1004,'[2]Seguimiento WOS TROV'!$H:$O,8,0)</f>
        <v>0</v>
      </c>
      <c r="N1004" s="125">
        <f t="shared" si="95"/>
        <v>0</v>
      </c>
      <c r="O1004" s="281">
        <f t="shared" si="96"/>
        <v>0</v>
      </c>
      <c r="P1004" s="269">
        <v>100.29</v>
      </c>
      <c r="Q1004" s="270">
        <f t="shared" si="97"/>
        <v>0</v>
      </c>
      <c r="R1004" s="119">
        <v>45636</v>
      </c>
      <c r="S1004" s="119"/>
      <c r="T1004" s="117">
        <f t="shared" si="99"/>
        <v>45637</v>
      </c>
      <c r="U1004" s="117">
        <f t="shared" si="98"/>
        <v>45638</v>
      </c>
      <c r="V1004" s="117" t="s">
        <v>560</v>
      </c>
      <c r="W1004" s="162" t="s">
        <v>561</v>
      </c>
      <c r="X1004" s="162" t="s">
        <v>561</v>
      </c>
      <c r="Y1004" s="162" t="e">
        <f>VLOOKUP(G1004,[4]Sheet14!$A:$A,1,0)</f>
        <v>#N/A</v>
      </c>
      <c r="Z1004" s="108"/>
      <c r="AA1004" s="108"/>
      <c r="AB1004" s="110"/>
      <c r="AC1004" s="118"/>
    </row>
    <row r="1005" spans="1:29" s="126" customFormat="1" ht="10.5" x14ac:dyDescent="0.2">
      <c r="A1005" s="284" t="str">
        <f t="shared" si="94"/>
        <v>L35-I-48-12-35-90-MULT-120POUS271541</v>
      </c>
      <c r="B1005" s="365">
        <v>45623</v>
      </c>
      <c r="C1005" s="120" t="s">
        <v>1654</v>
      </c>
      <c r="D1005" s="278" t="s">
        <v>364</v>
      </c>
      <c r="E1005" s="108" t="s">
        <v>87</v>
      </c>
      <c r="F1005" s="108" t="s">
        <v>1666</v>
      </c>
      <c r="G1005" s="108">
        <v>30850797</v>
      </c>
      <c r="H1005" s="183">
        <v>0</v>
      </c>
      <c r="I1005" s="287">
        <v>2</v>
      </c>
      <c r="J1005" s="111">
        <f>VLOOKUP(G1005,'[2]Seguimiento WOS TROV'!$H:$L,5,0)</f>
        <v>2</v>
      </c>
      <c r="K1005" s="116">
        <f>VLOOKUP(G1005,'[2]Seguimiento WOS TROV'!$H:$M,6,0)</f>
        <v>0</v>
      </c>
      <c r="L1005" s="116">
        <f>VLOOKUP(G1005,'[2]Seguimiento WOS TROV'!$H:$N,7,0)</f>
        <v>0</v>
      </c>
      <c r="M1005" s="116">
        <f>VLOOKUP(G1005,'[2]Seguimiento WOS TROV'!$H:$O,8,0)</f>
        <v>0</v>
      </c>
      <c r="N1005" s="125">
        <f t="shared" si="95"/>
        <v>0</v>
      </c>
      <c r="O1005" s="281">
        <f t="shared" si="96"/>
        <v>0</v>
      </c>
      <c r="P1005" s="269">
        <v>116.45</v>
      </c>
      <c r="Q1005" s="270">
        <f t="shared" si="97"/>
        <v>0</v>
      </c>
      <c r="R1005" s="119">
        <v>45636</v>
      </c>
      <c r="S1005" s="119"/>
      <c r="T1005" s="117">
        <f t="shared" si="99"/>
        <v>45637</v>
      </c>
      <c r="U1005" s="117">
        <f t="shared" si="98"/>
        <v>45638</v>
      </c>
      <c r="V1005" s="117" t="s">
        <v>560</v>
      </c>
      <c r="W1005" s="162" t="s">
        <v>561</v>
      </c>
      <c r="X1005" s="162" t="s">
        <v>561</v>
      </c>
      <c r="Y1005" s="162" t="e">
        <f>VLOOKUP(G1005,[4]Sheet14!$A:$A,1,0)</f>
        <v>#N/A</v>
      </c>
      <c r="Z1005" s="108"/>
      <c r="AA1005" s="108"/>
      <c r="AB1005" s="110"/>
      <c r="AC1005" s="118"/>
    </row>
    <row r="1006" spans="1:29" s="126" customFormat="1" ht="10.5" x14ac:dyDescent="0.2">
      <c r="A1006" s="284" t="str">
        <f t="shared" si="94"/>
        <v>L35-I-12-02-30-80-MULT-120POUS270364</v>
      </c>
      <c r="B1006" s="365">
        <v>45623</v>
      </c>
      <c r="C1006" s="120" t="s">
        <v>111</v>
      </c>
      <c r="D1006" s="278" t="s">
        <v>360</v>
      </c>
      <c r="E1006" s="108" t="s">
        <v>87</v>
      </c>
      <c r="F1006" s="108" t="s">
        <v>1667</v>
      </c>
      <c r="G1006" s="108">
        <v>30850802</v>
      </c>
      <c r="H1006" s="183">
        <v>0</v>
      </c>
      <c r="I1006" s="287">
        <v>24</v>
      </c>
      <c r="J1006" s="111">
        <f>VLOOKUP(G1006,'[2]Seguimiento WOS TROV'!$H:$L,5,0)</f>
        <v>24</v>
      </c>
      <c r="K1006" s="116">
        <f>VLOOKUP(G1006,'[2]Seguimiento WOS TROV'!$H:$M,6,0)</f>
        <v>0</v>
      </c>
      <c r="L1006" s="116">
        <f>VLOOKUP(G1006,'[2]Seguimiento WOS TROV'!$H:$N,7,0)</f>
        <v>0</v>
      </c>
      <c r="M1006" s="116">
        <f>VLOOKUP(G1006,'[2]Seguimiento WOS TROV'!$H:$O,8,0)</f>
        <v>0</v>
      </c>
      <c r="N1006" s="125">
        <f t="shared" si="95"/>
        <v>0</v>
      </c>
      <c r="O1006" s="281">
        <f t="shared" si="96"/>
        <v>0</v>
      </c>
      <c r="P1006" s="269">
        <v>38.020000000000003</v>
      </c>
      <c r="Q1006" s="270">
        <f t="shared" si="97"/>
        <v>0</v>
      </c>
      <c r="R1006" s="119">
        <v>45636</v>
      </c>
      <c r="S1006" s="119"/>
      <c r="T1006" s="117">
        <f t="shared" si="99"/>
        <v>45637</v>
      </c>
      <c r="U1006" s="117">
        <f t="shared" si="98"/>
        <v>45638</v>
      </c>
      <c r="V1006" s="117" t="s">
        <v>560</v>
      </c>
      <c r="W1006" s="162" t="s">
        <v>561</v>
      </c>
      <c r="X1006" s="162" t="s">
        <v>561</v>
      </c>
      <c r="Y1006" s="162" t="e">
        <f>VLOOKUP(G1006,[4]Sheet14!$A:$A,1,0)</f>
        <v>#N/A</v>
      </c>
      <c r="Z1006" s="108"/>
      <c r="AA1006" s="108"/>
      <c r="AB1006" s="110"/>
      <c r="AC1006" s="118"/>
    </row>
    <row r="1007" spans="1:29" s="126" customFormat="1" ht="10.5" x14ac:dyDescent="0.2">
      <c r="A1007" s="284" t="str">
        <f t="shared" si="94"/>
        <v>L35-I-12-02-30-80-MULT-120POUS270365</v>
      </c>
      <c r="B1007" s="365">
        <v>45623</v>
      </c>
      <c r="C1007" s="120" t="s">
        <v>111</v>
      </c>
      <c r="D1007" s="278" t="s">
        <v>360</v>
      </c>
      <c r="E1007" s="108" t="s">
        <v>87</v>
      </c>
      <c r="F1007" s="108" t="s">
        <v>697</v>
      </c>
      <c r="G1007" s="108">
        <v>30850803</v>
      </c>
      <c r="H1007" s="183">
        <v>0</v>
      </c>
      <c r="I1007" s="287">
        <v>21</v>
      </c>
      <c r="J1007" s="111">
        <f>VLOOKUP(G1007,'[2]Seguimiento WOS TROV'!$H:$L,5,0)</f>
        <v>21</v>
      </c>
      <c r="K1007" s="116">
        <f>VLOOKUP(G1007,'[2]Seguimiento WOS TROV'!$H:$M,6,0)</f>
        <v>0</v>
      </c>
      <c r="L1007" s="116">
        <f>VLOOKUP(G1007,'[2]Seguimiento WOS TROV'!$H:$N,7,0)</f>
        <v>0</v>
      </c>
      <c r="M1007" s="116">
        <f>VLOOKUP(G1007,'[2]Seguimiento WOS TROV'!$H:$O,8,0)</f>
        <v>0</v>
      </c>
      <c r="N1007" s="125">
        <f t="shared" si="95"/>
        <v>0</v>
      </c>
      <c r="O1007" s="281">
        <f t="shared" si="96"/>
        <v>0</v>
      </c>
      <c r="P1007" s="269">
        <v>38.020000000000003</v>
      </c>
      <c r="Q1007" s="270">
        <f t="shared" si="97"/>
        <v>0</v>
      </c>
      <c r="R1007" s="119">
        <v>45636</v>
      </c>
      <c r="S1007" s="119"/>
      <c r="T1007" s="117">
        <f t="shared" si="99"/>
        <v>45637</v>
      </c>
      <c r="U1007" s="117">
        <f t="shared" si="98"/>
        <v>45638</v>
      </c>
      <c r="V1007" s="117" t="s">
        <v>560</v>
      </c>
      <c r="W1007" s="162" t="s">
        <v>561</v>
      </c>
      <c r="X1007" s="162" t="s">
        <v>561</v>
      </c>
      <c r="Y1007" s="162" t="e">
        <f>VLOOKUP(G1007,[4]Sheet14!$A:$A,1,0)</f>
        <v>#N/A</v>
      </c>
      <c r="Z1007" s="108"/>
      <c r="AA1007" s="108"/>
      <c r="AB1007" s="110"/>
      <c r="AC1007" s="118"/>
    </row>
    <row r="1008" spans="1:29" s="126" customFormat="1" ht="10.5" x14ac:dyDescent="0.2">
      <c r="A1008" s="284" t="str">
        <f t="shared" si="94"/>
        <v>L35-I-12-08-30-90-MULT-120POUS270178</v>
      </c>
      <c r="B1008" s="365">
        <v>45636</v>
      </c>
      <c r="C1008" s="273" t="s">
        <v>1129</v>
      </c>
      <c r="D1008" s="278" t="s">
        <v>360</v>
      </c>
      <c r="E1008" s="108" t="s">
        <v>87</v>
      </c>
      <c r="F1008" s="108" t="s">
        <v>1074</v>
      </c>
      <c r="G1008" s="108">
        <v>30851040</v>
      </c>
      <c r="H1008" s="183">
        <v>0</v>
      </c>
      <c r="I1008" s="287">
        <v>1</v>
      </c>
      <c r="J1008" s="111">
        <f>VLOOKUP(G1008,'[2]Seguimiento WOS TROV'!$H:$L,5,0)</f>
        <v>1</v>
      </c>
      <c r="K1008" s="116">
        <f>VLOOKUP(G1008,'[2]Seguimiento WOS TROV'!$H:$M,6,0)</f>
        <v>0</v>
      </c>
      <c r="L1008" s="116">
        <f>VLOOKUP(G1008,'[2]Seguimiento WOS TROV'!$H:$N,7,0)</f>
        <v>0</v>
      </c>
      <c r="M1008" s="116">
        <f>VLOOKUP(G1008,'[2]Seguimiento WOS TROV'!$H:$O,8,0)</f>
        <v>0</v>
      </c>
      <c r="N1008" s="125">
        <f t="shared" si="95"/>
        <v>0</v>
      </c>
      <c r="O1008" s="281">
        <f t="shared" si="96"/>
        <v>0</v>
      </c>
      <c r="P1008" s="269">
        <v>38.200000000000003</v>
      </c>
      <c r="Q1008" s="270">
        <f t="shared" si="97"/>
        <v>0</v>
      </c>
      <c r="R1008" s="119">
        <v>45637</v>
      </c>
      <c r="S1008" s="119"/>
      <c r="T1008" s="117">
        <f t="shared" si="99"/>
        <v>45638</v>
      </c>
      <c r="U1008" s="117">
        <f t="shared" si="98"/>
        <v>45639</v>
      </c>
      <c r="V1008" s="117" t="s">
        <v>560</v>
      </c>
      <c r="W1008" s="162" t="s">
        <v>561</v>
      </c>
      <c r="X1008" s="162" t="s">
        <v>561</v>
      </c>
      <c r="Y1008" s="162"/>
      <c r="Z1008" s="108"/>
      <c r="AA1008" s="108"/>
      <c r="AB1008" s="110"/>
      <c r="AC1008" s="118"/>
    </row>
    <row r="1009" spans="1:29" s="126" customFormat="1" ht="10.5" x14ac:dyDescent="0.2">
      <c r="A1009" s="284" t="str">
        <f t="shared" si="94"/>
        <v>L35-I-12-04-30-90-MULT-120POUS271593</v>
      </c>
      <c r="B1009" s="365">
        <v>45636</v>
      </c>
      <c r="C1009" s="273" t="s">
        <v>1030</v>
      </c>
      <c r="D1009" s="278" t="s">
        <v>360</v>
      </c>
      <c r="E1009" s="108" t="s">
        <v>87</v>
      </c>
      <c r="F1009" s="108" t="s">
        <v>1973</v>
      </c>
      <c r="G1009" s="108">
        <v>30851041</v>
      </c>
      <c r="H1009" s="183">
        <v>0</v>
      </c>
      <c r="I1009" s="287">
        <v>4</v>
      </c>
      <c r="J1009" s="111">
        <f>VLOOKUP(G1009,'[2]Seguimiento WOS TROV'!$H:$L,5,0)</f>
        <v>4</v>
      </c>
      <c r="K1009" s="116">
        <f>VLOOKUP(G1009,'[2]Seguimiento WOS TROV'!$H:$M,6,0)</f>
        <v>0</v>
      </c>
      <c r="L1009" s="116">
        <f>VLOOKUP(G1009,'[2]Seguimiento WOS TROV'!$H:$N,7,0)</f>
        <v>0</v>
      </c>
      <c r="M1009" s="116">
        <f>VLOOKUP(G1009,'[2]Seguimiento WOS TROV'!$H:$O,8,0)</f>
        <v>0</v>
      </c>
      <c r="N1009" s="125">
        <f t="shared" si="95"/>
        <v>0</v>
      </c>
      <c r="O1009" s="281">
        <f t="shared" si="96"/>
        <v>0</v>
      </c>
      <c r="P1009" s="269">
        <v>40.119999999999997</v>
      </c>
      <c r="Q1009" s="270">
        <f t="shared" si="97"/>
        <v>0</v>
      </c>
      <c r="R1009" s="119">
        <v>45637</v>
      </c>
      <c r="S1009" s="119"/>
      <c r="T1009" s="117">
        <f t="shared" si="99"/>
        <v>45638</v>
      </c>
      <c r="U1009" s="117">
        <f t="shared" si="98"/>
        <v>45639</v>
      </c>
      <c r="V1009" s="117" t="s">
        <v>560</v>
      </c>
      <c r="W1009" s="162" t="s">
        <v>561</v>
      </c>
      <c r="X1009" s="162" t="s">
        <v>561</v>
      </c>
      <c r="Y1009" s="162"/>
      <c r="Z1009" s="108"/>
      <c r="AA1009" s="108"/>
      <c r="AB1009" s="110"/>
      <c r="AC1009" s="118"/>
    </row>
    <row r="1010" spans="1:29" s="126" customFormat="1" ht="10.5" x14ac:dyDescent="0.2">
      <c r="A1010" s="284" t="str">
        <f t="shared" si="94"/>
        <v>L35-I-12-04-40-80-MULT-120POUS271611</v>
      </c>
      <c r="B1010" s="365">
        <v>45636</v>
      </c>
      <c r="C1010" s="273" t="s">
        <v>1974</v>
      </c>
      <c r="D1010" s="278" t="s">
        <v>360</v>
      </c>
      <c r="E1010" s="108" t="s">
        <v>87</v>
      </c>
      <c r="F1010" s="108" t="s">
        <v>1834</v>
      </c>
      <c r="G1010" s="108">
        <v>30851042</v>
      </c>
      <c r="H1010" s="183">
        <v>0</v>
      </c>
      <c r="I1010" s="287">
        <v>3</v>
      </c>
      <c r="J1010" s="111">
        <f>VLOOKUP(G1010,'[2]Seguimiento WOS TROV'!$H:$L,5,0)</f>
        <v>3</v>
      </c>
      <c r="K1010" s="116">
        <f>VLOOKUP(G1010,'[2]Seguimiento WOS TROV'!$H:$M,6,0)</f>
        <v>0</v>
      </c>
      <c r="L1010" s="116">
        <f>VLOOKUP(G1010,'[2]Seguimiento WOS TROV'!$H:$N,7,0)</f>
        <v>0</v>
      </c>
      <c r="M1010" s="116">
        <f>VLOOKUP(G1010,'[2]Seguimiento WOS TROV'!$H:$O,8,0)</f>
        <v>0</v>
      </c>
      <c r="N1010" s="125">
        <f t="shared" si="95"/>
        <v>0</v>
      </c>
      <c r="O1010" s="281">
        <f t="shared" si="96"/>
        <v>0</v>
      </c>
      <c r="P1010" s="269">
        <v>38.020000000000003</v>
      </c>
      <c r="Q1010" s="270">
        <f t="shared" si="97"/>
        <v>0</v>
      </c>
      <c r="R1010" s="119">
        <v>45637</v>
      </c>
      <c r="S1010" s="119"/>
      <c r="T1010" s="117">
        <f t="shared" si="99"/>
        <v>45638</v>
      </c>
      <c r="U1010" s="117">
        <f t="shared" si="98"/>
        <v>45639</v>
      </c>
      <c r="V1010" s="117" t="s">
        <v>560</v>
      </c>
      <c r="W1010" s="162" t="s">
        <v>561</v>
      </c>
      <c r="X1010" s="162" t="s">
        <v>561</v>
      </c>
      <c r="Y1010" s="162"/>
      <c r="Z1010" s="108"/>
      <c r="AA1010" s="108"/>
      <c r="AB1010" s="110"/>
      <c r="AC1010" s="118"/>
    </row>
    <row r="1011" spans="1:29" s="126" customFormat="1" ht="10.5" x14ac:dyDescent="0.2">
      <c r="A1011" s="284" t="str">
        <f t="shared" si="94"/>
        <v>L50-E-48-04-30-90-MULT-LOLPOUS270188</v>
      </c>
      <c r="B1011" s="365">
        <v>45636</v>
      </c>
      <c r="C1011" s="273" t="s">
        <v>687</v>
      </c>
      <c r="D1011" s="278" t="s">
        <v>363</v>
      </c>
      <c r="E1011" s="108" t="s">
        <v>87</v>
      </c>
      <c r="F1011" s="108" t="s">
        <v>1975</v>
      </c>
      <c r="G1011" s="108">
        <v>30851043</v>
      </c>
      <c r="H1011" s="183">
        <v>0</v>
      </c>
      <c r="I1011" s="287">
        <v>18</v>
      </c>
      <c r="J1011" s="111">
        <f>VLOOKUP(G1011,'[2]Seguimiento WOS TROV'!$H:$L,5,0)</f>
        <v>18</v>
      </c>
      <c r="K1011" s="116">
        <f>VLOOKUP(G1011,'[2]Seguimiento WOS TROV'!$H:$M,6,0)</f>
        <v>0</v>
      </c>
      <c r="L1011" s="116">
        <f>VLOOKUP(G1011,'[2]Seguimiento WOS TROV'!$H:$N,7,0)</f>
        <v>0</v>
      </c>
      <c r="M1011" s="116">
        <f>VLOOKUP(G1011,'[2]Seguimiento WOS TROV'!$H:$O,8,0)</f>
        <v>0</v>
      </c>
      <c r="N1011" s="125">
        <f t="shared" si="95"/>
        <v>0</v>
      </c>
      <c r="O1011" s="281">
        <f t="shared" si="96"/>
        <v>0</v>
      </c>
      <c r="P1011" s="269">
        <v>0</v>
      </c>
      <c r="Q1011" s="270">
        <f t="shared" si="97"/>
        <v>0</v>
      </c>
      <c r="R1011" s="119">
        <v>45637</v>
      </c>
      <c r="S1011" s="119"/>
      <c r="T1011" s="117">
        <f t="shared" si="99"/>
        <v>45638</v>
      </c>
      <c r="U1011" s="117">
        <f t="shared" si="98"/>
        <v>45639</v>
      </c>
      <c r="V1011" s="117" t="s">
        <v>560</v>
      </c>
      <c r="W1011" s="162" t="s">
        <v>561</v>
      </c>
      <c r="X1011" s="162" t="s">
        <v>561</v>
      </c>
      <c r="Y1011" s="162"/>
      <c r="Z1011" s="108"/>
      <c r="AA1011" s="108"/>
      <c r="AB1011" s="110"/>
      <c r="AC1011" s="118"/>
    </row>
    <row r="1012" spans="1:29" s="126" customFormat="1" ht="10.5" x14ac:dyDescent="0.2">
      <c r="A1012" s="284" t="str">
        <f t="shared" si="94"/>
        <v>L50-E-48-12-35-90-MULT-9X29POUS270422</v>
      </c>
      <c r="B1012" s="365">
        <v>45636</v>
      </c>
      <c r="C1012" s="273" t="s">
        <v>914</v>
      </c>
      <c r="D1012" s="278" t="s">
        <v>363</v>
      </c>
      <c r="E1012" s="108" t="s">
        <v>87</v>
      </c>
      <c r="F1012" s="108" t="s">
        <v>915</v>
      </c>
      <c r="G1012" s="108">
        <v>30851044</v>
      </c>
      <c r="H1012" s="183">
        <v>0</v>
      </c>
      <c r="I1012" s="287">
        <v>14</v>
      </c>
      <c r="J1012" s="111">
        <f>VLOOKUP(G1012,'[2]Seguimiento WOS TROV'!$H:$L,5,0)</f>
        <v>14</v>
      </c>
      <c r="K1012" s="116">
        <f>VLOOKUP(G1012,'[2]Seguimiento WOS TROV'!$H:$M,6,0)</f>
        <v>0</v>
      </c>
      <c r="L1012" s="116">
        <f>VLOOKUP(G1012,'[2]Seguimiento WOS TROV'!$H:$N,7,0)</f>
        <v>0</v>
      </c>
      <c r="M1012" s="116">
        <f>VLOOKUP(G1012,'[2]Seguimiento WOS TROV'!$H:$O,8,0)</f>
        <v>0</v>
      </c>
      <c r="N1012" s="125">
        <f t="shared" si="95"/>
        <v>0</v>
      </c>
      <c r="O1012" s="281">
        <f t="shared" si="96"/>
        <v>0</v>
      </c>
      <c r="P1012" s="269">
        <v>139.13999999999999</v>
      </c>
      <c r="Q1012" s="270">
        <f t="shared" si="97"/>
        <v>0</v>
      </c>
      <c r="R1012" s="119">
        <v>45637</v>
      </c>
      <c r="S1012" s="119"/>
      <c r="T1012" s="117">
        <f t="shared" si="99"/>
        <v>45638</v>
      </c>
      <c r="U1012" s="117">
        <f t="shared" si="98"/>
        <v>45639</v>
      </c>
      <c r="V1012" s="117" t="s">
        <v>560</v>
      </c>
      <c r="W1012" s="162" t="s">
        <v>561</v>
      </c>
      <c r="X1012" s="162" t="s">
        <v>561</v>
      </c>
      <c r="Y1012" s="162"/>
      <c r="Z1012" s="108"/>
      <c r="AA1012" s="108"/>
      <c r="AB1012" s="110"/>
      <c r="AC1012" s="118"/>
    </row>
    <row r="1013" spans="1:29" s="126" customFormat="1" ht="10.5" x14ac:dyDescent="0.2">
      <c r="A1013" s="284" t="str">
        <f t="shared" si="94"/>
        <v>L50-E-48-04-40-90-MULT-9X9POUS271243</v>
      </c>
      <c r="B1013" s="365">
        <v>45636</v>
      </c>
      <c r="C1013" s="273" t="s">
        <v>1978</v>
      </c>
      <c r="D1013" s="278" t="s">
        <v>363</v>
      </c>
      <c r="E1013" s="108" t="s">
        <v>87</v>
      </c>
      <c r="F1013" s="108" t="s">
        <v>1589</v>
      </c>
      <c r="G1013" s="108">
        <v>30851047</v>
      </c>
      <c r="H1013" s="183">
        <v>0</v>
      </c>
      <c r="I1013" s="287">
        <v>46</v>
      </c>
      <c r="J1013" s="111">
        <f>VLOOKUP(G1013,'[2]Seguimiento WOS TROV'!$H:$L,5,0)</f>
        <v>46</v>
      </c>
      <c r="K1013" s="116">
        <f>VLOOKUP(G1013,'[2]Seguimiento WOS TROV'!$H:$M,6,0)</f>
        <v>0</v>
      </c>
      <c r="L1013" s="116">
        <f>VLOOKUP(G1013,'[2]Seguimiento WOS TROV'!$H:$N,7,0)</f>
        <v>0</v>
      </c>
      <c r="M1013" s="116">
        <f>VLOOKUP(G1013,'[2]Seguimiento WOS TROV'!$H:$O,8,0)</f>
        <v>0</v>
      </c>
      <c r="N1013" s="125">
        <f t="shared" si="95"/>
        <v>0</v>
      </c>
      <c r="O1013" s="281">
        <f t="shared" si="96"/>
        <v>0</v>
      </c>
      <c r="P1013" s="269">
        <v>0</v>
      </c>
      <c r="Q1013" s="270">
        <f t="shared" si="97"/>
        <v>0</v>
      </c>
      <c r="R1013" s="119">
        <v>45637</v>
      </c>
      <c r="S1013" s="119"/>
      <c r="T1013" s="117">
        <f t="shared" si="99"/>
        <v>45638</v>
      </c>
      <c r="U1013" s="117">
        <f t="shared" si="98"/>
        <v>45639</v>
      </c>
      <c r="V1013" s="117" t="s">
        <v>560</v>
      </c>
      <c r="W1013" s="162" t="s">
        <v>561</v>
      </c>
      <c r="X1013" s="162" t="s">
        <v>561</v>
      </c>
      <c r="Y1013" s="162"/>
      <c r="Z1013" s="108"/>
      <c r="AA1013" s="108"/>
      <c r="AB1013" s="110"/>
      <c r="AC1013" s="118"/>
    </row>
    <row r="1014" spans="1:29" s="126" customFormat="1" ht="10.5" x14ac:dyDescent="0.2">
      <c r="A1014" s="284" t="str">
        <f t="shared" si="94"/>
        <v>L50-E-48-06-40-80-MULT-120POUS271550</v>
      </c>
      <c r="B1014" s="365">
        <v>45636</v>
      </c>
      <c r="C1014" s="273" t="s">
        <v>1849</v>
      </c>
      <c r="D1014" s="278" t="s">
        <v>363</v>
      </c>
      <c r="E1014" s="108" t="s">
        <v>87</v>
      </c>
      <c r="F1014" s="108" t="s">
        <v>1982</v>
      </c>
      <c r="G1014" s="108">
        <v>30851051</v>
      </c>
      <c r="H1014" s="183">
        <v>0</v>
      </c>
      <c r="I1014" s="287">
        <v>5</v>
      </c>
      <c r="J1014" s="111">
        <f>VLOOKUP(G1014,'[2]Seguimiento WOS TROV'!$H:$L,5,0)</f>
        <v>5</v>
      </c>
      <c r="K1014" s="116">
        <f>VLOOKUP(G1014,'[2]Seguimiento WOS TROV'!$H:$M,6,0)</f>
        <v>0</v>
      </c>
      <c r="L1014" s="116">
        <f>VLOOKUP(G1014,'[2]Seguimiento WOS TROV'!$H:$N,7,0)</f>
        <v>0</v>
      </c>
      <c r="M1014" s="116">
        <f>VLOOKUP(G1014,'[2]Seguimiento WOS TROV'!$H:$O,8,0)</f>
        <v>0</v>
      </c>
      <c r="N1014" s="125">
        <f t="shared" si="95"/>
        <v>0</v>
      </c>
      <c r="O1014" s="281">
        <f t="shared" si="96"/>
        <v>0</v>
      </c>
      <c r="P1014" s="269">
        <v>126.95</v>
      </c>
      <c r="Q1014" s="270">
        <f t="shared" si="97"/>
        <v>0</v>
      </c>
      <c r="R1014" s="119">
        <v>45637</v>
      </c>
      <c r="S1014" s="119"/>
      <c r="T1014" s="117">
        <f t="shared" si="99"/>
        <v>45638</v>
      </c>
      <c r="U1014" s="117">
        <f t="shared" si="98"/>
        <v>45639</v>
      </c>
      <c r="V1014" s="117" t="s">
        <v>560</v>
      </c>
      <c r="W1014" s="162" t="s">
        <v>561</v>
      </c>
      <c r="X1014" s="162" t="s">
        <v>561</v>
      </c>
      <c r="Y1014" s="162"/>
      <c r="Z1014" s="108"/>
      <c r="AA1014" s="108"/>
      <c r="AB1014" s="110"/>
      <c r="AC1014" s="118"/>
    </row>
    <row r="1015" spans="1:29" s="126" customFormat="1" ht="10.5" x14ac:dyDescent="0.2">
      <c r="A1015" s="284" t="str">
        <f t="shared" si="94"/>
        <v>L50-E-48-12-40-90-MULT-ASYMPOUS271549</v>
      </c>
      <c r="B1015" s="365">
        <v>45636</v>
      </c>
      <c r="C1015" s="273" t="s">
        <v>955</v>
      </c>
      <c r="D1015" s="278" t="s">
        <v>363</v>
      </c>
      <c r="E1015" s="108" t="s">
        <v>87</v>
      </c>
      <c r="F1015" s="108" t="s">
        <v>1983</v>
      </c>
      <c r="G1015" s="108">
        <v>30851052</v>
      </c>
      <c r="H1015" s="183">
        <v>0</v>
      </c>
      <c r="I1015" s="287">
        <v>1</v>
      </c>
      <c r="J1015" s="111">
        <f>VLOOKUP(G1015,'[2]Seguimiento WOS TROV'!$H:$L,5,0)</f>
        <v>1</v>
      </c>
      <c r="K1015" s="116">
        <f>VLOOKUP(G1015,'[2]Seguimiento WOS TROV'!$H:$M,6,0)</f>
        <v>0</v>
      </c>
      <c r="L1015" s="116">
        <f>VLOOKUP(G1015,'[2]Seguimiento WOS TROV'!$H:$N,7,0)</f>
        <v>0</v>
      </c>
      <c r="M1015" s="116">
        <f>VLOOKUP(G1015,'[2]Seguimiento WOS TROV'!$H:$O,8,0)</f>
        <v>0</v>
      </c>
      <c r="N1015" s="125">
        <f t="shared" si="95"/>
        <v>0</v>
      </c>
      <c r="O1015" s="281">
        <f t="shared" si="96"/>
        <v>0</v>
      </c>
      <c r="P1015" s="269">
        <v>133.15</v>
      </c>
      <c r="Q1015" s="270">
        <f t="shared" si="97"/>
        <v>0</v>
      </c>
      <c r="R1015" s="119">
        <v>45637</v>
      </c>
      <c r="S1015" s="119"/>
      <c r="T1015" s="117">
        <f t="shared" si="99"/>
        <v>45638</v>
      </c>
      <c r="U1015" s="117">
        <f t="shared" si="98"/>
        <v>45639</v>
      </c>
      <c r="V1015" s="117" t="s">
        <v>560</v>
      </c>
      <c r="W1015" s="162" t="s">
        <v>561</v>
      </c>
      <c r="X1015" s="162" t="s">
        <v>561</v>
      </c>
      <c r="Y1015" s="162"/>
      <c r="Z1015" s="108"/>
      <c r="AA1015" s="108"/>
      <c r="AB1015" s="110"/>
      <c r="AC1015" s="118"/>
    </row>
    <row r="1016" spans="1:29" s="126" customFormat="1" ht="10.5" x14ac:dyDescent="0.2">
      <c r="A1016" s="284" t="str">
        <f t="shared" si="94"/>
        <v>L50-E-48-06-35-80-MULT-120POUS271615</v>
      </c>
      <c r="B1016" s="365">
        <v>45636</v>
      </c>
      <c r="C1016" s="273" t="s">
        <v>912</v>
      </c>
      <c r="D1016" s="278" t="s">
        <v>363</v>
      </c>
      <c r="E1016" s="108" t="s">
        <v>87</v>
      </c>
      <c r="F1016" s="108" t="s">
        <v>1984</v>
      </c>
      <c r="G1016" s="108">
        <v>30851053</v>
      </c>
      <c r="H1016" s="183">
        <v>0</v>
      </c>
      <c r="I1016" s="287">
        <v>4</v>
      </c>
      <c r="J1016" s="111">
        <f>VLOOKUP(G1016,'[2]Seguimiento WOS TROV'!$H:$L,5,0)</f>
        <v>4</v>
      </c>
      <c r="K1016" s="116">
        <f>VLOOKUP(G1016,'[2]Seguimiento WOS TROV'!$H:$M,6,0)</f>
        <v>0</v>
      </c>
      <c r="L1016" s="116">
        <f>VLOOKUP(G1016,'[2]Seguimiento WOS TROV'!$H:$N,7,0)</f>
        <v>0</v>
      </c>
      <c r="M1016" s="116">
        <f>VLOOKUP(G1016,'[2]Seguimiento WOS TROV'!$H:$O,8,0)</f>
        <v>0</v>
      </c>
      <c r="N1016" s="125">
        <f t="shared" si="95"/>
        <v>0</v>
      </c>
      <c r="O1016" s="281">
        <f t="shared" si="96"/>
        <v>0</v>
      </c>
      <c r="P1016" s="269">
        <v>0</v>
      </c>
      <c r="Q1016" s="270">
        <f t="shared" si="97"/>
        <v>0</v>
      </c>
      <c r="R1016" s="119">
        <v>45637</v>
      </c>
      <c r="S1016" s="119"/>
      <c r="T1016" s="117">
        <f t="shared" si="99"/>
        <v>45638</v>
      </c>
      <c r="U1016" s="117">
        <f t="shared" si="98"/>
        <v>45639</v>
      </c>
      <c r="V1016" s="117" t="s">
        <v>560</v>
      </c>
      <c r="W1016" s="162" t="s">
        <v>561</v>
      </c>
      <c r="X1016" s="162" t="s">
        <v>561</v>
      </c>
      <c r="Y1016" s="162"/>
      <c r="Z1016" s="108"/>
      <c r="AA1016" s="108"/>
      <c r="AB1016" s="110"/>
      <c r="AC1016" s="118"/>
    </row>
    <row r="1017" spans="1:29" s="126" customFormat="1" ht="10.5" x14ac:dyDescent="0.2">
      <c r="A1017" s="284" t="str">
        <f t="shared" si="94"/>
        <v>L50-E-48-08-30-90-MULT-120POUS271634</v>
      </c>
      <c r="B1017" s="365">
        <v>45636</v>
      </c>
      <c r="C1017" s="273" t="s">
        <v>1164</v>
      </c>
      <c r="D1017" s="278" t="s">
        <v>363</v>
      </c>
      <c r="E1017" s="108" t="s">
        <v>87</v>
      </c>
      <c r="F1017" s="108" t="s">
        <v>1985</v>
      </c>
      <c r="G1017" s="108">
        <v>30851054</v>
      </c>
      <c r="H1017" s="183">
        <v>0</v>
      </c>
      <c r="I1017" s="287">
        <v>1</v>
      </c>
      <c r="J1017" s="111">
        <f>VLOOKUP(G1017,'[2]Seguimiento WOS TROV'!$H:$L,5,0)</f>
        <v>1</v>
      </c>
      <c r="K1017" s="116">
        <f>VLOOKUP(G1017,'[2]Seguimiento WOS TROV'!$H:$M,6,0)</f>
        <v>0</v>
      </c>
      <c r="L1017" s="116">
        <f>VLOOKUP(G1017,'[2]Seguimiento WOS TROV'!$H:$N,7,0)</f>
        <v>0</v>
      </c>
      <c r="M1017" s="116">
        <f>VLOOKUP(G1017,'[2]Seguimiento WOS TROV'!$H:$O,8,0)</f>
        <v>0</v>
      </c>
      <c r="N1017" s="125">
        <f t="shared" si="95"/>
        <v>0</v>
      </c>
      <c r="O1017" s="281">
        <f t="shared" si="96"/>
        <v>0</v>
      </c>
      <c r="P1017" s="269">
        <v>127.93</v>
      </c>
      <c r="Q1017" s="270">
        <f t="shared" si="97"/>
        <v>0</v>
      </c>
      <c r="R1017" s="119">
        <v>45637</v>
      </c>
      <c r="S1017" s="119"/>
      <c r="T1017" s="117">
        <f t="shared" si="99"/>
        <v>45638</v>
      </c>
      <c r="U1017" s="117">
        <f t="shared" si="98"/>
        <v>45639</v>
      </c>
      <c r="V1017" s="117" t="s">
        <v>560</v>
      </c>
      <c r="W1017" s="162" t="s">
        <v>561</v>
      </c>
      <c r="X1017" s="162" t="s">
        <v>561</v>
      </c>
      <c r="Y1017" s="162"/>
      <c r="Z1017" s="108"/>
      <c r="AA1017" s="108"/>
      <c r="AB1017" s="110"/>
      <c r="AC1017" s="118"/>
    </row>
    <row r="1018" spans="1:29" s="126" customFormat="1" ht="10.5" x14ac:dyDescent="0.2">
      <c r="A1018" s="284" t="str">
        <f t="shared" si="94"/>
        <v>L50-E-48-10-30-80-MULT-15X35POUS271667</v>
      </c>
      <c r="B1018" s="365">
        <v>45636</v>
      </c>
      <c r="C1018" s="273" t="s">
        <v>1986</v>
      </c>
      <c r="D1018" s="278" t="s">
        <v>363</v>
      </c>
      <c r="E1018" s="108" t="s">
        <v>87</v>
      </c>
      <c r="F1018" s="108" t="s">
        <v>1987</v>
      </c>
      <c r="G1018" s="108">
        <v>30851055</v>
      </c>
      <c r="H1018" s="183">
        <v>0</v>
      </c>
      <c r="I1018" s="287">
        <v>1</v>
      </c>
      <c r="J1018" s="111">
        <f>VLOOKUP(G1018,'[2]Seguimiento WOS TROV'!$H:$L,5,0)</f>
        <v>1</v>
      </c>
      <c r="K1018" s="116">
        <f>VLOOKUP(G1018,'[2]Seguimiento WOS TROV'!$H:$M,6,0)</f>
        <v>0</v>
      </c>
      <c r="L1018" s="116">
        <f>VLOOKUP(G1018,'[2]Seguimiento WOS TROV'!$H:$N,7,0)</f>
        <v>0</v>
      </c>
      <c r="M1018" s="116">
        <f>VLOOKUP(G1018,'[2]Seguimiento WOS TROV'!$H:$O,8,0)</f>
        <v>0</v>
      </c>
      <c r="N1018" s="125">
        <f t="shared" si="95"/>
        <v>0</v>
      </c>
      <c r="O1018" s="281">
        <f t="shared" si="96"/>
        <v>0</v>
      </c>
      <c r="P1018" s="269">
        <v>131.26</v>
      </c>
      <c r="Q1018" s="270">
        <f t="shared" si="97"/>
        <v>0</v>
      </c>
      <c r="R1018" s="119">
        <v>45637</v>
      </c>
      <c r="S1018" s="119"/>
      <c r="T1018" s="117">
        <f t="shared" si="99"/>
        <v>45638</v>
      </c>
      <c r="U1018" s="117">
        <f t="shared" si="98"/>
        <v>45639</v>
      </c>
      <c r="V1018" s="117" t="s">
        <v>560</v>
      </c>
      <c r="W1018" s="162" t="s">
        <v>561</v>
      </c>
      <c r="X1018" s="162" t="s">
        <v>561</v>
      </c>
      <c r="Y1018" s="162"/>
      <c r="Z1018" s="108"/>
      <c r="AA1018" s="108"/>
      <c r="AB1018" s="110"/>
      <c r="AC1018" s="118"/>
    </row>
    <row r="1019" spans="1:29" s="126" customFormat="1" ht="10.5" x14ac:dyDescent="0.2">
      <c r="A1019" s="284" t="str">
        <f t="shared" si="94"/>
        <v>L50-E-48-04-35-90-MULT-120POUS271703</v>
      </c>
      <c r="B1019" s="365">
        <v>45636</v>
      </c>
      <c r="C1019" s="273" t="s">
        <v>1990</v>
      </c>
      <c r="D1019" s="278" t="s">
        <v>363</v>
      </c>
      <c r="E1019" s="108" t="s">
        <v>87</v>
      </c>
      <c r="F1019" s="108" t="s">
        <v>1991</v>
      </c>
      <c r="G1019" s="108">
        <v>30851057</v>
      </c>
      <c r="H1019" s="183">
        <v>0</v>
      </c>
      <c r="I1019" s="287">
        <v>8</v>
      </c>
      <c r="J1019" s="111">
        <f>VLOOKUP(G1019,'[2]Seguimiento WOS TROV'!$H:$L,5,0)</f>
        <v>8</v>
      </c>
      <c r="K1019" s="116">
        <f>VLOOKUP(G1019,'[2]Seguimiento WOS TROV'!$H:$M,6,0)</f>
        <v>0</v>
      </c>
      <c r="L1019" s="116">
        <f>VLOOKUP(G1019,'[2]Seguimiento WOS TROV'!$H:$N,7,0)</f>
        <v>0</v>
      </c>
      <c r="M1019" s="116">
        <f>VLOOKUP(G1019,'[2]Seguimiento WOS TROV'!$H:$O,8,0)</f>
        <v>0</v>
      </c>
      <c r="N1019" s="125">
        <f t="shared" si="95"/>
        <v>0</v>
      </c>
      <c r="O1019" s="281">
        <f t="shared" si="96"/>
        <v>0</v>
      </c>
      <c r="P1019" s="269">
        <v>0</v>
      </c>
      <c r="Q1019" s="270">
        <f t="shared" si="97"/>
        <v>0</v>
      </c>
      <c r="R1019" s="119">
        <v>45637</v>
      </c>
      <c r="S1019" s="119"/>
      <c r="T1019" s="117">
        <f t="shared" si="99"/>
        <v>45638</v>
      </c>
      <c r="U1019" s="117">
        <f t="shared" si="98"/>
        <v>45639</v>
      </c>
      <c r="V1019" s="117" t="s">
        <v>560</v>
      </c>
      <c r="W1019" s="162" t="s">
        <v>561</v>
      </c>
      <c r="X1019" s="162" t="s">
        <v>561</v>
      </c>
      <c r="Y1019" s="162"/>
      <c r="Z1019" s="108"/>
      <c r="AA1019" s="108"/>
      <c r="AB1019" s="110"/>
      <c r="AC1019" s="118"/>
    </row>
    <row r="1020" spans="1:29" s="126" customFormat="1" ht="10.5" x14ac:dyDescent="0.2">
      <c r="A1020" s="284" t="str">
        <f t="shared" si="94"/>
        <v>L50-I-48-12-35-90-MULT-39X9POUS270818</v>
      </c>
      <c r="B1020" s="365">
        <v>45636</v>
      </c>
      <c r="C1020" s="273" t="s">
        <v>1994</v>
      </c>
      <c r="D1020" s="278" t="s">
        <v>365</v>
      </c>
      <c r="E1020" s="108" t="s">
        <v>87</v>
      </c>
      <c r="F1020" s="108" t="s">
        <v>1111</v>
      </c>
      <c r="G1020" s="108">
        <v>30851059</v>
      </c>
      <c r="H1020" s="183">
        <v>0</v>
      </c>
      <c r="I1020" s="287">
        <v>17</v>
      </c>
      <c r="J1020" s="111">
        <f>VLOOKUP(G1020,'[2]Seguimiento WOS TROV'!$H:$L,5,0)</f>
        <v>17</v>
      </c>
      <c r="K1020" s="116">
        <f>VLOOKUP(G1020,'[2]Seguimiento WOS TROV'!$H:$M,6,0)</f>
        <v>0</v>
      </c>
      <c r="L1020" s="116">
        <f>VLOOKUP(G1020,'[2]Seguimiento WOS TROV'!$H:$N,7,0)</f>
        <v>0</v>
      </c>
      <c r="M1020" s="116">
        <f>VLOOKUP(G1020,'[2]Seguimiento WOS TROV'!$H:$O,8,0)</f>
        <v>0</v>
      </c>
      <c r="N1020" s="125">
        <f t="shared" si="95"/>
        <v>0</v>
      </c>
      <c r="O1020" s="281">
        <f t="shared" si="96"/>
        <v>0</v>
      </c>
      <c r="P1020" s="269">
        <v>0</v>
      </c>
      <c r="Q1020" s="270">
        <f t="shared" si="97"/>
        <v>0</v>
      </c>
      <c r="R1020" s="119">
        <v>45637</v>
      </c>
      <c r="S1020" s="119"/>
      <c r="T1020" s="117">
        <f t="shared" si="99"/>
        <v>45638</v>
      </c>
      <c r="U1020" s="117">
        <f t="shared" si="98"/>
        <v>45639</v>
      </c>
      <c r="V1020" s="117" t="s">
        <v>560</v>
      </c>
      <c r="W1020" s="162" t="s">
        <v>561</v>
      </c>
      <c r="X1020" s="162" t="s">
        <v>561</v>
      </c>
      <c r="Y1020" s="162"/>
      <c r="Z1020" s="108"/>
      <c r="AA1020" s="108"/>
      <c r="AB1020" s="110"/>
      <c r="AC1020" s="118"/>
    </row>
    <row r="1021" spans="1:29" s="126" customFormat="1" ht="10.5" x14ac:dyDescent="0.2">
      <c r="A1021" s="284" t="str">
        <f t="shared" si="94"/>
        <v>L50-I-48-10-35-90-MULT-15X35POUS270937</v>
      </c>
      <c r="B1021" s="365">
        <v>45636</v>
      </c>
      <c r="C1021" s="273" t="s">
        <v>1995</v>
      </c>
      <c r="D1021" s="278" t="s">
        <v>365</v>
      </c>
      <c r="E1021" s="108" t="s">
        <v>87</v>
      </c>
      <c r="F1021" s="108" t="s">
        <v>1536</v>
      </c>
      <c r="G1021" s="108">
        <v>30851060</v>
      </c>
      <c r="H1021" s="183">
        <v>0</v>
      </c>
      <c r="I1021" s="287">
        <v>15</v>
      </c>
      <c r="J1021" s="111">
        <f>VLOOKUP(G1021,'[2]Seguimiento WOS TROV'!$H:$L,5,0)</f>
        <v>15</v>
      </c>
      <c r="K1021" s="116">
        <f>VLOOKUP(G1021,'[2]Seguimiento WOS TROV'!$H:$M,6,0)</f>
        <v>0</v>
      </c>
      <c r="L1021" s="116">
        <f>VLOOKUP(G1021,'[2]Seguimiento WOS TROV'!$H:$N,7,0)</f>
        <v>0</v>
      </c>
      <c r="M1021" s="116">
        <f>VLOOKUP(G1021,'[2]Seguimiento WOS TROV'!$H:$O,8,0)</f>
        <v>0</v>
      </c>
      <c r="N1021" s="125">
        <f t="shared" si="95"/>
        <v>0</v>
      </c>
      <c r="O1021" s="281">
        <f t="shared" si="96"/>
        <v>0</v>
      </c>
      <c r="P1021" s="269">
        <v>0</v>
      </c>
      <c r="Q1021" s="270">
        <f t="shared" si="97"/>
        <v>0</v>
      </c>
      <c r="R1021" s="119">
        <v>45637</v>
      </c>
      <c r="S1021" s="119"/>
      <c r="T1021" s="117">
        <f t="shared" si="99"/>
        <v>45638</v>
      </c>
      <c r="U1021" s="117">
        <f t="shared" si="98"/>
        <v>45639</v>
      </c>
      <c r="V1021" s="117" t="s">
        <v>560</v>
      </c>
      <c r="W1021" s="162" t="s">
        <v>561</v>
      </c>
      <c r="X1021" s="162" t="s">
        <v>561</v>
      </c>
      <c r="Y1021" s="162"/>
      <c r="Z1021" s="108"/>
      <c r="AA1021" s="108"/>
      <c r="AB1021" s="110"/>
      <c r="AC1021" s="118"/>
    </row>
    <row r="1022" spans="1:29" s="126" customFormat="1" ht="10.5" x14ac:dyDescent="0.2">
      <c r="A1022" s="284" t="str">
        <f t="shared" si="94"/>
        <v>L50-I-48-08-40-90-MULT-25X25POUS271223</v>
      </c>
      <c r="B1022" s="365">
        <v>45636</v>
      </c>
      <c r="C1022" s="273" t="s">
        <v>1997</v>
      </c>
      <c r="D1022" s="278" t="s">
        <v>365</v>
      </c>
      <c r="E1022" s="108" t="s">
        <v>87</v>
      </c>
      <c r="F1022" s="108" t="s">
        <v>1998</v>
      </c>
      <c r="G1022" s="108">
        <v>30851062</v>
      </c>
      <c r="H1022" s="183">
        <v>0</v>
      </c>
      <c r="I1022" s="287">
        <v>30</v>
      </c>
      <c r="J1022" s="111">
        <f>VLOOKUP(G1022,'[2]Seguimiento WOS TROV'!$H:$L,5,0)</f>
        <v>30</v>
      </c>
      <c r="K1022" s="116">
        <f>VLOOKUP(G1022,'[2]Seguimiento WOS TROV'!$H:$M,6,0)</f>
        <v>0</v>
      </c>
      <c r="L1022" s="116">
        <f>VLOOKUP(G1022,'[2]Seguimiento WOS TROV'!$H:$N,7,0)</f>
        <v>0</v>
      </c>
      <c r="M1022" s="116">
        <f>VLOOKUP(G1022,'[2]Seguimiento WOS TROV'!$H:$O,8,0)</f>
        <v>0</v>
      </c>
      <c r="N1022" s="125">
        <f t="shared" si="95"/>
        <v>0</v>
      </c>
      <c r="O1022" s="281">
        <f t="shared" si="96"/>
        <v>0</v>
      </c>
      <c r="P1022" s="269">
        <v>0</v>
      </c>
      <c r="Q1022" s="270">
        <f t="shared" si="97"/>
        <v>0</v>
      </c>
      <c r="R1022" s="119">
        <v>45637</v>
      </c>
      <c r="S1022" s="119"/>
      <c r="T1022" s="117">
        <f t="shared" si="99"/>
        <v>45638</v>
      </c>
      <c r="U1022" s="117">
        <f t="shared" si="98"/>
        <v>45639</v>
      </c>
      <c r="V1022" s="117" t="s">
        <v>560</v>
      </c>
      <c r="W1022" s="162" t="s">
        <v>561</v>
      </c>
      <c r="X1022" s="162" t="s">
        <v>561</v>
      </c>
      <c r="Y1022" s="162"/>
      <c r="Z1022" s="108"/>
      <c r="AA1022" s="108"/>
      <c r="AB1022" s="110"/>
      <c r="AC1022" s="118"/>
    </row>
    <row r="1023" spans="1:29" s="126" customFormat="1" ht="10.5" x14ac:dyDescent="0.2">
      <c r="A1023" s="284" t="str">
        <f t="shared" si="94"/>
        <v>L50-I-48-10-30-90-MULT-ASYMPOUS271522</v>
      </c>
      <c r="B1023" s="365">
        <v>45636</v>
      </c>
      <c r="C1023" s="273" t="s">
        <v>1999</v>
      </c>
      <c r="D1023" s="278" t="s">
        <v>365</v>
      </c>
      <c r="E1023" s="108" t="s">
        <v>87</v>
      </c>
      <c r="F1023" s="108" t="s">
        <v>1808</v>
      </c>
      <c r="G1023" s="108">
        <v>30851063</v>
      </c>
      <c r="H1023" s="183">
        <v>0</v>
      </c>
      <c r="I1023" s="287">
        <v>6</v>
      </c>
      <c r="J1023" s="111">
        <f>VLOOKUP(G1023,'[2]Seguimiento WOS TROV'!$H:$L,5,0)</f>
        <v>6</v>
      </c>
      <c r="K1023" s="116">
        <f>VLOOKUP(G1023,'[2]Seguimiento WOS TROV'!$H:$M,6,0)</f>
        <v>0</v>
      </c>
      <c r="L1023" s="116">
        <f>VLOOKUP(G1023,'[2]Seguimiento WOS TROV'!$H:$N,7,0)</f>
        <v>0</v>
      </c>
      <c r="M1023" s="116">
        <f>VLOOKUP(G1023,'[2]Seguimiento WOS TROV'!$H:$O,8,0)</f>
        <v>0</v>
      </c>
      <c r="N1023" s="125">
        <f t="shared" si="95"/>
        <v>0</v>
      </c>
      <c r="O1023" s="281">
        <f t="shared" si="96"/>
        <v>0</v>
      </c>
      <c r="P1023" s="269">
        <v>0</v>
      </c>
      <c r="Q1023" s="270">
        <f t="shared" si="97"/>
        <v>0</v>
      </c>
      <c r="R1023" s="119">
        <v>45637</v>
      </c>
      <c r="S1023" s="119"/>
      <c r="T1023" s="117">
        <f t="shared" si="99"/>
        <v>45638</v>
      </c>
      <c r="U1023" s="117">
        <f t="shared" si="98"/>
        <v>45639</v>
      </c>
      <c r="V1023" s="117" t="s">
        <v>560</v>
      </c>
      <c r="W1023" s="162" t="s">
        <v>561</v>
      </c>
      <c r="X1023" s="162" t="s">
        <v>561</v>
      </c>
      <c r="Y1023" s="162"/>
      <c r="Z1023" s="108"/>
      <c r="AA1023" s="108"/>
      <c r="AB1023" s="110"/>
      <c r="AC1023" s="118"/>
    </row>
    <row r="1024" spans="1:29" s="126" customFormat="1" ht="10.5" x14ac:dyDescent="0.2">
      <c r="A1024" s="284" t="str">
        <f t="shared" si="94"/>
        <v>L50-I-48-10-30-90-MULT-ASYMPOUS271539</v>
      </c>
      <c r="B1024" s="365">
        <v>45636</v>
      </c>
      <c r="C1024" s="273" t="s">
        <v>1999</v>
      </c>
      <c r="D1024" s="278" t="s">
        <v>365</v>
      </c>
      <c r="E1024" s="108" t="s">
        <v>87</v>
      </c>
      <c r="F1024" s="108" t="s">
        <v>2000</v>
      </c>
      <c r="G1024" s="108">
        <v>30851064</v>
      </c>
      <c r="H1024" s="183">
        <v>0</v>
      </c>
      <c r="I1024" s="287">
        <v>1</v>
      </c>
      <c r="J1024" s="111">
        <f>VLOOKUP(G1024,'[2]Seguimiento WOS TROV'!$H:$L,5,0)</f>
        <v>1</v>
      </c>
      <c r="K1024" s="116">
        <f>VLOOKUP(G1024,'[2]Seguimiento WOS TROV'!$H:$M,6,0)</f>
        <v>0</v>
      </c>
      <c r="L1024" s="116">
        <f>VLOOKUP(G1024,'[2]Seguimiento WOS TROV'!$H:$N,7,0)</f>
        <v>0</v>
      </c>
      <c r="M1024" s="116">
        <f>VLOOKUP(G1024,'[2]Seguimiento WOS TROV'!$H:$O,8,0)</f>
        <v>0</v>
      </c>
      <c r="N1024" s="125">
        <f t="shared" si="95"/>
        <v>0</v>
      </c>
      <c r="O1024" s="281">
        <f t="shared" si="96"/>
        <v>0</v>
      </c>
      <c r="P1024" s="269">
        <v>0</v>
      </c>
      <c r="Q1024" s="270">
        <f t="shared" si="97"/>
        <v>0</v>
      </c>
      <c r="R1024" s="119">
        <v>45637</v>
      </c>
      <c r="S1024" s="119"/>
      <c r="T1024" s="117">
        <f t="shared" si="99"/>
        <v>45638</v>
      </c>
      <c r="U1024" s="117">
        <f t="shared" si="98"/>
        <v>45639</v>
      </c>
      <c r="V1024" s="117" t="s">
        <v>560</v>
      </c>
      <c r="W1024" s="162" t="s">
        <v>561</v>
      </c>
      <c r="X1024" s="162" t="s">
        <v>561</v>
      </c>
      <c r="Y1024" s="162"/>
      <c r="Z1024" s="108"/>
      <c r="AA1024" s="108"/>
      <c r="AB1024" s="110"/>
      <c r="AC1024" s="118"/>
    </row>
    <row r="1025" spans="1:29" s="126" customFormat="1" ht="10.5" x14ac:dyDescent="0.2">
      <c r="A1025" s="284" t="str">
        <f t="shared" si="94"/>
        <v>L50-I-48-08-27-90-MULT-70X40POUS271617</v>
      </c>
      <c r="B1025" s="365">
        <v>45636</v>
      </c>
      <c r="C1025" s="273" t="s">
        <v>2001</v>
      </c>
      <c r="D1025" s="278" t="s">
        <v>365</v>
      </c>
      <c r="E1025" s="108" t="s">
        <v>87</v>
      </c>
      <c r="F1025" s="108" t="s">
        <v>2002</v>
      </c>
      <c r="G1025" s="108">
        <v>30851066</v>
      </c>
      <c r="H1025" s="183">
        <v>0</v>
      </c>
      <c r="I1025" s="287">
        <v>55</v>
      </c>
      <c r="J1025" s="111">
        <f>VLOOKUP(G1025,'[2]Seguimiento WOS TROV'!$H:$L,5,0)</f>
        <v>55</v>
      </c>
      <c r="K1025" s="116">
        <f>VLOOKUP(G1025,'[2]Seguimiento WOS TROV'!$H:$M,6,0)</f>
        <v>0</v>
      </c>
      <c r="L1025" s="116">
        <f>VLOOKUP(G1025,'[2]Seguimiento WOS TROV'!$H:$N,7,0)</f>
        <v>0</v>
      </c>
      <c r="M1025" s="116">
        <f>VLOOKUP(G1025,'[2]Seguimiento WOS TROV'!$H:$O,8,0)</f>
        <v>0</v>
      </c>
      <c r="N1025" s="125">
        <f t="shared" si="95"/>
        <v>0</v>
      </c>
      <c r="O1025" s="281">
        <f t="shared" si="96"/>
        <v>0</v>
      </c>
      <c r="P1025" s="269">
        <v>0</v>
      </c>
      <c r="Q1025" s="270">
        <f t="shared" si="97"/>
        <v>0</v>
      </c>
      <c r="R1025" s="119">
        <v>45637</v>
      </c>
      <c r="S1025" s="119"/>
      <c r="T1025" s="117">
        <f t="shared" si="99"/>
        <v>45638</v>
      </c>
      <c r="U1025" s="117">
        <f t="shared" si="98"/>
        <v>45639</v>
      </c>
      <c r="V1025" s="117" t="s">
        <v>560</v>
      </c>
      <c r="W1025" s="162" t="s">
        <v>561</v>
      </c>
      <c r="X1025" s="162" t="s">
        <v>561</v>
      </c>
      <c r="Y1025" s="162"/>
      <c r="Z1025" s="108"/>
      <c r="AA1025" s="108"/>
      <c r="AB1025" s="110"/>
      <c r="AC1025" s="118"/>
    </row>
    <row r="1026" spans="1:29" s="126" customFormat="1" ht="10.5" x14ac:dyDescent="0.2">
      <c r="A1026" s="284" t="str">
        <f t="shared" ref="A1026:A1089" si="100">CONCATENATE(C1026,F1026)</f>
        <v>L50-I-48-04-30-80-MULT-ASYMPOUS270896</v>
      </c>
      <c r="B1026" s="365">
        <v>45636</v>
      </c>
      <c r="C1026" s="273" t="s">
        <v>2003</v>
      </c>
      <c r="D1026" s="278" t="s">
        <v>365</v>
      </c>
      <c r="E1026" s="108" t="s">
        <v>87</v>
      </c>
      <c r="F1026" s="108" t="s">
        <v>2004</v>
      </c>
      <c r="G1026" s="108">
        <v>30851067</v>
      </c>
      <c r="H1026" s="183" t="s">
        <v>2004</v>
      </c>
      <c r="I1026" s="287">
        <v>1</v>
      </c>
      <c r="J1026" s="111">
        <f>VLOOKUP(G1026,'[2]Seguimiento WOS TROV'!$H:$L,5,0)</f>
        <v>1</v>
      </c>
      <c r="K1026" s="116">
        <f>VLOOKUP(G1026,'[2]Seguimiento WOS TROV'!$H:$M,6,0)</f>
        <v>0</v>
      </c>
      <c r="L1026" s="116">
        <f>VLOOKUP(G1026,'[2]Seguimiento WOS TROV'!$H:$N,7,0)</f>
        <v>0</v>
      </c>
      <c r="M1026" s="116">
        <f>VLOOKUP(G1026,'[2]Seguimiento WOS TROV'!$H:$O,8,0)</f>
        <v>0</v>
      </c>
      <c r="N1026" s="125">
        <f t="shared" ref="N1026:N1089" si="101">J1026-I1026</f>
        <v>0</v>
      </c>
      <c r="O1026" s="281">
        <f t="shared" ref="O1026:O1089" si="102">+N1026*-1</f>
        <v>0</v>
      </c>
      <c r="P1026" s="269">
        <v>0</v>
      </c>
      <c r="Q1026" s="270">
        <f t="shared" ref="Q1026:Q1089" si="103">+P1026*O1026</f>
        <v>0</v>
      </c>
      <c r="R1026" s="119">
        <v>45637</v>
      </c>
      <c r="S1026" s="119"/>
      <c r="T1026" s="117">
        <f t="shared" si="99"/>
        <v>45638</v>
      </c>
      <c r="U1026" s="117">
        <f t="shared" si="98"/>
        <v>45639</v>
      </c>
      <c r="V1026" s="117" t="s">
        <v>560</v>
      </c>
      <c r="W1026" s="162" t="s">
        <v>561</v>
      </c>
      <c r="X1026" s="162" t="s">
        <v>561</v>
      </c>
      <c r="Y1026" s="162"/>
      <c r="Z1026" s="108"/>
      <c r="AA1026" s="108"/>
      <c r="AB1026" s="110"/>
      <c r="AC1026" s="118"/>
    </row>
    <row r="1027" spans="1:29" s="126" customFormat="1" ht="10.5" x14ac:dyDescent="0.2">
      <c r="A1027" s="284" t="str">
        <f t="shared" si="100"/>
        <v>L50-I-48-10-35-90-MULT-70X40POUS271686</v>
      </c>
      <c r="B1027" s="365">
        <v>45636</v>
      </c>
      <c r="C1027" s="273" t="s">
        <v>906</v>
      </c>
      <c r="D1027" s="278" t="s">
        <v>365</v>
      </c>
      <c r="E1027" s="108" t="s">
        <v>87</v>
      </c>
      <c r="F1027" s="108" t="s">
        <v>2005</v>
      </c>
      <c r="G1027" s="108">
        <v>30851068</v>
      </c>
      <c r="H1027" s="183">
        <v>0</v>
      </c>
      <c r="I1027" s="287">
        <v>3</v>
      </c>
      <c r="J1027" s="111">
        <f>VLOOKUP(G1027,'[2]Seguimiento WOS TROV'!$H:$L,5,0)</f>
        <v>3</v>
      </c>
      <c r="K1027" s="116">
        <f>VLOOKUP(G1027,'[2]Seguimiento WOS TROV'!$H:$M,6,0)</f>
        <v>0</v>
      </c>
      <c r="L1027" s="116">
        <f>VLOOKUP(G1027,'[2]Seguimiento WOS TROV'!$H:$N,7,0)</f>
        <v>0</v>
      </c>
      <c r="M1027" s="116">
        <f>VLOOKUP(G1027,'[2]Seguimiento WOS TROV'!$H:$O,8,0)</f>
        <v>0</v>
      </c>
      <c r="N1027" s="125">
        <f t="shared" si="101"/>
        <v>0</v>
      </c>
      <c r="O1027" s="281">
        <f t="shared" si="102"/>
        <v>0</v>
      </c>
      <c r="P1027" s="269">
        <v>0</v>
      </c>
      <c r="Q1027" s="270">
        <f t="shared" si="103"/>
        <v>0</v>
      </c>
      <c r="R1027" s="119">
        <v>45637</v>
      </c>
      <c r="S1027" s="119"/>
      <c r="T1027" s="117">
        <f t="shared" si="99"/>
        <v>45638</v>
      </c>
      <c r="U1027" s="117">
        <f t="shared" si="98"/>
        <v>45639</v>
      </c>
      <c r="V1027" s="117" t="s">
        <v>560</v>
      </c>
      <c r="W1027" s="162" t="s">
        <v>561</v>
      </c>
      <c r="X1027" s="162" t="s">
        <v>561</v>
      </c>
      <c r="Y1027" s="162"/>
      <c r="Z1027" s="108"/>
      <c r="AA1027" s="108"/>
      <c r="AB1027" s="110"/>
      <c r="AC1027" s="118"/>
    </row>
    <row r="1028" spans="1:29" s="126" customFormat="1" ht="10.5" x14ac:dyDescent="0.2">
      <c r="A1028" s="284" t="str">
        <f t="shared" si="100"/>
        <v>L50-I-48-12-35-80-MULT-ASYMPOUS271668</v>
      </c>
      <c r="B1028" s="365">
        <v>45636</v>
      </c>
      <c r="C1028" s="273" t="s">
        <v>878</v>
      </c>
      <c r="D1028" s="278" t="s">
        <v>365</v>
      </c>
      <c r="E1028" s="108" t="s">
        <v>87</v>
      </c>
      <c r="F1028" s="108" t="s">
        <v>2006</v>
      </c>
      <c r="G1028" s="108">
        <v>30851069</v>
      </c>
      <c r="H1028" s="183">
        <v>0</v>
      </c>
      <c r="I1028" s="287">
        <v>4</v>
      </c>
      <c r="J1028" s="111">
        <f>VLOOKUP(G1028,'[2]Seguimiento WOS TROV'!$H:$L,5,0)</f>
        <v>4</v>
      </c>
      <c r="K1028" s="116">
        <f>VLOOKUP(G1028,'[2]Seguimiento WOS TROV'!$H:$M,6,0)</f>
        <v>0</v>
      </c>
      <c r="L1028" s="116">
        <f>VLOOKUP(G1028,'[2]Seguimiento WOS TROV'!$H:$N,7,0)</f>
        <v>0</v>
      </c>
      <c r="M1028" s="116">
        <f>VLOOKUP(G1028,'[2]Seguimiento WOS TROV'!$H:$O,8,0)</f>
        <v>0</v>
      </c>
      <c r="N1028" s="125">
        <f t="shared" si="101"/>
        <v>0</v>
      </c>
      <c r="O1028" s="281">
        <f t="shared" si="102"/>
        <v>0</v>
      </c>
      <c r="P1028" s="269">
        <v>0</v>
      </c>
      <c r="Q1028" s="270">
        <f t="shared" si="103"/>
        <v>0</v>
      </c>
      <c r="R1028" s="119">
        <v>45637</v>
      </c>
      <c r="S1028" s="119"/>
      <c r="T1028" s="117">
        <f t="shared" si="99"/>
        <v>45638</v>
      </c>
      <c r="U1028" s="117">
        <f t="shared" si="98"/>
        <v>45639</v>
      </c>
      <c r="V1028" s="117" t="s">
        <v>560</v>
      </c>
      <c r="W1028" s="162" t="s">
        <v>561</v>
      </c>
      <c r="X1028" s="162" t="s">
        <v>561</v>
      </c>
      <c r="Y1028" s="162"/>
      <c r="Z1028" s="108"/>
      <c r="AA1028" s="108"/>
      <c r="AB1028" s="110"/>
      <c r="AC1028" s="118"/>
    </row>
    <row r="1029" spans="1:29" s="126" customFormat="1" ht="10.5" x14ac:dyDescent="0.2">
      <c r="A1029" s="284" t="str">
        <f t="shared" si="100"/>
        <v>L50-I-48-10-30-90-MULT-9X59POUS271664</v>
      </c>
      <c r="B1029" s="365">
        <v>45636</v>
      </c>
      <c r="C1029" s="273" t="s">
        <v>2009</v>
      </c>
      <c r="D1029" s="278" t="s">
        <v>365</v>
      </c>
      <c r="E1029" s="108" t="s">
        <v>87</v>
      </c>
      <c r="F1029" s="108" t="s">
        <v>2010</v>
      </c>
      <c r="G1029" s="108">
        <v>30851071</v>
      </c>
      <c r="H1029" s="183">
        <v>0</v>
      </c>
      <c r="I1029" s="287">
        <v>3</v>
      </c>
      <c r="J1029" s="111">
        <f>VLOOKUP(G1029,'[2]Seguimiento WOS TROV'!$H:$L,5,0)</f>
        <v>3</v>
      </c>
      <c r="K1029" s="116">
        <f>VLOOKUP(G1029,'[2]Seguimiento WOS TROV'!$H:$M,6,0)</f>
        <v>0</v>
      </c>
      <c r="L1029" s="116">
        <f>VLOOKUP(G1029,'[2]Seguimiento WOS TROV'!$H:$N,7,0)</f>
        <v>0</v>
      </c>
      <c r="M1029" s="116">
        <f>VLOOKUP(G1029,'[2]Seguimiento WOS TROV'!$H:$O,8,0)</f>
        <v>0</v>
      </c>
      <c r="N1029" s="125">
        <f t="shared" si="101"/>
        <v>0</v>
      </c>
      <c r="O1029" s="281">
        <f t="shared" si="102"/>
        <v>0</v>
      </c>
      <c r="P1029" s="269">
        <v>132.47999999999999</v>
      </c>
      <c r="Q1029" s="270">
        <f t="shared" si="103"/>
        <v>0</v>
      </c>
      <c r="R1029" s="119">
        <v>45637</v>
      </c>
      <c r="S1029" s="119"/>
      <c r="T1029" s="117">
        <f t="shared" si="99"/>
        <v>45638</v>
      </c>
      <c r="U1029" s="117">
        <f t="shared" si="98"/>
        <v>45639</v>
      </c>
      <c r="V1029" s="117" t="s">
        <v>604</v>
      </c>
      <c r="W1029" s="162" t="s">
        <v>561</v>
      </c>
      <c r="X1029" s="162" t="s">
        <v>585</v>
      </c>
      <c r="Y1029" s="162"/>
      <c r="Z1029" s="108"/>
      <c r="AA1029" s="108"/>
      <c r="AB1029" s="110"/>
      <c r="AC1029" s="118"/>
    </row>
    <row r="1030" spans="1:29" s="126" customFormat="1" ht="10.5" x14ac:dyDescent="0.2">
      <c r="A1030" s="284" t="str">
        <f t="shared" si="100"/>
        <v>L50-I-48-04-30-80-MULT-15X15POUS271720</v>
      </c>
      <c r="B1030" s="365">
        <v>45636</v>
      </c>
      <c r="C1030" s="273" t="s">
        <v>2011</v>
      </c>
      <c r="D1030" s="278" t="s">
        <v>365</v>
      </c>
      <c r="E1030" s="108" t="s">
        <v>87</v>
      </c>
      <c r="F1030" s="108" t="s">
        <v>2012</v>
      </c>
      <c r="G1030" s="108">
        <v>30851072</v>
      </c>
      <c r="H1030" s="183">
        <v>0</v>
      </c>
      <c r="I1030" s="287">
        <v>3</v>
      </c>
      <c r="J1030" s="111">
        <f>VLOOKUP(G1030,'[2]Seguimiento WOS TROV'!$H:$L,5,0)</f>
        <v>3</v>
      </c>
      <c r="K1030" s="116">
        <f>VLOOKUP(G1030,'[2]Seguimiento WOS TROV'!$H:$M,6,0)</f>
        <v>0</v>
      </c>
      <c r="L1030" s="116">
        <f>VLOOKUP(G1030,'[2]Seguimiento WOS TROV'!$H:$N,7,0)</f>
        <v>0</v>
      </c>
      <c r="M1030" s="116">
        <f>VLOOKUP(G1030,'[2]Seguimiento WOS TROV'!$H:$O,8,0)</f>
        <v>0</v>
      </c>
      <c r="N1030" s="125">
        <f t="shared" si="101"/>
        <v>0</v>
      </c>
      <c r="O1030" s="281">
        <f t="shared" si="102"/>
        <v>0</v>
      </c>
      <c r="P1030" s="269">
        <v>130.1</v>
      </c>
      <c r="Q1030" s="270">
        <f t="shared" si="103"/>
        <v>0</v>
      </c>
      <c r="R1030" s="119">
        <v>45637</v>
      </c>
      <c r="S1030" s="119"/>
      <c r="T1030" s="117">
        <f t="shared" si="99"/>
        <v>45638</v>
      </c>
      <c r="U1030" s="117">
        <f t="shared" si="98"/>
        <v>45639</v>
      </c>
      <c r="V1030" s="117" t="s">
        <v>604</v>
      </c>
      <c r="W1030" s="162" t="s">
        <v>561</v>
      </c>
      <c r="X1030" s="162" t="s">
        <v>585</v>
      </c>
      <c r="Y1030" s="162"/>
      <c r="Z1030" s="108"/>
      <c r="AA1030" s="108"/>
      <c r="AB1030" s="110"/>
      <c r="AC1030" s="118"/>
    </row>
    <row r="1031" spans="1:29" s="126" customFormat="1" ht="10.5" x14ac:dyDescent="0.2">
      <c r="A1031" s="284" t="str">
        <f t="shared" si="100"/>
        <v>L35-I-12-06-35-80-MULT-120POUS271478</v>
      </c>
      <c r="B1031" s="365">
        <v>45623</v>
      </c>
      <c r="C1031" s="120" t="s">
        <v>493</v>
      </c>
      <c r="D1031" s="278" t="s">
        <v>360</v>
      </c>
      <c r="E1031" s="108" t="s">
        <v>87</v>
      </c>
      <c r="F1031" s="108" t="s">
        <v>1862</v>
      </c>
      <c r="G1031" s="108">
        <v>30850808</v>
      </c>
      <c r="H1031" s="183">
        <v>0</v>
      </c>
      <c r="I1031" s="287">
        <v>49</v>
      </c>
      <c r="J1031" s="111">
        <f>VLOOKUP(G1031,'[2]Seguimiento WOS TROV'!$H:$L,5,0)</f>
        <v>49</v>
      </c>
      <c r="K1031" s="116">
        <f>VLOOKUP(G1031,'[2]Seguimiento WOS TROV'!$H:$M,6,0)</f>
        <v>0</v>
      </c>
      <c r="L1031" s="116">
        <f>VLOOKUP(G1031,'[2]Seguimiento WOS TROV'!$H:$N,7,0)</f>
        <v>0</v>
      </c>
      <c r="M1031" s="116">
        <f>VLOOKUP(G1031,'[2]Seguimiento WOS TROV'!$H:$O,8,0)</f>
        <v>0</v>
      </c>
      <c r="N1031" s="125">
        <f t="shared" si="101"/>
        <v>0</v>
      </c>
      <c r="O1031" s="281">
        <f t="shared" si="102"/>
        <v>0</v>
      </c>
      <c r="P1031" s="269">
        <v>38.020000000000003</v>
      </c>
      <c r="Q1031" s="270">
        <f t="shared" si="103"/>
        <v>0</v>
      </c>
      <c r="R1031" s="119">
        <v>45638</v>
      </c>
      <c r="S1031" s="119"/>
      <c r="T1031" s="117">
        <f t="shared" si="99"/>
        <v>45639</v>
      </c>
      <c r="U1031" s="117">
        <f t="shared" si="98"/>
        <v>45642</v>
      </c>
      <c r="V1031" s="117" t="s">
        <v>560</v>
      </c>
      <c r="W1031" s="162" t="s">
        <v>561</v>
      </c>
      <c r="X1031" s="162" t="s">
        <v>561</v>
      </c>
      <c r="Y1031" s="162" t="e">
        <f>VLOOKUP(G1031,[4]Sheet14!$A:$A,1,0)</f>
        <v>#N/A</v>
      </c>
      <c r="Z1031" s="396"/>
      <c r="AA1031" s="396"/>
      <c r="AC1031" s="399"/>
    </row>
    <row r="1032" spans="1:29" s="126" customFormat="1" ht="10.5" x14ac:dyDescent="0.2">
      <c r="A1032" s="284" t="str">
        <f t="shared" si="100"/>
        <v>L50-I-48-06-27-90-MULT-15X23POUS270821</v>
      </c>
      <c r="B1032" s="365">
        <v>45625</v>
      </c>
      <c r="C1032" s="120" t="s">
        <v>1675</v>
      </c>
      <c r="D1032" s="278" t="s">
        <v>365</v>
      </c>
      <c r="E1032" s="108" t="s">
        <v>87</v>
      </c>
      <c r="F1032" s="108" t="s">
        <v>1676</v>
      </c>
      <c r="G1032" s="108">
        <v>30850815</v>
      </c>
      <c r="H1032" s="183">
        <v>0</v>
      </c>
      <c r="I1032" s="287">
        <v>1</v>
      </c>
      <c r="J1032" s="111">
        <f>VLOOKUP(G1032,'[2]Seguimiento WOS TROV'!$H:$L,5,0)</f>
        <v>1</v>
      </c>
      <c r="K1032" s="116">
        <f>VLOOKUP(G1032,'[2]Seguimiento WOS TROV'!$H:$M,6,0)</f>
        <v>0</v>
      </c>
      <c r="L1032" s="116">
        <f>VLOOKUP(G1032,'[2]Seguimiento WOS TROV'!$H:$N,7,0)</f>
        <v>0</v>
      </c>
      <c r="M1032" s="116">
        <f>VLOOKUP(G1032,'[2]Seguimiento WOS TROV'!$H:$O,8,0)</f>
        <v>0</v>
      </c>
      <c r="N1032" s="125">
        <f t="shared" si="101"/>
        <v>0</v>
      </c>
      <c r="O1032" s="281">
        <f t="shared" si="102"/>
        <v>0</v>
      </c>
      <c r="P1032" s="269">
        <v>0</v>
      </c>
      <c r="Q1032" s="270">
        <f t="shared" si="103"/>
        <v>0</v>
      </c>
      <c r="R1032" s="119">
        <v>45639</v>
      </c>
      <c r="S1032" s="119"/>
      <c r="T1032" s="117">
        <f t="shared" si="99"/>
        <v>45642</v>
      </c>
      <c r="U1032" s="117">
        <f t="shared" si="98"/>
        <v>45643</v>
      </c>
      <c r="V1032" s="117" t="s">
        <v>560</v>
      </c>
      <c r="W1032" s="162" t="s">
        <v>561</v>
      </c>
      <c r="X1032" s="162" t="s">
        <v>561</v>
      </c>
      <c r="Y1032" s="275" t="e">
        <f>VLOOKUP(G1032,[4]Sheet14!$A:$A,1,0)</f>
        <v>#N/A</v>
      </c>
      <c r="Z1032" s="396"/>
      <c r="AA1032" s="396"/>
      <c r="AC1032" s="399"/>
    </row>
    <row r="1033" spans="1:29" s="126" customFormat="1" ht="10.5" x14ac:dyDescent="0.2">
      <c r="A1033" s="284" t="str">
        <f t="shared" si="100"/>
        <v>L35-I-12-06-30-90-MULT-120POUS270209</v>
      </c>
      <c r="B1033" s="365">
        <v>45637</v>
      </c>
      <c r="C1033" s="120" t="s">
        <v>1025</v>
      </c>
      <c r="D1033" s="278" t="s">
        <v>360</v>
      </c>
      <c r="E1033" s="108" t="s">
        <v>87</v>
      </c>
      <c r="F1033" s="108" t="s">
        <v>473</v>
      </c>
      <c r="G1033" s="108">
        <v>30851073</v>
      </c>
      <c r="H1033" s="183">
        <v>0</v>
      </c>
      <c r="I1033" s="287">
        <v>40</v>
      </c>
      <c r="J1033" s="111">
        <f>VLOOKUP(G1033,'[2]Seguimiento WOS TROV'!$H:$L,5,0)</f>
        <v>40</v>
      </c>
      <c r="K1033" s="116">
        <f>VLOOKUP(G1033,'[2]Seguimiento WOS TROV'!$H:$M,6,0)</f>
        <v>0</v>
      </c>
      <c r="L1033" s="116">
        <f>VLOOKUP(G1033,'[2]Seguimiento WOS TROV'!$H:$N,7,0)</f>
        <v>0</v>
      </c>
      <c r="M1033" s="116">
        <f>VLOOKUP(G1033,'[2]Seguimiento WOS TROV'!$H:$O,8,0)</f>
        <v>0</v>
      </c>
      <c r="N1033" s="125">
        <f t="shared" si="101"/>
        <v>0</v>
      </c>
      <c r="O1033" s="281">
        <f t="shared" si="102"/>
        <v>0</v>
      </c>
      <c r="P1033" s="269">
        <v>38.200000000000003</v>
      </c>
      <c r="Q1033" s="270">
        <f t="shared" si="103"/>
        <v>0</v>
      </c>
      <c r="R1033" s="119">
        <v>45642</v>
      </c>
      <c r="S1033" s="119"/>
      <c r="T1033" s="117">
        <f t="shared" si="99"/>
        <v>45643</v>
      </c>
      <c r="U1033" s="117">
        <f t="shared" si="98"/>
        <v>45644</v>
      </c>
      <c r="V1033" s="117" t="s">
        <v>604</v>
      </c>
      <c r="W1033" s="162" t="s">
        <v>561</v>
      </c>
      <c r="X1033" s="162" t="s">
        <v>561</v>
      </c>
      <c r="Y1033" s="162"/>
      <c r="Z1033" s="108"/>
      <c r="AA1033" s="108"/>
      <c r="AB1033" s="110"/>
      <c r="AC1033" s="118"/>
    </row>
    <row r="1034" spans="1:29" s="126" customFormat="1" ht="10.5" x14ac:dyDescent="0.2">
      <c r="A1034" s="284" t="str">
        <f t="shared" si="100"/>
        <v>L35-I-12-08-30-90-MULT-120POUS270992</v>
      </c>
      <c r="B1034" s="365">
        <v>45637</v>
      </c>
      <c r="C1034" s="120" t="s">
        <v>1129</v>
      </c>
      <c r="D1034" s="278" t="s">
        <v>360</v>
      </c>
      <c r="E1034" s="108" t="s">
        <v>87</v>
      </c>
      <c r="F1034" s="108" t="s">
        <v>2014</v>
      </c>
      <c r="G1034" s="108">
        <v>30851075</v>
      </c>
      <c r="H1034" s="183">
        <v>0</v>
      </c>
      <c r="I1034" s="287">
        <v>48</v>
      </c>
      <c r="J1034" s="111">
        <f>VLOOKUP(G1034,'[2]Seguimiento WOS TROV'!$H:$L,5,0)</f>
        <v>48</v>
      </c>
      <c r="K1034" s="116">
        <f>VLOOKUP(G1034,'[2]Seguimiento WOS TROV'!$H:$M,6,0)</f>
        <v>0</v>
      </c>
      <c r="L1034" s="116">
        <f>VLOOKUP(G1034,'[2]Seguimiento WOS TROV'!$H:$N,7,0)</f>
        <v>0</v>
      </c>
      <c r="M1034" s="116">
        <f>VLOOKUP(G1034,'[2]Seguimiento WOS TROV'!$H:$O,8,0)</f>
        <v>0</v>
      </c>
      <c r="N1034" s="125">
        <f t="shared" si="101"/>
        <v>0</v>
      </c>
      <c r="O1034" s="281">
        <f t="shared" si="102"/>
        <v>0</v>
      </c>
      <c r="P1034" s="269">
        <v>38.200000000000003</v>
      </c>
      <c r="Q1034" s="270">
        <f t="shared" si="103"/>
        <v>0</v>
      </c>
      <c r="R1034" s="119">
        <v>45642</v>
      </c>
      <c r="S1034" s="119"/>
      <c r="T1034" s="117">
        <f t="shared" si="99"/>
        <v>45643</v>
      </c>
      <c r="U1034" s="117">
        <f t="shared" si="98"/>
        <v>45644</v>
      </c>
      <c r="V1034" s="117" t="s">
        <v>604</v>
      </c>
      <c r="W1034" s="162" t="s">
        <v>561</v>
      </c>
      <c r="X1034" s="162" t="s">
        <v>561</v>
      </c>
      <c r="Y1034" s="162"/>
      <c r="Z1034" s="108"/>
      <c r="AA1034" s="108"/>
      <c r="AB1034" s="110"/>
      <c r="AC1034" s="118"/>
    </row>
    <row r="1035" spans="1:29" s="126" customFormat="1" ht="10.5" x14ac:dyDescent="0.2">
      <c r="A1035" s="284" t="str">
        <f t="shared" si="100"/>
        <v>L35-I-12-02-35-80-MULT-120POUS271377</v>
      </c>
      <c r="B1035" s="365">
        <v>45637</v>
      </c>
      <c r="C1035" s="120" t="s">
        <v>2015</v>
      </c>
      <c r="D1035" s="278" t="s">
        <v>360</v>
      </c>
      <c r="E1035" s="108" t="s">
        <v>87</v>
      </c>
      <c r="F1035" s="108" t="s">
        <v>2016</v>
      </c>
      <c r="G1035" s="108">
        <v>30851078</v>
      </c>
      <c r="H1035" s="183">
        <v>0</v>
      </c>
      <c r="I1035" s="287">
        <v>243</v>
      </c>
      <c r="J1035" s="111">
        <f>VLOOKUP(G1035,'[2]Seguimiento WOS TROV'!$H:$L,5,0)</f>
        <v>243</v>
      </c>
      <c r="K1035" s="116">
        <f>VLOOKUP(G1035,'[2]Seguimiento WOS TROV'!$H:$M,6,0)</f>
        <v>0</v>
      </c>
      <c r="L1035" s="116">
        <f>VLOOKUP(G1035,'[2]Seguimiento WOS TROV'!$H:$N,7,0)</f>
        <v>0</v>
      </c>
      <c r="M1035" s="116">
        <f>VLOOKUP(G1035,'[2]Seguimiento WOS TROV'!$H:$O,8,0)</f>
        <v>0</v>
      </c>
      <c r="N1035" s="125">
        <f t="shared" si="101"/>
        <v>0</v>
      </c>
      <c r="O1035" s="281">
        <f t="shared" si="102"/>
        <v>0</v>
      </c>
      <c r="P1035" s="269">
        <v>38.020000000000003</v>
      </c>
      <c r="Q1035" s="270">
        <f t="shared" si="103"/>
        <v>0</v>
      </c>
      <c r="R1035" s="119">
        <v>45642</v>
      </c>
      <c r="S1035" s="119"/>
      <c r="T1035" s="117">
        <f t="shared" si="99"/>
        <v>45643</v>
      </c>
      <c r="U1035" s="117">
        <f t="shared" si="98"/>
        <v>45644</v>
      </c>
      <c r="V1035" s="117" t="s">
        <v>604</v>
      </c>
      <c r="W1035" s="162" t="s">
        <v>561</v>
      </c>
      <c r="X1035" s="162" t="s">
        <v>561</v>
      </c>
      <c r="Y1035" s="162"/>
      <c r="Z1035" s="108"/>
      <c r="AA1035" s="108"/>
      <c r="AB1035" s="110"/>
      <c r="AC1035" s="118"/>
    </row>
    <row r="1036" spans="1:29" s="126" customFormat="1" ht="10.5" x14ac:dyDescent="0.2">
      <c r="A1036" s="284" t="str">
        <f t="shared" si="100"/>
        <v>L35-I-48-02-35-80-MULT-120POUS271378</v>
      </c>
      <c r="B1036" s="365">
        <v>45637</v>
      </c>
      <c r="C1036" s="120" t="s">
        <v>2018</v>
      </c>
      <c r="D1036" s="278" t="s">
        <v>364</v>
      </c>
      <c r="E1036" s="108" t="s">
        <v>87</v>
      </c>
      <c r="F1036" s="108" t="s">
        <v>2017</v>
      </c>
      <c r="G1036" s="108">
        <v>30851081</v>
      </c>
      <c r="H1036" s="183">
        <v>0</v>
      </c>
      <c r="I1036" s="287">
        <v>34</v>
      </c>
      <c r="J1036" s="111">
        <f>VLOOKUP(G1036,'[2]Seguimiento WOS TROV'!$H:$L,5,0)</f>
        <v>34</v>
      </c>
      <c r="K1036" s="116">
        <f>VLOOKUP(G1036,'[2]Seguimiento WOS TROV'!$H:$M,6,0)</f>
        <v>0</v>
      </c>
      <c r="L1036" s="116">
        <f>VLOOKUP(G1036,'[2]Seguimiento WOS TROV'!$H:$N,7,0)</f>
        <v>0</v>
      </c>
      <c r="M1036" s="116">
        <f>VLOOKUP(G1036,'[2]Seguimiento WOS TROV'!$H:$O,8,0)</f>
        <v>0</v>
      </c>
      <c r="N1036" s="125">
        <f t="shared" si="101"/>
        <v>0</v>
      </c>
      <c r="O1036" s="281">
        <f t="shared" si="102"/>
        <v>0</v>
      </c>
      <c r="P1036" s="269">
        <v>98.95</v>
      </c>
      <c r="Q1036" s="270">
        <f t="shared" si="103"/>
        <v>0</v>
      </c>
      <c r="R1036" s="119">
        <v>45642</v>
      </c>
      <c r="S1036" s="119"/>
      <c r="T1036" s="117">
        <f t="shared" si="99"/>
        <v>45643</v>
      </c>
      <c r="U1036" s="117">
        <f t="shared" si="98"/>
        <v>45644</v>
      </c>
      <c r="V1036" s="117" t="s">
        <v>604</v>
      </c>
      <c r="W1036" s="162" t="s">
        <v>561</v>
      </c>
      <c r="X1036" s="162" t="s">
        <v>561</v>
      </c>
      <c r="Y1036" s="162"/>
      <c r="Z1036" s="108"/>
      <c r="AA1036" s="108"/>
      <c r="AB1036" s="110"/>
      <c r="AC1036" s="118"/>
    </row>
    <row r="1037" spans="1:29" s="126" customFormat="1" ht="10.5" x14ac:dyDescent="0.2">
      <c r="A1037" s="284" t="str">
        <f t="shared" si="100"/>
        <v>L35-I-12-06-35-80-MULT-120POUS271478</v>
      </c>
      <c r="B1037" s="365">
        <v>45637</v>
      </c>
      <c r="C1037" s="120" t="s">
        <v>493</v>
      </c>
      <c r="D1037" s="278" t="s">
        <v>360</v>
      </c>
      <c r="E1037" s="108" t="s">
        <v>87</v>
      </c>
      <c r="F1037" s="108" t="s">
        <v>1862</v>
      </c>
      <c r="G1037" s="108">
        <v>30851082</v>
      </c>
      <c r="H1037" s="183">
        <v>0</v>
      </c>
      <c r="I1037" s="287">
        <v>65</v>
      </c>
      <c r="J1037" s="111">
        <f>VLOOKUP(G1037,'[2]Seguimiento WOS TROV'!$H:$L,5,0)</f>
        <v>65</v>
      </c>
      <c r="K1037" s="116">
        <f>VLOOKUP(G1037,'[2]Seguimiento WOS TROV'!$H:$M,6,0)</f>
        <v>0</v>
      </c>
      <c r="L1037" s="116">
        <f>VLOOKUP(G1037,'[2]Seguimiento WOS TROV'!$H:$N,7,0)</f>
        <v>0</v>
      </c>
      <c r="M1037" s="116">
        <f>VLOOKUP(G1037,'[2]Seguimiento WOS TROV'!$H:$O,8,0)</f>
        <v>0</v>
      </c>
      <c r="N1037" s="125">
        <f t="shared" si="101"/>
        <v>0</v>
      </c>
      <c r="O1037" s="281">
        <f t="shared" si="102"/>
        <v>0</v>
      </c>
      <c r="P1037" s="269">
        <v>38.020000000000003</v>
      </c>
      <c r="Q1037" s="270">
        <f t="shared" si="103"/>
        <v>0</v>
      </c>
      <c r="R1037" s="119">
        <v>45642</v>
      </c>
      <c r="S1037" s="119"/>
      <c r="T1037" s="117">
        <f t="shared" si="99"/>
        <v>45643</v>
      </c>
      <c r="U1037" s="117">
        <f t="shared" si="98"/>
        <v>45644</v>
      </c>
      <c r="V1037" s="117" t="s">
        <v>604</v>
      </c>
      <c r="W1037" s="162" t="s">
        <v>561</v>
      </c>
      <c r="X1037" s="162" t="s">
        <v>561</v>
      </c>
      <c r="Y1037" s="162"/>
      <c r="Z1037" s="108"/>
      <c r="AA1037" s="108"/>
      <c r="AB1037" s="110"/>
      <c r="AC1037" s="118"/>
    </row>
    <row r="1038" spans="1:29" s="126" customFormat="1" ht="10.5" x14ac:dyDescent="0.2">
      <c r="A1038" s="284" t="str">
        <f t="shared" si="100"/>
        <v>L35-I-48-04-30-90-MULT-120POUS271593</v>
      </c>
      <c r="B1038" s="365">
        <v>45637</v>
      </c>
      <c r="C1038" s="120" t="s">
        <v>1069</v>
      </c>
      <c r="D1038" s="278" t="s">
        <v>364</v>
      </c>
      <c r="E1038" s="108" t="s">
        <v>87</v>
      </c>
      <c r="F1038" s="108" t="s">
        <v>1973</v>
      </c>
      <c r="G1038" s="108">
        <v>30851083</v>
      </c>
      <c r="H1038" s="183">
        <v>0</v>
      </c>
      <c r="I1038" s="287">
        <v>10</v>
      </c>
      <c r="J1038" s="111">
        <f>VLOOKUP(G1038,'[2]Seguimiento WOS TROV'!$H:$L,5,0)</f>
        <v>10</v>
      </c>
      <c r="K1038" s="116">
        <f>VLOOKUP(G1038,'[2]Seguimiento WOS TROV'!$H:$M,6,0)</f>
        <v>0</v>
      </c>
      <c r="L1038" s="116">
        <f>VLOOKUP(G1038,'[2]Seguimiento WOS TROV'!$H:$N,7,0)</f>
        <v>0</v>
      </c>
      <c r="M1038" s="116">
        <f>VLOOKUP(G1038,'[2]Seguimiento WOS TROV'!$H:$O,8,0)</f>
        <v>0</v>
      </c>
      <c r="N1038" s="125">
        <f t="shared" si="101"/>
        <v>0</v>
      </c>
      <c r="O1038" s="281">
        <f t="shared" si="102"/>
        <v>0</v>
      </c>
      <c r="P1038" s="269">
        <v>0</v>
      </c>
      <c r="Q1038" s="270">
        <f t="shared" si="103"/>
        <v>0</v>
      </c>
      <c r="R1038" s="119">
        <v>45642</v>
      </c>
      <c r="S1038" s="119"/>
      <c r="T1038" s="117">
        <f t="shared" si="99"/>
        <v>45643</v>
      </c>
      <c r="U1038" s="117">
        <f t="shared" si="98"/>
        <v>45644</v>
      </c>
      <c r="V1038" s="117" t="s">
        <v>604</v>
      </c>
      <c r="W1038" s="162" t="s">
        <v>561</v>
      </c>
      <c r="X1038" s="162" t="s">
        <v>561</v>
      </c>
      <c r="Y1038" s="162"/>
      <c r="Z1038" s="108"/>
      <c r="AA1038" s="108"/>
      <c r="AB1038" s="110"/>
      <c r="AC1038" s="118"/>
    </row>
    <row r="1039" spans="1:29" s="126" customFormat="1" ht="10.5" x14ac:dyDescent="0.2">
      <c r="A1039" s="284" t="str">
        <f t="shared" si="100"/>
        <v>L35-I-12-06-25-80-MULT-120POUS271613</v>
      </c>
      <c r="B1039" s="365">
        <v>45636</v>
      </c>
      <c r="C1039" s="120" t="s">
        <v>2019</v>
      </c>
      <c r="D1039" s="278" t="s">
        <v>360</v>
      </c>
      <c r="E1039" s="108" t="s">
        <v>87</v>
      </c>
      <c r="F1039" s="108" t="s">
        <v>1836</v>
      </c>
      <c r="G1039" s="108">
        <v>30851084</v>
      </c>
      <c r="H1039" s="183">
        <v>0</v>
      </c>
      <c r="I1039" s="287">
        <v>20</v>
      </c>
      <c r="J1039" s="111">
        <f>VLOOKUP(G1039,'[2]Seguimiento WOS TROV'!$H:$L,5,0)</f>
        <v>20</v>
      </c>
      <c r="K1039" s="116">
        <f>VLOOKUP(G1039,'[2]Seguimiento WOS TROV'!$H:$M,6,0)</f>
        <v>0</v>
      </c>
      <c r="L1039" s="116">
        <f>VLOOKUP(G1039,'[2]Seguimiento WOS TROV'!$H:$N,7,0)</f>
        <v>0</v>
      </c>
      <c r="M1039" s="116">
        <f>VLOOKUP(G1039,'[2]Seguimiento WOS TROV'!$H:$O,8,0)</f>
        <v>0</v>
      </c>
      <c r="N1039" s="125">
        <f t="shared" si="101"/>
        <v>0</v>
      </c>
      <c r="O1039" s="281">
        <f t="shared" si="102"/>
        <v>0</v>
      </c>
      <c r="P1039" s="269">
        <v>0</v>
      </c>
      <c r="Q1039" s="270">
        <f t="shared" si="103"/>
        <v>0</v>
      </c>
      <c r="R1039" s="119">
        <v>45642</v>
      </c>
      <c r="S1039" s="119"/>
      <c r="T1039" s="117">
        <f t="shared" si="99"/>
        <v>45643</v>
      </c>
      <c r="U1039" s="117">
        <f t="shared" si="98"/>
        <v>45644</v>
      </c>
      <c r="V1039" s="117" t="s">
        <v>604</v>
      </c>
      <c r="W1039" s="162" t="s">
        <v>561</v>
      </c>
      <c r="X1039" s="162" t="s">
        <v>561</v>
      </c>
      <c r="Y1039" s="162"/>
      <c r="Z1039" s="108"/>
      <c r="AA1039" s="108"/>
      <c r="AB1039" s="110"/>
      <c r="AC1039" s="118"/>
    </row>
    <row r="1040" spans="1:29" s="126" customFormat="1" ht="10.5" x14ac:dyDescent="0.2">
      <c r="A1040" s="284" t="str">
        <f t="shared" si="100"/>
        <v>L35-I-12-04-30-80-MULT-120POUS271631</v>
      </c>
      <c r="B1040" s="365">
        <v>45636</v>
      </c>
      <c r="C1040" s="120" t="s">
        <v>113</v>
      </c>
      <c r="D1040" s="278" t="s">
        <v>360</v>
      </c>
      <c r="E1040" s="108" t="s">
        <v>87</v>
      </c>
      <c r="F1040" s="108" t="s">
        <v>2020</v>
      </c>
      <c r="G1040" s="108">
        <v>30851085</v>
      </c>
      <c r="H1040" s="183">
        <v>0</v>
      </c>
      <c r="I1040" s="287">
        <v>17</v>
      </c>
      <c r="J1040" s="111">
        <f>VLOOKUP(G1040,'[2]Seguimiento WOS TROV'!$H:$L,5,0)</f>
        <v>17</v>
      </c>
      <c r="K1040" s="116">
        <f>VLOOKUP(G1040,'[2]Seguimiento WOS TROV'!$H:$M,6,0)</f>
        <v>0</v>
      </c>
      <c r="L1040" s="116">
        <f>VLOOKUP(G1040,'[2]Seguimiento WOS TROV'!$H:$N,7,0)</f>
        <v>0</v>
      </c>
      <c r="M1040" s="116">
        <f>VLOOKUP(G1040,'[2]Seguimiento WOS TROV'!$H:$O,8,0)</f>
        <v>0</v>
      </c>
      <c r="N1040" s="125">
        <f t="shared" si="101"/>
        <v>0</v>
      </c>
      <c r="O1040" s="281">
        <f t="shared" si="102"/>
        <v>0</v>
      </c>
      <c r="P1040" s="269">
        <v>38.020000000000003</v>
      </c>
      <c r="Q1040" s="270">
        <f t="shared" si="103"/>
        <v>0</v>
      </c>
      <c r="R1040" s="119">
        <v>45642</v>
      </c>
      <c r="S1040" s="119"/>
      <c r="T1040" s="117">
        <f t="shared" si="99"/>
        <v>45643</v>
      </c>
      <c r="U1040" s="117">
        <f t="shared" si="98"/>
        <v>45644</v>
      </c>
      <c r="V1040" s="117" t="s">
        <v>604</v>
      </c>
      <c r="W1040" s="162" t="s">
        <v>561</v>
      </c>
      <c r="X1040" s="162" t="s">
        <v>561</v>
      </c>
      <c r="Y1040" s="162"/>
      <c r="Z1040" s="108"/>
      <c r="AA1040" s="108"/>
      <c r="AB1040" s="110"/>
      <c r="AC1040" s="118"/>
    </row>
    <row r="1041" spans="1:29" s="126" customFormat="1" ht="10.5" x14ac:dyDescent="0.2">
      <c r="A1041" s="284" t="str">
        <f t="shared" si="100"/>
        <v>L35-I-12-06-30-90-MULT-120POUS271632</v>
      </c>
      <c r="B1041" s="365">
        <v>45637</v>
      </c>
      <c r="C1041" s="120" t="s">
        <v>1025</v>
      </c>
      <c r="D1041" s="278" t="s">
        <v>360</v>
      </c>
      <c r="E1041" s="108" t="s">
        <v>87</v>
      </c>
      <c r="F1041" s="108" t="s">
        <v>2021</v>
      </c>
      <c r="G1041" s="108">
        <v>30851086</v>
      </c>
      <c r="H1041" s="183">
        <v>0</v>
      </c>
      <c r="I1041" s="287">
        <v>18</v>
      </c>
      <c r="J1041" s="111">
        <f>VLOOKUP(G1041,'[2]Seguimiento WOS TROV'!$H:$L,5,0)</f>
        <v>18</v>
      </c>
      <c r="K1041" s="116">
        <f>VLOOKUP(G1041,'[2]Seguimiento WOS TROV'!$H:$M,6,0)</f>
        <v>0</v>
      </c>
      <c r="L1041" s="116">
        <f>VLOOKUP(G1041,'[2]Seguimiento WOS TROV'!$H:$N,7,0)</f>
        <v>0</v>
      </c>
      <c r="M1041" s="116">
        <f>VLOOKUP(G1041,'[2]Seguimiento WOS TROV'!$H:$O,8,0)</f>
        <v>0</v>
      </c>
      <c r="N1041" s="125">
        <f t="shared" si="101"/>
        <v>0</v>
      </c>
      <c r="O1041" s="281">
        <f t="shared" si="102"/>
        <v>0</v>
      </c>
      <c r="P1041" s="269">
        <v>38.200000000000003</v>
      </c>
      <c r="Q1041" s="270">
        <f t="shared" si="103"/>
        <v>0</v>
      </c>
      <c r="R1041" s="119">
        <v>45642</v>
      </c>
      <c r="S1041" s="119"/>
      <c r="T1041" s="117">
        <f t="shared" si="99"/>
        <v>45643</v>
      </c>
      <c r="U1041" s="117">
        <f t="shared" si="98"/>
        <v>45644</v>
      </c>
      <c r="V1041" s="117" t="s">
        <v>604</v>
      </c>
      <c r="W1041" s="162" t="s">
        <v>561</v>
      </c>
      <c r="X1041" s="162" t="s">
        <v>561</v>
      </c>
      <c r="Y1041" s="162"/>
      <c r="Z1041" s="108"/>
      <c r="AA1041" s="108"/>
      <c r="AB1041" s="110"/>
      <c r="AC1041" s="118"/>
    </row>
    <row r="1042" spans="1:29" s="126" customFormat="1" ht="10.5" x14ac:dyDescent="0.2">
      <c r="A1042" s="284" t="str">
        <f t="shared" si="100"/>
        <v>L35-I-48-04-30-80-MULT-120POUS271631</v>
      </c>
      <c r="B1042" s="365">
        <v>45637</v>
      </c>
      <c r="C1042" s="120" t="s">
        <v>114</v>
      </c>
      <c r="D1042" s="278" t="s">
        <v>364</v>
      </c>
      <c r="E1042" s="108" t="s">
        <v>87</v>
      </c>
      <c r="F1042" s="108" t="s">
        <v>2020</v>
      </c>
      <c r="G1042" s="108">
        <v>30851087</v>
      </c>
      <c r="H1042" s="183">
        <v>0</v>
      </c>
      <c r="I1042" s="287">
        <v>23</v>
      </c>
      <c r="J1042" s="111">
        <f>VLOOKUP(G1042,'[2]Seguimiento WOS TROV'!$H:$L,5,0)</f>
        <v>23</v>
      </c>
      <c r="K1042" s="116">
        <f>VLOOKUP(G1042,'[2]Seguimiento WOS TROV'!$H:$M,6,0)</f>
        <v>0</v>
      </c>
      <c r="L1042" s="116">
        <f>VLOOKUP(G1042,'[2]Seguimiento WOS TROV'!$H:$N,7,0)</f>
        <v>0</v>
      </c>
      <c r="M1042" s="116">
        <f>VLOOKUP(G1042,'[2]Seguimiento WOS TROV'!$H:$O,8,0)</f>
        <v>0</v>
      </c>
      <c r="N1042" s="125">
        <f t="shared" si="101"/>
        <v>0</v>
      </c>
      <c r="O1042" s="281">
        <f t="shared" si="102"/>
        <v>0</v>
      </c>
      <c r="P1042" s="269">
        <v>98.95</v>
      </c>
      <c r="Q1042" s="270">
        <f t="shared" si="103"/>
        <v>0</v>
      </c>
      <c r="R1042" s="119">
        <v>45642</v>
      </c>
      <c r="S1042" s="119"/>
      <c r="T1042" s="117">
        <f t="shared" si="99"/>
        <v>45643</v>
      </c>
      <c r="U1042" s="117">
        <f t="shared" si="98"/>
        <v>45644</v>
      </c>
      <c r="V1042" s="117" t="s">
        <v>604</v>
      </c>
      <c r="W1042" s="162" t="s">
        <v>561</v>
      </c>
      <c r="X1042" s="162" t="s">
        <v>561</v>
      </c>
      <c r="Y1042" s="162"/>
      <c r="Z1042" s="108"/>
      <c r="AA1042" s="108"/>
      <c r="AB1042" s="110"/>
      <c r="AC1042" s="118"/>
    </row>
    <row r="1043" spans="1:29" s="126" customFormat="1" ht="10.5" x14ac:dyDescent="0.2">
      <c r="A1043" s="284" t="str">
        <f t="shared" si="100"/>
        <v>L35-I-48-10-35-80-MULT-120POUS271685</v>
      </c>
      <c r="B1043" s="365">
        <v>45637</v>
      </c>
      <c r="C1043" s="120" t="s">
        <v>859</v>
      </c>
      <c r="D1043" s="278" t="s">
        <v>364</v>
      </c>
      <c r="E1043" s="108" t="s">
        <v>87</v>
      </c>
      <c r="F1043" s="108" t="s">
        <v>2023</v>
      </c>
      <c r="G1043" s="108">
        <v>30851090</v>
      </c>
      <c r="H1043" s="183">
        <v>0</v>
      </c>
      <c r="I1043" s="287">
        <v>2</v>
      </c>
      <c r="J1043" s="111">
        <f>VLOOKUP(G1043,'[2]Seguimiento WOS TROV'!$H:$L,5,0)</f>
        <v>2</v>
      </c>
      <c r="K1043" s="116">
        <f>VLOOKUP(G1043,'[2]Seguimiento WOS TROV'!$H:$M,6,0)</f>
        <v>0</v>
      </c>
      <c r="L1043" s="116">
        <f>VLOOKUP(G1043,'[2]Seguimiento WOS TROV'!$H:$N,7,0)</f>
        <v>0</v>
      </c>
      <c r="M1043" s="116">
        <f>VLOOKUP(G1043,'[2]Seguimiento WOS TROV'!$H:$O,8,0)</f>
        <v>0</v>
      </c>
      <c r="N1043" s="125">
        <f t="shared" si="101"/>
        <v>0</v>
      </c>
      <c r="O1043" s="281">
        <f t="shared" si="102"/>
        <v>0</v>
      </c>
      <c r="P1043" s="269">
        <v>115.46</v>
      </c>
      <c r="Q1043" s="270">
        <f t="shared" si="103"/>
        <v>0</v>
      </c>
      <c r="R1043" s="119">
        <v>45642</v>
      </c>
      <c r="S1043" s="119"/>
      <c r="T1043" s="117">
        <f t="shared" si="99"/>
        <v>45643</v>
      </c>
      <c r="U1043" s="117">
        <f t="shared" si="98"/>
        <v>45644</v>
      </c>
      <c r="V1043" s="117" t="s">
        <v>604</v>
      </c>
      <c r="W1043" s="162" t="s">
        <v>561</v>
      </c>
      <c r="X1043" s="162" t="s">
        <v>561</v>
      </c>
      <c r="Y1043" s="162"/>
      <c r="Z1043" s="108"/>
      <c r="AA1043" s="108"/>
      <c r="AB1043" s="110"/>
      <c r="AC1043" s="118"/>
    </row>
    <row r="1044" spans="1:29" s="126" customFormat="1" ht="10.5" x14ac:dyDescent="0.2">
      <c r="A1044" s="284" t="str">
        <f t="shared" si="100"/>
        <v>L35-I-48-12-30-90-MULT-120POUS271678</v>
      </c>
      <c r="B1044" s="365">
        <v>45636</v>
      </c>
      <c r="C1044" s="120" t="s">
        <v>130</v>
      </c>
      <c r="D1044" s="278" t="s">
        <v>364</v>
      </c>
      <c r="E1044" s="108" t="s">
        <v>87</v>
      </c>
      <c r="F1044" s="108" t="s">
        <v>2024</v>
      </c>
      <c r="G1044" s="108">
        <v>30851091</v>
      </c>
      <c r="H1044" s="183">
        <v>0</v>
      </c>
      <c r="I1044" s="287">
        <v>10</v>
      </c>
      <c r="J1044" s="111">
        <f>VLOOKUP(G1044,'[2]Seguimiento WOS TROV'!$H:$L,5,0)</f>
        <v>10</v>
      </c>
      <c r="K1044" s="116">
        <f>VLOOKUP(G1044,'[2]Seguimiento WOS TROV'!$H:$M,6,0)</f>
        <v>0</v>
      </c>
      <c r="L1044" s="116">
        <f>VLOOKUP(G1044,'[2]Seguimiento WOS TROV'!$H:$N,7,0)</f>
        <v>0</v>
      </c>
      <c r="M1044" s="116">
        <f>VLOOKUP(G1044,'[2]Seguimiento WOS TROV'!$H:$O,8,0)</f>
        <v>0</v>
      </c>
      <c r="N1044" s="125">
        <f t="shared" si="101"/>
        <v>0</v>
      </c>
      <c r="O1044" s="281">
        <f t="shared" si="102"/>
        <v>0</v>
      </c>
      <c r="P1044" s="269">
        <v>0</v>
      </c>
      <c r="Q1044" s="270">
        <f t="shared" si="103"/>
        <v>0</v>
      </c>
      <c r="R1044" s="119">
        <v>45642</v>
      </c>
      <c r="S1044" s="119"/>
      <c r="T1044" s="117">
        <f t="shared" si="99"/>
        <v>45643</v>
      </c>
      <c r="U1044" s="117">
        <f t="shared" si="98"/>
        <v>45644</v>
      </c>
      <c r="V1044" s="117" t="s">
        <v>604</v>
      </c>
      <c r="W1044" s="162" t="s">
        <v>561</v>
      </c>
      <c r="X1044" s="162" t="s">
        <v>561</v>
      </c>
      <c r="Y1044" s="162"/>
      <c r="Z1044" s="108"/>
      <c r="AA1044" s="108"/>
      <c r="AB1044" s="110"/>
      <c r="AC1044" s="118"/>
    </row>
    <row r="1045" spans="1:29" s="126" customFormat="1" ht="10.5" x14ac:dyDescent="0.2">
      <c r="A1045" s="284" t="str">
        <f t="shared" si="100"/>
        <v>L35-I-48-06-35-90-MULT-120POUS271705</v>
      </c>
      <c r="B1045" s="365">
        <v>45637</v>
      </c>
      <c r="C1045" s="120" t="s">
        <v>2027</v>
      </c>
      <c r="D1045" s="278" t="s">
        <v>364</v>
      </c>
      <c r="E1045" s="108" t="s">
        <v>87</v>
      </c>
      <c r="F1045" s="108" t="s">
        <v>2028</v>
      </c>
      <c r="G1045" s="108">
        <v>30851094</v>
      </c>
      <c r="H1045" s="183">
        <v>0</v>
      </c>
      <c r="I1045" s="287">
        <v>40</v>
      </c>
      <c r="J1045" s="111">
        <f>VLOOKUP(G1045,'[2]Seguimiento WOS TROV'!$H:$L,5,0)</f>
        <v>40</v>
      </c>
      <c r="K1045" s="116">
        <f>VLOOKUP(G1045,'[2]Seguimiento WOS TROV'!$H:$M,6,0)</f>
        <v>0</v>
      </c>
      <c r="L1045" s="116">
        <f>VLOOKUP(G1045,'[2]Seguimiento WOS TROV'!$H:$N,7,0)</f>
        <v>0</v>
      </c>
      <c r="M1045" s="116">
        <f>VLOOKUP(G1045,'[2]Seguimiento WOS TROV'!$H:$O,8,0)</f>
        <v>0</v>
      </c>
      <c r="N1045" s="125">
        <f t="shared" si="101"/>
        <v>0</v>
      </c>
      <c r="O1045" s="281">
        <f t="shared" si="102"/>
        <v>0</v>
      </c>
      <c r="P1045" s="269">
        <v>100.29</v>
      </c>
      <c r="Q1045" s="270">
        <f t="shared" si="103"/>
        <v>0</v>
      </c>
      <c r="R1045" s="119">
        <v>45642</v>
      </c>
      <c r="S1045" s="119"/>
      <c r="T1045" s="117">
        <f t="shared" si="99"/>
        <v>45643</v>
      </c>
      <c r="U1045" s="117">
        <f t="shared" si="98"/>
        <v>45644</v>
      </c>
      <c r="V1045" s="117" t="s">
        <v>604</v>
      </c>
      <c r="W1045" s="162" t="s">
        <v>561</v>
      </c>
      <c r="X1045" s="162" t="s">
        <v>561</v>
      </c>
      <c r="Y1045" s="162"/>
      <c r="Z1045" s="108"/>
      <c r="AA1045" s="108"/>
      <c r="AB1045" s="110"/>
      <c r="AC1045" s="118"/>
    </row>
    <row r="1046" spans="1:29" s="126" customFormat="1" ht="10.5" x14ac:dyDescent="0.2">
      <c r="A1046" s="284" t="str">
        <f t="shared" si="100"/>
        <v>L50-I-48-08-30-90-MULT-ASYMPOUS271748</v>
      </c>
      <c r="B1046" s="365">
        <v>45639</v>
      </c>
      <c r="C1046" s="120" t="s">
        <v>532</v>
      </c>
      <c r="D1046" s="278" t="s">
        <v>365</v>
      </c>
      <c r="E1046" s="108" t="s">
        <v>87</v>
      </c>
      <c r="F1046" s="108" t="s">
        <v>2385</v>
      </c>
      <c r="G1046" s="108">
        <v>30851111</v>
      </c>
      <c r="H1046" s="183">
        <v>0</v>
      </c>
      <c r="I1046" s="287">
        <v>1</v>
      </c>
      <c r="J1046" s="111">
        <f>VLOOKUP(G1046,'[2]Seguimiento WOS TROV'!$H:$L,5,0)</f>
        <v>1</v>
      </c>
      <c r="K1046" s="116">
        <f>VLOOKUP(G1046,'[2]Seguimiento WOS TROV'!$H:$M,6,0)</f>
        <v>0</v>
      </c>
      <c r="L1046" s="116">
        <f>VLOOKUP(G1046,'[2]Seguimiento WOS TROV'!$H:$N,7,0)</f>
        <v>0</v>
      </c>
      <c r="M1046" s="116">
        <f>VLOOKUP(G1046,'[2]Seguimiento WOS TROV'!$H:$O,8,0)</f>
        <v>0</v>
      </c>
      <c r="N1046" s="125">
        <f t="shared" si="101"/>
        <v>0</v>
      </c>
      <c r="O1046" s="281">
        <f t="shared" si="102"/>
        <v>0</v>
      </c>
      <c r="P1046" s="269">
        <v>0</v>
      </c>
      <c r="Q1046" s="270">
        <f t="shared" si="103"/>
        <v>0</v>
      </c>
      <c r="R1046" s="119">
        <v>45642</v>
      </c>
      <c r="S1046" s="119"/>
      <c r="T1046" s="117">
        <f t="shared" si="99"/>
        <v>45643</v>
      </c>
      <c r="U1046" s="117">
        <f t="shared" ref="U1046:U1109" si="104">WORKDAY(T1046,1)</f>
        <v>45644</v>
      </c>
      <c r="V1046" s="117" t="s">
        <v>604</v>
      </c>
      <c r="W1046" s="162" t="s">
        <v>561</v>
      </c>
      <c r="X1046" s="162" t="s">
        <v>561</v>
      </c>
      <c r="Y1046" s="162"/>
      <c r="Z1046" s="108"/>
      <c r="AA1046" s="108"/>
      <c r="AB1046" s="110"/>
      <c r="AC1046" s="118"/>
    </row>
    <row r="1047" spans="1:29" s="126" customFormat="1" ht="10.5" x14ac:dyDescent="0.2">
      <c r="A1047" s="284" t="str">
        <f t="shared" si="100"/>
        <v>L35-I-12-08-35-90-MULT-120POUS271325</v>
      </c>
      <c r="B1047" s="365">
        <v>45643</v>
      </c>
      <c r="C1047" s="120" t="s">
        <v>186</v>
      </c>
      <c r="D1047" s="278" t="s">
        <v>360</v>
      </c>
      <c r="E1047" s="108" t="s">
        <v>87</v>
      </c>
      <c r="F1047" s="108" t="s">
        <v>1237</v>
      </c>
      <c r="G1047" s="108">
        <v>30851137</v>
      </c>
      <c r="H1047" s="183">
        <v>0</v>
      </c>
      <c r="I1047" s="287">
        <v>1</v>
      </c>
      <c r="J1047" s="111">
        <f>VLOOKUP(G1047,'[2]Seguimiento WOS TROV'!$H:$L,5,0)</f>
        <v>1</v>
      </c>
      <c r="K1047" s="116">
        <f>VLOOKUP(G1047,'[2]Seguimiento WOS TROV'!$H:$M,6,0)</f>
        <v>0</v>
      </c>
      <c r="L1047" s="116">
        <f>VLOOKUP(G1047,'[2]Seguimiento WOS TROV'!$H:$N,7,0)</f>
        <v>0</v>
      </c>
      <c r="M1047" s="116">
        <f>VLOOKUP(G1047,'[2]Seguimiento WOS TROV'!$H:$O,8,0)</f>
        <v>0</v>
      </c>
      <c r="N1047" s="125">
        <f t="shared" si="101"/>
        <v>0</v>
      </c>
      <c r="O1047" s="281">
        <f t="shared" si="102"/>
        <v>0</v>
      </c>
      <c r="P1047" s="269">
        <v>38.200000000000003</v>
      </c>
      <c r="Q1047" s="270">
        <f t="shared" si="103"/>
        <v>0</v>
      </c>
      <c r="R1047" s="119">
        <v>45646</v>
      </c>
      <c r="S1047" s="119"/>
      <c r="T1047" s="117">
        <f t="shared" si="99"/>
        <v>45649</v>
      </c>
      <c r="U1047" s="117">
        <f t="shared" si="104"/>
        <v>45650</v>
      </c>
      <c r="V1047" s="117" t="s">
        <v>604</v>
      </c>
      <c r="W1047" s="162" t="s">
        <v>561</v>
      </c>
      <c r="X1047" s="162" t="s">
        <v>561</v>
      </c>
      <c r="Y1047" s="162"/>
      <c r="Z1047" s="108"/>
      <c r="AA1047" s="108"/>
      <c r="AB1047" s="110"/>
      <c r="AC1047" s="118"/>
    </row>
    <row r="1048" spans="1:29" s="126" customFormat="1" ht="10.5" x14ac:dyDescent="0.2">
      <c r="A1048" s="284" t="str">
        <f t="shared" si="100"/>
        <v>L35-I-48-06-30-90-MULT-120POUS270209</v>
      </c>
      <c r="B1048" s="365">
        <v>45643</v>
      </c>
      <c r="C1048" s="120" t="s">
        <v>549</v>
      </c>
      <c r="D1048" s="278" t="s">
        <v>364</v>
      </c>
      <c r="E1048" s="108" t="s">
        <v>87</v>
      </c>
      <c r="F1048" s="108" t="s">
        <v>473</v>
      </c>
      <c r="G1048" s="108">
        <v>30851125</v>
      </c>
      <c r="H1048" s="183">
        <v>0</v>
      </c>
      <c r="I1048" s="287">
        <v>27</v>
      </c>
      <c r="J1048" s="111">
        <f>VLOOKUP(G1048,'[2]Seguimiento WOS TROV'!$H:$L,5,0)</f>
        <v>27</v>
      </c>
      <c r="K1048" s="116">
        <f>VLOOKUP(G1048,'[2]Seguimiento WOS TROV'!$H:$M,6,0)</f>
        <v>0</v>
      </c>
      <c r="L1048" s="116">
        <f>VLOOKUP(G1048,'[2]Seguimiento WOS TROV'!$H:$N,7,0)</f>
        <v>0</v>
      </c>
      <c r="M1048" s="116">
        <f>VLOOKUP(G1048,'[2]Seguimiento WOS TROV'!$H:$O,8,0)</f>
        <v>0</v>
      </c>
      <c r="N1048" s="125">
        <f t="shared" si="101"/>
        <v>0</v>
      </c>
      <c r="O1048" s="281">
        <f t="shared" si="102"/>
        <v>0</v>
      </c>
      <c r="P1048" s="269">
        <v>100.29</v>
      </c>
      <c r="Q1048" s="270">
        <f t="shared" si="103"/>
        <v>0</v>
      </c>
      <c r="R1048" s="119">
        <v>45646</v>
      </c>
      <c r="S1048" s="119"/>
      <c r="T1048" s="117">
        <f t="shared" si="99"/>
        <v>45649</v>
      </c>
      <c r="U1048" s="117">
        <f t="shared" si="104"/>
        <v>45650</v>
      </c>
      <c r="V1048" s="117" t="s">
        <v>604</v>
      </c>
      <c r="W1048" s="162" t="s">
        <v>561</v>
      </c>
      <c r="X1048" s="162" t="s">
        <v>561</v>
      </c>
      <c r="Y1048" s="162"/>
      <c r="Z1048" s="108"/>
      <c r="AA1048" s="108"/>
      <c r="AB1048" s="110"/>
      <c r="AC1048" s="118"/>
    </row>
    <row r="1049" spans="1:29" s="126" customFormat="1" ht="10.5" x14ac:dyDescent="0.2">
      <c r="A1049" s="284" t="str">
        <f t="shared" si="100"/>
        <v>L35-I-12-10-40-90-MULT-120POUS270993</v>
      </c>
      <c r="B1049" s="365">
        <v>45643</v>
      </c>
      <c r="C1049" s="120" t="s">
        <v>543</v>
      </c>
      <c r="D1049" s="278" t="s">
        <v>360</v>
      </c>
      <c r="E1049" s="108" t="s">
        <v>87</v>
      </c>
      <c r="F1049" s="108" t="s">
        <v>1136</v>
      </c>
      <c r="G1049" s="108">
        <v>30851136</v>
      </c>
      <c r="H1049" s="183">
        <v>0</v>
      </c>
      <c r="I1049" s="287">
        <v>114</v>
      </c>
      <c r="J1049" s="111">
        <f>VLOOKUP(G1049,'[2]Seguimiento WOS TROV'!$H:$L,5,0)</f>
        <v>114</v>
      </c>
      <c r="K1049" s="116">
        <f>VLOOKUP(G1049,'[2]Seguimiento WOS TROV'!$H:$M,6,0)</f>
        <v>0</v>
      </c>
      <c r="L1049" s="116">
        <f>VLOOKUP(G1049,'[2]Seguimiento WOS TROV'!$H:$N,7,0)</f>
        <v>0</v>
      </c>
      <c r="M1049" s="116">
        <f>VLOOKUP(G1049,'[2]Seguimiento WOS TROV'!$H:$O,8,0)</f>
        <v>0</v>
      </c>
      <c r="N1049" s="125">
        <f t="shared" si="101"/>
        <v>0</v>
      </c>
      <c r="O1049" s="281">
        <f t="shared" si="102"/>
        <v>0</v>
      </c>
      <c r="P1049" s="269">
        <v>0</v>
      </c>
      <c r="Q1049" s="270">
        <f t="shared" si="103"/>
        <v>0</v>
      </c>
      <c r="R1049" s="119">
        <v>45646</v>
      </c>
      <c r="S1049" s="119"/>
      <c r="T1049" s="117">
        <f t="shared" si="99"/>
        <v>45649</v>
      </c>
      <c r="U1049" s="117">
        <f t="shared" si="104"/>
        <v>45650</v>
      </c>
      <c r="V1049" s="117" t="s">
        <v>604</v>
      </c>
      <c r="W1049" s="162" t="s">
        <v>561</v>
      </c>
      <c r="X1049" s="162" t="s">
        <v>561</v>
      </c>
      <c r="Y1049" s="162"/>
      <c r="Z1049" s="108"/>
      <c r="AA1049" s="108"/>
      <c r="AB1049" s="110"/>
      <c r="AC1049" s="118"/>
    </row>
    <row r="1050" spans="1:29" s="126" customFormat="1" ht="10.5" x14ac:dyDescent="0.2">
      <c r="A1050" s="284" t="str">
        <f t="shared" si="100"/>
        <v>L35-I-48-06-27-90-MULT-120POUS270375</v>
      </c>
      <c r="B1050" s="365">
        <v>45643</v>
      </c>
      <c r="C1050" s="120" t="s">
        <v>505</v>
      </c>
      <c r="D1050" s="278" t="s">
        <v>364</v>
      </c>
      <c r="E1050" s="108" t="s">
        <v>87</v>
      </c>
      <c r="F1050" s="108" t="s">
        <v>506</v>
      </c>
      <c r="G1050" s="108">
        <v>30851124</v>
      </c>
      <c r="H1050" s="183">
        <v>0</v>
      </c>
      <c r="I1050" s="287">
        <v>8</v>
      </c>
      <c r="J1050" s="111">
        <f>VLOOKUP(G1050,'[2]Seguimiento WOS TROV'!$H:$L,5,0)</f>
        <v>8</v>
      </c>
      <c r="K1050" s="116">
        <f>VLOOKUP(G1050,'[2]Seguimiento WOS TROV'!$H:$M,6,0)</f>
        <v>0</v>
      </c>
      <c r="L1050" s="116">
        <f>VLOOKUP(G1050,'[2]Seguimiento WOS TROV'!$H:$N,7,0)</f>
        <v>0</v>
      </c>
      <c r="M1050" s="116">
        <f>VLOOKUP(G1050,'[2]Seguimiento WOS TROV'!$H:$O,8,0)</f>
        <v>0</v>
      </c>
      <c r="N1050" s="125">
        <f t="shared" si="101"/>
        <v>0</v>
      </c>
      <c r="O1050" s="281">
        <f t="shared" si="102"/>
        <v>0</v>
      </c>
      <c r="P1050" s="269">
        <v>100.29</v>
      </c>
      <c r="Q1050" s="270">
        <f t="shared" si="103"/>
        <v>0</v>
      </c>
      <c r="R1050" s="119">
        <v>45646</v>
      </c>
      <c r="S1050" s="119"/>
      <c r="T1050" s="117">
        <f t="shared" si="99"/>
        <v>45649</v>
      </c>
      <c r="U1050" s="117">
        <f t="shared" si="104"/>
        <v>45650</v>
      </c>
      <c r="V1050" s="117" t="s">
        <v>604</v>
      </c>
      <c r="W1050" s="162" t="s">
        <v>561</v>
      </c>
      <c r="X1050" s="162" t="s">
        <v>561</v>
      </c>
      <c r="Y1050" s="162"/>
      <c r="Z1050" s="108"/>
      <c r="AA1050" s="108"/>
      <c r="AB1050" s="110"/>
      <c r="AC1050" s="118"/>
    </row>
    <row r="1051" spans="1:29" s="126" customFormat="1" ht="10.5" x14ac:dyDescent="0.2">
      <c r="A1051" s="284" t="str">
        <f t="shared" si="100"/>
        <v>L35-I-48-10-40-80-MULT-120POUS270472</v>
      </c>
      <c r="B1051" s="365">
        <v>45643</v>
      </c>
      <c r="C1051" s="120" t="s">
        <v>503</v>
      </c>
      <c r="D1051" s="278" t="s">
        <v>364</v>
      </c>
      <c r="E1051" s="108" t="s">
        <v>87</v>
      </c>
      <c r="F1051" s="108" t="s">
        <v>504</v>
      </c>
      <c r="G1051" s="108">
        <v>30851127</v>
      </c>
      <c r="H1051" s="183">
        <v>0</v>
      </c>
      <c r="I1051" s="287">
        <v>4</v>
      </c>
      <c r="J1051" s="111">
        <f>VLOOKUP(G1051,'[2]Seguimiento WOS TROV'!$H:$L,5,0)</f>
        <v>4</v>
      </c>
      <c r="K1051" s="116">
        <f>VLOOKUP(G1051,'[2]Seguimiento WOS TROV'!$H:$M,6,0)</f>
        <v>0</v>
      </c>
      <c r="L1051" s="116">
        <f>VLOOKUP(G1051,'[2]Seguimiento WOS TROV'!$H:$N,7,0)</f>
        <v>0</v>
      </c>
      <c r="M1051" s="116">
        <f>VLOOKUP(G1051,'[2]Seguimiento WOS TROV'!$H:$O,8,0)</f>
        <v>0</v>
      </c>
      <c r="N1051" s="125">
        <f t="shared" si="101"/>
        <v>0</v>
      </c>
      <c r="O1051" s="281">
        <f t="shared" si="102"/>
        <v>0</v>
      </c>
      <c r="P1051" s="269">
        <v>115.46</v>
      </c>
      <c r="Q1051" s="270">
        <f t="shared" si="103"/>
        <v>0</v>
      </c>
      <c r="R1051" s="119">
        <v>45646</v>
      </c>
      <c r="S1051" s="119"/>
      <c r="T1051" s="117">
        <f t="shared" si="99"/>
        <v>45649</v>
      </c>
      <c r="U1051" s="117">
        <f t="shared" si="104"/>
        <v>45650</v>
      </c>
      <c r="V1051" s="117" t="s">
        <v>604</v>
      </c>
      <c r="W1051" s="162" t="s">
        <v>561</v>
      </c>
      <c r="X1051" s="162" t="s">
        <v>561</v>
      </c>
      <c r="Y1051" s="162"/>
      <c r="Z1051" s="108"/>
      <c r="AA1051" s="108"/>
      <c r="AB1051" s="110"/>
      <c r="AC1051" s="118"/>
    </row>
    <row r="1052" spans="1:29" s="126" customFormat="1" ht="10.5" x14ac:dyDescent="0.2">
      <c r="A1052" s="284" t="str">
        <f t="shared" si="100"/>
        <v>L35-I-48-12-40-90-MULT-120POUS270448</v>
      </c>
      <c r="B1052" s="365">
        <v>45643</v>
      </c>
      <c r="C1052" s="120" t="s">
        <v>511</v>
      </c>
      <c r="D1052" s="278" t="s">
        <v>364</v>
      </c>
      <c r="E1052" s="108" t="s">
        <v>87</v>
      </c>
      <c r="F1052" s="108" t="s">
        <v>512</v>
      </c>
      <c r="G1052" s="108">
        <v>30851128</v>
      </c>
      <c r="H1052" s="183">
        <v>0</v>
      </c>
      <c r="I1052" s="287">
        <v>6</v>
      </c>
      <c r="J1052" s="111">
        <f>VLOOKUP(G1052,'[2]Seguimiento WOS TROV'!$H:$L,5,0)</f>
        <v>6</v>
      </c>
      <c r="K1052" s="116">
        <f>VLOOKUP(G1052,'[2]Seguimiento WOS TROV'!$H:$M,6,0)</f>
        <v>0</v>
      </c>
      <c r="L1052" s="116">
        <f>VLOOKUP(G1052,'[2]Seguimiento WOS TROV'!$H:$N,7,0)</f>
        <v>0</v>
      </c>
      <c r="M1052" s="116">
        <f>VLOOKUP(G1052,'[2]Seguimiento WOS TROV'!$H:$O,8,0)</f>
        <v>0</v>
      </c>
      <c r="N1052" s="125">
        <f t="shared" si="101"/>
        <v>0</v>
      </c>
      <c r="O1052" s="281">
        <f t="shared" si="102"/>
        <v>0</v>
      </c>
      <c r="P1052" s="269">
        <v>116.45</v>
      </c>
      <c r="Q1052" s="270">
        <f t="shared" si="103"/>
        <v>0</v>
      </c>
      <c r="R1052" s="119">
        <v>45646</v>
      </c>
      <c r="S1052" s="119"/>
      <c r="T1052" s="117">
        <f t="shared" si="99"/>
        <v>45649</v>
      </c>
      <c r="U1052" s="117">
        <f t="shared" si="104"/>
        <v>45650</v>
      </c>
      <c r="V1052" s="117" t="s">
        <v>604</v>
      </c>
      <c r="W1052" s="162" t="s">
        <v>561</v>
      </c>
      <c r="X1052" s="162" t="s">
        <v>561</v>
      </c>
      <c r="Y1052" s="162"/>
      <c r="Z1052" s="108"/>
      <c r="AA1052" s="108"/>
      <c r="AB1052" s="110"/>
      <c r="AC1052" s="118"/>
    </row>
    <row r="1053" spans="1:29" s="126" customFormat="1" ht="10.5" x14ac:dyDescent="0.2">
      <c r="A1053" s="284" t="str">
        <f t="shared" si="100"/>
        <v>L35-I-48-02-22-80-MULT-120POUS270365</v>
      </c>
      <c r="B1053" s="365">
        <v>45643</v>
      </c>
      <c r="C1053" s="120" t="s">
        <v>804</v>
      </c>
      <c r="D1053" s="278" t="s">
        <v>364</v>
      </c>
      <c r="E1053" s="108" t="s">
        <v>87</v>
      </c>
      <c r="F1053" s="108" t="s">
        <v>697</v>
      </c>
      <c r="G1053" s="108">
        <v>30851122</v>
      </c>
      <c r="H1053" s="183">
        <v>0</v>
      </c>
      <c r="I1053" s="287">
        <v>2</v>
      </c>
      <c r="J1053" s="111">
        <f>VLOOKUP(G1053,'[2]Seguimiento WOS TROV'!$H:$L,5,0)</f>
        <v>2</v>
      </c>
      <c r="K1053" s="116">
        <f>VLOOKUP(G1053,'[2]Seguimiento WOS TROV'!$H:$M,6,0)</f>
        <v>0</v>
      </c>
      <c r="L1053" s="116">
        <f>VLOOKUP(G1053,'[2]Seguimiento WOS TROV'!$H:$N,7,0)</f>
        <v>0</v>
      </c>
      <c r="M1053" s="116">
        <f>VLOOKUP(G1053,'[2]Seguimiento WOS TROV'!$H:$O,8,0)</f>
        <v>0</v>
      </c>
      <c r="N1053" s="125">
        <f t="shared" si="101"/>
        <v>0</v>
      </c>
      <c r="O1053" s="281">
        <f t="shared" si="102"/>
        <v>0</v>
      </c>
      <c r="P1053" s="269">
        <v>98.95</v>
      </c>
      <c r="Q1053" s="270">
        <f t="shared" si="103"/>
        <v>0</v>
      </c>
      <c r="R1053" s="119">
        <v>45646</v>
      </c>
      <c r="S1053" s="119"/>
      <c r="T1053" s="117">
        <f t="shared" si="99"/>
        <v>45649</v>
      </c>
      <c r="U1053" s="117">
        <f t="shared" si="104"/>
        <v>45650</v>
      </c>
      <c r="V1053" s="117" t="s">
        <v>604</v>
      </c>
      <c r="W1053" s="162" t="s">
        <v>561</v>
      </c>
      <c r="X1053" s="162" t="s">
        <v>561</v>
      </c>
      <c r="Y1053" s="162"/>
      <c r="Z1053" s="108"/>
      <c r="AA1053" s="108"/>
      <c r="AB1053" s="110"/>
      <c r="AC1053" s="118"/>
    </row>
    <row r="1054" spans="1:29" s="126" customFormat="1" ht="10.5" x14ac:dyDescent="0.2">
      <c r="A1054" s="284" t="str">
        <f t="shared" si="100"/>
        <v>L50-I-12-06-22-80-MULT-9X29POUS270429</v>
      </c>
      <c r="B1054" s="365">
        <v>45643</v>
      </c>
      <c r="C1054" s="120" t="s">
        <v>451</v>
      </c>
      <c r="D1054" s="278" t="s">
        <v>361</v>
      </c>
      <c r="E1054" s="108" t="s">
        <v>87</v>
      </c>
      <c r="F1054" s="108" t="s">
        <v>722</v>
      </c>
      <c r="G1054" s="108">
        <v>30851130</v>
      </c>
      <c r="H1054" s="183">
        <v>0</v>
      </c>
      <c r="I1054" s="287">
        <v>20</v>
      </c>
      <c r="J1054" s="111">
        <f>VLOOKUP(G1054,'[2]Seguimiento WOS TROV'!$H:$L,5,0)</f>
        <v>20</v>
      </c>
      <c r="K1054" s="116">
        <f>VLOOKUP(G1054,'[2]Seguimiento WOS TROV'!$H:$M,6,0)</f>
        <v>0</v>
      </c>
      <c r="L1054" s="116">
        <f>VLOOKUP(G1054,'[2]Seguimiento WOS TROV'!$H:$N,7,0)</f>
        <v>0</v>
      </c>
      <c r="M1054" s="116">
        <f>VLOOKUP(G1054,'[2]Seguimiento WOS TROV'!$H:$O,8,0)</f>
        <v>0</v>
      </c>
      <c r="N1054" s="125">
        <f t="shared" si="101"/>
        <v>0</v>
      </c>
      <c r="O1054" s="281">
        <f t="shared" si="102"/>
        <v>0</v>
      </c>
      <c r="P1054" s="269">
        <v>0</v>
      </c>
      <c r="Q1054" s="270">
        <f t="shared" si="103"/>
        <v>0</v>
      </c>
      <c r="R1054" s="119">
        <v>45646</v>
      </c>
      <c r="S1054" s="119"/>
      <c r="T1054" s="117">
        <f t="shared" ref="T1054:T1099" si="105">WORKDAY(R1054,1)</f>
        <v>45649</v>
      </c>
      <c r="U1054" s="117">
        <f t="shared" si="104"/>
        <v>45650</v>
      </c>
      <c r="V1054" s="117" t="s">
        <v>604</v>
      </c>
      <c r="W1054" s="162" t="s">
        <v>561</v>
      </c>
      <c r="X1054" s="162" t="s">
        <v>561</v>
      </c>
      <c r="Y1054" s="162"/>
      <c r="Z1054" s="108"/>
      <c r="AA1054" s="108"/>
      <c r="AB1054" s="110"/>
      <c r="AC1054" s="118"/>
    </row>
    <row r="1055" spans="1:29" s="126" customFormat="1" ht="10.5" x14ac:dyDescent="0.2">
      <c r="A1055" s="284" t="str">
        <f t="shared" si="100"/>
        <v>L50-I-12-08-27-90-MULT-9X29POUS269996</v>
      </c>
      <c r="B1055" s="365">
        <v>45643</v>
      </c>
      <c r="C1055" s="120" t="s">
        <v>456</v>
      </c>
      <c r="D1055" s="278" t="s">
        <v>361</v>
      </c>
      <c r="E1055" s="108" t="s">
        <v>87</v>
      </c>
      <c r="F1055" s="108" t="s">
        <v>457</v>
      </c>
      <c r="G1055" s="108">
        <v>30851132</v>
      </c>
      <c r="H1055" s="183">
        <v>0</v>
      </c>
      <c r="I1055" s="287">
        <v>15</v>
      </c>
      <c r="J1055" s="111">
        <f>VLOOKUP(G1055,'[2]Seguimiento WOS TROV'!$H:$L,5,0)</f>
        <v>15</v>
      </c>
      <c r="K1055" s="116">
        <f>VLOOKUP(G1055,'[2]Seguimiento WOS TROV'!$H:$M,6,0)</f>
        <v>0</v>
      </c>
      <c r="L1055" s="116">
        <f>VLOOKUP(G1055,'[2]Seguimiento WOS TROV'!$H:$N,7,0)</f>
        <v>0</v>
      </c>
      <c r="M1055" s="116">
        <f>VLOOKUP(G1055,'[2]Seguimiento WOS TROV'!$H:$O,8,0)</f>
        <v>0</v>
      </c>
      <c r="N1055" s="125">
        <f t="shared" si="101"/>
        <v>0</v>
      </c>
      <c r="O1055" s="281">
        <f t="shared" si="102"/>
        <v>0</v>
      </c>
      <c r="P1055" s="269">
        <v>48.6</v>
      </c>
      <c r="Q1055" s="270">
        <f t="shared" si="103"/>
        <v>0</v>
      </c>
      <c r="R1055" s="119">
        <v>45646</v>
      </c>
      <c r="S1055" s="119"/>
      <c r="T1055" s="117">
        <f t="shared" si="105"/>
        <v>45649</v>
      </c>
      <c r="U1055" s="117">
        <f t="shared" si="104"/>
        <v>45650</v>
      </c>
      <c r="V1055" s="117" t="s">
        <v>604</v>
      </c>
      <c r="W1055" s="162" t="s">
        <v>561</v>
      </c>
      <c r="X1055" s="162" t="s">
        <v>561</v>
      </c>
      <c r="Y1055" s="162"/>
      <c r="Z1055" s="108"/>
      <c r="AA1055" s="108"/>
      <c r="AB1055" s="110"/>
      <c r="AC1055" s="118"/>
    </row>
    <row r="1056" spans="1:29" s="126" customFormat="1" ht="10.5" x14ac:dyDescent="0.2">
      <c r="A1056" s="284" t="str">
        <f t="shared" si="100"/>
        <v>L50-E-12-04-30-80-MULT-120POUS270190</v>
      </c>
      <c r="B1056" s="365">
        <v>45643</v>
      </c>
      <c r="C1056" s="120" t="s">
        <v>267</v>
      </c>
      <c r="D1056" s="278" t="s">
        <v>362</v>
      </c>
      <c r="E1056" s="108" t="s">
        <v>87</v>
      </c>
      <c r="F1056" s="108" t="s">
        <v>268</v>
      </c>
      <c r="G1056" s="108">
        <v>30851129</v>
      </c>
      <c r="H1056" s="183">
        <v>0</v>
      </c>
      <c r="I1056" s="287">
        <v>6</v>
      </c>
      <c r="J1056" s="111">
        <f>VLOOKUP(G1056,'[2]Seguimiento WOS TROV'!$H:$L,5,0)</f>
        <v>6</v>
      </c>
      <c r="K1056" s="116">
        <f>VLOOKUP(G1056,'[2]Seguimiento WOS TROV'!$H:$M,6,0)</f>
        <v>0</v>
      </c>
      <c r="L1056" s="116">
        <f>VLOOKUP(G1056,'[2]Seguimiento WOS TROV'!$H:$N,7,0)</f>
        <v>0</v>
      </c>
      <c r="M1056" s="116">
        <f>VLOOKUP(G1056,'[2]Seguimiento WOS TROV'!$H:$O,8,0)</f>
        <v>0</v>
      </c>
      <c r="N1056" s="125">
        <f t="shared" si="101"/>
        <v>0</v>
      </c>
      <c r="O1056" s="281">
        <f t="shared" si="102"/>
        <v>0</v>
      </c>
      <c r="P1056" s="269">
        <v>45.8</v>
      </c>
      <c r="Q1056" s="270">
        <f t="shared" si="103"/>
        <v>0</v>
      </c>
      <c r="R1056" s="119">
        <v>45646</v>
      </c>
      <c r="S1056" s="119"/>
      <c r="T1056" s="117">
        <f t="shared" si="105"/>
        <v>45649</v>
      </c>
      <c r="U1056" s="117">
        <f t="shared" si="104"/>
        <v>45650</v>
      </c>
      <c r="V1056" s="117" t="s">
        <v>604</v>
      </c>
      <c r="W1056" s="162" t="s">
        <v>561</v>
      </c>
      <c r="X1056" s="162" t="s">
        <v>561</v>
      </c>
      <c r="Y1056" s="162"/>
      <c r="Z1056" s="108"/>
      <c r="AA1056" s="108"/>
      <c r="AB1056" s="110"/>
      <c r="AC1056" s="118"/>
    </row>
    <row r="1057" spans="1:29" s="126" customFormat="1" ht="10.5" x14ac:dyDescent="0.2">
      <c r="A1057" s="284" t="str">
        <f t="shared" si="100"/>
        <v>L35-I-12-08-27-90-MULT-120POUS270335</v>
      </c>
      <c r="B1057" s="365">
        <v>45644</v>
      </c>
      <c r="C1057" s="120" t="s">
        <v>2356</v>
      </c>
      <c r="D1057" s="278" t="s">
        <v>360</v>
      </c>
      <c r="E1057" s="108" t="s">
        <v>87</v>
      </c>
      <c r="F1057" s="108" t="s">
        <v>1073</v>
      </c>
      <c r="G1057" s="108">
        <v>30851162</v>
      </c>
      <c r="H1057" s="183">
        <v>0</v>
      </c>
      <c r="I1057" s="287">
        <v>5</v>
      </c>
      <c r="J1057" s="111">
        <f>VLOOKUP(G1057,'[2]Seguimiento WOS TROV'!$H:$L,5,0)</f>
        <v>5</v>
      </c>
      <c r="K1057" s="116">
        <f>VLOOKUP(G1057,'[2]Seguimiento WOS TROV'!$H:$M,6,0)</f>
        <v>0</v>
      </c>
      <c r="L1057" s="116">
        <f>VLOOKUP(G1057,'[2]Seguimiento WOS TROV'!$H:$N,7,0)</f>
        <v>0</v>
      </c>
      <c r="M1057" s="116">
        <f>VLOOKUP(G1057,'[2]Seguimiento WOS TROV'!$H:$O,8,0)</f>
        <v>0</v>
      </c>
      <c r="N1057" s="125">
        <f t="shared" si="101"/>
        <v>0</v>
      </c>
      <c r="O1057" s="281">
        <f t="shared" si="102"/>
        <v>0</v>
      </c>
      <c r="P1057" s="269">
        <v>38.200000000000003</v>
      </c>
      <c r="Q1057" s="270">
        <f t="shared" si="103"/>
        <v>0</v>
      </c>
      <c r="R1057" s="119">
        <v>45649</v>
      </c>
      <c r="S1057" s="119"/>
      <c r="T1057" s="117">
        <f t="shared" si="105"/>
        <v>45650</v>
      </c>
      <c r="U1057" s="117">
        <f t="shared" si="104"/>
        <v>45651</v>
      </c>
      <c r="V1057" s="117" t="s">
        <v>560</v>
      </c>
      <c r="W1057" s="162" t="s">
        <v>561</v>
      </c>
      <c r="X1057" s="162" t="s">
        <v>561</v>
      </c>
      <c r="Y1057" s="162"/>
      <c r="Z1057" s="108"/>
      <c r="AA1057" s="108"/>
      <c r="AB1057" s="110"/>
      <c r="AC1057" s="118"/>
    </row>
    <row r="1058" spans="1:29" s="126" customFormat="1" ht="10.5" x14ac:dyDescent="0.2">
      <c r="A1058" s="284" t="str">
        <f t="shared" si="100"/>
        <v>L50-E-12-04-30-90-MULT-LOLPOUS270188</v>
      </c>
      <c r="B1058" s="365">
        <v>45644</v>
      </c>
      <c r="C1058" s="120" t="s">
        <v>2357</v>
      </c>
      <c r="D1058" s="278" t="s">
        <v>362</v>
      </c>
      <c r="E1058" s="108" t="s">
        <v>87</v>
      </c>
      <c r="F1058" s="108" t="s">
        <v>1975</v>
      </c>
      <c r="G1058" s="108">
        <v>30851163</v>
      </c>
      <c r="H1058" s="183">
        <v>0</v>
      </c>
      <c r="I1058" s="287">
        <v>12</v>
      </c>
      <c r="J1058" s="111">
        <f>VLOOKUP(G1058,'[2]Seguimiento WOS TROV'!$H:$L,5,0)</f>
        <v>12</v>
      </c>
      <c r="K1058" s="116">
        <f>VLOOKUP(G1058,'[2]Seguimiento WOS TROV'!$H:$M,6,0)</f>
        <v>0</v>
      </c>
      <c r="L1058" s="116">
        <f>VLOOKUP(G1058,'[2]Seguimiento WOS TROV'!$H:$N,7,0)</f>
        <v>0</v>
      </c>
      <c r="M1058" s="116">
        <f>VLOOKUP(G1058,'[2]Seguimiento WOS TROV'!$H:$O,8,0)</f>
        <v>0</v>
      </c>
      <c r="N1058" s="125">
        <f t="shared" si="101"/>
        <v>0</v>
      </c>
      <c r="O1058" s="281">
        <f t="shared" si="102"/>
        <v>0</v>
      </c>
      <c r="P1058" s="269">
        <v>43.33</v>
      </c>
      <c r="Q1058" s="270">
        <f t="shared" si="103"/>
        <v>0</v>
      </c>
      <c r="R1058" s="119">
        <v>45649</v>
      </c>
      <c r="S1058" s="119"/>
      <c r="T1058" s="117">
        <f t="shared" si="105"/>
        <v>45650</v>
      </c>
      <c r="U1058" s="117">
        <f t="shared" si="104"/>
        <v>45651</v>
      </c>
      <c r="V1058" s="117" t="s">
        <v>560</v>
      </c>
      <c r="W1058" s="162" t="s">
        <v>561</v>
      </c>
      <c r="X1058" s="162" t="s">
        <v>561</v>
      </c>
      <c r="Y1058" s="162"/>
      <c r="Z1058" s="108"/>
      <c r="AA1058" s="108"/>
      <c r="AB1058" s="110"/>
      <c r="AC1058" s="118"/>
    </row>
    <row r="1059" spans="1:29" s="126" customFormat="1" ht="10.5" x14ac:dyDescent="0.2">
      <c r="A1059" s="284" t="str">
        <f t="shared" si="100"/>
        <v>L50-E-12-04-30-90-MULT-LOLPOUS270266</v>
      </c>
      <c r="B1059" s="365">
        <v>45644</v>
      </c>
      <c r="C1059" s="120" t="s">
        <v>2357</v>
      </c>
      <c r="D1059" s="278" t="s">
        <v>362</v>
      </c>
      <c r="E1059" s="108" t="s">
        <v>87</v>
      </c>
      <c r="F1059" s="108" t="s">
        <v>2421</v>
      </c>
      <c r="G1059" s="108">
        <v>30851164</v>
      </c>
      <c r="H1059" s="183">
        <v>0</v>
      </c>
      <c r="I1059" s="287">
        <v>20</v>
      </c>
      <c r="J1059" s="111">
        <f>VLOOKUP(G1059,'[2]Seguimiento WOS TROV'!$H:$L,5,0)</f>
        <v>20</v>
      </c>
      <c r="K1059" s="116">
        <f>VLOOKUP(G1059,'[2]Seguimiento WOS TROV'!$H:$M,6,0)</f>
        <v>0</v>
      </c>
      <c r="L1059" s="116">
        <f>VLOOKUP(G1059,'[2]Seguimiento WOS TROV'!$H:$N,7,0)</f>
        <v>0</v>
      </c>
      <c r="M1059" s="116">
        <f>VLOOKUP(G1059,'[2]Seguimiento WOS TROV'!$H:$O,8,0)</f>
        <v>0</v>
      </c>
      <c r="N1059" s="125">
        <f t="shared" si="101"/>
        <v>0</v>
      </c>
      <c r="O1059" s="281">
        <f t="shared" si="102"/>
        <v>0</v>
      </c>
      <c r="P1059" s="269">
        <v>43.33</v>
      </c>
      <c r="Q1059" s="270">
        <f t="shared" si="103"/>
        <v>0</v>
      </c>
      <c r="R1059" s="119">
        <v>45649</v>
      </c>
      <c r="S1059" s="119"/>
      <c r="T1059" s="117">
        <f t="shared" si="105"/>
        <v>45650</v>
      </c>
      <c r="U1059" s="117">
        <f t="shared" si="104"/>
        <v>45651</v>
      </c>
      <c r="V1059" s="117" t="s">
        <v>560</v>
      </c>
      <c r="W1059" s="162" t="s">
        <v>561</v>
      </c>
      <c r="X1059" s="162" t="s">
        <v>561</v>
      </c>
      <c r="Y1059" s="162"/>
      <c r="Z1059" s="108"/>
      <c r="AA1059" s="108"/>
      <c r="AB1059" s="110"/>
      <c r="AC1059" s="118"/>
    </row>
    <row r="1060" spans="1:29" s="126" customFormat="1" ht="10.5" x14ac:dyDescent="0.2">
      <c r="A1060" s="284" t="str">
        <f t="shared" si="100"/>
        <v>L50-E-12-04-30-90-MULT-15X65POUS270849</v>
      </c>
      <c r="B1060" s="365">
        <v>45644</v>
      </c>
      <c r="C1060" s="120" t="s">
        <v>2424</v>
      </c>
      <c r="D1060" s="278" t="s">
        <v>362</v>
      </c>
      <c r="E1060" s="108" t="s">
        <v>87</v>
      </c>
      <c r="F1060" s="108" t="s">
        <v>2425</v>
      </c>
      <c r="G1060" s="108">
        <v>30851170</v>
      </c>
      <c r="H1060" s="183">
        <v>0</v>
      </c>
      <c r="I1060" s="287">
        <v>6</v>
      </c>
      <c r="J1060" s="111">
        <f>VLOOKUP(G1060,'[2]Seguimiento WOS TROV'!$H:$L,5,0)</f>
        <v>6</v>
      </c>
      <c r="K1060" s="116">
        <f>VLOOKUP(G1060,'[2]Seguimiento WOS TROV'!$H:$M,6,0)</f>
        <v>0</v>
      </c>
      <c r="L1060" s="116">
        <f>VLOOKUP(G1060,'[2]Seguimiento WOS TROV'!$H:$N,7,0)</f>
        <v>0</v>
      </c>
      <c r="M1060" s="116">
        <f>VLOOKUP(G1060,'[2]Seguimiento WOS TROV'!$H:$O,8,0)</f>
        <v>0</v>
      </c>
      <c r="N1060" s="125">
        <f t="shared" si="101"/>
        <v>0</v>
      </c>
      <c r="O1060" s="281">
        <f t="shared" si="102"/>
        <v>0</v>
      </c>
      <c r="P1060" s="269">
        <v>49.03</v>
      </c>
      <c r="Q1060" s="270">
        <f t="shared" si="103"/>
        <v>0</v>
      </c>
      <c r="R1060" s="119">
        <v>45649</v>
      </c>
      <c r="S1060" s="119"/>
      <c r="T1060" s="117">
        <f t="shared" si="105"/>
        <v>45650</v>
      </c>
      <c r="U1060" s="117">
        <f t="shared" si="104"/>
        <v>45651</v>
      </c>
      <c r="V1060" s="117" t="s">
        <v>560</v>
      </c>
      <c r="W1060" s="162" t="s">
        <v>561</v>
      </c>
      <c r="X1060" s="162" t="s">
        <v>561</v>
      </c>
      <c r="Y1060" s="162"/>
      <c r="Z1060" s="108"/>
      <c r="AA1060" s="108"/>
      <c r="AB1060" s="110"/>
      <c r="AC1060" s="118"/>
    </row>
    <row r="1061" spans="1:29" s="126" customFormat="1" ht="10.5" x14ac:dyDescent="0.2">
      <c r="A1061" s="284" t="str">
        <f t="shared" si="100"/>
        <v>L50-E-12-06-30-80-MULT-70X70POUS270873</v>
      </c>
      <c r="B1061" s="365">
        <v>45644</v>
      </c>
      <c r="C1061" s="120" t="s">
        <v>2426</v>
      </c>
      <c r="D1061" s="278" t="s">
        <v>362</v>
      </c>
      <c r="E1061" s="108" t="s">
        <v>87</v>
      </c>
      <c r="F1061" s="108" t="s">
        <v>2427</v>
      </c>
      <c r="G1061" s="108">
        <v>30851171</v>
      </c>
      <c r="H1061" s="183">
        <v>0</v>
      </c>
      <c r="I1061" s="287">
        <v>2</v>
      </c>
      <c r="J1061" s="111">
        <f>VLOOKUP(G1061,'[2]Seguimiento WOS TROV'!$H:$L,5,0)</f>
        <v>2</v>
      </c>
      <c r="K1061" s="116">
        <f>VLOOKUP(G1061,'[2]Seguimiento WOS TROV'!$H:$M,6,0)</f>
        <v>0</v>
      </c>
      <c r="L1061" s="116">
        <f>VLOOKUP(G1061,'[2]Seguimiento WOS TROV'!$H:$N,7,0)</f>
        <v>0</v>
      </c>
      <c r="M1061" s="116">
        <f>VLOOKUP(G1061,'[2]Seguimiento WOS TROV'!$H:$O,8,0)</f>
        <v>0</v>
      </c>
      <c r="N1061" s="125">
        <f t="shared" si="101"/>
        <v>0</v>
      </c>
      <c r="O1061" s="281">
        <f t="shared" si="102"/>
        <v>0</v>
      </c>
      <c r="P1061" s="269">
        <v>47.7</v>
      </c>
      <c r="Q1061" s="270">
        <f t="shared" si="103"/>
        <v>0</v>
      </c>
      <c r="R1061" s="119">
        <v>45649</v>
      </c>
      <c r="S1061" s="119"/>
      <c r="T1061" s="117">
        <f t="shared" si="105"/>
        <v>45650</v>
      </c>
      <c r="U1061" s="117">
        <f t="shared" si="104"/>
        <v>45651</v>
      </c>
      <c r="V1061" s="117" t="s">
        <v>560</v>
      </c>
      <c r="W1061" s="162" t="s">
        <v>561</v>
      </c>
      <c r="X1061" s="162" t="s">
        <v>561</v>
      </c>
      <c r="Y1061" s="162"/>
      <c r="Z1061" s="108"/>
      <c r="AA1061" s="108"/>
      <c r="AB1061" s="110"/>
      <c r="AC1061" s="118"/>
    </row>
    <row r="1062" spans="1:29" s="126" customFormat="1" ht="10.5" x14ac:dyDescent="0.2">
      <c r="A1062" s="284" t="str">
        <f t="shared" si="100"/>
        <v>L50-I-12-06-35-80-MULT-9X59POUS270904</v>
      </c>
      <c r="B1062" s="365">
        <v>45644</v>
      </c>
      <c r="C1062" s="120" t="s">
        <v>2440</v>
      </c>
      <c r="D1062" s="278" t="s">
        <v>361</v>
      </c>
      <c r="E1062" s="108" t="s">
        <v>87</v>
      </c>
      <c r="F1062" s="108" t="s">
        <v>2441</v>
      </c>
      <c r="G1062" s="108">
        <v>30851179</v>
      </c>
      <c r="H1062" s="183">
        <v>0</v>
      </c>
      <c r="I1062" s="287">
        <v>6</v>
      </c>
      <c r="J1062" s="111">
        <f>VLOOKUP(G1062,'[2]Seguimiento WOS TROV'!$H:$L,5,0)</f>
        <v>6</v>
      </c>
      <c r="K1062" s="116">
        <f>VLOOKUP(G1062,'[2]Seguimiento WOS TROV'!$H:$M,6,0)</f>
        <v>0</v>
      </c>
      <c r="L1062" s="116">
        <f>VLOOKUP(G1062,'[2]Seguimiento WOS TROV'!$H:$N,7,0)</f>
        <v>0</v>
      </c>
      <c r="M1062" s="116">
        <f>VLOOKUP(G1062,'[2]Seguimiento WOS TROV'!$H:$O,8,0)</f>
        <v>0</v>
      </c>
      <c r="N1062" s="125">
        <f t="shared" si="101"/>
        <v>0</v>
      </c>
      <c r="O1062" s="281">
        <f t="shared" si="102"/>
        <v>0</v>
      </c>
      <c r="P1062" s="269">
        <v>48.74</v>
      </c>
      <c r="Q1062" s="270">
        <f t="shared" si="103"/>
        <v>0</v>
      </c>
      <c r="R1062" s="119">
        <v>45649</v>
      </c>
      <c r="S1062" s="119"/>
      <c r="T1062" s="117">
        <f t="shared" si="105"/>
        <v>45650</v>
      </c>
      <c r="U1062" s="117">
        <f t="shared" si="104"/>
        <v>45651</v>
      </c>
      <c r="V1062" s="117" t="s">
        <v>560</v>
      </c>
      <c r="W1062" s="162" t="s">
        <v>561</v>
      </c>
      <c r="X1062" s="162" t="s">
        <v>561</v>
      </c>
      <c r="Y1062" s="162"/>
      <c r="Z1062" s="108"/>
      <c r="AA1062" s="108"/>
      <c r="AB1062" s="110"/>
      <c r="AC1062" s="118"/>
    </row>
    <row r="1063" spans="1:29" s="126" customFormat="1" ht="10.5" x14ac:dyDescent="0.2">
      <c r="A1063" s="284" t="str">
        <f t="shared" si="100"/>
        <v>L50-I-12-12-30-90-MULT-9X59POUS271503</v>
      </c>
      <c r="B1063" s="365">
        <v>45644</v>
      </c>
      <c r="C1063" s="120" t="s">
        <v>829</v>
      </c>
      <c r="D1063" s="278" t="s">
        <v>361</v>
      </c>
      <c r="E1063" s="108" t="s">
        <v>87</v>
      </c>
      <c r="F1063" s="108" t="s">
        <v>1732</v>
      </c>
      <c r="G1063" s="108">
        <v>30851184</v>
      </c>
      <c r="H1063" s="183">
        <v>0</v>
      </c>
      <c r="I1063" s="287">
        <v>16</v>
      </c>
      <c r="J1063" s="111">
        <f>VLOOKUP(G1063,'[2]Seguimiento WOS TROV'!$H:$L,5,0)</f>
        <v>16</v>
      </c>
      <c r="K1063" s="116">
        <f>VLOOKUP(G1063,'[2]Seguimiento WOS TROV'!$H:$M,6,0)</f>
        <v>0</v>
      </c>
      <c r="L1063" s="116">
        <f>VLOOKUP(G1063,'[2]Seguimiento WOS TROV'!$H:$N,7,0)</f>
        <v>0</v>
      </c>
      <c r="M1063" s="116">
        <f>VLOOKUP(G1063,'[2]Seguimiento WOS TROV'!$H:$O,8,0)</f>
        <v>0</v>
      </c>
      <c r="N1063" s="125">
        <f t="shared" si="101"/>
        <v>0</v>
      </c>
      <c r="O1063" s="281">
        <f t="shared" si="102"/>
        <v>0</v>
      </c>
      <c r="P1063" s="269">
        <v>0</v>
      </c>
      <c r="Q1063" s="270">
        <f t="shared" si="103"/>
        <v>0</v>
      </c>
      <c r="R1063" s="119">
        <v>45649</v>
      </c>
      <c r="S1063" s="119"/>
      <c r="T1063" s="117">
        <f t="shared" si="105"/>
        <v>45650</v>
      </c>
      <c r="U1063" s="117">
        <f t="shared" si="104"/>
        <v>45651</v>
      </c>
      <c r="V1063" s="117" t="s">
        <v>560</v>
      </c>
      <c r="W1063" s="162" t="s">
        <v>561</v>
      </c>
      <c r="X1063" s="162" t="s">
        <v>561</v>
      </c>
      <c r="Y1063" s="162"/>
      <c r="Z1063" s="108"/>
      <c r="AA1063" s="108"/>
      <c r="AB1063" s="110"/>
      <c r="AC1063" s="118"/>
    </row>
    <row r="1064" spans="1:29" s="126" customFormat="1" ht="10.5" x14ac:dyDescent="0.2">
      <c r="A1064" s="284" t="str">
        <f t="shared" si="100"/>
        <v>L35-I-12-04-27-90-MULT-120POUS271418</v>
      </c>
      <c r="B1064" s="365">
        <v>45644</v>
      </c>
      <c r="C1064" s="120" t="s">
        <v>2354</v>
      </c>
      <c r="D1064" s="278" t="s">
        <v>360</v>
      </c>
      <c r="E1064" s="108" t="s">
        <v>87</v>
      </c>
      <c r="F1064" s="108" t="s">
        <v>1800</v>
      </c>
      <c r="G1064" s="108">
        <v>30851185</v>
      </c>
      <c r="H1064" s="183">
        <v>0</v>
      </c>
      <c r="I1064" s="287">
        <v>18</v>
      </c>
      <c r="J1064" s="111">
        <f>VLOOKUP(G1064,'[2]Seguimiento WOS TROV'!$H:$L,5,0)</f>
        <v>18</v>
      </c>
      <c r="K1064" s="116">
        <f>VLOOKUP(G1064,'[2]Seguimiento WOS TROV'!$H:$M,6,0)</f>
        <v>0</v>
      </c>
      <c r="L1064" s="116">
        <f>VLOOKUP(G1064,'[2]Seguimiento WOS TROV'!$H:$N,7,0)</f>
        <v>0</v>
      </c>
      <c r="M1064" s="116">
        <f>VLOOKUP(G1064,'[2]Seguimiento WOS TROV'!$H:$O,8,0)</f>
        <v>0</v>
      </c>
      <c r="N1064" s="125">
        <f t="shared" si="101"/>
        <v>0</v>
      </c>
      <c r="O1064" s="281">
        <f t="shared" si="102"/>
        <v>0</v>
      </c>
      <c r="P1064" s="269">
        <v>38.200000000000003</v>
      </c>
      <c r="Q1064" s="270">
        <f t="shared" si="103"/>
        <v>0</v>
      </c>
      <c r="R1064" s="119">
        <v>45649</v>
      </c>
      <c r="S1064" s="119"/>
      <c r="T1064" s="117">
        <f t="shared" si="105"/>
        <v>45650</v>
      </c>
      <c r="U1064" s="117">
        <f t="shared" si="104"/>
        <v>45651</v>
      </c>
      <c r="V1064" s="117" t="s">
        <v>560</v>
      </c>
      <c r="W1064" s="162" t="s">
        <v>561</v>
      </c>
      <c r="X1064" s="162" t="s">
        <v>561</v>
      </c>
      <c r="Y1064" s="162"/>
      <c r="Z1064" s="108"/>
      <c r="AA1064" s="108"/>
      <c r="AB1064" s="110"/>
      <c r="AC1064" s="118"/>
    </row>
    <row r="1065" spans="1:29" s="126" customFormat="1" ht="10.5" x14ac:dyDescent="0.2">
      <c r="A1065" s="284" t="str">
        <f t="shared" si="100"/>
        <v>L50-E-12-04-35-80-MULT-15X15POUS271458</v>
      </c>
      <c r="B1065" s="365">
        <v>45644</v>
      </c>
      <c r="C1065" s="120" t="s">
        <v>2358</v>
      </c>
      <c r="D1065" s="278" t="s">
        <v>362</v>
      </c>
      <c r="E1065" s="108" t="s">
        <v>87</v>
      </c>
      <c r="F1065" s="108" t="s">
        <v>1981</v>
      </c>
      <c r="G1065" s="108">
        <v>30851187</v>
      </c>
      <c r="H1065" s="183">
        <v>0</v>
      </c>
      <c r="I1065" s="287">
        <v>6</v>
      </c>
      <c r="J1065" s="111">
        <f>VLOOKUP(G1065,'[2]Seguimiento WOS TROV'!$H:$L,5,0)</f>
        <v>6</v>
      </c>
      <c r="K1065" s="116">
        <f>VLOOKUP(G1065,'[2]Seguimiento WOS TROV'!$H:$M,6,0)</f>
        <v>0</v>
      </c>
      <c r="L1065" s="116">
        <f>VLOOKUP(G1065,'[2]Seguimiento WOS TROV'!$H:$N,7,0)</f>
        <v>0</v>
      </c>
      <c r="M1065" s="116">
        <f>VLOOKUP(G1065,'[2]Seguimiento WOS TROV'!$H:$O,8,0)</f>
        <v>0</v>
      </c>
      <c r="N1065" s="125">
        <f t="shared" si="101"/>
        <v>0</v>
      </c>
      <c r="O1065" s="281">
        <f t="shared" si="102"/>
        <v>0</v>
      </c>
      <c r="P1065" s="269">
        <v>46.88</v>
      </c>
      <c r="Q1065" s="270">
        <f t="shared" si="103"/>
        <v>0</v>
      </c>
      <c r="R1065" s="119">
        <v>45649</v>
      </c>
      <c r="S1065" s="119"/>
      <c r="T1065" s="117">
        <f t="shared" si="105"/>
        <v>45650</v>
      </c>
      <c r="U1065" s="117">
        <f t="shared" si="104"/>
        <v>45651</v>
      </c>
      <c r="V1065" s="117" t="s">
        <v>560</v>
      </c>
      <c r="W1065" s="162" t="s">
        <v>561</v>
      </c>
      <c r="X1065" s="162" t="s">
        <v>561</v>
      </c>
      <c r="Y1065" s="162"/>
      <c r="Z1065" s="108"/>
      <c r="AA1065" s="108"/>
      <c r="AB1065" s="110"/>
      <c r="AC1065" s="118"/>
    </row>
    <row r="1066" spans="1:29" s="126" customFormat="1" ht="10.5" x14ac:dyDescent="0.2">
      <c r="A1066" s="284" t="str">
        <f t="shared" si="100"/>
        <v>L50-E-12-10-30-80-MULT-40X60POUS271435</v>
      </c>
      <c r="B1066" s="365">
        <v>45644</v>
      </c>
      <c r="C1066" s="120" t="s">
        <v>2363</v>
      </c>
      <c r="D1066" s="278" t="s">
        <v>362</v>
      </c>
      <c r="E1066" s="108" t="s">
        <v>87</v>
      </c>
      <c r="F1066" s="108" t="s">
        <v>2447</v>
      </c>
      <c r="G1066" s="108">
        <v>30851190</v>
      </c>
      <c r="H1066" s="183">
        <v>0</v>
      </c>
      <c r="I1066" s="287">
        <v>8</v>
      </c>
      <c r="J1066" s="111">
        <f>VLOOKUP(G1066,'[2]Seguimiento WOS TROV'!$H:$L,5,0)</f>
        <v>8</v>
      </c>
      <c r="K1066" s="116">
        <f>VLOOKUP(G1066,'[2]Seguimiento WOS TROV'!$H:$M,6,0)</f>
        <v>0</v>
      </c>
      <c r="L1066" s="116">
        <f>VLOOKUP(G1066,'[2]Seguimiento WOS TROV'!$H:$N,7,0)</f>
        <v>0</v>
      </c>
      <c r="M1066" s="116">
        <f>VLOOKUP(G1066,'[2]Seguimiento WOS TROV'!$H:$O,8,0)</f>
        <v>0</v>
      </c>
      <c r="N1066" s="125">
        <f t="shared" si="101"/>
        <v>0</v>
      </c>
      <c r="O1066" s="281">
        <f t="shared" si="102"/>
        <v>0</v>
      </c>
      <c r="P1066" s="269">
        <v>47.3</v>
      </c>
      <c r="Q1066" s="270">
        <f t="shared" si="103"/>
        <v>0</v>
      </c>
      <c r="R1066" s="119">
        <v>45653</v>
      </c>
      <c r="S1066" s="119"/>
      <c r="T1066" s="117">
        <f t="shared" si="105"/>
        <v>45656</v>
      </c>
      <c r="U1066" s="117">
        <f t="shared" si="104"/>
        <v>45657</v>
      </c>
      <c r="V1066" s="117" t="s">
        <v>560</v>
      </c>
      <c r="W1066" s="162" t="s">
        <v>561</v>
      </c>
      <c r="X1066" s="162" t="s">
        <v>561</v>
      </c>
      <c r="Y1066" s="162"/>
      <c r="Z1066" s="108"/>
      <c r="AA1066" s="108"/>
      <c r="AB1066" s="110"/>
      <c r="AC1066" s="118"/>
    </row>
    <row r="1067" spans="1:29" s="126" customFormat="1" ht="10.5" x14ac:dyDescent="0.2">
      <c r="A1067" s="284" t="str">
        <f t="shared" si="100"/>
        <v>L50-I-12-06-35-80-MULT-15X15POUS271408</v>
      </c>
      <c r="B1067" s="365">
        <v>45644</v>
      </c>
      <c r="C1067" s="120" t="s">
        <v>2376</v>
      </c>
      <c r="D1067" s="278" t="s">
        <v>361</v>
      </c>
      <c r="E1067" s="108" t="s">
        <v>87</v>
      </c>
      <c r="F1067" s="108" t="s">
        <v>1734</v>
      </c>
      <c r="G1067" s="108">
        <v>30851191</v>
      </c>
      <c r="H1067" s="183">
        <v>0</v>
      </c>
      <c r="I1067" s="287">
        <v>3</v>
      </c>
      <c r="J1067" s="111">
        <f>VLOOKUP(G1067,'[2]Seguimiento WOS TROV'!$H:$L,5,0)</f>
        <v>3</v>
      </c>
      <c r="K1067" s="116">
        <f>VLOOKUP(G1067,'[2]Seguimiento WOS TROV'!$H:$M,6,0)</f>
        <v>0</v>
      </c>
      <c r="L1067" s="116">
        <f>VLOOKUP(G1067,'[2]Seguimiento WOS TROV'!$H:$N,7,0)</f>
        <v>0</v>
      </c>
      <c r="M1067" s="116">
        <f>VLOOKUP(G1067,'[2]Seguimiento WOS TROV'!$H:$O,8,0)</f>
        <v>0</v>
      </c>
      <c r="N1067" s="125">
        <f t="shared" si="101"/>
        <v>0</v>
      </c>
      <c r="O1067" s="281">
        <f t="shared" si="102"/>
        <v>0</v>
      </c>
      <c r="P1067" s="269">
        <v>46.62</v>
      </c>
      <c r="Q1067" s="270">
        <f t="shared" si="103"/>
        <v>0</v>
      </c>
      <c r="R1067" s="119">
        <v>45653</v>
      </c>
      <c r="S1067" s="119"/>
      <c r="T1067" s="117">
        <f t="shared" si="105"/>
        <v>45656</v>
      </c>
      <c r="U1067" s="117">
        <f t="shared" si="104"/>
        <v>45657</v>
      </c>
      <c r="V1067" s="117" t="s">
        <v>560</v>
      </c>
      <c r="W1067" s="162" t="s">
        <v>561</v>
      </c>
      <c r="X1067" s="162" t="s">
        <v>561</v>
      </c>
      <c r="Y1067" s="162"/>
      <c r="Z1067" s="108"/>
      <c r="AA1067" s="108"/>
      <c r="AB1067" s="110"/>
      <c r="AC1067" s="118"/>
    </row>
    <row r="1068" spans="1:29" s="126" customFormat="1" ht="10.5" x14ac:dyDescent="0.2">
      <c r="A1068" s="284" t="str">
        <f t="shared" si="100"/>
        <v>L35-I-12-08-35-90-MULT-120POUS271535</v>
      </c>
      <c r="B1068" s="365">
        <v>45644</v>
      </c>
      <c r="C1068" s="120" t="s">
        <v>186</v>
      </c>
      <c r="D1068" s="278" t="s">
        <v>360</v>
      </c>
      <c r="E1068" s="108" t="s">
        <v>87</v>
      </c>
      <c r="F1068" s="108" t="s">
        <v>1665</v>
      </c>
      <c r="G1068" s="108">
        <v>30851192</v>
      </c>
      <c r="H1068" s="183">
        <v>0</v>
      </c>
      <c r="I1068" s="287">
        <v>5</v>
      </c>
      <c r="J1068" s="111">
        <f>VLOOKUP(G1068,'[2]Seguimiento WOS TROV'!$H:$L,5,0)</f>
        <v>5</v>
      </c>
      <c r="K1068" s="116">
        <f>VLOOKUP(G1068,'[2]Seguimiento WOS TROV'!$H:$M,6,0)</f>
        <v>0</v>
      </c>
      <c r="L1068" s="116">
        <f>VLOOKUP(G1068,'[2]Seguimiento WOS TROV'!$H:$N,7,0)</f>
        <v>0</v>
      </c>
      <c r="M1068" s="116">
        <f>VLOOKUP(G1068,'[2]Seguimiento WOS TROV'!$H:$O,8,0)</f>
        <v>0</v>
      </c>
      <c r="N1068" s="125">
        <f t="shared" si="101"/>
        <v>0</v>
      </c>
      <c r="O1068" s="281">
        <f t="shared" si="102"/>
        <v>0</v>
      </c>
      <c r="P1068" s="269">
        <v>38.200000000000003</v>
      </c>
      <c r="Q1068" s="270">
        <f t="shared" si="103"/>
        <v>0</v>
      </c>
      <c r="R1068" s="119">
        <v>45653</v>
      </c>
      <c r="S1068" s="119"/>
      <c r="T1068" s="117">
        <f t="shared" si="105"/>
        <v>45656</v>
      </c>
      <c r="U1068" s="117">
        <f t="shared" si="104"/>
        <v>45657</v>
      </c>
      <c r="V1068" s="117" t="s">
        <v>560</v>
      </c>
      <c r="W1068" s="162" t="s">
        <v>561</v>
      </c>
      <c r="X1068" s="162" t="s">
        <v>561</v>
      </c>
      <c r="Y1068" s="162"/>
      <c r="Z1068" s="108"/>
      <c r="AA1068" s="108"/>
      <c r="AB1068" s="110"/>
      <c r="AC1068" s="118"/>
    </row>
    <row r="1069" spans="1:29" s="126" customFormat="1" ht="10.5" x14ac:dyDescent="0.2">
      <c r="A1069" s="284" t="str">
        <f t="shared" si="100"/>
        <v>L35-I-48-06-35-80-MULT-120POUS271552</v>
      </c>
      <c r="B1069" s="365">
        <v>45644</v>
      </c>
      <c r="C1069" s="120" t="s">
        <v>518</v>
      </c>
      <c r="D1069" s="278" t="s">
        <v>364</v>
      </c>
      <c r="E1069" s="108" t="s">
        <v>87</v>
      </c>
      <c r="F1069" s="108" t="s">
        <v>2448</v>
      </c>
      <c r="G1069" s="108">
        <v>30851193</v>
      </c>
      <c r="H1069" s="183">
        <v>0</v>
      </c>
      <c r="I1069" s="287">
        <v>14</v>
      </c>
      <c r="J1069" s="111">
        <f>VLOOKUP(G1069,'[2]Seguimiento WOS TROV'!$H:$L,5,0)</f>
        <v>14</v>
      </c>
      <c r="K1069" s="116">
        <f>VLOOKUP(G1069,'[2]Seguimiento WOS TROV'!$H:$M,6,0)</f>
        <v>0</v>
      </c>
      <c r="L1069" s="116">
        <f>VLOOKUP(G1069,'[2]Seguimiento WOS TROV'!$H:$N,7,0)</f>
        <v>0</v>
      </c>
      <c r="M1069" s="116">
        <f>VLOOKUP(G1069,'[2]Seguimiento WOS TROV'!$H:$O,8,0)</f>
        <v>0</v>
      </c>
      <c r="N1069" s="125">
        <f t="shared" si="101"/>
        <v>0</v>
      </c>
      <c r="O1069" s="281">
        <f t="shared" si="102"/>
        <v>0</v>
      </c>
      <c r="P1069" s="269">
        <v>99.6</v>
      </c>
      <c r="Q1069" s="270">
        <f t="shared" si="103"/>
        <v>0</v>
      </c>
      <c r="R1069" s="119">
        <v>45653</v>
      </c>
      <c r="S1069" s="119"/>
      <c r="T1069" s="117">
        <f t="shared" si="105"/>
        <v>45656</v>
      </c>
      <c r="U1069" s="117">
        <f t="shared" si="104"/>
        <v>45657</v>
      </c>
      <c r="V1069" s="117" t="s">
        <v>560</v>
      </c>
      <c r="W1069" s="162" t="s">
        <v>561</v>
      </c>
      <c r="X1069" s="162" t="s">
        <v>561</v>
      </c>
      <c r="Y1069" s="162"/>
      <c r="Z1069" s="108"/>
      <c r="AA1069" s="108"/>
      <c r="AB1069" s="110"/>
      <c r="AC1069" s="118"/>
    </row>
    <row r="1070" spans="1:29" s="126" customFormat="1" ht="10.5" x14ac:dyDescent="0.2">
      <c r="A1070" s="284" t="str">
        <f t="shared" si="100"/>
        <v>L50-I-12-06-27-80-MULT-15X35POUS271568</v>
      </c>
      <c r="B1070" s="365">
        <v>45644</v>
      </c>
      <c r="C1070" s="120" t="s">
        <v>734</v>
      </c>
      <c r="D1070" s="278" t="s">
        <v>361</v>
      </c>
      <c r="E1070" s="108" t="s">
        <v>87</v>
      </c>
      <c r="F1070" s="108" t="s">
        <v>2449</v>
      </c>
      <c r="G1070" s="108">
        <v>30851194</v>
      </c>
      <c r="H1070" s="183">
        <v>0</v>
      </c>
      <c r="I1070" s="287">
        <v>3</v>
      </c>
      <c r="J1070" s="111">
        <f>VLOOKUP(G1070,'[2]Seguimiento WOS TROV'!$H:$L,5,0)</f>
        <v>3</v>
      </c>
      <c r="K1070" s="116">
        <f>VLOOKUP(G1070,'[2]Seguimiento WOS TROV'!$H:$M,6,0)</f>
        <v>0</v>
      </c>
      <c r="L1070" s="116">
        <f>VLOOKUP(G1070,'[2]Seguimiento WOS TROV'!$H:$N,7,0)</f>
        <v>0</v>
      </c>
      <c r="M1070" s="116">
        <f>VLOOKUP(G1070,'[2]Seguimiento WOS TROV'!$H:$O,8,0)</f>
        <v>0</v>
      </c>
      <c r="N1070" s="125">
        <f t="shared" si="101"/>
        <v>0</v>
      </c>
      <c r="O1070" s="281">
        <f t="shared" si="102"/>
        <v>0</v>
      </c>
      <c r="P1070" s="269">
        <v>46.62</v>
      </c>
      <c r="Q1070" s="270">
        <f t="shared" si="103"/>
        <v>0</v>
      </c>
      <c r="R1070" s="119">
        <v>45653</v>
      </c>
      <c r="S1070" s="119"/>
      <c r="T1070" s="117">
        <f t="shared" si="105"/>
        <v>45656</v>
      </c>
      <c r="U1070" s="117">
        <f t="shared" si="104"/>
        <v>45657</v>
      </c>
      <c r="V1070" s="117" t="s">
        <v>560</v>
      </c>
      <c r="W1070" s="162" t="s">
        <v>561</v>
      </c>
      <c r="X1070" s="162" t="s">
        <v>561</v>
      </c>
      <c r="Y1070" s="162"/>
      <c r="Z1070" s="108"/>
      <c r="AA1070" s="108"/>
      <c r="AB1070" s="110"/>
      <c r="AC1070" s="118"/>
    </row>
    <row r="1071" spans="1:29" s="126" customFormat="1" ht="10.5" x14ac:dyDescent="0.2">
      <c r="A1071" s="284" t="str">
        <f t="shared" si="100"/>
        <v>L50-I-12-10-27-90-MULT-15X35POUS271557</v>
      </c>
      <c r="B1071" s="365">
        <v>45644</v>
      </c>
      <c r="C1071" s="120" t="s">
        <v>1064</v>
      </c>
      <c r="D1071" s="278" t="s">
        <v>361</v>
      </c>
      <c r="E1071" s="108" t="s">
        <v>87</v>
      </c>
      <c r="F1071" s="108" t="s">
        <v>2450</v>
      </c>
      <c r="G1071" s="108">
        <v>30851196</v>
      </c>
      <c r="H1071" s="183">
        <v>0</v>
      </c>
      <c r="I1071" s="287">
        <v>2</v>
      </c>
      <c r="J1071" s="111">
        <f>VLOOKUP(G1071,'[2]Seguimiento WOS TROV'!$H:$L,5,0)</f>
        <v>2</v>
      </c>
      <c r="K1071" s="116">
        <f>VLOOKUP(G1071,'[2]Seguimiento WOS TROV'!$H:$M,6,0)</f>
        <v>0</v>
      </c>
      <c r="L1071" s="116">
        <f>VLOOKUP(G1071,'[2]Seguimiento WOS TROV'!$H:$N,7,0)</f>
        <v>0</v>
      </c>
      <c r="M1071" s="116">
        <f>VLOOKUP(G1071,'[2]Seguimiento WOS TROV'!$H:$O,8,0)</f>
        <v>0</v>
      </c>
      <c r="N1071" s="125">
        <f t="shared" si="101"/>
        <v>0</v>
      </c>
      <c r="O1071" s="281">
        <f t="shared" si="102"/>
        <v>0</v>
      </c>
      <c r="P1071" s="269">
        <v>47.3</v>
      </c>
      <c r="Q1071" s="270">
        <f t="shared" si="103"/>
        <v>0</v>
      </c>
      <c r="R1071" s="119">
        <v>45653</v>
      </c>
      <c r="S1071" s="119"/>
      <c r="T1071" s="117">
        <f t="shared" si="105"/>
        <v>45656</v>
      </c>
      <c r="U1071" s="117">
        <f t="shared" si="104"/>
        <v>45657</v>
      </c>
      <c r="V1071" s="117" t="s">
        <v>560</v>
      </c>
      <c r="W1071" s="162" t="s">
        <v>561</v>
      </c>
      <c r="X1071" s="162" t="s">
        <v>561</v>
      </c>
      <c r="Y1071" s="162"/>
      <c r="Z1071" s="108"/>
      <c r="AA1071" s="108"/>
      <c r="AB1071" s="110"/>
      <c r="AC1071" s="118"/>
    </row>
    <row r="1072" spans="1:29" s="126" customFormat="1" ht="10.5" x14ac:dyDescent="0.2">
      <c r="A1072" s="284" t="str">
        <f t="shared" si="100"/>
        <v>L50-I-12-12-30-80-MULT-9X9POUS271587</v>
      </c>
      <c r="B1072" s="365">
        <v>45644</v>
      </c>
      <c r="C1072" s="120" t="s">
        <v>288</v>
      </c>
      <c r="D1072" s="278" t="s">
        <v>361</v>
      </c>
      <c r="E1072" s="108" t="s">
        <v>87</v>
      </c>
      <c r="F1072" s="108" t="s">
        <v>1822</v>
      </c>
      <c r="G1072" s="108">
        <v>30851198</v>
      </c>
      <c r="H1072" s="183">
        <v>0</v>
      </c>
      <c r="I1072" s="287">
        <v>3</v>
      </c>
      <c r="J1072" s="111">
        <f>VLOOKUP(G1072,'[2]Seguimiento WOS TROV'!$H:$L,5,0)</f>
        <v>3</v>
      </c>
      <c r="K1072" s="116">
        <f>VLOOKUP(G1072,'[2]Seguimiento WOS TROV'!$H:$M,6,0)</f>
        <v>0</v>
      </c>
      <c r="L1072" s="116">
        <f>VLOOKUP(G1072,'[2]Seguimiento WOS TROV'!$H:$N,7,0)</f>
        <v>0</v>
      </c>
      <c r="M1072" s="116">
        <f>VLOOKUP(G1072,'[2]Seguimiento WOS TROV'!$H:$O,8,0)</f>
        <v>0</v>
      </c>
      <c r="N1072" s="125">
        <f t="shared" si="101"/>
        <v>0</v>
      </c>
      <c r="O1072" s="281">
        <f t="shared" si="102"/>
        <v>0</v>
      </c>
      <c r="P1072" s="269">
        <v>48.78</v>
      </c>
      <c r="Q1072" s="270">
        <f t="shared" si="103"/>
        <v>0</v>
      </c>
      <c r="R1072" s="119">
        <v>45653</v>
      </c>
      <c r="S1072" s="119"/>
      <c r="T1072" s="117">
        <f t="shared" si="105"/>
        <v>45656</v>
      </c>
      <c r="U1072" s="117">
        <f t="shared" si="104"/>
        <v>45657</v>
      </c>
      <c r="V1072" s="117" t="s">
        <v>560</v>
      </c>
      <c r="W1072" s="162" t="s">
        <v>561</v>
      </c>
      <c r="X1072" s="162" t="s">
        <v>561</v>
      </c>
      <c r="Y1072" s="162"/>
      <c r="Z1072" s="108"/>
      <c r="AA1072" s="108"/>
      <c r="AB1072" s="110"/>
      <c r="AC1072" s="118"/>
    </row>
    <row r="1073" spans="1:29" s="126" customFormat="1" ht="10.5" x14ac:dyDescent="0.2">
      <c r="A1073" s="284" t="str">
        <f t="shared" si="100"/>
        <v>L50-I-12-12-35-80-MULT-ASYMPOUS271589</v>
      </c>
      <c r="B1073" s="365">
        <v>45644</v>
      </c>
      <c r="C1073" s="120" t="s">
        <v>2382</v>
      </c>
      <c r="D1073" s="278" t="s">
        <v>361</v>
      </c>
      <c r="E1073" s="108" t="s">
        <v>87</v>
      </c>
      <c r="F1073" s="108" t="s">
        <v>1741</v>
      </c>
      <c r="G1073" s="108">
        <v>30851199</v>
      </c>
      <c r="H1073" s="183">
        <v>0</v>
      </c>
      <c r="I1073" s="287">
        <v>7</v>
      </c>
      <c r="J1073" s="111">
        <f>VLOOKUP(G1073,'[2]Seguimiento WOS TROV'!$H:$L,5,0)</f>
        <v>7</v>
      </c>
      <c r="K1073" s="116">
        <f>VLOOKUP(G1073,'[2]Seguimiento WOS TROV'!$H:$M,6,0)</f>
        <v>0</v>
      </c>
      <c r="L1073" s="116">
        <f>VLOOKUP(G1073,'[2]Seguimiento WOS TROV'!$H:$N,7,0)</f>
        <v>0</v>
      </c>
      <c r="M1073" s="116">
        <f>VLOOKUP(G1073,'[2]Seguimiento WOS TROV'!$H:$O,8,0)</f>
        <v>0</v>
      </c>
      <c r="N1073" s="125">
        <f t="shared" si="101"/>
        <v>0</v>
      </c>
      <c r="O1073" s="281">
        <f t="shared" si="102"/>
        <v>0</v>
      </c>
      <c r="P1073" s="269">
        <v>47.4</v>
      </c>
      <c r="Q1073" s="270">
        <f t="shared" si="103"/>
        <v>0</v>
      </c>
      <c r="R1073" s="119">
        <v>45653</v>
      </c>
      <c r="S1073" s="119"/>
      <c r="T1073" s="117">
        <f t="shared" si="105"/>
        <v>45656</v>
      </c>
      <c r="U1073" s="117">
        <f t="shared" si="104"/>
        <v>45657</v>
      </c>
      <c r="V1073" s="117" t="s">
        <v>560</v>
      </c>
      <c r="W1073" s="162" t="s">
        <v>561</v>
      </c>
      <c r="X1073" s="162" t="s">
        <v>561</v>
      </c>
      <c r="Y1073" s="162"/>
      <c r="Z1073" s="108"/>
      <c r="AA1073" s="108"/>
      <c r="AB1073" s="110"/>
      <c r="AC1073" s="118"/>
    </row>
    <row r="1074" spans="1:29" s="126" customFormat="1" ht="10.5" x14ac:dyDescent="0.2">
      <c r="A1074" s="284" t="str">
        <f t="shared" si="100"/>
        <v>L50-I-12-12-27-90-MULT-25X25POUS271635</v>
      </c>
      <c r="B1074" s="365">
        <v>45644</v>
      </c>
      <c r="C1074" s="120" t="s">
        <v>1638</v>
      </c>
      <c r="D1074" s="278" t="s">
        <v>361</v>
      </c>
      <c r="E1074" s="108" t="s">
        <v>87</v>
      </c>
      <c r="F1074" s="108" t="s">
        <v>1842</v>
      </c>
      <c r="G1074" s="108">
        <v>30851201</v>
      </c>
      <c r="H1074" s="183">
        <v>0</v>
      </c>
      <c r="I1074" s="287">
        <v>6</v>
      </c>
      <c r="J1074" s="111">
        <f>VLOOKUP(G1074,'[2]Seguimiento WOS TROV'!$H:$L,5,0)</f>
        <v>6</v>
      </c>
      <c r="K1074" s="116">
        <f>VLOOKUP(G1074,'[2]Seguimiento WOS TROV'!$H:$M,6,0)</f>
        <v>0</v>
      </c>
      <c r="L1074" s="116">
        <f>VLOOKUP(G1074,'[2]Seguimiento WOS TROV'!$H:$N,7,0)</f>
        <v>0</v>
      </c>
      <c r="M1074" s="116">
        <f>VLOOKUP(G1074,'[2]Seguimiento WOS TROV'!$H:$O,8,0)</f>
        <v>0</v>
      </c>
      <c r="N1074" s="125">
        <f t="shared" si="101"/>
        <v>0</v>
      </c>
      <c r="O1074" s="281">
        <f t="shared" si="102"/>
        <v>0</v>
      </c>
      <c r="P1074" s="269">
        <v>47.3</v>
      </c>
      <c r="Q1074" s="270">
        <f t="shared" si="103"/>
        <v>0</v>
      </c>
      <c r="R1074" s="119">
        <v>45653</v>
      </c>
      <c r="S1074" s="119"/>
      <c r="T1074" s="117">
        <f t="shared" si="105"/>
        <v>45656</v>
      </c>
      <c r="U1074" s="117">
        <f t="shared" si="104"/>
        <v>45657</v>
      </c>
      <c r="V1074" s="117" t="s">
        <v>560</v>
      </c>
      <c r="W1074" s="162" t="s">
        <v>561</v>
      </c>
      <c r="X1074" s="162" t="s">
        <v>561</v>
      </c>
      <c r="Y1074" s="162"/>
      <c r="Z1074" s="108"/>
      <c r="AA1074" s="108"/>
      <c r="AB1074" s="110"/>
      <c r="AC1074" s="118"/>
    </row>
    <row r="1075" spans="1:29" s="126" customFormat="1" ht="10.5" x14ac:dyDescent="0.2">
      <c r="A1075" s="284" t="str">
        <f t="shared" si="100"/>
        <v>L50-E-12-08-40-80-MULT-9X9POUS271627</v>
      </c>
      <c r="B1075" s="365">
        <v>45644</v>
      </c>
      <c r="C1075" s="120" t="s">
        <v>2362</v>
      </c>
      <c r="D1075" s="278" t="s">
        <v>362</v>
      </c>
      <c r="E1075" s="108" t="s">
        <v>87</v>
      </c>
      <c r="F1075" s="108" t="s">
        <v>2452</v>
      </c>
      <c r="G1075" s="108">
        <v>30851202</v>
      </c>
      <c r="H1075" s="183">
        <v>0</v>
      </c>
      <c r="I1075" s="287">
        <v>2</v>
      </c>
      <c r="J1075" s="111">
        <f>VLOOKUP(G1075,'[2]Seguimiento WOS TROV'!$H:$L,5,0)</f>
        <v>2</v>
      </c>
      <c r="K1075" s="116">
        <f>VLOOKUP(G1075,'[2]Seguimiento WOS TROV'!$H:$M,6,0)</f>
        <v>0</v>
      </c>
      <c r="L1075" s="116">
        <f>VLOOKUP(G1075,'[2]Seguimiento WOS TROV'!$H:$N,7,0)</f>
        <v>0</v>
      </c>
      <c r="M1075" s="116">
        <f>VLOOKUP(G1075,'[2]Seguimiento WOS TROV'!$H:$O,8,0)</f>
        <v>0</v>
      </c>
      <c r="N1075" s="125">
        <f t="shared" si="101"/>
        <v>0</v>
      </c>
      <c r="O1075" s="281">
        <f t="shared" si="102"/>
        <v>0</v>
      </c>
      <c r="P1075" s="269">
        <v>48.6</v>
      </c>
      <c r="Q1075" s="270">
        <f t="shared" si="103"/>
        <v>0</v>
      </c>
      <c r="R1075" s="119">
        <v>45653</v>
      </c>
      <c r="S1075" s="119"/>
      <c r="T1075" s="117">
        <f t="shared" si="105"/>
        <v>45656</v>
      </c>
      <c r="U1075" s="117">
        <f t="shared" si="104"/>
        <v>45657</v>
      </c>
      <c r="V1075" s="117" t="s">
        <v>560</v>
      </c>
      <c r="W1075" s="162" t="s">
        <v>561</v>
      </c>
      <c r="X1075" s="162" t="s">
        <v>561</v>
      </c>
      <c r="Y1075" s="162"/>
      <c r="Z1075" s="108"/>
      <c r="AA1075" s="108"/>
      <c r="AB1075" s="110"/>
      <c r="AC1075" s="118"/>
    </row>
    <row r="1076" spans="1:29" s="126" customFormat="1" ht="10.5" x14ac:dyDescent="0.2">
      <c r="A1076" s="284" t="str">
        <f t="shared" si="100"/>
        <v>L50-I-12-12-35-80-MULT-ASYMPOUS271668</v>
      </c>
      <c r="B1076" s="365">
        <v>45644</v>
      </c>
      <c r="C1076" s="120" t="s">
        <v>2382</v>
      </c>
      <c r="D1076" s="278" t="s">
        <v>361</v>
      </c>
      <c r="E1076" s="108" t="s">
        <v>87</v>
      </c>
      <c r="F1076" s="108" t="s">
        <v>2006</v>
      </c>
      <c r="G1076" s="108">
        <v>30851203</v>
      </c>
      <c r="H1076" s="183">
        <v>0</v>
      </c>
      <c r="I1076" s="287">
        <v>1</v>
      </c>
      <c r="J1076" s="111">
        <f>VLOOKUP(G1076,'[2]Seguimiento WOS TROV'!$H:$L,5,0)</f>
        <v>1</v>
      </c>
      <c r="K1076" s="116">
        <f>VLOOKUP(G1076,'[2]Seguimiento WOS TROV'!$H:$M,6,0)</f>
        <v>0</v>
      </c>
      <c r="L1076" s="116">
        <f>VLOOKUP(G1076,'[2]Seguimiento WOS TROV'!$H:$N,7,0)</f>
        <v>0</v>
      </c>
      <c r="M1076" s="116">
        <f>VLOOKUP(G1076,'[2]Seguimiento WOS TROV'!$H:$O,8,0)</f>
        <v>0</v>
      </c>
      <c r="N1076" s="125">
        <f t="shared" si="101"/>
        <v>0</v>
      </c>
      <c r="O1076" s="281">
        <f t="shared" si="102"/>
        <v>0</v>
      </c>
      <c r="P1076" s="269">
        <v>47.4</v>
      </c>
      <c r="Q1076" s="270">
        <f t="shared" si="103"/>
        <v>0</v>
      </c>
      <c r="R1076" s="119">
        <v>45653</v>
      </c>
      <c r="S1076" s="119"/>
      <c r="T1076" s="117">
        <f t="shared" si="105"/>
        <v>45656</v>
      </c>
      <c r="U1076" s="117">
        <f t="shared" si="104"/>
        <v>45657</v>
      </c>
      <c r="V1076" s="117" t="s">
        <v>560</v>
      </c>
      <c r="W1076" s="162" t="s">
        <v>561</v>
      </c>
      <c r="X1076" s="162" t="s">
        <v>561</v>
      </c>
      <c r="Y1076" s="162"/>
      <c r="Z1076" s="108"/>
      <c r="AA1076" s="108"/>
      <c r="AB1076" s="110"/>
      <c r="AC1076" s="118"/>
    </row>
    <row r="1077" spans="1:29" s="126" customFormat="1" ht="10.5" x14ac:dyDescent="0.2">
      <c r="A1077" s="284" t="str">
        <f t="shared" si="100"/>
        <v>L35-I-48-04-30-80-MULT-120POUS271749</v>
      </c>
      <c r="B1077" s="365">
        <v>45644</v>
      </c>
      <c r="C1077" s="120" t="s">
        <v>114</v>
      </c>
      <c r="D1077" s="278" t="s">
        <v>364</v>
      </c>
      <c r="E1077" s="108" t="s">
        <v>87</v>
      </c>
      <c r="F1077" s="108" t="s">
        <v>2453</v>
      </c>
      <c r="G1077" s="108">
        <v>30851205</v>
      </c>
      <c r="H1077" s="183">
        <v>0</v>
      </c>
      <c r="I1077" s="287">
        <v>1</v>
      </c>
      <c r="J1077" s="111">
        <f>VLOOKUP(G1077,'[2]Seguimiento WOS TROV'!$H:$L,5,0)</f>
        <v>1</v>
      </c>
      <c r="K1077" s="116">
        <f>VLOOKUP(G1077,'[2]Seguimiento WOS TROV'!$H:$M,6,0)</f>
        <v>0</v>
      </c>
      <c r="L1077" s="116">
        <f>VLOOKUP(G1077,'[2]Seguimiento WOS TROV'!$H:$N,7,0)</f>
        <v>0</v>
      </c>
      <c r="M1077" s="116">
        <f>VLOOKUP(G1077,'[2]Seguimiento WOS TROV'!$H:$O,8,0)</f>
        <v>0</v>
      </c>
      <c r="N1077" s="125">
        <f t="shared" si="101"/>
        <v>0</v>
      </c>
      <c r="O1077" s="281">
        <f t="shared" si="102"/>
        <v>0</v>
      </c>
      <c r="P1077" s="269">
        <v>98.95</v>
      </c>
      <c r="Q1077" s="270">
        <f t="shared" si="103"/>
        <v>0</v>
      </c>
      <c r="R1077" s="119">
        <v>45653</v>
      </c>
      <c r="S1077" s="119"/>
      <c r="T1077" s="117">
        <f t="shared" si="105"/>
        <v>45656</v>
      </c>
      <c r="U1077" s="117">
        <f t="shared" si="104"/>
        <v>45657</v>
      </c>
      <c r="V1077" s="117" t="s">
        <v>560</v>
      </c>
      <c r="W1077" s="162" t="s">
        <v>561</v>
      </c>
      <c r="X1077" s="162" t="s">
        <v>561</v>
      </c>
      <c r="Y1077" s="162"/>
      <c r="Z1077" s="108"/>
      <c r="AA1077" s="108"/>
      <c r="AB1077" s="110"/>
      <c r="AC1077" s="118"/>
    </row>
    <row r="1078" spans="1:29" s="126" customFormat="1" ht="10.5" x14ac:dyDescent="0.2">
      <c r="A1078" s="284" t="str">
        <f t="shared" si="100"/>
        <v>L35-I-48-12-35-90-MULT-120POUS271765</v>
      </c>
      <c r="B1078" s="365">
        <v>45644</v>
      </c>
      <c r="C1078" s="120" t="s">
        <v>1654</v>
      </c>
      <c r="D1078" s="278" t="s">
        <v>364</v>
      </c>
      <c r="E1078" s="108" t="s">
        <v>87</v>
      </c>
      <c r="F1078" s="108" t="s">
        <v>2456</v>
      </c>
      <c r="G1078" s="108">
        <v>30851208</v>
      </c>
      <c r="H1078" s="183">
        <v>0</v>
      </c>
      <c r="I1078" s="287">
        <v>6</v>
      </c>
      <c r="J1078" s="111">
        <f>VLOOKUP(G1078,'[2]Seguimiento WOS TROV'!$H:$L,5,0)</f>
        <v>6</v>
      </c>
      <c r="K1078" s="116">
        <f>VLOOKUP(G1078,'[2]Seguimiento WOS TROV'!$H:$M,6,0)</f>
        <v>0</v>
      </c>
      <c r="L1078" s="116">
        <f>VLOOKUP(G1078,'[2]Seguimiento WOS TROV'!$H:$N,7,0)</f>
        <v>0</v>
      </c>
      <c r="M1078" s="116">
        <f>VLOOKUP(G1078,'[2]Seguimiento WOS TROV'!$H:$O,8,0)</f>
        <v>0</v>
      </c>
      <c r="N1078" s="125">
        <f t="shared" si="101"/>
        <v>0</v>
      </c>
      <c r="O1078" s="281">
        <f t="shared" si="102"/>
        <v>0</v>
      </c>
      <c r="P1078" s="269">
        <v>116.45</v>
      </c>
      <c r="Q1078" s="270">
        <f t="shared" si="103"/>
        <v>0</v>
      </c>
      <c r="R1078" s="119">
        <v>45653</v>
      </c>
      <c r="S1078" s="119"/>
      <c r="T1078" s="117">
        <f t="shared" si="105"/>
        <v>45656</v>
      </c>
      <c r="U1078" s="117">
        <f t="shared" si="104"/>
        <v>45657</v>
      </c>
      <c r="V1078" s="117" t="s">
        <v>560</v>
      </c>
      <c r="W1078" s="162" t="s">
        <v>561</v>
      </c>
      <c r="X1078" s="162" t="s">
        <v>561</v>
      </c>
      <c r="Y1078" s="162"/>
      <c r="Z1078" s="108"/>
      <c r="AA1078" s="108"/>
      <c r="AB1078" s="110"/>
      <c r="AC1078" s="118"/>
    </row>
    <row r="1079" spans="1:29" s="126" customFormat="1" ht="10.5" x14ac:dyDescent="0.2">
      <c r="A1079" s="284" t="str">
        <f t="shared" si="100"/>
        <v>L35-I-12-04-27-80-MULT-120POUS271806</v>
      </c>
      <c r="B1079" s="365">
        <v>45644</v>
      </c>
      <c r="C1079" s="120" t="s">
        <v>1650</v>
      </c>
      <c r="D1079" s="278" t="s">
        <v>360</v>
      </c>
      <c r="E1079" s="108" t="s">
        <v>87</v>
      </c>
      <c r="F1079" s="108" t="s">
        <v>2459</v>
      </c>
      <c r="G1079" s="108">
        <v>30851211</v>
      </c>
      <c r="H1079" s="183">
        <v>0</v>
      </c>
      <c r="I1079" s="287">
        <v>14</v>
      </c>
      <c r="J1079" s="111">
        <f>VLOOKUP(G1079,'[2]Seguimiento WOS TROV'!$H:$L,5,0)</f>
        <v>14</v>
      </c>
      <c r="K1079" s="116">
        <f>VLOOKUP(G1079,'[2]Seguimiento WOS TROV'!$H:$M,6,0)</f>
        <v>0</v>
      </c>
      <c r="L1079" s="116">
        <f>VLOOKUP(G1079,'[2]Seguimiento WOS TROV'!$H:$N,7,0)</f>
        <v>0</v>
      </c>
      <c r="M1079" s="116">
        <f>VLOOKUP(G1079,'[2]Seguimiento WOS TROV'!$H:$O,8,0)</f>
        <v>0</v>
      </c>
      <c r="N1079" s="125">
        <f t="shared" si="101"/>
        <v>0</v>
      </c>
      <c r="O1079" s="281">
        <f t="shared" si="102"/>
        <v>0</v>
      </c>
      <c r="P1079" s="269">
        <v>0</v>
      </c>
      <c r="Q1079" s="270">
        <f t="shared" si="103"/>
        <v>0</v>
      </c>
      <c r="R1079" s="119">
        <v>45653</v>
      </c>
      <c r="S1079" s="119"/>
      <c r="T1079" s="117">
        <f t="shared" si="105"/>
        <v>45656</v>
      </c>
      <c r="U1079" s="117">
        <f t="shared" si="104"/>
        <v>45657</v>
      </c>
      <c r="V1079" s="117" t="s">
        <v>560</v>
      </c>
      <c r="W1079" s="162" t="s">
        <v>561</v>
      </c>
      <c r="X1079" s="162" t="s">
        <v>561</v>
      </c>
      <c r="Y1079" s="162"/>
      <c r="Z1079" s="108"/>
      <c r="AA1079" s="108"/>
      <c r="AB1079" s="110"/>
      <c r="AC1079" s="118"/>
    </row>
    <row r="1080" spans="1:29" s="126" customFormat="1" ht="10.5" x14ac:dyDescent="0.2">
      <c r="A1080" s="284" t="str">
        <f t="shared" si="100"/>
        <v>L35-I-48-04-40-80-MULT-120POUS271819</v>
      </c>
      <c r="B1080" s="365">
        <v>45644</v>
      </c>
      <c r="C1080" s="120" t="s">
        <v>115</v>
      </c>
      <c r="D1080" s="278" t="s">
        <v>364</v>
      </c>
      <c r="E1080" s="108" t="s">
        <v>87</v>
      </c>
      <c r="F1080" s="108" t="s">
        <v>2460</v>
      </c>
      <c r="G1080" s="108">
        <v>30851212</v>
      </c>
      <c r="H1080" s="183">
        <v>0</v>
      </c>
      <c r="I1080" s="287">
        <v>20</v>
      </c>
      <c r="J1080" s="111">
        <f>VLOOKUP(G1080,'[2]Seguimiento WOS TROV'!$H:$L,5,0)</f>
        <v>20</v>
      </c>
      <c r="K1080" s="116">
        <f>VLOOKUP(G1080,'[2]Seguimiento WOS TROV'!$H:$M,6,0)</f>
        <v>0</v>
      </c>
      <c r="L1080" s="116">
        <f>VLOOKUP(G1080,'[2]Seguimiento WOS TROV'!$H:$N,7,0)</f>
        <v>0</v>
      </c>
      <c r="M1080" s="116">
        <f>VLOOKUP(G1080,'[2]Seguimiento WOS TROV'!$H:$O,8,0)</f>
        <v>0</v>
      </c>
      <c r="N1080" s="125">
        <f t="shared" si="101"/>
        <v>0</v>
      </c>
      <c r="O1080" s="281">
        <f t="shared" si="102"/>
        <v>0</v>
      </c>
      <c r="P1080" s="269">
        <v>101.71</v>
      </c>
      <c r="Q1080" s="270">
        <f t="shared" si="103"/>
        <v>0</v>
      </c>
      <c r="R1080" s="119">
        <v>45653</v>
      </c>
      <c r="S1080" s="119"/>
      <c r="T1080" s="117">
        <f t="shared" si="105"/>
        <v>45656</v>
      </c>
      <c r="U1080" s="117">
        <f t="shared" si="104"/>
        <v>45657</v>
      </c>
      <c r="V1080" s="117" t="s">
        <v>560</v>
      </c>
      <c r="W1080" s="162" t="s">
        <v>561</v>
      </c>
      <c r="X1080" s="162" t="s">
        <v>561</v>
      </c>
      <c r="Y1080" s="162"/>
      <c r="Z1080" s="108"/>
      <c r="AA1080" s="108"/>
      <c r="AB1080" s="110"/>
      <c r="AC1080" s="118"/>
    </row>
    <row r="1081" spans="1:29" s="126" customFormat="1" ht="10.5" x14ac:dyDescent="0.2">
      <c r="A1081" s="284" t="str">
        <f t="shared" si="100"/>
        <v>L35-I-12-04-40-80-MULT-120POUS271819</v>
      </c>
      <c r="B1081" s="365">
        <v>45644</v>
      </c>
      <c r="C1081" s="120" t="s">
        <v>1974</v>
      </c>
      <c r="D1081" s="278" t="s">
        <v>360</v>
      </c>
      <c r="E1081" s="108" t="s">
        <v>87</v>
      </c>
      <c r="F1081" s="108" t="s">
        <v>2460</v>
      </c>
      <c r="G1081" s="108">
        <v>30851213</v>
      </c>
      <c r="H1081" s="183">
        <v>0</v>
      </c>
      <c r="I1081" s="287">
        <v>12</v>
      </c>
      <c r="J1081" s="111">
        <f>VLOOKUP(G1081,'[2]Seguimiento WOS TROV'!$H:$L,5,0)</f>
        <v>12</v>
      </c>
      <c r="K1081" s="116">
        <f>VLOOKUP(G1081,'[2]Seguimiento WOS TROV'!$H:$M,6,0)</f>
        <v>0</v>
      </c>
      <c r="L1081" s="116">
        <f>VLOOKUP(G1081,'[2]Seguimiento WOS TROV'!$H:$N,7,0)</f>
        <v>0</v>
      </c>
      <c r="M1081" s="116">
        <f>VLOOKUP(G1081,'[2]Seguimiento WOS TROV'!$H:$O,8,0)</f>
        <v>0</v>
      </c>
      <c r="N1081" s="125">
        <f t="shared" si="101"/>
        <v>0</v>
      </c>
      <c r="O1081" s="281">
        <f t="shared" si="102"/>
        <v>0</v>
      </c>
      <c r="P1081" s="269">
        <v>38.020000000000003</v>
      </c>
      <c r="Q1081" s="270">
        <f t="shared" si="103"/>
        <v>0</v>
      </c>
      <c r="R1081" s="119">
        <v>45653</v>
      </c>
      <c r="S1081" s="119"/>
      <c r="T1081" s="117">
        <f t="shared" si="105"/>
        <v>45656</v>
      </c>
      <c r="U1081" s="117">
        <f t="shared" si="104"/>
        <v>45657</v>
      </c>
      <c r="V1081" s="117" t="s">
        <v>560</v>
      </c>
      <c r="W1081" s="162" t="s">
        <v>561</v>
      </c>
      <c r="X1081" s="162" t="s">
        <v>561</v>
      </c>
      <c r="Y1081" s="162"/>
      <c r="Z1081" s="108"/>
      <c r="AA1081" s="108"/>
      <c r="AB1081" s="110"/>
      <c r="AC1081" s="118"/>
    </row>
    <row r="1082" spans="1:29" s="126" customFormat="1" ht="10.5" x14ac:dyDescent="0.2">
      <c r="A1082" s="284" t="str">
        <f t="shared" si="100"/>
        <v>L50-I-48-06-30-80-MULT-15X65POUS271823</v>
      </c>
      <c r="B1082" s="365">
        <v>45644</v>
      </c>
      <c r="C1082" s="120" t="s">
        <v>2466</v>
      </c>
      <c r="D1082" s="278" t="s">
        <v>365</v>
      </c>
      <c r="E1082" s="108" t="s">
        <v>87</v>
      </c>
      <c r="F1082" s="108" t="s">
        <v>2467</v>
      </c>
      <c r="G1082" s="108">
        <v>30851219</v>
      </c>
      <c r="H1082" s="183">
        <v>0</v>
      </c>
      <c r="I1082" s="287">
        <v>6</v>
      </c>
      <c r="J1082" s="111">
        <f>VLOOKUP(G1082,'[2]Seguimiento WOS TROV'!$H:$L,5,0)</f>
        <v>6</v>
      </c>
      <c r="K1082" s="116">
        <f>VLOOKUP(G1082,'[2]Seguimiento WOS TROV'!$H:$M,6,0)</f>
        <v>0</v>
      </c>
      <c r="L1082" s="116">
        <f>VLOOKUP(G1082,'[2]Seguimiento WOS TROV'!$H:$N,7,0)</f>
        <v>0</v>
      </c>
      <c r="M1082" s="116">
        <f>VLOOKUP(G1082,'[2]Seguimiento WOS TROV'!$H:$O,8,0)</f>
        <v>0</v>
      </c>
      <c r="N1082" s="125">
        <f t="shared" si="101"/>
        <v>0</v>
      </c>
      <c r="O1082" s="281">
        <f t="shared" si="102"/>
        <v>0</v>
      </c>
      <c r="P1082" s="269">
        <v>130.75</v>
      </c>
      <c r="Q1082" s="270">
        <f t="shared" si="103"/>
        <v>0</v>
      </c>
      <c r="R1082" s="119">
        <v>45653</v>
      </c>
      <c r="S1082" s="119"/>
      <c r="T1082" s="117">
        <f t="shared" si="105"/>
        <v>45656</v>
      </c>
      <c r="U1082" s="117">
        <f t="shared" si="104"/>
        <v>45657</v>
      </c>
      <c r="V1082" s="117" t="s">
        <v>560</v>
      </c>
      <c r="W1082" s="162" t="s">
        <v>561</v>
      </c>
      <c r="X1082" s="162" t="s">
        <v>585</v>
      </c>
      <c r="Y1082" s="162"/>
      <c r="Z1082" s="108"/>
      <c r="AA1082" s="108"/>
      <c r="AB1082" s="110"/>
      <c r="AC1082" s="118"/>
    </row>
    <row r="1083" spans="1:29" s="126" customFormat="1" ht="10.5" x14ac:dyDescent="0.2">
      <c r="A1083" s="284" t="str">
        <f t="shared" si="100"/>
        <v>L50-I-12-04-27-90-MULT-25X45POUS271660</v>
      </c>
      <c r="B1083" s="365">
        <v>45652</v>
      </c>
      <c r="C1083" s="120" t="s">
        <v>2374</v>
      </c>
      <c r="D1083" s="278" t="s">
        <v>361</v>
      </c>
      <c r="E1083" s="108" t="s">
        <v>87</v>
      </c>
      <c r="F1083" s="108" t="s">
        <v>2532</v>
      </c>
      <c r="G1083" s="108">
        <v>30851276</v>
      </c>
      <c r="H1083" s="183">
        <v>0</v>
      </c>
      <c r="I1083" s="287">
        <v>10</v>
      </c>
      <c r="J1083" s="111">
        <f>VLOOKUP(G1083,'[2]Seguimiento WOS TROV'!$H:$L,5,0)</f>
        <v>10</v>
      </c>
      <c r="K1083" s="116">
        <f>VLOOKUP(G1083,'[2]Seguimiento WOS TROV'!$H:$M,6,0)</f>
        <v>0</v>
      </c>
      <c r="L1083" s="116">
        <f>VLOOKUP(G1083,'[2]Seguimiento WOS TROV'!$H:$N,7,0)</f>
        <v>0</v>
      </c>
      <c r="M1083" s="116">
        <f>VLOOKUP(G1083,'[2]Seguimiento WOS TROV'!$H:$O,8,0)</f>
        <v>0</v>
      </c>
      <c r="N1083" s="125">
        <f t="shared" si="101"/>
        <v>0</v>
      </c>
      <c r="O1083" s="281">
        <f t="shared" si="102"/>
        <v>0</v>
      </c>
      <c r="P1083" s="269">
        <v>46.88</v>
      </c>
      <c r="Q1083" s="270">
        <f t="shared" si="103"/>
        <v>0</v>
      </c>
      <c r="R1083" s="119">
        <v>45656</v>
      </c>
      <c r="S1083" s="119"/>
      <c r="T1083" s="117">
        <f t="shared" si="105"/>
        <v>45657</v>
      </c>
      <c r="U1083" s="117">
        <f t="shared" si="104"/>
        <v>45658</v>
      </c>
      <c r="V1083" s="117" t="s">
        <v>560</v>
      </c>
      <c r="W1083" s="162" t="s">
        <v>561</v>
      </c>
      <c r="X1083" s="162" t="s">
        <v>561</v>
      </c>
      <c r="Y1083" s="162"/>
      <c r="Z1083" s="108"/>
      <c r="AA1083" s="108"/>
      <c r="AB1083" s="110"/>
      <c r="AC1083" s="118"/>
    </row>
    <row r="1084" spans="1:29" s="126" customFormat="1" ht="10.5" x14ac:dyDescent="0.2">
      <c r="A1084" s="284" t="str">
        <f t="shared" si="100"/>
        <v>L50-I-12-08-30-90-MULT-25X75POUS271701</v>
      </c>
      <c r="B1084" s="365">
        <v>45652</v>
      </c>
      <c r="C1084" s="120" t="s">
        <v>715</v>
      </c>
      <c r="D1084" s="278" t="s">
        <v>361</v>
      </c>
      <c r="E1084" s="108" t="s">
        <v>87</v>
      </c>
      <c r="F1084" s="108" t="s">
        <v>2533</v>
      </c>
      <c r="G1084" s="108">
        <v>30851277</v>
      </c>
      <c r="H1084" s="183">
        <v>0</v>
      </c>
      <c r="I1084" s="287">
        <v>1</v>
      </c>
      <c r="J1084" s="111">
        <f>VLOOKUP(G1084,'[2]Seguimiento WOS TROV'!$H:$L,5,0)</f>
        <v>1</v>
      </c>
      <c r="K1084" s="116">
        <f>VLOOKUP(G1084,'[2]Seguimiento WOS TROV'!$H:$M,6,0)</f>
        <v>0</v>
      </c>
      <c r="L1084" s="116">
        <f>VLOOKUP(G1084,'[2]Seguimiento WOS TROV'!$H:$N,7,0)</f>
        <v>0</v>
      </c>
      <c r="M1084" s="116">
        <f>VLOOKUP(G1084,'[2]Seguimiento WOS TROV'!$H:$O,8,0)</f>
        <v>0</v>
      </c>
      <c r="N1084" s="125">
        <f t="shared" si="101"/>
        <v>0</v>
      </c>
      <c r="O1084" s="281">
        <f t="shared" si="102"/>
        <v>0</v>
      </c>
      <c r="P1084" s="269">
        <v>46.88</v>
      </c>
      <c r="Q1084" s="270">
        <f t="shared" si="103"/>
        <v>0</v>
      </c>
      <c r="R1084" s="119">
        <v>45656</v>
      </c>
      <c r="S1084" s="119"/>
      <c r="T1084" s="117">
        <f t="shared" si="105"/>
        <v>45657</v>
      </c>
      <c r="U1084" s="117">
        <f t="shared" si="104"/>
        <v>45658</v>
      </c>
      <c r="V1084" s="117" t="s">
        <v>560</v>
      </c>
      <c r="W1084" s="162" t="s">
        <v>561</v>
      </c>
      <c r="X1084" s="162" t="s">
        <v>561</v>
      </c>
      <c r="Y1084" s="162"/>
      <c r="Z1084" s="108"/>
      <c r="AA1084" s="108"/>
      <c r="AB1084" s="110"/>
      <c r="AC1084" s="118"/>
    </row>
    <row r="1085" spans="1:29" s="126" customFormat="1" ht="10.5" x14ac:dyDescent="0.2">
      <c r="A1085" s="284" t="str">
        <f t="shared" si="100"/>
        <v>L50-E-12-04-35-90-MULT-120POUS271703</v>
      </c>
      <c r="B1085" s="365">
        <v>45652</v>
      </c>
      <c r="C1085" s="120" t="s">
        <v>2359</v>
      </c>
      <c r="D1085" s="278" t="s">
        <v>362</v>
      </c>
      <c r="E1085" s="108" t="s">
        <v>87</v>
      </c>
      <c r="F1085" s="108" t="s">
        <v>1991</v>
      </c>
      <c r="G1085" s="108">
        <v>30851278</v>
      </c>
      <c r="H1085" s="183">
        <v>0</v>
      </c>
      <c r="I1085" s="287">
        <v>2</v>
      </c>
      <c r="J1085" s="111">
        <f>VLOOKUP(G1085,'[2]Seguimiento WOS TROV'!$H:$L,5,0)</f>
        <v>2</v>
      </c>
      <c r="K1085" s="116">
        <f>VLOOKUP(G1085,'[2]Seguimiento WOS TROV'!$H:$M,6,0)</f>
        <v>0</v>
      </c>
      <c r="L1085" s="116">
        <f>VLOOKUP(G1085,'[2]Seguimiento WOS TROV'!$H:$N,7,0)</f>
        <v>0</v>
      </c>
      <c r="M1085" s="116">
        <f>VLOOKUP(G1085,'[2]Seguimiento WOS TROV'!$H:$O,8,0)</f>
        <v>0</v>
      </c>
      <c r="N1085" s="125">
        <f t="shared" si="101"/>
        <v>0</v>
      </c>
      <c r="O1085" s="281">
        <f t="shared" si="102"/>
        <v>0</v>
      </c>
      <c r="P1085" s="269">
        <v>46.05</v>
      </c>
      <c r="Q1085" s="270">
        <f t="shared" si="103"/>
        <v>0</v>
      </c>
      <c r="R1085" s="119">
        <v>45656</v>
      </c>
      <c r="S1085" s="119"/>
      <c r="T1085" s="117">
        <f t="shared" si="105"/>
        <v>45657</v>
      </c>
      <c r="U1085" s="117">
        <f t="shared" si="104"/>
        <v>45658</v>
      </c>
      <c r="V1085" s="117" t="s">
        <v>560</v>
      </c>
      <c r="W1085" s="162" t="s">
        <v>561</v>
      </c>
      <c r="X1085" s="162" t="s">
        <v>561</v>
      </c>
      <c r="Y1085" s="162"/>
      <c r="Z1085" s="108"/>
      <c r="AA1085" s="108"/>
      <c r="AB1085" s="110"/>
      <c r="AC1085" s="118"/>
    </row>
    <row r="1086" spans="1:29" s="126" customFormat="1" ht="10.5" x14ac:dyDescent="0.2">
      <c r="A1086" s="284" t="str">
        <f t="shared" si="100"/>
        <v>L50-E-12-06-30-90-MULT-ASYMPOUS271754</v>
      </c>
      <c r="B1086" s="365">
        <v>45652</v>
      </c>
      <c r="C1086" s="120" t="s">
        <v>1796</v>
      </c>
      <c r="D1086" s="278" t="s">
        <v>362</v>
      </c>
      <c r="E1086" s="108" t="s">
        <v>87</v>
      </c>
      <c r="F1086" s="108" t="s">
        <v>2454</v>
      </c>
      <c r="G1086" s="108">
        <v>30851280</v>
      </c>
      <c r="H1086" s="183">
        <v>0</v>
      </c>
      <c r="I1086" s="287">
        <v>2</v>
      </c>
      <c r="J1086" s="111">
        <f>VLOOKUP(G1086,'[2]Seguimiento WOS TROV'!$H:$L,5,0)</f>
        <v>2</v>
      </c>
      <c r="K1086" s="116">
        <f>VLOOKUP(G1086,'[2]Seguimiento WOS TROV'!$H:$M,6,0)</f>
        <v>0</v>
      </c>
      <c r="L1086" s="116">
        <f>VLOOKUP(G1086,'[2]Seguimiento WOS TROV'!$H:$N,7,0)</f>
        <v>0</v>
      </c>
      <c r="M1086" s="116">
        <f>VLOOKUP(G1086,'[2]Seguimiento WOS TROV'!$H:$O,8,0)</f>
        <v>0</v>
      </c>
      <c r="N1086" s="125">
        <f t="shared" si="101"/>
        <v>0</v>
      </c>
      <c r="O1086" s="281">
        <f t="shared" si="102"/>
        <v>0</v>
      </c>
      <c r="P1086" s="269">
        <v>47.48</v>
      </c>
      <c r="Q1086" s="270">
        <f t="shared" si="103"/>
        <v>0</v>
      </c>
      <c r="R1086" s="119">
        <v>45656</v>
      </c>
      <c r="S1086" s="119"/>
      <c r="T1086" s="117">
        <f t="shared" si="105"/>
        <v>45657</v>
      </c>
      <c r="U1086" s="117">
        <f t="shared" si="104"/>
        <v>45658</v>
      </c>
      <c r="V1086" s="117" t="s">
        <v>560</v>
      </c>
      <c r="W1086" s="162" t="s">
        <v>561</v>
      </c>
      <c r="X1086" s="162" t="s">
        <v>561</v>
      </c>
      <c r="Y1086" s="162"/>
      <c r="Z1086" s="108"/>
      <c r="AA1086" s="108"/>
      <c r="AB1086" s="110"/>
      <c r="AC1086" s="118"/>
    </row>
    <row r="1087" spans="1:29" s="126" customFormat="1" ht="10.5" x14ac:dyDescent="0.2">
      <c r="A1087" s="284" t="str">
        <f t="shared" si="100"/>
        <v>L50-E-12-04-22-80-MULT-9X29POUS271806</v>
      </c>
      <c r="B1087" s="365">
        <v>45652</v>
      </c>
      <c r="C1087" s="120" t="s">
        <v>2501</v>
      </c>
      <c r="D1087" s="278" t="s">
        <v>362</v>
      </c>
      <c r="E1087" s="108" t="s">
        <v>87</v>
      </c>
      <c r="F1087" s="108" t="s">
        <v>2459</v>
      </c>
      <c r="G1087" s="108">
        <v>30851281</v>
      </c>
      <c r="H1087" s="183">
        <v>0</v>
      </c>
      <c r="I1087" s="287">
        <v>10</v>
      </c>
      <c r="J1087" s="111">
        <f>VLOOKUP(G1087,'[2]Seguimiento WOS TROV'!$H:$L,5,0)</f>
        <v>10</v>
      </c>
      <c r="K1087" s="116">
        <f>VLOOKUP(G1087,'[2]Seguimiento WOS TROV'!$H:$M,6,0)</f>
        <v>0</v>
      </c>
      <c r="L1087" s="116">
        <f>VLOOKUP(G1087,'[2]Seguimiento WOS TROV'!$H:$N,7,0)</f>
        <v>0</v>
      </c>
      <c r="M1087" s="116">
        <f>VLOOKUP(G1087,'[2]Seguimiento WOS TROV'!$H:$O,8,0)</f>
        <v>0</v>
      </c>
      <c r="N1087" s="125">
        <f t="shared" si="101"/>
        <v>0</v>
      </c>
      <c r="O1087" s="281">
        <f t="shared" si="102"/>
        <v>0</v>
      </c>
      <c r="P1087" s="269">
        <v>48.6</v>
      </c>
      <c r="Q1087" s="270">
        <f t="shared" si="103"/>
        <v>0</v>
      </c>
      <c r="R1087" s="119">
        <v>45656</v>
      </c>
      <c r="S1087" s="119"/>
      <c r="T1087" s="117">
        <f t="shared" si="105"/>
        <v>45657</v>
      </c>
      <c r="U1087" s="117">
        <f t="shared" si="104"/>
        <v>45658</v>
      </c>
      <c r="V1087" s="117" t="s">
        <v>560</v>
      </c>
      <c r="W1087" s="162" t="s">
        <v>561</v>
      </c>
      <c r="X1087" s="162" t="s">
        <v>561</v>
      </c>
      <c r="Y1087" s="162"/>
      <c r="Z1087" s="108"/>
      <c r="AA1087" s="108"/>
      <c r="AB1087" s="110"/>
      <c r="AC1087" s="118"/>
    </row>
    <row r="1088" spans="1:29" s="126" customFormat="1" ht="10.5" x14ac:dyDescent="0.2">
      <c r="A1088" s="284" t="str">
        <f t="shared" si="100"/>
        <v>L50-E-12-06-30-80-MULT-ASYMPOUS271794</v>
      </c>
      <c r="B1088" s="365">
        <v>45652</v>
      </c>
      <c r="C1088" s="120" t="s">
        <v>2502</v>
      </c>
      <c r="D1088" s="278" t="s">
        <v>362</v>
      </c>
      <c r="E1088" s="108" t="s">
        <v>87</v>
      </c>
      <c r="F1088" s="108" t="s">
        <v>2534</v>
      </c>
      <c r="G1088" s="108">
        <v>30851282</v>
      </c>
      <c r="H1088" s="183">
        <v>0</v>
      </c>
      <c r="I1088" s="287">
        <v>9</v>
      </c>
      <c r="J1088" s="111">
        <f>VLOOKUP(G1088,'[2]Seguimiento WOS TROV'!$H:$L,5,0)</f>
        <v>9</v>
      </c>
      <c r="K1088" s="116">
        <f>VLOOKUP(G1088,'[2]Seguimiento WOS TROV'!$H:$M,6,0)</f>
        <v>0</v>
      </c>
      <c r="L1088" s="116">
        <f>VLOOKUP(G1088,'[2]Seguimiento WOS TROV'!$H:$N,7,0)</f>
        <v>0</v>
      </c>
      <c r="M1088" s="116">
        <f>VLOOKUP(G1088,'[2]Seguimiento WOS TROV'!$H:$O,8,0)</f>
        <v>0</v>
      </c>
      <c r="N1088" s="125">
        <f t="shared" si="101"/>
        <v>0</v>
      </c>
      <c r="O1088" s="281">
        <f t="shared" si="102"/>
        <v>0</v>
      </c>
      <c r="P1088" s="269">
        <v>47.22</v>
      </c>
      <c r="Q1088" s="270">
        <f t="shared" si="103"/>
        <v>0</v>
      </c>
      <c r="R1088" s="119">
        <v>45656</v>
      </c>
      <c r="S1088" s="119"/>
      <c r="T1088" s="117">
        <f t="shared" si="105"/>
        <v>45657</v>
      </c>
      <c r="U1088" s="117">
        <f t="shared" si="104"/>
        <v>45658</v>
      </c>
      <c r="V1088" s="117" t="s">
        <v>560</v>
      </c>
      <c r="W1088" s="162" t="s">
        <v>561</v>
      </c>
      <c r="X1088" s="162" t="s">
        <v>561</v>
      </c>
      <c r="Y1088" s="162"/>
      <c r="Z1088" s="108"/>
      <c r="AA1088" s="108"/>
      <c r="AB1088" s="110"/>
      <c r="AC1088" s="118"/>
    </row>
    <row r="1089" spans="1:29" s="126" customFormat="1" ht="10.5" x14ac:dyDescent="0.2">
      <c r="A1089" s="284" t="str">
        <f t="shared" si="100"/>
        <v>L50-I-12-10-30-80-MULT-25X75POUS271811</v>
      </c>
      <c r="B1089" s="365">
        <v>45652</v>
      </c>
      <c r="C1089" s="120" t="s">
        <v>2510</v>
      </c>
      <c r="D1089" s="278" t="s">
        <v>361</v>
      </c>
      <c r="E1089" s="108" t="s">
        <v>87</v>
      </c>
      <c r="F1089" s="108" t="s">
        <v>2535</v>
      </c>
      <c r="G1089" s="108">
        <v>30851287</v>
      </c>
      <c r="H1089" s="183">
        <v>0</v>
      </c>
      <c r="I1089" s="287">
        <v>3</v>
      </c>
      <c r="J1089" s="111">
        <f>VLOOKUP(G1089,'[2]Seguimiento WOS TROV'!$H:$L,5,0)</f>
        <v>3</v>
      </c>
      <c r="K1089" s="116">
        <f>VLOOKUP(G1089,'[2]Seguimiento WOS TROV'!$H:$M,6,0)</f>
        <v>0</v>
      </c>
      <c r="L1089" s="116">
        <f>VLOOKUP(G1089,'[2]Seguimiento WOS TROV'!$H:$N,7,0)</f>
        <v>0</v>
      </c>
      <c r="M1089" s="116">
        <f>VLOOKUP(G1089,'[2]Seguimiento WOS TROV'!$H:$O,8,0)</f>
        <v>0</v>
      </c>
      <c r="N1089" s="125">
        <f t="shared" si="101"/>
        <v>0</v>
      </c>
      <c r="O1089" s="281">
        <f t="shared" si="102"/>
        <v>0</v>
      </c>
      <c r="P1089" s="269">
        <v>47.05</v>
      </c>
      <c r="Q1089" s="270">
        <f t="shared" si="103"/>
        <v>0</v>
      </c>
      <c r="R1089" s="119">
        <v>45656</v>
      </c>
      <c r="S1089" s="119"/>
      <c r="T1089" s="117">
        <f t="shared" si="105"/>
        <v>45657</v>
      </c>
      <c r="U1089" s="117">
        <f t="shared" si="104"/>
        <v>45658</v>
      </c>
      <c r="V1089" s="117" t="s">
        <v>560</v>
      </c>
      <c r="W1089" s="162" t="s">
        <v>561</v>
      </c>
      <c r="X1089" s="162" t="s">
        <v>561</v>
      </c>
      <c r="Y1089" s="162"/>
      <c r="Z1089" s="108"/>
      <c r="AA1089" s="108"/>
      <c r="AB1089" s="110"/>
      <c r="AC1089" s="118"/>
    </row>
    <row r="1090" spans="1:29" s="126" customFormat="1" ht="10.5" x14ac:dyDescent="0.2">
      <c r="A1090" s="284" t="str">
        <f t="shared" ref="A1090:A1153" si="106">CONCATENATE(C1090,F1090)</f>
        <v>L50-I-12-10-35-90-MULT-9X29POUS271820</v>
      </c>
      <c r="B1090" s="365">
        <v>45652</v>
      </c>
      <c r="C1090" s="120" t="s">
        <v>2511</v>
      </c>
      <c r="D1090" s="278" t="s">
        <v>361</v>
      </c>
      <c r="E1090" s="108" t="s">
        <v>87</v>
      </c>
      <c r="F1090" s="108" t="s">
        <v>2536</v>
      </c>
      <c r="G1090" s="108">
        <v>30851288</v>
      </c>
      <c r="H1090" s="183">
        <v>0</v>
      </c>
      <c r="I1090" s="287">
        <v>10</v>
      </c>
      <c r="J1090" s="111">
        <f>VLOOKUP(G1090,'[2]Seguimiento WOS TROV'!$H:$L,5,0)</f>
        <v>10</v>
      </c>
      <c r="K1090" s="116">
        <f>VLOOKUP(G1090,'[2]Seguimiento WOS TROV'!$H:$M,6,0)</f>
        <v>0</v>
      </c>
      <c r="L1090" s="116">
        <f>VLOOKUP(G1090,'[2]Seguimiento WOS TROV'!$H:$N,7,0)</f>
        <v>0</v>
      </c>
      <c r="M1090" s="116">
        <f>VLOOKUP(G1090,'[2]Seguimiento WOS TROV'!$H:$O,8,0)</f>
        <v>0</v>
      </c>
      <c r="N1090" s="125">
        <f t="shared" ref="N1090:N1153" si="107">J1090-I1090</f>
        <v>0</v>
      </c>
      <c r="O1090" s="281">
        <f t="shared" ref="O1090:O1153" si="108">+N1090*-1</f>
        <v>0</v>
      </c>
      <c r="P1090" s="269">
        <v>49.03</v>
      </c>
      <c r="Q1090" s="270">
        <f t="shared" ref="Q1090:Q1153" si="109">+P1090*O1090</f>
        <v>0</v>
      </c>
      <c r="R1090" s="119">
        <v>45656</v>
      </c>
      <c r="S1090" s="119"/>
      <c r="T1090" s="117">
        <f t="shared" si="105"/>
        <v>45657</v>
      </c>
      <c r="U1090" s="117">
        <f t="shared" si="104"/>
        <v>45658</v>
      </c>
      <c r="V1090" s="117" t="s">
        <v>560</v>
      </c>
      <c r="W1090" s="162" t="s">
        <v>561</v>
      </c>
      <c r="X1090" s="162" t="s">
        <v>561</v>
      </c>
      <c r="Y1090" s="162"/>
      <c r="Z1090" s="108"/>
      <c r="AA1090" s="108"/>
      <c r="AB1090" s="110"/>
      <c r="AC1090" s="118"/>
    </row>
    <row r="1091" spans="1:29" s="126" customFormat="1" ht="10.5" x14ac:dyDescent="0.2">
      <c r="A1091" s="284" t="str">
        <f t="shared" si="106"/>
        <v>L50-E-12-02-40-80-MULT-9X9POUS271880</v>
      </c>
      <c r="B1091" s="365">
        <v>45652</v>
      </c>
      <c r="C1091" s="120" t="s">
        <v>2537</v>
      </c>
      <c r="D1091" s="278" t="s">
        <v>362</v>
      </c>
      <c r="E1091" s="108" t="s">
        <v>87</v>
      </c>
      <c r="F1091" s="108" t="s">
        <v>2538</v>
      </c>
      <c r="G1091" s="108">
        <v>30851289</v>
      </c>
      <c r="H1091" s="183">
        <v>0</v>
      </c>
      <c r="I1091" s="287">
        <v>1</v>
      </c>
      <c r="J1091" s="111">
        <f>VLOOKUP(G1091,'[2]Seguimiento WOS TROV'!$H:$L,5,0)</f>
        <v>1</v>
      </c>
      <c r="K1091" s="116">
        <f>VLOOKUP(G1091,'[2]Seguimiento WOS TROV'!$H:$M,6,0)</f>
        <v>0</v>
      </c>
      <c r="L1091" s="116">
        <f>VLOOKUP(G1091,'[2]Seguimiento WOS TROV'!$H:$N,7,0)</f>
        <v>0</v>
      </c>
      <c r="M1091" s="116">
        <f>VLOOKUP(G1091,'[2]Seguimiento WOS TROV'!$H:$O,8,0)</f>
        <v>0</v>
      </c>
      <c r="N1091" s="125">
        <f t="shared" si="107"/>
        <v>0</v>
      </c>
      <c r="O1091" s="281">
        <f t="shared" si="108"/>
        <v>0</v>
      </c>
      <c r="P1091" s="269">
        <v>48.6</v>
      </c>
      <c r="Q1091" s="270">
        <f t="shared" si="109"/>
        <v>0</v>
      </c>
      <c r="R1091" s="119">
        <v>45656</v>
      </c>
      <c r="S1091" s="119"/>
      <c r="T1091" s="117">
        <f t="shared" si="105"/>
        <v>45657</v>
      </c>
      <c r="U1091" s="117">
        <f t="shared" si="104"/>
        <v>45658</v>
      </c>
      <c r="V1091" s="117" t="s">
        <v>560</v>
      </c>
      <c r="W1091" s="162" t="s">
        <v>561</v>
      </c>
      <c r="X1091" s="162" t="s">
        <v>561</v>
      </c>
      <c r="Y1091" s="162"/>
      <c r="Z1091" s="108"/>
      <c r="AA1091" s="108"/>
      <c r="AB1091" s="110"/>
      <c r="AC1091" s="118"/>
    </row>
    <row r="1092" spans="1:29" s="126" customFormat="1" ht="10.5" x14ac:dyDescent="0.2">
      <c r="A1092" s="284" t="str">
        <f t="shared" si="106"/>
        <v>L50-E-12-06-27-90-MULT-120POUS271912</v>
      </c>
      <c r="B1092" s="365">
        <v>45652</v>
      </c>
      <c r="C1092" s="120" t="s">
        <v>1045</v>
      </c>
      <c r="D1092" s="278" t="s">
        <v>362</v>
      </c>
      <c r="E1092" s="108" t="s">
        <v>87</v>
      </c>
      <c r="F1092" s="108" t="s">
        <v>2539</v>
      </c>
      <c r="G1092" s="108">
        <v>30851290</v>
      </c>
      <c r="H1092" s="183">
        <v>0</v>
      </c>
      <c r="I1092" s="287">
        <v>14</v>
      </c>
      <c r="J1092" s="111">
        <f>VLOOKUP(G1092,'[2]Seguimiento WOS TROV'!$H:$L,5,0)</f>
        <v>14</v>
      </c>
      <c r="K1092" s="116">
        <f>VLOOKUP(G1092,'[2]Seguimiento WOS TROV'!$H:$M,6,0)</f>
        <v>0</v>
      </c>
      <c r="L1092" s="116">
        <f>VLOOKUP(G1092,'[2]Seguimiento WOS TROV'!$H:$N,7,0)</f>
        <v>0</v>
      </c>
      <c r="M1092" s="116">
        <f>VLOOKUP(G1092,'[2]Seguimiento WOS TROV'!$H:$O,8,0)</f>
        <v>0</v>
      </c>
      <c r="N1092" s="125">
        <f t="shared" si="107"/>
        <v>0</v>
      </c>
      <c r="O1092" s="281">
        <f t="shared" si="108"/>
        <v>0</v>
      </c>
      <c r="P1092" s="269">
        <v>46.05</v>
      </c>
      <c r="Q1092" s="270">
        <f t="shared" si="109"/>
        <v>0</v>
      </c>
      <c r="R1092" s="119">
        <v>45656</v>
      </c>
      <c r="S1092" s="119"/>
      <c r="T1092" s="117">
        <f t="shared" si="105"/>
        <v>45657</v>
      </c>
      <c r="U1092" s="117">
        <f t="shared" si="104"/>
        <v>45658</v>
      </c>
      <c r="V1092" s="117" t="s">
        <v>560</v>
      </c>
      <c r="W1092" s="162" t="s">
        <v>561</v>
      </c>
      <c r="X1092" s="162" t="s">
        <v>561</v>
      </c>
      <c r="Y1092" s="162"/>
      <c r="Z1092" s="108"/>
      <c r="AA1092" s="108"/>
      <c r="AB1092" s="110"/>
      <c r="AC1092" s="118"/>
    </row>
    <row r="1093" spans="1:29" s="126" customFormat="1" ht="10.5" x14ac:dyDescent="0.2">
      <c r="A1093" s="284" t="str">
        <f t="shared" si="106"/>
        <v>L50-E-12-08-30-90-MULT-9X29POUS271881</v>
      </c>
      <c r="B1093" s="365">
        <v>45652</v>
      </c>
      <c r="C1093" s="120" t="s">
        <v>1604</v>
      </c>
      <c r="D1093" s="278" t="s">
        <v>362</v>
      </c>
      <c r="E1093" s="108" t="s">
        <v>87</v>
      </c>
      <c r="F1093" s="108" t="s">
        <v>2540</v>
      </c>
      <c r="G1093" s="108">
        <v>30851291</v>
      </c>
      <c r="H1093" s="183">
        <v>0</v>
      </c>
      <c r="I1093" s="287">
        <v>4</v>
      </c>
      <c r="J1093" s="111">
        <f>VLOOKUP(G1093,'[2]Seguimiento WOS TROV'!$H:$L,5,0)</f>
        <v>4</v>
      </c>
      <c r="K1093" s="116">
        <f>VLOOKUP(G1093,'[2]Seguimiento WOS TROV'!$H:$M,6,0)</f>
        <v>0</v>
      </c>
      <c r="L1093" s="116">
        <f>VLOOKUP(G1093,'[2]Seguimiento WOS TROV'!$H:$N,7,0)</f>
        <v>0</v>
      </c>
      <c r="M1093" s="116">
        <f>VLOOKUP(G1093,'[2]Seguimiento WOS TROV'!$H:$O,8,0)</f>
        <v>0</v>
      </c>
      <c r="N1093" s="125">
        <f t="shared" si="107"/>
        <v>0</v>
      </c>
      <c r="O1093" s="281">
        <f t="shared" si="108"/>
        <v>0</v>
      </c>
      <c r="P1093" s="269">
        <v>48.85</v>
      </c>
      <c r="Q1093" s="270">
        <f t="shared" si="109"/>
        <v>0</v>
      </c>
      <c r="R1093" s="119">
        <v>45656</v>
      </c>
      <c r="S1093" s="119"/>
      <c r="T1093" s="117">
        <f t="shared" si="105"/>
        <v>45657</v>
      </c>
      <c r="U1093" s="117">
        <f t="shared" si="104"/>
        <v>45658</v>
      </c>
      <c r="V1093" s="117" t="s">
        <v>560</v>
      </c>
      <c r="W1093" s="162" t="s">
        <v>561</v>
      </c>
      <c r="X1093" s="162" t="s">
        <v>561</v>
      </c>
      <c r="Y1093" s="162"/>
      <c r="Z1093" s="108"/>
      <c r="AA1093" s="108"/>
      <c r="AB1093" s="110"/>
      <c r="AC1093" s="118"/>
    </row>
    <row r="1094" spans="1:29" s="126" customFormat="1" ht="10.5" x14ac:dyDescent="0.2">
      <c r="A1094" s="284" t="str">
        <f t="shared" si="106"/>
        <v>L50-E-12-10-27-80-MULT-40X90POUS271877</v>
      </c>
      <c r="B1094" s="365">
        <v>45652</v>
      </c>
      <c r="C1094" s="120" t="s">
        <v>2541</v>
      </c>
      <c r="D1094" s="278" t="s">
        <v>362</v>
      </c>
      <c r="E1094" s="108" t="s">
        <v>87</v>
      </c>
      <c r="F1094" s="108" t="s">
        <v>2542</v>
      </c>
      <c r="G1094" s="108">
        <v>30851292</v>
      </c>
      <c r="H1094" s="183">
        <v>0</v>
      </c>
      <c r="I1094" s="287">
        <v>10</v>
      </c>
      <c r="J1094" s="111">
        <f>VLOOKUP(G1094,'[2]Seguimiento WOS TROV'!$H:$L,5,0)</f>
        <v>10</v>
      </c>
      <c r="K1094" s="116">
        <f>VLOOKUP(G1094,'[2]Seguimiento WOS TROV'!$H:$M,6,0)</f>
        <v>0</v>
      </c>
      <c r="L1094" s="116">
        <f>VLOOKUP(G1094,'[2]Seguimiento WOS TROV'!$H:$N,7,0)</f>
        <v>0</v>
      </c>
      <c r="M1094" s="116">
        <f>VLOOKUP(G1094,'[2]Seguimiento WOS TROV'!$H:$O,8,0)</f>
        <v>0</v>
      </c>
      <c r="N1094" s="125">
        <f t="shared" si="107"/>
        <v>0</v>
      </c>
      <c r="O1094" s="281">
        <f t="shared" si="108"/>
        <v>0</v>
      </c>
      <c r="P1094" s="387">
        <v>47.3</v>
      </c>
      <c r="Q1094" s="388">
        <f t="shared" si="109"/>
        <v>0</v>
      </c>
      <c r="R1094" s="119">
        <v>45656</v>
      </c>
      <c r="S1094" s="119"/>
      <c r="T1094" s="117">
        <f t="shared" si="105"/>
        <v>45657</v>
      </c>
      <c r="U1094" s="117">
        <f t="shared" si="104"/>
        <v>45658</v>
      </c>
      <c r="V1094" s="117" t="s">
        <v>560</v>
      </c>
      <c r="W1094" s="162" t="s">
        <v>561</v>
      </c>
      <c r="X1094" s="162" t="s">
        <v>561</v>
      </c>
      <c r="Y1094" s="162"/>
      <c r="Z1094" s="108"/>
      <c r="AA1094" s="108"/>
      <c r="AB1094" s="110"/>
      <c r="AC1094" s="118"/>
    </row>
    <row r="1095" spans="1:29" s="126" customFormat="1" ht="10.5" x14ac:dyDescent="0.2">
      <c r="A1095" s="284" t="str">
        <f t="shared" si="106"/>
        <v>L50-I-12-04-35-90-MULT-ASYMPOUS271884</v>
      </c>
      <c r="B1095" s="81">
        <v>45652</v>
      </c>
      <c r="C1095" s="120" t="s">
        <v>2546</v>
      </c>
      <c r="D1095" s="278" t="s">
        <v>361</v>
      </c>
      <c r="E1095" s="108" t="s">
        <v>87</v>
      </c>
      <c r="F1095" s="108" t="s">
        <v>2547</v>
      </c>
      <c r="G1095" s="108">
        <v>30851295</v>
      </c>
      <c r="H1095" s="183">
        <v>0</v>
      </c>
      <c r="I1095" s="287">
        <v>2</v>
      </c>
      <c r="J1095" s="111">
        <f>VLOOKUP(G1095,'[2]Seguimiento WOS TROV'!$H:$L,5,0)</f>
        <v>2</v>
      </c>
      <c r="K1095" s="116">
        <f>VLOOKUP(G1095,'[2]Seguimiento WOS TROV'!$H:$M,6,0)</f>
        <v>0</v>
      </c>
      <c r="L1095" s="116">
        <f>VLOOKUP(G1095,'[2]Seguimiento WOS TROV'!$H:$N,7,0)</f>
        <v>0</v>
      </c>
      <c r="M1095" s="116">
        <f>VLOOKUP(G1095,'[2]Seguimiento WOS TROV'!$H:$O,8,0)</f>
        <v>0</v>
      </c>
      <c r="N1095" s="125">
        <f t="shared" si="107"/>
        <v>0</v>
      </c>
      <c r="O1095" s="281">
        <f t="shared" si="108"/>
        <v>0</v>
      </c>
      <c r="P1095" s="387">
        <v>47.22</v>
      </c>
      <c r="Q1095" s="388">
        <f t="shared" si="109"/>
        <v>0</v>
      </c>
      <c r="R1095" s="119">
        <v>45656</v>
      </c>
      <c r="S1095" s="119"/>
      <c r="T1095" s="117">
        <f t="shared" si="105"/>
        <v>45657</v>
      </c>
      <c r="U1095" s="117">
        <f t="shared" si="104"/>
        <v>45658</v>
      </c>
      <c r="V1095" s="117" t="s">
        <v>560</v>
      </c>
      <c r="W1095" s="162" t="s">
        <v>561</v>
      </c>
      <c r="X1095" s="162" t="s">
        <v>561</v>
      </c>
      <c r="Y1095" s="162"/>
      <c r="Z1095" s="108"/>
      <c r="AA1095" s="108"/>
      <c r="AB1095" s="110"/>
      <c r="AC1095" s="118"/>
    </row>
    <row r="1096" spans="1:29" s="126" customFormat="1" ht="10.5" x14ac:dyDescent="0.2">
      <c r="A1096" s="284" t="str">
        <f t="shared" si="106"/>
        <v>L50-I-12-06-30-90-MULT-25X45POUS271881</v>
      </c>
      <c r="B1096" s="81">
        <v>45652</v>
      </c>
      <c r="C1096" s="120" t="s">
        <v>2548</v>
      </c>
      <c r="D1096" s="278" t="s">
        <v>361</v>
      </c>
      <c r="E1096" s="108" t="s">
        <v>87</v>
      </c>
      <c r="F1096" s="108" t="s">
        <v>2540</v>
      </c>
      <c r="G1096" s="108">
        <v>30851296</v>
      </c>
      <c r="H1096" s="183">
        <v>0</v>
      </c>
      <c r="I1096" s="287">
        <v>22</v>
      </c>
      <c r="J1096" s="111">
        <f>VLOOKUP(G1096,'[2]Seguimiento WOS TROV'!$H:$L,5,0)</f>
        <v>22</v>
      </c>
      <c r="K1096" s="116">
        <f>VLOOKUP(G1096,'[2]Seguimiento WOS TROV'!$H:$M,6,0)</f>
        <v>0</v>
      </c>
      <c r="L1096" s="116">
        <f>VLOOKUP(G1096,'[2]Seguimiento WOS TROV'!$H:$N,7,0)</f>
        <v>0</v>
      </c>
      <c r="M1096" s="116">
        <f>VLOOKUP(G1096,'[2]Seguimiento WOS TROV'!$H:$O,8,0)</f>
        <v>0</v>
      </c>
      <c r="N1096" s="125">
        <f t="shared" si="107"/>
        <v>0</v>
      </c>
      <c r="O1096" s="281">
        <f t="shared" si="108"/>
        <v>0</v>
      </c>
      <c r="P1096" s="387">
        <v>46.88</v>
      </c>
      <c r="Q1096" s="388">
        <f t="shared" si="109"/>
        <v>0</v>
      </c>
      <c r="R1096" s="119">
        <v>45656</v>
      </c>
      <c r="S1096" s="119"/>
      <c r="T1096" s="117">
        <f t="shared" si="105"/>
        <v>45657</v>
      </c>
      <c r="U1096" s="117">
        <f t="shared" si="104"/>
        <v>45658</v>
      </c>
      <c r="V1096" s="117" t="s">
        <v>560</v>
      </c>
      <c r="W1096" s="162" t="s">
        <v>561</v>
      </c>
      <c r="X1096" s="162" t="s">
        <v>561</v>
      </c>
      <c r="Y1096" s="162"/>
      <c r="Z1096" s="108"/>
      <c r="AA1096" s="108"/>
      <c r="AB1096" s="110"/>
      <c r="AC1096" s="118"/>
    </row>
    <row r="1097" spans="1:29" s="126" customFormat="1" ht="10.5" x14ac:dyDescent="0.2">
      <c r="A1097" s="284" t="str">
        <f t="shared" si="106"/>
        <v>L50-I-12-12-30-90-MULT-9X17POUS271882</v>
      </c>
      <c r="B1097" s="81">
        <v>45652</v>
      </c>
      <c r="C1097" s="120" t="s">
        <v>760</v>
      </c>
      <c r="D1097" s="278" t="s">
        <v>361</v>
      </c>
      <c r="E1097" s="108" t="s">
        <v>87</v>
      </c>
      <c r="F1097" s="108" t="s">
        <v>2549</v>
      </c>
      <c r="G1097" s="108">
        <v>30851297</v>
      </c>
      <c r="H1097" s="183">
        <v>0</v>
      </c>
      <c r="I1097" s="287">
        <v>3</v>
      </c>
      <c r="J1097" s="111">
        <f>VLOOKUP(G1097,'[2]Seguimiento WOS TROV'!$H:$L,5,0)</f>
        <v>3</v>
      </c>
      <c r="K1097" s="116">
        <f>VLOOKUP(G1097,'[2]Seguimiento WOS TROV'!$H:$M,6,0)</f>
        <v>0</v>
      </c>
      <c r="L1097" s="116">
        <f>VLOOKUP(G1097,'[2]Seguimiento WOS TROV'!$H:$N,7,0)</f>
        <v>0</v>
      </c>
      <c r="M1097" s="116">
        <f>VLOOKUP(G1097,'[2]Seguimiento WOS TROV'!$H:$O,8,0)</f>
        <v>0</v>
      </c>
      <c r="N1097" s="125">
        <f t="shared" si="107"/>
        <v>0</v>
      </c>
      <c r="O1097" s="281">
        <f t="shared" si="108"/>
        <v>0</v>
      </c>
      <c r="P1097" s="387">
        <v>49.03</v>
      </c>
      <c r="Q1097" s="388">
        <f t="shared" si="109"/>
        <v>0</v>
      </c>
      <c r="R1097" s="119">
        <v>45656</v>
      </c>
      <c r="S1097" s="119"/>
      <c r="T1097" s="117">
        <f t="shared" si="105"/>
        <v>45657</v>
      </c>
      <c r="U1097" s="117">
        <f t="shared" si="104"/>
        <v>45658</v>
      </c>
      <c r="V1097" s="117" t="s">
        <v>560</v>
      </c>
      <c r="W1097" s="162" t="s">
        <v>561</v>
      </c>
      <c r="X1097" s="162" t="s">
        <v>561</v>
      </c>
      <c r="Y1097" s="162"/>
      <c r="Z1097" s="108"/>
      <c r="AA1097" s="108"/>
      <c r="AB1097" s="110"/>
      <c r="AC1097" s="118"/>
    </row>
    <row r="1098" spans="1:29" s="126" customFormat="1" ht="10.5" x14ac:dyDescent="0.2">
      <c r="A1098" s="284" t="str">
        <f t="shared" si="106"/>
        <v>L35-I-12-08-27-80-MULT-120POUS271885</v>
      </c>
      <c r="B1098" s="81">
        <v>45652</v>
      </c>
      <c r="C1098" s="120" t="s">
        <v>1130</v>
      </c>
      <c r="D1098" s="278" t="s">
        <v>360</v>
      </c>
      <c r="E1098" s="108" t="s">
        <v>87</v>
      </c>
      <c r="F1098" s="108" t="s">
        <v>2550</v>
      </c>
      <c r="G1098" s="108">
        <v>30851298</v>
      </c>
      <c r="H1098" s="183">
        <v>0</v>
      </c>
      <c r="I1098" s="287">
        <v>15</v>
      </c>
      <c r="J1098" s="111">
        <f>VLOOKUP(G1098,'[2]Seguimiento WOS TROV'!$H:$L,5,0)</f>
        <v>15</v>
      </c>
      <c r="K1098" s="116">
        <f>VLOOKUP(G1098,'[2]Seguimiento WOS TROV'!$H:$M,6,0)</f>
        <v>0</v>
      </c>
      <c r="L1098" s="116">
        <f>VLOOKUP(G1098,'[2]Seguimiento WOS TROV'!$H:$N,7,0)</f>
        <v>0</v>
      </c>
      <c r="M1098" s="116">
        <f>VLOOKUP(G1098,'[2]Seguimiento WOS TROV'!$H:$O,8,0)</f>
        <v>0</v>
      </c>
      <c r="N1098" s="125">
        <f t="shared" si="107"/>
        <v>0</v>
      </c>
      <c r="O1098" s="281">
        <f t="shared" si="108"/>
        <v>0</v>
      </c>
      <c r="P1098" s="387">
        <v>38.020000000000003</v>
      </c>
      <c r="Q1098" s="388">
        <f t="shared" si="109"/>
        <v>0</v>
      </c>
      <c r="R1098" s="119">
        <v>45656</v>
      </c>
      <c r="S1098" s="119"/>
      <c r="T1098" s="117">
        <f t="shared" si="105"/>
        <v>45657</v>
      </c>
      <c r="U1098" s="117">
        <f t="shared" si="104"/>
        <v>45658</v>
      </c>
      <c r="V1098" s="117" t="s">
        <v>560</v>
      </c>
      <c r="W1098" s="162" t="s">
        <v>561</v>
      </c>
      <c r="X1098" s="162" t="s">
        <v>561</v>
      </c>
      <c r="Y1098" s="162"/>
      <c r="Z1098" s="108"/>
      <c r="AA1098" s="108"/>
      <c r="AB1098" s="110"/>
      <c r="AC1098" s="118"/>
    </row>
    <row r="1099" spans="1:29" s="126" customFormat="1" ht="10.5" x14ac:dyDescent="0.2">
      <c r="A1099" s="394" t="str">
        <f t="shared" si="106"/>
        <v>L50-I-12-06-30-90-MULT-ASYMPOUS271882</v>
      </c>
      <c r="B1099" s="395">
        <v>45652</v>
      </c>
      <c r="C1099" s="394" t="s">
        <v>1859</v>
      </c>
      <c r="D1099" s="390" t="s">
        <v>361</v>
      </c>
      <c r="E1099" s="396" t="s">
        <v>87</v>
      </c>
      <c r="F1099" s="396" t="s">
        <v>2549</v>
      </c>
      <c r="G1099" s="396">
        <v>30851299</v>
      </c>
      <c r="H1099" s="397">
        <v>0</v>
      </c>
      <c r="I1099" s="287">
        <v>4</v>
      </c>
      <c r="J1099" s="288">
        <f>VLOOKUP(G1099,'[2]Seguimiento WOS TROV'!$H:$L,5,0)</f>
        <v>4</v>
      </c>
      <c r="K1099" s="391">
        <f>VLOOKUP(G1099,'[2]Seguimiento WOS TROV'!$H:$M,6,0)</f>
        <v>0</v>
      </c>
      <c r="L1099" s="391">
        <f>VLOOKUP(G1099,'[2]Seguimiento WOS TROV'!$H:$N,7,0)</f>
        <v>0</v>
      </c>
      <c r="M1099" s="391">
        <f>VLOOKUP(G1099,'[2]Seguimiento WOS TROV'!$H:$O,8,0)</f>
        <v>0</v>
      </c>
      <c r="N1099" s="289">
        <f t="shared" si="107"/>
        <v>0</v>
      </c>
      <c r="O1099" s="289">
        <f t="shared" si="108"/>
        <v>0</v>
      </c>
      <c r="P1099" s="387">
        <v>47.22</v>
      </c>
      <c r="Q1099" s="388">
        <f t="shared" si="109"/>
        <v>0</v>
      </c>
      <c r="R1099" s="392">
        <v>45656</v>
      </c>
      <c r="S1099" s="392"/>
      <c r="T1099" s="117">
        <f t="shared" si="105"/>
        <v>45657</v>
      </c>
      <c r="U1099" s="117">
        <f t="shared" si="104"/>
        <v>45658</v>
      </c>
      <c r="V1099" s="290" t="s">
        <v>560</v>
      </c>
      <c r="W1099" s="275" t="s">
        <v>561</v>
      </c>
      <c r="X1099" s="162" t="s">
        <v>561</v>
      </c>
      <c r="Y1099" s="162"/>
      <c r="Z1099" s="108"/>
      <c r="AA1099" s="108"/>
      <c r="AB1099" s="110"/>
      <c r="AC1099" s="118"/>
    </row>
    <row r="1100" spans="1:29" s="126" customFormat="1" ht="20" x14ac:dyDescent="0.2">
      <c r="A1100" s="120" t="str">
        <f t="shared" si="106"/>
        <v>F080-1S-HO-27-8-40-K-H-EPOUS270964</v>
      </c>
      <c r="B1100" s="61">
        <v>45631</v>
      </c>
      <c r="C1100" s="59" t="s">
        <v>1884</v>
      </c>
      <c r="D1100" s="109" t="s">
        <v>1577</v>
      </c>
      <c r="E1100" s="60" t="s">
        <v>87</v>
      </c>
      <c r="F1100" s="60" t="s">
        <v>1140</v>
      </c>
      <c r="G1100" s="9">
        <v>30850994</v>
      </c>
      <c r="H1100" s="108">
        <v>0</v>
      </c>
      <c r="I1100" s="287">
        <v>2</v>
      </c>
      <c r="J1100" s="111">
        <f>VLOOKUP(G1100,'[2]Seguimiento WOS RISE F080'!$H:$L,5,0)</f>
        <v>2</v>
      </c>
      <c r="K1100" s="116">
        <f>VLOOKUP(G1100,'[2]Seguimiento WOS RISE F080'!$H:$M,6,0)</f>
        <v>0</v>
      </c>
      <c r="L1100" s="116">
        <f>VLOOKUP(G1100,'[2]Seguimiento WOS RISE F080'!$H:$N,7,0)</f>
        <v>0</v>
      </c>
      <c r="M1100" s="116">
        <f>VLOOKUP(G1100,'[2]Seguimiento WOS RISE F080'!$H:$O,8,0)</f>
        <v>0</v>
      </c>
      <c r="N1100" s="125">
        <f t="shared" si="107"/>
        <v>0</v>
      </c>
      <c r="O1100" s="125">
        <f t="shared" si="108"/>
        <v>0</v>
      </c>
      <c r="P1100" s="269">
        <f>VLOOKUP(C1100,Sheet18!A:B,2,0)</f>
        <v>105.47</v>
      </c>
      <c r="Q1100" s="270">
        <f t="shared" si="109"/>
        <v>0</v>
      </c>
      <c r="R1100" s="121">
        <v>45637</v>
      </c>
      <c r="S1100" s="121">
        <v>45680</v>
      </c>
      <c r="T1100" s="117">
        <f t="shared" ref="T1100:T1131" si="110">WORKDAY(S1100,1)</f>
        <v>45681</v>
      </c>
      <c r="U1100" s="117">
        <f t="shared" si="104"/>
        <v>45684</v>
      </c>
      <c r="V1100" s="117" t="str">
        <f>VLOOKUP(G1100,'[2]Seguimiento WOS RISE F080'!$H:$W,16,0)</f>
        <v>COMPLETA</v>
      </c>
      <c r="W1100" s="162" t="str">
        <f>VLOOKUP(G1100,'[2]Seguimiento WOS RISE F080'!$H:$V,15,0)</f>
        <v>SI</v>
      </c>
      <c r="X1100" s="291" t="s">
        <v>2826</v>
      </c>
    </row>
    <row r="1101" spans="1:29" s="126" customFormat="1" ht="13" x14ac:dyDescent="0.2">
      <c r="A1101" s="120" t="str">
        <f t="shared" si="106"/>
        <v>F080-1S-HO-30-8-40-K-H-EPOUS270987</v>
      </c>
      <c r="B1101" s="61">
        <v>45631</v>
      </c>
      <c r="C1101" s="59" t="s">
        <v>1886</v>
      </c>
      <c r="D1101" s="109" t="s">
        <v>1577</v>
      </c>
      <c r="E1101" s="60" t="s">
        <v>87</v>
      </c>
      <c r="F1101" s="60" t="s">
        <v>1925</v>
      </c>
      <c r="G1101" s="9">
        <v>30850996</v>
      </c>
      <c r="H1101" s="108">
        <v>0</v>
      </c>
      <c r="I1101" s="287">
        <v>1</v>
      </c>
      <c r="J1101" s="111">
        <f>VLOOKUP(G1101,'[2]Seguimiento WOS RISE F080'!$H:$L,5,0)</f>
        <v>1</v>
      </c>
      <c r="K1101" s="116">
        <f>VLOOKUP(G1101,'[2]Seguimiento WOS RISE F080'!$H:$M,6,0)</f>
        <v>0</v>
      </c>
      <c r="L1101" s="116">
        <f>VLOOKUP(G1101,'[2]Seguimiento WOS RISE F080'!$H:$N,7,0)</f>
        <v>0</v>
      </c>
      <c r="M1101" s="116">
        <f>VLOOKUP(G1101,'[2]Seguimiento WOS RISE F080'!$H:$O,8,0)</f>
        <v>0</v>
      </c>
      <c r="N1101" s="125">
        <f t="shared" si="107"/>
        <v>0</v>
      </c>
      <c r="O1101" s="125">
        <f t="shared" si="108"/>
        <v>0</v>
      </c>
      <c r="P1101" s="269">
        <f>VLOOKUP(C1101,Sheet18!A:B,2,0)</f>
        <v>105.47</v>
      </c>
      <c r="Q1101" s="270">
        <f t="shared" si="109"/>
        <v>0</v>
      </c>
      <c r="R1101" s="121">
        <v>45637</v>
      </c>
      <c r="S1101" s="121">
        <v>45671</v>
      </c>
      <c r="T1101" s="117">
        <f t="shared" si="110"/>
        <v>45672</v>
      </c>
      <c r="U1101" s="117">
        <f t="shared" si="104"/>
        <v>45673</v>
      </c>
      <c r="V1101" s="117" t="str">
        <f>VLOOKUP(G1101,'[2]Seguimiento WOS RISE F080'!$H:$W,16,0)</f>
        <v>COMPLETA</v>
      </c>
      <c r="W1101" s="162" t="str">
        <f>VLOOKUP(G1101,'[2]Seguimiento WOS RISE F080'!$H:$V,15,0)</f>
        <v>SI</v>
      </c>
      <c r="X1101" s="118"/>
    </row>
    <row r="1102" spans="1:29" s="126" customFormat="1" ht="13" x14ac:dyDescent="0.2">
      <c r="A1102" s="120" t="str">
        <f t="shared" si="106"/>
        <v>F080-1S-HO-30-8-05-K-X-DPOUS271270</v>
      </c>
      <c r="B1102" s="61">
        <v>45631</v>
      </c>
      <c r="C1102" s="59" t="s">
        <v>1895</v>
      </c>
      <c r="D1102" s="109" t="s">
        <v>1577</v>
      </c>
      <c r="E1102" s="60" t="s">
        <v>87</v>
      </c>
      <c r="F1102" s="60" t="s">
        <v>1926</v>
      </c>
      <c r="G1102" s="9">
        <v>30851005</v>
      </c>
      <c r="H1102" s="108">
        <v>0</v>
      </c>
      <c r="I1102" s="287">
        <v>1</v>
      </c>
      <c r="J1102" s="111">
        <f>VLOOKUP(G1102,'[2]Seguimiento WOS RISE F080'!$H:$L,5,0)</f>
        <v>1</v>
      </c>
      <c r="K1102" s="116">
        <f>VLOOKUP(G1102,'[2]Seguimiento WOS RISE F080'!$H:$M,6,0)</f>
        <v>0</v>
      </c>
      <c r="L1102" s="116">
        <f>VLOOKUP(G1102,'[2]Seguimiento WOS RISE F080'!$H:$N,7,0)</f>
        <v>0</v>
      </c>
      <c r="M1102" s="116">
        <f>VLOOKUP(G1102,'[2]Seguimiento WOS RISE F080'!$H:$O,8,0)</f>
        <v>0</v>
      </c>
      <c r="N1102" s="125">
        <f t="shared" si="107"/>
        <v>0</v>
      </c>
      <c r="O1102" s="125">
        <f t="shared" si="108"/>
        <v>0</v>
      </c>
      <c r="P1102" s="269">
        <f>VLOOKUP(C1102,Sheet18!A:B,2,0)</f>
        <v>97.94</v>
      </c>
      <c r="Q1102" s="270">
        <f t="shared" si="109"/>
        <v>0</v>
      </c>
      <c r="R1102" s="121">
        <v>45637</v>
      </c>
      <c r="S1102" s="121">
        <v>45671</v>
      </c>
      <c r="T1102" s="117">
        <f t="shared" si="110"/>
        <v>45672</v>
      </c>
      <c r="U1102" s="117">
        <f t="shared" si="104"/>
        <v>45673</v>
      </c>
      <c r="V1102" s="117" t="str">
        <f>VLOOKUP(G1102,'[2]Seguimiento WOS RISE F080'!$H:$W,16,0)</f>
        <v>COMPLETA</v>
      </c>
      <c r="W1102" s="162" t="str">
        <f>VLOOKUP(G1102,'[2]Seguimiento WOS RISE F080'!$H:$V,15,0)</f>
        <v>SI</v>
      </c>
      <c r="X1102" s="291"/>
    </row>
    <row r="1103" spans="1:29" s="126" customFormat="1" ht="13" x14ac:dyDescent="0.2">
      <c r="A1103" s="120" t="str">
        <f t="shared" si="106"/>
        <v>F080-1S-HO-30-8-40-K-X-CPOUS271274</v>
      </c>
      <c r="B1103" s="61">
        <v>45631</v>
      </c>
      <c r="C1103" s="59" t="s">
        <v>1896</v>
      </c>
      <c r="D1103" s="109" t="s">
        <v>1577</v>
      </c>
      <c r="E1103" s="60" t="s">
        <v>87</v>
      </c>
      <c r="F1103" s="60" t="s">
        <v>1927</v>
      </c>
      <c r="G1103" s="9">
        <v>30851006</v>
      </c>
      <c r="H1103" s="108">
        <v>0</v>
      </c>
      <c r="I1103" s="287">
        <v>5</v>
      </c>
      <c r="J1103" s="111">
        <f>VLOOKUP(G1103,'[2]Seguimiento WOS RISE F080'!$H:$L,5,0)</f>
        <v>5</v>
      </c>
      <c r="K1103" s="116">
        <f>VLOOKUP(G1103,'[2]Seguimiento WOS RISE F080'!$H:$M,6,0)</f>
        <v>0</v>
      </c>
      <c r="L1103" s="116">
        <f>VLOOKUP(G1103,'[2]Seguimiento WOS RISE F080'!$H:$N,7,0)</f>
        <v>0</v>
      </c>
      <c r="M1103" s="116">
        <f>VLOOKUP(G1103,'[2]Seguimiento WOS RISE F080'!$H:$O,8,0)</f>
        <v>0</v>
      </c>
      <c r="N1103" s="125">
        <f t="shared" si="107"/>
        <v>0</v>
      </c>
      <c r="O1103" s="125">
        <f t="shared" si="108"/>
        <v>0</v>
      </c>
      <c r="P1103" s="269">
        <f>VLOOKUP(C1103,Sheet18!A:B,2,0)</f>
        <v>104.03</v>
      </c>
      <c r="Q1103" s="270">
        <f t="shared" si="109"/>
        <v>0</v>
      </c>
      <c r="R1103" s="121">
        <v>45637</v>
      </c>
      <c r="S1103" s="121">
        <v>45671</v>
      </c>
      <c r="T1103" s="117">
        <f t="shared" si="110"/>
        <v>45672</v>
      </c>
      <c r="U1103" s="117">
        <f t="shared" si="104"/>
        <v>45673</v>
      </c>
      <c r="V1103" s="117" t="str">
        <f>VLOOKUP(G1103,'[2]Seguimiento WOS RISE F080'!$H:$W,16,0)</f>
        <v>COMPLETA</v>
      </c>
      <c r="W1103" s="162" t="str">
        <f>VLOOKUP(G1103,'[2]Seguimiento WOS RISE F080'!$H:$V,15,0)</f>
        <v>SI</v>
      </c>
      <c r="X1103" s="291"/>
    </row>
    <row r="1104" spans="1:29" s="126" customFormat="1" ht="13" x14ac:dyDescent="0.2">
      <c r="A1104" s="120" t="str">
        <f t="shared" si="106"/>
        <v>F080-1S-HO-40-8-40-K-H-CPOUS271279</v>
      </c>
      <c r="B1104" s="61">
        <v>45631</v>
      </c>
      <c r="C1104" s="59" t="s">
        <v>1901</v>
      </c>
      <c r="D1104" s="109" t="s">
        <v>1577</v>
      </c>
      <c r="E1104" s="60" t="s">
        <v>87</v>
      </c>
      <c r="F1104" s="60" t="s">
        <v>1928</v>
      </c>
      <c r="G1104" s="9">
        <v>30851011</v>
      </c>
      <c r="H1104" s="108">
        <v>0</v>
      </c>
      <c r="I1104" s="287">
        <v>2</v>
      </c>
      <c r="J1104" s="111">
        <f>VLOOKUP(G1104,'[2]Seguimiento WOS RISE F080'!$H:$L,5,0)</f>
        <v>2</v>
      </c>
      <c r="K1104" s="116">
        <f>VLOOKUP(G1104,'[2]Seguimiento WOS RISE F080'!$H:$M,6,0)</f>
        <v>0</v>
      </c>
      <c r="L1104" s="116">
        <f>VLOOKUP(G1104,'[2]Seguimiento WOS RISE F080'!$H:$N,7,0)</f>
        <v>0</v>
      </c>
      <c r="M1104" s="116">
        <f>VLOOKUP(G1104,'[2]Seguimiento WOS RISE F080'!$H:$O,8,0)</f>
        <v>0</v>
      </c>
      <c r="N1104" s="125">
        <f t="shared" si="107"/>
        <v>0</v>
      </c>
      <c r="O1104" s="125">
        <f t="shared" si="108"/>
        <v>0</v>
      </c>
      <c r="P1104" s="269">
        <f>VLOOKUP(C1104,Sheet18!A:B,2,0)</f>
        <v>105.47</v>
      </c>
      <c r="Q1104" s="270">
        <f t="shared" si="109"/>
        <v>0</v>
      </c>
      <c r="R1104" s="121">
        <v>45637</v>
      </c>
      <c r="S1104" s="117" t="s">
        <v>1972</v>
      </c>
      <c r="T1104" s="117" t="e">
        <f t="shared" si="110"/>
        <v>#VALUE!</v>
      </c>
      <c r="U1104" s="117" t="e">
        <f t="shared" si="104"/>
        <v>#VALUE!</v>
      </c>
      <c r="V1104" s="117" t="str">
        <f>VLOOKUP(G1104,'[2]Seguimiento WOS RISE F080'!$H:$W,16,0)</f>
        <v>COMPLETA</v>
      </c>
      <c r="W1104" s="162" t="str">
        <f>VLOOKUP(G1104,'[2]Seguimiento WOS RISE F080'!$H:$V,15,0)</f>
        <v>SI</v>
      </c>
      <c r="X1104" s="291"/>
    </row>
    <row r="1105" spans="1:24" s="126" customFormat="1" ht="13" x14ac:dyDescent="0.2">
      <c r="A1105" s="120" t="str">
        <f t="shared" si="106"/>
        <v>F080-1S-HO-40-8-E4-K-X-CPOUS271285</v>
      </c>
      <c r="B1105" s="61">
        <v>45631</v>
      </c>
      <c r="C1105" s="59" t="s">
        <v>1902</v>
      </c>
      <c r="D1105" s="109" t="s">
        <v>1577</v>
      </c>
      <c r="E1105" s="60" t="s">
        <v>87</v>
      </c>
      <c r="F1105" s="60" t="s">
        <v>1929</v>
      </c>
      <c r="G1105" s="9">
        <v>30851012</v>
      </c>
      <c r="H1105" s="108">
        <v>0</v>
      </c>
      <c r="I1105" s="287">
        <v>2</v>
      </c>
      <c r="J1105" s="111">
        <f>VLOOKUP(G1105,'[2]Seguimiento WOS RISE F080'!$H:$L,5,0)</f>
        <v>2</v>
      </c>
      <c r="K1105" s="116">
        <f>VLOOKUP(G1105,'[2]Seguimiento WOS RISE F080'!$H:$M,6,0)</f>
        <v>0</v>
      </c>
      <c r="L1105" s="116">
        <f>VLOOKUP(G1105,'[2]Seguimiento WOS RISE F080'!$H:$N,7,0)</f>
        <v>0</v>
      </c>
      <c r="M1105" s="116">
        <f>VLOOKUP(G1105,'[2]Seguimiento WOS RISE F080'!$H:$O,8,0)</f>
        <v>0</v>
      </c>
      <c r="N1105" s="125">
        <f t="shared" si="107"/>
        <v>0</v>
      </c>
      <c r="O1105" s="125">
        <f t="shared" si="108"/>
        <v>0</v>
      </c>
      <c r="P1105" s="269">
        <f>VLOOKUP(C1105,Sheet18!A:B,2,0)</f>
        <v>98.64</v>
      </c>
      <c r="Q1105" s="270">
        <f t="shared" si="109"/>
        <v>0</v>
      </c>
      <c r="R1105" s="121">
        <v>45637</v>
      </c>
      <c r="S1105" s="117" t="s">
        <v>1972</v>
      </c>
      <c r="T1105" s="117" t="e">
        <f t="shared" si="110"/>
        <v>#VALUE!</v>
      </c>
      <c r="U1105" s="117" t="e">
        <f t="shared" si="104"/>
        <v>#VALUE!</v>
      </c>
      <c r="V1105" s="117" t="str">
        <f>VLOOKUP(G1105,'[2]Seguimiento WOS RISE F080'!$H:$W,16,0)</f>
        <v>COMPLETA</v>
      </c>
      <c r="W1105" s="162" t="str">
        <f>VLOOKUP(G1105,'[2]Seguimiento WOS RISE F080'!$H:$V,15,0)</f>
        <v>SI</v>
      </c>
      <c r="X1105" s="291"/>
    </row>
    <row r="1106" spans="1:24" s="126" customFormat="1" ht="13" x14ac:dyDescent="0.2">
      <c r="A1106" s="120" t="str">
        <f t="shared" si="106"/>
        <v>F080-1S-HO-40-8-60-K-H-CPOUS271206</v>
      </c>
      <c r="B1106" s="61">
        <v>45631</v>
      </c>
      <c r="C1106" s="59" t="s">
        <v>1906</v>
      </c>
      <c r="D1106" s="109" t="s">
        <v>1577</v>
      </c>
      <c r="E1106" s="60" t="s">
        <v>87</v>
      </c>
      <c r="F1106" s="60" t="s">
        <v>1931</v>
      </c>
      <c r="G1106" s="9">
        <v>30851016</v>
      </c>
      <c r="H1106" s="108">
        <v>0</v>
      </c>
      <c r="I1106" s="287">
        <v>5</v>
      </c>
      <c r="J1106" s="111">
        <f>VLOOKUP(G1106,'[2]Seguimiento WOS RISE F080'!$H:$L,5,0)</f>
        <v>5</v>
      </c>
      <c r="K1106" s="116">
        <f>VLOOKUP(G1106,'[2]Seguimiento WOS RISE F080'!$H:$M,6,0)</f>
        <v>0</v>
      </c>
      <c r="L1106" s="116">
        <f>VLOOKUP(G1106,'[2]Seguimiento WOS RISE F080'!$H:$N,7,0)</f>
        <v>0</v>
      </c>
      <c r="M1106" s="116">
        <f>VLOOKUP(G1106,'[2]Seguimiento WOS RISE F080'!$H:$O,8,0)</f>
        <v>0</v>
      </c>
      <c r="N1106" s="125">
        <f t="shared" si="107"/>
        <v>0</v>
      </c>
      <c r="O1106" s="125">
        <f t="shared" si="108"/>
        <v>0</v>
      </c>
      <c r="P1106" s="269">
        <f>VLOOKUP(C1106,Sheet18!A:B,2,0)</f>
        <v>105.47</v>
      </c>
      <c r="Q1106" s="270">
        <f t="shared" si="109"/>
        <v>0</v>
      </c>
      <c r="R1106" s="121">
        <v>45637</v>
      </c>
      <c r="S1106" s="121">
        <v>45671</v>
      </c>
      <c r="T1106" s="117">
        <f t="shared" si="110"/>
        <v>45672</v>
      </c>
      <c r="U1106" s="117">
        <f t="shared" si="104"/>
        <v>45673</v>
      </c>
      <c r="V1106" s="117" t="str">
        <f>VLOOKUP(G1106,'[2]Seguimiento WOS RISE F080'!$H:$W,16,0)</f>
        <v>COMPLETA</v>
      </c>
      <c r="W1106" s="162" t="str">
        <f>VLOOKUP(G1106,'[2]Seguimiento WOS RISE F080'!$H:$V,15,0)</f>
        <v>SI</v>
      </c>
      <c r="X1106" s="291"/>
    </row>
    <row r="1107" spans="1:24" s="126" customFormat="1" ht="20" x14ac:dyDescent="0.2">
      <c r="A1107" s="120" t="str">
        <f t="shared" si="106"/>
        <v>F080-1R-MO-30-9-40-K-X-CPOUS271372</v>
      </c>
      <c r="B1107" s="61">
        <v>45631</v>
      </c>
      <c r="C1107" s="59" t="s">
        <v>1893</v>
      </c>
      <c r="D1107" s="109" t="s">
        <v>1575</v>
      </c>
      <c r="E1107" s="60" t="s">
        <v>87</v>
      </c>
      <c r="F1107" s="60" t="s">
        <v>1932</v>
      </c>
      <c r="G1107" s="9">
        <v>30851018</v>
      </c>
      <c r="H1107" s="108">
        <v>0</v>
      </c>
      <c r="I1107" s="287">
        <v>1</v>
      </c>
      <c r="J1107" s="111">
        <f>VLOOKUP(G1107,'[2]Seguimiento WOS RISE F080'!$H:$L,5,0)</f>
        <v>1</v>
      </c>
      <c r="K1107" s="116">
        <f>VLOOKUP(G1107,'[2]Seguimiento WOS RISE F080'!$H:$M,6,0)</f>
        <v>0</v>
      </c>
      <c r="L1107" s="116">
        <f>VLOOKUP(G1107,'[2]Seguimiento WOS RISE F080'!$H:$N,7,0)</f>
        <v>0</v>
      </c>
      <c r="M1107" s="116">
        <f>VLOOKUP(G1107,'[2]Seguimiento WOS RISE F080'!$H:$O,8,0)</f>
        <v>0</v>
      </c>
      <c r="N1107" s="125">
        <f t="shared" si="107"/>
        <v>0</v>
      </c>
      <c r="O1107" s="125">
        <f t="shared" si="108"/>
        <v>0</v>
      </c>
      <c r="P1107" s="269">
        <f>VLOOKUP(C1107,Sheet18!A:B,2,0)</f>
        <v>101.97</v>
      </c>
      <c r="Q1107" s="270">
        <f t="shared" si="109"/>
        <v>0</v>
      </c>
      <c r="R1107" s="121">
        <v>45637</v>
      </c>
      <c r="S1107" s="121">
        <v>45672</v>
      </c>
      <c r="T1107" s="117">
        <f t="shared" si="110"/>
        <v>45673</v>
      </c>
      <c r="U1107" s="117">
        <f t="shared" si="104"/>
        <v>45674</v>
      </c>
      <c r="V1107" s="117" t="str">
        <f>VLOOKUP(G1107,'[2]Seguimiento WOS RISE F080'!$H:$W,16,0)</f>
        <v>COMPLETA</v>
      </c>
      <c r="W1107" s="162" t="str">
        <f>VLOOKUP(G1107,'[2]Seguimiento WOS RISE F080'!$H:$V,15,0)</f>
        <v>SI</v>
      </c>
      <c r="X1107" s="291" t="s">
        <v>2826</v>
      </c>
    </row>
    <row r="1108" spans="1:24" s="126" customFormat="1" ht="13" x14ac:dyDescent="0.2">
      <c r="A1108" s="120" t="str">
        <f t="shared" si="106"/>
        <v>F080-1S-HO-27-8-15-K-F-CPOUS271453</v>
      </c>
      <c r="B1108" s="61">
        <v>45631</v>
      </c>
      <c r="C1108" s="59" t="s">
        <v>1669</v>
      </c>
      <c r="D1108" s="109" t="s">
        <v>1577</v>
      </c>
      <c r="E1108" s="60" t="s">
        <v>87</v>
      </c>
      <c r="F1108" s="60" t="s">
        <v>1937</v>
      </c>
      <c r="G1108" s="9">
        <v>30851028</v>
      </c>
      <c r="H1108" s="108">
        <v>0</v>
      </c>
      <c r="I1108" s="287">
        <v>4</v>
      </c>
      <c r="J1108" s="111">
        <f>VLOOKUP(G1108,'[2]Seguimiento WOS RISE F080'!$H:$L,5,0)</f>
        <v>4</v>
      </c>
      <c r="K1108" s="116">
        <f>VLOOKUP(G1108,'[2]Seguimiento WOS RISE F080'!$H:$M,6,0)</f>
        <v>0</v>
      </c>
      <c r="L1108" s="116">
        <f>VLOOKUP(G1108,'[2]Seguimiento WOS RISE F080'!$H:$N,7,0)</f>
        <v>0</v>
      </c>
      <c r="M1108" s="116">
        <f>VLOOKUP(G1108,'[2]Seguimiento WOS RISE F080'!$H:$O,8,0)</f>
        <v>0</v>
      </c>
      <c r="N1108" s="125">
        <f t="shared" si="107"/>
        <v>0</v>
      </c>
      <c r="O1108" s="125">
        <f t="shared" si="108"/>
        <v>0</v>
      </c>
      <c r="P1108" s="269">
        <f>VLOOKUP(C1108,Sheet18!A:B,2,0)</f>
        <v>101.82</v>
      </c>
      <c r="Q1108" s="270">
        <f t="shared" si="109"/>
        <v>0</v>
      </c>
      <c r="R1108" s="121">
        <v>45638</v>
      </c>
      <c r="S1108" s="121">
        <v>45671</v>
      </c>
      <c r="T1108" s="117">
        <f t="shared" si="110"/>
        <v>45672</v>
      </c>
      <c r="U1108" s="117">
        <f t="shared" si="104"/>
        <v>45673</v>
      </c>
      <c r="V1108" s="117" t="str">
        <f>VLOOKUP(G1108,'[2]Seguimiento WOS RISE F080'!$H:$W,16,0)</f>
        <v>COMPLETA</v>
      </c>
      <c r="W1108" s="162" t="str">
        <f>VLOOKUP(G1108,'[2]Seguimiento WOS RISE F080'!$H:$V,15,0)</f>
        <v>SI</v>
      </c>
      <c r="X1108" s="291"/>
    </row>
    <row r="1109" spans="1:24" s="126" customFormat="1" ht="13" x14ac:dyDescent="0.2">
      <c r="A1109" s="120" t="str">
        <f t="shared" si="106"/>
        <v>F080-1S-LO-27-9-40-K-H-CPOUS271459</v>
      </c>
      <c r="B1109" s="61">
        <v>45631</v>
      </c>
      <c r="C1109" s="59" t="s">
        <v>1916</v>
      </c>
      <c r="D1109" s="109" t="s">
        <v>1577</v>
      </c>
      <c r="E1109" s="60" t="s">
        <v>87</v>
      </c>
      <c r="F1109" s="60" t="s">
        <v>1938</v>
      </c>
      <c r="G1109" s="9">
        <v>30851030</v>
      </c>
      <c r="H1109" s="108">
        <v>0</v>
      </c>
      <c r="I1109" s="287">
        <v>5</v>
      </c>
      <c r="J1109" s="111">
        <f>VLOOKUP(G1109,'[2]Seguimiento WOS RISE F080'!$H:$L,5,0)</f>
        <v>5</v>
      </c>
      <c r="K1109" s="116">
        <f>VLOOKUP(G1109,'[2]Seguimiento WOS RISE F080'!$H:$M,6,0)</f>
        <v>0</v>
      </c>
      <c r="L1109" s="116">
        <f>VLOOKUP(G1109,'[2]Seguimiento WOS RISE F080'!$H:$N,7,0)</f>
        <v>0</v>
      </c>
      <c r="M1109" s="116">
        <f>VLOOKUP(G1109,'[2]Seguimiento WOS RISE F080'!$H:$O,8,0)</f>
        <v>0</v>
      </c>
      <c r="N1109" s="125">
        <f t="shared" si="107"/>
        <v>0</v>
      </c>
      <c r="O1109" s="125">
        <f t="shared" si="108"/>
        <v>0</v>
      </c>
      <c r="P1109" s="269">
        <f>VLOOKUP(C1109,Sheet18!A:B,2,0)</f>
        <v>105.47</v>
      </c>
      <c r="Q1109" s="270">
        <f t="shared" si="109"/>
        <v>0</v>
      </c>
      <c r="R1109" s="121">
        <v>45638</v>
      </c>
      <c r="S1109" s="121">
        <v>45671</v>
      </c>
      <c r="T1109" s="117">
        <f t="shared" si="110"/>
        <v>45672</v>
      </c>
      <c r="U1109" s="117">
        <f t="shared" si="104"/>
        <v>45673</v>
      </c>
      <c r="V1109" s="117" t="str">
        <f>VLOOKUP(G1109,'[2]Seguimiento WOS RISE F080'!$H:$W,16,0)</f>
        <v>COMPLETA</v>
      </c>
      <c r="W1109" s="162" t="str">
        <f>VLOOKUP(G1109,'[2]Seguimiento WOS RISE F080'!$H:$V,15,0)</f>
        <v>SI</v>
      </c>
      <c r="X1109" s="291"/>
    </row>
    <row r="1110" spans="1:24" s="126" customFormat="1" ht="13" x14ac:dyDescent="0.2">
      <c r="A1110" s="120" t="str">
        <f t="shared" si="106"/>
        <v>F080-1S-HO-27-8-15-K-F-CPOUS271585</v>
      </c>
      <c r="B1110" s="61">
        <v>45631</v>
      </c>
      <c r="C1110" s="59" t="s">
        <v>1669</v>
      </c>
      <c r="D1110" s="109" t="s">
        <v>1577</v>
      </c>
      <c r="E1110" s="60" t="s">
        <v>87</v>
      </c>
      <c r="F1110" s="60" t="s">
        <v>1940</v>
      </c>
      <c r="G1110" s="9">
        <v>30851034</v>
      </c>
      <c r="H1110" s="108">
        <v>0</v>
      </c>
      <c r="I1110" s="287">
        <v>9</v>
      </c>
      <c r="J1110" s="111">
        <f>VLOOKUP(G1110,'[2]Seguimiento WOS RISE F080'!$H:$L,5,0)</f>
        <v>9</v>
      </c>
      <c r="K1110" s="116">
        <f>VLOOKUP(G1110,'[2]Seguimiento WOS RISE F080'!$H:$M,6,0)</f>
        <v>0</v>
      </c>
      <c r="L1110" s="116">
        <f>VLOOKUP(G1110,'[2]Seguimiento WOS RISE F080'!$H:$N,7,0)</f>
        <v>0</v>
      </c>
      <c r="M1110" s="116">
        <f>VLOOKUP(G1110,'[2]Seguimiento WOS RISE F080'!$H:$O,8,0)</f>
        <v>0</v>
      </c>
      <c r="N1110" s="125">
        <f t="shared" si="107"/>
        <v>0</v>
      </c>
      <c r="O1110" s="125">
        <f t="shared" si="108"/>
        <v>0</v>
      </c>
      <c r="P1110" s="269">
        <f>VLOOKUP(C1110,Sheet18!A:B,2,0)</f>
        <v>101.82</v>
      </c>
      <c r="Q1110" s="270">
        <f t="shared" si="109"/>
        <v>0</v>
      </c>
      <c r="R1110" s="121">
        <v>45638</v>
      </c>
      <c r="S1110" s="117" t="s">
        <v>1972</v>
      </c>
      <c r="T1110" s="117" t="e">
        <f t="shared" si="110"/>
        <v>#VALUE!</v>
      </c>
      <c r="U1110" s="117" t="e">
        <f t="shared" ref="U1110:U1173" si="111">WORKDAY(T1110,1)</f>
        <v>#VALUE!</v>
      </c>
      <c r="V1110" s="117" t="str">
        <f>VLOOKUP(G1110,'[2]Seguimiento WOS RISE F080'!$H:$W,16,0)</f>
        <v>COMPLETA</v>
      </c>
      <c r="W1110" s="162" t="str">
        <f>VLOOKUP(G1110,'[2]Seguimiento WOS RISE F080'!$H:$V,15,0)</f>
        <v>SI</v>
      </c>
      <c r="X1110" s="291"/>
    </row>
    <row r="1111" spans="1:24" s="126" customFormat="1" ht="13" x14ac:dyDescent="0.2">
      <c r="A1111" s="120" t="str">
        <f t="shared" si="106"/>
        <v>F080-1R-HO-27-8-40-K-H-CPOUS271592</v>
      </c>
      <c r="B1111" s="61">
        <v>45631</v>
      </c>
      <c r="C1111" s="59" t="s">
        <v>1918</v>
      </c>
      <c r="D1111" s="109" t="s">
        <v>1575</v>
      </c>
      <c r="E1111" s="60" t="s">
        <v>87</v>
      </c>
      <c r="F1111" s="60" t="s">
        <v>1941</v>
      </c>
      <c r="G1111" s="9">
        <v>30851035</v>
      </c>
      <c r="H1111" s="108">
        <v>0</v>
      </c>
      <c r="I1111" s="287">
        <v>2</v>
      </c>
      <c r="J1111" s="111">
        <f>VLOOKUP(G1111,'[2]Seguimiento WOS RISE F080'!$H:$L,5,0)</f>
        <v>2</v>
      </c>
      <c r="K1111" s="116">
        <f>VLOOKUP(G1111,'[2]Seguimiento WOS RISE F080'!$H:$M,6,0)</f>
        <v>0</v>
      </c>
      <c r="L1111" s="116">
        <f>VLOOKUP(G1111,'[2]Seguimiento WOS RISE F080'!$H:$N,7,0)</f>
        <v>0</v>
      </c>
      <c r="M1111" s="116">
        <f>VLOOKUP(G1111,'[2]Seguimiento WOS RISE F080'!$H:$O,8,0)</f>
        <v>0</v>
      </c>
      <c r="N1111" s="125">
        <f t="shared" si="107"/>
        <v>0</v>
      </c>
      <c r="O1111" s="125">
        <f t="shared" si="108"/>
        <v>0</v>
      </c>
      <c r="P1111" s="269">
        <f>VLOOKUP(C1111,Sheet18!A:B,2,0)</f>
        <v>106.77</v>
      </c>
      <c r="Q1111" s="270">
        <f t="shared" si="109"/>
        <v>0</v>
      </c>
      <c r="R1111" s="121">
        <v>45638</v>
      </c>
      <c r="S1111" s="121">
        <v>45671</v>
      </c>
      <c r="T1111" s="117">
        <f t="shared" si="110"/>
        <v>45672</v>
      </c>
      <c r="U1111" s="117">
        <f t="shared" si="111"/>
        <v>45673</v>
      </c>
      <c r="V1111" s="117" t="str">
        <f>VLOOKUP(G1111,'[2]Seguimiento WOS RISE F080'!$H:$W,16,0)</f>
        <v>COMPLETA</v>
      </c>
      <c r="W1111" s="162" t="str">
        <f>VLOOKUP(G1111,'[2]Seguimiento WOS RISE F080'!$H:$V,15,0)</f>
        <v>SI</v>
      </c>
      <c r="X1111" s="291"/>
    </row>
    <row r="1112" spans="1:24" s="126" customFormat="1" ht="20" x14ac:dyDescent="0.2">
      <c r="A1112" s="120" t="str">
        <f t="shared" si="106"/>
        <v>F080-1R-LO-27-8-15-K-X-CPOUS271684</v>
      </c>
      <c r="B1112" s="61">
        <v>45631</v>
      </c>
      <c r="C1112" s="59" t="s">
        <v>1922</v>
      </c>
      <c r="D1112" s="109" t="s">
        <v>1575</v>
      </c>
      <c r="E1112" s="60" t="s">
        <v>87</v>
      </c>
      <c r="F1112" s="60" t="s">
        <v>1943</v>
      </c>
      <c r="G1112" s="9">
        <v>30851039</v>
      </c>
      <c r="H1112" s="108">
        <v>0</v>
      </c>
      <c r="I1112" s="287">
        <v>4</v>
      </c>
      <c r="J1112" s="111">
        <f>VLOOKUP(G1112,'[2]Seguimiento WOS RISE F080'!$H:$L,5,0)</f>
        <v>4</v>
      </c>
      <c r="K1112" s="116">
        <f>VLOOKUP(G1112,'[2]Seguimiento WOS RISE F080'!$H:$M,6,0)</f>
        <v>0</v>
      </c>
      <c r="L1112" s="116">
        <f>VLOOKUP(G1112,'[2]Seguimiento WOS RISE F080'!$H:$N,7,0)</f>
        <v>0</v>
      </c>
      <c r="M1112" s="116">
        <f>VLOOKUP(G1112,'[2]Seguimiento WOS RISE F080'!$H:$O,8,0)</f>
        <v>0</v>
      </c>
      <c r="N1112" s="125">
        <f t="shared" si="107"/>
        <v>0</v>
      </c>
      <c r="O1112" s="125">
        <f t="shared" si="108"/>
        <v>0</v>
      </c>
      <c r="P1112" s="269">
        <f>VLOOKUP(C1112,Sheet18!A:B,2,0)</f>
        <v>103.72</v>
      </c>
      <c r="Q1112" s="270">
        <f t="shared" si="109"/>
        <v>0</v>
      </c>
      <c r="R1112" s="121">
        <v>45638</v>
      </c>
      <c r="S1112" s="121">
        <v>45672</v>
      </c>
      <c r="T1112" s="117">
        <f t="shared" si="110"/>
        <v>45673</v>
      </c>
      <c r="U1112" s="117">
        <f t="shared" si="111"/>
        <v>45674</v>
      </c>
      <c r="V1112" s="117" t="str">
        <f>VLOOKUP(G1112,'[2]Seguimiento WOS RISE F080'!$H:$W,16,0)</f>
        <v>COMPLETA</v>
      </c>
      <c r="W1112" s="162" t="str">
        <f>VLOOKUP(G1112,'[2]Seguimiento WOS RISE F080'!$H:$V,15,0)</f>
        <v>SI</v>
      </c>
      <c r="X1112" s="118" t="s">
        <v>2819</v>
      </c>
    </row>
    <row r="1113" spans="1:24" s="126" customFormat="1" ht="20" x14ac:dyDescent="0.2">
      <c r="A1113" s="120" t="str">
        <f t="shared" si="106"/>
        <v>F170-1S-MO-40-8-40-Z-F-APOUS270970</v>
      </c>
      <c r="B1113" s="61">
        <v>45631</v>
      </c>
      <c r="C1113" s="59" t="s">
        <v>1864</v>
      </c>
      <c r="D1113" s="109" t="s">
        <v>1923</v>
      </c>
      <c r="E1113" s="60" t="s">
        <v>87</v>
      </c>
      <c r="F1113" s="60" t="s">
        <v>1878</v>
      </c>
      <c r="G1113" s="9">
        <v>30850973</v>
      </c>
      <c r="H1113" s="108">
        <v>0</v>
      </c>
      <c r="I1113" s="287">
        <v>6</v>
      </c>
      <c r="J1113" s="111">
        <f>VLOOKUP(G1113,'[2]Seguimiento WOS RISE F080'!$H:$L,5,0)</f>
        <v>6</v>
      </c>
      <c r="K1113" s="116">
        <f>VLOOKUP(G1113,'[2]Seguimiento WOS RISE F080'!$H:$M,6,0)</f>
        <v>0</v>
      </c>
      <c r="L1113" s="116">
        <f>VLOOKUP(G1113,'[2]Seguimiento WOS RISE F080'!$H:$N,7,0)</f>
        <v>0</v>
      </c>
      <c r="M1113" s="116">
        <f>VLOOKUP(G1113,'[2]Seguimiento WOS RISE F080'!$H:$O,8,0)</f>
        <v>0</v>
      </c>
      <c r="N1113" s="125">
        <f t="shared" si="107"/>
        <v>0</v>
      </c>
      <c r="O1113" s="125">
        <f t="shared" si="108"/>
        <v>0</v>
      </c>
      <c r="P1113" s="269">
        <f>VLOOKUP(C1113,Sheet18!A:B,2,0)</f>
        <v>160.44999999999999</v>
      </c>
      <c r="Q1113" s="270">
        <f t="shared" si="109"/>
        <v>0</v>
      </c>
      <c r="R1113" s="121">
        <v>45635</v>
      </c>
      <c r="S1113" s="121">
        <v>45672</v>
      </c>
      <c r="T1113" s="117">
        <f t="shared" si="110"/>
        <v>45673</v>
      </c>
      <c r="U1113" s="117">
        <f t="shared" si="111"/>
        <v>45674</v>
      </c>
      <c r="V1113" s="117" t="str">
        <f>VLOOKUP(G1113,'[2]Seguimiento WOS RISE F080'!$H:$W,16,0)</f>
        <v>COMPLETA</v>
      </c>
      <c r="W1113" s="162" t="str">
        <f>VLOOKUP(G1113,'[2]Seguimiento WOS RISE F080'!$H:$V,15,0)</f>
        <v>SI</v>
      </c>
      <c r="X1113" s="291" t="s">
        <v>2826</v>
      </c>
    </row>
    <row r="1114" spans="1:24" s="126" customFormat="1" ht="20" x14ac:dyDescent="0.2">
      <c r="A1114" s="120" t="str">
        <f t="shared" si="106"/>
        <v>F080-1S-HO-27-8-40-K-H-CPOUS271401</v>
      </c>
      <c r="B1114" s="61">
        <v>45631</v>
      </c>
      <c r="C1114" s="59" t="s">
        <v>1911</v>
      </c>
      <c r="D1114" s="109" t="s">
        <v>1577</v>
      </c>
      <c r="E1114" s="60" t="s">
        <v>87</v>
      </c>
      <c r="F1114" s="60" t="s">
        <v>1558</v>
      </c>
      <c r="G1114" s="9">
        <v>30851024</v>
      </c>
      <c r="H1114" s="108">
        <v>0</v>
      </c>
      <c r="I1114" s="287">
        <v>10</v>
      </c>
      <c r="J1114" s="111">
        <f>VLOOKUP(G1114,'[2]Seguimiento WOS RISE F080'!$H:$L,5,0)</f>
        <v>10</v>
      </c>
      <c r="K1114" s="116">
        <f>VLOOKUP(G1114,'[2]Seguimiento WOS RISE F080'!$H:$M,6,0)</f>
        <v>0</v>
      </c>
      <c r="L1114" s="116">
        <f>VLOOKUP(G1114,'[2]Seguimiento WOS RISE F080'!$H:$N,7,0)</f>
        <v>0</v>
      </c>
      <c r="M1114" s="116">
        <f>VLOOKUP(G1114,'[2]Seguimiento WOS RISE F080'!$H:$O,8,0)</f>
        <v>0</v>
      </c>
      <c r="N1114" s="125">
        <f t="shared" si="107"/>
        <v>0</v>
      </c>
      <c r="O1114" s="125">
        <f t="shared" si="108"/>
        <v>0</v>
      </c>
      <c r="P1114" s="269">
        <f>VLOOKUP(C1114,Sheet18!A:B,2,0)</f>
        <v>105.47</v>
      </c>
      <c r="Q1114" s="270">
        <f t="shared" si="109"/>
        <v>0</v>
      </c>
      <c r="R1114" s="121">
        <v>45637</v>
      </c>
      <c r="S1114" s="121">
        <v>45680</v>
      </c>
      <c r="T1114" s="117">
        <f t="shared" si="110"/>
        <v>45681</v>
      </c>
      <c r="U1114" s="117">
        <f t="shared" si="111"/>
        <v>45684</v>
      </c>
      <c r="V1114" s="117" t="str">
        <f>VLOOKUP(G1114,'[2]Seguimiento WOS RISE F080'!$H:$W,16,0)</f>
        <v>COMPLETA</v>
      </c>
      <c r="W1114" s="162" t="str">
        <f>VLOOKUP(G1114,'[2]Seguimiento WOS RISE F080'!$H:$V,15,0)</f>
        <v>SI</v>
      </c>
      <c r="X1114" s="118" t="s">
        <v>2819</v>
      </c>
    </row>
    <row r="1115" spans="1:24" s="126" customFormat="1" ht="20" x14ac:dyDescent="0.2">
      <c r="A1115" s="120" t="str">
        <f t="shared" si="106"/>
        <v>F080-1S-HO-30-9-15-Z-H-BPOUS271328</v>
      </c>
      <c r="B1115" s="61">
        <v>45631</v>
      </c>
      <c r="C1115" s="59" t="s">
        <v>1912</v>
      </c>
      <c r="D1115" s="109" t="s">
        <v>1577</v>
      </c>
      <c r="E1115" s="60" t="s">
        <v>87</v>
      </c>
      <c r="F1115" s="60" t="s">
        <v>1935</v>
      </c>
      <c r="G1115" s="9">
        <v>30851025</v>
      </c>
      <c r="H1115" s="108">
        <v>0</v>
      </c>
      <c r="I1115" s="287">
        <v>18</v>
      </c>
      <c r="J1115" s="111">
        <f>VLOOKUP(G1115,'[2]Seguimiento WOS RISE F080'!$H:$L,5,0)</f>
        <v>18</v>
      </c>
      <c r="K1115" s="116">
        <f>VLOOKUP(G1115,'[2]Seguimiento WOS RISE F080'!$H:$M,6,0)</f>
        <v>0</v>
      </c>
      <c r="L1115" s="116">
        <f>VLOOKUP(G1115,'[2]Seguimiento WOS RISE F080'!$H:$N,7,0)</f>
        <v>0</v>
      </c>
      <c r="M1115" s="116">
        <f>VLOOKUP(G1115,'[2]Seguimiento WOS RISE F080'!$H:$O,8,0)</f>
        <v>0</v>
      </c>
      <c r="N1115" s="125">
        <f t="shared" si="107"/>
        <v>0</v>
      </c>
      <c r="O1115" s="125">
        <f t="shared" si="108"/>
        <v>0</v>
      </c>
      <c r="P1115" s="269">
        <f>VLOOKUP(C1115,Sheet18!A:B,2,0)</f>
        <v>99.87</v>
      </c>
      <c r="Q1115" s="270">
        <f t="shared" si="109"/>
        <v>0</v>
      </c>
      <c r="R1115" s="121">
        <v>45638</v>
      </c>
      <c r="S1115" s="121">
        <v>45672</v>
      </c>
      <c r="T1115" s="117">
        <f t="shared" si="110"/>
        <v>45673</v>
      </c>
      <c r="U1115" s="117">
        <f t="shared" si="111"/>
        <v>45674</v>
      </c>
      <c r="V1115" s="117" t="str">
        <f>VLOOKUP(G1115,'[2]Seguimiento WOS RISE F080'!$H:$W,16,0)</f>
        <v>COMPLETA</v>
      </c>
      <c r="W1115" s="162" t="str">
        <f>VLOOKUP(G1115,'[2]Seguimiento WOS RISE F080'!$H:$V,15,0)</f>
        <v>SI</v>
      </c>
      <c r="X1115" s="291" t="s">
        <v>2819</v>
      </c>
    </row>
    <row r="1116" spans="1:24" s="126" customFormat="1" ht="40" x14ac:dyDescent="0.2">
      <c r="A1116" s="120" t="str">
        <f t="shared" si="106"/>
        <v>F080-1S-HO-30-9-E3-W-H-APOUS271572</v>
      </c>
      <c r="B1116" s="61">
        <v>45631</v>
      </c>
      <c r="C1116" s="59" t="s">
        <v>1917</v>
      </c>
      <c r="D1116" s="109" t="s">
        <v>1577</v>
      </c>
      <c r="E1116" s="60" t="s">
        <v>87</v>
      </c>
      <c r="F1116" s="60" t="s">
        <v>1939</v>
      </c>
      <c r="G1116" s="9">
        <v>30851033</v>
      </c>
      <c r="H1116" s="108">
        <v>0</v>
      </c>
      <c r="I1116" s="287">
        <v>26</v>
      </c>
      <c r="J1116" s="111">
        <f>VLOOKUP(G1116,'[2]Seguimiento WOS RISE F080'!$H:$L,5,0)</f>
        <v>26</v>
      </c>
      <c r="K1116" s="116">
        <f>VLOOKUP(G1116,'[2]Seguimiento WOS RISE F080'!$H:$M,6,0)</f>
        <v>0</v>
      </c>
      <c r="L1116" s="116">
        <f>VLOOKUP(G1116,'[2]Seguimiento WOS RISE F080'!$H:$N,7,0)</f>
        <v>0</v>
      </c>
      <c r="M1116" s="116">
        <f>VLOOKUP(G1116,'[2]Seguimiento WOS RISE F080'!$H:$O,8,0)</f>
        <v>0</v>
      </c>
      <c r="N1116" s="125">
        <f t="shared" si="107"/>
        <v>0</v>
      </c>
      <c r="O1116" s="125">
        <f t="shared" si="108"/>
        <v>0</v>
      </c>
      <c r="P1116" s="269">
        <f>VLOOKUP(C1116,Sheet18!A:B,2,0)</f>
        <v>78.010000000000005</v>
      </c>
      <c r="Q1116" s="270">
        <f t="shared" si="109"/>
        <v>0</v>
      </c>
      <c r="R1116" s="121">
        <v>45638</v>
      </c>
      <c r="S1116" s="121">
        <v>45672</v>
      </c>
      <c r="T1116" s="117">
        <f t="shared" si="110"/>
        <v>45673</v>
      </c>
      <c r="U1116" s="117">
        <f t="shared" si="111"/>
        <v>45674</v>
      </c>
      <c r="V1116" s="117" t="str">
        <f>VLOOKUP(G1116,'[2]Seguimiento WOS RISE F080'!$H:$W,16,0)</f>
        <v>completa</v>
      </c>
      <c r="W1116" s="162" t="str">
        <f>VLOOKUP(G1116,'[2]Seguimiento WOS RISE F080'!$H:$V,15,0)</f>
        <v>si</v>
      </c>
      <c r="X1116" s="291" t="s">
        <v>2820</v>
      </c>
    </row>
    <row r="1117" spans="1:24" s="126" customFormat="1" ht="13" x14ac:dyDescent="0.2">
      <c r="A1117" s="120" t="str">
        <f t="shared" si="106"/>
        <v>F080-1S-HO-40-8-90-W-H-CPOUS271206</v>
      </c>
      <c r="B1117" s="61">
        <v>45637</v>
      </c>
      <c r="C1117" s="59" t="s">
        <v>2034</v>
      </c>
      <c r="D1117" s="109" t="s">
        <v>1577</v>
      </c>
      <c r="E1117" s="60" t="s">
        <v>87</v>
      </c>
      <c r="F1117" s="60" t="s">
        <v>1931</v>
      </c>
      <c r="G1117" s="9">
        <v>30851101</v>
      </c>
      <c r="H1117" s="108">
        <v>0</v>
      </c>
      <c r="I1117" s="287">
        <v>5</v>
      </c>
      <c r="J1117" s="111">
        <f>VLOOKUP(G1117,'[2]Seguimiento WOS RISE F080'!$H:$L,5,0)</f>
        <v>5</v>
      </c>
      <c r="K1117" s="116">
        <f>VLOOKUP(G1117,'[2]Seguimiento WOS RISE F080'!$H:$M,6,0)</f>
        <v>0</v>
      </c>
      <c r="L1117" s="116">
        <f>VLOOKUP(G1117,'[2]Seguimiento WOS RISE F080'!$H:$N,7,0)</f>
        <v>0</v>
      </c>
      <c r="M1117" s="116">
        <f>VLOOKUP(G1117,'[2]Seguimiento WOS RISE F080'!$H:$O,8,0)</f>
        <v>0</v>
      </c>
      <c r="N1117" s="125">
        <f t="shared" si="107"/>
        <v>0</v>
      </c>
      <c r="O1117" s="125">
        <f t="shared" si="108"/>
        <v>0</v>
      </c>
      <c r="P1117" s="269">
        <f>VLOOKUP(C1117,Sheet18!A:B,2,0)</f>
        <v>106.18</v>
      </c>
      <c r="Q1117" s="270">
        <f t="shared" si="109"/>
        <v>0</v>
      </c>
      <c r="R1117" s="121">
        <v>45638</v>
      </c>
      <c r="S1117" s="121">
        <v>45672</v>
      </c>
      <c r="T1117" s="117">
        <f t="shared" si="110"/>
        <v>45673</v>
      </c>
      <c r="U1117" s="117">
        <f t="shared" si="111"/>
        <v>45674</v>
      </c>
      <c r="V1117" s="117" t="str">
        <f>VLOOKUP(G1117,'[2]Seguimiento WOS RISE F080'!$H:$W,16,0)</f>
        <v>COMPLETA</v>
      </c>
      <c r="W1117" s="162" t="str">
        <f>VLOOKUP(G1117,'[2]Seguimiento WOS RISE F080'!$H:$V,15,0)</f>
        <v>SI</v>
      </c>
      <c r="X1117" s="291" t="s">
        <v>2573</v>
      </c>
    </row>
    <row r="1118" spans="1:24" s="126" customFormat="1" ht="20" x14ac:dyDescent="0.2">
      <c r="A1118" s="120" t="str">
        <f t="shared" si="106"/>
        <v>F080-1S-HO-30-8-05-W-F-BPOUS271365</v>
      </c>
      <c r="B1118" s="61">
        <v>45637</v>
      </c>
      <c r="C1118" s="59" t="s">
        <v>2035</v>
      </c>
      <c r="D1118" s="109" t="s">
        <v>1577</v>
      </c>
      <c r="E1118" s="60" t="s">
        <v>87</v>
      </c>
      <c r="F1118" s="60" t="s">
        <v>2043</v>
      </c>
      <c r="G1118" s="9">
        <v>30851103</v>
      </c>
      <c r="H1118" s="108">
        <v>0</v>
      </c>
      <c r="I1118" s="287">
        <v>4</v>
      </c>
      <c r="J1118" s="111">
        <f>VLOOKUP(G1118,'[2]Seguimiento WOS RISE F080'!$H:$L,5,0)</f>
        <v>4</v>
      </c>
      <c r="K1118" s="116">
        <f>VLOOKUP(G1118,'[2]Seguimiento WOS RISE F080'!$H:$M,6,0)</f>
        <v>0</v>
      </c>
      <c r="L1118" s="116">
        <f>VLOOKUP(G1118,'[2]Seguimiento WOS RISE F080'!$H:$N,7,0)</f>
        <v>0</v>
      </c>
      <c r="M1118" s="116">
        <f>VLOOKUP(G1118,'[2]Seguimiento WOS RISE F080'!$H:$O,8,0)</f>
        <v>0</v>
      </c>
      <c r="N1118" s="125">
        <f t="shared" si="107"/>
        <v>0</v>
      </c>
      <c r="O1118" s="125">
        <f t="shared" si="108"/>
        <v>0</v>
      </c>
      <c r="P1118" s="269">
        <f>VLOOKUP(C1118,Sheet18!A:B,2,0)</f>
        <v>98.62</v>
      </c>
      <c r="Q1118" s="270">
        <f t="shared" si="109"/>
        <v>0</v>
      </c>
      <c r="R1118" s="121">
        <v>45638</v>
      </c>
      <c r="S1118" s="121">
        <v>45672</v>
      </c>
      <c r="T1118" s="117">
        <f t="shared" si="110"/>
        <v>45673</v>
      </c>
      <c r="U1118" s="117">
        <f t="shared" si="111"/>
        <v>45674</v>
      </c>
      <c r="V1118" s="117" t="str">
        <f>VLOOKUP(G1118,'[2]Seguimiento WOS RISE F080'!$H:$W,16,0)</f>
        <v xml:space="preserve">COMPLETA    </v>
      </c>
      <c r="W1118" s="162" t="str">
        <f>VLOOKUP(G1118,'[2]Seguimiento WOS RISE F080'!$H:$V,15,0)</f>
        <v>SI</v>
      </c>
      <c r="X1118" s="291" t="s">
        <v>2826</v>
      </c>
    </row>
    <row r="1119" spans="1:24" s="126" customFormat="1" ht="20" x14ac:dyDescent="0.2">
      <c r="A1119" s="120" t="str">
        <f t="shared" si="106"/>
        <v>F080-1S-HO-40-8-60-Z-X-APOUS271494</v>
      </c>
      <c r="B1119" s="61">
        <v>45644</v>
      </c>
      <c r="C1119" s="59" t="s">
        <v>2294</v>
      </c>
      <c r="D1119" s="109" t="s">
        <v>1577</v>
      </c>
      <c r="E1119" s="60" t="s">
        <v>87</v>
      </c>
      <c r="F1119" s="60" t="s">
        <v>2415</v>
      </c>
      <c r="G1119" s="9">
        <v>30851153</v>
      </c>
      <c r="H1119" s="108">
        <v>0</v>
      </c>
      <c r="I1119" s="287">
        <v>6</v>
      </c>
      <c r="J1119" s="111">
        <f>VLOOKUP(G1119,'[2]Seguimiento WOS RISE F080'!$H:$L,5,0)</f>
        <v>6</v>
      </c>
      <c r="K1119" s="116">
        <f>VLOOKUP(G1119,'[2]Seguimiento WOS RISE F080'!$H:$M,6,0)</f>
        <v>0</v>
      </c>
      <c r="L1119" s="116">
        <f>VLOOKUP(G1119,'[2]Seguimiento WOS RISE F080'!$H:$N,7,0)</f>
        <v>0</v>
      </c>
      <c r="M1119" s="116">
        <f>VLOOKUP(G1119,'[2]Seguimiento WOS RISE F080'!$H:$O,8,0)</f>
        <v>0</v>
      </c>
      <c r="N1119" s="125">
        <f t="shared" si="107"/>
        <v>0</v>
      </c>
      <c r="O1119" s="125">
        <f t="shared" si="108"/>
        <v>0</v>
      </c>
      <c r="P1119" s="269">
        <f>VLOOKUP(C1119,Sheet18!A:B,2,0)</f>
        <v>81.69</v>
      </c>
      <c r="Q1119" s="270">
        <f t="shared" si="109"/>
        <v>0</v>
      </c>
      <c r="R1119" s="119">
        <v>45644</v>
      </c>
      <c r="S1119" s="121">
        <v>45673</v>
      </c>
      <c r="T1119" s="117">
        <f t="shared" si="110"/>
        <v>45674</v>
      </c>
      <c r="U1119" s="117">
        <f t="shared" si="111"/>
        <v>45677</v>
      </c>
      <c r="V1119" s="117" t="str">
        <f>VLOOKUP(G1119,'[2]Seguimiento WOS RISE F080'!$H:$W,16,0)</f>
        <v>COMPLETA</v>
      </c>
      <c r="W1119" s="162" t="str">
        <f>VLOOKUP(G1119,'[2]Seguimiento WOS RISE F080'!$H:$V,15,0)</f>
        <v>SI</v>
      </c>
      <c r="X1119" s="118" t="s">
        <v>2826</v>
      </c>
    </row>
    <row r="1120" spans="1:24" s="126" customFormat="1" ht="20" x14ac:dyDescent="0.2">
      <c r="A1120" s="120" t="str">
        <f t="shared" si="106"/>
        <v>F080-1S-HO-35-8-15-Z-X-APOUS271439</v>
      </c>
      <c r="B1120" s="61">
        <v>45644</v>
      </c>
      <c r="C1120" s="59" t="s">
        <v>2287</v>
      </c>
      <c r="D1120" s="109" t="s">
        <v>1577</v>
      </c>
      <c r="E1120" s="60" t="s">
        <v>87</v>
      </c>
      <c r="F1120" s="60" t="s">
        <v>2416</v>
      </c>
      <c r="G1120" s="9">
        <v>30851156</v>
      </c>
      <c r="H1120" s="108">
        <v>0</v>
      </c>
      <c r="I1120" s="287">
        <v>3</v>
      </c>
      <c r="J1120" s="111">
        <f>VLOOKUP(G1120,'[2]Seguimiento WOS RISE F080'!$H:$L,5,0)</f>
        <v>3</v>
      </c>
      <c r="K1120" s="116">
        <f>VLOOKUP(G1120,'[2]Seguimiento WOS RISE F080'!$H:$M,6,0)</f>
        <v>0</v>
      </c>
      <c r="L1120" s="116">
        <f>VLOOKUP(G1120,'[2]Seguimiento WOS RISE F080'!$H:$N,7,0)</f>
        <v>0</v>
      </c>
      <c r="M1120" s="116">
        <f>VLOOKUP(G1120,'[2]Seguimiento WOS RISE F080'!$H:$O,8,0)</f>
        <v>0</v>
      </c>
      <c r="N1120" s="125">
        <f t="shared" si="107"/>
        <v>0</v>
      </c>
      <c r="O1120" s="125">
        <f t="shared" si="108"/>
        <v>0</v>
      </c>
      <c r="P1120" s="269">
        <f>VLOOKUP(C1120,Sheet18!A:B,2,0)</f>
        <v>73.52</v>
      </c>
      <c r="Q1120" s="270">
        <f t="shared" si="109"/>
        <v>0</v>
      </c>
      <c r="R1120" s="119">
        <v>45644</v>
      </c>
      <c r="S1120" s="121">
        <v>45673</v>
      </c>
      <c r="T1120" s="117">
        <f t="shared" si="110"/>
        <v>45674</v>
      </c>
      <c r="U1120" s="117">
        <f t="shared" si="111"/>
        <v>45677</v>
      </c>
      <c r="V1120" s="117" t="str">
        <f>VLOOKUP(G1120,'[2]Seguimiento WOS RISE F080'!$H:$W,16,0)</f>
        <v>COMPLETA</v>
      </c>
      <c r="W1120" s="162" t="str">
        <f>VLOOKUP(G1120,'[2]Seguimiento WOS RISE F080'!$H:$V,15,0)</f>
        <v>SI</v>
      </c>
      <c r="X1120" s="291" t="s">
        <v>2826</v>
      </c>
    </row>
    <row r="1121" spans="1:24" s="126" customFormat="1" x14ac:dyDescent="0.35">
      <c r="A1121" s="120" t="str">
        <f t="shared" si="106"/>
        <v>F080-1S-MO-30-8-70-Z-F-APOUS271416</v>
      </c>
      <c r="B1121" s="61">
        <v>45645</v>
      </c>
      <c r="C1121" s="59" t="s">
        <v>2303</v>
      </c>
      <c r="D1121" s="109" t="s">
        <v>1577</v>
      </c>
      <c r="E1121" s="60" t="s">
        <v>87</v>
      </c>
      <c r="F1121" s="60" t="s">
        <v>2524</v>
      </c>
      <c r="G1121" s="9">
        <v>30851237</v>
      </c>
      <c r="H1121" s="108">
        <v>0</v>
      </c>
      <c r="I1121" s="287">
        <v>45</v>
      </c>
      <c r="J1121" s="111">
        <f>VLOOKUP(G1121,'[2]Seguimiento WOS RISE F080'!$H:$L,5,0)</f>
        <v>45</v>
      </c>
      <c r="K1121" s="116">
        <f>VLOOKUP(G1121,'[2]Seguimiento WOS RISE F080'!$H:$M,6,0)</f>
        <v>0</v>
      </c>
      <c r="L1121" s="116">
        <f>VLOOKUP(G1121,'[2]Seguimiento WOS RISE F080'!$H:$N,7,0)</f>
        <v>0</v>
      </c>
      <c r="M1121" s="116">
        <f>VLOOKUP(G1121,'[2]Seguimiento WOS RISE F080'!$H:$O,8,0)</f>
        <v>0</v>
      </c>
      <c r="N1121" s="125">
        <f t="shared" si="107"/>
        <v>0</v>
      </c>
      <c r="O1121" s="125">
        <f t="shared" si="108"/>
        <v>0</v>
      </c>
      <c r="P1121" s="269">
        <f>VLOOKUP(C1121,Sheet18!A:B,2,0)</f>
        <v>83.5</v>
      </c>
      <c r="Q1121" s="270">
        <f t="shared" si="109"/>
        <v>0</v>
      </c>
      <c r="R1121" s="119">
        <v>45646</v>
      </c>
      <c r="S1121" s="121">
        <v>45686</v>
      </c>
      <c r="T1121" s="117">
        <f t="shared" si="110"/>
        <v>45687</v>
      </c>
      <c r="U1121" s="117">
        <f t="shared" si="111"/>
        <v>45688</v>
      </c>
      <c r="V1121" s="117" t="str">
        <f>VLOOKUP(G1121,'[2]Seguimiento WOS RISE F080'!$H:$W,16,0)</f>
        <v xml:space="preserve">COMPLETA    </v>
      </c>
      <c r="W1121" s="162" t="str">
        <f>VLOOKUP(G1121,'[2]Seguimiento WOS RISE F080'!$H:$V,15,0)</f>
        <v>SI</v>
      </c>
      <c r="X1121" s="10" t="s">
        <v>3031</v>
      </c>
    </row>
    <row r="1122" spans="1:24" s="126" customFormat="1" ht="20" x14ac:dyDescent="0.2">
      <c r="A1122" s="120" t="str">
        <f t="shared" si="106"/>
        <v>F080-1R-HO-30-8-60-Z-F-APOUS271425</v>
      </c>
      <c r="B1122" s="61">
        <v>45645</v>
      </c>
      <c r="C1122" s="59" t="s">
        <v>2268</v>
      </c>
      <c r="D1122" s="109" t="s">
        <v>1575</v>
      </c>
      <c r="E1122" s="60" t="s">
        <v>87</v>
      </c>
      <c r="F1122" s="60" t="s">
        <v>2418</v>
      </c>
      <c r="G1122" s="9">
        <v>30851238</v>
      </c>
      <c r="H1122" s="108">
        <v>0</v>
      </c>
      <c r="I1122" s="287">
        <v>50</v>
      </c>
      <c r="J1122" s="111">
        <f>VLOOKUP(G1122,'[2]Seguimiento WOS RISE F080'!$H:$L,5,0)</f>
        <v>50</v>
      </c>
      <c r="K1122" s="116">
        <f>VLOOKUP(G1122,'[2]Seguimiento WOS RISE F080'!$H:$M,6,0)</f>
        <v>0</v>
      </c>
      <c r="L1122" s="116">
        <f>VLOOKUP(G1122,'[2]Seguimiento WOS RISE F080'!$H:$N,7,0)</f>
        <v>0</v>
      </c>
      <c r="M1122" s="116">
        <f>VLOOKUP(G1122,'[2]Seguimiento WOS RISE F080'!$H:$O,8,0)</f>
        <v>0</v>
      </c>
      <c r="N1122" s="125">
        <f t="shared" si="107"/>
        <v>0</v>
      </c>
      <c r="O1122" s="125">
        <f t="shared" si="108"/>
        <v>0</v>
      </c>
      <c r="P1122" s="269">
        <f>VLOOKUP(C1122,Sheet18!A:B,2,0)</f>
        <v>83.57</v>
      </c>
      <c r="Q1122" s="270">
        <f t="shared" si="109"/>
        <v>0</v>
      </c>
      <c r="R1122" s="119">
        <v>45646</v>
      </c>
      <c r="S1122" s="121">
        <v>45686</v>
      </c>
      <c r="T1122" s="117">
        <f t="shared" si="110"/>
        <v>45687</v>
      </c>
      <c r="U1122" s="117">
        <f t="shared" si="111"/>
        <v>45688</v>
      </c>
      <c r="V1122" s="117" t="str">
        <f>VLOOKUP(G1122,'[2]Seguimiento WOS RISE F080'!$H:$W,16,0)</f>
        <v>COMPLETA</v>
      </c>
      <c r="W1122" s="162" t="str">
        <f>VLOOKUP(G1122,'[2]Seguimiento WOS RISE F080'!$H:$V,15,0)</f>
        <v>SI</v>
      </c>
      <c r="X1122" s="291" t="s">
        <v>2819</v>
      </c>
    </row>
    <row r="1123" spans="1:24" s="126" customFormat="1" ht="30" x14ac:dyDescent="0.2">
      <c r="A1123" s="120" t="str">
        <f t="shared" si="106"/>
        <v>F080-1S-HO-30-8-90-W-F-APOUS270965</v>
      </c>
      <c r="B1123" s="61">
        <v>45637</v>
      </c>
      <c r="C1123" s="59" t="s">
        <v>2031</v>
      </c>
      <c r="D1123" s="109" t="s">
        <v>1577</v>
      </c>
      <c r="E1123" s="60" t="s">
        <v>87</v>
      </c>
      <c r="F1123" s="60" t="s">
        <v>2042</v>
      </c>
      <c r="G1123" s="9">
        <v>30851097</v>
      </c>
      <c r="H1123" s="108">
        <v>0</v>
      </c>
      <c r="I1123" s="287">
        <v>9</v>
      </c>
      <c r="J1123" s="111">
        <f>VLOOKUP(G1123,'[2]Seguimiento WOS RISE F080'!$H:$L,5,0)</f>
        <v>9</v>
      </c>
      <c r="K1123" s="116">
        <f>VLOOKUP(G1123,'[2]Seguimiento WOS RISE F080'!$H:$M,6,0)</f>
        <v>0</v>
      </c>
      <c r="L1123" s="116">
        <f>VLOOKUP(G1123,'[2]Seguimiento WOS RISE F080'!$H:$N,7,0)</f>
        <v>0</v>
      </c>
      <c r="M1123" s="116">
        <f>VLOOKUP(G1123,'[2]Seguimiento WOS RISE F080'!$H:$O,8,0)</f>
        <v>0</v>
      </c>
      <c r="N1123" s="125">
        <f t="shared" si="107"/>
        <v>0</v>
      </c>
      <c r="O1123" s="125">
        <f t="shared" si="108"/>
        <v>0</v>
      </c>
      <c r="P1123" s="269">
        <f>VLOOKUP(C1123,Sheet18!A:B,2,0)</f>
        <v>83.55</v>
      </c>
      <c r="Q1123" s="270">
        <f t="shared" si="109"/>
        <v>0</v>
      </c>
      <c r="R1123" s="121">
        <v>45638</v>
      </c>
      <c r="S1123" s="121">
        <v>45686</v>
      </c>
      <c r="T1123" s="117">
        <f t="shared" si="110"/>
        <v>45687</v>
      </c>
      <c r="U1123" s="117">
        <f t="shared" si="111"/>
        <v>45688</v>
      </c>
      <c r="V1123" s="117" t="str">
        <f>VLOOKUP(G1123,'[2]Seguimiento WOS RISE F080'!$H:$W,16,0)</f>
        <v>COMPLETA</v>
      </c>
      <c r="W1123" s="162" t="str">
        <f>VLOOKUP(G1123,'[2]Seguimiento WOS RISE F080'!$H:$V,15,0)</f>
        <v>SI</v>
      </c>
      <c r="X1123" s="118" t="s">
        <v>2574</v>
      </c>
    </row>
    <row r="1124" spans="1:24" s="126" customFormat="1" ht="13" x14ac:dyDescent="0.2">
      <c r="A1124" s="120" t="str">
        <f t="shared" si="106"/>
        <v>F080-1S-HO-40-8-40-S-X-CPOUS270932</v>
      </c>
      <c r="B1124" s="61">
        <v>45644</v>
      </c>
      <c r="C1124" s="59" t="s">
        <v>2292</v>
      </c>
      <c r="D1124" s="109" t="s">
        <v>1577</v>
      </c>
      <c r="E1124" s="60" t="s">
        <v>87</v>
      </c>
      <c r="F1124" s="60" t="s">
        <v>2419</v>
      </c>
      <c r="G1124" s="9">
        <v>30851138</v>
      </c>
      <c r="H1124" s="108">
        <v>0</v>
      </c>
      <c r="I1124" s="287">
        <v>13</v>
      </c>
      <c r="J1124" s="111">
        <f>VLOOKUP(G1124,'[2]Seguimiento WOS RISE F080'!$H:$L,5,0)</f>
        <v>13</v>
      </c>
      <c r="K1124" s="116">
        <f>VLOOKUP(G1124,'[2]Seguimiento WOS RISE F080'!$H:$M,6,0)</f>
        <v>0</v>
      </c>
      <c r="L1124" s="116">
        <f>VLOOKUP(G1124,'[2]Seguimiento WOS RISE F080'!$H:$N,7,0)</f>
        <v>0</v>
      </c>
      <c r="M1124" s="116">
        <f>VLOOKUP(G1124,'[2]Seguimiento WOS RISE F080'!$H:$O,8,0)</f>
        <v>0</v>
      </c>
      <c r="N1124" s="125">
        <f t="shared" si="107"/>
        <v>0</v>
      </c>
      <c r="O1124" s="125">
        <f t="shared" si="108"/>
        <v>0</v>
      </c>
      <c r="P1124" s="269">
        <f>VLOOKUP(C1124,Sheet18!A:B,2,0)</f>
        <v>104.03</v>
      </c>
      <c r="Q1124" s="270">
        <f t="shared" si="109"/>
        <v>0</v>
      </c>
      <c r="R1124" s="119">
        <v>45644</v>
      </c>
      <c r="S1124" s="121">
        <v>45686</v>
      </c>
      <c r="T1124" s="117">
        <f t="shared" si="110"/>
        <v>45687</v>
      </c>
      <c r="U1124" s="117">
        <f t="shared" si="111"/>
        <v>45688</v>
      </c>
      <c r="V1124" s="117" t="str">
        <f>VLOOKUP(G1124,'[2]Seguimiento WOS RISE F080'!$H:$W,16,0)</f>
        <v>COMPLETA</v>
      </c>
      <c r="W1124" s="162" t="str">
        <f>VLOOKUP(G1124,'[2]Seguimiento WOS RISE F080'!$H:$V,15,0)</f>
        <v>SI</v>
      </c>
      <c r="X1124" s="118"/>
    </row>
    <row r="1125" spans="1:24" s="126" customFormat="1" ht="13" x14ac:dyDescent="0.2">
      <c r="A1125" s="120" t="str">
        <f t="shared" si="106"/>
        <v>F170-1S-HO-27-8-E1-K-X-APOUS271351</v>
      </c>
      <c r="B1125" s="61">
        <v>45645</v>
      </c>
      <c r="C1125" s="59" t="s">
        <v>2327</v>
      </c>
      <c r="D1125" s="109" t="s">
        <v>1923</v>
      </c>
      <c r="E1125" s="60" t="s">
        <v>87</v>
      </c>
      <c r="F1125" s="60" t="s">
        <v>1933</v>
      </c>
      <c r="G1125" s="9">
        <v>30851232</v>
      </c>
      <c r="H1125" s="108">
        <v>0</v>
      </c>
      <c r="I1125" s="287">
        <v>7</v>
      </c>
      <c r="J1125" s="111">
        <f>VLOOKUP(G1125,'[2]Seguimiento WOS RISE F080'!$H:$L,5,0)</f>
        <v>7</v>
      </c>
      <c r="K1125" s="116">
        <f>VLOOKUP(G1125,'[2]Seguimiento WOS RISE F080'!$H:$M,6,0)</f>
        <v>0</v>
      </c>
      <c r="L1125" s="116">
        <f>VLOOKUP(G1125,'[2]Seguimiento WOS RISE F080'!$H:$N,7,0)</f>
        <v>0</v>
      </c>
      <c r="M1125" s="116">
        <f>VLOOKUP(G1125,'[2]Seguimiento WOS RISE F080'!$H:$O,8,0)</f>
        <v>0</v>
      </c>
      <c r="N1125" s="125">
        <f t="shared" si="107"/>
        <v>0</v>
      </c>
      <c r="O1125" s="125">
        <f t="shared" si="108"/>
        <v>0</v>
      </c>
      <c r="P1125" s="269">
        <f>VLOOKUP(C1125,Sheet18!A:B,2,0)</f>
        <v>145.27000000000001</v>
      </c>
      <c r="Q1125" s="270">
        <f t="shared" si="109"/>
        <v>0</v>
      </c>
      <c r="R1125" s="119">
        <v>45646</v>
      </c>
      <c r="S1125" s="121">
        <v>45686</v>
      </c>
      <c r="T1125" s="117">
        <f t="shared" si="110"/>
        <v>45687</v>
      </c>
      <c r="U1125" s="117">
        <f t="shared" si="111"/>
        <v>45688</v>
      </c>
      <c r="V1125" s="117" t="str">
        <f>VLOOKUP(G1125,'[2]Seguimiento WOS RISE F080'!$H:$W,16,0)</f>
        <v>COMPLETA</v>
      </c>
      <c r="W1125" s="162" t="str">
        <f>VLOOKUP(G1125,'[2]Seguimiento WOS RISE F080'!$H:$V,15,0)</f>
        <v>SI</v>
      </c>
      <c r="X1125" s="291"/>
    </row>
    <row r="1126" spans="1:24" s="126" customFormat="1" ht="13" x14ac:dyDescent="0.2">
      <c r="A1126" s="120" t="str">
        <f t="shared" si="106"/>
        <v>F080-1R-HO-30-8-40-Z-X-CPOUS271665</v>
      </c>
      <c r="B1126" s="61">
        <v>45645</v>
      </c>
      <c r="C1126" s="59" t="s">
        <v>2267</v>
      </c>
      <c r="D1126" s="109" t="s">
        <v>1575</v>
      </c>
      <c r="E1126" s="60" t="s">
        <v>87</v>
      </c>
      <c r="F1126" s="60" t="s">
        <v>2525</v>
      </c>
      <c r="G1126" s="9">
        <v>30851241</v>
      </c>
      <c r="H1126" s="108">
        <v>0</v>
      </c>
      <c r="I1126" s="287">
        <v>16</v>
      </c>
      <c r="J1126" s="111">
        <f>VLOOKUP(G1126,'[2]Seguimiento WOS RISE F080'!$H:$L,5,0)</f>
        <v>16</v>
      </c>
      <c r="K1126" s="116">
        <f>VLOOKUP(G1126,'[2]Seguimiento WOS RISE F080'!$H:$M,6,0)</f>
        <v>0</v>
      </c>
      <c r="L1126" s="116">
        <f>VLOOKUP(G1126,'[2]Seguimiento WOS RISE F080'!$H:$N,7,0)</f>
        <v>0</v>
      </c>
      <c r="M1126" s="116">
        <f>VLOOKUP(G1126,'[2]Seguimiento WOS RISE F080'!$H:$O,8,0)</f>
        <v>0</v>
      </c>
      <c r="N1126" s="125">
        <f t="shared" si="107"/>
        <v>0</v>
      </c>
      <c r="O1126" s="125">
        <f t="shared" si="108"/>
        <v>0</v>
      </c>
      <c r="P1126" s="269">
        <f>VLOOKUP(C1126,Sheet18!A:B,2,0)</f>
        <v>101.7</v>
      </c>
      <c r="Q1126" s="270">
        <f t="shared" si="109"/>
        <v>0</v>
      </c>
      <c r="R1126" s="119">
        <v>45646</v>
      </c>
      <c r="S1126" s="121">
        <v>45686</v>
      </c>
      <c r="T1126" s="117">
        <f t="shared" si="110"/>
        <v>45687</v>
      </c>
      <c r="U1126" s="117">
        <f t="shared" si="111"/>
        <v>45688</v>
      </c>
      <c r="V1126" s="117" t="str">
        <f>VLOOKUP(G1126,'[2]Seguimiento WOS RISE F080'!$H:$W,16,0)</f>
        <v>COMPLETA</v>
      </c>
      <c r="W1126" s="162" t="str">
        <f>VLOOKUP(G1126,'[2]Seguimiento WOS RISE F080'!$H:$V,15,0)</f>
        <v>SI</v>
      </c>
      <c r="X1126" s="118"/>
    </row>
    <row r="1127" spans="1:24" s="126" customFormat="1" ht="40" x14ac:dyDescent="0.2">
      <c r="A1127" s="120" t="str">
        <f t="shared" si="106"/>
        <v>F170-4F-HO-40-8-20-K-X-CPOUS271481</v>
      </c>
      <c r="B1127" s="61">
        <v>45652</v>
      </c>
      <c r="C1127" s="59" t="s">
        <v>2350</v>
      </c>
      <c r="D1127" s="109" t="s">
        <v>2387</v>
      </c>
      <c r="E1127" s="60" t="s">
        <v>87</v>
      </c>
      <c r="F1127" s="60" t="s">
        <v>2554</v>
      </c>
      <c r="G1127" s="9">
        <v>30851251</v>
      </c>
      <c r="H1127" s="108">
        <v>0</v>
      </c>
      <c r="I1127" s="287">
        <v>8</v>
      </c>
      <c r="J1127" s="111">
        <f>VLOOKUP(G1127,'[2]Seguimiento WOS RISE F080'!$H:$L,5,0)</f>
        <v>8</v>
      </c>
      <c r="K1127" s="116">
        <f>VLOOKUP(G1127,'[2]Seguimiento WOS RISE F080'!$H:$M,6,0)</f>
        <v>0</v>
      </c>
      <c r="L1127" s="116">
        <f>VLOOKUP(G1127,'[2]Seguimiento WOS RISE F080'!$H:$N,7,0)</f>
        <v>0</v>
      </c>
      <c r="M1127" s="116">
        <f>VLOOKUP(G1127,'[2]Seguimiento WOS RISE F080'!$H:$O,8,0)</f>
        <v>0</v>
      </c>
      <c r="N1127" s="125">
        <f t="shared" si="107"/>
        <v>0</v>
      </c>
      <c r="O1127" s="125">
        <f t="shared" si="108"/>
        <v>0</v>
      </c>
      <c r="P1127" s="269">
        <f>VLOOKUP(C1127,Sheet18!A:B,2,0)</f>
        <v>594.07000000000005</v>
      </c>
      <c r="Q1127" s="270">
        <f t="shared" si="109"/>
        <v>0</v>
      </c>
      <c r="R1127" s="119">
        <v>45656</v>
      </c>
      <c r="S1127" s="121">
        <v>45686</v>
      </c>
      <c r="T1127" s="117">
        <f t="shared" si="110"/>
        <v>45687</v>
      </c>
      <c r="U1127" s="117">
        <f t="shared" si="111"/>
        <v>45688</v>
      </c>
      <c r="V1127" s="117" t="str">
        <f>VLOOKUP(G1127,'[2]Seguimiento WOS RISE F080'!$H:$W,16,0)</f>
        <v>COMPLETA</v>
      </c>
      <c r="W1127" s="162" t="str">
        <f>VLOOKUP(G1127,'[2]Seguimiento WOS RISE F080'!$H:$V,15,0)</f>
        <v>SI</v>
      </c>
      <c r="X1127" s="291" t="s">
        <v>2820</v>
      </c>
    </row>
    <row r="1128" spans="1:24" s="126" customFormat="1" ht="30" x14ac:dyDescent="0.2">
      <c r="A1128" s="120" t="str">
        <f t="shared" si="106"/>
        <v>F080-1S-HO-35-8-20-K-F-APOUS271814</v>
      </c>
      <c r="B1128" s="61">
        <v>45652</v>
      </c>
      <c r="C1128" s="59" t="s">
        <v>2484</v>
      </c>
      <c r="D1128" s="109" t="s">
        <v>1577</v>
      </c>
      <c r="E1128" s="60" t="s">
        <v>87</v>
      </c>
      <c r="F1128" s="60" t="s">
        <v>2562</v>
      </c>
      <c r="G1128" s="9">
        <v>30851264</v>
      </c>
      <c r="H1128" s="108">
        <v>0</v>
      </c>
      <c r="I1128" s="287">
        <v>48</v>
      </c>
      <c r="J1128" s="111">
        <f>VLOOKUP(G1128,'[2]Seguimiento WOS RISE F080'!$H:$L,5,0)</f>
        <v>48</v>
      </c>
      <c r="K1128" s="116">
        <f>VLOOKUP(G1128,'[2]Seguimiento WOS RISE F080'!$H:$M,6,0)</f>
        <v>0</v>
      </c>
      <c r="L1128" s="116">
        <f>VLOOKUP(G1128,'[2]Seguimiento WOS RISE F080'!$H:$N,7,0)</f>
        <v>0</v>
      </c>
      <c r="M1128" s="116">
        <f>VLOOKUP(G1128,'[2]Seguimiento WOS RISE F080'!$H:$O,8,0)</f>
        <v>0</v>
      </c>
      <c r="N1128" s="125">
        <f t="shared" si="107"/>
        <v>0</v>
      </c>
      <c r="O1128" s="125">
        <f t="shared" si="108"/>
        <v>0</v>
      </c>
      <c r="P1128" s="269">
        <f>VLOOKUP(C1128,Sheet18!A:B,2,0)</f>
        <v>74.680000000000007</v>
      </c>
      <c r="Q1128" s="270">
        <f t="shared" si="109"/>
        <v>0</v>
      </c>
      <c r="R1128" s="119">
        <v>45656</v>
      </c>
      <c r="S1128" s="121">
        <v>45686</v>
      </c>
      <c r="T1128" s="117">
        <f t="shared" si="110"/>
        <v>45687</v>
      </c>
      <c r="U1128" s="117">
        <f t="shared" si="111"/>
        <v>45688</v>
      </c>
      <c r="V1128" s="117" t="str">
        <f>VLOOKUP(G1128,'[2]Seguimiento WOS RISE F080'!$H:$W,16,0)</f>
        <v xml:space="preserve">COMPLETA    </v>
      </c>
      <c r="W1128" s="162" t="str">
        <f>VLOOKUP(G1128,'[2]Seguimiento WOS RISE F080'!$H:$V,15,0)</f>
        <v>SI</v>
      </c>
      <c r="X1128" s="118" t="s">
        <v>2574</v>
      </c>
    </row>
    <row r="1129" spans="1:24" s="126" customFormat="1" ht="13" x14ac:dyDescent="0.2">
      <c r="A1129" s="120" t="str">
        <f t="shared" si="106"/>
        <v>F080-2H-MO-35-9-40-K-X-CPOUS271026</v>
      </c>
      <c r="B1129" s="61">
        <v>45644</v>
      </c>
      <c r="C1129" s="59" t="s">
        <v>2321</v>
      </c>
      <c r="D1129" s="109" t="s">
        <v>2414</v>
      </c>
      <c r="E1129" s="60" t="s">
        <v>87</v>
      </c>
      <c r="F1129" s="60" t="s">
        <v>2420</v>
      </c>
      <c r="G1129" s="9">
        <v>30851150</v>
      </c>
      <c r="H1129" s="108">
        <v>0</v>
      </c>
      <c r="I1129" s="287">
        <v>3</v>
      </c>
      <c r="J1129" s="111">
        <f>VLOOKUP(G1129,'[2]Seguimiento WOS RISE F080'!$H:$L,5,0)</f>
        <v>3</v>
      </c>
      <c r="K1129" s="116">
        <f>VLOOKUP(G1129,'[2]Seguimiento WOS RISE F080'!$H:$M,6,0)</f>
        <v>0</v>
      </c>
      <c r="L1129" s="116">
        <f>VLOOKUP(G1129,'[2]Seguimiento WOS RISE F080'!$H:$N,7,0)</f>
        <v>0</v>
      </c>
      <c r="M1129" s="116">
        <f>VLOOKUP(G1129,'[2]Seguimiento WOS RISE F080'!$H:$O,8,0)</f>
        <v>0</v>
      </c>
      <c r="N1129" s="125">
        <f t="shared" si="107"/>
        <v>0</v>
      </c>
      <c r="O1129" s="125">
        <f t="shared" si="108"/>
        <v>0</v>
      </c>
      <c r="P1129" s="269">
        <f>VLOOKUP(C1129,Sheet18!A:B,2,0)</f>
        <v>200.09</v>
      </c>
      <c r="Q1129" s="270">
        <f t="shared" si="109"/>
        <v>0</v>
      </c>
      <c r="R1129" s="119">
        <v>45644</v>
      </c>
      <c r="S1129" s="119">
        <v>45686</v>
      </c>
      <c r="T1129" s="117">
        <f t="shared" si="110"/>
        <v>45687</v>
      </c>
      <c r="U1129" s="117">
        <f t="shared" si="111"/>
        <v>45688</v>
      </c>
      <c r="V1129" s="117" t="str">
        <f>VLOOKUP(G1129,'[2]Seguimiento WOS RISE F080'!$H:$W,16,0)</f>
        <v>COMPLETA</v>
      </c>
      <c r="W1129" s="162" t="str">
        <f>VLOOKUP(G1129,'[2]Seguimiento WOS RISE F080'!$H:$V,15,0)</f>
        <v>SI</v>
      </c>
      <c r="X1129" s="291"/>
    </row>
    <row r="1130" spans="1:24" s="126" customFormat="1" ht="13" x14ac:dyDescent="0.2">
      <c r="A1130" s="120" t="str">
        <f t="shared" si="106"/>
        <v>F170-1S-HO-30-8-05-K-X-APOUS271283</v>
      </c>
      <c r="B1130" s="61">
        <v>45645</v>
      </c>
      <c r="C1130" s="59" t="s">
        <v>2329</v>
      </c>
      <c r="D1130" s="109" t="s">
        <v>1923</v>
      </c>
      <c r="E1130" s="60" t="s">
        <v>87</v>
      </c>
      <c r="F1130" s="60" t="s">
        <v>2515</v>
      </c>
      <c r="G1130" s="9">
        <v>30851226</v>
      </c>
      <c r="H1130" s="108">
        <v>0</v>
      </c>
      <c r="I1130" s="287">
        <v>2</v>
      </c>
      <c r="J1130" s="111">
        <f>VLOOKUP(G1130,'[2]Seguimiento WOS RISE F080'!$H:$L,5,0)</f>
        <v>2</v>
      </c>
      <c r="K1130" s="116">
        <f>VLOOKUP(G1130,'[2]Seguimiento WOS RISE F080'!$H:$M,6,0)</f>
        <v>0</v>
      </c>
      <c r="L1130" s="116">
        <f>VLOOKUP(G1130,'[2]Seguimiento WOS RISE F080'!$H:$N,7,0)</f>
        <v>0</v>
      </c>
      <c r="M1130" s="116">
        <f>VLOOKUP(G1130,'[2]Seguimiento WOS RISE F080'!$H:$O,8,0)</f>
        <v>0</v>
      </c>
      <c r="N1130" s="125">
        <f t="shared" si="107"/>
        <v>0</v>
      </c>
      <c r="O1130" s="125">
        <f t="shared" si="108"/>
        <v>0</v>
      </c>
      <c r="P1130" s="269">
        <f>VLOOKUP(C1130,Sheet18!A:B,2,0)</f>
        <v>136.08000000000001</v>
      </c>
      <c r="Q1130" s="270">
        <f t="shared" si="109"/>
        <v>0</v>
      </c>
      <c r="R1130" s="119">
        <v>45646</v>
      </c>
      <c r="S1130" s="119">
        <v>45686</v>
      </c>
      <c r="T1130" s="117">
        <f t="shared" si="110"/>
        <v>45687</v>
      </c>
      <c r="U1130" s="117">
        <f t="shared" si="111"/>
        <v>45688</v>
      </c>
      <c r="V1130" s="117" t="str">
        <f>VLOOKUP(G1130,'[2]Seguimiento WOS RISE F080'!$H:$W,16,0)</f>
        <v>COMPLETA</v>
      </c>
      <c r="W1130" s="162" t="str">
        <f>VLOOKUP(G1130,'[2]Seguimiento WOS RISE F080'!$H:$V,15,0)</f>
        <v>SI</v>
      </c>
      <c r="X1130" s="118"/>
    </row>
    <row r="1131" spans="1:24" s="126" customFormat="1" ht="20" x14ac:dyDescent="0.2">
      <c r="A1131" s="120" t="str">
        <f t="shared" si="106"/>
        <v>F170-2H-HO-35-8-10-Z-X-CPOUS271023</v>
      </c>
      <c r="B1131" s="61">
        <v>45645</v>
      </c>
      <c r="C1131" s="59" t="s">
        <v>2342</v>
      </c>
      <c r="D1131" s="109" t="s">
        <v>2386</v>
      </c>
      <c r="E1131" s="60" t="s">
        <v>87</v>
      </c>
      <c r="F1131" s="60" t="s">
        <v>2516</v>
      </c>
      <c r="G1131" s="9">
        <v>30851228</v>
      </c>
      <c r="H1131" s="108">
        <v>0</v>
      </c>
      <c r="I1131" s="287">
        <v>2</v>
      </c>
      <c r="J1131" s="111">
        <f>VLOOKUP(G1131,'[2]Seguimiento WOS RISE F080'!$H:$L,5,0)</f>
        <v>2</v>
      </c>
      <c r="K1131" s="116">
        <f>VLOOKUP(G1131,'[2]Seguimiento WOS RISE F080'!$H:$M,6,0)</f>
        <v>0</v>
      </c>
      <c r="L1131" s="116">
        <f>VLOOKUP(G1131,'[2]Seguimiento WOS RISE F080'!$H:$N,7,0)</f>
        <v>0</v>
      </c>
      <c r="M1131" s="116">
        <f>VLOOKUP(G1131,'[2]Seguimiento WOS RISE F080'!$H:$O,8,0)</f>
        <v>0</v>
      </c>
      <c r="N1131" s="125">
        <f t="shared" si="107"/>
        <v>0</v>
      </c>
      <c r="O1131" s="125">
        <f t="shared" si="108"/>
        <v>0</v>
      </c>
      <c r="P1131" s="269">
        <f>VLOOKUP(C1131,Sheet18!A:B,2,0)</f>
        <v>323.39</v>
      </c>
      <c r="Q1131" s="270">
        <f t="shared" si="109"/>
        <v>0</v>
      </c>
      <c r="R1131" s="119">
        <v>45646</v>
      </c>
      <c r="S1131" s="121">
        <v>45686</v>
      </c>
      <c r="T1131" s="117">
        <f t="shared" si="110"/>
        <v>45687</v>
      </c>
      <c r="U1131" s="117">
        <f t="shared" si="111"/>
        <v>45688</v>
      </c>
      <c r="V1131" s="117" t="str">
        <f>VLOOKUP(G1131,'[2]Seguimiento WOS RISE F080'!$H:$W,16,0)</f>
        <v xml:space="preserve">COMPLETA   </v>
      </c>
      <c r="W1131" s="162" t="str">
        <f>VLOOKUP(G1131,'[2]Seguimiento WOS RISE F080'!$H:$V,15,0)</f>
        <v>SI</v>
      </c>
      <c r="X1131" s="118" t="s">
        <v>2864</v>
      </c>
    </row>
    <row r="1132" spans="1:24" s="126" customFormat="1" ht="13" x14ac:dyDescent="0.2">
      <c r="A1132" s="120" t="str">
        <f t="shared" si="106"/>
        <v>F170-1S-MO-40-9-E2-K-X-CPOUS271275</v>
      </c>
      <c r="B1132" s="61">
        <v>45645</v>
      </c>
      <c r="C1132" s="59" t="s">
        <v>2341</v>
      </c>
      <c r="D1132" s="109" t="s">
        <v>1923</v>
      </c>
      <c r="E1132" s="60" t="s">
        <v>87</v>
      </c>
      <c r="F1132" s="60" t="s">
        <v>2517</v>
      </c>
      <c r="G1132" s="9">
        <v>30851225</v>
      </c>
      <c r="H1132" s="108">
        <v>0</v>
      </c>
      <c r="I1132" s="287">
        <v>1</v>
      </c>
      <c r="J1132" s="111">
        <f>VLOOKUP(G1132,'[2]Seguimiento WOS RISE F080'!$H:$L,5,0)</f>
        <v>1</v>
      </c>
      <c r="K1132" s="116">
        <f>VLOOKUP(G1132,'[2]Seguimiento WOS RISE F080'!$H:$M,6,0)</f>
        <v>0</v>
      </c>
      <c r="L1132" s="116">
        <f>VLOOKUP(G1132,'[2]Seguimiento WOS RISE F080'!$H:$N,7,0)</f>
        <v>0</v>
      </c>
      <c r="M1132" s="116">
        <f>VLOOKUP(G1132,'[2]Seguimiento WOS RISE F080'!$H:$O,8,0)</f>
        <v>0</v>
      </c>
      <c r="N1132" s="125">
        <f t="shared" si="107"/>
        <v>0</v>
      </c>
      <c r="O1132" s="125">
        <f t="shared" si="108"/>
        <v>0</v>
      </c>
      <c r="P1132" s="269">
        <f>VLOOKUP(C1132,Sheet18!A:B,2,0)</f>
        <v>183.93</v>
      </c>
      <c r="Q1132" s="270">
        <f t="shared" si="109"/>
        <v>0</v>
      </c>
      <c r="R1132" s="119">
        <v>45646</v>
      </c>
      <c r="S1132" s="119">
        <v>45686</v>
      </c>
      <c r="T1132" s="117">
        <f t="shared" ref="T1132:T1163" si="112">WORKDAY(S1132,1)</f>
        <v>45687</v>
      </c>
      <c r="U1132" s="117">
        <f t="shared" si="111"/>
        <v>45688</v>
      </c>
      <c r="V1132" s="117" t="str">
        <f>VLOOKUP(G1132,'[2]Seguimiento WOS RISE F080'!$H:$W,16,0)</f>
        <v>COMPLETA</v>
      </c>
      <c r="W1132" s="162" t="str">
        <f>VLOOKUP(G1132,'[2]Seguimiento WOS RISE F080'!$H:$V,15,0)</f>
        <v>SI</v>
      </c>
      <c r="X1132" s="291"/>
    </row>
    <row r="1133" spans="1:24" s="126" customFormat="1" ht="20" x14ac:dyDescent="0.2">
      <c r="A1133" s="120" t="str">
        <f t="shared" si="106"/>
        <v>F080-2H-HO-35-8-40-K-X-CPOUS271554</v>
      </c>
      <c r="B1133" s="61">
        <v>45645</v>
      </c>
      <c r="C1133" s="59" t="s">
        <v>2317</v>
      </c>
      <c r="D1133" s="109" t="s">
        <v>2414</v>
      </c>
      <c r="E1133" s="60" t="s">
        <v>87</v>
      </c>
      <c r="F1133" s="60" t="s">
        <v>2519</v>
      </c>
      <c r="G1133" s="9">
        <v>30851239</v>
      </c>
      <c r="H1133" s="108">
        <v>0</v>
      </c>
      <c r="I1133" s="287">
        <v>1</v>
      </c>
      <c r="J1133" s="111">
        <f>VLOOKUP(G1133,'[2]Seguimiento WOS RISE F080'!$H:$L,5,0)</f>
        <v>1</v>
      </c>
      <c r="K1133" s="116">
        <f>VLOOKUP(G1133,'[2]Seguimiento WOS RISE F080'!$H:$M,6,0)</f>
        <v>0</v>
      </c>
      <c r="L1133" s="116">
        <f>VLOOKUP(G1133,'[2]Seguimiento WOS RISE F080'!$H:$N,7,0)</f>
        <v>0</v>
      </c>
      <c r="M1133" s="116">
        <f>VLOOKUP(G1133,'[2]Seguimiento WOS RISE F080'!$H:$O,8,0)</f>
        <v>0</v>
      </c>
      <c r="N1133" s="125">
        <f t="shared" si="107"/>
        <v>0</v>
      </c>
      <c r="O1133" s="125">
        <f t="shared" si="108"/>
        <v>0</v>
      </c>
      <c r="P1133" s="269">
        <f>VLOOKUP(C1133,Sheet18!A:B,2,0)</f>
        <v>195.96</v>
      </c>
      <c r="Q1133" s="270">
        <f t="shared" si="109"/>
        <v>0</v>
      </c>
      <c r="R1133" s="119">
        <v>45646</v>
      </c>
      <c r="S1133" s="121">
        <v>45686</v>
      </c>
      <c r="T1133" s="117">
        <f t="shared" si="112"/>
        <v>45687</v>
      </c>
      <c r="U1133" s="117">
        <f t="shared" si="111"/>
        <v>45688</v>
      </c>
      <c r="V1133" s="117" t="str">
        <f>VLOOKUP(G1133,'[2]Seguimiento WOS RISE F080'!$H:$W,16,0)</f>
        <v>COMPLETA</v>
      </c>
      <c r="W1133" s="162" t="str">
        <f>VLOOKUP(G1133,'[2]Seguimiento WOS RISE F080'!$H:$V,15,0)</f>
        <v>SI</v>
      </c>
      <c r="X1133" s="118" t="s">
        <v>2819</v>
      </c>
    </row>
    <row r="1134" spans="1:24" s="126" customFormat="1" ht="20" x14ac:dyDescent="0.2">
      <c r="A1134" s="120" t="str">
        <f t="shared" si="106"/>
        <v>F170-4F-HO-40-9-60-K-X-CPOUS271028</v>
      </c>
      <c r="B1134" s="61">
        <v>45645</v>
      </c>
      <c r="C1134" s="59" t="s">
        <v>2353</v>
      </c>
      <c r="D1134" s="109" t="s">
        <v>2387</v>
      </c>
      <c r="E1134" s="60" t="s">
        <v>87</v>
      </c>
      <c r="F1134" s="60" t="s">
        <v>2520</v>
      </c>
      <c r="G1134" s="9">
        <v>30851227</v>
      </c>
      <c r="H1134" s="108">
        <v>0</v>
      </c>
      <c r="I1134" s="287">
        <v>1</v>
      </c>
      <c r="J1134" s="111">
        <f>VLOOKUP(G1134,'[2]Seguimiento WOS RISE F080'!$H:$L,5,0)</f>
        <v>1</v>
      </c>
      <c r="K1134" s="116">
        <f>VLOOKUP(G1134,'[2]Seguimiento WOS RISE F080'!$H:$M,6,0)</f>
        <v>0</v>
      </c>
      <c r="L1134" s="116">
        <f>VLOOKUP(G1134,'[2]Seguimiento WOS RISE F080'!$H:$N,7,0)</f>
        <v>0</v>
      </c>
      <c r="M1134" s="116">
        <f>VLOOKUP(G1134,'[2]Seguimiento WOS RISE F080'!$H:$O,8,0)</f>
        <v>0</v>
      </c>
      <c r="N1134" s="125">
        <f t="shared" si="107"/>
        <v>0</v>
      </c>
      <c r="O1134" s="125">
        <f t="shared" si="108"/>
        <v>0</v>
      </c>
      <c r="P1134" s="269">
        <f>VLOOKUP(C1134,Sheet18!A:B,2,0)</f>
        <v>680.47</v>
      </c>
      <c r="Q1134" s="270">
        <f t="shared" si="109"/>
        <v>0</v>
      </c>
      <c r="R1134" s="119">
        <v>45646</v>
      </c>
      <c r="S1134" s="121">
        <v>45686</v>
      </c>
      <c r="T1134" s="117">
        <f t="shared" si="112"/>
        <v>45687</v>
      </c>
      <c r="U1134" s="117">
        <f t="shared" si="111"/>
        <v>45688</v>
      </c>
      <c r="V1134" s="117" t="str">
        <f>VLOOKUP(G1134,'[2]Seguimiento WOS RISE F080'!$H:$W,16,0)</f>
        <v xml:space="preserve">COMPLETA    </v>
      </c>
      <c r="W1134" s="162" t="str">
        <f>VLOOKUP(G1134,'[2]Seguimiento WOS RISE F080'!$H:$V,15,0)</f>
        <v>SI</v>
      </c>
      <c r="X1134" s="291" t="s">
        <v>2865</v>
      </c>
    </row>
    <row r="1135" spans="1:24" s="126" customFormat="1" ht="13" x14ac:dyDescent="0.2">
      <c r="A1135" s="120" t="str">
        <f t="shared" si="106"/>
        <v>F080-1R-MO-30-8-15-K-F-APOUS271625</v>
      </c>
      <c r="B1135" s="61">
        <v>45645</v>
      </c>
      <c r="C1135" s="59" t="s">
        <v>2275</v>
      </c>
      <c r="D1135" s="109" t="s">
        <v>1575</v>
      </c>
      <c r="E1135" s="60" t="s">
        <v>87</v>
      </c>
      <c r="F1135" s="60" t="s">
        <v>2521</v>
      </c>
      <c r="G1135" s="9">
        <v>30851240</v>
      </c>
      <c r="H1135" s="108">
        <v>0</v>
      </c>
      <c r="I1135" s="287">
        <v>2</v>
      </c>
      <c r="J1135" s="111">
        <f>VLOOKUP(G1135,'[2]Seguimiento WOS RISE F080'!$H:$L,5,0)</f>
        <v>2</v>
      </c>
      <c r="K1135" s="116">
        <f>VLOOKUP(G1135,'[2]Seguimiento WOS RISE F080'!$H:$M,6,0)</f>
        <v>0</v>
      </c>
      <c r="L1135" s="116">
        <f>VLOOKUP(G1135,'[2]Seguimiento WOS RISE F080'!$H:$N,7,0)</f>
        <v>0</v>
      </c>
      <c r="M1135" s="116">
        <f>VLOOKUP(G1135,'[2]Seguimiento WOS RISE F080'!$H:$O,8,0)</f>
        <v>0</v>
      </c>
      <c r="N1135" s="125">
        <f t="shared" si="107"/>
        <v>0</v>
      </c>
      <c r="O1135" s="125">
        <f t="shared" si="108"/>
        <v>0</v>
      </c>
      <c r="P1135" s="269">
        <f>VLOOKUP(C1135,Sheet18!A:B,2,0)</f>
        <v>83.31</v>
      </c>
      <c r="Q1135" s="270">
        <f t="shared" si="109"/>
        <v>0</v>
      </c>
      <c r="R1135" s="119">
        <v>45646</v>
      </c>
      <c r="S1135" s="121">
        <v>45686</v>
      </c>
      <c r="T1135" s="117">
        <f t="shared" si="112"/>
        <v>45687</v>
      </c>
      <c r="U1135" s="117">
        <f t="shared" si="111"/>
        <v>45688</v>
      </c>
      <c r="V1135" s="117" t="str">
        <f>VLOOKUP(G1135,'[2]Seguimiento WOS RISE F080'!$H:$W,16,0)</f>
        <v xml:space="preserve">COMPLETA    </v>
      </c>
      <c r="W1135" s="162" t="str">
        <f>VLOOKUP(G1135,'[2]Seguimiento WOS RISE F080'!$H:$V,15,0)</f>
        <v>SI</v>
      </c>
      <c r="X1135" s="291"/>
    </row>
    <row r="1136" spans="1:24" s="126" customFormat="1" ht="20" x14ac:dyDescent="0.2">
      <c r="A1136" s="120" t="str">
        <f t="shared" si="106"/>
        <v>F170-1S-HO-27-8-E1-K-X-APOUS271245</v>
      </c>
      <c r="B1136" s="61">
        <v>45645</v>
      </c>
      <c r="C1136" s="59" t="s">
        <v>2327</v>
      </c>
      <c r="D1136" s="109" t="s">
        <v>1923</v>
      </c>
      <c r="E1136" s="60" t="s">
        <v>87</v>
      </c>
      <c r="F1136" s="60" t="s">
        <v>1930</v>
      </c>
      <c r="G1136" s="9">
        <v>30851229</v>
      </c>
      <c r="H1136" s="108">
        <v>0</v>
      </c>
      <c r="I1136" s="287">
        <v>3</v>
      </c>
      <c r="J1136" s="111">
        <f>VLOOKUP(G1136,'[2]Seguimiento WOS RISE F080'!$H:$L,5,0)</f>
        <v>3</v>
      </c>
      <c r="K1136" s="116">
        <f>VLOOKUP(G1136,'[2]Seguimiento WOS RISE F080'!$H:$M,6,0)</f>
        <v>0</v>
      </c>
      <c r="L1136" s="116">
        <f>VLOOKUP(G1136,'[2]Seguimiento WOS RISE F080'!$H:$N,7,0)</f>
        <v>0</v>
      </c>
      <c r="M1136" s="116">
        <f>VLOOKUP(G1136,'[2]Seguimiento WOS RISE F080'!$H:$O,8,0)</f>
        <v>0</v>
      </c>
      <c r="N1136" s="125">
        <f t="shared" si="107"/>
        <v>0</v>
      </c>
      <c r="O1136" s="125">
        <f t="shared" si="108"/>
        <v>0</v>
      </c>
      <c r="P1136" s="269">
        <f>VLOOKUP(C1136,Sheet18!A:B,2,0)</f>
        <v>145.27000000000001</v>
      </c>
      <c r="Q1136" s="270">
        <f t="shared" si="109"/>
        <v>0</v>
      </c>
      <c r="R1136" s="119">
        <v>45646</v>
      </c>
      <c r="S1136" s="121">
        <v>45686</v>
      </c>
      <c r="T1136" s="117">
        <f t="shared" si="112"/>
        <v>45687</v>
      </c>
      <c r="U1136" s="117">
        <f t="shared" si="111"/>
        <v>45688</v>
      </c>
      <c r="V1136" s="117" t="str">
        <f>VLOOKUP(G1136,'[2]Seguimiento WOS RISE F080'!$H:$W,16,0)</f>
        <v>COMPLETA</v>
      </c>
      <c r="W1136" s="162" t="str">
        <f>VLOOKUP(G1136,'[2]Seguimiento WOS RISE F080'!$H:$V,15,0)</f>
        <v>SI</v>
      </c>
      <c r="X1136" s="291" t="s">
        <v>2819</v>
      </c>
    </row>
    <row r="1137" spans="1:24" s="126" customFormat="1" ht="13" x14ac:dyDescent="0.2">
      <c r="A1137" s="120" t="str">
        <f t="shared" si="106"/>
        <v>F080-1R-HO-30-8-60-Z-H-CPOUS270988</v>
      </c>
      <c r="B1137" s="61">
        <v>45645</v>
      </c>
      <c r="C1137" s="59" t="s">
        <v>2269</v>
      </c>
      <c r="D1137" s="109" t="s">
        <v>1575</v>
      </c>
      <c r="E1137" s="60" t="s">
        <v>87</v>
      </c>
      <c r="F1137" s="60" t="s">
        <v>2522</v>
      </c>
      <c r="G1137" s="9">
        <v>30851223</v>
      </c>
      <c r="H1137" s="108">
        <v>0</v>
      </c>
      <c r="I1137" s="287">
        <v>5</v>
      </c>
      <c r="J1137" s="111">
        <f>VLOOKUP(G1137,'[2]Seguimiento WOS RISE F080'!$H:$L,5,0)</f>
        <v>5</v>
      </c>
      <c r="K1137" s="116">
        <f>VLOOKUP(G1137,'[2]Seguimiento WOS RISE F080'!$H:$M,6,0)</f>
        <v>0</v>
      </c>
      <c r="L1137" s="116">
        <f>VLOOKUP(G1137,'[2]Seguimiento WOS RISE F080'!$H:$N,7,0)</f>
        <v>0</v>
      </c>
      <c r="M1137" s="116">
        <f>VLOOKUP(G1137,'[2]Seguimiento WOS RISE F080'!$H:$O,8,0)</f>
        <v>0</v>
      </c>
      <c r="N1137" s="125">
        <f t="shared" si="107"/>
        <v>0</v>
      </c>
      <c r="O1137" s="125">
        <f t="shared" si="108"/>
        <v>0</v>
      </c>
      <c r="P1137" s="269">
        <f>VLOOKUP(C1137,Sheet18!A:B,2,0)</f>
        <v>105</v>
      </c>
      <c r="Q1137" s="270">
        <f t="shared" si="109"/>
        <v>0</v>
      </c>
      <c r="R1137" s="119">
        <v>45646</v>
      </c>
      <c r="S1137" s="121">
        <v>45686</v>
      </c>
      <c r="T1137" s="117">
        <f t="shared" si="112"/>
        <v>45687</v>
      </c>
      <c r="U1137" s="117">
        <f t="shared" si="111"/>
        <v>45688</v>
      </c>
      <c r="V1137" s="117" t="str">
        <f>VLOOKUP(G1137,'[2]Seguimiento WOS RISE F080'!$H:$W,16,0)</f>
        <v>COMPLETA</v>
      </c>
      <c r="W1137" s="162" t="str">
        <f>VLOOKUP(G1137,'[2]Seguimiento WOS RISE F080'!$H:$V,15,0)</f>
        <v>SI</v>
      </c>
      <c r="X1137" s="291"/>
    </row>
    <row r="1138" spans="1:24" s="126" customFormat="1" ht="13" x14ac:dyDescent="0.2">
      <c r="A1138" s="120" t="str">
        <f t="shared" si="106"/>
        <v>F080-1R-HO-30-8-40-Z-H-BPOUS271049</v>
      </c>
      <c r="B1138" s="61">
        <v>45645</v>
      </c>
      <c r="C1138" s="59" t="s">
        <v>2266</v>
      </c>
      <c r="D1138" s="109" t="s">
        <v>1575</v>
      </c>
      <c r="E1138" s="60" t="s">
        <v>87</v>
      </c>
      <c r="F1138" s="60" t="s">
        <v>2523</v>
      </c>
      <c r="G1138" s="9">
        <v>30851230</v>
      </c>
      <c r="H1138" s="108">
        <v>0</v>
      </c>
      <c r="I1138" s="287">
        <v>4</v>
      </c>
      <c r="J1138" s="111">
        <f>VLOOKUP(G1138,'[2]Seguimiento WOS RISE F080'!$H:$L,5,0)</f>
        <v>4</v>
      </c>
      <c r="K1138" s="116">
        <f>VLOOKUP(G1138,'[2]Seguimiento WOS RISE F080'!$H:$M,6,0)</f>
        <v>0</v>
      </c>
      <c r="L1138" s="116">
        <f>VLOOKUP(G1138,'[2]Seguimiento WOS RISE F080'!$H:$N,7,0)</f>
        <v>0</v>
      </c>
      <c r="M1138" s="116">
        <f>VLOOKUP(G1138,'[2]Seguimiento WOS RISE F080'!$H:$O,8,0)</f>
        <v>0</v>
      </c>
      <c r="N1138" s="125">
        <f t="shared" si="107"/>
        <v>0</v>
      </c>
      <c r="O1138" s="125">
        <f t="shared" si="108"/>
        <v>0</v>
      </c>
      <c r="P1138" s="269">
        <f>VLOOKUP(C1138,Sheet18!A:B,2,0)</f>
        <v>104.27</v>
      </c>
      <c r="Q1138" s="270">
        <f t="shared" si="109"/>
        <v>0</v>
      </c>
      <c r="R1138" s="119">
        <v>45646</v>
      </c>
      <c r="S1138" s="119">
        <v>45686</v>
      </c>
      <c r="T1138" s="117">
        <f t="shared" si="112"/>
        <v>45687</v>
      </c>
      <c r="U1138" s="117">
        <f t="shared" si="111"/>
        <v>45688</v>
      </c>
      <c r="V1138" s="117" t="str">
        <f>VLOOKUP(G1138,'[2]Seguimiento WOS RISE F080'!$H:$W,16,0)</f>
        <v>COMPLETA</v>
      </c>
      <c r="W1138" s="162" t="str">
        <f>VLOOKUP(G1138,'[2]Seguimiento WOS RISE F080'!$H:$V,15,0)</f>
        <v>SI</v>
      </c>
      <c r="X1138" s="291"/>
    </row>
    <row r="1139" spans="1:24" s="126" customFormat="1" ht="20" x14ac:dyDescent="0.2">
      <c r="A1139" s="120" t="str">
        <f t="shared" si="106"/>
        <v>F170-1S-HO-27-8-70-K-X-BPOUS271280</v>
      </c>
      <c r="B1139" s="61">
        <v>45652</v>
      </c>
      <c r="C1139" s="59" t="s">
        <v>2326</v>
      </c>
      <c r="D1139" s="109" t="s">
        <v>1923</v>
      </c>
      <c r="E1139" s="60" t="s">
        <v>87</v>
      </c>
      <c r="F1139" s="60" t="s">
        <v>2551</v>
      </c>
      <c r="G1139" s="9">
        <v>30851246</v>
      </c>
      <c r="H1139" s="108">
        <v>0</v>
      </c>
      <c r="I1139" s="287">
        <v>2</v>
      </c>
      <c r="J1139" s="111">
        <f>VLOOKUP(G1139,'[2]Seguimiento WOS RISE F080'!$H:$L,5,0)</f>
        <v>2</v>
      </c>
      <c r="K1139" s="116">
        <f>VLOOKUP(G1139,'[2]Seguimiento WOS RISE F080'!$H:$M,6,0)</f>
        <v>0</v>
      </c>
      <c r="L1139" s="116">
        <f>VLOOKUP(G1139,'[2]Seguimiento WOS RISE F080'!$H:$N,7,0)</f>
        <v>0</v>
      </c>
      <c r="M1139" s="116">
        <f>VLOOKUP(G1139,'[2]Seguimiento WOS RISE F080'!$H:$O,8,0)</f>
        <v>0</v>
      </c>
      <c r="N1139" s="125">
        <f t="shared" si="107"/>
        <v>0</v>
      </c>
      <c r="O1139" s="125">
        <f t="shared" si="108"/>
        <v>0</v>
      </c>
      <c r="P1139" s="269">
        <f>VLOOKUP(C1139,Sheet18!A:B,2,0)</f>
        <v>183.5</v>
      </c>
      <c r="Q1139" s="270">
        <f t="shared" si="109"/>
        <v>0</v>
      </c>
      <c r="R1139" s="119">
        <v>45656</v>
      </c>
      <c r="S1139" s="121">
        <v>45686</v>
      </c>
      <c r="T1139" s="117">
        <f t="shared" si="112"/>
        <v>45687</v>
      </c>
      <c r="U1139" s="117">
        <f t="shared" si="111"/>
        <v>45688</v>
      </c>
      <c r="V1139" s="117" t="str">
        <f>VLOOKUP(G1139,'[2]Seguimiento WOS RISE F080'!$H:$W,16,0)</f>
        <v>COMPLETA</v>
      </c>
      <c r="W1139" s="162" t="str">
        <f>VLOOKUP(G1139,'[2]Seguimiento WOS RISE F080'!$H:$V,15,0)</f>
        <v>SI</v>
      </c>
      <c r="X1139" s="291" t="s">
        <v>2822</v>
      </c>
    </row>
    <row r="1140" spans="1:24" s="126" customFormat="1" ht="13" x14ac:dyDescent="0.2">
      <c r="A1140" s="120" t="str">
        <f t="shared" si="106"/>
        <v>F170-4F-HO-40-8-05-Z-X-CPOUS271281</v>
      </c>
      <c r="B1140" s="61">
        <v>45652</v>
      </c>
      <c r="C1140" s="59" t="s">
        <v>2349</v>
      </c>
      <c r="D1140" s="109" t="s">
        <v>2387</v>
      </c>
      <c r="E1140" s="60" t="s">
        <v>87</v>
      </c>
      <c r="F1140" s="60" t="s">
        <v>2552</v>
      </c>
      <c r="G1140" s="9">
        <v>30851247</v>
      </c>
      <c r="H1140" s="108">
        <v>0</v>
      </c>
      <c r="I1140" s="287">
        <v>4</v>
      </c>
      <c r="J1140" s="111">
        <f>VLOOKUP(G1140,'[2]Seguimiento WOS RISE F080'!$H:$L,5,0)</f>
        <v>4</v>
      </c>
      <c r="K1140" s="116">
        <f>VLOOKUP(G1140,'[2]Seguimiento WOS RISE F080'!$H:$M,6,0)</f>
        <v>0</v>
      </c>
      <c r="L1140" s="116">
        <f>VLOOKUP(G1140,'[2]Seguimiento WOS RISE F080'!$H:$N,7,0)</f>
        <v>0</v>
      </c>
      <c r="M1140" s="116">
        <f>VLOOKUP(G1140,'[2]Seguimiento WOS RISE F080'!$H:$O,8,0)</f>
        <v>0</v>
      </c>
      <c r="N1140" s="125">
        <f t="shared" si="107"/>
        <v>0</v>
      </c>
      <c r="O1140" s="125">
        <f t="shared" si="108"/>
        <v>0</v>
      </c>
      <c r="P1140" s="269">
        <f>VLOOKUP(C1140,Sheet18!A:B,2,0)</f>
        <v>588.5</v>
      </c>
      <c r="Q1140" s="270">
        <f t="shared" si="109"/>
        <v>0</v>
      </c>
      <c r="R1140" s="119">
        <v>45656</v>
      </c>
      <c r="S1140" s="119">
        <v>45686</v>
      </c>
      <c r="T1140" s="117">
        <f t="shared" si="112"/>
        <v>45687</v>
      </c>
      <c r="U1140" s="117">
        <f t="shared" si="111"/>
        <v>45688</v>
      </c>
      <c r="V1140" s="117" t="str">
        <f>VLOOKUP(G1140,'[2]Seguimiento WOS RISE F080'!$H:$W,16,0)</f>
        <v>COMPLETA</v>
      </c>
      <c r="W1140" s="162" t="str">
        <f>VLOOKUP(G1140,'[2]Seguimiento WOS RISE F080'!$H:$V,15,0)</f>
        <v>SI</v>
      </c>
      <c r="X1140" s="291"/>
    </row>
    <row r="1141" spans="1:24" s="126" customFormat="1" ht="20" x14ac:dyDescent="0.2">
      <c r="A1141" s="120" t="str">
        <f t="shared" si="106"/>
        <v>F170-1S-HO-27-8-E1-K-X-APOUS271362</v>
      </c>
      <c r="B1141" s="61">
        <v>45652</v>
      </c>
      <c r="C1141" s="59" t="s">
        <v>2327</v>
      </c>
      <c r="D1141" s="109" t="s">
        <v>1923</v>
      </c>
      <c r="E1141" s="60" t="s">
        <v>87</v>
      </c>
      <c r="F1141" s="60" t="s">
        <v>1934</v>
      </c>
      <c r="G1141" s="9">
        <v>30851248</v>
      </c>
      <c r="H1141" s="108">
        <v>0</v>
      </c>
      <c r="I1141" s="287">
        <v>5</v>
      </c>
      <c r="J1141" s="111">
        <f>VLOOKUP(G1141,'[2]Seguimiento WOS RISE F080'!$H:$L,5,0)</f>
        <v>5</v>
      </c>
      <c r="K1141" s="116">
        <f>VLOOKUP(G1141,'[2]Seguimiento WOS RISE F080'!$H:$M,6,0)</f>
        <v>0</v>
      </c>
      <c r="L1141" s="116">
        <f>VLOOKUP(G1141,'[2]Seguimiento WOS RISE F080'!$H:$N,7,0)</f>
        <v>0</v>
      </c>
      <c r="M1141" s="116">
        <f>VLOOKUP(G1141,'[2]Seguimiento WOS RISE F080'!$H:$O,8,0)</f>
        <v>0</v>
      </c>
      <c r="N1141" s="125">
        <f t="shared" si="107"/>
        <v>0</v>
      </c>
      <c r="O1141" s="125">
        <f t="shared" si="108"/>
        <v>0</v>
      </c>
      <c r="P1141" s="269">
        <f>VLOOKUP(C1141,Sheet18!A:B,2,0)</f>
        <v>145.27000000000001</v>
      </c>
      <c r="Q1141" s="270">
        <f t="shared" si="109"/>
        <v>0</v>
      </c>
      <c r="R1141" s="119">
        <v>45656</v>
      </c>
      <c r="S1141" s="121">
        <v>45686</v>
      </c>
      <c r="T1141" s="117">
        <f t="shared" si="112"/>
        <v>45687</v>
      </c>
      <c r="U1141" s="117">
        <f t="shared" si="111"/>
        <v>45688</v>
      </c>
      <c r="V1141" s="117" t="str">
        <f>VLOOKUP(G1141,'[2]Seguimiento WOS RISE F080'!$H:$W,16,0)</f>
        <v>COMPLETA</v>
      </c>
      <c r="W1141" s="162" t="str">
        <f>VLOOKUP(G1141,'[2]Seguimiento WOS RISE F080'!$H:$V,15,0)</f>
        <v>SI</v>
      </c>
      <c r="X1141" s="118" t="s">
        <v>2826</v>
      </c>
    </row>
    <row r="1142" spans="1:24" s="126" customFormat="1" ht="13" x14ac:dyDescent="0.2">
      <c r="A1142" s="120" t="str">
        <f t="shared" si="106"/>
        <v>F170-1S-HO-30-8-05-K-X-APOUS271500</v>
      </c>
      <c r="B1142" s="61">
        <v>45652</v>
      </c>
      <c r="C1142" s="59" t="s">
        <v>2329</v>
      </c>
      <c r="D1142" s="109" t="s">
        <v>1923</v>
      </c>
      <c r="E1142" s="60" t="s">
        <v>87</v>
      </c>
      <c r="F1142" s="60" t="s">
        <v>2553</v>
      </c>
      <c r="G1142" s="9">
        <v>30851250</v>
      </c>
      <c r="H1142" s="108">
        <v>0</v>
      </c>
      <c r="I1142" s="287">
        <v>1</v>
      </c>
      <c r="J1142" s="111">
        <f>VLOOKUP(G1142,'[2]Seguimiento WOS RISE F080'!$H:$L,5,0)</f>
        <v>1</v>
      </c>
      <c r="K1142" s="116">
        <f>VLOOKUP(G1142,'[2]Seguimiento WOS RISE F080'!$H:$M,6,0)</f>
        <v>0</v>
      </c>
      <c r="L1142" s="116">
        <f>VLOOKUP(G1142,'[2]Seguimiento WOS RISE F080'!$H:$N,7,0)</f>
        <v>0</v>
      </c>
      <c r="M1142" s="116">
        <f>VLOOKUP(G1142,'[2]Seguimiento WOS RISE F080'!$H:$O,8,0)</f>
        <v>0</v>
      </c>
      <c r="N1142" s="125">
        <f t="shared" si="107"/>
        <v>0</v>
      </c>
      <c r="O1142" s="125">
        <f t="shared" si="108"/>
        <v>0</v>
      </c>
      <c r="P1142" s="269">
        <f>VLOOKUP(C1142,Sheet18!A:B,2,0)</f>
        <v>136.08000000000001</v>
      </c>
      <c r="Q1142" s="270">
        <f t="shared" si="109"/>
        <v>0</v>
      </c>
      <c r="R1142" s="119">
        <v>45656</v>
      </c>
      <c r="S1142" s="119">
        <v>45686</v>
      </c>
      <c r="T1142" s="117">
        <f t="shared" si="112"/>
        <v>45687</v>
      </c>
      <c r="U1142" s="117">
        <f t="shared" si="111"/>
        <v>45688</v>
      </c>
      <c r="V1142" s="117" t="str">
        <f>VLOOKUP(G1142,'[2]Seguimiento WOS RISE F080'!$H:$W,16,0)</f>
        <v>COMPLETA</v>
      </c>
      <c r="W1142" s="162" t="str">
        <f>VLOOKUP(G1142,'[2]Seguimiento WOS RISE F080'!$H:$V,15,0)</f>
        <v>SI</v>
      </c>
      <c r="X1142" s="291"/>
    </row>
    <row r="1143" spans="1:24" s="126" customFormat="1" ht="13" x14ac:dyDescent="0.2">
      <c r="A1143" s="120" t="str">
        <f t="shared" si="106"/>
        <v>F170-1S-MO-40-8-15-K-X-APOUS271551</v>
      </c>
      <c r="B1143" s="61">
        <v>45652</v>
      </c>
      <c r="C1143" s="59" t="s">
        <v>2340</v>
      </c>
      <c r="D1143" s="109" t="s">
        <v>1923</v>
      </c>
      <c r="E1143" s="60" t="s">
        <v>87</v>
      </c>
      <c r="F1143" s="60" t="s">
        <v>2555</v>
      </c>
      <c r="G1143" s="9">
        <v>30851252</v>
      </c>
      <c r="H1143" s="108">
        <v>0</v>
      </c>
      <c r="I1143" s="287">
        <v>1</v>
      </c>
      <c r="J1143" s="111">
        <f>VLOOKUP(G1143,'[2]Seguimiento WOS RISE F080'!$H:$L,5,0)</f>
        <v>1</v>
      </c>
      <c r="K1143" s="116">
        <f>VLOOKUP(G1143,'[2]Seguimiento WOS RISE F080'!$H:$M,6,0)</f>
        <v>0</v>
      </c>
      <c r="L1143" s="116">
        <f>VLOOKUP(G1143,'[2]Seguimiento WOS RISE F080'!$H:$N,7,0)</f>
        <v>0</v>
      </c>
      <c r="M1143" s="116">
        <f>VLOOKUP(G1143,'[2]Seguimiento WOS RISE F080'!$H:$O,8,0)</f>
        <v>0</v>
      </c>
      <c r="N1143" s="125">
        <f t="shared" si="107"/>
        <v>0</v>
      </c>
      <c r="O1143" s="125">
        <f t="shared" si="108"/>
        <v>0</v>
      </c>
      <c r="P1143" s="269">
        <f>VLOOKUP(C1143,Sheet18!A:B,2,0)</f>
        <v>137.16</v>
      </c>
      <c r="Q1143" s="270">
        <f t="shared" si="109"/>
        <v>0</v>
      </c>
      <c r="R1143" s="119">
        <v>45656</v>
      </c>
      <c r="S1143" s="119">
        <v>45686</v>
      </c>
      <c r="T1143" s="117">
        <f t="shared" si="112"/>
        <v>45687</v>
      </c>
      <c r="U1143" s="117">
        <f t="shared" si="111"/>
        <v>45688</v>
      </c>
      <c r="V1143" s="117" t="str">
        <f>VLOOKUP(G1143,'[2]Seguimiento WOS RISE F080'!$H:$W,16,0)</f>
        <v>COMPLETA</v>
      </c>
      <c r="W1143" s="162" t="str">
        <f>VLOOKUP(G1143,'[2]Seguimiento WOS RISE F080'!$H:$V,15,0)</f>
        <v>SI</v>
      </c>
      <c r="X1143" s="291"/>
    </row>
    <row r="1144" spans="1:24" s="126" customFormat="1" ht="13" x14ac:dyDescent="0.2">
      <c r="A1144" s="120" t="str">
        <f t="shared" si="106"/>
        <v>F080-4M-HO-27-9-05-K-H-CPOUS271618</v>
      </c>
      <c r="B1144" s="61">
        <v>45652</v>
      </c>
      <c r="C1144" s="59" t="s">
        <v>2325</v>
      </c>
      <c r="D1144" s="109" t="s">
        <v>1924</v>
      </c>
      <c r="E1144" s="60" t="s">
        <v>87</v>
      </c>
      <c r="F1144" s="60" t="s">
        <v>2556</v>
      </c>
      <c r="G1144" s="9">
        <v>30851256</v>
      </c>
      <c r="H1144" s="108">
        <v>0</v>
      </c>
      <c r="I1144" s="287">
        <v>3</v>
      </c>
      <c r="J1144" s="111">
        <f>VLOOKUP(G1144,'[2]Seguimiento WOS RISE F080'!$H:$L,5,0)</f>
        <v>3</v>
      </c>
      <c r="K1144" s="116">
        <f>VLOOKUP(G1144,'[2]Seguimiento WOS RISE F080'!$H:$M,6,0)</f>
        <v>0</v>
      </c>
      <c r="L1144" s="116">
        <f>VLOOKUP(G1144,'[2]Seguimiento WOS RISE F080'!$H:$N,7,0)</f>
        <v>0</v>
      </c>
      <c r="M1144" s="116">
        <f>VLOOKUP(G1144,'[2]Seguimiento WOS RISE F080'!$H:$O,8,0)</f>
        <v>0</v>
      </c>
      <c r="N1144" s="125">
        <f t="shared" si="107"/>
        <v>0</v>
      </c>
      <c r="O1144" s="125">
        <f t="shared" si="108"/>
        <v>0</v>
      </c>
      <c r="P1144" s="269">
        <f>VLOOKUP(C1144,Sheet18!A:B,2,0)</f>
        <v>311.54000000000002</v>
      </c>
      <c r="Q1144" s="270">
        <f t="shared" si="109"/>
        <v>0</v>
      </c>
      <c r="R1144" s="119">
        <v>45656</v>
      </c>
      <c r="S1144" s="119">
        <v>45686</v>
      </c>
      <c r="T1144" s="117">
        <f t="shared" si="112"/>
        <v>45687</v>
      </c>
      <c r="U1144" s="117">
        <f t="shared" si="111"/>
        <v>45688</v>
      </c>
      <c r="V1144" s="117" t="str">
        <f>VLOOKUP(G1144,'[2]Seguimiento WOS RISE F080'!$H:$W,16,0)</f>
        <v>COMPLETA</v>
      </c>
      <c r="W1144" s="162" t="str">
        <f>VLOOKUP(G1144,'[2]Seguimiento WOS RISE F080'!$H:$V,15,0)</f>
        <v>SI</v>
      </c>
      <c r="X1144" s="291"/>
    </row>
    <row r="1145" spans="1:24" s="126" customFormat="1" ht="20" x14ac:dyDescent="0.2">
      <c r="A1145" s="120" t="str">
        <f t="shared" si="106"/>
        <v>F170-1S-HO-27-8-E1-K-X-APOUS271669</v>
      </c>
      <c r="B1145" s="61">
        <v>45652</v>
      </c>
      <c r="C1145" s="59" t="s">
        <v>2327</v>
      </c>
      <c r="D1145" s="109" t="s">
        <v>1923</v>
      </c>
      <c r="E1145" s="60" t="s">
        <v>87</v>
      </c>
      <c r="F1145" s="60" t="s">
        <v>2557</v>
      </c>
      <c r="G1145" s="9">
        <v>30851257</v>
      </c>
      <c r="H1145" s="108">
        <v>0</v>
      </c>
      <c r="I1145" s="287">
        <v>4</v>
      </c>
      <c r="J1145" s="111">
        <f>VLOOKUP(G1145,'[2]Seguimiento WOS RISE F080'!$H:$L,5,0)</f>
        <v>4</v>
      </c>
      <c r="K1145" s="116">
        <f>VLOOKUP(G1145,'[2]Seguimiento WOS RISE F080'!$H:$M,6,0)</f>
        <v>0</v>
      </c>
      <c r="L1145" s="116">
        <f>VLOOKUP(G1145,'[2]Seguimiento WOS RISE F080'!$H:$N,7,0)</f>
        <v>0</v>
      </c>
      <c r="M1145" s="116">
        <f>VLOOKUP(G1145,'[2]Seguimiento WOS RISE F080'!$H:$O,8,0)</f>
        <v>0</v>
      </c>
      <c r="N1145" s="125">
        <f t="shared" si="107"/>
        <v>0</v>
      </c>
      <c r="O1145" s="125">
        <f t="shared" si="108"/>
        <v>0</v>
      </c>
      <c r="P1145" s="269">
        <f>VLOOKUP(C1145,Sheet18!A:B,2,0)</f>
        <v>145.27000000000001</v>
      </c>
      <c r="Q1145" s="270">
        <f t="shared" si="109"/>
        <v>0</v>
      </c>
      <c r="R1145" s="119">
        <v>45656</v>
      </c>
      <c r="S1145" s="121">
        <v>45686</v>
      </c>
      <c r="T1145" s="117">
        <f t="shared" si="112"/>
        <v>45687</v>
      </c>
      <c r="U1145" s="117">
        <f t="shared" si="111"/>
        <v>45688</v>
      </c>
      <c r="V1145" s="117" t="str">
        <f>VLOOKUP(G1145,'[2]Seguimiento WOS RISE F080'!$H:$W,16,0)</f>
        <v>COMPLETA</v>
      </c>
      <c r="W1145" s="162" t="str">
        <f>VLOOKUP(G1145,'[2]Seguimiento WOS RISE F080'!$H:$V,15,0)</f>
        <v>SI</v>
      </c>
      <c r="X1145" s="291" t="s">
        <v>2823</v>
      </c>
    </row>
    <row r="1146" spans="1:24" s="126" customFormat="1" ht="20" x14ac:dyDescent="0.2">
      <c r="A1146" s="120" t="str">
        <f t="shared" si="106"/>
        <v>F170-1S-HO-40-8-05-K-X-APOUS271680</v>
      </c>
      <c r="B1146" s="61">
        <v>45652</v>
      </c>
      <c r="C1146" s="59" t="s">
        <v>2333</v>
      </c>
      <c r="D1146" s="109" t="s">
        <v>1923</v>
      </c>
      <c r="E1146" s="60" t="s">
        <v>87</v>
      </c>
      <c r="F1146" s="60" t="s">
        <v>2558</v>
      </c>
      <c r="G1146" s="9">
        <v>30851258</v>
      </c>
      <c r="H1146" s="108">
        <v>0</v>
      </c>
      <c r="I1146" s="287">
        <v>1</v>
      </c>
      <c r="J1146" s="111">
        <f>VLOOKUP(G1146,'[2]Seguimiento WOS RISE F080'!$H:$L,5,0)</f>
        <v>1</v>
      </c>
      <c r="K1146" s="116">
        <f>VLOOKUP(G1146,'[2]Seguimiento WOS RISE F080'!$H:$M,6,0)</f>
        <v>0</v>
      </c>
      <c r="L1146" s="116">
        <f>VLOOKUP(G1146,'[2]Seguimiento WOS RISE F080'!$H:$N,7,0)</f>
        <v>0</v>
      </c>
      <c r="M1146" s="116">
        <f>VLOOKUP(G1146,'[2]Seguimiento WOS RISE F080'!$H:$O,8,0)</f>
        <v>0</v>
      </c>
      <c r="N1146" s="125">
        <f t="shared" si="107"/>
        <v>0</v>
      </c>
      <c r="O1146" s="125">
        <f t="shared" si="108"/>
        <v>0</v>
      </c>
      <c r="P1146" s="269">
        <f>VLOOKUP(C1146,Sheet18!A:B,2,0)</f>
        <v>136.08000000000001</v>
      </c>
      <c r="Q1146" s="270">
        <f t="shared" si="109"/>
        <v>0</v>
      </c>
      <c r="R1146" s="119">
        <v>45656</v>
      </c>
      <c r="S1146" s="121">
        <v>45686</v>
      </c>
      <c r="T1146" s="117">
        <f t="shared" si="112"/>
        <v>45687</v>
      </c>
      <c r="U1146" s="117">
        <f t="shared" si="111"/>
        <v>45688</v>
      </c>
      <c r="V1146" s="117" t="str">
        <f>VLOOKUP(G1146,'[2]Seguimiento WOS RISE F080'!$H:$W,16,0)</f>
        <v>COMPLETA</v>
      </c>
      <c r="W1146" s="162" t="str">
        <f>VLOOKUP(G1146,'[2]Seguimiento WOS RISE F080'!$H:$V,15,0)</f>
        <v>SI</v>
      </c>
      <c r="X1146" s="291" t="s">
        <v>2819</v>
      </c>
    </row>
    <row r="1147" spans="1:24" s="126" customFormat="1" ht="13" x14ac:dyDescent="0.2">
      <c r="A1147" s="120" t="str">
        <f t="shared" si="106"/>
        <v>F080-1S-HO-50-8-10-K-X-APOUS271751</v>
      </c>
      <c r="B1147" s="61">
        <v>45652</v>
      </c>
      <c r="C1147" s="59" t="s">
        <v>2296</v>
      </c>
      <c r="D1147" s="109" t="s">
        <v>1577</v>
      </c>
      <c r="E1147" s="60" t="s">
        <v>87</v>
      </c>
      <c r="F1147" s="60" t="s">
        <v>2559</v>
      </c>
      <c r="G1147" s="9">
        <v>30851259</v>
      </c>
      <c r="H1147" s="108">
        <v>0</v>
      </c>
      <c r="I1147" s="287">
        <v>3</v>
      </c>
      <c r="J1147" s="111">
        <f>VLOOKUP(G1147,'[2]Seguimiento WOS RISE F080'!$H:$L,5,0)</f>
        <v>3</v>
      </c>
      <c r="K1147" s="116">
        <f>VLOOKUP(G1147,'[2]Seguimiento WOS RISE F080'!$H:$M,6,0)</f>
        <v>0</v>
      </c>
      <c r="L1147" s="116">
        <f>VLOOKUP(G1147,'[2]Seguimiento WOS RISE F080'!$H:$N,7,0)</f>
        <v>0</v>
      </c>
      <c r="M1147" s="116">
        <f>VLOOKUP(G1147,'[2]Seguimiento WOS RISE F080'!$H:$O,8,0)</f>
        <v>0</v>
      </c>
      <c r="N1147" s="125">
        <f t="shared" si="107"/>
        <v>0</v>
      </c>
      <c r="O1147" s="125">
        <f t="shared" si="108"/>
        <v>0</v>
      </c>
      <c r="P1147" s="269">
        <f>VLOOKUP(C1147,Sheet18!A:B,2,0)</f>
        <v>73.52</v>
      </c>
      <c r="Q1147" s="270">
        <f t="shared" si="109"/>
        <v>0</v>
      </c>
      <c r="R1147" s="119">
        <v>45656</v>
      </c>
      <c r="S1147" s="121">
        <v>45686</v>
      </c>
      <c r="T1147" s="117">
        <f t="shared" si="112"/>
        <v>45687</v>
      </c>
      <c r="U1147" s="117">
        <f t="shared" si="111"/>
        <v>45688</v>
      </c>
      <c r="V1147" s="117" t="str">
        <f>VLOOKUP(G1147,'[2]Seguimiento WOS RISE F080'!$H:$W,16,0)</f>
        <v>COMPLETA</v>
      </c>
      <c r="W1147" s="162" t="str">
        <f>VLOOKUP(G1147,'[2]Seguimiento WOS RISE F080'!$H:$V,15,0)</f>
        <v>SI</v>
      </c>
      <c r="X1147" s="291"/>
    </row>
    <row r="1148" spans="1:24" s="126" customFormat="1" ht="13" x14ac:dyDescent="0.2">
      <c r="A1148" s="120" t="str">
        <f t="shared" si="106"/>
        <v>F080-1R-LO-40-8-70-W-X-EPOUS271793</v>
      </c>
      <c r="B1148" s="61">
        <v>45652</v>
      </c>
      <c r="C1148" s="59" t="s">
        <v>2478</v>
      </c>
      <c r="D1148" s="109" t="s">
        <v>1575</v>
      </c>
      <c r="E1148" s="60" t="s">
        <v>87</v>
      </c>
      <c r="F1148" s="60" t="s">
        <v>2560</v>
      </c>
      <c r="G1148" s="9">
        <v>30851262</v>
      </c>
      <c r="H1148" s="108">
        <v>0</v>
      </c>
      <c r="I1148" s="287">
        <v>2</v>
      </c>
      <c r="J1148" s="111">
        <f>VLOOKUP(G1148,'[2]Seguimiento WOS RISE F080'!$H:$L,5,0)</f>
        <v>2</v>
      </c>
      <c r="K1148" s="116">
        <f>VLOOKUP(G1148,'[2]Seguimiento WOS RISE F080'!$H:$M,6,0)</f>
        <v>0</v>
      </c>
      <c r="L1148" s="116">
        <f>VLOOKUP(G1148,'[2]Seguimiento WOS RISE F080'!$H:$N,7,0)</f>
        <v>0</v>
      </c>
      <c r="M1148" s="116">
        <f>VLOOKUP(G1148,'[2]Seguimiento WOS RISE F080'!$H:$O,8,0)</f>
        <v>0</v>
      </c>
      <c r="N1148" s="125">
        <f t="shared" si="107"/>
        <v>0</v>
      </c>
      <c r="O1148" s="125">
        <f t="shared" si="108"/>
        <v>0</v>
      </c>
      <c r="P1148" s="269">
        <f>VLOOKUP(C1148,Sheet18!A:B,2,0)</f>
        <v>138.03</v>
      </c>
      <c r="Q1148" s="270">
        <f t="shared" si="109"/>
        <v>0</v>
      </c>
      <c r="R1148" s="119">
        <v>45656</v>
      </c>
      <c r="S1148" s="119">
        <v>45686</v>
      </c>
      <c r="T1148" s="117">
        <f t="shared" si="112"/>
        <v>45687</v>
      </c>
      <c r="U1148" s="117">
        <f t="shared" si="111"/>
        <v>45688</v>
      </c>
      <c r="V1148" s="117" t="str">
        <f>VLOOKUP(G1148,'[2]Seguimiento WOS RISE F080'!$H:$W,16,0)</f>
        <v>COMPLETA</v>
      </c>
      <c r="W1148" s="162" t="str">
        <f>VLOOKUP(G1148,'[2]Seguimiento WOS RISE F080'!$H:$V,15,0)</f>
        <v>SI</v>
      </c>
      <c r="X1148" s="291"/>
    </row>
    <row r="1149" spans="1:24" s="126" customFormat="1" ht="13" x14ac:dyDescent="0.2">
      <c r="A1149" s="120" t="str">
        <f t="shared" si="106"/>
        <v>F080-1S-HO-35-8-10-W-X-APOUS271801</v>
      </c>
      <c r="B1149" s="61">
        <v>45652</v>
      </c>
      <c r="C1149" s="59" t="s">
        <v>2483</v>
      </c>
      <c r="D1149" s="109" t="s">
        <v>1577</v>
      </c>
      <c r="E1149" s="60" t="s">
        <v>87</v>
      </c>
      <c r="F1149" s="60" t="s">
        <v>2561</v>
      </c>
      <c r="G1149" s="9">
        <v>30851263</v>
      </c>
      <c r="H1149" s="108">
        <v>0</v>
      </c>
      <c r="I1149" s="287">
        <v>2</v>
      </c>
      <c r="J1149" s="111">
        <f>VLOOKUP(G1149,'[2]Seguimiento WOS RISE F080'!$H:$L,5,0)</f>
        <v>2</v>
      </c>
      <c r="K1149" s="116">
        <f>VLOOKUP(G1149,'[2]Seguimiento WOS RISE F080'!$H:$M,6,0)</f>
        <v>0</v>
      </c>
      <c r="L1149" s="116">
        <f>VLOOKUP(G1149,'[2]Seguimiento WOS RISE F080'!$H:$N,7,0)</f>
        <v>0</v>
      </c>
      <c r="M1149" s="116">
        <f>VLOOKUP(G1149,'[2]Seguimiento WOS RISE F080'!$H:$O,8,0)</f>
        <v>0</v>
      </c>
      <c r="N1149" s="125">
        <f t="shared" si="107"/>
        <v>0</v>
      </c>
      <c r="O1149" s="125">
        <f t="shared" si="108"/>
        <v>0</v>
      </c>
      <c r="P1149" s="269">
        <f>VLOOKUP(C1149,Sheet18!A:B,2,0)</f>
        <v>73.52</v>
      </c>
      <c r="Q1149" s="270">
        <f t="shared" si="109"/>
        <v>0</v>
      </c>
      <c r="R1149" s="119">
        <v>45656</v>
      </c>
      <c r="S1149" s="119">
        <v>45686</v>
      </c>
      <c r="T1149" s="117">
        <f t="shared" si="112"/>
        <v>45687</v>
      </c>
      <c r="U1149" s="117">
        <f t="shared" si="111"/>
        <v>45688</v>
      </c>
      <c r="V1149" s="117" t="str">
        <f>VLOOKUP(G1149,'[2]Seguimiento WOS RISE F080'!$H:$W,16,0)</f>
        <v>COMPLETA</v>
      </c>
      <c r="W1149" s="162" t="str">
        <f>VLOOKUP(G1149,'[2]Seguimiento WOS RISE F080'!$H:$V,15,0)</f>
        <v>SI</v>
      </c>
      <c r="X1149" s="291"/>
    </row>
    <row r="1150" spans="1:24" s="126" customFormat="1" ht="20" x14ac:dyDescent="0.2">
      <c r="A1150" s="120" t="str">
        <f t="shared" si="106"/>
        <v>F080-2H-HO-30-8-60-Z-X-BPOUS271817</v>
      </c>
      <c r="B1150" s="61">
        <v>45652</v>
      </c>
      <c r="C1150" s="59" t="s">
        <v>2490</v>
      </c>
      <c r="D1150" s="109" t="s">
        <v>2414</v>
      </c>
      <c r="E1150" s="60" t="s">
        <v>87</v>
      </c>
      <c r="F1150" s="60" t="s">
        <v>2563</v>
      </c>
      <c r="G1150" s="9">
        <v>30851265</v>
      </c>
      <c r="H1150" s="108">
        <v>0</v>
      </c>
      <c r="I1150" s="287">
        <v>2</v>
      </c>
      <c r="J1150" s="111">
        <f>VLOOKUP(G1150,'[2]Seguimiento WOS RISE F080'!$H:$L,5,0)</f>
        <v>2</v>
      </c>
      <c r="K1150" s="116">
        <f>VLOOKUP(G1150,'[2]Seguimiento WOS RISE F080'!$H:$M,6,0)</f>
        <v>0</v>
      </c>
      <c r="L1150" s="116">
        <f>VLOOKUP(G1150,'[2]Seguimiento WOS RISE F080'!$H:$N,7,0)</f>
        <v>0</v>
      </c>
      <c r="M1150" s="116">
        <f>VLOOKUP(G1150,'[2]Seguimiento WOS RISE F080'!$H:$O,8,0)</f>
        <v>0</v>
      </c>
      <c r="N1150" s="125">
        <f t="shared" si="107"/>
        <v>0</v>
      </c>
      <c r="O1150" s="125">
        <f t="shared" si="108"/>
        <v>0</v>
      </c>
      <c r="P1150" s="269">
        <f>VLOOKUP(C1150,Sheet18!A:B,2,0)</f>
        <v>248.11</v>
      </c>
      <c r="Q1150" s="270">
        <f t="shared" si="109"/>
        <v>0</v>
      </c>
      <c r="R1150" s="119">
        <v>45656</v>
      </c>
      <c r="S1150" s="121">
        <v>45686</v>
      </c>
      <c r="T1150" s="117">
        <f t="shared" si="112"/>
        <v>45687</v>
      </c>
      <c r="U1150" s="117">
        <f t="shared" si="111"/>
        <v>45688</v>
      </c>
      <c r="V1150" s="117" t="str">
        <f>VLOOKUP(G1150,'[2]Seguimiento WOS RISE F080'!$H:$W,16,0)</f>
        <v>COMPLETA</v>
      </c>
      <c r="W1150" s="162" t="str">
        <f>VLOOKUP(G1150,'[2]Seguimiento WOS RISE F080'!$H:$V,15,0)</f>
        <v>SI</v>
      </c>
      <c r="X1150" s="291" t="s">
        <v>2821</v>
      </c>
    </row>
    <row r="1151" spans="1:24" s="126" customFormat="1" ht="13" x14ac:dyDescent="0.2">
      <c r="A1151" s="120" t="str">
        <f t="shared" si="106"/>
        <v>F080-2H-LO-40-8-60-K-X-CPOUS271787</v>
      </c>
      <c r="B1151" s="61">
        <v>45652</v>
      </c>
      <c r="C1151" s="59" t="s">
        <v>2492</v>
      </c>
      <c r="D1151" s="109" t="s">
        <v>2414</v>
      </c>
      <c r="E1151" s="60" t="s">
        <v>87</v>
      </c>
      <c r="F1151" s="60" t="s">
        <v>2564</v>
      </c>
      <c r="G1151" s="9">
        <v>30851266</v>
      </c>
      <c r="H1151" s="108">
        <v>0</v>
      </c>
      <c r="I1151" s="287">
        <v>3</v>
      </c>
      <c r="J1151" s="111">
        <f>VLOOKUP(G1151,'[2]Seguimiento WOS RISE F080'!$H:$L,5,0)</f>
        <v>3</v>
      </c>
      <c r="K1151" s="116">
        <f>VLOOKUP(G1151,'[2]Seguimiento WOS RISE F080'!$H:$M,6,0)</f>
        <v>0</v>
      </c>
      <c r="L1151" s="116">
        <f>VLOOKUP(G1151,'[2]Seguimiento WOS RISE F080'!$H:$N,7,0)</f>
        <v>0</v>
      </c>
      <c r="M1151" s="116">
        <f>VLOOKUP(G1151,'[2]Seguimiento WOS RISE F080'!$H:$O,8,0)</f>
        <v>0</v>
      </c>
      <c r="N1151" s="125">
        <f t="shared" si="107"/>
        <v>0</v>
      </c>
      <c r="O1151" s="125">
        <f t="shared" si="108"/>
        <v>0</v>
      </c>
      <c r="P1151" s="269">
        <f>VLOOKUP(C1151,Sheet18!A:B,2,0)</f>
        <v>195.96</v>
      </c>
      <c r="Q1151" s="270">
        <f t="shared" si="109"/>
        <v>0</v>
      </c>
      <c r="R1151" s="119">
        <v>45656</v>
      </c>
      <c r="S1151" s="119">
        <v>45686</v>
      </c>
      <c r="T1151" s="117">
        <f t="shared" si="112"/>
        <v>45687</v>
      </c>
      <c r="U1151" s="117">
        <f t="shared" si="111"/>
        <v>45688</v>
      </c>
      <c r="V1151" s="117" t="str">
        <f>VLOOKUP(G1151,'[2]Seguimiento WOS RISE F080'!$H:$W,16,0)</f>
        <v>COMPLETA</v>
      </c>
      <c r="W1151" s="162" t="str">
        <f>VLOOKUP(G1151,'[2]Seguimiento WOS RISE F080'!$H:$V,15,0)</f>
        <v>SI</v>
      </c>
      <c r="X1151" s="291"/>
    </row>
    <row r="1152" spans="1:24" s="126" customFormat="1" ht="13" x14ac:dyDescent="0.2">
      <c r="A1152" s="120" t="str">
        <f t="shared" si="106"/>
        <v>F170-1S-HO-35-9-10-K-F-CPOUS271802</v>
      </c>
      <c r="B1152" s="61">
        <v>45652</v>
      </c>
      <c r="C1152" s="59" t="s">
        <v>2494</v>
      </c>
      <c r="D1152" s="109" t="s">
        <v>1923</v>
      </c>
      <c r="E1152" s="60" t="s">
        <v>87</v>
      </c>
      <c r="F1152" s="60" t="s">
        <v>2565</v>
      </c>
      <c r="G1152" s="9">
        <v>30851268</v>
      </c>
      <c r="H1152" s="108">
        <v>0</v>
      </c>
      <c r="I1152" s="287">
        <v>1</v>
      </c>
      <c r="J1152" s="111">
        <f>VLOOKUP(G1152,'[2]Seguimiento WOS RISE F080'!$H:$L,5,0)</f>
        <v>1</v>
      </c>
      <c r="K1152" s="116">
        <f>VLOOKUP(G1152,'[2]Seguimiento WOS RISE F080'!$H:$M,6,0)</f>
        <v>0</v>
      </c>
      <c r="L1152" s="116">
        <f>VLOOKUP(G1152,'[2]Seguimiento WOS RISE F080'!$H:$N,7,0)</f>
        <v>0</v>
      </c>
      <c r="M1152" s="116">
        <f>VLOOKUP(G1152,'[2]Seguimiento WOS RISE F080'!$H:$O,8,0)</f>
        <v>0</v>
      </c>
      <c r="N1152" s="125">
        <f t="shared" si="107"/>
        <v>0</v>
      </c>
      <c r="O1152" s="125">
        <f t="shared" si="108"/>
        <v>0</v>
      </c>
      <c r="P1152" s="269">
        <f>VLOOKUP(C1152,Sheet18!A:B,2,0)</f>
        <v>198.15</v>
      </c>
      <c r="Q1152" s="270">
        <f t="shared" si="109"/>
        <v>0</v>
      </c>
      <c r="R1152" s="119">
        <v>45656</v>
      </c>
      <c r="S1152" s="119">
        <v>45686</v>
      </c>
      <c r="T1152" s="117">
        <f t="shared" si="112"/>
        <v>45687</v>
      </c>
      <c r="U1152" s="117">
        <f t="shared" si="111"/>
        <v>45688</v>
      </c>
      <c r="V1152" s="117" t="str">
        <f>VLOOKUP(G1152,'[2]Seguimiento WOS RISE F080'!$H:$W,16,0)</f>
        <v>COMPLETA</v>
      </c>
      <c r="W1152" s="162" t="str">
        <f>VLOOKUP(G1152,'[2]Seguimiento WOS RISE F080'!$H:$V,15,0)</f>
        <v>SI</v>
      </c>
      <c r="X1152" s="118"/>
    </row>
    <row r="1153" spans="1:24" s="126" customFormat="1" ht="20" x14ac:dyDescent="0.2">
      <c r="A1153" s="120" t="str">
        <f t="shared" si="106"/>
        <v>F170-2H-HO-30-9-05-K-F-CPOUS271790</v>
      </c>
      <c r="B1153" s="61">
        <v>45652</v>
      </c>
      <c r="C1153" s="59" t="s">
        <v>2499</v>
      </c>
      <c r="D1153" s="109" t="s">
        <v>2386</v>
      </c>
      <c r="E1153" s="60" t="s">
        <v>87</v>
      </c>
      <c r="F1153" s="60" t="s">
        <v>2567</v>
      </c>
      <c r="G1153" s="9">
        <v>30851270</v>
      </c>
      <c r="H1153" s="108">
        <v>0</v>
      </c>
      <c r="I1153" s="287">
        <v>3</v>
      </c>
      <c r="J1153" s="111">
        <f>VLOOKUP(G1153,'[2]Seguimiento WOS RISE F080'!$H:$L,5,0)</f>
        <v>3</v>
      </c>
      <c r="K1153" s="116">
        <f>VLOOKUP(G1153,'[2]Seguimiento WOS RISE F080'!$H:$M,6,0)</f>
        <v>0</v>
      </c>
      <c r="L1153" s="116">
        <f>VLOOKUP(G1153,'[2]Seguimiento WOS RISE F080'!$H:$N,7,0)</f>
        <v>0</v>
      </c>
      <c r="M1153" s="116">
        <f>VLOOKUP(G1153,'[2]Seguimiento WOS RISE F080'!$H:$O,8,0)</f>
        <v>0</v>
      </c>
      <c r="N1153" s="125">
        <f t="shared" si="107"/>
        <v>0</v>
      </c>
      <c r="O1153" s="125">
        <f t="shared" si="108"/>
        <v>0</v>
      </c>
      <c r="P1153" s="269">
        <f>VLOOKUP(C1153,Sheet18!A:B,2,0)</f>
        <v>349.14</v>
      </c>
      <c r="Q1153" s="270">
        <f t="shared" si="109"/>
        <v>0</v>
      </c>
      <c r="R1153" s="119">
        <v>45656</v>
      </c>
      <c r="S1153" s="121">
        <v>45686</v>
      </c>
      <c r="T1153" s="117">
        <f t="shared" si="112"/>
        <v>45687</v>
      </c>
      <c r="U1153" s="117">
        <f t="shared" si="111"/>
        <v>45688</v>
      </c>
      <c r="V1153" s="117" t="str">
        <f>VLOOKUP(G1153,'[2]Seguimiento WOS RISE F080'!$H:$W,16,0)</f>
        <v>COMPLETA</v>
      </c>
      <c r="W1153" s="162" t="str">
        <f>VLOOKUP(G1153,'[2]Seguimiento WOS RISE F080'!$H:$V,15,0)</f>
        <v>SI</v>
      </c>
      <c r="X1153" s="291" t="s">
        <v>2824</v>
      </c>
    </row>
    <row r="1154" spans="1:24" s="126" customFormat="1" ht="20" x14ac:dyDescent="0.2">
      <c r="A1154" s="120" t="str">
        <f t="shared" ref="A1154:A1211" si="113">CONCATENATE(C1154,F1154)</f>
        <v>F080-4M-HO-30-8-05-Z-X-CPOUS271882</v>
      </c>
      <c r="B1154" s="61">
        <v>45652</v>
      </c>
      <c r="C1154" s="59" t="s">
        <v>2568</v>
      </c>
      <c r="D1154" s="109" t="s">
        <v>1924</v>
      </c>
      <c r="E1154" s="60" t="s">
        <v>87</v>
      </c>
      <c r="F1154" s="60" t="s">
        <v>2549</v>
      </c>
      <c r="G1154" s="9">
        <v>30851272</v>
      </c>
      <c r="H1154" s="108">
        <v>0</v>
      </c>
      <c r="I1154" s="287">
        <v>1</v>
      </c>
      <c r="J1154" s="111">
        <f>VLOOKUP(G1154,'[2]Seguimiento WOS RISE F080'!$H:$L,5,0)</f>
        <v>1</v>
      </c>
      <c r="K1154" s="116">
        <f>VLOOKUP(G1154,'[2]Seguimiento WOS RISE F080'!$H:$M,6,0)</f>
        <v>0</v>
      </c>
      <c r="L1154" s="116">
        <f>VLOOKUP(G1154,'[2]Seguimiento WOS RISE F080'!$H:$N,7,0)</f>
        <v>0</v>
      </c>
      <c r="M1154" s="116">
        <f>VLOOKUP(G1154,'[2]Seguimiento WOS RISE F080'!$H:$O,8,0)</f>
        <v>0</v>
      </c>
      <c r="N1154" s="125">
        <f t="shared" ref="N1154:N1211" si="114">J1154-I1154</f>
        <v>0</v>
      </c>
      <c r="O1154" s="125">
        <f t="shared" ref="O1154:O1211" si="115">+N1154*-1</f>
        <v>0</v>
      </c>
      <c r="P1154" s="269">
        <f>VLOOKUP(C1154,Sheet18!A:B,2,0)</f>
        <v>348.21</v>
      </c>
      <c r="Q1154" s="270">
        <f t="shared" ref="Q1154:Q1211" si="116">+P1154*O1154</f>
        <v>0</v>
      </c>
      <c r="R1154" s="119">
        <v>45656</v>
      </c>
      <c r="S1154" s="121">
        <v>45686</v>
      </c>
      <c r="T1154" s="117">
        <f t="shared" si="112"/>
        <v>45687</v>
      </c>
      <c r="U1154" s="117">
        <f t="shared" si="111"/>
        <v>45688</v>
      </c>
      <c r="V1154" s="117" t="str">
        <f>VLOOKUP(G1154,'[2]Seguimiento WOS RISE F080'!$H:$W,16,0)</f>
        <v>COMPLETA</v>
      </c>
      <c r="W1154" s="162" t="str">
        <f>VLOOKUP(G1154,'[2]Seguimiento WOS RISE F080'!$H:$V,15,0)</f>
        <v>SI</v>
      </c>
      <c r="X1154" s="291" t="s">
        <v>2819</v>
      </c>
    </row>
    <row r="1155" spans="1:24" s="126" customFormat="1" ht="20" x14ac:dyDescent="0.2">
      <c r="A1155" s="120" t="str">
        <f t="shared" si="113"/>
        <v>F170-4F-HO-27-9-05-Z-X-CPOUS271484</v>
      </c>
      <c r="B1155" s="61">
        <v>45664</v>
      </c>
      <c r="C1155" s="362" t="s">
        <v>2347</v>
      </c>
      <c r="D1155" s="109" t="s">
        <v>2409</v>
      </c>
      <c r="E1155" s="60" t="s">
        <v>87</v>
      </c>
      <c r="F1155" s="305" t="s">
        <v>2630</v>
      </c>
      <c r="G1155" s="9">
        <v>30851343</v>
      </c>
      <c r="H1155" s="108">
        <v>0</v>
      </c>
      <c r="I1155" s="287">
        <v>1</v>
      </c>
      <c r="J1155" s="111">
        <f>VLOOKUP(G1155,'[2]Seguimiento WOS RISE F080'!$H:$L,5,0)</f>
        <v>1</v>
      </c>
      <c r="K1155" s="116">
        <f>VLOOKUP(G1155,'[2]Seguimiento WOS RISE F080'!$H:$M,6,0)</f>
        <v>0</v>
      </c>
      <c r="L1155" s="116">
        <f>VLOOKUP(G1155,'[2]Seguimiento WOS RISE F080'!$H:$N,7,0)</f>
        <v>0</v>
      </c>
      <c r="M1155" s="116">
        <f>VLOOKUP(G1155,'[2]Seguimiento WOS RISE F080'!$H:$O,8,0)</f>
        <v>0</v>
      </c>
      <c r="N1155" s="125">
        <f t="shared" si="114"/>
        <v>0</v>
      </c>
      <c r="O1155" s="125">
        <f t="shared" si="115"/>
        <v>0</v>
      </c>
      <c r="P1155" s="269">
        <f>VLOOKUP(C1155,Sheet18!A:B,2,0)</f>
        <v>590.72</v>
      </c>
      <c r="Q1155" s="270">
        <f t="shared" si="116"/>
        <v>0</v>
      </c>
      <c r="R1155" s="119">
        <v>45667</v>
      </c>
      <c r="S1155" s="121">
        <v>45686</v>
      </c>
      <c r="T1155" s="117">
        <f t="shared" si="112"/>
        <v>45687</v>
      </c>
      <c r="U1155" s="117">
        <f t="shared" si="111"/>
        <v>45688</v>
      </c>
      <c r="V1155" s="117" t="str">
        <f>VLOOKUP(G1155,'[2]Seguimiento WOS RISE F080'!$H:$W,16,0)</f>
        <v xml:space="preserve">COMPLETA    </v>
      </c>
      <c r="W1155" s="162" t="str">
        <f>VLOOKUP(G1155,'[2]Seguimiento WOS RISE F080'!$H:$V,15,0)</f>
        <v>SI</v>
      </c>
      <c r="X1155" s="291" t="s">
        <v>2819</v>
      </c>
    </row>
    <row r="1156" spans="1:24" s="126" customFormat="1" ht="13" x14ac:dyDescent="0.2">
      <c r="A1156" s="120" t="str">
        <f t="shared" si="113"/>
        <v>F080-1R-MO-27-8-40-W-X-APOUS271256</v>
      </c>
      <c r="B1156" s="61">
        <v>45664</v>
      </c>
      <c r="C1156" s="362" t="s">
        <v>2274</v>
      </c>
      <c r="D1156" s="109" t="s">
        <v>2029</v>
      </c>
      <c r="E1156" s="60" t="s">
        <v>87</v>
      </c>
      <c r="F1156" s="305" t="s">
        <v>2631</v>
      </c>
      <c r="G1156" s="9">
        <v>30851344</v>
      </c>
      <c r="H1156" s="108">
        <v>0</v>
      </c>
      <c r="I1156" s="287">
        <v>30</v>
      </c>
      <c r="J1156" s="111">
        <f>VLOOKUP(G1156,'[2]Seguimiento WOS RISE F080'!$H:$L,5,0)</f>
        <v>30</v>
      </c>
      <c r="K1156" s="116">
        <f>VLOOKUP(G1156,'[2]Seguimiento WOS RISE F080'!$H:$M,6,0)</f>
        <v>0</v>
      </c>
      <c r="L1156" s="116">
        <f>VLOOKUP(G1156,'[2]Seguimiento WOS RISE F080'!$H:$N,7,0)</f>
        <v>0</v>
      </c>
      <c r="M1156" s="116">
        <f>VLOOKUP(G1156,'[2]Seguimiento WOS RISE F080'!$H:$O,8,0)</f>
        <v>0</v>
      </c>
      <c r="N1156" s="125">
        <f t="shared" si="114"/>
        <v>0</v>
      </c>
      <c r="O1156" s="125">
        <f t="shared" si="115"/>
        <v>0</v>
      </c>
      <c r="P1156" s="269">
        <f>VLOOKUP(C1156,Sheet18!A:B,2,0)</f>
        <v>81.38</v>
      </c>
      <c r="Q1156" s="270">
        <f t="shared" si="116"/>
        <v>0</v>
      </c>
      <c r="R1156" s="119">
        <v>45667</v>
      </c>
      <c r="S1156" s="119">
        <v>45686</v>
      </c>
      <c r="T1156" s="117">
        <f t="shared" si="112"/>
        <v>45687</v>
      </c>
      <c r="U1156" s="117">
        <f t="shared" si="111"/>
        <v>45688</v>
      </c>
      <c r="V1156" s="117" t="str">
        <f>VLOOKUP(G1156,'[2]Seguimiento WOS RISE F080'!$H:$W,16,0)</f>
        <v>COMPLETA</v>
      </c>
      <c r="W1156" s="162" t="str">
        <f>VLOOKUP(G1156,'[2]Seguimiento WOS RISE F080'!$H:$V,15,0)</f>
        <v>SI</v>
      </c>
      <c r="X1156" s="291"/>
    </row>
    <row r="1157" spans="1:24" s="126" customFormat="1" ht="30" x14ac:dyDescent="0.2">
      <c r="A1157" s="120" t="str">
        <f t="shared" si="113"/>
        <v>F080-2H-HO-27-8-15-K-F-CPOUS271585</v>
      </c>
      <c r="B1157" s="61">
        <v>45664</v>
      </c>
      <c r="C1157" s="362" t="s">
        <v>2309</v>
      </c>
      <c r="D1157" s="109" t="s">
        <v>2474</v>
      </c>
      <c r="E1157" s="60" t="s">
        <v>87</v>
      </c>
      <c r="F1157" s="305" t="s">
        <v>1940</v>
      </c>
      <c r="G1157" s="9">
        <v>30851345</v>
      </c>
      <c r="H1157" s="108">
        <v>0</v>
      </c>
      <c r="I1157" s="287">
        <v>24</v>
      </c>
      <c r="J1157" s="111">
        <f>VLOOKUP(G1157,'[2]Seguimiento WOS RISE F080'!$H:$L,5,0)</f>
        <v>24</v>
      </c>
      <c r="K1157" s="116">
        <f>VLOOKUP(G1157,'[2]Seguimiento WOS RISE F080'!$H:$M,6,0)</f>
        <v>0</v>
      </c>
      <c r="L1157" s="116">
        <f>VLOOKUP(G1157,'[2]Seguimiento WOS RISE F080'!$H:$N,7,0)</f>
        <v>0</v>
      </c>
      <c r="M1157" s="116">
        <f>VLOOKUP(G1157,'[2]Seguimiento WOS RISE F080'!$H:$O,8,0)</f>
        <v>0</v>
      </c>
      <c r="N1157" s="125">
        <f t="shared" si="114"/>
        <v>0</v>
      </c>
      <c r="O1157" s="125">
        <f t="shared" si="115"/>
        <v>0</v>
      </c>
      <c r="P1157" s="269">
        <f>VLOOKUP(C1157,Sheet18!A:B,2,0)</f>
        <v>191.54</v>
      </c>
      <c r="Q1157" s="270">
        <f t="shared" si="116"/>
        <v>0</v>
      </c>
      <c r="R1157" s="119">
        <v>45667</v>
      </c>
      <c r="S1157" s="121">
        <v>45686</v>
      </c>
      <c r="T1157" s="117">
        <f t="shared" si="112"/>
        <v>45687</v>
      </c>
      <c r="U1157" s="117">
        <f t="shared" si="111"/>
        <v>45688</v>
      </c>
      <c r="V1157" s="117" t="str">
        <f>VLOOKUP(G1157,'[2]Seguimiento WOS RISE F080'!$H:$W,16,0)</f>
        <v>COMPLETA</v>
      </c>
      <c r="W1157" s="162" t="str">
        <f>VLOOKUP(G1157,'[2]Seguimiento WOS RISE F080'!$H:$V,15,0)</f>
        <v>SI</v>
      </c>
      <c r="X1157" s="291" t="s">
        <v>3021</v>
      </c>
    </row>
    <row r="1158" spans="1:24" s="126" customFormat="1" ht="13" x14ac:dyDescent="0.2">
      <c r="A1158" s="120" t="str">
        <f t="shared" si="113"/>
        <v>F170-1S-HO-40-8-20-K-F-APOUS271706</v>
      </c>
      <c r="B1158" s="61">
        <v>45664</v>
      </c>
      <c r="C1158" s="362" t="s">
        <v>2334</v>
      </c>
      <c r="D1158" s="109" t="s">
        <v>1966</v>
      </c>
      <c r="E1158" s="60" t="s">
        <v>87</v>
      </c>
      <c r="F1158" s="305" t="s">
        <v>2632</v>
      </c>
      <c r="G1158" s="9">
        <v>30851346</v>
      </c>
      <c r="H1158" s="108">
        <v>0</v>
      </c>
      <c r="I1158" s="287">
        <v>16</v>
      </c>
      <c r="J1158" s="111">
        <f>VLOOKUP(G1158,'[2]Seguimiento WOS RISE F080'!$H:$L,5,0)</f>
        <v>16</v>
      </c>
      <c r="K1158" s="116">
        <f>VLOOKUP(G1158,'[2]Seguimiento WOS RISE F080'!$H:$M,6,0)</f>
        <v>0</v>
      </c>
      <c r="L1158" s="116">
        <f>VLOOKUP(G1158,'[2]Seguimiento WOS RISE F080'!$H:$N,7,0)</f>
        <v>0</v>
      </c>
      <c r="M1158" s="116">
        <f>VLOOKUP(G1158,'[2]Seguimiento WOS RISE F080'!$H:$O,8,0)</f>
        <v>0</v>
      </c>
      <c r="N1158" s="125">
        <f t="shared" si="114"/>
        <v>0</v>
      </c>
      <c r="O1158" s="125">
        <f t="shared" si="115"/>
        <v>0</v>
      </c>
      <c r="P1158" s="269">
        <f>VLOOKUP(C1158,Sheet18!A:B,2,0)</f>
        <v>138.85</v>
      </c>
      <c r="Q1158" s="270">
        <f t="shared" si="116"/>
        <v>0</v>
      </c>
      <c r="R1158" s="119">
        <v>45667</v>
      </c>
      <c r="S1158" s="119">
        <v>45686</v>
      </c>
      <c r="T1158" s="117">
        <f t="shared" si="112"/>
        <v>45687</v>
      </c>
      <c r="U1158" s="117">
        <f t="shared" si="111"/>
        <v>45688</v>
      </c>
      <c r="V1158" s="117" t="str">
        <f>VLOOKUP(G1158,'[2]Seguimiento WOS RISE F080'!$H:$W,16,0)</f>
        <v>COMPLETA</v>
      </c>
      <c r="W1158" s="162" t="str">
        <f>VLOOKUP(G1158,'[2]Seguimiento WOS RISE F080'!$H:$V,15,0)</f>
        <v>SI</v>
      </c>
      <c r="X1158" s="291"/>
    </row>
    <row r="1159" spans="1:24" s="126" customFormat="1" ht="20" x14ac:dyDescent="0.2">
      <c r="A1159" s="120" t="str">
        <f t="shared" si="113"/>
        <v>F080-1S-HO-27-8-10-Z-H-APOUS271816</v>
      </c>
      <c r="B1159" s="61">
        <v>45664</v>
      </c>
      <c r="C1159" s="362" t="s">
        <v>2480</v>
      </c>
      <c r="D1159" s="109" t="s">
        <v>1646</v>
      </c>
      <c r="E1159" s="60" t="s">
        <v>87</v>
      </c>
      <c r="F1159" s="305" t="s">
        <v>2633</v>
      </c>
      <c r="G1159" s="9">
        <v>30851347</v>
      </c>
      <c r="H1159" s="108">
        <v>0</v>
      </c>
      <c r="I1159" s="287">
        <v>6</v>
      </c>
      <c r="J1159" s="111">
        <f>VLOOKUP(G1159,'[2]Seguimiento WOS RISE F080'!$H:$L,5,0)</f>
        <v>6</v>
      </c>
      <c r="K1159" s="116">
        <f>VLOOKUP(G1159,'[2]Seguimiento WOS RISE F080'!$H:$M,6,0)</f>
        <v>0</v>
      </c>
      <c r="L1159" s="116">
        <f>VLOOKUP(G1159,'[2]Seguimiento WOS RISE F080'!$H:$N,7,0)</f>
        <v>0</v>
      </c>
      <c r="M1159" s="116">
        <f>VLOOKUP(G1159,'[2]Seguimiento WOS RISE F080'!$H:$O,8,0)</f>
        <v>0</v>
      </c>
      <c r="N1159" s="125">
        <f t="shared" si="114"/>
        <v>0</v>
      </c>
      <c r="O1159" s="125">
        <f t="shared" si="115"/>
        <v>0</v>
      </c>
      <c r="P1159" s="269">
        <f>VLOOKUP(C1159,Sheet18!A:B,2,0)</f>
        <v>79.760000000000005</v>
      </c>
      <c r="Q1159" s="270">
        <f t="shared" si="116"/>
        <v>0</v>
      </c>
      <c r="R1159" s="119">
        <v>45670</v>
      </c>
      <c r="S1159" s="121">
        <v>45686</v>
      </c>
      <c r="T1159" s="117">
        <f t="shared" si="112"/>
        <v>45687</v>
      </c>
      <c r="U1159" s="117">
        <f t="shared" si="111"/>
        <v>45688</v>
      </c>
      <c r="V1159" s="117" t="str">
        <f>VLOOKUP(G1159,'[2]Seguimiento WOS RISE F080'!$H:$W,16,0)</f>
        <v xml:space="preserve">COMPLETA    </v>
      </c>
      <c r="W1159" s="162" t="str">
        <f>VLOOKUP(G1159,'[2]Seguimiento WOS RISE F080'!$H:$V,15,0)</f>
        <v>SI</v>
      </c>
      <c r="X1159" s="118" t="s">
        <v>2826</v>
      </c>
    </row>
    <row r="1160" spans="1:24" s="126" customFormat="1" ht="13" x14ac:dyDescent="0.2">
      <c r="A1160" s="120" t="str">
        <f t="shared" si="113"/>
        <v>F080-2H-HO-30-8-E4-K-X-CPOUS271795</v>
      </c>
      <c r="B1160" s="61">
        <v>45664</v>
      </c>
      <c r="C1160" s="362" t="s">
        <v>2491</v>
      </c>
      <c r="D1160" s="109" t="s">
        <v>2474</v>
      </c>
      <c r="E1160" s="60" t="s">
        <v>87</v>
      </c>
      <c r="F1160" s="305" t="s">
        <v>2634</v>
      </c>
      <c r="G1160" s="9">
        <v>30851348</v>
      </c>
      <c r="H1160" s="108">
        <v>0</v>
      </c>
      <c r="I1160" s="287">
        <v>6</v>
      </c>
      <c r="J1160" s="111">
        <f>VLOOKUP(G1160,'[2]Seguimiento WOS RISE F080'!$H:$L,5,0)</f>
        <v>6</v>
      </c>
      <c r="K1160" s="116">
        <f>VLOOKUP(G1160,'[2]Seguimiento WOS RISE F080'!$H:$M,6,0)</f>
        <v>0</v>
      </c>
      <c r="L1160" s="116">
        <f>VLOOKUP(G1160,'[2]Seguimiento WOS RISE F080'!$H:$N,7,0)</f>
        <v>0</v>
      </c>
      <c r="M1160" s="116">
        <f>VLOOKUP(G1160,'[2]Seguimiento WOS RISE F080'!$H:$O,8,0)</f>
        <v>0</v>
      </c>
      <c r="N1160" s="125">
        <f t="shared" si="114"/>
        <v>0</v>
      </c>
      <c r="O1160" s="125">
        <f t="shared" si="115"/>
        <v>0</v>
      </c>
      <c r="P1160" s="269">
        <f>VLOOKUP(C1160,Sheet18!A:B,2,0)</f>
        <v>185.18</v>
      </c>
      <c r="Q1160" s="270">
        <f t="shared" si="116"/>
        <v>0</v>
      </c>
      <c r="R1160" s="119">
        <v>45670</v>
      </c>
      <c r="S1160" s="121">
        <v>45686</v>
      </c>
      <c r="T1160" s="117">
        <f t="shared" si="112"/>
        <v>45687</v>
      </c>
      <c r="U1160" s="117">
        <f t="shared" si="111"/>
        <v>45688</v>
      </c>
      <c r="V1160" s="117" t="str">
        <f>VLOOKUP(G1160,'[2]Seguimiento WOS RISE F080'!$H:$W,16,0)</f>
        <v>COMPLETA</v>
      </c>
      <c r="W1160" s="162" t="str">
        <f>VLOOKUP(G1160,'[2]Seguimiento WOS RISE F080'!$H:$V,15,0)</f>
        <v>SI</v>
      </c>
      <c r="X1160" s="291"/>
    </row>
    <row r="1161" spans="1:24" s="126" customFormat="1" ht="13" x14ac:dyDescent="0.2">
      <c r="A1161" s="120" t="str">
        <f t="shared" si="113"/>
        <v>F080-1R-HO-35-8-70-K-X-APOUS271849</v>
      </c>
      <c r="B1161" s="61">
        <v>45664</v>
      </c>
      <c r="C1161" s="362" t="s">
        <v>2625</v>
      </c>
      <c r="D1161" s="109" t="s">
        <v>2029</v>
      </c>
      <c r="E1161" s="60" t="s">
        <v>87</v>
      </c>
      <c r="F1161" s="305" t="s">
        <v>2636</v>
      </c>
      <c r="G1161" s="9">
        <v>30851352</v>
      </c>
      <c r="H1161" s="108">
        <v>0</v>
      </c>
      <c r="I1161" s="287">
        <v>3</v>
      </c>
      <c r="J1161" s="111">
        <f>VLOOKUP(G1161,'[2]Seguimiento WOS RISE F080'!$H:$L,5,0)</f>
        <v>3</v>
      </c>
      <c r="K1161" s="116">
        <f>VLOOKUP(G1161,'[2]Seguimiento WOS RISE F080'!$H:$M,6,0)</f>
        <v>0</v>
      </c>
      <c r="L1161" s="116">
        <f>VLOOKUP(G1161,'[2]Seguimiento WOS RISE F080'!$H:$N,7,0)</f>
        <v>0</v>
      </c>
      <c r="M1161" s="116">
        <f>VLOOKUP(G1161,'[2]Seguimiento WOS RISE F080'!$H:$O,8,0)</f>
        <v>0</v>
      </c>
      <c r="N1161" s="125">
        <f t="shared" si="114"/>
        <v>0</v>
      </c>
      <c r="O1161" s="125">
        <f t="shared" si="115"/>
        <v>0</v>
      </c>
      <c r="P1161" s="269">
        <f>VLOOKUP(C1161,Sheet18!A:B,2,0)</f>
        <v>93.71</v>
      </c>
      <c r="Q1161" s="270">
        <f t="shared" si="116"/>
        <v>0</v>
      </c>
      <c r="R1161" s="119">
        <v>45670</v>
      </c>
      <c r="S1161" s="121">
        <v>45686</v>
      </c>
      <c r="T1161" s="117">
        <f t="shared" si="112"/>
        <v>45687</v>
      </c>
      <c r="U1161" s="117">
        <f t="shared" si="111"/>
        <v>45688</v>
      </c>
      <c r="V1161" s="117" t="str">
        <f>VLOOKUP(G1161,'[2]Seguimiento WOS RISE F080'!$H:$W,16,0)</f>
        <v>COMPLETA</v>
      </c>
      <c r="W1161" s="162" t="str">
        <f>VLOOKUP(G1161,'[2]Seguimiento WOS RISE F080'!$H:$V,15,0)</f>
        <v>SI</v>
      </c>
      <c r="X1161" s="291"/>
    </row>
    <row r="1162" spans="1:24" s="126" customFormat="1" ht="20" x14ac:dyDescent="0.2">
      <c r="A1162" s="120" t="str">
        <f t="shared" si="113"/>
        <v>F080-1S-HO-27-8-E2-S-H-APOUS271853</v>
      </c>
      <c r="B1162" s="61">
        <v>45664</v>
      </c>
      <c r="C1162" s="362" t="s">
        <v>2626</v>
      </c>
      <c r="D1162" s="109" t="s">
        <v>1646</v>
      </c>
      <c r="E1162" s="60" t="s">
        <v>87</v>
      </c>
      <c r="F1162" s="305" t="s">
        <v>2637</v>
      </c>
      <c r="G1162" s="9">
        <v>30851353</v>
      </c>
      <c r="H1162" s="108">
        <v>0</v>
      </c>
      <c r="I1162" s="287">
        <v>5</v>
      </c>
      <c r="J1162" s="111">
        <f>VLOOKUP(G1162,'[2]Seguimiento WOS RISE F080'!$H:$L,5,0)</f>
        <v>5</v>
      </c>
      <c r="K1162" s="116">
        <f>VLOOKUP(G1162,'[2]Seguimiento WOS RISE F080'!$H:$M,6,0)</f>
        <v>0</v>
      </c>
      <c r="L1162" s="116">
        <f>VLOOKUP(G1162,'[2]Seguimiento WOS RISE F080'!$H:$N,7,0)</f>
        <v>0</v>
      </c>
      <c r="M1162" s="116">
        <f>VLOOKUP(G1162,'[2]Seguimiento WOS RISE F080'!$H:$O,8,0)</f>
        <v>0</v>
      </c>
      <c r="N1162" s="125">
        <f t="shared" si="114"/>
        <v>0</v>
      </c>
      <c r="O1162" s="125">
        <f t="shared" si="115"/>
        <v>0</v>
      </c>
      <c r="P1162" s="269">
        <f>VLOOKUP(C1162,Sheet18!A:B,2,0)</f>
        <v>82.61</v>
      </c>
      <c r="Q1162" s="270">
        <f t="shared" si="116"/>
        <v>0</v>
      </c>
      <c r="R1162" s="119">
        <v>45670</v>
      </c>
      <c r="S1162" s="121">
        <v>45686</v>
      </c>
      <c r="T1162" s="117">
        <f t="shared" si="112"/>
        <v>45687</v>
      </c>
      <c r="U1162" s="117">
        <f t="shared" si="111"/>
        <v>45688</v>
      </c>
      <c r="V1162" s="117" t="str">
        <f>VLOOKUP(G1162,'[2]Seguimiento WOS RISE F080'!$H:$W,16,0)</f>
        <v xml:space="preserve">COMPLETA    </v>
      </c>
      <c r="W1162" s="162" t="str">
        <f>VLOOKUP(G1162,'[2]Seguimiento WOS RISE F080'!$H:$V,15,0)</f>
        <v>SI</v>
      </c>
      <c r="X1162" s="291" t="s">
        <v>2826</v>
      </c>
    </row>
    <row r="1163" spans="1:24" s="126" customFormat="1" ht="13" x14ac:dyDescent="0.2">
      <c r="A1163" s="120" t="str">
        <f t="shared" si="113"/>
        <v>F080-1S-LO-40-8-10-K-X-APOUS271855</v>
      </c>
      <c r="B1163" s="61">
        <v>45664</v>
      </c>
      <c r="C1163" s="362" t="s">
        <v>2627</v>
      </c>
      <c r="D1163" s="109" t="s">
        <v>1646</v>
      </c>
      <c r="E1163" s="60" t="s">
        <v>87</v>
      </c>
      <c r="F1163" s="305" t="s">
        <v>2638</v>
      </c>
      <c r="G1163" s="9">
        <v>30851354</v>
      </c>
      <c r="H1163" s="108">
        <v>0</v>
      </c>
      <c r="I1163" s="287">
        <v>3</v>
      </c>
      <c r="J1163" s="111">
        <f>VLOOKUP(G1163,'[2]Seguimiento WOS RISE F080'!$H:$L,5,0)</f>
        <v>3</v>
      </c>
      <c r="K1163" s="116">
        <f>VLOOKUP(G1163,'[2]Seguimiento WOS RISE F080'!$H:$M,6,0)</f>
        <v>0</v>
      </c>
      <c r="L1163" s="116">
        <f>VLOOKUP(G1163,'[2]Seguimiento WOS RISE F080'!$H:$N,7,0)</f>
        <v>0</v>
      </c>
      <c r="M1163" s="116">
        <f>VLOOKUP(G1163,'[2]Seguimiento WOS RISE F080'!$H:$O,8,0)</f>
        <v>0</v>
      </c>
      <c r="N1163" s="125">
        <f t="shared" si="114"/>
        <v>0</v>
      </c>
      <c r="O1163" s="125">
        <f t="shared" si="115"/>
        <v>0</v>
      </c>
      <c r="P1163" s="269">
        <f>VLOOKUP(C1163,Sheet18!A:B,2,0)</f>
        <v>78.959999999999994</v>
      </c>
      <c r="Q1163" s="270">
        <f t="shared" si="116"/>
        <v>0</v>
      </c>
      <c r="R1163" s="119">
        <v>45670</v>
      </c>
      <c r="S1163" s="121">
        <v>45686</v>
      </c>
      <c r="T1163" s="117">
        <f t="shared" si="112"/>
        <v>45687</v>
      </c>
      <c r="U1163" s="117">
        <f t="shared" si="111"/>
        <v>45688</v>
      </c>
      <c r="V1163" s="117" t="str">
        <f>VLOOKUP(G1163,'[2]Seguimiento WOS RISE F080'!$H:$W,16,0)</f>
        <v>COMPLETA</v>
      </c>
      <c r="W1163" s="162" t="str">
        <f>VLOOKUP(G1163,'[2]Seguimiento WOS RISE F080'!$H:$V,15,0)</f>
        <v>SI</v>
      </c>
      <c r="X1163" s="291"/>
    </row>
    <row r="1164" spans="1:24" s="126" customFormat="1" ht="13" x14ac:dyDescent="0.2">
      <c r="A1164" s="120" t="str">
        <f t="shared" si="113"/>
        <v>F080-2H-HO-35-9-20-W-F-BPOUS270933</v>
      </c>
      <c r="B1164" s="61">
        <v>45666</v>
      </c>
      <c r="C1164" s="273" t="s">
        <v>1880</v>
      </c>
      <c r="D1164" s="109" t="s">
        <v>2474</v>
      </c>
      <c r="E1164" s="60" t="s">
        <v>87</v>
      </c>
      <c r="F1164" s="305" t="s">
        <v>2651</v>
      </c>
      <c r="G1164" s="9">
        <v>30851387</v>
      </c>
      <c r="H1164" s="108">
        <v>0</v>
      </c>
      <c r="I1164" s="287">
        <v>2</v>
      </c>
      <c r="J1164" s="111">
        <f>VLOOKUP(G1164,'[2]Seguimiento WOS RISE F080'!$H:$L,5,0)</f>
        <v>2</v>
      </c>
      <c r="K1164" s="116">
        <f>VLOOKUP(G1164,'[2]Seguimiento WOS RISE F080'!$H:$M,6,0)</f>
        <v>0</v>
      </c>
      <c r="L1164" s="116">
        <f>VLOOKUP(G1164,'[2]Seguimiento WOS RISE F080'!$H:$N,7,0)</f>
        <v>0</v>
      </c>
      <c r="M1164" s="116">
        <f>VLOOKUP(G1164,'[2]Seguimiento WOS RISE F080'!$H:$O,8,0)</f>
        <v>0</v>
      </c>
      <c r="N1164" s="125">
        <f t="shared" si="114"/>
        <v>0</v>
      </c>
      <c r="O1164" s="125">
        <f t="shared" si="115"/>
        <v>0</v>
      </c>
      <c r="P1164" s="269">
        <f>VLOOKUP(C1164,Sheet18!A:B,2,0)</f>
        <v>172.87</v>
      </c>
      <c r="Q1164" s="270">
        <f t="shared" si="116"/>
        <v>0</v>
      </c>
      <c r="R1164" s="119">
        <v>45670</v>
      </c>
      <c r="S1164" s="121">
        <v>45686</v>
      </c>
      <c r="T1164" s="117">
        <f t="shared" ref="T1164:T1195" si="117">WORKDAY(S1164,1)</f>
        <v>45687</v>
      </c>
      <c r="U1164" s="117">
        <f t="shared" si="111"/>
        <v>45688</v>
      </c>
      <c r="V1164" s="117" t="str">
        <f>VLOOKUP(G1164,'[2]Seguimiento WOS RISE F080'!$H:$W,16,0)</f>
        <v>COMPLETA</v>
      </c>
      <c r="W1164" s="162" t="str">
        <f>VLOOKUP(G1164,'[2]Seguimiento WOS RISE F080'!$H:$V,15,0)</f>
        <v>SI</v>
      </c>
      <c r="X1164" s="291"/>
    </row>
    <row r="1165" spans="1:24" s="126" customFormat="1" ht="20" x14ac:dyDescent="0.2">
      <c r="A1165" s="120" t="str">
        <f t="shared" si="113"/>
        <v>F080-1S-MO-30-8-60-K-H-EPOUS271268</v>
      </c>
      <c r="B1165" s="61">
        <v>45666</v>
      </c>
      <c r="C1165" s="273" t="s">
        <v>2302</v>
      </c>
      <c r="D1165" s="109" t="s">
        <v>1646</v>
      </c>
      <c r="E1165" s="60" t="s">
        <v>87</v>
      </c>
      <c r="F1165" s="305" t="s">
        <v>2417</v>
      </c>
      <c r="G1165" s="9">
        <v>30851388</v>
      </c>
      <c r="H1165" s="108">
        <v>0</v>
      </c>
      <c r="I1165" s="287">
        <v>10</v>
      </c>
      <c r="J1165" s="111">
        <f>VLOOKUP(G1165,'[2]Seguimiento WOS RISE F080'!$H:$L,5,0)</f>
        <v>10</v>
      </c>
      <c r="K1165" s="116">
        <f>VLOOKUP(G1165,'[2]Seguimiento WOS RISE F080'!$H:$M,6,0)</f>
        <v>0</v>
      </c>
      <c r="L1165" s="116">
        <f>VLOOKUP(G1165,'[2]Seguimiento WOS RISE F080'!$H:$N,7,0)</f>
        <v>0</v>
      </c>
      <c r="M1165" s="116">
        <f>VLOOKUP(G1165,'[2]Seguimiento WOS RISE F080'!$H:$O,8,0)</f>
        <v>0</v>
      </c>
      <c r="N1165" s="125">
        <f t="shared" si="114"/>
        <v>0</v>
      </c>
      <c r="O1165" s="125">
        <f t="shared" si="115"/>
        <v>0</v>
      </c>
      <c r="P1165" s="269">
        <f>VLOOKUP(C1165,Sheet18!A:B,2,0)</f>
        <v>105.47</v>
      </c>
      <c r="Q1165" s="270">
        <f t="shared" si="116"/>
        <v>0</v>
      </c>
      <c r="R1165" s="119">
        <v>45670</v>
      </c>
      <c r="S1165" s="121">
        <v>45686</v>
      </c>
      <c r="T1165" s="117">
        <f t="shared" si="117"/>
        <v>45687</v>
      </c>
      <c r="U1165" s="117">
        <f t="shared" si="111"/>
        <v>45688</v>
      </c>
      <c r="V1165" s="117" t="str">
        <f>VLOOKUP(G1165,'[2]Seguimiento WOS RISE F080'!$H:$W,16,0)</f>
        <v xml:space="preserve">COMPLETA    </v>
      </c>
      <c r="W1165" s="162" t="str">
        <f>VLOOKUP(G1165,'[2]Seguimiento WOS RISE F080'!$H:$V,15,0)</f>
        <v>SI</v>
      </c>
      <c r="X1165" s="291" t="s">
        <v>2826</v>
      </c>
    </row>
    <row r="1166" spans="1:24" s="126" customFormat="1" ht="13" x14ac:dyDescent="0.2">
      <c r="A1166" s="120" t="str">
        <f t="shared" si="113"/>
        <v>F080-1R-HO-40-8-20-K-X-CPOUS271257</v>
      </c>
      <c r="B1166" s="61">
        <v>45666</v>
      </c>
      <c r="C1166" s="273" t="s">
        <v>2270</v>
      </c>
      <c r="D1166" s="109" t="s">
        <v>2029</v>
      </c>
      <c r="E1166" s="60" t="s">
        <v>87</v>
      </c>
      <c r="F1166" s="305" t="s">
        <v>2652</v>
      </c>
      <c r="G1166" s="9">
        <v>30851390</v>
      </c>
      <c r="H1166" s="108">
        <v>0</v>
      </c>
      <c r="I1166" s="287">
        <v>3</v>
      </c>
      <c r="J1166" s="111">
        <f>VLOOKUP(G1166,'[2]Seguimiento WOS RISE F080'!$H:$L,5,0)</f>
        <v>3</v>
      </c>
      <c r="K1166" s="116">
        <f>VLOOKUP(G1166,'[2]Seguimiento WOS RISE F080'!$H:$M,6,0)</f>
        <v>0</v>
      </c>
      <c r="L1166" s="116">
        <f>VLOOKUP(G1166,'[2]Seguimiento WOS RISE F080'!$H:$N,7,0)</f>
        <v>0</v>
      </c>
      <c r="M1166" s="116">
        <f>VLOOKUP(G1166,'[2]Seguimiento WOS RISE F080'!$H:$O,8,0)</f>
        <v>0</v>
      </c>
      <c r="N1166" s="125">
        <f t="shared" si="114"/>
        <v>0</v>
      </c>
      <c r="O1166" s="125">
        <f t="shared" si="115"/>
        <v>0</v>
      </c>
      <c r="P1166" s="269">
        <f>VLOOKUP(C1166,Sheet18!A:B,2,0)</f>
        <v>101.7</v>
      </c>
      <c r="Q1166" s="270">
        <f t="shared" si="116"/>
        <v>0</v>
      </c>
      <c r="R1166" s="119">
        <v>45670</v>
      </c>
      <c r="S1166" s="121">
        <v>45686</v>
      </c>
      <c r="T1166" s="117">
        <f t="shared" si="117"/>
        <v>45687</v>
      </c>
      <c r="U1166" s="117">
        <f t="shared" si="111"/>
        <v>45688</v>
      </c>
      <c r="V1166" s="117" t="str">
        <f>VLOOKUP(G1166,'[2]Seguimiento WOS RISE F080'!$H:$W,16,0)</f>
        <v xml:space="preserve">COMPLETA    </v>
      </c>
      <c r="W1166" s="162" t="str">
        <f>VLOOKUP(G1166,'[2]Seguimiento WOS RISE F080'!$H:$V,15,0)</f>
        <v>SI</v>
      </c>
      <c r="X1166" s="291"/>
    </row>
    <row r="1167" spans="1:24" s="126" customFormat="1" ht="20" x14ac:dyDescent="0.2">
      <c r="A1167" s="120" t="str">
        <f t="shared" si="113"/>
        <v>F080-1S-LO-30-9-E1-K-H-CPOUS271227</v>
      </c>
      <c r="B1167" s="61">
        <v>45666</v>
      </c>
      <c r="C1167" s="273" t="s">
        <v>2298</v>
      </c>
      <c r="D1167" s="109" t="s">
        <v>1646</v>
      </c>
      <c r="E1167" s="60" t="s">
        <v>87</v>
      </c>
      <c r="F1167" s="305" t="s">
        <v>2653</v>
      </c>
      <c r="G1167" s="9">
        <v>30851391</v>
      </c>
      <c r="H1167" s="108">
        <v>0</v>
      </c>
      <c r="I1167" s="287">
        <v>20</v>
      </c>
      <c r="J1167" s="111">
        <f>VLOOKUP(G1167,'[2]Seguimiento WOS RISE F080'!$H:$L,5,0)</f>
        <v>20</v>
      </c>
      <c r="K1167" s="116">
        <f>VLOOKUP(G1167,'[2]Seguimiento WOS RISE F080'!$H:$M,6,0)</f>
        <v>0</v>
      </c>
      <c r="L1167" s="116">
        <f>VLOOKUP(G1167,'[2]Seguimiento WOS RISE F080'!$H:$N,7,0)</f>
        <v>0</v>
      </c>
      <c r="M1167" s="116">
        <f>VLOOKUP(G1167,'[2]Seguimiento WOS RISE F080'!$H:$O,8,0)</f>
        <v>0</v>
      </c>
      <c r="N1167" s="125">
        <f t="shared" si="114"/>
        <v>0</v>
      </c>
      <c r="O1167" s="125">
        <f t="shared" si="115"/>
        <v>0</v>
      </c>
      <c r="P1167" s="269">
        <f>VLOOKUP(C1167,Sheet18!A:B,2,0)</f>
        <v>100.35</v>
      </c>
      <c r="Q1167" s="270">
        <f t="shared" si="116"/>
        <v>0</v>
      </c>
      <c r="R1167" s="119">
        <v>45670</v>
      </c>
      <c r="S1167" s="121">
        <v>45686</v>
      </c>
      <c r="T1167" s="117">
        <f t="shared" si="117"/>
        <v>45687</v>
      </c>
      <c r="U1167" s="117">
        <f t="shared" si="111"/>
        <v>45688</v>
      </c>
      <c r="V1167" s="117" t="str">
        <f>VLOOKUP(G1167,'[2]Seguimiento WOS RISE F080'!$H:$W,16,0)</f>
        <v xml:space="preserve">COMPLETA    </v>
      </c>
      <c r="W1167" s="162" t="str">
        <f>VLOOKUP(G1167,'[2]Seguimiento WOS RISE F080'!$H:$V,15,0)</f>
        <v>SI</v>
      </c>
      <c r="X1167" s="291" t="s">
        <v>2826</v>
      </c>
    </row>
    <row r="1168" spans="1:24" s="126" customFormat="1" ht="20" x14ac:dyDescent="0.2">
      <c r="A1168" s="120" t="str">
        <f t="shared" si="113"/>
        <v>F080-1S-MO-30-9-E2-K-X-BPOUS271333</v>
      </c>
      <c r="B1168" s="61">
        <v>45666</v>
      </c>
      <c r="C1168" s="273" t="s">
        <v>2305</v>
      </c>
      <c r="D1168" s="109" t="s">
        <v>1646</v>
      </c>
      <c r="E1168" s="60" t="s">
        <v>87</v>
      </c>
      <c r="F1168" s="305" t="s">
        <v>1936</v>
      </c>
      <c r="G1168" s="9">
        <v>30851392</v>
      </c>
      <c r="H1168" s="108">
        <v>0</v>
      </c>
      <c r="I1168" s="287">
        <v>29</v>
      </c>
      <c r="J1168" s="111">
        <f>VLOOKUP(G1168,'[2]Seguimiento WOS RISE F080'!$H:$L,5,0)</f>
        <v>29</v>
      </c>
      <c r="K1168" s="116">
        <f>VLOOKUP(G1168,'[2]Seguimiento WOS RISE F080'!$H:$M,6,0)</f>
        <v>0</v>
      </c>
      <c r="L1168" s="116">
        <f>VLOOKUP(G1168,'[2]Seguimiento WOS RISE F080'!$H:$N,7,0)</f>
        <v>0</v>
      </c>
      <c r="M1168" s="116">
        <f>VLOOKUP(G1168,'[2]Seguimiento WOS RISE F080'!$H:$O,8,0)</f>
        <v>0</v>
      </c>
      <c r="N1168" s="125">
        <f t="shared" si="114"/>
        <v>0</v>
      </c>
      <c r="O1168" s="125">
        <f t="shared" si="115"/>
        <v>0</v>
      </c>
      <c r="P1168" s="269">
        <f>VLOOKUP(C1168,Sheet18!A:B,2,0)</f>
        <v>98.44</v>
      </c>
      <c r="Q1168" s="270">
        <f t="shared" si="116"/>
        <v>0</v>
      </c>
      <c r="R1168" s="119">
        <v>45670</v>
      </c>
      <c r="S1168" s="121">
        <v>45686</v>
      </c>
      <c r="T1168" s="117">
        <f t="shared" si="117"/>
        <v>45687</v>
      </c>
      <c r="U1168" s="117">
        <f t="shared" si="111"/>
        <v>45688</v>
      </c>
      <c r="V1168" s="117" t="str">
        <f>VLOOKUP(G1168,'[2]Seguimiento WOS RISE F080'!$H:$W,16,0)</f>
        <v xml:space="preserve">COMPLETA    </v>
      </c>
      <c r="W1168" s="162" t="str">
        <f>VLOOKUP(G1168,'[2]Seguimiento WOS RISE F080'!$H:$V,15,0)</f>
        <v>SI</v>
      </c>
      <c r="X1168" s="118" t="s">
        <v>2825</v>
      </c>
    </row>
    <row r="1169" spans="1:24" s="126" customFormat="1" ht="13" x14ac:dyDescent="0.2">
      <c r="A1169" s="120" t="str">
        <f t="shared" si="113"/>
        <v>F080-1R-HO-27-8-40-K-X-CPOUS271684</v>
      </c>
      <c r="B1169" s="61">
        <v>45666</v>
      </c>
      <c r="C1169" s="273" t="s">
        <v>2263</v>
      </c>
      <c r="D1169" s="109" t="s">
        <v>2029</v>
      </c>
      <c r="E1169" s="60" t="s">
        <v>87</v>
      </c>
      <c r="F1169" s="305" t="s">
        <v>1943</v>
      </c>
      <c r="G1169" s="9">
        <v>30851393</v>
      </c>
      <c r="H1169" s="108">
        <v>0</v>
      </c>
      <c r="I1169" s="287">
        <v>2</v>
      </c>
      <c r="J1169" s="111">
        <f>VLOOKUP(G1169,'[2]Seguimiento WOS RISE F080'!$H:$L,5,0)</f>
        <v>2</v>
      </c>
      <c r="K1169" s="116">
        <f>VLOOKUP(G1169,'[2]Seguimiento WOS RISE F080'!$H:$M,6,0)</f>
        <v>0</v>
      </c>
      <c r="L1169" s="116">
        <f>VLOOKUP(G1169,'[2]Seguimiento WOS RISE F080'!$H:$N,7,0)</f>
        <v>0</v>
      </c>
      <c r="M1169" s="116">
        <f>VLOOKUP(G1169,'[2]Seguimiento WOS RISE F080'!$H:$O,8,0)</f>
        <v>0</v>
      </c>
      <c r="N1169" s="125">
        <f t="shared" si="114"/>
        <v>0</v>
      </c>
      <c r="O1169" s="125">
        <f t="shared" si="115"/>
        <v>0</v>
      </c>
      <c r="P1169" s="269">
        <f>VLOOKUP(C1169,Sheet18!A:B,2,0)</f>
        <v>103.72</v>
      </c>
      <c r="Q1169" s="270">
        <f t="shared" si="116"/>
        <v>0</v>
      </c>
      <c r="R1169" s="119">
        <v>45671</v>
      </c>
      <c r="S1169" s="121">
        <v>45686</v>
      </c>
      <c r="T1169" s="117">
        <f t="shared" si="117"/>
        <v>45687</v>
      </c>
      <c r="U1169" s="117">
        <f t="shared" si="111"/>
        <v>45688</v>
      </c>
      <c r="V1169" s="117" t="str">
        <f>VLOOKUP(G1169,'[2]Seguimiento WOS RISE F080'!$H:$W,16,0)</f>
        <v xml:space="preserve">COMPLETA    </v>
      </c>
      <c r="W1169" s="162" t="str">
        <f>VLOOKUP(G1169,'[2]Seguimiento WOS RISE F080'!$H:$V,15,0)</f>
        <v>SI</v>
      </c>
      <c r="X1169" s="118"/>
    </row>
    <row r="1170" spans="1:24" s="126" customFormat="1" ht="13" x14ac:dyDescent="0.2">
      <c r="A1170" s="120" t="str">
        <f t="shared" si="113"/>
        <v>F080-1S-MO-35-8-E2-K-F-CPOUS271750</v>
      </c>
      <c r="B1170" s="61">
        <v>45666</v>
      </c>
      <c r="C1170" s="273" t="s">
        <v>2306</v>
      </c>
      <c r="D1170" s="109" t="s">
        <v>1646</v>
      </c>
      <c r="E1170" s="60" t="s">
        <v>87</v>
      </c>
      <c r="F1170" s="305" t="s">
        <v>2654</v>
      </c>
      <c r="G1170" s="9">
        <v>30851394</v>
      </c>
      <c r="H1170" s="108">
        <v>0</v>
      </c>
      <c r="I1170" s="287">
        <v>1</v>
      </c>
      <c r="J1170" s="111">
        <f>VLOOKUP(G1170,'[2]Seguimiento WOS RISE F080'!$H:$L,5,0)</f>
        <v>1</v>
      </c>
      <c r="K1170" s="116">
        <f>VLOOKUP(G1170,'[2]Seguimiento WOS RISE F080'!$H:$M,6,0)</f>
        <v>0</v>
      </c>
      <c r="L1170" s="116">
        <f>VLOOKUP(G1170,'[2]Seguimiento WOS RISE F080'!$H:$N,7,0)</f>
        <v>0</v>
      </c>
      <c r="M1170" s="116">
        <f>VLOOKUP(G1170,'[2]Seguimiento WOS RISE F080'!$H:$O,8,0)</f>
        <v>0</v>
      </c>
      <c r="N1170" s="125">
        <f t="shared" si="114"/>
        <v>0</v>
      </c>
      <c r="O1170" s="125">
        <f t="shared" si="115"/>
        <v>0</v>
      </c>
      <c r="P1170" s="269">
        <f>VLOOKUP(C1170,Sheet18!A:B,2,0)</f>
        <v>97.02</v>
      </c>
      <c r="Q1170" s="270">
        <f t="shared" si="116"/>
        <v>0</v>
      </c>
      <c r="R1170" s="119">
        <v>45671</v>
      </c>
      <c r="S1170" s="121">
        <v>45686</v>
      </c>
      <c r="T1170" s="117">
        <f t="shared" si="117"/>
        <v>45687</v>
      </c>
      <c r="U1170" s="117">
        <f t="shared" si="111"/>
        <v>45688</v>
      </c>
      <c r="V1170" s="117" t="str">
        <f>VLOOKUP(G1170,'[2]Seguimiento WOS RISE F080'!$H:$W,16,0)</f>
        <v xml:space="preserve">COMPLETA    </v>
      </c>
      <c r="W1170" s="162" t="str">
        <f>VLOOKUP(G1170,'[2]Seguimiento WOS RISE F080'!$H:$V,15,0)</f>
        <v>SI</v>
      </c>
      <c r="X1170" s="118"/>
    </row>
    <row r="1171" spans="1:24" s="126" customFormat="1" ht="13" x14ac:dyDescent="0.2">
      <c r="A1171" s="120" t="str">
        <f t="shared" si="113"/>
        <v>F080-1R-HO-30-8-60-K-X-BPOUS271956</v>
      </c>
      <c r="B1171" s="61">
        <v>45666</v>
      </c>
      <c r="C1171" s="273" t="s">
        <v>2641</v>
      </c>
      <c r="D1171" s="109" t="s">
        <v>2029</v>
      </c>
      <c r="E1171" s="60" t="s">
        <v>87</v>
      </c>
      <c r="F1171" s="305" t="s">
        <v>2655</v>
      </c>
      <c r="G1171" s="9">
        <v>30851395</v>
      </c>
      <c r="H1171" s="108">
        <v>0</v>
      </c>
      <c r="I1171" s="287">
        <v>4</v>
      </c>
      <c r="J1171" s="111">
        <f>VLOOKUP(G1171,'[2]Seguimiento WOS RISE F080'!$H:$L,5,0)</f>
        <v>4</v>
      </c>
      <c r="K1171" s="116">
        <f>VLOOKUP(G1171,'[2]Seguimiento WOS RISE F080'!$H:$M,6,0)</f>
        <v>0</v>
      </c>
      <c r="L1171" s="116">
        <f>VLOOKUP(G1171,'[2]Seguimiento WOS RISE F080'!$H:$N,7,0)</f>
        <v>0</v>
      </c>
      <c r="M1171" s="116">
        <f>VLOOKUP(G1171,'[2]Seguimiento WOS RISE F080'!$H:$O,8,0)</f>
        <v>0</v>
      </c>
      <c r="N1171" s="125">
        <f t="shared" si="114"/>
        <v>0</v>
      </c>
      <c r="O1171" s="125">
        <f t="shared" si="115"/>
        <v>0</v>
      </c>
      <c r="P1171" s="269">
        <f>VLOOKUP(C1171,Sheet18!A:B,2,0)</f>
        <v>117.98</v>
      </c>
      <c r="Q1171" s="270">
        <f t="shared" si="116"/>
        <v>0</v>
      </c>
      <c r="R1171" s="119">
        <v>45671</v>
      </c>
      <c r="S1171" s="121">
        <v>45686</v>
      </c>
      <c r="T1171" s="117">
        <f t="shared" si="117"/>
        <v>45687</v>
      </c>
      <c r="U1171" s="117">
        <f t="shared" si="111"/>
        <v>45688</v>
      </c>
      <c r="V1171" s="117" t="str">
        <f>VLOOKUP(G1171,'[2]Seguimiento WOS RISE F080'!$H:$W,16,0)</f>
        <v xml:space="preserve">COMPLETA    </v>
      </c>
      <c r="W1171" s="162" t="str">
        <f>VLOOKUP(G1171,'[2]Seguimiento WOS RISE F080'!$H:$V,15,0)</f>
        <v>SI</v>
      </c>
      <c r="X1171" s="118"/>
    </row>
    <row r="1172" spans="1:24" s="126" customFormat="1" ht="13" x14ac:dyDescent="0.2">
      <c r="A1172" s="120" t="str">
        <f t="shared" si="113"/>
        <v>F170-1S-HO-30-9-05-Z-X-BPOUS272028</v>
      </c>
      <c r="B1172" s="61">
        <v>45666</v>
      </c>
      <c r="C1172" s="273" t="s">
        <v>2642</v>
      </c>
      <c r="D1172" s="109" t="s">
        <v>1966</v>
      </c>
      <c r="E1172" s="60" t="s">
        <v>87</v>
      </c>
      <c r="F1172" s="305" t="s">
        <v>2656</v>
      </c>
      <c r="G1172" s="9">
        <v>30851396</v>
      </c>
      <c r="H1172" s="108">
        <v>0</v>
      </c>
      <c r="I1172" s="287">
        <v>4</v>
      </c>
      <c r="J1172" s="111">
        <f>VLOOKUP(G1172,'[2]Seguimiento WOS RISE F080'!$H:$L,5,0)</f>
        <v>4</v>
      </c>
      <c r="K1172" s="116">
        <f>VLOOKUP(G1172,'[2]Seguimiento WOS RISE F080'!$H:$M,6,0)</f>
        <v>0</v>
      </c>
      <c r="L1172" s="116">
        <f>VLOOKUP(G1172,'[2]Seguimiento WOS RISE F080'!$H:$N,7,0)</f>
        <v>0</v>
      </c>
      <c r="M1172" s="116">
        <f>VLOOKUP(G1172,'[2]Seguimiento WOS RISE F080'!$H:$O,8,0)</f>
        <v>0</v>
      </c>
      <c r="N1172" s="125">
        <f t="shared" si="114"/>
        <v>0</v>
      </c>
      <c r="O1172" s="125">
        <f t="shared" si="115"/>
        <v>0</v>
      </c>
      <c r="P1172" s="269">
        <f>VLOOKUP(C1172,Sheet18!A:B,2,0)</f>
        <v>164.66</v>
      </c>
      <c r="Q1172" s="270">
        <f t="shared" si="116"/>
        <v>0</v>
      </c>
      <c r="R1172" s="119">
        <v>45671</v>
      </c>
      <c r="S1172" s="121">
        <v>45686</v>
      </c>
      <c r="T1172" s="117">
        <f t="shared" si="117"/>
        <v>45687</v>
      </c>
      <c r="U1172" s="117">
        <f t="shared" si="111"/>
        <v>45688</v>
      </c>
      <c r="V1172" s="117" t="str">
        <f>VLOOKUP(G1172,'[2]Seguimiento WOS RISE F080'!$H:$W,16,0)</f>
        <v xml:space="preserve">COMPLETA    </v>
      </c>
      <c r="W1172" s="162" t="str">
        <f>VLOOKUP(G1172,'[2]Seguimiento WOS RISE F080'!$H:$V,15,0)</f>
        <v>SI</v>
      </c>
      <c r="X1172" s="118"/>
    </row>
    <row r="1173" spans="1:24" s="126" customFormat="1" ht="13" x14ac:dyDescent="0.2">
      <c r="A1173" s="120" t="str">
        <f t="shared" si="113"/>
        <v>F080-2H-HO-30-8-40-Z-F-CPOUS272053</v>
      </c>
      <c r="B1173" s="61">
        <v>45666</v>
      </c>
      <c r="C1173" s="273" t="s">
        <v>1871</v>
      </c>
      <c r="D1173" s="109" t="s">
        <v>2474</v>
      </c>
      <c r="E1173" s="60" t="s">
        <v>87</v>
      </c>
      <c r="F1173" s="305" t="s">
        <v>2657</v>
      </c>
      <c r="G1173" s="9">
        <v>30851397</v>
      </c>
      <c r="H1173" s="108">
        <v>0</v>
      </c>
      <c r="I1173" s="287">
        <v>3</v>
      </c>
      <c r="J1173" s="111">
        <f>VLOOKUP(G1173,'[2]Seguimiento WOS RISE F080'!$H:$L,5,0)</f>
        <v>3</v>
      </c>
      <c r="K1173" s="116">
        <f>VLOOKUP(G1173,'[2]Seguimiento WOS RISE F080'!$H:$M,6,0)</f>
        <v>0</v>
      </c>
      <c r="L1173" s="116">
        <f>VLOOKUP(G1173,'[2]Seguimiento WOS RISE F080'!$H:$N,7,0)</f>
        <v>0</v>
      </c>
      <c r="M1173" s="116">
        <f>VLOOKUP(G1173,'[2]Seguimiento WOS RISE F080'!$H:$O,8,0)</f>
        <v>0</v>
      </c>
      <c r="N1173" s="125">
        <f t="shared" si="114"/>
        <v>0</v>
      </c>
      <c r="O1173" s="125">
        <f t="shared" si="115"/>
        <v>0</v>
      </c>
      <c r="P1173" s="269">
        <f>VLOOKUP(C1173,Sheet18!A:B,2,0)</f>
        <v>238.87</v>
      </c>
      <c r="Q1173" s="270">
        <f t="shared" si="116"/>
        <v>0</v>
      </c>
      <c r="R1173" s="119">
        <v>45671</v>
      </c>
      <c r="S1173" s="121">
        <v>45686</v>
      </c>
      <c r="T1173" s="117">
        <f t="shared" si="117"/>
        <v>45687</v>
      </c>
      <c r="U1173" s="117">
        <f t="shared" si="111"/>
        <v>45688</v>
      </c>
      <c r="V1173" s="117" t="str">
        <f>VLOOKUP(G1173,'[2]Seguimiento WOS RISE F080'!$H:$W,16,0)</f>
        <v>COMPLETA</v>
      </c>
      <c r="W1173" s="162" t="str">
        <f>VLOOKUP(G1173,'[2]Seguimiento WOS RISE F080'!$H:$V,15,0)</f>
        <v>SI</v>
      </c>
      <c r="X1173" s="291"/>
    </row>
    <row r="1174" spans="1:24" s="126" customFormat="1" ht="13" x14ac:dyDescent="0.2">
      <c r="A1174" s="120" t="str">
        <f t="shared" si="113"/>
        <v>F170-1S-MO-35-8-10-K-H-CPOUS272056</v>
      </c>
      <c r="B1174" s="61">
        <v>45666</v>
      </c>
      <c r="C1174" s="273" t="s">
        <v>2643</v>
      </c>
      <c r="D1174" s="109" t="s">
        <v>1966</v>
      </c>
      <c r="E1174" s="60" t="s">
        <v>87</v>
      </c>
      <c r="F1174" s="305" t="s">
        <v>2658</v>
      </c>
      <c r="G1174" s="9">
        <v>30851398</v>
      </c>
      <c r="H1174" s="108">
        <v>0</v>
      </c>
      <c r="I1174" s="287">
        <v>2</v>
      </c>
      <c r="J1174" s="111">
        <f>VLOOKUP(G1174,'[2]Seguimiento WOS RISE F080'!$H:$L,5,0)</f>
        <v>2</v>
      </c>
      <c r="K1174" s="116">
        <f>VLOOKUP(G1174,'[2]Seguimiento WOS RISE F080'!$H:$M,6,0)</f>
        <v>0</v>
      </c>
      <c r="L1174" s="116">
        <f>VLOOKUP(G1174,'[2]Seguimiento WOS RISE F080'!$H:$N,7,0)</f>
        <v>0</v>
      </c>
      <c r="M1174" s="116">
        <f>VLOOKUP(G1174,'[2]Seguimiento WOS RISE F080'!$H:$O,8,0)</f>
        <v>0</v>
      </c>
      <c r="N1174" s="125">
        <f t="shared" si="114"/>
        <v>0</v>
      </c>
      <c r="O1174" s="125">
        <f t="shared" si="115"/>
        <v>0</v>
      </c>
      <c r="P1174" s="269">
        <f>VLOOKUP(C1174,Sheet18!A:B,2,0)</f>
        <v>193.18469999999999</v>
      </c>
      <c r="Q1174" s="270">
        <f t="shared" si="116"/>
        <v>0</v>
      </c>
      <c r="R1174" s="119">
        <v>45671</v>
      </c>
      <c r="S1174" s="121">
        <v>45686</v>
      </c>
      <c r="T1174" s="117">
        <f t="shared" si="117"/>
        <v>45687</v>
      </c>
      <c r="U1174" s="117">
        <f t="shared" ref="U1174:U1211" si="118">WORKDAY(T1174,1)</f>
        <v>45688</v>
      </c>
      <c r="V1174" s="117" t="str">
        <f>VLOOKUP(G1174,'[2]Seguimiento WOS RISE F080'!$H:$W,16,0)</f>
        <v xml:space="preserve">COMPLETA    </v>
      </c>
      <c r="W1174" s="162" t="str">
        <f>VLOOKUP(G1174,'[2]Seguimiento WOS RISE F080'!$H:$V,15,0)</f>
        <v>SI</v>
      </c>
      <c r="X1174" s="291"/>
    </row>
    <row r="1175" spans="1:24" s="126" customFormat="1" ht="13" x14ac:dyDescent="0.2">
      <c r="A1175" s="120" t="str">
        <f t="shared" si="113"/>
        <v>F080-1R-HO-30-9-20-S-H-APOUS272082</v>
      </c>
      <c r="B1175" s="61">
        <v>45666</v>
      </c>
      <c r="C1175" s="273" t="s">
        <v>2645</v>
      </c>
      <c r="D1175" s="109" t="s">
        <v>2029</v>
      </c>
      <c r="E1175" s="60" t="s">
        <v>87</v>
      </c>
      <c r="F1175" s="305" t="s">
        <v>2660</v>
      </c>
      <c r="G1175" s="9">
        <v>30851400</v>
      </c>
      <c r="H1175" s="108">
        <v>0</v>
      </c>
      <c r="I1175" s="287">
        <v>2</v>
      </c>
      <c r="J1175" s="111">
        <f>VLOOKUP(G1175,'[2]Seguimiento WOS RISE F080'!$H:$L,5,0)</f>
        <v>2</v>
      </c>
      <c r="K1175" s="116">
        <f>VLOOKUP(G1175,'[2]Seguimiento WOS RISE F080'!$H:$M,6,0)</f>
        <v>0</v>
      </c>
      <c r="L1175" s="116">
        <f>VLOOKUP(G1175,'[2]Seguimiento WOS RISE F080'!$H:$N,7,0)</f>
        <v>0</v>
      </c>
      <c r="M1175" s="116">
        <f>VLOOKUP(G1175,'[2]Seguimiento WOS RISE F080'!$H:$O,8,0)</f>
        <v>0</v>
      </c>
      <c r="N1175" s="125">
        <f t="shared" si="114"/>
        <v>0</v>
      </c>
      <c r="O1175" s="125">
        <f t="shared" si="115"/>
        <v>0</v>
      </c>
      <c r="P1175" s="269">
        <f>VLOOKUP(C1175,Sheet18!A:B,2,0)</f>
        <v>92.0595</v>
      </c>
      <c r="Q1175" s="270">
        <f t="shared" si="116"/>
        <v>0</v>
      </c>
      <c r="R1175" s="119">
        <v>45671</v>
      </c>
      <c r="S1175" s="121">
        <v>45686</v>
      </c>
      <c r="T1175" s="117">
        <f t="shared" si="117"/>
        <v>45687</v>
      </c>
      <c r="U1175" s="117">
        <f t="shared" si="118"/>
        <v>45688</v>
      </c>
      <c r="V1175" s="117" t="str">
        <f>VLOOKUP(G1175,'[2]Seguimiento WOS RISE F080'!$H:$W,16,0)</f>
        <v xml:space="preserve">COMPLETA    </v>
      </c>
      <c r="W1175" s="162" t="str">
        <f>VLOOKUP(G1175,'[2]Seguimiento WOS RISE F080'!$H:$V,15,0)</f>
        <v>SI</v>
      </c>
      <c r="X1175" s="291"/>
    </row>
    <row r="1176" spans="1:24" s="126" customFormat="1" ht="13" x14ac:dyDescent="0.2">
      <c r="A1176" s="120" t="str">
        <f t="shared" si="113"/>
        <v>F080-1R-MO-30-9-E3-K-X-APOUS272080</v>
      </c>
      <c r="B1176" s="61">
        <v>45666</v>
      </c>
      <c r="C1176" s="273" t="s">
        <v>2646</v>
      </c>
      <c r="D1176" s="109" t="s">
        <v>2029</v>
      </c>
      <c r="E1176" s="60" t="s">
        <v>87</v>
      </c>
      <c r="F1176" s="305" t="s">
        <v>2661</v>
      </c>
      <c r="G1176" s="9">
        <v>30851401</v>
      </c>
      <c r="H1176" s="108">
        <v>0</v>
      </c>
      <c r="I1176" s="287">
        <v>2</v>
      </c>
      <c r="J1176" s="111">
        <f>VLOOKUP(G1176,'[2]Seguimiento WOS RISE F080'!$H:$L,5,0)</f>
        <v>2</v>
      </c>
      <c r="K1176" s="116">
        <f>VLOOKUP(G1176,'[2]Seguimiento WOS RISE F080'!$H:$M,6,0)</f>
        <v>0</v>
      </c>
      <c r="L1176" s="116">
        <f>VLOOKUP(G1176,'[2]Seguimiento WOS RISE F080'!$H:$N,7,0)</f>
        <v>0</v>
      </c>
      <c r="M1176" s="116">
        <f>VLOOKUP(G1176,'[2]Seguimiento WOS RISE F080'!$H:$O,8,0)</f>
        <v>0</v>
      </c>
      <c r="N1176" s="125">
        <f t="shared" si="114"/>
        <v>0</v>
      </c>
      <c r="O1176" s="125">
        <f t="shared" si="115"/>
        <v>0</v>
      </c>
      <c r="P1176" s="269">
        <f>VLOOKUP(C1176,Sheet18!A:B,2,0)</f>
        <v>88.660300000000007</v>
      </c>
      <c r="Q1176" s="270">
        <f t="shared" si="116"/>
        <v>0</v>
      </c>
      <c r="R1176" s="119">
        <v>45671</v>
      </c>
      <c r="S1176" s="121">
        <v>45686</v>
      </c>
      <c r="T1176" s="117">
        <f t="shared" si="117"/>
        <v>45687</v>
      </c>
      <c r="U1176" s="117">
        <f t="shared" si="118"/>
        <v>45688</v>
      </c>
      <c r="V1176" s="117" t="str">
        <f>VLOOKUP(G1176,'[2]Seguimiento WOS RISE F080'!$H:$W,16,0)</f>
        <v xml:space="preserve">COMPLETA    </v>
      </c>
      <c r="W1176" s="162" t="str">
        <f>VLOOKUP(G1176,'[2]Seguimiento WOS RISE F080'!$H:$V,15,0)</f>
        <v>SI</v>
      </c>
      <c r="X1176" s="118"/>
    </row>
    <row r="1177" spans="1:24" s="126" customFormat="1" ht="13" x14ac:dyDescent="0.2">
      <c r="A1177" s="120" t="str">
        <f t="shared" si="113"/>
        <v>F080-2H-MO-30-9-40-Z-H-CPOUS272076</v>
      </c>
      <c r="B1177" s="61">
        <v>45666</v>
      </c>
      <c r="C1177" s="273" t="s">
        <v>2647</v>
      </c>
      <c r="D1177" s="109" t="s">
        <v>2474</v>
      </c>
      <c r="E1177" s="60" t="s">
        <v>87</v>
      </c>
      <c r="F1177" s="305" t="s">
        <v>2662</v>
      </c>
      <c r="G1177" s="9">
        <v>30851402</v>
      </c>
      <c r="H1177" s="108">
        <v>0</v>
      </c>
      <c r="I1177" s="287">
        <v>1</v>
      </c>
      <c r="J1177" s="111">
        <f>VLOOKUP(G1177,'[2]Seguimiento WOS RISE F080'!$H:$L,5,0)</f>
        <v>1</v>
      </c>
      <c r="K1177" s="116">
        <f>VLOOKUP(G1177,'[2]Seguimiento WOS RISE F080'!$H:$M,6,0)</f>
        <v>0</v>
      </c>
      <c r="L1177" s="116">
        <f>VLOOKUP(G1177,'[2]Seguimiento WOS RISE F080'!$H:$N,7,0)</f>
        <v>0</v>
      </c>
      <c r="M1177" s="116">
        <f>VLOOKUP(G1177,'[2]Seguimiento WOS RISE F080'!$H:$O,8,0)</f>
        <v>0</v>
      </c>
      <c r="N1177" s="125">
        <f t="shared" si="114"/>
        <v>0</v>
      </c>
      <c r="O1177" s="125">
        <f t="shared" si="115"/>
        <v>0</v>
      </c>
      <c r="P1177" s="269">
        <f>VLOOKUP(C1177,Sheet18!A:B,2,0)</f>
        <v>238.84139999999999</v>
      </c>
      <c r="Q1177" s="270">
        <f t="shared" si="116"/>
        <v>0</v>
      </c>
      <c r="R1177" s="119">
        <v>45671</v>
      </c>
      <c r="S1177" s="121">
        <v>45686</v>
      </c>
      <c r="T1177" s="117">
        <f t="shared" si="117"/>
        <v>45687</v>
      </c>
      <c r="U1177" s="117">
        <f t="shared" si="118"/>
        <v>45688</v>
      </c>
      <c r="V1177" s="117" t="str">
        <f>VLOOKUP(G1177,'[2]Seguimiento WOS RISE F080'!$H:$W,16,0)</f>
        <v xml:space="preserve">COMPLETA    </v>
      </c>
      <c r="W1177" s="162" t="str">
        <f>VLOOKUP(G1177,'[2]Seguimiento WOS RISE F080'!$H:$V,15,0)</f>
        <v>SI</v>
      </c>
      <c r="X1177" s="118"/>
    </row>
    <row r="1178" spans="1:24" s="126" customFormat="1" ht="13" x14ac:dyDescent="0.2">
      <c r="A1178" s="120" t="str">
        <f t="shared" si="113"/>
        <v>F080-4M-HO-30-9-20-Z-X-CPOUS272076</v>
      </c>
      <c r="B1178" s="61">
        <v>45666</v>
      </c>
      <c r="C1178" s="273" t="s">
        <v>2648</v>
      </c>
      <c r="D1178" s="109" t="s">
        <v>2475</v>
      </c>
      <c r="E1178" s="60" t="s">
        <v>87</v>
      </c>
      <c r="F1178" s="305" t="s">
        <v>2662</v>
      </c>
      <c r="G1178" s="9">
        <v>30851403</v>
      </c>
      <c r="H1178" s="108">
        <v>0</v>
      </c>
      <c r="I1178" s="287">
        <v>2</v>
      </c>
      <c r="J1178" s="111">
        <f>VLOOKUP(G1178,'[2]Seguimiento WOS RISE F080'!$H:$L,5,0)</f>
        <v>2</v>
      </c>
      <c r="K1178" s="116">
        <f>VLOOKUP(G1178,'[2]Seguimiento WOS RISE F080'!$H:$M,6,0)</f>
        <v>0</v>
      </c>
      <c r="L1178" s="116">
        <f>VLOOKUP(G1178,'[2]Seguimiento WOS RISE F080'!$H:$N,7,0)</f>
        <v>0</v>
      </c>
      <c r="M1178" s="116">
        <f>VLOOKUP(G1178,'[2]Seguimiento WOS RISE F080'!$H:$O,8,0)</f>
        <v>0</v>
      </c>
      <c r="N1178" s="125">
        <f t="shared" si="114"/>
        <v>0</v>
      </c>
      <c r="O1178" s="125">
        <f t="shared" si="115"/>
        <v>0</v>
      </c>
      <c r="P1178" s="269">
        <f>VLOOKUP(C1178,Sheet18!A:B,2,0)</f>
        <v>352.52019999999999</v>
      </c>
      <c r="Q1178" s="270">
        <f t="shared" si="116"/>
        <v>0</v>
      </c>
      <c r="R1178" s="119">
        <v>45671</v>
      </c>
      <c r="S1178" s="121">
        <v>45686</v>
      </c>
      <c r="T1178" s="117">
        <f t="shared" si="117"/>
        <v>45687</v>
      </c>
      <c r="U1178" s="117">
        <f t="shared" si="118"/>
        <v>45688</v>
      </c>
      <c r="V1178" s="117" t="str">
        <f>VLOOKUP(G1178,'[2]Seguimiento WOS RISE F080'!$H:$W,16,0)</f>
        <v xml:space="preserve">COMPLETA    </v>
      </c>
      <c r="W1178" s="162" t="str">
        <f>VLOOKUP(G1178,'[2]Seguimiento WOS RISE F080'!$H:$V,15,0)</f>
        <v>SI</v>
      </c>
      <c r="X1178" s="291"/>
    </row>
    <row r="1179" spans="1:24" s="126" customFormat="1" ht="13" x14ac:dyDescent="0.2">
      <c r="A1179" s="120" t="str">
        <f t="shared" si="113"/>
        <v>F080-4M-HO-40-9-05-S-F-BPOUS272073</v>
      </c>
      <c r="B1179" s="61">
        <v>45666</v>
      </c>
      <c r="C1179" s="273" t="s">
        <v>2649</v>
      </c>
      <c r="D1179" s="109" t="s">
        <v>2475</v>
      </c>
      <c r="E1179" s="60" t="s">
        <v>87</v>
      </c>
      <c r="F1179" s="305" t="s">
        <v>2663</v>
      </c>
      <c r="G1179" s="9">
        <v>30851404</v>
      </c>
      <c r="H1179" s="108">
        <v>0</v>
      </c>
      <c r="I1179" s="287">
        <v>2</v>
      </c>
      <c r="J1179" s="111">
        <f>VLOOKUP(G1179,'[2]Seguimiento WOS RISE F080'!$H:$L,5,0)</f>
        <v>2</v>
      </c>
      <c r="K1179" s="116">
        <f>VLOOKUP(G1179,'[2]Seguimiento WOS RISE F080'!$H:$M,6,0)</f>
        <v>0</v>
      </c>
      <c r="L1179" s="116">
        <f>VLOOKUP(G1179,'[2]Seguimiento WOS RISE F080'!$H:$N,7,0)</f>
        <v>0</v>
      </c>
      <c r="M1179" s="116">
        <f>VLOOKUP(G1179,'[2]Seguimiento WOS RISE F080'!$H:$O,8,0)</f>
        <v>0</v>
      </c>
      <c r="N1179" s="125">
        <f t="shared" si="114"/>
        <v>0</v>
      </c>
      <c r="O1179" s="125">
        <f t="shared" si="115"/>
        <v>0</v>
      </c>
      <c r="P1179" s="269">
        <f>VLOOKUP(C1179,Sheet18!A:B,2,0)</f>
        <v>331.31880000000001</v>
      </c>
      <c r="Q1179" s="270">
        <f t="shared" si="116"/>
        <v>0</v>
      </c>
      <c r="R1179" s="119">
        <v>45671</v>
      </c>
      <c r="S1179" s="121">
        <v>45686</v>
      </c>
      <c r="T1179" s="117">
        <f t="shared" si="117"/>
        <v>45687</v>
      </c>
      <c r="U1179" s="117">
        <f t="shared" si="118"/>
        <v>45688</v>
      </c>
      <c r="V1179" s="117" t="str">
        <f>VLOOKUP(G1179,'[2]Seguimiento WOS RISE F080'!$H:$W,16,0)</f>
        <v>COMPLETA</v>
      </c>
      <c r="W1179" s="162" t="str">
        <f>VLOOKUP(G1179,'[2]Seguimiento WOS RISE F080'!$H:$V,15,0)</f>
        <v>SI</v>
      </c>
      <c r="X1179" s="291"/>
    </row>
    <row r="1180" spans="1:24" s="126" customFormat="1" ht="13" x14ac:dyDescent="0.2">
      <c r="A1180" s="120" t="str">
        <f t="shared" si="113"/>
        <v>F170-1S-HO-30-9-10-K-F-EPOUS272081</v>
      </c>
      <c r="B1180" s="61">
        <v>45666</v>
      </c>
      <c r="C1180" s="273" t="s">
        <v>2650</v>
      </c>
      <c r="D1180" s="109" t="s">
        <v>1966</v>
      </c>
      <c r="E1180" s="60" t="s">
        <v>87</v>
      </c>
      <c r="F1180" s="305" t="s">
        <v>2664</v>
      </c>
      <c r="G1180" s="9">
        <v>30851405</v>
      </c>
      <c r="H1180" s="108">
        <v>0</v>
      </c>
      <c r="I1180" s="287">
        <v>2</v>
      </c>
      <c r="J1180" s="111">
        <f>VLOOKUP(G1180,'[2]Seguimiento WOS RISE F080'!$H:$L,5,0)</f>
        <v>2</v>
      </c>
      <c r="K1180" s="116">
        <f>VLOOKUP(G1180,'[2]Seguimiento WOS RISE F080'!$H:$M,6,0)</f>
        <v>0</v>
      </c>
      <c r="L1180" s="116">
        <f>VLOOKUP(G1180,'[2]Seguimiento WOS RISE F080'!$H:$N,7,0)</f>
        <v>0</v>
      </c>
      <c r="M1180" s="116">
        <f>VLOOKUP(G1180,'[2]Seguimiento WOS RISE F080'!$H:$O,8,0)</f>
        <v>0</v>
      </c>
      <c r="N1180" s="125">
        <f t="shared" si="114"/>
        <v>0</v>
      </c>
      <c r="O1180" s="125">
        <f t="shared" si="115"/>
        <v>0</v>
      </c>
      <c r="P1180" s="269">
        <f>VLOOKUP(C1180,Sheet18!A:B,2,0)</f>
        <v>190.88399999999999</v>
      </c>
      <c r="Q1180" s="270">
        <f t="shared" si="116"/>
        <v>0</v>
      </c>
      <c r="R1180" s="119">
        <v>45671</v>
      </c>
      <c r="S1180" s="121">
        <v>45686</v>
      </c>
      <c r="T1180" s="117">
        <f t="shared" si="117"/>
        <v>45687</v>
      </c>
      <c r="U1180" s="117">
        <f t="shared" si="118"/>
        <v>45688</v>
      </c>
      <c r="V1180" s="117" t="str">
        <f>VLOOKUP(G1180,'[2]Seguimiento WOS RISE F080'!$H:$W,16,0)</f>
        <v xml:space="preserve">COMPLETA    </v>
      </c>
      <c r="W1180" s="162" t="str">
        <f>VLOOKUP(G1180,'[2]Seguimiento WOS RISE F080'!$H:$V,15,0)</f>
        <v>SI</v>
      </c>
      <c r="X1180" s="291"/>
    </row>
    <row r="1181" spans="1:24" s="126" customFormat="1" ht="13" x14ac:dyDescent="0.2">
      <c r="A1181" s="120" t="str">
        <f t="shared" si="113"/>
        <v>F080-1S-HO-50-8-40-Z-X-EPOUS271789</v>
      </c>
      <c r="B1181" s="61">
        <v>45671</v>
      </c>
      <c r="C1181" s="273" t="s">
        <v>2487</v>
      </c>
      <c r="D1181" s="109" t="s">
        <v>1577</v>
      </c>
      <c r="E1181" s="60" t="s">
        <v>87</v>
      </c>
      <c r="F1181" s="305" t="s">
        <v>2732</v>
      </c>
      <c r="G1181" s="9">
        <v>30851425</v>
      </c>
      <c r="H1181" s="108">
        <v>0</v>
      </c>
      <c r="I1181" s="287">
        <v>1</v>
      </c>
      <c r="J1181" s="111">
        <f>VLOOKUP(G1181,'[2]Seguimiento WOS RISE F080'!$H:$L,5,0)</f>
        <v>1</v>
      </c>
      <c r="K1181" s="116">
        <f>VLOOKUP(G1181,'[2]Seguimiento WOS RISE F080'!$H:$M,6,0)</f>
        <v>0</v>
      </c>
      <c r="L1181" s="116">
        <f>VLOOKUP(G1181,'[2]Seguimiento WOS RISE F080'!$H:$N,7,0)</f>
        <v>0</v>
      </c>
      <c r="M1181" s="116">
        <f>VLOOKUP(G1181,'[2]Seguimiento WOS RISE F080'!$H:$O,8,0)</f>
        <v>0</v>
      </c>
      <c r="N1181" s="125">
        <f t="shared" si="114"/>
        <v>0</v>
      </c>
      <c r="O1181" s="125">
        <f t="shared" si="115"/>
        <v>0</v>
      </c>
      <c r="P1181" s="269">
        <f>VLOOKUP(C1181,Sheet18!A:B,2,0)</f>
        <v>128.21</v>
      </c>
      <c r="Q1181" s="270">
        <f t="shared" si="116"/>
        <v>0</v>
      </c>
      <c r="R1181" s="119">
        <v>45674</v>
      </c>
      <c r="S1181" s="121">
        <v>45686</v>
      </c>
      <c r="T1181" s="117">
        <f t="shared" si="117"/>
        <v>45687</v>
      </c>
      <c r="U1181" s="117">
        <f t="shared" si="118"/>
        <v>45688</v>
      </c>
      <c r="V1181" s="117" t="str">
        <f>VLOOKUP(G1181,'[2]Seguimiento WOS RISE F080'!$H:$W,16,0)</f>
        <v>COMPLETA</v>
      </c>
      <c r="W1181" s="162" t="str">
        <f>VLOOKUP(G1181,'[2]Seguimiento WOS RISE F080'!$H:$V,15,0)</f>
        <v>SI</v>
      </c>
      <c r="X1181" s="291"/>
    </row>
    <row r="1182" spans="1:24" s="126" customFormat="1" ht="40" x14ac:dyDescent="0.2">
      <c r="A1182" s="120" t="str">
        <f t="shared" si="113"/>
        <v>F080-1R-MO-40-9-40-Z-H-CPOUS271941</v>
      </c>
      <c r="B1182" s="61">
        <v>45671</v>
      </c>
      <c r="C1182" s="273" t="s">
        <v>2733</v>
      </c>
      <c r="D1182" s="109" t="s">
        <v>1575</v>
      </c>
      <c r="E1182" s="60" t="s">
        <v>87</v>
      </c>
      <c r="F1182" s="305" t="s">
        <v>2734</v>
      </c>
      <c r="G1182" s="9">
        <v>30851426</v>
      </c>
      <c r="H1182" s="108">
        <v>0</v>
      </c>
      <c r="I1182" s="287">
        <v>30</v>
      </c>
      <c r="J1182" s="111">
        <f>VLOOKUP(G1182,'[2]Seguimiento WOS RISE F080'!$H:$L,5,0)</f>
        <v>30</v>
      </c>
      <c r="K1182" s="116">
        <f>VLOOKUP(G1182,'[2]Seguimiento WOS RISE F080'!$H:$M,6,0)</f>
        <v>0</v>
      </c>
      <c r="L1182" s="116">
        <f>VLOOKUP(G1182,'[2]Seguimiento WOS RISE F080'!$H:$N,7,0)</f>
        <v>0</v>
      </c>
      <c r="M1182" s="116">
        <f>VLOOKUP(G1182,'[2]Seguimiento WOS RISE F080'!$H:$O,8,0)</f>
        <v>0</v>
      </c>
      <c r="N1182" s="125">
        <f t="shared" si="114"/>
        <v>0</v>
      </c>
      <c r="O1182" s="125">
        <f t="shared" si="115"/>
        <v>0</v>
      </c>
      <c r="P1182" s="269">
        <f>VLOOKUP(C1182,Sheet18!A:B,2,0)</f>
        <v>121.22</v>
      </c>
      <c r="Q1182" s="270">
        <f t="shared" si="116"/>
        <v>0</v>
      </c>
      <c r="R1182" s="119">
        <v>45674</v>
      </c>
      <c r="S1182" s="121">
        <v>45686</v>
      </c>
      <c r="T1182" s="117">
        <f t="shared" si="117"/>
        <v>45687</v>
      </c>
      <c r="U1182" s="117">
        <f t="shared" si="118"/>
        <v>45688</v>
      </c>
      <c r="V1182" s="117" t="str">
        <f>VLOOKUP(G1182,'[2]Seguimiento WOS RISE F080'!$H:$W,16,0)</f>
        <v xml:space="preserve">COMPLETA    </v>
      </c>
      <c r="W1182" s="162" t="str">
        <f>VLOOKUP(G1182,'[2]Seguimiento WOS RISE F080'!$H:$V,15,0)</f>
        <v>SI</v>
      </c>
      <c r="X1182" s="118" t="s">
        <v>3037</v>
      </c>
    </row>
    <row r="1183" spans="1:24" s="126" customFormat="1" ht="13" x14ac:dyDescent="0.2">
      <c r="A1183" s="120" t="str">
        <f t="shared" si="113"/>
        <v>F080-1S-MO-27-9-40-K-F-BPOUS272148</v>
      </c>
      <c r="B1183" s="61">
        <v>45671</v>
      </c>
      <c r="C1183" s="273" t="s">
        <v>2736</v>
      </c>
      <c r="D1183" s="109" t="s">
        <v>1577</v>
      </c>
      <c r="E1183" s="60" t="s">
        <v>87</v>
      </c>
      <c r="F1183" s="305" t="s">
        <v>2737</v>
      </c>
      <c r="G1183" s="9">
        <v>30851428</v>
      </c>
      <c r="H1183" s="108">
        <v>0</v>
      </c>
      <c r="I1183" s="287">
        <v>9</v>
      </c>
      <c r="J1183" s="111">
        <f>VLOOKUP(G1183,'[2]Seguimiento WOS RISE F080'!$H:$L,5,0)</f>
        <v>9</v>
      </c>
      <c r="K1183" s="116">
        <f>VLOOKUP(G1183,'[2]Seguimiento WOS RISE F080'!$H:$M,6,0)</f>
        <v>0</v>
      </c>
      <c r="L1183" s="116">
        <f>VLOOKUP(G1183,'[2]Seguimiento WOS RISE F080'!$H:$N,7,0)</f>
        <v>0</v>
      </c>
      <c r="M1183" s="116">
        <f>VLOOKUP(G1183,'[2]Seguimiento WOS RISE F080'!$H:$O,8,0)</f>
        <v>0</v>
      </c>
      <c r="N1183" s="125">
        <f t="shared" si="114"/>
        <v>0</v>
      </c>
      <c r="O1183" s="125">
        <f t="shared" si="115"/>
        <v>0</v>
      </c>
      <c r="P1183" s="269">
        <f>VLOOKUP(C1183,Sheet18!A:B,2,0)</f>
        <v>109.4</v>
      </c>
      <c r="Q1183" s="270">
        <f t="shared" si="116"/>
        <v>0</v>
      </c>
      <c r="R1183" s="119">
        <v>45674</v>
      </c>
      <c r="S1183" s="121">
        <v>45686</v>
      </c>
      <c r="T1183" s="117">
        <f t="shared" si="117"/>
        <v>45687</v>
      </c>
      <c r="U1183" s="117">
        <f t="shared" si="118"/>
        <v>45688</v>
      </c>
      <c r="V1183" s="117" t="str">
        <f>VLOOKUP(G1183,'[2]Seguimiento WOS RISE F080'!$H:$W,16,0)</f>
        <v>COMPLETA</v>
      </c>
      <c r="W1183" s="162" t="str">
        <f>VLOOKUP(G1183,'[2]Seguimiento WOS RISE F080'!$H:$V,15,0)</f>
        <v>SI</v>
      </c>
      <c r="X1183" s="118"/>
    </row>
    <row r="1184" spans="1:24" s="126" customFormat="1" ht="13" x14ac:dyDescent="0.2">
      <c r="A1184" s="120" t="str">
        <f t="shared" si="113"/>
        <v>F170-1S-HO-35-9-05-K-H-APOUS272159</v>
      </c>
      <c r="B1184" s="61">
        <v>45671</v>
      </c>
      <c r="C1184" s="273" t="s">
        <v>2738</v>
      </c>
      <c r="D1184" s="109" t="s">
        <v>1923</v>
      </c>
      <c r="E1184" s="60" t="s">
        <v>87</v>
      </c>
      <c r="F1184" s="305" t="s">
        <v>2739</v>
      </c>
      <c r="G1184" s="9">
        <v>30851429</v>
      </c>
      <c r="H1184" s="108">
        <v>0</v>
      </c>
      <c r="I1184" s="287">
        <v>4</v>
      </c>
      <c r="J1184" s="111">
        <f>VLOOKUP(G1184,'[2]Seguimiento WOS RISE F080'!$H:$L,5,0)</f>
        <v>4</v>
      </c>
      <c r="K1184" s="116">
        <f>VLOOKUP(G1184,'[2]Seguimiento WOS RISE F080'!$H:$M,6,0)</f>
        <v>0</v>
      </c>
      <c r="L1184" s="116">
        <f>VLOOKUP(G1184,'[2]Seguimiento WOS RISE F080'!$H:$N,7,0)</f>
        <v>0</v>
      </c>
      <c r="M1184" s="116">
        <f>VLOOKUP(G1184,'[2]Seguimiento WOS RISE F080'!$H:$O,8,0)</f>
        <v>0</v>
      </c>
      <c r="N1184" s="125">
        <f t="shared" si="114"/>
        <v>0</v>
      </c>
      <c r="O1184" s="125">
        <f t="shared" si="115"/>
        <v>0</v>
      </c>
      <c r="P1184" s="269">
        <f>VLOOKUP(C1184,Sheet18!A:B,2,0)</f>
        <v>157.15629999999999</v>
      </c>
      <c r="Q1184" s="270">
        <f t="shared" si="116"/>
        <v>0</v>
      </c>
      <c r="R1184" s="119">
        <v>45674</v>
      </c>
      <c r="S1184" s="121">
        <v>45686</v>
      </c>
      <c r="T1184" s="117">
        <f t="shared" si="117"/>
        <v>45687</v>
      </c>
      <c r="U1184" s="117">
        <f t="shared" si="118"/>
        <v>45688</v>
      </c>
      <c r="V1184" s="117" t="str">
        <f>VLOOKUP(G1184,'[2]Seguimiento WOS RISE F080'!$H:$W,16,0)</f>
        <v xml:space="preserve">COMPLETA    </v>
      </c>
      <c r="W1184" s="162" t="str">
        <f>VLOOKUP(G1184,'[2]Seguimiento WOS RISE F080'!$H:$V,15,0)</f>
        <v>SI</v>
      </c>
      <c r="X1184" s="118"/>
    </row>
    <row r="1185" spans="1:24" s="126" customFormat="1" ht="13" x14ac:dyDescent="0.2">
      <c r="A1185" s="120" t="str">
        <f t="shared" si="113"/>
        <v>F170-1S-HO-27-8-E4-K-X-BPOUS271280</v>
      </c>
      <c r="B1185" s="61">
        <v>45677</v>
      </c>
      <c r="C1185" s="273" t="s">
        <v>2328</v>
      </c>
      <c r="D1185" s="109" t="s">
        <v>1923</v>
      </c>
      <c r="E1185" s="60" t="s">
        <v>87</v>
      </c>
      <c r="F1185" s="305" t="s">
        <v>2551</v>
      </c>
      <c r="G1185" s="9">
        <v>30851450</v>
      </c>
      <c r="H1185" s="108">
        <v>0</v>
      </c>
      <c r="I1185" s="287">
        <v>7</v>
      </c>
      <c r="J1185" s="111">
        <f>VLOOKUP(G1185,'[2]Seguimiento WOS RISE F080'!$H:$L,5,0)</f>
        <v>7</v>
      </c>
      <c r="K1185" s="116">
        <f>VLOOKUP(G1185,'[2]Seguimiento WOS RISE F080'!$H:$M,6,0)</f>
        <v>0</v>
      </c>
      <c r="L1185" s="116">
        <f>VLOOKUP(G1185,'[2]Seguimiento WOS RISE F080'!$H:$N,7,0)</f>
        <v>0</v>
      </c>
      <c r="M1185" s="116">
        <f>VLOOKUP(G1185,'[2]Seguimiento WOS RISE F080'!$H:$O,8,0)</f>
        <v>0</v>
      </c>
      <c r="N1185" s="125">
        <f t="shared" si="114"/>
        <v>0</v>
      </c>
      <c r="O1185" s="125">
        <f t="shared" si="115"/>
        <v>0</v>
      </c>
      <c r="P1185" s="269">
        <f>VLOOKUP(C1185,Sheet18!A:B,2,0)</f>
        <v>168.66</v>
      </c>
      <c r="Q1185" s="270">
        <f t="shared" si="116"/>
        <v>0</v>
      </c>
      <c r="R1185" s="119">
        <v>45678</v>
      </c>
      <c r="S1185" s="121">
        <v>45686</v>
      </c>
      <c r="T1185" s="117">
        <f t="shared" si="117"/>
        <v>45687</v>
      </c>
      <c r="U1185" s="117">
        <f t="shared" si="118"/>
        <v>45688</v>
      </c>
      <c r="V1185" s="117" t="str">
        <f>VLOOKUP(G1185,'[2]Seguimiento WOS RISE F080'!$H:$W,16,0)</f>
        <v>COMPLETA</v>
      </c>
      <c r="W1185" s="162" t="str">
        <f>VLOOKUP(G1185,'[2]Seguimiento WOS RISE F080'!$H:$V,15,0)</f>
        <v>SI</v>
      </c>
      <c r="X1185" s="118" t="s">
        <v>3031</v>
      </c>
    </row>
    <row r="1186" spans="1:24" s="126" customFormat="1" ht="13" x14ac:dyDescent="0.2">
      <c r="A1186" s="120" t="str">
        <f t="shared" si="113"/>
        <v>F080-1S-HO-40-8-40-S-X-CPOUS271320</v>
      </c>
      <c r="B1186" s="61">
        <v>45677</v>
      </c>
      <c r="C1186" s="273" t="s">
        <v>2292</v>
      </c>
      <c r="D1186" s="109" t="s">
        <v>1577</v>
      </c>
      <c r="E1186" s="60" t="s">
        <v>87</v>
      </c>
      <c r="F1186" s="305" t="s">
        <v>2841</v>
      </c>
      <c r="G1186" s="9">
        <v>30851451</v>
      </c>
      <c r="H1186" s="108">
        <v>0</v>
      </c>
      <c r="I1186" s="287">
        <v>9</v>
      </c>
      <c r="J1186" s="111">
        <f>VLOOKUP(G1186,'[2]Seguimiento WOS RISE F080'!$H:$L,5,0)</f>
        <v>9</v>
      </c>
      <c r="K1186" s="116">
        <f>VLOOKUP(G1186,'[2]Seguimiento WOS RISE F080'!$H:$M,6,0)</f>
        <v>0</v>
      </c>
      <c r="L1186" s="116">
        <f>VLOOKUP(G1186,'[2]Seguimiento WOS RISE F080'!$H:$N,7,0)</f>
        <v>0</v>
      </c>
      <c r="M1186" s="116">
        <f>VLOOKUP(G1186,'[2]Seguimiento WOS RISE F080'!$H:$O,8,0)</f>
        <v>0</v>
      </c>
      <c r="N1186" s="125">
        <f t="shared" si="114"/>
        <v>0</v>
      </c>
      <c r="O1186" s="125">
        <f t="shared" si="115"/>
        <v>0</v>
      </c>
      <c r="P1186" s="269">
        <f>VLOOKUP(C1186,Sheet18!A:B,2,0)</f>
        <v>104.03</v>
      </c>
      <c r="Q1186" s="270">
        <f t="shared" si="116"/>
        <v>0</v>
      </c>
      <c r="R1186" s="119">
        <v>45678</v>
      </c>
      <c r="S1186" s="121">
        <v>45686</v>
      </c>
      <c r="T1186" s="117">
        <f t="shared" si="117"/>
        <v>45687</v>
      </c>
      <c r="U1186" s="117">
        <f t="shared" si="118"/>
        <v>45688</v>
      </c>
      <c r="V1186" s="117" t="str">
        <f>VLOOKUP(G1186,'[2]Seguimiento WOS RISE F080'!$H:$W,16,0)</f>
        <v>COMPLETA</v>
      </c>
      <c r="W1186" s="162" t="str">
        <f>VLOOKUP(G1186,'[2]Seguimiento WOS RISE F080'!$H:$V,15,0)</f>
        <v>SI</v>
      </c>
      <c r="X1186" s="118"/>
    </row>
    <row r="1187" spans="1:24" s="126" customFormat="1" ht="13" x14ac:dyDescent="0.2">
      <c r="A1187" s="120" t="str">
        <f t="shared" si="113"/>
        <v>F080-2H-HO-30-8-10-W-H-CPOUS271353</v>
      </c>
      <c r="B1187" s="61">
        <v>45677</v>
      </c>
      <c r="C1187" s="273" t="s">
        <v>2310</v>
      </c>
      <c r="D1187" s="109" t="s">
        <v>2414</v>
      </c>
      <c r="E1187" s="60" t="s">
        <v>87</v>
      </c>
      <c r="F1187" s="305" t="s">
        <v>2842</v>
      </c>
      <c r="G1187" s="9">
        <v>30851452</v>
      </c>
      <c r="H1187" s="108">
        <v>0</v>
      </c>
      <c r="I1187" s="287">
        <v>2</v>
      </c>
      <c r="J1187" s="111">
        <f>VLOOKUP(G1187,'[2]Seguimiento WOS RISE F080'!$H:$L,5,0)</f>
        <v>2</v>
      </c>
      <c r="K1187" s="116">
        <f>VLOOKUP(G1187,'[2]Seguimiento WOS RISE F080'!$H:$M,6,0)</f>
        <v>0</v>
      </c>
      <c r="L1187" s="116">
        <f>VLOOKUP(G1187,'[2]Seguimiento WOS RISE F080'!$H:$N,7,0)</f>
        <v>0</v>
      </c>
      <c r="M1187" s="116">
        <f>VLOOKUP(G1187,'[2]Seguimiento WOS RISE F080'!$H:$O,8,0)</f>
        <v>0</v>
      </c>
      <c r="N1187" s="125">
        <f t="shared" si="114"/>
        <v>0</v>
      </c>
      <c r="O1187" s="125">
        <f t="shared" si="115"/>
        <v>0</v>
      </c>
      <c r="P1187" s="269">
        <f>VLOOKUP(C1187,Sheet18!A:B,2,0)</f>
        <v>188.04</v>
      </c>
      <c r="Q1187" s="270">
        <f t="shared" si="116"/>
        <v>0</v>
      </c>
      <c r="R1187" s="119">
        <v>45678</v>
      </c>
      <c r="S1187" s="121">
        <v>45686</v>
      </c>
      <c r="T1187" s="117">
        <f t="shared" si="117"/>
        <v>45687</v>
      </c>
      <c r="U1187" s="117">
        <f t="shared" si="118"/>
        <v>45688</v>
      </c>
      <c r="V1187" s="117" t="str">
        <f>VLOOKUP(G1187,'[2]Seguimiento WOS RISE F080'!$H:$W,16,0)</f>
        <v>COMPLETA</v>
      </c>
      <c r="W1187" s="162" t="str">
        <f>VLOOKUP(G1187,'[2]Seguimiento WOS RISE F080'!$H:$V,15,0)</f>
        <v>SI</v>
      </c>
      <c r="X1187" s="118"/>
    </row>
    <row r="1188" spans="1:24" s="126" customFormat="1" ht="13" x14ac:dyDescent="0.2">
      <c r="A1188" s="120" t="str">
        <f t="shared" si="113"/>
        <v>F080-1S-HO-30-8-10-S-X-CPOUS271361</v>
      </c>
      <c r="B1188" s="61">
        <v>45677</v>
      </c>
      <c r="C1188" s="273" t="s">
        <v>2280</v>
      </c>
      <c r="D1188" s="109" t="s">
        <v>1577</v>
      </c>
      <c r="E1188" s="60" t="s">
        <v>87</v>
      </c>
      <c r="F1188" s="305" t="s">
        <v>2843</v>
      </c>
      <c r="G1188" s="9">
        <v>30851453</v>
      </c>
      <c r="H1188" s="108">
        <v>0</v>
      </c>
      <c r="I1188" s="287">
        <v>4</v>
      </c>
      <c r="J1188" s="111">
        <f>VLOOKUP(G1188,'[2]Seguimiento WOS RISE F080'!$H:$L,5,0)</f>
        <v>4</v>
      </c>
      <c r="K1188" s="116">
        <f>VLOOKUP(G1188,'[2]Seguimiento WOS RISE F080'!$H:$M,6,0)</f>
        <v>0</v>
      </c>
      <c r="L1188" s="116">
        <f>VLOOKUP(G1188,'[2]Seguimiento WOS RISE F080'!$H:$N,7,0)</f>
        <v>0</v>
      </c>
      <c r="M1188" s="116">
        <f>VLOOKUP(G1188,'[2]Seguimiento WOS RISE F080'!$H:$O,8,0)</f>
        <v>0</v>
      </c>
      <c r="N1188" s="125">
        <f t="shared" si="114"/>
        <v>0</v>
      </c>
      <c r="O1188" s="125">
        <f t="shared" si="115"/>
        <v>0</v>
      </c>
      <c r="P1188" s="269">
        <f>VLOOKUP(C1188,Sheet18!A:B,2,0)</f>
        <v>98.64</v>
      </c>
      <c r="Q1188" s="270">
        <f t="shared" si="116"/>
        <v>0</v>
      </c>
      <c r="R1188" s="119">
        <v>45678</v>
      </c>
      <c r="S1188" s="121">
        <v>45686</v>
      </c>
      <c r="T1188" s="117">
        <f t="shared" si="117"/>
        <v>45687</v>
      </c>
      <c r="U1188" s="117">
        <f t="shared" si="118"/>
        <v>45688</v>
      </c>
      <c r="V1188" s="117" t="str">
        <f>VLOOKUP(G1188,'[2]Seguimiento WOS RISE F080'!$H:$W,16,0)</f>
        <v>COMPLETA</v>
      </c>
      <c r="W1188" s="162" t="str">
        <f>VLOOKUP(G1188,'[2]Seguimiento WOS RISE F080'!$H:$V,15,0)</f>
        <v>SI</v>
      </c>
      <c r="X1188" s="118"/>
    </row>
    <row r="1189" spans="1:24" s="126" customFormat="1" ht="13" x14ac:dyDescent="0.2">
      <c r="A1189" s="120" t="str">
        <f t="shared" si="113"/>
        <v>F080-1S-HO-30-8-60-K-X-CPOUS271338</v>
      </c>
      <c r="B1189" s="61">
        <v>45677</v>
      </c>
      <c r="C1189" s="273" t="s">
        <v>2282</v>
      </c>
      <c r="D1189" s="109" t="s">
        <v>1577</v>
      </c>
      <c r="E1189" s="60" t="s">
        <v>87</v>
      </c>
      <c r="F1189" s="305" t="s">
        <v>1615</v>
      </c>
      <c r="G1189" s="9">
        <v>30851454</v>
      </c>
      <c r="H1189" s="108">
        <v>0</v>
      </c>
      <c r="I1189" s="287">
        <v>4</v>
      </c>
      <c r="J1189" s="111">
        <f>VLOOKUP(G1189,'[2]Seguimiento WOS RISE F080'!$H:$L,5,0)</f>
        <v>4</v>
      </c>
      <c r="K1189" s="116">
        <f>VLOOKUP(G1189,'[2]Seguimiento WOS RISE F080'!$H:$M,6,0)</f>
        <v>0</v>
      </c>
      <c r="L1189" s="116">
        <f>VLOOKUP(G1189,'[2]Seguimiento WOS RISE F080'!$H:$N,7,0)</f>
        <v>0</v>
      </c>
      <c r="M1189" s="116">
        <f>VLOOKUP(G1189,'[2]Seguimiento WOS RISE F080'!$H:$O,8,0)</f>
        <v>0</v>
      </c>
      <c r="N1189" s="125">
        <f t="shared" si="114"/>
        <v>0</v>
      </c>
      <c r="O1189" s="125">
        <f t="shared" si="115"/>
        <v>0</v>
      </c>
      <c r="P1189" s="269">
        <f>VLOOKUP(C1189,Sheet18!A:B,2,0)</f>
        <v>104.03</v>
      </c>
      <c r="Q1189" s="270">
        <f t="shared" si="116"/>
        <v>0</v>
      </c>
      <c r="R1189" s="119">
        <v>45678</v>
      </c>
      <c r="S1189" s="121">
        <v>45686</v>
      </c>
      <c r="T1189" s="117">
        <f t="shared" si="117"/>
        <v>45687</v>
      </c>
      <c r="U1189" s="117">
        <f t="shared" si="118"/>
        <v>45688</v>
      </c>
      <c r="V1189" s="117" t="str">
        <f>VLOOKUP(G1189,'[2]Seguimiento WOS RISE F080'!$H:$W,16,0)</f>
        <v>COMPLETA</v>
      </c>
      <c r="W1189" s="162" t="str">
        <f>VLOOKUP(G1189,'[2]Seguimiento WOS RISE F080'!$H:$V,15,0)</f>
        <v>SI</v>
      </c>
      <c r="X1189" s="118"/>
    </row>
    <row r="1190" spans="1:24" s="126" customFormat="1" ht="13" x14ac:dyDescent="0.2">
      <c r="A1190" s="120" t="str">
        <f t="shared" si="113"/>
        <v>F080-1S-MO-40-8-20-K-X-CPOUS271358</v>
      </c>
      <c r="B1190" s="61">
        <v>45677</v>
      </c>
      <c r="C1190" s="273" t="s">
        <v>2308</v>
      </c>
      <c r="D1190" s="109" t="s">
        <v>1577</v>
      </c>
      <c r="E1190" s="60" t="s">
        <v>87</v>
      </c>
      <c r="F1190" s="305" t="s">
        <v>2844</v>
      </c>
      <c r="G1190" s="9">
        <v>30851455</v>
      </c>
      <c r="H1190" s="108">
        <v>0</v>
      </c>
      <c r="I1190" s="287">
        <v>14</v>
      </c>
      <c r="J1190" s="111">
        <f>VLOOKUP(G1190,'[2]Seguimiento WOS RISE F080'!$H:$L,5,0)</f>
        <v>14</v>
      </c>
      <c r="K1190" s="116">
        <f>VLOOKUP(G1190,'[2]Seguimiento WOS RISE F080'!$H:$M,6,0)</f>
        <v>0</v>
      </c>
      <c r="L1190" s="116">
        <f>VLOOKUP(G1190,'[2]Seguimiento WOS RISE F080'!$H:$N,7,0)</f>
        <v>0</v>
      </c>
      <c r="M1190" s="116">
        <f>VLOOKUP(G1190,'[2]Seguimiento WOS RISE F080'!$H:$O,8,0)</f>
        <v>0</v>
      </c>
      <c r="N1190" s="125">
        <f t="shared" si="114"/>
        <v>0</v>
      </c>
      <c r="O1190" s="125">
        <f t="shared" si="115"/>
        <v>0</v>
      </c>
      <c r="P1190" s="269">
        <f>VLOOKUP(C1190,Sheet18!A:B,2,0)</f>
        <v>98.64</v>
      </c>
      <c r="Q1190" s="270">
        <f t="shared" si="116"/>
        <v>0</v>
      </c>
      <c r="R1190" s="119">
        <v>45678</v>
      </c>
      <c r="S1190" s="121">
        <v>45686</v>
      </c>
      <c r="T1190" s="117">
        <f t="shared" si="117"/>
        <v>45687</v>
      </c>
      <c r="U1190" s="117">
        <f t="shared" si="118"/>
        <v>45688</v>
      </c>
      <c r="V1190" s="117" t="str">
        <f>VLOOKUP(G1190,'[2]Seguimiento WOS RISE F080'!$H:$W,16,0)</f>
        <v>COMPLETA</v>
      </c>
      <c r="W1190" s="162" t="str">
        <f>VLOOKUP(G1190,'[2]Seguimiento WOS RISE F080'!$H:$V,15,0)</f>
        <v>SI</v>
      </c>
      <c r="X1190" s="118"/>
    </row>
    <row r="1191" spans="1:24" s="126" customFormat="1" ht="13" x14ac:dyDescent="0.2">
      <c r="A1191" s="120" t="str">
        <f t="shared" si="113"/>
        <v>F080-1S-HO-30-9-15-S-H-CPOUS271479</v>
      </c>
      <c r="B1191" s="61">
        <v>45677</v>
      </c>
      <c r="C1191" s="273" t="s">
        <v>2285</v>
      </c>
      <c r="D1191" s="109" t="s">
        <v>1577</v>
      </c>
      <c r="E1191" s="60" t="s">
        <v>87</v>
      </c>
      <c r="F1191" s="305" t="s">
        <v>2845</v>
      </c>
      <c r="G1191" s="9">
        <v>30851456</v>
      </c>
      <c r="H1191" s="108">
        <v>0</v>
      </c>
      <c r="I1191" s="287">
        <v>13</v>
      </c>
      <c r="J1191" s="111">
        <f>VLOOKUP(G1191,'[2]Seguimiento WOS RISE F080'!$H:$L,5,0)</f>
        <v>13</v>
      </c>
      <c r="K1191" s="116">
        <f>VLOOKUP(G1191,'[2]Seguimiento WOS RISE F080'!$H:$M,6,0)</f>
        <v>0</v>
      </c>
      <c r="L1191" s="116">
        <f>VLOOKUP(G1191,'[2]Seguimiento WOS RISE F080'!$H:$N,7,0)</f>
        <v>0</v>
      </c>
      <c r="M1191" s="116">
        <f>VLOOKUP(G1191,'[2]Seguimiento WOS RISE F080'!$H:$O,8,0)</f>
        <v>0</v>
      </c>
      <c r="N1191" s="125">
        <f t="shared" si="114"/>
        <v>0</v>
      </c>
      <c r="O1191" s="125">
        <f t="shared" si="115"/>
        <v>0</v>
      </c>
      <c r="P1191" s="269">
        <f>VLOOKUP(C1191,Sheet18!A:B,2,0)</f>
        <v>100.35</v>
      </c>
      <c r="Q1191" s="270">
        <f t="shared" si="116"/>
        <v>0</v>
      </c>
      <c r="R1191" s="119">
        <v>45678</v>
      </c>
      <c r="S1191" s="121">
        <v>45686</v>
      </c>
      <c r="T1191" s="117">
        <f t="shared" si="117"/>
        <v>45687</v>
      </c>
      <c r="U1191" s="117">
        <f t="shared" si="118"/>
        <v>45688</v>
      </c>
      <c r="V1191" s="117" t="str">
        <f>VLOOKUP(G1191,'[2]Seguimiento WOS RISE F080'!$H:$W,16,0)</f>
        <v>COMPLETA</v>
      </c>
      <c r="W1191" s="162" t="str">
        <f>VLOOKUP(G1191,'[2]Seguimiento WOS RISE F080'!$H:$V,15,0)</f>
        <v>SI</v>
      </c>
      <c r="X1191" s="118"/>
    </row>
    <row r="1192" spans="1:24" s="126" customFormat="1" ht="50" x14ac:dyDescent="0.2">
      <c r="A1192" s="120" t="str">
        <f t="shared" si="113"/>
        <v>F170-2H-HO-40-8-15-K-X-CPOUS271521</v>
      </c>
      <c r="B1192" s="61">
        <v>45677</v>
      </c>
      <c r="C1192" s="273" t="s">
        <v>2343</v>
      </c>
      <c r="D1192" s="109" t="s">
        <v>2386</v>
      </c>
      <c r="E1192" s="60" t="s">
        <v>87</v>
      </c>
      <c r="F1192" s="305" t="s">
        <v>2846</v>
      </c>
      <c r="G1192" s="9">
        <v>30851457</v>
      </c>
      <c r="H1192" s="108">
        <v>0</v>
      </c>
      <c r="I1192" s="287">
        <v>24</v>
      </c>
      <c r="J1192" s="111">
        <f>VLOOKUP(G1192,'[2]Seguimiento WOS RISE F080'!$H:$L,5,0)</f>
        <v>24</v>
      </c>
      <c r="K1192" s="116">
        <f>VLOOKUP(G1192,'[2]Seguimiento WOS RISE F080'!$H:$M,6,0)</f>
        <v>0</v>
      </c>
      <c r="L1192" s="116">
        <f>VLOOKUP(G1192,'[2]Seguimiento WOS RISE F080'!$H:$N,7,0)</f>
        <v>0</v>
      </c>
      <c r="M1192" s="116">
        <f>VLOOKUP(G1192,'[2]Seguimiento WOS RISE F080'!$H:$O,8,0)</f>
        <v>0</v>
      </c>
      <c r="N1192" s="125">
        <f t="shared" si="114"/>
        <v>0</v>
      </c>
      <c r="O1192" s="125">
        <f t="shared" si="115"/>
        <v>0</v>
      </c>
      <c r="P1192" s="269">
        <f>VLOOKUP(C1192,Sheet18!A:B,2,0)</f>
        <v>345.7</v>
      </c>
      <c r="Q1192" s="270">
        <f t="shared" si="116"/>
        <v>0</v>
      </c>
      <c r="R1192" s="119">
        <v>45678</v>
      </c>
      <c r="S1192" s="121">
        <v>45686</v>
      </c>
      <c r="T1192" s="117">
        <f t="shared" si="117"/>
        <v>45687</v>
      </c>
      <c r="U1192" s="117">
        <f t="shared" si="118"/>
        <v>45688</v>
      </c>
      <c r="V1192" s="117" t="str">
        <f>VLOOKUP(G1192,'[2]Seguimiento WOS RISE F080'!$H:$W,16,0)</f>
        <v>EN PROCESO</v>
      </c>
      <c r="W1192" s="162" t="str">
        <f>VLOOKUP(G1192,'[2]Seguimiento WOS RISE F080'!$H:$V,15,0)</f>
        <v>si</v>
      </c>
      <c r="X1192" s="291" t="s">
        <v>3033</v>
      </c>
    </row>
    <row r="1193" spans="1:24" s="126" customFormat="1" ht="13" x14ac:dyDescent="0.2">
      <c r="A1193" s="120" t="str">
        <f t="shared" si="113"/>
        <v>F080-1R-LO-30-8-60-K-H-CPOUS271682</v>
      </c>
      <c r="B1193" s="61">
        <v>45677</v>
      </c>
      <c r="C1193" s="273" t="s">
        <v>2272</v>
      </c>
      <c r="D1193" s="109" t="s">
        <v>1575</v>
      </c>
      <c r="E1193" s="60" t="s">
        <v>87</v>
      </c>
      <c r="F1193" s="305" t="s">
        <v>2847</v>
      </c>
      <c r="G1193" s="9">
        <v>30851458</v>
      </c>
      <c r="H1193" s="108">
        <v>0</v>
      </c>
      <c r="I1193" s="287">
        <v>2</v>
      </c>
      <c r="J1193" s="111">
        <f>VLOOKUP(G1193,'[2]Seguimiento WOS RISE F080'!$H:$L,5,0)</f>
        <v>2</v>
      </c>
      <c r="K1193" s="116">
        <f>VLOOKUP(G1193,'[2]Seguimiento WOS RISE F080'!$H:$M,6,0)</f>
        <v>0</v>
      </c>
      <c r="L1193" s="116">
        <f>VLOOKUP(G1193,'[2]Seguimiento WOS RISE F080'!$H:$N,7,0)</f>
        <v>0</v>
      </c>
      <c r="M1193" s="116">
        <f>VLOOKUP(G1193,'[2]Seguimiento WOS RISE F080'!$H:$O,8,0)</f>
        <v>0</v>
      </c>
      <c r="N1193" s="125">
        <f t="shared" si="114"/>
        <v>0</v>
      </c>
      <c r="O1193" s="125">
        <f t="shared" si="115"/>
        <v>0</v>
      </c>
      <c r="P1193" s="269">
        <f>VLOOKUP(C1193,Sheet18!A:B,2,0)</f>
        <v>105</v>
      </c>
      <c r="Q1193" s="270">
        <f t="shared" si="116"/>
        <v>0</v>
      </c>
      <c r="R1193" s="119">
        <v>45678</v>
      </c>
      <c r="S1193" s="121">
        <v>45686</v>
      </c>
      <c r="T1193" s="117">
        <f t="shared" si="117"/>
        <v>45687</v>
      </c>
      <c r="U1193" s="117">
        <f t="shared" si="118"/>
        <v>45688</v>
      </c>
      <c r="V1193" s="117" t="str">
        <f>VLOOKUP(G1193,'[2]Seguimiento WOS RISE F080'!$H:$W,16,0)</f>
        <v>COMPLETA</v>
      </c>
      <c r="W1193" s="162" t="str">
        <f>VLOOKUP(G1193,'[2]Seguimiento WOS RISE F080'!$H:$V,15,0)</f>
        <v>SI</v>
      </c>
      <c r="X1193" s="291"/>
    </row>
    <row r="1194" spans="1:24" s="126" customFormat="1" ht="13" x14ac:dyDescent="0.2">
      <c r="A1194" s="120" t="str">
        <f t="shared" si="113"/>
        <v>F080-1S-HO-40-8-40-S-X-CPOUS271679</v>
      </c>
      <c r="B1194" s="61">
        <v>45677</v>
      </c>
      <c r="C1194" s="273" t="s">
        <v>2292</v>
      </c>
      <c r="D1194" s="109" t="s">
        <v>1577</v>
      </c>
      <c r="E1194" s="60" t="s">
        <v>87</v>
      </c>
      <c r="F1194" s="305" t="s">
        <v>2848</v>
      </c>
      <c r="G1194" s="9">
        <v>30851459</v>
      </c>
      <c r="H1194" s="108">
        <v>0</v>
      </c>
      <c r="I1194" s="287">
        <v>4</v>
      </c>
      <c r="J1194" s="111">
        <f>VLOOKUP(G1194,'[2]Seguimiento WOS RISE F080'!$H:$L,5,0)</f>
        <v>4</v>
      </c>
      <c r="K1194" s="116">
        <f>VLOOKUP(G1194,'[2]Seguimiento WOS RISE F080'!$H:$M,6,0)</f>
        <v>0</v>
      </c>
      <c r="L1194" s="116">
        <f>VLOOKUP(G1194,'[2]Seguimiento WOS RISE F080'!$H:$N,7,0)</f>
        <v>0</v>
      </c>
      <c r="M1194" s="116">
        <f>VLOOKUP(G1194,'[2]Seguimiento WOS RISE F080'!$H:$O,8,0)</f>
        <v>0</v>
      </c>
      <c r="N1194" s="125">
        <f t="shared" si="114"/>
        <v>0</v>
      </c>
      <c r="O1194" s="125">
        <f t="shared" si="115"/>
        <v>0</v>
      </c>
      <c r="P1194" s="269">
        <f>VLOOKUP(C1194,Sheet18!A:B,2,0)</f>
        <v>104.03</v>
      </c>
      <c r="Q1194" s="270">
        <f t="shared" si="116"/>
        <v>0</v>
      </c>
      <c r="R1194" s="119">
        <v>45678</v>
      </c>
      <c r="S1194" s="121">
        <v>45686</v>
      </c>
      <c r="T1194" s="117">
        <f t="shared" si="117"/>
        <v>45687</v>
      </c>
      <c r="U1194" s="117">
        <f t="shared" si="118"/>
        <v>45688</v>
      </c>
      <c r="V1194" s="117" t="str">
        <f>VLOOKUP(G1194,'[2]Seguimiento WOS RISE F080'!$H:$W,16,0)</f>
        <v>COMPLETA</v>
      </c>
      <c r="W1194" s="162" t="str">
        <f>VLOOKUP(G1194,'[2]Seguimiento WOS RISE F080'!$H:$V,15,0)</f>
        <v>SI</v>
      </c>
      <c r="X1194" s="291"/>
    </row>
    <row r="1195" spans="1:24" s="126" customFormat="1" ht="13" x14ac:dyDescent="0.2">
      <c r="A1195" s="120" t="str">
        <f t="shared" si="113"/>
        <v>F170-1S-HO-27-8-E1-K-X-APOUS271661</v>
      </c>
      <c r="B1195" s="61">
        <v>45677</v>
      </c>
      <c r="C1195" s="273" t="s">
        <v>2327</v>
      </c>
      <c r="D1195" s="109" t="s">
        <v>1923</v>
      </c>
      <c r="E1195" s="60" t="s">
        <v>87</v>
      </c>
      <c r="F1195" s="305" t="s">
        <v>2849</v>
      </c>
      <c r="G1195" s="9">
        <v>30851460</v>
      </c>
      <c r="H1195" s="108">
        <v>0</v>
      </c>
      <c r="I1195" s="287">
        <v>36</v>
      </c>
      <c r="J1195" s="111">
        <f>VLOOKUP(G1195,'[2]Seguimiento WOS RISE F080'!$H:$L,5,0)</f>
        <v>36</v>
      </c>
      <c r="K1195" s="116">
        <f>VLOOKUP(G1195,'[2]Seguimiento WOS RISE F080'!$H:$M,6,0)</f>
        <v>0</v>
      </c>
      <c r="L1195" s="116">
        <f>VLOOKUP(G1195,'[2]Seguimiento WOS RISE F080'!$H:$N,7,0)</f>
        <v>0</v>
      </c>
      <c r="M1195" s="116">
        <f>VLOOKUP(G1195,'[2]Seguimiento WOS RISE F080'!$H:$O,8,0)</f>
        <v>0</v>
      </c>
      <c r="N1195" s="125">
        <f t="shared" si="114"/>
        <v>0</v>
      </c>
      <c r="O1195" s="125">
        <f t="shared" si="115"/>
        <v>0</v>
      </c>
      <c r="P1195" s="269">
        <f>VLOOKUP(C1195,Sheet18!A:B,2,0)</f>
        <v>145.27000000000001</v>
      </c>
      <c r="Q1195" s="270">
        <f t="shared" si="116"/>
        <v>0</v>
      </c>
      <c r="R1195" s="119">
        <v>45678</v>
      </c>
      <c r="S1195" s="121">
        <v>45686</v>
      </c>
      <c r="T1195" s="117">
        <f t="shared" si="117"/>
        <v>45687</v>
      </c>
      <c r="U1195" s="117">
        <f t="shared" si="118"/>
        <v>45688</v>
      </c>
      <c r="V1195" s="117" t="str">
        <f>VLOOKUP(G1195,'[2]Seguimiento WOS RISE F080'!$H:$W,16,0)</f>
        <v>COMPLETA</v>
      </c>
      <c r="W1195" s="162" t="str">
        <f>VLOOKUP(G1195,'[2]Seguimiento WOS RISE F080'!$H:$V,15,0)</f>
        <v>SI</v>
      </c>
      <c r="X1195" s="291"/>
    </row>
    <row r="1196" spans="1:24" s="126" customFormat="1" ht="13" x14ac:dyDescent="0.2">
      <c r="A1196" s="120" t="str">
        <f t="shared" si="113"/>
        <v>F080-1S-HO-27-8-40-K-X-CPOUS271810</v>
      </c>
      <c r="B1196" s="61">
        <v>45677</v>
      </c>
      <c r="C1196" s="273" t="s">
        <v>1576</v>
      </c>
      <c r="D1196" s="109" t="s">
        <v>1577</v>
      </c>
      <c r="E1196" s="60" t="s">
        <v>87</v>
      </c>
      <c r="F1196" s="305" t="s">
        <v>2850</v>
      </c>
      <c r="G1196" s="9">
        <v>30851461</v>
      </c>
      <c r="H1196" s="108">
        <v>0</v>
      </c>
      <c r="I1196" s="287">
        <v>1</v>
      </c>
      <c r="J1196" s="111">
        <f>VLOOKUP(G1196,'[2]Seguimiento WOS RISE F080'!$H:$L,5,0)</f>
        <v>1</v>
      </c>
      <c r="K1196" s="116">
        <f>VLOOKUP(G1196,'[2]Seguimiento WOS RISE F080'!$H:$M,6,0)</f>
        <v>0</v>
      </c>
      <c r="L1196" s="116">
        <f>VLOOKUP(G1196,'[2]Seguimiento WOS RISE F080'!$H:$N,7,0)</f>
        <v>0</v>
      </c>
      <c r="M1196" s="116">
        <f>VLOOKUP(G1196,'[2]Seguimiento WOS RISE F080'!$H:$O,8,0)</f>
        <v>0</v>
      </c>
      <c r="N1196" s="125">
        <f t="shared" si="114"/>
        <v>0</v>
      </c>
      <c r="O1196" s="125">
        <f t="shared" si="115"/>
        <v>0</v>
      </c>
      <c r="P1196" s="269">
        <f>VLOOKUP(C1196,Sheet18!A:B,2,0)</f>
        <v>104.03</v>
      </c>
      <c r="Q1196" s="270">
        <f t="shared" si="116"/>
        <v>0</v>
      </c>
      <c r="R1196" s="119">
        <v>45678</v>
      </c>
      <c r="S1196" s="121">
        <v>45686</v>
      </c>
      <c r="T1196" s="117">
        <f t="shared" ref="T1196:T1211" si="119">WORKDAY(S1196,1)</f>
        <v>45687</v>
      </c>
      <c r="U1196" s="117">
        <f t="shared" si="118"/>
        <v>45688</v>
      </c>
      <c r="V1196" s="117" t="str">
        <f>VLOOKUP(G1196,'[2]Seguimiento WOS RISE F080'!$H:$W,16,0)</f>
        <v>COMPLETA</v>
      </c>
      <c r="W1196" s="162" t="str">
        <f>VLOOKUP(G1196,'[2]Seguimiento WOS RISE F080'!$H:$V,15,0)</f>
        <v>SI</v>
      </c>
      <c r="X1196" s="291"/>
    </row>
    <row r="1197" spans="1:24" s="126" customFormat="1" ht="13" x14ac:dyDescent="0.2">
      <c r="A1197" s="120" t="str">
        <f t="shared" si="113"/>
        <v>F080-1S-MO-30-9-05-Z-X-EPOUS271789</v>
      </c>
      <c r="B1197" s="61">
        <v>45677</v>
      </c>
      <c r="C1197" s="273" t="s">
        <v>2488</v>
      </c>
      <c r="D1197" s="109" t="s">
        <v>1577</v>
      </c>
      <c r="E1197" s="60" t="s">
        <v>87</v>
      </c>
      <c r="F1197" s="305" t="s">
        <v>2732</v>
      </c>
      <c r="G1197" s="9">
        <v>30851462</v>
      </c>
      <c r="H1197" s="108">
        <v>0</v>
      </c>
      <c r="I1197" s="287">
        <v>1</v>
      </c>
      <c r="J1197" s="111">
        <f>VLOOKUP(G1197,'[2]Seguimiento WOS RISE F080'!$H:$L,5,0)</f>
        <v>1</v>
      </c>
      <c r="K1197" s="116">
        <f>VLOOKUP(G1197,'[2]Seguimiento WOS RISE F080'!$H:$M,6,0)</f>
        <v>0</v>
      </c>
      <c r="L1197" s="116">
        <f>VLOOKUP(G1197,'[2]Seguimiento WOS RISE F080'!$H:$N,7,0)</f>
        <v>0</v>
      </c>
      <c r="M1197" s="116">
        <f>VLOOKUP(G1197,'[2]Seguimiento WOS RISE F080'!$H:$O,8,0)</f>
        <v>0</v>
      </c>
      <c r="N1197" s="125">
        <f t="shared" si="114"/>
        <v>0</v>
      </c>
      <c r="O1197" s="125">
        <f t="shared" si="115"/>
        <v>0</v>
      </c>
      <c r="P1197" s="269">
        <f>VLOOKUP(C1197,Sheet18!A:B,2,0)</f>
        <v>123.42</v>
      </c>
      <c r="Q1197" s="270">
        <f t="shared" si="116"/>
        <v>0</v>
      </c>
      <c r="R1197" s="119">
        <v>45678</v>
      </c>
      <c r="S1197" s="121">
        <v>45686</v>
      </c>
      <c r="T1197" s="117">
        <f t="shared" si="119"/>
        <v>45687</v>
      </c>
      <c r="U1197" s="117">
        <f t="shared" si="118"/>
        <v>45688</v>
      </c>
      <c r="V1197" s="117" t="str">
        <f>VLOOKUP(G1197,'[2]Seguimiento WOS RISE F080'!$H:$W,16,0)</f>
        <v>COMPLETA</v>
      </c>
      <c r="W1197" s="162" t="str">
        <f>VLOOKUP(G1197,'[2]Seguimiento WOS RISE F080'!$H:$V,15,0)</f>
        <v>SI</v>
      </c>
      <c r="X1197" s="291"/>
    </row>
    <row r="1198" spans="1:24" s="126" customFormat="1" ht="13" x14ac:dyDescent="0.2">
      <c r="A1198" s="120" t="str">
        <f t="shared" si="113"/>
        <v>F170-1S-MO-30-8-E4-K-X-APOUS271788</v>
      </c>
      <c r="B1198" s="61">
        <v>45677</v>
      </c>
      <c r="C1198" s="273" t="s">
        <v>2497</v>
      </c>
      <c r="D1198" s="109" t="s">
        <v>1923</v>
      </c>
      <c r="E1198" s="60" t="s">
        <v>87</v>
      </c>
      <c r="F1198" s="305" t="s">
        <v>2851</v>
      </c>
      <c r="G1198" s="9">
        <v>30851463</v>
      </c>
      <c r="H1198" s="108">
        <v>0</v>
      </c>
      <c r="I1198" s="287">
        <v>1</v>
      </c>
      <c r="J1198" s="111">
        <f>VLOOKUP(G1198,'[2]Seguimiento WOS RISE F080'!$H:$L,5,0)</f>
        <v>1</v>
      </c>
      <c r="K1198" s="116">
        <f>VLOOKUP(G1198,'[2]Seguimiento WOS RISE F080'!$H:$M,6,0)</f>
        <v>0</v>
      </c>
      <c r="L1198" s="116">
        <f>VLOOKUP(G1198,'[2]Seguimiento WOS RISE F080'!$H:$N,7,0)</f>
        <v>0</v>
      </c>
      <c r="M1198" s="116">
        <f>VLOOKUP(G1198,'[2]Seguimiento WOS RISE F080'!$H:$O,8,0)</f>
        <v>0</v>
      </c>
      <c r="N1198" s="125">
        <f t="shared" si="114"/>
        <v>0</v>
      </c>
      <c r="O1198" s="125">
        <f t="shared" si="115"/>
        <v>0</v>
      </c>
      <c r="P1198" s="269">
        <f>VLOOKUP(C1198,Sheet18!A:B,2,0)</f>
        <v>137.16</v>
      </c>
      <c r="Q1198" s="270">
        <f t="shared" si="116"/>
        <v>0</v>
      </c>
      <c r="R1198" s="119">
        <v>45678</v>
      </c>
      <c r="S1198" s="121">
        <v>45686</v>
      </c>
      <c r="T1198" s="117">
        <f t="shared" si="119"/>
        <v>45687</v>
      </c>
      <c r="U1198" s="117">
        <f t="shared" si="118"/>
        <v>45688</v>
      </c>
      <c r="V1198" s="117" t="str">
        <f>VLOOKUP(G1198,'[2]Seguimiento WOS RISE F080'!$H:$W,16,0)</f>
        <v>COMPLETA</v>
      </c>
      <c r="W1198" s="162" t="str">
        <f>VLOOKUP(G1198,'[2]Seguimiento WOS RISE F080'!$H:$V,15,0)</f>
        <v>SI</v>
      </c>
      <c r="X1198" s="291"/>
    </row>
    <row r="1199" spans="1:24" s="126" customFormat="1" ht="13" x14ac:dyDescent="0.2">
      <c r="A1199" s="120" t="str">
        <f t="shared" si="113"/>
        <v>F170-1S-HO-40-9-40-K-X-CPOUS271807</v>
      </c>
      <c r="B1199" s="61">
        <v>45677</v>
      </c>
      <c r="C1199" s="273" t="s">
        <v>2496</v>
      </c>
      <c r="D1199" s="109" t="s">
        <v>1923</v>
      </c>
      <c r="E1199" s="60" t="s">
        <v>87</v>
      </c>
      <c r="F1199" s="305" t="s">
        <v>2852</v>
      </c>
      <c r="G1199" s="9">
        <v>30851464</v>
      </c>
      <c r="H1199" s="108">
        <v>0</v>
      </c>
      <c r="I1199" s="287">
        <v>2</v>
      </c>
      <c r="J1199" s="111">
        <f>VLOOKUP(G1199,'[2]Seguimiento WOS RISE F080'!$H:$L,5,0)</f>
        <v>2</v>
      </c>
      <c r="K1199" s="116">
        <f>VLOOKUP(G1199,'[2]Seguimiento WOS RISE F080'!$H:$M,6,0)</f>
        <v>0</v>
      </c>
      <c r="L1199" s="116">
        <f>VLOOKUP(G1199,'[2]Seguimiento WOS RISE F080'!$H:$N,7,0)</f>
        <v>0</v>
      </c>
      <c r="M1199" s="116">
        <f>VLOOKUP(G1199,'[2]Seguimiento WOS RISE F080'!$H:$O,8,0)</f>
        <v>0</v>
      </c>
      <c r="N1199" s="125">
        <f t="shared" si="114"/>
        <v>0</v>
      </c>
      <c r="O1199" s="125">
        <f t="shared" si="115"/>
        <v>0</v>
      </c>
      <c r="P1199" s="269">
        <f>VLOOKUP(C1199,Sheet18!A:B,2,0)</f>
        <v>203.87</v>
      </c>
      <c r="Q1199" s="270">
        <f t="shared" si="116"/>
        <v>0</v>
      </c>
      <c r="R1199" s="119">
        <v>45678</v>
      </c>
      <c r="S1199" s="121">
        <v>45686</v>
      </c>
      <c r="T1199" s="117">
        <f t="shared" si="119"/>
        <v>45687</v>
      </c>
      <c r="U1199" s="117">
        <f t="shared" si="118"/>
        <v>45688</v>
      </c>
      <c r="V1199" s="117" t="str">
        <f>VLOOKUP(G1199,'[2]Seguimiento WOS RISE F080'!$H:$W,16,0)</f>
        <v>COMPLETA</v>
      </c>
      <c r="W1199" s="162" t="str">
        <f>VLOOKUP(G1199,'[2]Seguimiento WOS RISE F080'!$H:$V,15,0)</f>
        <v>SI</v>
      </c>
      <c r="X1199" s="291"/>
    </row>
    <row r="1200" spans="1:24" s="126" customFormat="1" ht="13" x14ac:dyDescent="0.2">
      <c r="A1200" s="120" t="str">
        <f t="shared" si="113"/>
        <v>F080-1S-HO-35-9-E2-K-X-CPOUS271988</v>
      </c>
      <c r="B1200" s="61">
        <v>45677</v>
      </c>
      <c r="C1200" s="273" t="s">
        <v>2753</v>
      </c>
      <c r="D1200" s="109" t="s">
        <v>1577</v>
      </c>
      <c r="E1200" s="60" t="s">
        <v>87</v>
      </c>
      <c r="F1200" s="305" t="s">
        <v>2853</v>
      </c>
      <c r="G1200" s="9">
        <v>30851465</v>
      </c>
      <c r="H1200" s="108">
        <v>0</v>
      </c>
      <c r="I1200" s="287">
        <v>1</v>
      </c>
      <c r="J1200" s="111">
        <f>VLOOKUP(G1200,'[2]Seguimiento WOS RISE F080'!$H:$L,5,0)</f>
        <v>1</v>
      </c>
      <c r="K1200" s="116">
        <f>VLOOKUP(G1200,'[2]Seguimiento WOS RISE F080'!$H:$M,6,0)</f>
        <v>0</v>
      </c>
      <c r="L1200" s="116">
        <f>VLOOKUP(G1200,'[2]Seguimiento WOS RISE F080'!$H:$N,7,0)</f>
        <v>0</v>
      </c>
      <c r="M1200" s="116">
        <f>VLOOKUP(G1200,'[2]Seguimiento WOS RISE F080'!$H:$O,8,0)</f>
        <v>0</v>
      </c>
      <c r="N1200" s="125">
        <f t="shared" si="114"/>
        <v>0</v>
      </c>
      <c r="O1200" s="125">
        <f t="shared" si="115"/>
        <v>0</v>
      </c>
      <c r="P1200" s="269">
        <f>VLOOKUP(C1200,Sheet18!A:B,2,0)</f>
        <v>106.21</v>
      </c>
      <c r="Q1200" s="270">
        <f t="shared" si="116"/>
        <v>0</v>
      </c>
      <c r="R1200" s="119">
        <v>45678</v>
      </c>
      <c r="S1200" s="121">
        <v>45686</v>
      </c>
      <c r="T1200" s="117">
        <f t="shared" si="119"/>
        <v>45687</v>
      </c>
      <c r="U1200" s="117">
        <f t="shared" si="118"/>
        <v>45688</v>
      </c>
      <c r="V1200" s="117" t="str">
        <f>VLOOKUP(G1200,'[2]Seguimiento WOS RISE F080'!$H:$W,16,0)</f>
        <v>COMPLETA</v>
      </c>
      <c r="W1200" s="162" t="str">
        <f>VLOOKUP(G1200,'[2]Seguimiento WOS RISE F080'!$H:$V,15,0)</f>
        <v>SI</v>
      </c>
      <c r="X1200" s="291"/>
    </row>
    <row r="1201" spans="1:24" s="126" customFormat="1" ht="50" x14ac:dyDescent="0.2">
      <c r="A1201" s="120" t="str">
        <f t="shared" si="113"/>
        <v>F170-1S-HO-30-9-40-K-F-CPOUS272142</v>
      </c>
      <c r="B1201" s="61">
        <v>45677</v>
      </c>
      <c r="C1201" s="273" t="s">
        <v>2768</v>
      </c>
      <c r="D1201" s="109" t="s">
        <v>1923</v>
      </c>
      <c r="E1201" s="60" t="s">
        <v>87</v>
      </c>
      <c r="F1201" s="305" t="s">
        <v>2855</v>
      </c>
      <c r="G1201" s="9">
        <v>30851468</v>
      </c>
      <c r="H1201" s="108">
        <v>0</v>
      </c>
      <c r="I1201" s="287">
        <v>9</v>
      </c>
      <c r="J1201" s="111">
        <f>VLOOKUP(G1201,'[2]Seguimiento WOS RISE F080'!$H:$L,5,0)</f>
        <v>9</v>
      </c>
      <c r="K1201" s="116">
        <f>VLOOKUP(G1201,'[2]Seguimiento WOS RISE F080'!$H:$M,6,0)</f>
        <v>0</v>
      </c>
      <c r="L1201" s="116">
        <f>VLOOKUP(G1201,'[2]Seguimiento WOS RISE F080'!$H:$N,7,0)</f>
        <v>0</v>
      </c>
      <c r="M1201" s="116">
        <f>VLOOKUP(G1201,'[2]Seguimiento WOS RISE F080'!$H:$O,8,0)</f>
        <v>0</v>
      </c>
      <c r="N1201" s="125">
        <f t="shared" si="114"/>
        <v>0</v>
      </c>
      <c r="O1201" s="125">
        <f t="shared" si="115"/>
        <v>0</v>
      </c>
      <c r="P1201" s="269">
        <f>VLOOKUP(C1201,Sheet18!A:B,2,0)</f>
        <v>210.5633</v>
      </c>
      <c r="Q1201" s="270">
        <f t="shared" si="116"/>
        <v>0</v>
      </c>
      <c r="R1201" s="119">
        <v>45678</v>
      </c>
      <c r="S1201" s="121">
        <v>45686</v>
      </c>
      <c r="T1201" s="117">
        <f t="shared" si="119"/>
        <v>45687</v>
      </c>
      <c r="U1201" s="117">
        <f t="shared" si="118"/>
        <v>45688</v>
      </c>
      <c r="V1201" s="117" t="str">
        <f>VLOOKUP(G1201,'[2]Seguimiento WOS RISE F080'!$H:$W,16,0)</f>
        <v>COMPLETA</v>
      </c>
      <c r="W1201" s="162" t="str">
        <f>VLOOKUP(G1201,'[2]Seguimiento WOS RISE F080'!$H:$V,15,0)</f>
        <v>SI</v>
      </c>
      <c r="X1201" s="291" t="s">
        <v>3032</v>
      </c>
    </row>
    <row r="1202" spans="1:24" s="126" customFormat="1" ht="20" x14ac:dyDescent="0.2">
      <c r="A1202" s="120" t="str">
        <f t="shared" si="113"/>
        <v>F080-1S-MO-30-8-40-K-X-CPOUS271525</v>
      </c>
      <c r="B1202" s="61">
        <v>45678</v>
      </c>
      <c r="C1202" s="362" t="s">
        <v>2300</v>
      </c>
      <c r="D1202" s="109" t="s">
        <v>1577</v>
      </c>
      <c r="E1202" s="60" t="s">
        <v>87</v>
      </c>
      <c r="F1202" s="305" t="s">
        <v>2915</v>
      </c>
      <c r="G1202" s="9">
        <v>30851536</v>
      </c>
      <c r="H1202" s="108">
        <v>0</v>
      </c>
      <c r="I1202" s="287">
        <v>14</v>
      </c>
      <c r="J1202" s="111">
        <f>VLOOKUP(G1202,'[2]Seguimiento WOS RISE F080'!$H:$L,5,0)</f>
        <v>14</v>
      </c>
      <c r="K1202" s="116">
        <f>VLOOKUP(G1202,'[2]Seguimiento WOS RISE F080'!$H:$M,6,0)</f>
        <v>0</v>
      </c>
      <c r="L1202" s="116">
        <f>VLOOKUP(G1202,'[2]Seguimiento WOS RISE F080'!$H:$N,7,0)</f>
        <v>0</v>
      </c>
      <c r="M1202" s="116">
        <f>VLOOKUP(G1202,'[2]Seguimiento WOS RISE F080'!$H:$O,8,0)</f>
        <v>0</v>
      </c>
      <c r="N1202" s="125">
        <f t="shared" si="114"/>
        <v>0</v>
      </c>
      <c r="O1202" s="125">
        <f t="shared" si="115"/>
        <v>0</v>
      </c>
      <c r="P1202" s="269">
        <f>VLOOKUP(C1202,Sheet18!A:B,2,0)</f>
        <v>104.03</v>
      </c>
      <c r="Q1202" s="270">
        <f t="shared" si="116"/>
        <v>0</v>
      </c>
      <c r="R1202" s="119">
        <v>45680</v>
      </c>
      <c r="S1202" s="121">
        <v>45686</v>
      </c>
      <c r="T1202" s="117">
        <f t="shared" si="119"/>
        <v>45687</v>
      </c>
      <c r="U1202" s="117">
        <f t="shared" si="118"/>
        <v>45688</v>
      </c>
      <c r="V1202" s="117" t="str">
        <f>VLOOKUP(G1202,'[2]Seguimiento WOS RISE F080'!$H:$W,16,0)</f>
        <v>COMPLETA</v>
      </c>
      <c r="W1202" s="162" t="str">
        <f>VLOOKUP(G1202,'[2]Seguimiento WOS RISE F080'!$H:$V,15,0)</f>
        <v>SI</v>
      </c>
      <c r="X1202" s="291" t="s">
        <v>604</v>
      </c>
    </row>
    <row r="1203" spans="1:24" s="126" customFormat="1" ht="13" x14ac:dyDescent="0.2">
      <c r="A1203" s="120" t="str">
        <f t="shared" si="113"/>
        <v>F080-1S-MO-30-8-60-K-H-CPOUS271766</v>
      </c>
      <c r="B1203" s="61">
        <v>45678</v>
      </c>
      <c r="C1203" s="362" t="s">
        <v>2301</v>
      </c>
      <c r="D1203" s="109" t="s">
        <v>1577</v>
      </c>
      <c r="E1203" s="60" t="s">
        <v>87</v>
      </c>
      <c r="F1203" s="305" t="s">
        <v>2916</v>
      </c>
      <c r="G1203" s="9">
        <v>30851538</v>
      </c>
      <c r="H1203" s="108">
        <v>0</v>
      </c>
      <c r="I1203" s="287">
        <v>4</v>
      </c>
      <c r="J1203" s="111">
        <f>VLOOKUP(G1203,'[2]Seguimiento WOS RISE F080'!$H:$L,5,0)</f>
        <v>4</v>
      </c>
      <c r="K1203" s="116">
        <f>VLOOKUP(G1203,'[2]Seguimiento WOS RISE F080'!$H:$M,6,0)</f>
        <v>0</v>
      </c>
      <c r="L1203" s="116">
        <f>VLOOKUP(G1203,'[2]Seguimiento WOS RISE F080'!$H:$N,7,0)</f>
        <v>0</v>
      </c>
      <c r="M1203" s="116">
        <f>VLOOKUP(G1203,'[2]Seguimiento WOS RISE F080'!$H:$O,8,0)</f>
        <v>0</v>
      </c>
      <c r="N1203" s="125">
        <f t="shared" si="114"/>
        <v>0</v>
      </c>
      <c r="O1203" s="125">
        <f t="shared" si="115"/>
        <v>0</v>
      </c>
      <c r="P1203" s="269">
        <f>VLOOKUP(C1203,Sheet18!A:B,2,0)</f>
        <v>105.47</v>
      </c>
      <c r="Q1203" s="270">
        <f t="shared" si="116"/>
        <v>0</v>
      </c>
      <c r="R1203" s="119">
        <v>45680</v>
      </c>
      <c r="S1203" s="119">
        <v>45686</v>
      </c>
      <c r="T1203" s="117">
        <f t="shared" si="119"/>
        <v>45687</v>
      </c>
      <c r="U1203" s="117">
        <f t="shared" si="118"/>
        <v>45688</v>
      </c>
      <c r="V1203" s="117" t="str">
        <f>VLOOKUP(G1203,'[2]Seguimiento WOS RISE F080'!$H:$W,16,0)</f>
        <v>COMPLETA</v>
      </c>
      <c r="W1203" s="162" t="str">
        <f>VLOOKUP(G1203,'[2]Seguimiento WOS RISE F080'!$H:$V,15,0)</f>
        <v>SI</v>
      </c>
      <c r="X1203" s="291"/>
    </row>
    <row r="1204" spans="1:24" s="126" customFormat="1" ht="13" x14ac:dyDescent="0.2">
      <c r="A1204" s="120" t="str">
        <f t="shared" si="113"/>
        <v>F080-1S-HO-40-8-40-S-X-CPOUS271821</v>
      </c>
      <c r="B1204" s="61">
        <v>45678</v>
      </c>
      <c r="C1204" s="362" t="s">
        <v>2292</v>
      </c>
      <c r="D1204" s="109" t="s">
        <v>1577</v>
      </c>
      <c r="E1204" s="60" t="s">
        <v>87</v>
      </c>
      <c r="F1204" s="305" t="s">
        <v>2917</v>
      </c>
      <c r="G1204" s="9">
        <v>30851539</v>
      </c>
      <c r="H1204" s="108">
        <v>0</v>
      </c>
      <c r="I1204" s="287">
        <v>3</v>
      </c>
      <c r="J1204" s="111">
        <f>VLOOKUP(G1204,'[2]Seguimiento WOS RISE F080'!$H:$L,5,0)</f>
        <v>3</v>
      </c>
      <c r="K1204" s="116">
        <f>VLOOKUP(G1204,'[2]Seguimiento WOS RISE F080'!$H:$M,6,0)</f>
        <v>0</v>
      </c>
      <c r="L1204" s="116">
        <f>VLOOKUP(G1204,'[2]Seguimiento WOS RISE F080'!$H:$N,7,0)</f>
        <v>0</v>
      </c>
      <c r="M1204" s="116">
        <f>VLOOKUP(G1204,'[2]Seguimiento WOS RISE F080'!$H:$O,8,0)</f>
        <v>0</v>
      </c>
      <c r="N1204" s="125">
        <f t="shared" si="114"/>
        <v>0</v>
      </c>
      <c r="O1204" s="125">
        <f t="shared" si="115"/>
        <v>0</v>
      </c>
      <c r="P1204" s="269">
        <f>VLOOKUP(C1204,Sheet18!A:B,2,0)</f>
        <v>104.03</v>
      </c>
      <c r="Q1204" s="270">
        <f t="shared" si="116"/>
        <v>0</v>
      </c>
      <c r="R1204" s="119">
        <v>45680</v>
      </c>
      <c r="S1204" s="119">
        <v>45686</v>
      </c>
      <c r="T1204" s="117">
        <f t="shared" si="119"/>
        <v>45687</v>
      </c>
      <c r="U1204" s="117">
        <f t="shared" si="118"/>
        <v>45688</v>
      </c>
      <c r="V1204" s="117" t="str">
        <f>VLOOKUP(G1204,'[2]Seguimiento WOS RISE F080'!$H:$W,16,0)</f>
        <v>COMPLETA</v>
      </c>
      <c r="W1204" s="162" t="str">
        <f>VLOOKUP(G1204,'[2]Seguimiento WOS RISE F080'!$H:$V,15,0)</f>
        <v>SI</v>
      </c>
      <c r="X1204" s="291"/>
    </row>
    <row r="1205" spans="1:24" s="126" customFormat="1" ht="13" x14ac:dyDescent="0.2">
      <c r="A1205" s="120" t="str">
        <f t="shared" si="113"/>
        <v>F080-1S-MO-27-9-40-K-X-CPOUS271887</v>
      </c>
      <c r="B1205" s="61">
        <v>45678</v>
      </c>
      <c r="C1205" s="362" t="s">
        <v>2759</v>
      </c>
      <c r="D1205" s="109" t="s">
        <v>1577</v>
      </c>
      <c r="E1205" s="60" t="s">
        <v>87</v>
      </c>
      <c r="F1205" s="305" t="s">
        <v>2918</v>
      </c>
      <c r="G1205" s="9">
        <v>30851540</v>
      </c>
      <c r="H1205" s="108">
        <v>0</v>
      </c>
      <c r="I1205" s="287">
        <v>10</v>
      </c>
      <c r="J1205" s="111">
        <f>VLOOKUP(G1205,'[2]Seguimiento WOS RISE F080'!$H:$L,5,0)</f>
        <v>10</v>
      </c>
      <c r="K1205" s="116">
        <f>VLOOKUP(G1205,'[2]Seguimiento WOS RISE F080'!$H:$M,6,0)</f>
        <v>0</v>
      </c>
      <c r="L1205" s="116">
        <f>VLOOKUP(G1205,'[2]Seguimiento WOS RISE F080'!$H:$N,7,0)</f>
        <v>0</v>
      </c>
      <c r="M1205" s="116">
        <f>VLOOKUP(G1205,'[2]Seguimiento WOS RISE F080'!$H:$O,8,0)</f>
        <v>0</v>
      </c>
      <c r="N1205" s="125">
        <f t="shared" si="114"/>
        <v>0</v>
      </c>
      <c r="O1205" s="125">
        <f t="shared" si="115"/>
        <v>0</v>
      </c>
      <c r="P1205" s="269">
        <f>VLOOKUP(C1205,Sheet18!A:B,2,0)</f>
        <v>107.99</v>
      </c>
      <c r="Q1205" s="270">
        <f t="shared" si="116"/>
        <v>0</v>
      </c>
      <c r="R1205" s="119">
        <v>45680</v>
      </c>
      <c r="S1205" s="119">
        <v>45686</v>
      </c>
      <c r="T1205" s="117">
        <f t="shared" si="119"/>
        <v>45687</v>
      </c>
      <c r="U1205" s="117">
        <f t="shared" si="118"/>
        <v>45688</v>
      </c>
      <c r="V1205" s="117" t="str">
        <f>VLOOKUP(G1205,'[2]Seguimiento WOS RISE F080'!$H:$W,16,0)</f>
        <v>COMPLETA</v>
      </c>
      <c r="W1205" s="162" t="str">
        <f>VLOOKUP(G1205,'[2]Seguimiento WOS RISE F080'!$H:$V,15,0)</f>
        <v>SI</v>
      </c>
      <c r="X1205" s="291"/>
    </row>
    <row r="1206" spans="1:24" s="126" customFormat="1" ht="20" x14ac:dyDescent="0.2">
      <c r="A1206" s="120" t="str">
        <f t="shared" si="113"/>
        <v>F170-2H-MO-35-8-40-W-X-CPOUS271027</v>
      </c>
      <c r="B1206" s="61">
        <v>45679</v>
      </c>
      <c r="C1206" s="362" t="s">
        <v>2346</v>
      </c>
      <c r="D1206" s="109" t="s">
        <v>2386</v>
      </c>
      <c r="E1206" s="60" t="s">
        <v>87</v>
      </c>
      <c r="F1206" s="305" t="s">
        <v>2920</v>
      </c>
      <c r="G1206" s="9">
        <v>30851542</v>
      </c>
      <c r="H1206" s="108">
        <v>0</v>
      </c>
      <c r="I1206" s="287">
        <v>4</v>
      </c>
      <c r="J1206" s="111">
        <f>VLOOKUP(G1206,'[2]Seguimiento WOS RISE F080'!$H:$L,5,0)</f>
        <v>4</v>
      </c>
      <c r="K1206" s="116">
        <f>VLOOKUP(G1206,'[2]Seguimiento WOS RISE F080'!$H:$M,6,0)</f>
        <v>0</v>
      </c>
      <c r="L1206" s="116">
        <f>VLOOKUP(G1206,'[2]Seguimiento WOS RISE F080'!$H:$N,7,0)</f>
        <v>0</v>
      </c>
      <c r="M1206" s="116">
        <f>VLOOKUP(G1206,'[2]Seguimiento WOS RISE F080'!$H:$O,8,0)</f>
        <v>0</v>
      </c>
      <c r="N1206" s="125">
        <f t="shared" si="114"/>
        <v>0</v>
      </c>
      <c r="O1206" s="125">
        <f t="shared" si="115"/>
        <v>0</v>
      </c>
      <c r="P1206" s="269">
        <f>VLOOKUP(C1206,Sheet18!A:B,2,0)</f>
        <v>389.18</v>
      </c>
      <c r="Q1206" s="270">
        <f t="shared" si="116"/>
        <v>0</v>
      </c>
      <c r="R1206" s="119">
        <v>45680</v>
      </c>
      <c r="S1206" s="121">
        <v>45686</v>
      </c>
      <c r="T1206" s="117">
        <f t="shared" si="119"/>
        <v>45687</v>
      </c>
      <c r="U1206" s="117">
        <f t="shared" si="118"/>
        <v>45688</v>
      </c>
      <c r="V1206" s="117" t="str">
        <f>VLOOKUP(G1206,'[2]Seguimiento WOS RISE F080'!$H:$W,16,0)</f>
        <v>COMPLETA</v>
      </c>
      <c r="W1206" s="162" t="str">
        <f>VLOOKUP(G1206,'[2]Seguimiento WOS RISE F080'!$H:$V,15,0)</f>
        <v>SI</v>
      </c>
      <c r="X1206" s="291" t="s">
        <v>571</v>
      </c>
    </row>
    <row r="1207" spans="1:24" s="126" customFormat="1" ht="13" x14ac:dyDescent="0.2">
      <c r="A1207" s="120" t="str">
        <f t="shared" si="113"/>
        <v>F170-1S-HO-40-9-05-W-X-APOUS271708</v>
      </c>
      <c r="B1207" s="61">
        <v>45679</v>
      </c>
      <c r="C1207" s="362" t="s">
        <v>2336</v>
      </c>
      <c r="D1207" s="109" t="s">
        <v>1923</v>
      </c>
      <c r="E1207" s="60" t="s">
        <v>87</v>
      </c>
      <c r="F1207" s="305" t="s">
        <v>2921</v>
      </c>
      <c r="G1207" s="9">
        <v>30851544</v>
      </c>
      <c r="H1207" s="108">
        <v>0</v>
      </c>
      <c r="I1207" s="287">
        <v>4</v>
      </c>
      <c r="J1207" s="111">
        <f>VLOOKUP(G1207,'[2]Seguimiento WOS RISE F080'!$H:$L,5,0)</f>
        <v>4</v>
      </c>
      <c r="K1207" s="116">
        <f>VLOOKUP(G1207,'[2]Seguimiento WOS RISE F080'!$H:$M,6,0)</f>
        <v>0</v>
      </c>
      <c r="L1207" s="116">
        <f>VLOOKUP(G1207,'[2]Seguimiento WOS RISE F080'!$H:$N,7,0)</f>
        <v>0</v>
      </c>
      <c r="M1207" s="116">
        <f>VLOOKUP(G1207,'[2]Seguimiento WOS RISE F080'!$H:$O,8,0)</f>
        <v>0</v>
      </c>
      <c r="N1207" s="125">
        <f t="shared" si="114"/>
        <v>0</v>
      </c>
      <c r="O1207" s="125">
        <f t="shared" si="115"/>
        <v>0</v>
      </c>
      <c r="P1207" s="269">
        <f>VLOOKUP(C1207,Sheet18!A:B,2,0)</f>
        <v>137.75</v>
      </c>
      <c r="Q1207" s="270">
        <f t="shared" si="116"/>
        <v>0</v>
      </c>
      <c r="R1207" s="119">
        <v>45680</v>
      </c>
      <c r="S1207" s="119">
        <v>45686</v>
      </c>
      <c r="T1207" s="117">
        <f t="shared" si="119"/>
        <v>45687</v>
      </c>
      <c r="U1207" s="117">
        <f t="shared" si="118"/>
        <v>45688</v>
      </c>
      <c r="V1207" s="117" t="str">
        <f>VLOOKUP(G1207,'[2]Seguimiento WOS RISE F080'!$H:$W,16,0)</f>
        <v>COMPLETA</v>
      </c>
      <c r="W1207" s="162" t="str">
        <f>VLOOKUP(G1207,'[2]Seguimiento WOS RISE F080'!$H:$V,15,0)</f>
        <v>SI</v>
      </c>
      <c r="X1207" s="291"/>
    </row>
    <row r="1208" spans="1:24" s="126" customFormat="1" ht="13" x14ac:dyDescent="0.2">
      <c r="A1208" s="120" t="str">
        <f t="shared" si="113"/>
        <v>F170-1S-HO-40-9-05-W-X-CPOUS271708</v>
      </c>
      <c r="B1208" s="61">
        <v>45679</v>
      </c>
      <c r="C1208" s="362" t="s">
        <v>2337</v>
      </c>
      <c r="D1208" s="109" t="s">
        <v>1923</v>
      </c>
      <c r="E1208" s="60" t="s">
        <v>87</v>
      </c>
      <c r="F1208" s="305" t="s">
        <v>2921</v>
      </c>
      <c r="G1208" s="9">
        <v>30851545</v>
      </c>
      <c r="H1208" s="108">
        <v>0</v>
      </c>
      <c r="I1208" s="287">
        <v>6</v>
      </c>
      <c r="J1208" s="111">
        <f>VLOOKUP(G1208,'[2]Seguimiento WOS RISE F080'!$H:$L,5,0)</f>
        <v>6</v>
      </c>
      <c r="K1208" s="116">
        <f>VLOOKUP(G1208,'[2]Seguimiento WOS RISE F080'!$H:$M,6,0)</f>
        <v>0</v>
      </c>
      <c r="L1208" s="116">
        <f>VLOOKUP(G1208,'[2]Seguimiento WOS RISE F080'!$H:$N,7,0)</f>
        <v>0</v>
      </c>
      <c r="M1208" s="116">
        <f>VLOOKUP(G1208,'[2]Seguimiento WOS RISE F080'!$H:$O,8,0)</f>
        <v>0</v>
      </c>
      <c r="N1208" s="125">
        <f t="shared" si="114"/>
        <v>0</v>
      </c>
      <c r="O1208" s="125">
        <f t="shared" si="115"/>
        <v>0</v>
      </c>
      <c r="P1208" s="269">
        <f>VLOOKUP(C1208,Sheet18!A:B,2,0)</f>
        <v>182.85</v>
      </c>
      <c r="Q1208" s="270">
        <f t="shared" si="116"/>
        <v>0</v>
      </c>
      <c r="R1208" s="119">
        <v>45680</v>
      </c>
      <c r="S1208" s="119">
        <v>45686</v>
      </c>
      <c r="T1208" s="117">
        <f t="shared" si="119"/>
        <v>45687</v>
      </c>
      <c r="U1208" s="117">
        <f t="shared" si="118"/>
        <v>45688</v>
      </c>
      <c r="V1208" s="117" t="str">
        <f>VLOOKUP(G1208,'[2]Seguimiento WOS RISE F080'!$H:$W,16,0)</f>
        <v>COMPLETA</v>
      </c>
      <c r="W1208" s="162" t="str">
        <f>VLOOKUP(G1208,'[2]Seguimiento WOS RISE F080'!$H:$V,15,0)</f>
        <v>SI</v>
      </c>
      <c r="X1208" s="291"/>
    </row>
    <row r="1209" spans="1:24" s="126" customFormat="1" ht="13" x14ac:dyDescent="0.2">
      <c r="A1209" s="120" t="str">
        <f t="shared" si="113"/>
        <v>F080-1S-HO-40-8-20-Z-X-CPOUS271817</v>
      </c>
      <c r="B1209" s="61">
        <v>45679</v>
      </c>
      <c r="C1209" s="362" t="s">
        <v>2486</v>
      </c>
      <c r="D1209" s="109" t="s">
        <v>1577</v>
      </c>
      <c r="E1209" s="60" t="s">
        <v>87</v>
      </c>
      <c r="F1209" s="305" t="s">
        <v>2563</v>
      </c>
      <c r="G1209" s="9">
        <v>30851546</v>
      </c>
      <c r="H1209" s="108">
        <v>0</v>
      </c>
      <c r="I1209" s="287">
        <v>3</v>
      </c>
      <c r="J1209" s="111">
        <f>VLOOKUP(G1209,'[2]Seguimiento WOS RISE F080'!$H:$L,5,0)</f>
        <v>3</v>
      </c>
      <c r="K1209" s="116">
        <f>VLOOKUP(G1209,'[2]Seguimiento WOS RISE F080'!$H:$M,6,0)</f>
        <v>0</v>
      </c>
      <c r="L1209" s="116">
        <f>VLOOKUP(G1209,'[2]Seguimiento WOS RISE F080'!$H:$N,7,0)</f>
        <v>0</v>
      </c>
      <c r="M1209" s="116">
        <f>VLOOKUP(G1209,'[2]Seguimiento WOS RISE F080'!$H:$O,8,0)</f>
        <v>0</v>
      </c>
      <c r="N1209" s="125">
        <f t="shared" si="114"/>
        <v>0</v>
      </c>
      <c r="O1209" s="125">
        <f t="shared" si="115"/>
        <v>0</v>
      </c>
      <c r="P1209" s="269">
        <f>VLOOKUP(C1209,Sheet18!A:B,2,0)</f>
        <v>98.64</v>
      </c>
      <c r="Q1209" s="270">
        <f t="shared" si="116"/>
        <v>0</v>
      </c>
      <c r="R1209" s="119">
        <v>45680</v>
      </c>
      <c r="S1209" s="119">
        <v>45686</v>
      </c>
      <c r="T1209" s="117">
        <f t="shared" si="119"/>
        <v>45687</v>
      </c>
      <c r="U1209" s="117">
        <f t="shared" si="118"/>
        <v>45688</v>
      </c>
      <c r="V1209" s="117" t="str">
        <f>VLOOKUP(G1209,'[2]Seguimiento WOS RISE F080'!$H:$W,16,0)</f>
        <v>COMPLETA</v>
      </c>
      <c r="W1209" s="162" t="str">
        <f>VLOOKUP(G1209,'[2]Seguimiento WOS RISE F080'!$H:$V,15,0)</f>
        <v>SI</v>
      </c>
      <c r="X1209" s="291"/>
    </row>
    <row r="1210" spans="1:24" s="126" customFormat="1" ht="13" x14ac:dyDescent="0.2">
      <c r="A1210" s="120" t="str">
        <f t="shared" si="113"/>
        <v>F080-1S-HO-30-9-E2-Z-X-CPOUS272030</v>
      </c>
      <c r="B1210" s="61">
        <v>45679</v>
      </c>
      <c r="C1210" s="362" t="s">
        <v>2751</v>
      </c>
      <c r="D1210" s="109" t="s">
        <v>1577</v>
      </c>
      <c r="E1210" s="60" t="s">
        <v>87</v>
      </c>
      <c r="F1210" s="305" t="s">
        <v>2922</v>
      </c>
      <c r="G1210" s="9">
        <v>30851547</v>
      </c>
      <c r="H1210" s="108">
        <v>0</v>
      </c>
      <c r="I1210" s="287">
        <v>2</v>
      </c>
      <c r="J1210" s="111">
        <f>VLOOKUP(G1210,'[2]Seguimiento WOS RISE F080'!$H:$L,5,0)</f>
        <v>2</v>
      </c>
      <c r="K1210" s="116">
        <f>VLOOKUP(G1210,'[2]Seguimiento WOS RISE F080'!$H:$M,6,0)</f>
        <v>0</v>
      </c>
      <c r="L1210" s="116">
        <f>VLOOKUP(G1210,'[2]Seguimiento WOS RISE F080'!$H:$N,7,0)</f>
        <v>0</v>
      </c>
      <c r="M1210" s="116">
        <f>VLOOKUP(G1210,'[2]Seguimiento WOS RISE F080'!$H:$O,8,0)</f>
        <v>0</v>
      </c>
      <c r="N1210" s="125">
        <f t="shared" si="114"/>
        <v>0</v>
      </c>
      <c r="O1210" s="125">
        <f t="shared" si="115"/>
        <v>0</v>
      </c>
      <c r="P1210" s="269">
        <f>VLOOKUP(C1210,Sheet18!A:B,2,0)</f>
        <v>103.38</v>
      </c>
      <c r="Q1210" s="270">
        <f t="shared" si="116"/>
        <v>0</v>
      </c>
      <c r="R1210" s="119">
        <v>45680</v>
      </c>
      <c r="S1210" s="119">
        <v>45686</v>
      </c>
      <c r="T1210" s="117">
        <f t="shared" si="119"/>
        <v>45687</v>
      </c>
      <c r="U1210" s="117">
        <f t="shared" si="118"/>
        <v>45688</v>
      </c>
      <c r="V1210" s="117" t="str">
        <f>VLOOKUP(G1210,'[2]Seguimiento WOS RISE F080'!$H:$W,16,0)</f>
        <v>COMPLETA</v>
      </c>
      <c r="W1210" s="162" t="str">
        <f>VLOOKUP(G1210,'[2]Seguimiento WOS RISE F080'!$H:$V,15,0)</f>
        <v>SI</v>
      </c>
      <c r="X1210" s="291"/>
    </row>
    <row r="1211" spans="1:24" s="126" customFormat="1" ht="20" x14ac:dyDescent="0.2">
      <c r="A1211" s="120" t="str">
        <f t="shared" si="113"/>
        <v>F080-1S-HO-30-9-E2-Z-X-CPOUS272032</v>
      </c>
      <c r="B1211" s="61">
        <v>45679</v>
      </c>
      <c r="C1211" s="362" t="s">
        <v>2751</v>
      </c>
      <c r="D1211" s="109" t="s">
        <v>1577</v>
      </c>
      <c r="E1211" s="60" t="s">
        <v>87</v>
      </c>
      <c r="F1211" s="305" t="s">
        <v>2924</v>
      </c>
      <c r="G1211" s="9">
        <v>30851549</v>
      </c>
      <c r="H1211" s="108">
        <v>0</v>
      </c>
      <c r="I1211" s="287">
        <v>2</v>
      </c>
      <c r="J1211" s="111">
        <f>VLOOKUP(G1211,'[2]Seguimiento WOS RISE F080'!$H:$L,5,0)</f>
        <v>2</v>
      </c>
      <c r="K1211" s="116">
        <f>VLOOKUP(G1211,'[2]Seguimiento WOS RISE F080'!$H:$M,6,0)</f>
        <v>0</v>
      </c>
      <c r="L1211" s="116">
        <f>VLOOKUP(G1211,'[2]Seguimiento WOS RISE F080'!$H:$N,7,0)</f>
        <v>0</v>
      </c>
      <c r="M1211" s="116">
        <f>VLOOKUP(G1211,'[2]Seguimiento WOS RISE F080'!$H:$O,8,0)</f>
        <v>0</v>
      </c>
      <c r="N1211" s="125">
        <f t="shared" si="114"/>
        <v>0</v>
      </c>
      <c r="O1211" s="125">
        <f t="shared" si="115"/>
        <v>0</v>
      </c>
      <c r="P1211" s="269">
        <f>VLOOKUP(C1211,Sheet18!A:B,2,0)</f>
        <v>103.38</v>
      </c>
      <c r="Q1211" s="270">
        <f t="shared" si="116"/>
        <v>0</v>
      </c>
      <c r="R1211" s="119">
        <v>45680</v>
      </c>
      <c r="S1211" s="119">
        <v>45686</v>
      </c>
      <c r="T1211" s="117">
        <f t="shared" si="119"/>
        <v>45687</v>
      </c>
      <c r="U1211" s="117">
        <f t="shared" si="118"/>
        <v>45688</v>
      </c>
      <c r="V1211" s="117" t="str">
        <f>VLOOKUP(G1211,'[2]Seguimiento WOS RISE F080'!$H:$W,16,0)</f>
        <v>COMPLETA</v>
      </c>
      <c r="W1211" s="162" t="str">
        <f>VLOOKUP(G1211,'[2]Seguimiento WOS RISE F080'!$H:$V,15,0)</f>
        <v>SI</v>
      </c>
      <c r="X1211" s="291" t="s">
        <v>571</v>
      </c>
    </row>
  </sheetData>
  <autoFilter ref="A1:AC1211" xr:uid="{1A5D3BA7-AFE3-44D4-9541-AFC5B6171BEC}"/>
  <conditionalFormatting sqref="G1">
    <cfRule type="duplicateValues" dxfId="25" priority="2"/>
  </conditionalFormatting>
  <conditionalFormatting sqref="G2:G1099">
    <cfRule type="duplicateValues" dxfId="24" priority="4"/>
    <cfRule type="duplicateValues" dxfId="23" priority="6"/>
  </conditionalFormatting>
  <conditionalFormatting sqref="H1:H1098">
    <cfRule type="cellIs" dxfId="22" priority="3" operator="notEqual">
      <formula>0</formula>
    </cfRule>
  </conditionalFormatting>
  <conditionalFormatting sqref="H1100:H1211">
    <cfRule type="cellIs" dxfId="21" priority="1" operator="greater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54F0-1126-4E79-B9E9-C2C9A9C83410}">
  <sheetPr filterMode="1"/>
  <dimension ref="A1:AZ38"/>
  <sheetViews>
    <sheetView topLeftCell="E1" workbookViewId="0">
      <selection activeCell="K47" sqref="K47"/>
    </sheetView>
  </sheetViews>
  <sheetFormatPr defaultRowHeight="14.5" x14ac:dyDescent="0.35"/>
  <cols>
    <col min="3" max="3" width="31.1796875" customWidth="1"/>
    <col min="4" max="4" width="19.453125" customWidth="1"/>
    <col min="6" max="6" width="23.26953125" bestFit="1" customWidth="1"/>
    <col min="10" max="10" width="7.7265625" customWidth="1"/>
    <col min="22" max="22" width="11.54296875" customWidth="1"/>
    <col min="23" max="23" width="9.1796875" customWidth="1"/>
    <col min="24" max="24" width="23.81640625" hidden="1" customWidth="1"/>
    <col min="25" max="27" width="0" hidden="1" customWidth="1"/>
    <col min="28" max="28" width="7.54296875" customWidth="1"/>
    <col min="29" max="29" width="33.81640625" customWidth="1"/>
  </cols>
  <sheetData>
    <row r="1" spans="1:29" ht="21.5" thickBot="1" x14ac:dyDescent="0.4">
      <c r="A1" s="111" t="s">
        <v>765</v>
      </c>
      <c r="B1" s="111" t="s">
        <v>15</v>
      </c>
      <c r="C1" s="111" t="s">
        <v>1</v>
      </c>
      <c r="D1" s="111" t="s">
        <v>182</v>
      </c>
      <c r="E1" s="111" t="s">
        <v>86</v>
      </c>
      <c r="F1" s="111" t="s">
        <v>97</v>
      </c>
      <c r="G1" s="111" t="s">
        <v>16</v>
      </c>
      <c r="H1" s="111" t="s">
        <v>1647</v>
      </c>
      <c r="I1" s="112" t="s">
        <v>99</v>
      </c>
      <c r="J1" s="73" t="s">
        <v>291</v>
      </c>
      <c r="K1" s="73" t="s">
        <v>292</v>
      </c>
      <c r="L1" s="73" t="s">
        <v>293</v>
      </c>
      <c r="M1" s="74" t="s">
        <v>294</v>
      </c>
      <c r="N1" s="113" t="s">
        <v>251</v>
      </c>
      <c r="O1" s="113" t="s">
        <v>1021</v>
      </c>
      <c r="P1" s="113" t="s">
        <v>1019</v>
      </c>
      <c r="Q1" s="113" t="s">
        <v>1020</v>
      </c>
      <c r="R1" s="114" t="s">
        <v>185</v>
      </c>
      <c r="S1" s="114" t="s">
        <v>2603</v>
      </c>
      <c r="T1" s="114" t="s">
        <v>183</v>
      </c>
      <c r="U1" s="114" t="s">
        <v>184</v>
      </c>
      <c r="V1" s="114" t="s">
        <v>848</v>
      </c>
      <c r="W1" s="114" t="s">
        <v>562</v>
      </c>
      <c r="X1" s="114" t="s">
        <v>2866</v>
      </c>
      <c r="Y1" s="114" t="s">
        <v>1970</v>
      </c>
      <c r="Z1" s="114" t="s">
        <v>358</v>
      </c>
      <c r="AA1" s="114" t="s">
        <v>1120</v>
      </c>
      <c r="AB1" s="114" t="s">
        <v>1022</v>
      </c>
      <c r="AC1" s="114" t="s">
        <v>17</v>
      </c>
    </row>
    <row r="2" spans="1:29" s="126" customFormat="1" ht="10.5" hidden="1" x14ac:dyDescent="0.2">
      <c r="A2" s="276" t="str">
        <f t="shared" ref="A2:A26" si="0">CONCATENATE(C2,F2)</f>
        <v>L50-E-12-10-50-80-MULT-ASYMPOUS270753</v>
      </c>
      <c r="B2" s="364">
        <v>45621</v>
      </c>
      <c r="C2" s="276" t="s">
        <v>1596</v>
      </c>
      <c r="D2" s="278" t="s">
        <v>362</v>
      </c>
      <c r="E2" s="279" t="s">
        <v>87</v>
      </c>
      <c r="F2" s="279" t="s">
        <v>1597</v>
      </c>
      <c r="G2" s="279">
        <v>30850727</v>
      </c>
      <c r="H2" s="183">
        <v>0</v>
      </c>
      <c r="I2" s="280">
        <v>4</v>
      </c>
      <c r="J2" s="111">
        <f>VLOOKUP(G2,'[2]Seguimiento WOS TROV'!$H:$L,5,0)</f>
        <v>0</v>
      </c>
      <c r="K2" s="116">
        <f>VLOOKUP(G2,'[2]Seguimiento WOS TROV'!$H:$M,6,0)</f>
        <v>3</v>
      </c>
      <c r="L2" s="116">
        <f>VLOOKUP(G2,'[2]Seguimiento WOS TROV'!$H:$N,7,0)</f>
        <v>1</v>
      </c>
      <c r="M2" s="116">
        <f>VLOOKUP(G2,'[2]Seguimiento WOS TROV'!$H:$O,8,0)</f>
        <v>0</v>
      </c>
      <c r="N2" s="297">
        <f t="shared" ref="N2:N26" si="1">J2-I2</f>
        <v>-4</v>
      </c>
      <c r="O2" s="281">
        <f t="shared" ref="O2:O26" si="2">+N2*-1</f>
        <v>4</v>
      </c>
      <c r="P2" s="269">
        <v>48.6</v>
      </c>
      <c r="Q2" s="270">
        <f t="shared" ref="Q2:Q26" si="3">+P2*O2</f>
        <v>194.4</v>
      </c>
      <c r="R2" s="383" t="s">
        <v>2830</v>
      </c>
      <c r="S2" s="119">
        <v>45695</v>
      </c>
      <c r="T2" s="282">
        <f t="shared" ref="T2:U26" si="4">WORKDAY(S2,1)</f>
        <v>45698</v>
      </c>
      <c r="U2" s="282">
        <f t="shared" si="4"/>
        <v>45699</v>
      </c>
      <c r="V2" s="117" t="s">
        <v>560</v>
      </c>
      <c r="W2" s="162" t="s">
        <v>561</v>
      </c>
      <c r="X2" s="162" t="s">
        <v>561</v>
      </c>
      <c r="Y2" s="162" t="e">
        <f>VLOOKUP(G2,[4]Sheet14!$A:$A,1,0)</f>
        <v>#N/A</v>
      </c>
      <c r="Z2" s="108" t="e">
        <f>VLOOKUP(G2,#REF!,1,0)</f>
        <v>#REF!</v>
      </c>
      <c r="AA2" s="108"/>
      <c r="AB2" s="110"/>
      <c r="AC2" s="118" t="s">
        <v>2828</v>
      </c>
    </row>
    <row r="3" spans="1:29" s="126" customFormat="1" ht="10.5" hidden="1" x14ac:dyDescent="0.2">
      <c r="A3" s="120" t="str">
        <f t="shared" si="0"/>
        <v>L35-I-48-06-35-80-MULT-120POUS270581</v>
      </c>
      <c r="B3" s="121">
        <v>45582</v>
      </c>
      <c r="C3" s="120" t="s">
        <v>518</v>
      </c>
      <c r="D3" s="278" t="s">
        <v>364</v>
      </c>
      <c r="E3" s="108" t="s">
        <v>87</v>
      </c>
      <c r="F3" s="108" t="s">
        <v>958</v>
      </c>
      <c r="G3" s="108">
        <v>30850415</v>
      </c>
      <c r="H3" s="183">
        <v>0</v>
      </c>
      <c r="I3" s="115">
        <v>4</v>
      </c>
      <c r="J3" s="111">
        <f>VLOOKUP(G3,'[2]Seguimiento WOS TROV'!$H:$L,5,0)</f>
        <v>1</v>
      </c>
      <c r="K3" s="116">
        <f>VLOOKUP(G3,'[2]Seguimiento WOS TROV'!$H:$M,6,0)</f>
        <v>3</v>
      </c>
      <c r="L3" s="116">
        <f>VLOOKUP(G3,'[2]Seguimiento WOS TROV'!$H:$N,7,0)</f>
        <v>0</v>
      </c>
      <c r="M3" s="116">
        <f>VLOOKUP(G3,'[2]Seguimiento WOS TROV'!$H:$O,8,0)</f>
        <v>0</v>
      </c>
      <c r="N3" s="125">
        <f t="shared" si="1"/>
        <v>-3</v>
      </c>
      <c r="O3" s="125">
        <f t="shared" si="2"/>
        <v>3</v>
      </c>
      <c r="P3" s="269">
        <v>99.6</v>
      </c>
      <c r="Q3" s="270">
        <f t="shared" si="3"/>
        <v>298.79999999999995</v>
      </c>
      <c r="R3" s="378" t="s">
        <v>2828</v>
      </c>
      <c r="S3" s="119">
        <v>45695</v>
      </c>
      <c r="T3" s="117">
        <f t="shared" si="4"/>
        <v>45698</v>
      </c>
      <c r="U3" s="117">
        <f t="shared" si="4"/>
        <v>45699</v>
      </c>
      <c r="V3" s="117" t="s">
        <v>560</v>
      </c>
      <c r="W3" s="162" t="s">
        <v>561</v>
      </c>
      <c r="X3" s="162" t="s">
        <v>561</v>
      </c>
      <c r="Y3" s="162"/>
      <c r="Z3" s="108" t="e">
        <f>VLOOKUP(G3,#REF!,1,0)</f>
        <v>#REF!</v>
      </c>
      <c r="AA3" s="108"/>
      <c r="AB3" s="108"/>
      <c r="AC3" s="118" t="s">
        <v>2828</v>
      </c>
    </row>
    <row r="4" spans="1:29" s="126" customFormat="1" ht="13" hidden="1" x14ac:dyDescent="0.2">
      <c r="A4" s="284" t="str">
        <f t="shared" si="0"/>
        <v>L35-I-48-10-30-80-MULT-120POUS270471</v>
      </c>
      <c r="B4" s="292">
        <v>45604</v>
      </c>
      <c r="C4" s="303" t="s">
        <v>188</v>
      </c>
      <c r="D4" s="278" t="s">
        <v>364</v>
      </c>
      <c r="E4" s="302" t="s">
        <v>87</v>
      </c>
      <c r="F4" s="286" t="s">
        <v>499</v>
      </c>
      <c r="G4" s="286">
        <v>30850546</v>
      </c>
      <c r="H4" s="183">
        <v>0</v>
      </c>
      <c r="I4" s="287">
        <v>389</v>
      </c>
      <c r="J4" s="111">
        <f>VLOOKUP(G4,'[2]Seguimiento WOS TROV'!$H:$L,5,0)</f>
        <v>386</v>
      </c>
      <c r="K4" s="116">
        <f>VLOOKUP(G4,'[2]Seguimiento WOS TROV'!$H:$M,6,0)</f>
        <v>3</v>
      </c>
      <c r="L4" s="116">
        <f>VLOOKUP(G4,'[2]Seguimiento WOS TROV'!$H:$N,7,0)</f>
        <v>0</v>
      </c>
      <c r="M4" s="116">
        <f>VLOOKUP(G4,'[2]Seguimiento WOS TROV'!$H:$O,8,0)</f>
        <v>0</v>
      </c>
      <c r="N4" s="125">
        <f t="shared" si="1"/>
        <v>-3</v>
      </c>
      <c r="O4" s="289">
        <f t="shared" si="2"/>
        <v>3</v>
      </c>
      <c r="P4" s="269">
        <v>118.55</v>
      </c>
      <c r="Q4" s="270">
        <f t="shared" si="3"/>
        <v>355.65</v>
      </c>
      <c r="R4" s="384" t="s">
        <v>2828</v>
      </c>
      <c r="S4" s="119">
        <v>45695</v>
      </c>
      <c r="T4" s="298">
        <f t="shared" si="4"/>
        <v>45698</v>
      </c>
      <c r="U4" s="298">
        <f t="shared" si="4"/>
        <v>45699</v>
      </c>
      <c r="V4" s="117" t="s">
        <v>560</v>
      </c>
      <c r="W4" s="162" t="s">
        <v>561</v>
      </c>
      <c r="X4" s="162" t="s">
        <v>561</v>
      </c>
      <c r="Y4" s="162" t="e">
        <f>VLOOKUP(G4,[4]Sheet14!$A:$A,1,0)</f>
        <v>#N/A</v>
      </c>
      <c r="Z4" s="108" t="e">
        <f>VLOOKUP(G4,#REF!,1,0)</f>
        <v>#REF!</v>
      </c>
      <c r="AA4" s="108"/>
      <c r="AB4" s="110"/>
      <c r="AC4" s="118" t="s">
        <v>2828</v>
      </c>
    </row>
    <row r="5" spans="1:29" s="126" customFormat="1" ht="10.5" hidden="1" x14ac:dyDescent="0.2">
      <c r="A5" s="120" t="str">
        <f t="shared" si="0"/>
        <v>L35-I-48-04-30-80-MULT-120POUS270809</v>
      </c>
      <c r="B5" s="81">
        <v>45643</v>
      </c>
      <c r="C5" s="120" t="s">
        <v>114</v>
      </c>
      <c r="D5" s="278" t="s">
        <v>364</v>
      </c>
      <c r="E5" s="108" t="s">
        <v>87</v>
      </c>
      <c r="F5" s="108" t="s">
        <v>1068</v>
      </c>
      <c r="G5" s="108">
        <v>30851123</v>
      </c>
      <c r="H5" s="183">
        <v>0</v>
      </c>
      <c r="I5" s="115">
        <v>4</v>
      </c>
      <c r="J5" s="111">
        <f>VLOOKUP(G5,'[2]Seguimiento WOS TROV'!$H:$L,5,0)</f>
        <v>1</v>
      </c>
      <c r="K5" s="116">
        <f>VLOOKUP(G5,'[2]Seguimiento WOS TROV'!$H:$M,6,0)</f>
        <v>3</v>
      </c>
      <c r="L5" s="116">
        <f>VLOOKUP(G5,'[2]Seguimiento WOS TROV'!$H:$N,7,0)</f>
        <v>0</v>
      </c>
      <c r="M5" s="116">
        <f>VLOOKUP(G5,'[2]Seguimiento WOS TROV'!$H:$O,8,0)</f>
        <v>0</v>
      </c>
      <c r="N5" s="125">
        <f t="shared" si="1"/>
        <v>-3</v>
      </c>
      <c r="O5" s="125">
        <f t="shared" si="2"/>
        <v>3</v>
      </c>
      <c r="P5" s="269">
        <v>98.95</v>
      </c>
      <c r="Q5" s="270">
        <f t="shared" si="3"/>
        <v>296.85000000000002</v>
      </c>
      <c r="R5" s="119">
        <v>45646</v>
      </c>
      <c r="S5" s="119">
        <v>45695</v>
      </c>
      <c r="T5" s="117">
        <f t="shared" si="4"/>
        <v>45698</v>
      </c>
      <c r="U5" s="117">
        <f t="shared" si="4"/>
        <v>45699</v>
      </c>
      <c r="V5" s="117" t="s">
        <v>604</v>
      </c>
      <c r="W5" s="162" t="s">
        <v>561</v>
      </c>
      <c r="X5" s="162" t="s">
        <v>561</v>
      </c>
      <c r="Y5" s="162"/>
      <c r="Z5" s="108" t="e">
        <f>VLOOKUP(G5,#REF!,1,0)</f>
        <v>#REF!</v>
      </c>
      <c r="AA5" s="108"/>
      <c r="AB5" s="110"/>
      <c r="AC5" s="118" t="s">
        <v>2828</v>
      </c>
    </row>
    <row r="6" spans="1:29" s="126" customFormat="1" ht="13" hidden="1" x14ac:dyDescent="0.2">
      <c r="A6" s="120" t="str">
        <f t="shared" si="0"/>
        <v>L50-E-48-06-27-90-MULT-70X70</v>
      </c>
      <c r="B6" s="121">
        <v>45575</v>
      </c>
      <c r="C6" s="407" t="s">
        <v>700</v>
      </c>
      <c r="D6" s="278" t="s">
        <v>363</v>
      </c>
      <c r="E6" s="108" t="s">
        <v>87</v>
      </c>
      <c r="F6" s="108"/>
      <c r="G6" s="108">
        <v>30850326</v>
      </c>
      <c r="H6" s="183">
        <v>0</v>
      </c>
      <c r="I6" s="115">
        <v>2</v>
      </c>
      <c r="J6" s="111">
        <f>VLOOKUP(G6,'[2]Seguimiento WOS TROV'!$H:$L,5,0)</f>
        <v>0</v>
      </c>
      <c r="K6" s="116">
        <f>VLOOKUP(G6,'[2]Seguimiento WOS TROV'!$H:$M,6,0)</f>
        <v>2</v>
      </c>
      <c r="L6" s="116">
        <f>VLOOKUP(G6,'[2]Seguimiento WOS TROV'!$H:$N,7,0)</f>
        <v>0</v>
      </c>
      <c r="M6" s="116">
        <f>VLOOKUP(G6,'[2]Seguimiento WOS TROV'!$H:$O,8,0)</f>
        <v>0</v>
      </c>
      <c r="N6" s="125">
        <f t="shared" si="1"/>
        <v>-2</v>
      </c>
      <c r="O6" s="125">
        <f t="shared" si="2"/>
        <v>2</v>
      </c>
      <c r="P6" s="269">
        <v>132</v>
      </c>
      <c r="Q6" s="270">
        <f t="shared" si="3"/>
        <v>264</v>
      </c>
      <c r="R6" s="378" t="s">
        <v>2828</v>
      </c>
      <c r="S6" s="119">
        <v>45695</v>
      </c>
      <c r="T6" s="117">
        <f t="shared" si="4"/>
        <v>45698</v>
      </c>
      <c r="U6" s="117">
        <f t="shared" si="4"/>
        <v>45699</v>
      </c>
      <c r="V6" s="117" t="s">
        <v>560</v>
      </c>
      <c r="W6" s="162" t="s">
        <v>561</v>
      </c>
      <c r="X6" s="162" t="s">
        <v>561</v>
      </c>
      <c r="Y6" s="162" t="e">
        <f>VLOOKUP(G6,[4]Sheet14!$A:$A,1,0)</f>
        <v>#N/A</v>
      </c>
      <c r="Z6" s="108" t="e">
        <f>VLOOKUP(G6,#REF!,1,0)</f>
        <v>#REF!</v>
      </c>
      <c r="AA6" s="108"/>
      <c r="AB6" s="108"/>
      <c r="AC6" s="118" t="s">
        <v>2828</v>
      </c>
    </row>
    <row r="7" spans="1:29" s="126" customFormat="1" ht="10.5" hidden="1" x14ac:dyDescent="0.2">
      <c r="A7" s="276" t="str">
        <f t="shared" si="0"/>
        <v>L35-I-12-08-35-90-MULT-120POUS271325</v>
      </c>
      <c r="B7" s="364">
        <v>45623</v>
      </c>
      <c r="C7" s="276" t="s">
        <v>186</v>
      </c>
      <c r="D7" s="278" t="s">
        <v>360</v>
      </c>
      <c r="E7" s="279" t="s">
        <v>87</v>
      </c>
      <c r="F7" s="279" t="s">
        <v>1237</v>
      </c>
      <c r="G7" s="279">
        <v>30850784</v>
      </c>
      <c r="H7" s="183">
        <v>0</v>
      </c>
      <c r="I7" s="280">
        <v>421</v>
      </c>
      <c r="J7" s="111">
        <f>VLOOKUP(G7,'[2]Seguimiento WOS TROV'!$H:$L,5,0)</f>
        <v>419</v>
      </c>
      <c r="K7" s="116">
        <f>VLOOKUP(G7,'[2]Seguimiento WOS TROV'!$H:$M,6,0)</f>
        <v>2</v>
      </c>
      <c r="L7" s="116">
        <f>VLOOKUP(G7,'[2]Seguimiento WOS TROV'!$H:$N,7,0)</f>
        <v>0</v>
      </c>
      <c r="M7" s="116">
        <f>VLOOKUP(G7,'[2]Seguimiento WOS TROV'!$H:$O,8,0)</f>
        <v>0</v>
      </c>
      <c r="N7" s="125">
        <f t="shared" si="1"/>
        <v>-2</v>
      </c>
      <c r="O7" s="281">
        <f t="shared" si="2"/>
        <v>2</v>
      </c>
      <c r="P7" s="269">
        <v>38.200000000000003</v>
      </c>
      <c r="Q7" s="270">
        <f t="shared" si="3"/>
        <v>76.400000000000006</v>
      </c>
      <c r="R7" s="378" t="s">
        <v>2828</v>
      </c>
      <c r="S7" s="119">
        <v>45695</v>
      </c>
      <c r="T7" s="117">
        <f t="shared" si="4"/>
        <v>45698</v>
      </c>
      <c r="U7" s="117">
        <f t="shared" si="4"/>
        <v>45699</v>
      </c>
      <c r="V7" s="117" t="s">
        <v>560</v>
      </c>
      <c r="W7" s="162" t="s">
        <v>561</v>
      </c>
      <c r="X7" s="162" t="s">
        <v>561</v>
      </c>
      <c r="Y7" s="162" t="e">
        <f>VLOOKUP(G7,[4]Sheet14!$A:$A,1,0)</f>
        <v>#N/A</v>
      </c>
      <c r="Z7" s="108" t="e">
        <f>VLOOKUP(G7,#REF!,1,0)</f>
        <v>#REF!</v>
      </c>
      <c r="AA7" s="108"/>
      <c r="AB7" s="110"/>
      <c r="AC7" s="118" t="s">
        <v>2828</v>
      </c>
    </row>
    <row r="8" spans="1:29" s="126" customFormat="1" ht="10.5" hidden="1" x14ac:dyDescent="0.2">
      <c r="A8" s="120" t="str">
        <f t="shared" si="0"/>
        <v>L35-I-48-02-30-80-MULT-120POUS269969</v>
      </c>
      <c r="B8" s="121">
        <v>45544</v>
      </c>
      <c r="C8" s="120" t="s">
        <v>110</v>
      </c>
      <c r="D8" s="278" t="s">
        <v>364</v>
      </c>
      <c r="E8" s="108" t="s">
        <v>87</v>
      </c>
      <c r="F8" s="108" t="s">
        <v>121</v>
      </c>
      <c r="G8" s="108">
        <v>30850031</v>
      </c>
      <c r="H8" s="183">
        <v>0</v>
      </c>
      <c r="I8" s="115">
        <v>10</v>
      </c>
      <c r="J8" s="111">
        <f>VLOOKUP(G8,'[2]Seguimiento WOS TROV'!$H:$L,5,0)</f>
        <v>9</v>
      </c>
      <c r="K8" s="116">
        <f>VLOOKUP(G8,'[2]Seguimiento WOS TROV'!$H:$M,6,0)</f>
        <v>1</v>
      </c>
      <c r="L8" s="116">
        <f>VLOOKUP(G8,'[2]Seguimiento WOS TROV'!$H:$N,7,0)</f>
        <v>0</v>
      </c>
      <c r="M8" s="116">
        <f>VLOOKUP(G8,'[2]Seguimiento WOS TROV'!$H:$O,8,0)</f>
        <v>0</v>
      </c>
      <c r="N8" s="125">
        <f t="shared" si="1"/>
        <v>-1</v>
      </c>
      <c r="O8" s="125">
        <f t="shared" si="2"/>
        <v>1</v>
      </c>
      <c r="P8" s="269">
        <v>98.95</v>
      </c>
      <c r="Q8" s="270">
        <f t="shared" si="3"/>
        <v>98.95</v>
      </c>
      <c r="R8" s="378" t="s">
        <v>2828</v>
      </c>
      <c r="S8" s="119">
        <v>45695</v>
      </c>
      <c r="T8" s="117">
        <f t="shared" si="4"/>
        <v>45698</v>
      </c>
      <c r="U8" s="117">
        <f t="shared" si="4"/>
        <v>45699</v>
      </c>
      <c r="V8" s="117" t="s">
        <v>560</v>
      </c>
      <c r="W8" s="162" t="s">
        <v>561</v>
      </c>
      <c r="X8" s="162" t="s">
        <v>561</v>
      </c>
      <c r="Y8" s="162" t="e">
        <f>VLOOKUP(G8,[4]Sheet14!$A:$A,1,0)</f>
        <v>#N/A</v>
      </c>
      <c r="Z8" s="108" t="e">
        <f>VLOOKUP(G8,#REF!,1,0)</f>
        <v>#REF!</v>
      </c>
      <c r="AA8" s="108"/>
      <c r="AB8" s="108"/>
      <c r="AC8" s="118" t="s">
        <v>2828</v>
      </c>
    </row>
    <row r="9" spans="1:29" s="126" customFormat="1" ht="10.5" hidden="1" x14ac:dyDescent="0.2">
      <c r="A9" s="120" t="str">
        <f t="shared" si="0"/>
        <v>L35-I-48-10-27-80-MULT-120POUS270475</v>
      </c>
      <c r="B9" s="121">
        <v>45562</v>
      </c>
      <c r="C9" s="120" t="s">
        <v>519</v>
      </c>
      <c r="D9" s="278" t="s">
        <v>364</v>
      </c>
      <c r="E9" s="108" t="s">
        <v>87</v>
      </c>
      <c r="F9" s="108" t="s">
        <v>522</v>
      </c>
      <c r="G9" s="108">
        <v>30850154</v>
      </c>
      <c r="H9" s="183">
        <v>0</v>
      </c>
      <c r="I9" s="115">
        <v>2</v>
      </c>
      <c r="J9" s="111">
        <f>VLOOKUP(G9,'[2]Seguimiento WOS TROV'!$H:$L,5,0)</f>
        <v>1</v>
      </c>
      <c r="K9" s="116">
        <f>VLOOKUP(G9,'[2]Seguimiento WOS TROV'!$H:$M,6,0)</f>
        <v>1</v>
      </c>
      <c r="L9" s="116">
        <f>VLOOKUP(G9,'[2]Seguimiento WOS TROV'!$H:$N,7,0)</f>
        <v>0</v>
      </c>
      <c r="M9" s="116">
        <f>VLOOKUP(G9,'[2]Seguimiento WOS TROV'!$H:$O,8,0)</f>
        <v>0</v>
      </c>
      <c r="N9" s="289">
        <f t="shared" si="1"/>
        <v>-1</v>
      </c>
      <c r="O9" s="125">
        <f t="shared" si="2"/>
        <v>1</v>
      </c>
      <c r="P9" s="269">
        <v>98.95</v>
      </c>
      <c r="Q9" s="270">
        <f t="shared" si="3"/>
        <v>98.95</v>
      </c>
      <c r="R9" s="380">
        <v>45567</v>
      </c>
      <c r="S9" s="119">
        <v>45695</v>
      </c>
      <c r="T9" s="290">
        <f t="shared" si="4"/>
        <v>45698</v>
      </c>
      <c r="U9" s="290">
        <f t="shared" si="4"/>
        <v>45699</v>
      </c>
      <c r="V9" s="117" t="s">
        <v>560</v>
      </c>
      <c r="W9" s="162" t="s">
        <v>561</v>
      </c>
      <c r="X9" s="162" t="s">
        <v>561</v>
      </c>
      <c r="Y9" s="162" t="e">
        <f>VLOOKUP(G9,[4]Sheet14!$A:$A,1,0)</f>
        <v>#N/A</v>
      </c>
      <c r="Z9" s="108" t="e">
        <f>VLOOKUP(G9,#REF!,1,0)</f>
        <v>#REF!</v>
      </c>
      <c r="AA9" s="108"/>
      <c r="AB9" s="108"/>
      <c r="AC9" s="118" t="s">
        <v>2828</v>
      </c>
    </row>
    <row r="10" spans="1:29" s="126" customFormat="1" ht="13" hidden="1" x14ac:dyDescent="0.2">
      <c r="A10" s="284" t="str">
        <f t="shared" si="0"/>
        <v>L35-I-48-04-40-80-MULT-120POUS269982</v>
      </c>
      <c r="B10" s="292">
        <v>45562</v>
      </c>
      <c r="C10" s="400" t="s">
        <v>115</v>
      </c>
      <c r="D10" s="278" t="s">
        <v>2932</v>
      </c>
      <c r="E10" s="286" t="s">
        <v>87</v>
      </c>
      <c r="F10" s="402" t="s">
        <v>124</v>
      </c>
      <c r="G10" s="286">
        <v>30850156</v>
      </c>
      <c r="H10" s="183">
        <v>0</v>
      </c>
      <c r="I10" s="287">
        <v>1</v>
      </c>
      <c r="J10" s="111">
        <f>VLOOKUP(G10,'[2]Seguimiento WOS TROV'!$H:$L,5,0)</f>
        <v>0</v>
      </c>
      <c r="K10" s="116">
        <f>VLOOKUP(G10,'[2]Seguimiento WOS TROV'!$H:$M,6,0)</f>
        <v>1</v>
      </c>
      <c r="L10" s="116">
        <f>VLOOKUP(G10,'[2]Seguimiento WOS TROV'!$H:$N,7,0)</f>
        <v>0</v>
      </c>
      <c r="M10" s="116">
        <f>VLOOKUP(G10,'[2]Seguimiento WOS TROV'!$H:$O,8,0)</f>
        <v>0</v>
      </c>
      <c r="N10" s="289">
        <f t="shared" si="1"/>
        <v>-1</v>
      </c>
      <c r="O10" s="289">
        <f t="shared" si="2"/>
        <v>1</v>
      </c>
      <c r="P10" s="269">
        <v>116.45</v>
      </c>
      <c r="Q10" s="270">
        <f t="shared" si="3"/>
        <v>116.45</v>
      </c>
      <c r="R10" s="380"/>
      <c r="S10" s="119">
        <v>45695</v>
      </c>
      <c r="T10" s="290">
        <f t="shared" si="4"/>
        <v>45698</v>
      </c>
      <c r="U10" s="290">
        <f t="shared" si="4"/>
        <v>45699</v>
      </c>
      <c r="V10" s="117" t="s">
        <v>560</v>
      </c>
      <c r="W10" s="162" t="s">
        <v>561</v>
      </c>
      <c r="X10" s="162"/>
      <c r="Y10" s="162"/>
      <c r="Z10" s="108"/>
      <c r="AA10" s="108"/>
      <c r="AB10" s="108"/>
      <c r="AC10" s="118" t="s">
        <v>2828</v>
      </c>
    </row>
    <row r="11" spans="1:29" s="126" customFormat="1" ht="10.5" hidden="1" x14ac:dyDescent="0.2">
      <c r="A11" s="276" t="str">
        <f t="shared" si="0"/>
        <v>L35-I-48-02-30-80-MULT-120POUS270486</v>
      </c>
      <c r="B11" s="277">
        <v>45574</v>
      </c>
      <c r="C11" s="276" t="s">
        <v>110</v>
      </c>
      <c r="D11" s="278" t="s">
        <v>364</v>
      </c>
      <c r="E11" s="279" t="s">
        <v>87</v>
      </c>
      <c r="F11" s="279" t="s">
        <v>806</v>
      </c>
      <c r="G11" s="279">
        <v>30850285</v>
      </c>
      <c r="H11" s="183">
        <v>0</v>
      </c>
      <c r="I11" s="280">
        <v>8</v>
      </c>
      <c r="J11" s="111">
        <f>VLOOKUP(G11,'[2]Seguimiento WOS TROV'!$H:$L,5,0)</f>
        <v>7</v>
      </c>
      <c r="K11" s="116">
        <f>VLOOKUP(G11,'[2]Seguimiento WOS TROV'!$H:$M,6,0)</f>
        <v>1</v>
      </c>
      <c r="L11" s="116">
        <f>VLOOKUP(G11,'[2]Seguimiento WOS TROV'!$H:$N,7,0)</f>
        <v>0</v>
      </c>
      <c r="M11" s="116">
        <f>VLOOKUP(G11,'[2]Seguimiento WOS TROV'!$H:$O,8,0)</f>
        <v>0</v>
      </c>
      <c r="N11" s="281">
        <f t="shared" si="1"/>
        <v>-1</v>
      </c>
      <c r="O11" s="281">
        <f t="shared" si="2"/>
        <v>1</v>
      </c>
      <c r="P11" s="269">
        <v>99.6</v>
      </c>
      <c r="Q11" s="270">
        <f t="shared" si="3"/>
        <v>99.6</v>
      </c>
      <c r="R11" s="379" t="s">
        <v>2828</v>
      </c>
      <c r="S11" s="119">
        <v>45695</v>
      </c>
      <c r="T11" s="282">
        <f t="shared" si="4"/>
        <v>45698</v>
      </c>
      <c r="U11" s="282">
        <f t="shared" si="4"/>
        <v>45699</v>
      </c>
      <c r="V11" s="117" t="s">
        <v>560</v>
      </c>
      <c r="W11" s="162" t="s">
        <v>561</v>
      </c>
      <c r="X11" s="162" t="s">
        <v>561</v>
      </c>
      <c r="Y11" s="162" t="e">
        <f>VLOOKUP(G11,[4]Sheet14!$A:$A,1,0)</f>
        <v>#N/A</v>
      </c>
      <c r="Z11" s="108" t="e">
        <f>VLOOKUP(G11,#REF!,1,0)</f>
        <v>#REF!</v>
      </c>
      <c r="AA11" s="108"/>
      <c r="AB11" s="108"/>
      <c r="AC11" s="118" t="s">
        <v>2828</v>
      </c>
    </row>
    <row r="12" spans="1:29" s="126" customFormat="1" ht="10.5" hidden="1" x14ac:dyDescent="0.2">
      <c r="A12" s="120" t="str">
        <f t="shared" si="0"/>
        <v>L50-I-48-10-35-80-MULT-ASYMPOUS270366</v>
      </c>
      <c r="B12" s="121">
        <v>45576</v>
      </c>
      <c r="C12" s="120" t="s">
        <v>867</v>
      </c>
      <c r="D12" s="278" t="s">
        <v>365</v>
      </c>
      <c r="E12" s="108" t="s">
        <v>87</v>
      </c>
      <c r="F12" s="108" t="s">
        <v>868</v>
      </c>
      <c r="G12" s="108">
        <v>30850345</v>
      </c>
      <c r="H12" s="183">
        <v>0</v>
      </c>
      <c r="I12" s="115">
        <v>41</v>
      </c>
      <c r="J12" s="111">
        <f>VLOOKUP(G12,'[2]Seguimiento WOS TROV'!$H:$L,5,0)</f>
        <v>41</v>
      </c>
      <c r="K12" s="116">
        <f>VLOOKUP(G12,'[2]Seguimiento WOS TROV'!$H:$M,6,0)</f>
        <v>0</v>
      </c>
      <c r="L12" s="116">
        <f>VLOOKUP(G12,'[2]Seguimiento WOS TROV'!$H:$N,7,0)</f>
        <v>0</v>
      </c>
      <c r="M12" s="116">
        <f>VLOOKUP(G12,'[2]Seguimiento WOS TROV'!$H:$O,8,0)</f>
        <v>0</v>
      </c>
      <c r="N12" s="125">
        <f t="shared" si="1"/>
        <v>0</v>
      </c>
      <c r="O12" s="125">
        <f t="shared" si="2"/>
        <v>0</v>
      </c>
      <c r="P12" s="269">
        <v>131.65</v>
      </c>
      <c r="Q12" s="270">
        <f t="shared" si="3"/>
        <v>0</v>
      </c>
      <c r="R12" s="119" t="s">
        <v>2830</v>
      </c>
      <c r="S12" s="119">
        <v>45695</v>
      </c>
      <c r="T12" s="117">
        <f t="shared" si="4"/>
        <v>45698</v>
      </c>
      <c r="U12" s="117">
        <f t="shared" si="4"/>
        <v>45699</v>
      </c>
      <c r="V12" s="117" t="s">
        <v>560</v>
      </c>
      <c r="W12" s="162" t="s">
        <v>561</v>
      </c>
      <c r="X12" s="162" t="s">
        <v>561</v>
      </c>
      <c r="Y12" s="162" t="e">
        <f>VLOOKUP(G12,[4]Sheet14!$A:$A,1,0)</f>
        <v>#N/A</v>
      </c>
      <c r="Z12" s="108" t="e">
        <f>VLOOKUP(G12,#REF!,1,0)</f>
        <v>#REF!</v>
      </c>
      <c r="AA12" s="108"/>
      <c r="AB12" s="108"/>
      <c r="AC12" s="118" t="s">
        <v>2828</v>
      </c>
    </row>
    <row r="13" spans="1:29" s="126" customFormat="1" ht="10.5" hidden="1" x14ac:dyDescent="0.2">
      <c r="A13" s="284" t="str">
        <f t="shared" si="0"/>
        <v>L50-I-12-10-27-90-MULT-15X35POUS270365</v>
      </c>
      <c r="B13" s="365">
        <v>45621</v>
      </c>
      <c r="C13" s="284" t="s">
        <v>1064</v>
      </c>
      <c r="D13" s="278" t="s">
        <v>361</v>
      </c>
      <c r="E13" s="286" t="s">
        <v>87</v>
      </c>
      <c r="F13" s="286" t="s">
        <v>697</v>
      </c>
      <c r="G13" s="286">
        <v>30850759</v>
      </c>
      <c r="H13" s="183">
        <v>0</v>
      </c>
      <c r="I13" s="287">
        <v>4</v>
      </c>
      <c r="J13" s="111">
        <f>VLOOKUP(G13,'[2]Seguimiento WOS TROV'!$H:$L,5,0)</f>
        <v>3</v>
      </c>
      <c r="K13" s="116">
        <f>VLOOKUP(G13,'[2]Seguimiento WOS TROV'!$H:$M,6,0)</f>
        <v>1</v>
      </c>
      <c r="L13" s="116">
        <f>VLOOKUP(G13,'[2]Seguimiento WOS TROV'!$H:$N,7,0)</f>
        <v>0</v>
      </c>
      <c r="M13" s="116">
        <f>VLOOKUP(G13,'[2]Seguimiento WOS TROV'!$H:$O,8,0)</f>
        <v>0</v>
      </c>
      <c r="N13" s="289">
        <f t="shared" si="1"/>
        <v>-1</v>
      </c>
      <c r="O13" s="289">
        <f t="shared" si="2"/>
        <v>1</v>
      </c>
      <c r="P13" s="269">
        <v>47.3</v>
      </c>
      <c r="Q13" s="270">
        <f t="shared" si="3"/>
        <v>47.3</v>
      </c>
      <c r="R13" s="380" t="s">
        <v>2828</v>
      </c>
      <c r="S13" s="119">
        <v>45695</v>
      </c>
      <c r="T13" s="290">
        <f t="shared" si="4"/>
        <v>45698</v>
      </c>
      <c r="U13" s="290">
        <f t="shared" si="4"/>
        <v>45699</v>
      </c>
      <c r="V13" s="117" t="s">
        <v>560</v>
      </c>
      <c r="W13" s="162" t="s">
        <v>561</v>
      </c>
      <c r="X13" s="162" t="s">
        <v>561</v>
      </c>
      <c r="Y13" s="162" t="e">
        <f>VLOOKUP(G13,[4]Sheet14!$A:$A,1,0)</f>
        <v>#N/A</v>
      </c>
      <c r="Z13" s="108" t="e">
        <f>VLOOKUP(G13,#REF!,1,0)</f>
        <v>#REF!</v>
      </c>
      <c r="AA13" s="108"/>
      <c r="AB13" s="110"/>
      <c r="AC13" s="118" t="s">
        <v>2828</v>
      </c>
    </row>
    <row r="14" spans="1:29" s="126" customFormat="1" ht="10.5" hidden="1" x14ac:dyDescent="0.2">
      <c r="A14" s="120" t="str">
        <f t="shared" si="0"/>
        <v>L50-I-12-10-27-90-MULT-15X35POUS270872</v>
      </c>
      <c r="B14" s="81">
        <v>45621</v>
      </c>
      <c r="C14" s="120" t="s">
        <v>1064</v>
      </c>
      <c r="D14" s="278" t="s">
        <v>361</v>
      </c>
      <c r="E14" s="108" t="s">
        <v>87</v>
      </c>
      <c r="F14" s="108" t="s">
        <v>1634</v>
      </c>
      <c r="G14" s="108">
        <v>30850764</v>
      </c>
      <c r="H14" s="183">
        <v>0</v>
      </c>
      <c r="I14" s="115">
        <v>2</v>
      </c>
      <c r="J14" s="111">
        <f>VLOOKUP(G14,'[2]Seguimiento WOS TROV'!$H:$L,5,0)</f>
        <v>1</v>
      </c>
      <c r="K14" s="116">
        <f>VLOOKUP(G14,'[2]Seguimiento WOS TROV'!$H:$M,6,0)</f>
        <v>1</v>
      </c>
      <c r="L14" s="116">
        <f>VLOOKUP(G14,'[2]Seguimiento WOS TROV'!$H:$N,7,0)</f>
        <v>0</v>
      </c>
      <c r="M14" s="116">
        <f>VLOOKUP(G14,'[2]Seguimiento WOS TROV'!$H:$O,8,0)</f>
        <v>0</v>
      </c>
      <c r="N14" s="125">
        <f t="shared" si="1"/>
        <v>-1</v>
      </c>
      <c r="O14" s="125">
        <f t="shared" si="2"/>
        <v>1</v>
      </c>
      <c r="P14" s="269">
        <v>47.3</v>
      </c>
      <c r="Q14" s="270">
        <f t="shared" si="3"/>
        <v>47.3</v>
      </c>
      <c r="R14" s="378" t="s">
        <v>2828</v>
      </c>
      <c r="S14" s="119">
        <v>45695</v>
      </c>
      <c r="T14" s="117">
        <f t="shared" si="4"/>
        <v>45698</v>
      </c>
      <c r="U14" s="117">
        <f t="shared" si="4"/>
        <v>45699</v>
      </c>
      <c r="V14" s="117" t="s">
        <v>560</v>
      </c>
      <c r="W14" s="162" t="s">
        <v>561</v>
      </c>
      <c r="X14" s="162" t="s">
        <v>561</v>
      </c>
      <c r="Y14" s="162" t="e">
        <f>VLOOKUP(G14,[4]Sheet14!$A:$A,1,0)</f>
        <v>#N/A</v>
      </c>
      <c r="Z14" s="108" t="e">
        <f>VLOOKUP(G14,#REF!,1,0)</f>
        <v>#REF!</v>
      </c>
      <c r="AA14" s="108"/>
      <c r="AB14" s="110"/>
      <c r="AC14" s="118" t="s">
        <v>2828</v>
      </c>
    </row>
    <row r="15" spans="1:29" s="126" customFormat="1" ht="10.5" hidden="1" x14ac:dyDescent="0.2">
      <c r="A15" s="120" t="str">
        <f t="shared" si="0"/>
        <v>L35-I-12-06-22-80-MULT-120POUS270429</v>
      </c>
      <c r="B15" s="81">
        <v>45623</v>
      </c>
      <c r="C15" s="120" t="s">
        <v>792</v>
      </c>
      <c r="D15" s="278" t="s">
        <v>360</v>
      </c>
      <c r="E15" s="108" t="s">
        <v>87</v>
      </c>
      <c r="F15" s="108" t="s">
        <v>722</v>
      </c>
      <c r="G15" s="108">
        <v>30850806</v>
      </c>
      <c r="H15" s="183">
        <v>0</v>
      </c>
      <c r="I15" s="115">
        <v>316</v>
      </c>
      <c r="J15" s="111">
        <f>VLOOKUP(G15,'[2]Seguimiento WOS TROV'!$H:$L,5,0)</f>
        <v>315</v>
      </c>
      <c r="K15" s="116">
        <f>VLOOKUP(G15,'[2]Seguimiento WOS TROV'!$H:$M,6,0)</f>
        <v>1</v>
      </c>
      <c r="L15" s="116">
        <f>VLOOKUP(G15,'[2]Seguimiento WOS TROV'!$H:$N,7,0)</f>
        <v>0</v>
      </c>
      <c r="M15" s="116">
        <f>VLOOKUP(G15,'[2]Seguimiento WOS TROV'!$H:$O,8,0)</f>
        <v>0</v>
      </c>
      <c r="N15" s="125">
        <f t="shared" si="1"/>
        <v>-1</v>
      </c>
      <c r="O15" s="125">
        <f t="shared" si="2"/>
        <v>1</v>
      </c>
      <c r="P15" s="269">
        <v>38.200000000000003</v>
      </c>
      <c r="Q15" s="270">
        <f t="shared" si="3"/>
        <v>38.200000000000003</v>
      </c>
      <c r="R15" s="378" t="s">
        <v>2828</v>
      </c>
      <c r="S15" s="119">
        <v>45695</v>
      </c>
      <c r="T15" s="117">
        <f t="shared" si="4"/>
        <v>45698</v>
      </c>
      <c r="U15" s="117">
        <f t="shared" si="4"/>
        <v>45699</v>
      </c>
      <c r="V15" s="117" t="s">
        <v>560</v>
      </c>
      <c r="W15" s="162" t="s">
        <v>561</v>
      </c>
      <c r="X15" s="162" t="s">
        <v>561</v>
      </c>
      <c r="Y15" s="162" t="e">
        <f>VLOOKUP(G15,[4]Sheet14!$A:$A,1,0)</f>
        <v>#N/A</v>
      </c>
      <c r="Z15" s="108" t="e">
        <f>VLOOKUP(G15,#REF!,1,0)</f>
        <v>#REF!</v>
      </c>
      <c r="AA15" s="108"/>
      <c r="AB15" s="110"/>
      <c r="AC15" s="118" t="s">
        <v>2828</v>
      </c>
    </row>
    <row r="16" spans="1:29" s="126" customFormat="1" ht="10.5" hidden="1" x14ac:dyDescent="0.2">
      <c r="A16" s="120" t="str">
        <f t="shared" si="0"/>
        <v>L35-I-48-08-30-90-MULT-120POUS270992</v>
      </c>
      <c r="B16" s="81">
        <v>45637</v>
      </c>
      <c r="C16" s="120" t="s">
        <v>1065</v>
      </c>
      <c r="D16" s="278" t="s">
        <v>364</v>
      </c>
      <c r="E16" s="108" t="s">
        <v>87</v>
      </c>
      <c r="F16" s="108" t="s">
        <v>2014</v>
      </c>
      <c r="G16" s="108">
        <v>30851076</v>
      </c>
      <c r="H16" s="183">
        <v>0</v>
      </c>
      <c r="I16" s="115">
        <v>72</v>
      </c>
      <c r="J16" s="111">
        <f>VLOOKUP(G16,'[2]Seguimiento WOS TROV'!$H:$L,5,0)</f>
        <v>71</v>
      </c>
      <c r="K16" s="116">
        <f>VLOOKUP(G16,'[2]Seguimiento WOS TROV'!$H:$M,6,0)</f>
        <v>1</v>
      </c>
      <c r="L16" s="116">
        <f>VLOOKUP(G16,'[2]Seguimiento WOS TROV'!$H:$N,7,0)</f>
        <v>0</v>
      </c>
      <c r="M16" s="116">
        <f>VLOOKUP(G16,'[2]Seguimiento WOS TROV'!$H:$O,8,0)</f>
        <v>0</v>
      </c>
      <c r="N16" s="125">
        <f t="shared" si="1"/>
        <v>-1</v>
      </c>
      <c r="O16" s="125">
        <f t="shared" si="2"/>
        <v>1</v>
      </c>
      <c r="P16" s="269">
        <v>100.29</v>
      </c>
      <c r="Q16" s="270">
        <f t="shared" si="3"/>
        <v>100.29</v>
      </c>
      <c r="R16" s="119">
        <v>45642</v>
      </c>
      <c r="S16" s="119">
        <v>45695</v>
      </c>
      <c r="T16" s="117">
        <f t="shared" si="4"/>
        <v>45698</v>
      </c>
      <c r="U16" s="117">
        <f t="shared" si="4"/>
        <v>45699</v>
      </c>
      <c r="V16" s="117" t="s">
        <v>604</v>
      </c>
      <c r="W16" s="162" t="s">
        <v>561</v>
      </c>
      <c r="X16" s="162" t="s">
        <v>561</v>
      </c>
      <c r="Y16" s="162"/>
      <c r="Z16" s="108" t="e">
        <f>VLOOKUP(G16,#REF!,1,0)</f>
        <v>#REF!</v>
      </c>
      <c r="AA16" s="108"/>
      <c r="AB16" s="110"/>
      <c r="AC16" s="118" t="s">
        <v>2828</v>
      </c>
    </row>
    <row r="17" spans="1:52" s="126" customFormat="1" ht="12" hidden="1" customHeight="1" x14ac:dyDescent="0.2">
      <c r="A17" s="120" t="str">
        <f t="shared" si="0"/>
        <v>L35-I-12-08-35-90-MULT-120POUS270992</v>
      </c>
      <c r="B17" s="81">
        <v>45652</v>
      </c>
      <c r="C17" s="120" t="s">
        <v>186</v>
      </c>
      <c r="D17" s="278" t="s">
        <v>360</v>
      </c>
      <c r="E17" s="108" t="s">
        <v>87</v>
      </c>
      <c r="F17" s="108" t="s">
        <v>2014</v>
      </c>
      <c r="G17" s="108">
        <v>30851273</v>
      </c>
      <c r="H17" s="183">
        <v>0</v>
      </c>
      <c r="I17" s="115">
        <v>56</v>
      </c>
      <c r="J17" s="111">
        <f>VLOOKUP(G17,'[2]Seguimiento WOS TROV'!$H:$L,5,0)</f>
        <v>55</v>
      </c>
      <c r="K17" s="116">
        <f>VLOOKUP(G17,'[2]Seguimiento WOS TROV'!$H:$M,6,0)</f>
        <v>0</v>
      </c>
      <c r="L17" s="116">
        <f>VLOOKUP(G17,'[2]Seguimiento WOS TROV'!$H:$N,7,0)</f>
        <v>1</v>
      </c>
      <c r="M17" s="116">
        <f>VLOOKUP(G17,'[2]Seguimiento WOS TROV'!$H:$O,8,0)</f>
        <v>0</v>
      </c>
      <c r="N17" s="125">
        <f t="shared" si="1"/>
        <v>-1</v>
      </c>
      <c r="O17" s="125">
        <f t="shared" si="2"/>
        <v>1</v>
      </c>
      <c r="P17" s="269">
        <v>38.200000000000003</v>
      </c>
      <c r="Q17" s="270">
        <f t="shared" si="3"/>
        <v>38.200000000000003</v>
      </c>
      <c r="R17" s="119">
        <v>45656</v>
      </c>
      <c r="S17" s="119">
        <v>45695</v>
      </c>
      <c r="T17" s="117">
        <f t="shared" si="4"/>
        <v>45698</v>
      </c>
      <c r="U17" s="117">
        <f t="shared" si="4"/>
        <v>45699</v>
      </c>
      <c r="V17" s="117" t="s">
        <v>560</v>
      </c>
      <c r="W17" s="162" t="s">
        <v>561</v>
      </c>
      <c r="X17" s="162" t="s">
        <v>561</v>
      </c>
      <c r="Y17" s="162"/>
      <c r="Z17" s="108" t="e">
        <f>VLOOKUP(G17,#REF!,1,0)</f>
        <v>#REF!</v>
      </c>
      <c r="AA17" s="108"/>
      <c r="AB17" s="110"/>
      <c r="AC17" s="118" t="s">
        <v>2828</v>
      </c>
    </row>
    <row r="18" spans="1:52" s="126" customFormat="1" hidden="1" x14ac:dyDescent="0.35">
      <c r="A18" s="276" t="str">
        <f t="shared" si="0"/>
        <v>L35-I-48-08-30-80-MULT-120POUS270044</v>
      </c>
      <c r="B18" s="277">
        <v>45562</v>
      </c>
      <c r="C18" s="276" t="s">
        <v>500</v>
      </c>
      <c r="D18" s="278" t="s">
        <v>360</v>
      </c>
      <c r="E18" s="279" t="s">
        <v>87</v>
      </c>
      <c r="F18" s="279" t="s">
        <v>192</v>
      </c>
      <c r="G18" s="279">
        <v>30850127</v>
      </c>
      <c r="H18" s="183">
        <v>0</v>
      </c>
      <c r="I18" s="280">
        <v>39</v>
      </c>
      <c r="J18" s="111">
        <f>VLOOKUP(G18,'[2]Seguimiento WOS TROV'!$H:$L,5,0)</f>
        <v>36</v>
      </c>
      <c r="K18" s="116">
        <f>VLOOKUP(G18,'[2]Seguimiento WOS TROV'!$H:$M,6,0)</f>
        <v>3</v>
      </c>
      <c r="L18" s="116">
        <f>VLOOKUP(G18,'[2]Seguimiento WOS TROV'!$H:$N,7,0)</f>
        <v>0</v>
      </c>
      <c r="M18" s="116">
        <f>VLOOKUP(G18,'[2]Seguimiento WOS TROV'!$H:$O,8,0)</f>
        <v>0</v>
      </c>
      <c r="N18" s="125">
        <f t="shared" si="1"/>
        <v>-3</v>
      </c>
      <c r="O18" s="281">
        <f t="shared" si="2"/>
        <v>3</v>
      </c>
      <c r="P18" s="269">
        <v>99.6</v>
      </c>
      <c r="Q18" s="270">
        <f t="shared" si="3"/>
        <v>298.79999999999995</v>
      </c>
      <c r="R18" s="378" t="s">
        <v>2828</v>
      </c>
      <c r="S18" s="119">
        <v>45664</v>
      </c>
      <c r="T18" s="282">
        <f t="shared" si="4"/>
        <v>45665</v>
      </c>
      <c r="U18" s="282">
        <f t="shared" si="4"/>
        <v>45666</v>
      </c>
      <c r="V18" s="117" t="s">
        <v>560</v>
      </c>
      <c r="W18" s="162" t="s">
        <v>561</v>
      </c>
      <c r="X18" s="162" t="s">
        <v>561</v>
      </c>
      <c r="Y18" s="162" t="e">
        <f>VLOOKUP(G18,[4]Sheet14!$A:$A,1,0)</f>
        <v>#N/A</v>
      </c>
      <c r="Z18" s="108" t="e">
        <f>VLOOKUP(G18,#REF!,1,0)</f>
        <v>#REF!</v>
      </c>
      <c r="AA18" s="108"/>
      <c r="AB18" s="108"/>
      <c r="AC18" s="118" t="s">
        <v>2857</v>
      </c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</row>
    <row r="19" spans="1:52" s="126" customFormat="1" hidden="1" x14ac:dyDescent="0.35">
      <c r="A19" s="120" t="str">
        <f t="shared" si="0"/>
        <v>L35-I-48-12-50-80-MULT-120POUS270471</v>
      </c>
      <c r="B19" s="121">
        <v>45562</v>
      </c>
      <c r="C19" s="120" t="s">
        <v>514</v>
      </c>
      <c r="D19" s="109" t="s">
        <v>360</v>
      </c>
      <c r="E19" s="108" t="s">
        <v>87</v>
      </c>
      <c r="F19" s="108" t="s">
        <v>499</v>
      </c>
      <c r="G19" s="108">
        <v>30850128</v>
      </c>
      <c r="H19" s="183">
        <v>0</v>
      </c>
      <c r="I19" s="115">
        <v>103</v>
      </c>
      <c r="J19" s="111">
        <f>VLOOKUP(G19,'[2]Seguimiento WOS TROV'!$H:$L,5,0)</f>
        <v>101</v>
      </c>
      <c r="K19" s="116">
        <f>VLOOKUP(G19,'[2]Seguimiento WOS TROV'!$H:$M,6,0)</f>
        <v>2</v>
      </c>
      <c r="L19" s="116">
        <f>VLOOKUP(G19,'[2]Seguimiento WOS TROV'!$H:$N,7,0)</f>
        <v>0</v>
      </c>
      <c r="M19" s="116">
        <f>VLOOKUP(G19,'[2]Seguimiento WOS TROV'!$H:$O,8,0)</f>
        <v>0</v>
      </c>
      <c r="N19" s="289">
        <f t="shared" si="1"/>
        <v>-2</v>
      </c>
      <c r="O19" s="125">
        <f t="shared" si="2"/>
        <v>2</v>
      </c>
      <c r="P19" s="269">
        <v>115.45</v>
      </c>
      <c r="Q19" s="270">
        <f t="shared" si="3"/>
        <v>230.9</v>
      </c>
      <c r="R19" s="378" t="s">
        <v>2828</v>
      </c>
      <c r="S19" s="119">
        <v>45664</v>
      </c>
      <c r="T19" s="117">
        <f t="shared" si="4"/>
        <v>45665</v>
      </c>
      <c r="U19" s="117">
        <f t="shared" si="4"/>
        <v>45666</v>
      </c>
      <c r="V19" s="117" t="s">
        <v>560</v>
      </c>
      <c r="W19" s="162" t="s">
        <v>561</v>
      </c>
      <c r="X19" s="162" t="s">
        <v>561</v>
      </c>
      <c r="Y19" s="162" t="e">
        <f>VLOOKUP(G19,[4]Sheet14!$A:$A,1,0)</f>
        <v>#N/A</v>
      </c>
      <c r="Z19" s="108" t="e">
        <f>VLOOKUP(G19,#REF!,1,0)</f>
        <v>#REF!</v>
      </c>
      <c r="AA19" s="108"/>
      <c r="AB19" s="108"/>
      <c r="AC19" s="118" t="s">
        <v>2857</v>
      </c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</row>
    <row r="20" spans="1:52" s="126" customFormat="1" hidden="1" x14ac:dyDescent="0.35">
      <c r="A20" s="120" t="str">
        <f t="shared" si="0"/>
        <v>L35-I-12-10-30-80-MULT-120POUS270502</v>
      </c>
      <c r="B20" s="121">
        <v>45574</v>
      </c>
      <c r="C20" s="120" t="s">
        <v>247</v>
      </c>
      <c r="D20" s="109" t="s">
        <v>360</v>
      </c>
      <c r="E20" s="108" t="s">
        <v>87</v>
      </c>
      <c r="F20" s="108" t="s">
        <v>796</v>
      </c>
      <c r="G20" s="108">
        <v>30850275</v>
      </c>
      <c r="H20" s="183">
        <v>0</v>
      </c>
      <c r="I20" s="115">
        <v>20</v>
      </c>
      <c r="J20" s="111">
        <f>VLOOKUP(G20,'[2]Seguimiento WOS TROV'!$H:$L,5,0)</f>
        <v>19</v>
      </c>
      <c r="K20" s="116">
        <f>VLOOKUP(G20,'[2]Seguimiento WOS TROV'!$H:$M,6,0)</f>
        <v>1</v>
      </c>
      <c r="L20" s="116">
        <f>VLOOKUP(G20,'[2]Seguimiento WOS TROV'!$H:$N,7,0)</f>
        <v>0</v>
      </c>
      <c r="M20" s="116">
        <f>VLOOKUP(G20,'[2]Seguimiento WOS TROV'!$H:$O,8,0)</f>
        <v>0</v>
      </c>
      <c r="N20" s="125">
        <f t="shared" si="1"/>
        <v>-1</v>
      </c>
      <c r="O20" s="125">
        <f t="shared" si="2"/>
        <v>1</v>
      </c>
      <c r="P20" s="269">
        <v>58.32</v>
      </c>
      <c r="Q20" s="270">
        <f t="shared" si="3"/>
        <v>58.32</v>
      </c>
      <c r="R20" s="378" t="s">
        <v>2828</v>
      </c>
      <c r="S20" s="119">
        <v>45665</v>
      </c>
      <c r="T20" s="117">
        <f t="shared" si="4"/>
        <v>45666</v>
      </c>
      <c r="U20" s="117">
        <f t="shared" si="4"/>
        <v>45667</v>
      </c>
      <c r="V20" s="117" t="s">
        <v>560</v>
      </c>
      <c r="W20" s="162" t="s">
        <v>561</v>
      </c>
      <c r="X20" s="162" t="s">
        <v>561</v>
      </c>
      <c r="Y20" s="162" t="e">
        <f>VLOOKUP(G20,[4]Sheet14!$A:$A,1,0)</f>
        <v>#N/A</v>
      </c>
      <c r="Z20" s="108" t="e">
        <f>VLOOKUP(G20,#REF!,1,0)</f>
        <v>#REF!</v>
      </c>
      <c r="AA20" s="108"/>
      <c r="AB20" s="108"/>
      <c r="AC20" s="118" t="s">
        <v>2857</v>
      </c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</row>
    <row r="21" spans="1:52" s="126" customFormat="1" hidden="1" x14ac:dyDescent="0.35">
      <c r="A21" s="120" t="str">
        <f t="shared" si="0"/>
        <v>F170-1S-HO-35-9-20-S-X-BPOUS271824</v>
      </c>
      <c r="B21" s="61">
        <v>45652</v>
      </c>
      <c r="C21" s="59" t="s">
        <v>2495</v>
      </c>
      <c r="D21" s="109" t="s">
        <v>1923</v>
      </c>
      <c r="E21" s="60" t="s">
        <v>87</v>
      </c>
      <c r="F21" s="60" t="s">
        <v>2566</v>
      </c>
      <c r="G21" s="9">
        <v>30851269</v>
      </c>
      <c r="H21" s="108">
        <v>0</v>
      </c>
      <c r="I21" s="287">
        <v>2</v>
      </c>
      <c r="J21" s="111">
        <f>VLOOKUP(G21,'[2]Seguimiento WOS RISE F080'!$H:$L,5,0)</f>
        <v>2</v>
      </c>
      <c r="K21" s="116">
        <f>VLOOKUP(G21,'[2]Seguimiento WOS RISE F080'!$H:$M,6,0)</f>
        <v>0</v>
      </c>
      <c r="L21" s="116">
        <f>VLOOKUP(G21,'[2]Seguimiento WOS RISE F080'!$H:$N,7,0)</f>
        <v>0</v>
      </c>
      <c r="M21" s="116">
        <f>VLOOKUP(G21,'[2]Seguimiento WOS RISE F080'!$H:$O,8,0)</f>
        <v>0</v>
      </c>
      <c r="N21" s="125">
        <f t="shared" si="1"/>
        <v>0</v>
      </c>
      <c r="O21" s="125">
        <f t="shared" si="2"/>
        <v>0</v>
      </c>
      <c r="P21" s="269">
        <f>VLOOKUP(C21,Sheet18!A:B,2,0)</f>
        <v>174.38</v>
      </c>
      <c r="Q21" s="270">
        <f t="shared" si="3"/>
        <v>0</v>
      </c>
      <c r="R21" s="119">
        <v>45656</v>
      </c>
      <c r="S21" s="121">
        <v>45686</v>
      </c>
      <c r="T21" s="117">
        <f t="shared" si="4"/>
        <v>45687</v>
      </c>
      <c r="U21" s="117">
        <f t="shared" si="4"/>
        <v>45688</v>
      </c>
      <c r="V21" s="117" t="str">
        <f>VLOOKUP(G21,'[2]Seguimiento WOS RISE F080'!$H:$W,16,0)</f>
        <v>COMPLETA</v>
      </c>
      <c r="W21" s="162" t="str">
        <f>VLOOKUP(G21,'[2]Seguimiento WOS RISE F080'!$H:$V,15,0)</f>
        <v>SI</v>
      </c>
      <c r="X21" s="405" t="s">
        <v>2928</v>
      </c>
      <c r="AC21" s="405" t="s">
        <v>571</v>
      </c>
    </row>
    <row r="22" spans="1:52" s="126" customFormat="1" hidden="1" x14ac:dyDescent="0.35">
      <c r="A22" s="120" t="str">
        <f t="shared" si="0"/>
        <v>F170-1S-HO-27-8-40-W-X-APOUS272295</v>
      </c>
      <c r="B22" s="61">
        <v>45681</v>
      </c>
      <c r="C22" s="362" t="s">
        <v>2984</v>
      </c>
      <c r="D22" s="109" t="s">
        <v>1923</v>
      </c>
      <c r="E22" s="60" t="s">
        <v>87</v>
      </c>
      <c r="F22" s="305" t="s">
        <v>2985</v>
      </c>
      <c r="G22" s="9">
        <v>30851616</v>
      </c>
      <c r="H22" s="108">
        <v>0</v>
      </c>
      <c r="I22" s="287">
        <v>2</v>
      </c>
      <c r="J22" s="111">
        <f>VLOOKUP(G22,'[2]Seguimiento WOS RISE F080'!$H:$L,5,0)</f>
        <v>2</v>
      </c>
      <c r="K22" s="116">
        <f>VLOOKUP(G22,'[2]Seguimiento WOS RISE F080'!$H:$M,6,0)</f>
        <v>0</v>
      </c>
      <c r="L22" s="116">
        <f>VLOOKUP(G22,'[2]Seguimiento WOS RISE F080'!$H:$N,7,0)</f>
        <v>0</v>
      </c>
      <c r="M22" s="116">
        <f>VLOOKUP(G22,'[2]Seguimiento WOS RISE F080'!$H:$O,8,0)</f>
        <v>0</v>
      </c>
      <c r="N22" s="125">
        <f t="shared" si="1"/>
        <v>0</v>
      </c>
      <c r="O22" s="125">
        <f t="shared" si="2"/>
        <v>0</v>
      </c>
      <c r="P22" s="269">
        <v>145.27000000000001</v>
      </c>
      <c r="Q22" s="270">
        <f t="shared" si="3"/>
        <v>0</v>
      </c>
      <c r="R22" s="119">
        <v>45684</v>
      </c>
      <c r="S22" s="119">
        <v>45709</v>
      </c>
      <c r="T22" s="117">
        <f t="shared" si="4"/>
        <v>45712</v>
      </c>
      <c r="U22" s="117">
        <f t="shared" si="4"/>
        <v>45713</v>
      </c>
      <c r="V22" s="117" t="str">
        <f>VLOOKUP(G22,'[2]Seguimiento WOS RISE F080'!$H:$W,16,0)</f>
        <v>COMPLETA</v>
      </c>
      <c r="W22" s="162" t="str">
        <f>VLOOKUP(G22,'[2]Seguimiento WOS RISE F080'!$H:$V,15,0)</f>
        <v>SI</v>
      </c>
      <c r="X22" s="389" t="s">
        <v>3023</v>
      </c>
      <c r="AC22" s="405" t="s">
        <v>571</v>
      </c>
    </row>
    <row r="23" spans="1:52" s="126" customFormat="1" ht="13" hidden="1" x14ac:dyDescent="0.2">
      <c r="A23" s="120" t="str">
        <f t="shared" si="0"/>
        <v>F080-1R-HO-40-9-20-S-X-DPOUS271791</v>
      </c>
      <c r="B23" s="61">
        <v>45645</v>
      </c>
      <c r="C23" s="59" t="s">
        <v>2477</v>
      </c>
      <c r="D23" s="109" t="s">
        <v>1575</v>
      </c>
      <c r="E23" s="60" t="s">
        <v>87</v>
      </c>
      <c r="F23" s="60" t="s">
        <v>2518</v>
      </c>
      <c r="G23" s="9">
        <v>30851242</v>
      </c>
      <c r="H23" s="108">
        <v>0</v>
      </c>
      <c r="I23" s="287">
        <v>1</v>
      </c>
      <c r="J23" s="111">
        <f>VLOOKUP(G23,'[2]Seguimiento WOS RISE F080'!$H:$L,5,0)</f>
        <v>0</v>
      </c>
      <c r="K23" s="116">
        <f>VLOOKUP(G23,'[2]Seguimiento WOS RISE F080'!$H:$M,6,0)</f>
        <v>0</v>
      </c>
      <c r="L23" s="116">
        <f>VLOOKUP(G23,'[2]Seguimiento WOS RISE F080'!$H:$N,7,0)</f>
        <v>0</v>
      </c>
      <c r="M23" s="116">
        <f>VLOOKUP(G23,'[2]Seguimiento WOS RISE F080'!$H:$O,8,0)</f>
        <v>0</v>
      </c>
      <c r="N23" s="125">
        <f t="shared" si="1"/>
        <v>-1</v>
      </c>
      <c r="O23" s="125">
        <f t="shared" si="2"/>
        <v>1</v>
      </c>
      <c r="P23" s="269">
        <f>VLOOKUP(C23,Sheet18!A:B,2,0)</f>
        <v>131.38</v>
      </c>
      <c r="Q23" s="270">
        <f t="shared" si="3"/>
        <v>131.38</v>
      </c>
      <c r="R23" s="119">
        <v>45646</v>
      </c>
      <c r="S23" s="121">
        <v>45686</v>
      </c>
      <c r="T23" s="117">
        <f t="shared" si="4"/>
        <v>45687</v>
      </c>
      <c r="U23" s="117">
        <f t="shared" si="4"/>
        <v>45688</v>
      </c>
      <c r="V23" s="117" t="str">
        <f>VLOOKUP(G23,'[2]Seguimiento WOS RISE F080'!$H:$W,16,0)</f>
        <v>CORTO</v>
      </c>
      <c r="W23" s="162">
        <f>VLOOKUP(G23,'[2]Seguimiento WOS RISE F080'!$H:$V,15,0)</f>
        <v>0</v>
      </c>
      <c r="X23" s="291" t="s">
        <v>2927</v>
      </c>
      <c r="AC23" s="291" t="s">
        <v>2927</v>
      </c>
    </row>
    <row r="24" spans="1:52" s="126" customFormat="1" ht="13" hidden="1" x14ac:dyDescent="0.2">
      <c r="A24" s="120" t="str">
        <f t="shared" si="0"/>
        <v>F080-2V-HO-40-9-05-S-F-DPOUS271791</v>
      </c>
      <c r="B24" s="61">
        <v>45652</v>
      </c>
      <c r="C24" s="59" t="s">
        <v>2493</v>
      </c>
      <c r="D24" s="109" t="s">
        <v>2413</v>
      </c>
      <c r="E24" s="60" t="s">
        <v>87</v>
      </c>
      <c r="F24" s="60" t="s">
        <v>2518</v>
      </c>
      <c r="G24" s="9">
        <v>30851267</v>
      </c>
      <c r="H24" s="108">
        <v>0</v>
      </c>
      <c r="I24" s="287">
        <v>1</v>
      </c>
      <c r="J24" s="111">
        <f>VLOOKUP(G24,'[2]Seguimiento WOS RISE F080'!$H:$L,5,0)</f>
        <v>0</v>
      </c>
      <c r="K24" s="116">
        <f>VLOOKUP(G24,'[2]Seguimiento WOS RISE F080'!$H:$M,6,0)</f>
        <v>0</v>
      </c>
      <c r="L24" s="116">
        <f>VLOOKUP(G24,'[2]Seguimiento WOS RISE F080'!$H:$N,7,0)</f>
        <v>0</v>
      </c>
      <c r="M24" s="116">
        <f>VLOOKUP(G24,'[2]Seguimiento WOS RISE F080'!$H:$O,8,0)</f>
        <v>0</v>
      </c>
      <c r="N24" s="125">
        <f t="shared" si="1"/>
        <v>-1</v>
      </c>
      <c r="O24" s="125">
        <f t="shared" si="2"/>
        <v>1</v>
      </c>
      <c r="P24" s="269">
        <f>VLOOKUP(C24,Sheet18!A:B,2,0)</f>
        <v>163.78</v>
      </c>
      <c r="Q24" s="270">
        <f t="shared" si="3"/>
        <v>163.78</v>
      </c>
      <c r="R24" s="119">
        <v>45656</v>
      </c>
      <c r="S24" s="121">
        <v>45686</v>
      </c>
      <c r="T24" s="117">
        <f t="shared" si="4"/>
        <v>45687</v>
      </c>
      <c r="U24" s="117">
        <f t="shared" si="4"/>
        <v>45688</v>
      </c>
      <c r="V24" s="117" t="str">
        <f>VLOOKUP(G24,'[2]Seguimiento WOS RISE F080'!$H:$W,16,0)</f>
        <v>CORTO</v>
      </c>
      <c r="W24" s="162">
        <f>VLOOKUP(G24,'[2]Seguimiento WOS RISE F080'!$H:$V,15,0)</f>
        <v>0</v>
      </c>
      <c r="X24" s="118" t="s">
        <v>2927</v>
      </c>
      <c r="AC24" s="118" t="s">
        <v>2927</v>
      </c>
    </row>
    <row r="25" spans="1:52" s="126" customFormat="1" hidden="1" x14ac:dyDescent="0.35">
      <c r="A25" s="284" t="str">
        <f t="shared" si="0"/>
        <v>L50-I-48-08-27-90-MULT-15X15POUS270401</v>
      </c>
      <c r="B25" s="365">
        <v>45643</v>
      </c>
      <c r="C25" s="284" t="s">
        <v>1516</v>
      </c>
      <c r="D25" s="285" t="s">
        <v>365</v>
      </c>
      <c r="E25" s="286" t="s">
        <v>87</v>
      </c>
      <c r="F25" s="286" t="s">
        <v>1517</v>
      </c>
      <c r="G25" s="286">
        <v>30851133</v>
      </c>
      <c r="H25" s="183">
        <v>0</v>
      </c>
      <c r="I25" s="287">
        <v>12</v>
      </c>
      <c r="J25" s="111">
        <f>VLOOKUP(G25,'[2]Seguimiento WOS TROV'!$H:$L,5,0)</f>
        <v>0</v>
      </c>
      <c r="K25" s="116">
        <f>VLOOKUP(G25,'[2]Seguimiento WOS TROV'!$H:$M,6,0)</f>
        <v>12</v>
      </c>
      <c r="L25" s="116">
        <f>VLOOKUP(G25,'[2]Seguimiento WOS TROV'!$H:$N,7,0)</f>
        <v>0</v>
      </c>
      <c r="M25" s="116">
        <f>VLOOKUP(G25,'[2]Seguimiento WOS TROV'!$H:$O,8,0)</f>
        <v>0</v>
      </c>
      <c r="N25" s="125">
        <f t="shared" si="1"/>
        <v>-12</v>
      </c>
      <c r="O25" s="289">
        <f t="shared" si="2"/>
        <v>12</v>
      </c>
      <c r="P25" s="269">
        <v>131.74</v>
      </c>
      <c r="Q25" s="270">
        <f t="shared" si="3"/>
        <v>1580.88</v>
      </c>
      <c r="R25" s="119">
        <v>45646</v>
      </c>
      <c r="S25" s="119">
        <v>45677</v>
      </c>
      <c r="T25" s="117">
        <f t="shared" si="4"/>
        <v>45678</v>
      </c>
      <c r="U25" s="117">
        <f t="shared" si="4"/>
        <v>45679</v>
      </c>
      <c r="V25" s="117" t="s">
        <v>604</v>
      </c>
      <c r="W25" s="162" t="s">
        <v>561</v>
      </c>
      <c r="X25" s="162" t="s">
        <v>561</v>
      </c>
      <c r="Y25" s="162"/>
      <c r="Z25" s="108" t="e">
        <f>VLOOKUP(G25,#REF!,1,0)</f>
        <v>#REF!</v>
      </c>
      <c r="AA25" s="108"/>
      <c r="AB25" s="110"/>
      <c r="AC25" s="118" t="s">
        <v>2828</v>
      </c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</row>
    <row r="26" spans="1:52" s="126" customFormat="1" hidden="1" x14ac:dyDescent="0.35">
      <c r="A26" s="120" t="str">
        <f t="shared" si="0"/>
        <v>L35-I-12-10-30-80-MULT-120POUS270502</v>
      </c>
      <c r="B26" s="81">
        <v>45643</v>
      </c>
      <c r="C26" s="120" t="s">
        <v>247</v>
      </c>
      <c r="D26" s="109" t="s">
        <v>360</v>
      </c>
      <c r="E26" s="108" t="s">
        <v>87</v>
      </c>
      <c r="F26" s="108" t="s">
        <v>796</v>
      </c>
      <c r="G26" s="108">
        <v>30851118</v>
      </c>
      <c r="H26" s="183">
        <v>0</v>
      </c>
      <c r="I26" s="115">
        <v>12</v>
      </c>
      <c r="J26" s="111">
        <f>VLOOKUP(G26,'[2]Seguimiento WOS TROV'!$H:$L,5,0)</f>
        <v>0</v>
      </c>
      <c r="K26" s="116">
        <f>VLOOKUP(G26,'[2]Seguimiento WOS TROV'!$H:$M,6,0)</f>
        <v>12</v>
      </c>
      <c r="L26" s="116">
        <f>VLOOKUP(G26,'[2]Seguimiento WOS TROV'!$H:$N,7,0)</f>
        <v>0</v>
      </c>
      <c r="M26" s="116">
        <f>VLOOKUP(G26,'[2]Seguimiento WOS TROV'!$H:$O,8,0)</f>
        <v>0</v>
      </c>
      <c r="N26" s="125">
        <f t="shared" si="1"/>
        <v>-12</v>
      </c>
      <c r="O26" s="125">
        <f t="shared" si="2"/>
        <v>12</v>
      </c>
      <c r="P26" s="269">
        <v>42.66</v>
      </c>
      <c r="Q26" s="270">
        <f t="shared" si="3"/>
        <v>511.91999999999996</v>
      </c>
      <c r="R26" s="383">
        <v>45646</v>
      </c>
      <c r="S26" s="119">
        <v>45677</v>
      </c>
      <c r="T26" s="282">
        <f t="shared" si="4"/>
        <v>45678</v>
      </c>
      <c r="U26" s="282">
        <f t="shared" si="4"/>
        <v>45679</v>
      </c>
      <c r="V26" s="117" t="s">
        <v>604</v>
      </c>
      <c r="W26" s="162" t="s">
        <v>561</v>
      </c>
      <c r="X26" s="162" t="s">
        <v>561</v>
      </c>
      <c r="Y26" s="162"/>
      <c r="Z26" s="108" t="e">
        <f>VLOOKUP(G26,#REF!,1,0)</f>
        <v>#REF!</v>
      </c>
      <c r="AA26" s="108"/>
      <c r="AB26" s="110"/>
      <c r="AC26" s="118" t="s">
        <v>2858</v>
      </c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</row>
    <row r="27" spans="1:52" s="126" customFormat="1" ht="13" hidden="1" x14ac:dyDescent="0.2">
      <c r="A27" s="120" t="str">
        <f>CONCATENATE(C27,F27)</f>
        <v>F080-1S-HO-27-9-E4-W-X-APOUS271579</v>
      </c>
      <c r="B27" s="61">
        <v>45631</v>
      </c>
      <c r="C27" s="59" t="s">
        <v>1919</v>
      </c>
      <c r="D27" s="109" t="s">
        <v>1577</v>
      </c>
      <c r="E27" s="60" t="s">
        <v>87</v>
      </c>
      <c r="F27" s="60" t="s">
        <v>1942</v>
      </c>
      <c r="G27" s="9">
        <v>30851036</v>
      </c>
      <c r="H27" s="108">
        <v>0</v>
      </c>
      <c r="I27" s="115">
        <v>6</v>
      </c>
      <c r="J27" s="111">
        <f>VLOOKUP(G27,'[2]Seguimiento WOS RISE F080'!$H:$L,5,0)</f>
        <v>6</v>
      </c>
      <c r="K27" s="116">
        <f>VLOOKUP(G27,'[2]Seguimiento WOS RISE F080'!$H:$M,6,0)</f>
        <v>0</v>
      </c>
      <c r="L27" s="116">
        <f>VLOOKUP(G27,'[2]Seguimiento WOS RISE F080'!$H:$N,7,0)</f>
        <v>0</v>
      </c>
      <c r="M27" s="116">
        <f>VLOOKUP(G27,'[2]Seguimiento WOS RISE F080'!$H:$O,8,0)</f>
        <v>0</v>
      </c>
      <c r="N27" s="125">
        <f>J27-I27</f>
        <v>0</v>
      </c>
      <c r="O27" s="125">
        <f>+N27*-1</f>
        <v>0</v>
      </c>
      <c r="P27" s="269">
        <f>VLOOKUP(C27,Sheet18!A:B,2,0)</f>
        <v>76.44</v>
      </c>
      <c r="Q27" s="270">
        <f>+P27*O27</f>
        <v>0</v>
      </c>
      <c r="R27" s="121">
        <v>45638</v>
      </c>
      <c r="S27" s="121">
        <v>45686</v>
      </c>
      <c r="T27" s="117">
        <f t="shared" ref="T27:U29" si="5">WORKDAY(S27,1)</f>
        <v>45687</v>
      </c>
      <c r="U27" s="117">
        <f t="shared" si="5"/>
        <v>45688</v>
      </c>
      <c r="V27" s="117" t="str">
        <f>VLOOKUP(G27,'[2]Seguimiento WOS RISE F080'!$H:$W,16,0)</f>
        <v>COMPLETA</v>
      </c>
      <c r="W27" s="162" t="str">
        <f>VLOOKUP(G27,'[2]Seguimiento WOS RISE F080'!$H:$V,15,0)</f>
        <v>SI</v>
      </c>
      <c r="X27" s="118" t="s">
        <v>2828</v>
      </c>
      <c r="AC27" s="118" t="s">
        <v>571</v>
      </c>
    </row>
    <row r="28" spans="1:52" s="126" customFormat="1" ht="13" hidden="1" x14ac:dyDescent="0.2">
      <c r="A28" s="120" t="str">
        <f>CONCATENATE(C28,F28)</f>
        <v>F080-2H-HO-30-8-40-W-H-CPOUS271044</v>
      </c>
      <c r="B28" s="61">
        <v>45666</v>
      </c>
      <c r="C28" s="273" t="s">
        <v>2314</v>
      </c>
      <c r="D28" s="109" t="s">
        <v>2414</v>
      </c>
      <c r="E28" s="60" t="s">
        <v>87</v>
      </c>
      <c r="F28" s="305" t="s">
        <v>2629</v>
      </c>
      <c r="G28" s="9">
        <v>30851389</v>
      </c>
      <c r="H28" s="108">
        <v>0</v>
      </c>
      <c r="I28" s="287">
        <v>10</v>
      </c>
      <c r="J28" s="111">
        <f>VLOOKUP(G28,'[2]Seguimiento WOS RISE F080'!$H:$L,5,0)</f>
        <v>7</v>
      </c>
      <c r="K28" s="116">
        <f>VLOOKUP(G28,'[2]Seguimiento WOS RISE F080'!$H:$M,6,0)</f>
        <v>3</v>
      </c>
      <c r="L28" s="116">
        <f>VLOOKUP(G28,'[2]Seguimiento WOS RISE F080'!$H:$N,7,0)</f>
        <v>0</v>
      </c>
      <c r="M28" s="116">
        <f>VLOOKUP(G28,'[2]Seguimiento WOS RISE F080'!$H:$O,8,0)</f>
        <v>0</v>
      </c>
      <c r="N28" s="125">
        <f>J28-I28</f>
        <v>-3</v>
      </c>
      <c r="O28" s="125">
        <f>+N28*-1</f>
        <v>3</v>
      </c>
      <c r="P28" s="269">
        <f>VLOOKUP(C28,Sheet18!A:B,2,0)</f>
        <v>198.83</v>
      </c>
      <c r="Q28" s="270">
        <f>+P28*O28</f>
        <v>596.49</v>
      </c>
      <c r="R28" s="119">
        <v>45670</v>
      </c>
      <c r="S28" s="121">
        <v>45686</v>
      </c>
      <c r="T28" s="117">
        <f t="shared" si="5"/>
        <v>45687</v>
      </c>
      <c r="U28" s="117">
        <f t="shared" si="5"/>
        <v>45688</v>
      </c>
      <c r="V28" s="117" t="str">
        <f>VLOOKUP(G28,'[2]Seguimiento WOS RISE F080'!$H:$W,16,0)</f>
        <v xml:space="preserve">COMPLETA    </v>
      </c>
      <c r="W28" s="162" t="str">
        <f>VLOOKUP(G28,'[2]Seguimiento WOS RISE F080'!$H:$V,15,0)</f>
        <v>SI</v>
      </c>
      <c r="X28" s="118" t="s">
        <v>3034</v>
      </c>
      <c r="AC28" s="118" t="s">
        <v>3034</v>
      </c>
    </row>
    <row r="29" spans="1:52" s="126" customFormat="1" hidden="1" x14ac:dyDescent="0.35">
      <c r="A29" s="120" t="str">
        <f>CONCATENATE(C29,F29)</f>
        <v>L35-I-48-10-30-80-MULT-120POUS272086</v>
      </c>
      <c r="B29" s="81">
        <v>45666</v>
      </c>
      <c r="C29" s="120" t="s">
        <v>188</v>
      </c>
      <c r="D29" s="109" t="s">
        <v>364</v>
      </c>
      <c r="E29" s="108" t="s">
        <v>87</v>
      </c>
      <c r="F29" s="108" t="s">
        <v>2693</v>
      </c>
      <c r="G29" s="108">
        <v>30851380</v>
      </c>
      <c r="H29" s="183">
        <v>0</v>
      </c>
      <c r="I29" s="115">
        <v>2</v>
      </c>
      <c r="J29" s="111">
        <f>VLOOKUP(G29,'[2]Seguimiento WOS TROV'!$H:$L,5,0)</f>
        <v>1</v>
      </c>
      <c r="K29" s="116">
        <f>VLOOKUP(G29,'[2]Seguimiento WOS TROV'!$H:$M,6,0)</f>
        <v>1</v>
      </c>
      <c r="L29" s="116">
        <f>VLOOKUP(G29,'[2]Seguimiento WOS TROV'!$H:$N,7,0)</f>
        <v>0</v>
      </c>
      <c r="M29" s="116">
        <f>VLOOKUP(G29,'[2]Seguimiento WOS TROV'!$H:$O,8,0)</f>
        <v>0</v>
      </c>
      <c r="N29" s="125">
        <f>J29-I29</f>
        <v>-1</v>
      </c>
      <c r="O29" s="125">
        <f>+N29*-1</f>
        <v>1</v>
      </c>
      <c r="P29" s="269">
        <f>IFERROR(VLOOKUP(C29,Sheet18!A:B,2,0),0)</f>
        <v>118.55</v>
      </c>
      <c r="Q29" s="270">
        <f>+P29*O29</f>
        <v>118.55</v>
      </c>
      <c r="R29" s="119">
        <v>45671</v>
      </c>
      <c r="S29" s="119">
        <v>45671</v>
      </c>
      <c r="T29" s="117">
        <f t="shared" si="5"/>
        <v>45672</v>
      </c>
      <c r="U29" s="117">
        <f t="shared" si="5"/>
        <v>45673</v>
      </c>
      <c r="V29" s="117" t="s">
        <v>560</v>
      </c>
      <c r="W29" s="162" t="s">
        <v>561</v>
      </c>
      <c r="X29" s="162"/>
      <c r="Y29" s="162"/>
      <c r="Z29" s="108"/>
      <c r="AA29" s="108"/>
      <c r="AB29" s="110"/>
      <c r="AC29" s="393" t="s">
        <v>2828</v>
      </c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</row>
    <row r="30" spans="1:52" hidden="1" x14ac:dyDescent="0.35">
      <c r="A30" s="120" t="s">
        <v>3065</v>
      </c>
      <c r="B30" s="81">
        <v>45678</v>
      </c>
      <c r="C30" s="120" t="s">
        <v>245</v>
      </c>
      <c r="D30" s="109" t="s">
        <v>360</v>
      </c>
      <c r="E30" s="108" t="s">
        <v>87</v>
      </c>
      <c r="F30" s="108" t="s">
        <v>1498</v>
      </c>
      <c r="G30" s="108">
        <v>30851471</v>
      </c>
      <c r="H30" s="183">
        <v>0</v>
      </c>
      <c r="I30" s="115">
        <v>80</v>
      </c>
      <c r="J30" s="111">
        <f>VLOOKUP(G30,'[2]Seguimiento WOS TROV'!$H:$L,5,0)</f>
        <v>79</v>
      </c>
      <c r="K30" s="116">
        <f>VLOOKUP(G30,'[2]Seguimiento WOS TROV'!$H:$M,6,0)</f>
        <v>1</v>
      </c>
      <c r="L30" s="116">
        <f>VLOOKUP(G30,'[2]Seguimiento WOS TROV'!$H:$N,7,0)</f>
        <v>0</v>
      </c>
      <c r="M30" s="116">
        <f>VLOOKUP(G30,'[2]Seguimiento WOS TROV'!$H:$O,8,0)</f>
        <v>0</v>
      </c>
      <c r="N30" s="125">
        <f t="shared" ref="N30:N38" si="6">J30-I30</f>
        <v>-1</v>
      </c>
      <c r="O30" s="125">
        <v>1</v>
      </c>
      <c r="P30" s="269">
        <v>58.32</v>
      </c>
      <c r="Q30" s="270">
        <v>58.32</v>
      </c>
      <c r="R30" s="119">
        <v>45680</v>
      </c>
      <c r="S30" s="119">
        <v>45680</v>
      </c>
      <c r="T30" s="117">
        <v>45681</v>
      </c>
      <c r="U30" s="117">
        <v>45684</v>
      </c>
      <c r="V30" s="117" t="s">
        <v>560</v>
      </c>
      <c r="W30" s="162" t="s">
        <v>561</v>
      </c>
      <c r="X30" s="162"/>
      <c r="Y30" s="162"/>
      <c r="Z30" s="108"/>
      <c r="AA30" s="108"/>
      <c r="AB30" s="110"/>
      <c r="AC30" s="393" t="s">
        <v>3064</v>
      </c>
    </row>
    <row r="31" spans="1:52" hidden="1" x14ac:dyDescent="0.35">
      <c r="A31" s="120" t="s">
        <v>3066</v>
      </c>
      <c r="B31" s="81">
        <v>45678</v>
      </c>
      <c r="C31" s="120" t="s">
        <v>2808</v>
      </c>
      <c r="D31" s="109" t="s">
        <v>365</v>
      </c>
      <c r="E31" s="108" t="s">
        <v>87</v>
      </c>
      <c r="F31" s="108" t="s">
        <v>2834</v>
      </c>
      <c r="G31" s="108">
        <v>30851493</v>
      </c>
      <c r="H31" s="183">
        <v>0</v>
      </c>
      <c r="I31" s="115">
        <v>56</v>
      </c>
      <c r="J31" s="111">
        <f>VLOOKUP(G31,'[2]Seguimiento WOS TROV'!$H:$L,5,0)</f>
        <v>56</v>
      </c>
      <c r="K31" s="116">
        <f>VLOOKUP(G31,'[2]Seguimiento WOS TROV'!$H:$M,6,0)</f>
        <v>0</v>
      </c>
      <c r="L31" s="116">
        <f>VLOOKUP(G31,'[2]Seguimiento WOS TROV'!$H:$N,7,0)</f>
        <v>0</v>
      </c>
      <c r="M31" s="116">
        <f>VLOOKUP(G31,'[2]Seguimiento WOS TROV'!$H:$O,8,0)</f>
        <v>0</v>
      </c>
      <c r="N31" s="125">
        <f t="shared" si="6"/>
        <v>0</v>
      </c>
      <c r="O31" s="125">
        <v>1</v>
      </c>
      <c r="P31" s="269">
        <v>116.55</v>
      </c>
      <c r="Q31" s="270">
        <v>116.55</v>
      </c>
      <c r="R31" s="119">
        <v>45681</v>
      </c>
      <c r="S31" s="119">
        <v>45681</v>
      </c>
      <c r="T31" s="117">
        <v>45684</v>
      </c>
      <c r="U31" s="117">
        <v>45685</v>
      </c>
      <c r="V31" s="117" t="s">
        <v>560</v>
      </c>
      <c r="W31" s="162" t="s">
        <v>561</v>
      </c>
      <c r="X31" s="162"/>
      <c r="Y31" s="162"/>
      <c r="Z31" s="108"/>
      <c r="AA31" s="108"/>
      <c r="AB31" s="110"/>
      <c r="AC31" s="393" t="s">
        <v>3064</v>
      </c>
    </row>
    <row r="32" spans="1:52" hidden="1" x14ac:dyDescent="0.35">
      <c r="A32" s="120" t="s">
        <v>3067</v>
      </c>
      <c r="B32" s="81">
        <v>45678</v>
      </c>
      <c r="C32" s="120" t="s">
        <v>245</v>
      </c>
      <c r="D32" s="109" t="s">
        <v>360</v>
      </c>
      <c r="E32" s="108" t="s">
        <v>87</v>
      </c>
      <c r="F32" s="108" t="s">
        <v>2889</v>
      </c>
      <c r="G32" s="108">
        <v>30851508</v>
      </c>
      <c r="H32" s="183">
        <v>0</v>
      </c>
      <c r="I32" s="115">
        <v>320</v>
      </c>
      <c r="J32" s="111">
        <f>VLOOKUP(G32,'[2]Seguimiento WOS TROV'!$H:$L,5,0)</f>
        <v>319</v>
      </c>
      <c r="K32" s="116">
        <f>VLOOKUP(G32,'[2]Seguimiento WOS TROV'!$H:$M,6,0)</f>
        <v>1</v>
      </c>
      <c r="L32" s="116">
        <f>VLOOKUP(G32,'[2]Seguimiento WOS TROV'!$H:$N,7,0)</f>
        <v>0</v>
      </c>
      <c r="M32" s="116">
        <f>VLOOKUP(G32,'[2]Seguimiento WOS TROV'!$H:$O,8,0)</f>
        <v>0</v>
      </c>
      <c r="N32" s="125">
        <f t="shared" si="6"/>
        <v>-1</v>
      </c>
      <c r="O32" s="125">
        <v>1</v>
      </c>
      <c r="P32" s="269">
        <v>58.32</v>
      </c>
      <c r="Q32" s="270">
        <v>58.32</v>
      </c>
      <c r="R32" s="382">
        <v>45681</v>
      </c>
      <c r="S32" s="119">
        <v>45681</v>
      </c>
      <c r="T32" s="290">
        <v>45684</v>
      </c>
      <c r="U32" s="290">
        <v>45685</v>
      </c>
      <c r="V32" s="117" t="s">
        <v>560</v>
      </c>
      <c r="W32" s="162" t="s">
        <v>561</v>
      </c>
      <c r="X32" s="162"/>
      <c r="Y32" s="162"/>
      <c r="Z32" s="108"/>
      <c r="AA32" s="108"/>
      <c r="AB32" s="110"/>
      <c r="AC32" s="393" t="s">
        <v>3064</v>
      </c>
    </row>
    <row r="33" spans="1:29" hidden="1" x14ac:dyDescent="0.35">
      <c r="A33" s="120" t="s">
        <v>3068</v>
      </c>
      <c r="B33" s="81">
        <v>45621</v>
      </c>
      <c r="C33" s="273" t="s">
        <v>1561</v>
      </c>
      <c r="D33" s="109" t="s">
        <v>362</v>
      </c>
      <c r="E33" s="135" t="s">
        <v>87</v>
      </c>
      <c r="F33" s="305" t="s">
        <v>1598</v>
      </c>
      <c r="G33" s="108">
        <v>30850728</v>
      </c>
      <c r="H33" s="183">
        <v>0</v>
      </c>
      <c r="I33" s="115">
        <v>4</v>
      </c>
      <c r="J33" s="111">
        <f>VLOOKUP(G33,'[2]Seguimiento WOS TROV'!$H:$L,5,0)</f>
        <v>0</v>
      </c>
      <c r="K33" s="116">
        <f>VLOOKUP(G33,'[2]Seguimiento WOS TROV'!$H:$M,6,0)</f>
        <v>4</v>
      </c>
      <c r="L33" s="116">
        <f>VLOOKUP(G33,'[2]Seguimiento WOS TROV'!$H:$N,7,0)</f>
        <v>0</v>
      </c>
      <c r="M33" s="116">
        <f>VLOOKUP(G33,'[2]Seguimiento WOS TROV'!$H:$O,8,0)</f>
        <v>0</v>
      </c>
      <c r="N33" s="125">
        <f t="shared" si="6"/>
        <v>-4</v>
      </c>
      <c r="O33" s="125">
        <v>4</v>
      </c>
      <c r="P33" s="269">
        <v>139.63</v>
      </c>
      <c r="Q33" s="270">
        <v>558.52</v>
      </c>
      <c r="R33" s="119">
        <v>45623</v>
      </c>
      <c r="S33" s="119">
        <v>45684</v>
      </c>
      <c r="T33" s="117">
        <v>45685</v>
      </c>
      <c r="U33" s="117">
        <v>45686</v>
      </c>
      <c r="V33" s="117" t="s">
        <v>560</v>
      </c>
      <c r="W33" s="162" t="s">
        <v>561</v>
      </c>
      <c r="X33" s="162"/>
      <c r="Y33" s="162"/>
      <c r="Z33" s="108"/>
      <c r="AA33" s="108"/>
      <c r="AB33" s="110"/>
      <c r="AC33" s="393" t="s">
        <v>3064</v>
      </c>
    </row>
    <row r="34" spans="1:29" hidden="1" x14ac:dyDescent="0.35">
      <c r="A34" s="120" t="s">
        <v>3069</v>
      </c>
      <c r="B34" s="81">
        <v>45644</v>
      </c>
      <c r="C34" s="120" t="s">
        <v>745</v>
      </c>
      <c r="D34" s="109" t="s">
        <v>361</v>
      </c>
      <c r="E34" s="108" t="s">
        <v>87</v>
      </c>
      <c r="F34" s="108" t="s">
        <v>1739</v>
      </c>
      <c r="G34" s="108">
        <v>30851195</v>
      </c>
      <c r="H34" s="183">
        <v>0</v>
      </c>
      <c r="I34" s="115">
        <v>30</v>
      </c>
      <c r="J34" s="111">
        <f>VLOOKUP(G34,'[2]Seguimiento WOS TROV'!$H:$L,5,0)</f>
        <v>29</v>
      </c>
      <c r="K34" s="116">
        <f>VLOOKUP(G34,'[2]Seguimiento WOS TROV'!$H:$M,6,0)</f>
        <v>0</v>
      </c>
      <c r="L34" s="116">
        <f>VLOOKUP(G34,'[2]Seguimiento WOS TROV'!$H:$N,7,0)</f>
        <v>0</v>
      </c>
      <c r="M34" s="116">
        <f>VLOOKUP(G34,'[2]Seguimiento WOS TROV'!$H:$O,8,0)</f>
        <v>0</v>
      </c>
      <c r="N34" s="125">
        <f t="shared" si="6"/>
        <v>-1</v>
      </c>
      <c r="O34" s="125">
        <v>1</v>
      </c>
      <c r="P34" s="269">
        <v>47.22</v>
      </c>
      <c r="Q34" s="270">
        <v>47.22</v>
      </c>
      <c r="R34" s="81">
        <v>45644</v>
      </c>
      <c r="S34" s="119">
        <v>45684</v>
      </c>
      <c r="T34" s="117">
        <v>45685</v>
      </c>
      <c r="U34" s="117">
        <v>45686</v>
      </c>
      <c r="V34" s="117" t="s">
        <v>560</v>
      </c>
      <c r="W34" s="162" t="s">
        <v>561</v>
      </c>
      <c r="X34" s="162" t="s">
        <v>561</v>
      </c>
      <c r="Y34" s="162"/>
      <c r="Z34" s="108" t="e">
        <v>#REF!</v>
      </c>
      <c r="AA34" s="108"/>
      <c r="AB34" s="110"/>
      <c r="AC34" s="393" t="s">
        <v>3064</v>
      </c>
    </row>
    <row r="35" spans="1:29" x14ac:dyDescent="0.35">
      <c r="A35" s="120" t="s">
        <v>3070</v>
      </c>
      <c r="B35" s="81">
        <v>45678</v>
      </c>
      <c r="C35" s="120" t="s">
        <v>2869</v>
      </c>
      <c r="D35" s="109" t="s">
        <v>361</v>
      </c>
      <c r="E35" s="108" t="s">
        <v>87</v>
      </c>
      <c r="F35" s="108" t="s">
        <v>2897</v>
      </c>
      <c r="G35" s="108">
        <v>30851522</v>
      </c>
      <c r="H35" s="183">
        <v>0</v>
      </c>
      <c r="I35" s="115">
        <v>4</v>
      </c>
      <c r="J35" s="111">
        <f>VLOOKUP(G35,'[2]Seguimiento WOS TROV'!$H:$L,5,0)</f>
        <v>3</v>
      </c>
      <c r="K35" s="116">
        <f>VLOOKUP(G35,'[2]Seguimiento WOS TROV'!$H:$M,6,0)</f>
        <v>0</v>
      </c>
      <c r="L35" s="116">
        <f>VLOOKUP(G35,'[2]Seguimiento WOS TROV'!$H:$N,7,0)</f>
        <v>0</v>
      </c>
      <c r="M35" s="116">
        <f>VLOOKUP(G35,'[2]Seguimiento WOS TROV'!$H:$O,8,0)</f>
        <v>0</v>
      </c>
      <c r="N35" s="125">
        <f t="shared" si="6"/>
        <v>-1</v>
      </c>
      <c r="O35" s="125">
        <v>1</v>
      </c>
      <c r="P35" s="269">
        <v>0</v>
      </c>
      <c r="Q35" s="270">
        <v>0</v>
      </c>
      <c r="R35" s="382">
        <v>45684</v>
      </c>
      <c r="S35" s="119">
        <v>45684</v>
      </c>
      <c r="T35" s="117">
        <v>45685</v>
      </c>
      <c r="U35" s="117">
        <v>45686</v>
      </c>
      <c r="V35" s="117" t="s">
        <v>560</v>
      </c>
      <c r="W35" s="162" t="s">
        <v>561</v>
      </c>
      <c r="X35" s="162"/>
      <c r="Y35" s="162"/>
      <c r="Z35" s="108"/>
      <c r="AA35" s="108"/>
      <c r="AB35" s="110"/>
      <c r="AC35" s="393" t="s">
        <v>3064</v>
      </c>
    </row>
    <row r="36" spans="1:29" s="126" customFormat="1" ht="13" hidden="1" x14ac:dyDescent="0.2">
      <c r="A36" s="120" t="str">
        <f>CONCATENATE(C36,F36)</f>
        <v>F080-1S-MO-30-9-40-S-H-CPOUS271479</v>
      </c>
      <c r="B36" s="61">
        <v>45678</v>
      </c>
      <c r="C36" s="362" t="s">
        <v>2304</v>
      </c>
      <c r="D36" s="109" t="s">
        <v>1577</v>
      </c>
      <c r="E36" s="60" t="s">
        <v>87</v>
      </c>
      <c r="F36" s="305" t="s">
        <v>2845</v>
      </c>
      <c r="G36" s="9">
        <v>30851537</v>
      </c>
      <c r="H36" s="108">
        <v>0</v>
      </c>
      <c r="I36" s="115">
        <v>15</v>
      </c>
      <c r="J36" s="111">
        <f>VLOOKUP(G36,'[2]Seguimiento WOS RISE F080'!$H:$L,5,0)</f>
        <v>12</v>
      </c>
      <c r="K36" s="116">
        <f>VLOOKUP(G36,'[2]Seguimiento WOS RISE F080'!$H:$M,6,0)</f>
        <v>3</v>
      </c>
      <c r="L36" s="116">
        <f>VLOOKUP(G36,'[2]Seguimiento WOS RISE F080'!$H:$N,7,0)</f>
        <v>0</v>
      </c>
      <c r="M36" s="116">
        <f>VLOOKUP(G36,'[2]Seguimiento WOS RISE F080'!$H:$O,8,0)</f>
        <v>0</v>
      </c>
      <c r="N36" s="125">
        <f t="shared" si="6"/>
        <v>-3</v>
      </c>
      <c r="O36" s="125">
        <f>+N36*-1</f>
        <v>3</v>
      </c>
      <c r="P36" s="269">
        <f>VLOOKUP(C36,Sheet18!A:B,2,0)</f>
        <v>105.47</v>
      </c>
      <c r="Q36" s="270">
        <f>+P36*O36</f>
        <v>316.40999999999997</v>
      </c>
      <c r="R36" s="119">
        <v>45680</v>
      </c>
      <c r="S36" s="121">
        <v>45686</v>
      </c>
      <c r="T36" s="117">
        <f t="shared" ref="T36:U38" si="7">WORKDAY(S36,1)</f>
        <v>45687</v>
      </c>
      <c r="U36" s="117">
        <f t="shared" si="7"/>
        <v>45688</v>
      </c>
      <c r="V36" s="117" t="str">
        <f>VLOOKUP(G36,'[2]Seguimiento WOS RISE F080'!$H:$W,16,0)</f>
        <v>COMPLETA</v>
      </c>
      <c r="W36" s="162" t="str">
        <f>VLOOKUP(G36,'[2]Seguimiento WOS RISE F080'!$H:$V,15,0)</f>
        <v>SI</v>
      </c>
      <c r="X36" s="118" t="s">
        <v>2828</v>
      </c>
      <c r="Y36" s="126" t="s">
        <v>3044</v>
      </c>
      <c r="AC36" s="393" t="s">
        <v>3064</v>
      </c>
    </row>
    <row r="37" spans="1:29" s="126" customFormat="1" ht="13" hidden="1" x14ac:dyDescent="0.2">
      <c r="A37" s="120" t="str">
        <f>CONCATENATE(C37,F37)</f>
        <v>F080-1S-LO-30-9-15-S-H-CPOUS271479</v>
      </c>
      <c r="B37" s="61">
        <v>45679</v>
      </c>
      <c r="C37" s="362" t="s">
        <v>2297</v>
      </c>
      <c r="D37" s="109" t="s">
        <v>1577</v>
      </c>
      <c r="E37" s="60" t="s">
        <v>87</v>
      </c>
      <c r="F37" s="305" t="s">
        <v>2845</v>
      </c>
      <c r="G37" s="9">
        <v>30851543</v>
      </c>
      <c r="H37" s="108">
        <v>0</v>
      </c>
      <c r="I37" s="115">
        <v>14</v>
      </c>
      <c r="J37" s="111">
        <f>VLOOKUP(G37,'[2]Seguimiento WOS RISE F080'!$H:$L,5,0)</f>
        <v>12</v>
      </c>
      <c r="K37" s="116">
        <f>VLOOKUP(G37,'[2]Seguimiento WOS RISE F080'!$H:$M,6,0)</f>
        <v>2</v>
      </c>
      <c r="L37" s="116">
        <f>VLOOKUP(G37,'[2]Seguimiento WOS RISE F080'!$H:$N,7,0)</f>
        <v>0</v>
      </c>
      <c r="M37" s="116">
        <f>VLOOKUP(G37,'[2]Seguimiento WOS RISE F080'!$H:$O,8,0)</f>
        <v>0</v>
      </c>
      <c r="N37" s="125">
        <f t="shared" si="6"/>
        <v>-2</v>
      </c>
      <c r="O37" s="125">
        <f>+N37*-1</f>
        <v>2</v>
      </c>
      <c r="P37" s="269">
        <f>VLOOKUP(C37,Sheet18!A:B,2,0)</f>
        <v>100.35</v>
      </c>
      <c r="Q37" s="270">
        <f>+P37*O37</f>
        <v>200.7</v>
      </c>
      <c r="R37" s="119">
        <v>45680</v>
      </c>
      <c r="S37" s="121">
        <v>45686</v>
      </c>
      <c r="T37" s="117">
        <f t="shared" si="7"/>
        <v>45687</v>
      </c>
      <c r="U37" s="117">
        <f t="shared" si="7"/>
        <v>45688</v>
      </c>
      <c r="V37" s="117" t="str">
        <f>VLOOKUP(G37,'[2]Seguimiento WOS RISE F080'!$H:$W,16,0)</f>
        <v>COMPLETA</v>
      </c>
      <c r="W37" s="162" t="str">
        <f>VLOOKUP(G37,'[2]Seguimiento WOS RISE F080'!$H:$V,15,0)</f>
        <v>SI</v>
      </c>
      <c r="X37" s="118" t="s">
        <v>2828</v>
      </c>
      <c r="Y37" s="126" t="s">
        <v>3045</v>
      </c>
      <c r="AC37" s="393" t="s">
        <v>3064</v>
      </c>
    </row>
    <row r="38" spans="1:29" hidden="1" x14ac:dyDescent="0.35">
      <c r="A38" s="120" t="str">
        <f>CONCATENATE(C38,F38)</f>
        <v>F080-1S-HO-35-9-60-S-H-DPOUS271980</v>
      </c>
      <c r="B38" s="61">
        <v>45674</v>
      </c>
      <c r="C38" s="362" t="s">
        <v>2752</v>
      </c>
      <c r="D38" s="109" t="s">
        <v>1577</v>
      </c>
      <c r="E38" s="60" t="s">
        <v>87</v>
      </c>
      <c r="F38" s="305" t="s">
        <v>3201</v>
      </c>
      <c r="G38" s="9">
        <v>30851443</v>
      </c>
      <c r="H38" s="108">
        <v>0</v>
      </c>
      <c r="I38" s="115">
        <v>1</v>
      </c>
      <c r="J38" s="111">
        <f>VLOOKUP(G38,'[2]Seguimiento WOS RISE F080'!$H:$L,5,0)</f>
        <v>0</v>
      </c>
      <c r="K38" s="116">
        <f>VLOOKUP(G38,'[2]Seguimiento WOS RISE F080'!$H:$M,6,0)</f>
        <v>0</v>
      </c>
      <c r="L38" s="116">
        <f>VLOOKUP(G38,'[2]Seguimiento WOS RISE F080'!$H:$N,7,0)</f>
        <v>0</v>
      </c>
      <c r="M38" s="116">
        <f>VLOOKUP(G38,'[2]Seguimiento WOS RISE F080'!$H:$O,8,0)</f>
        <v>0</v>
      </c>
      <c r="N38" s="125">
        <f t="shared" si="6"/>
        <v>-1</v>
      </c>
      <c r="O38" s="125">
        <f>+N38*-1</f>
        <v>1</v>
      </c>
      <c r="P38" s="269">
        <f>VLOOKUP(C38,Sheet18!A:B,2,0)</f>
        <v>112.29</v>
      </c>
      <c r="Q38" s="270">
        <f>+P38*O38</f>
        <v>112.29</v>
      </c>
      <c r="R38" s="119">
        <v>45680</v>
      </c>
      <c r="S38" s="121">
        <v>45686</v>
      </c>
      <c r="T38" s="117">
        <f t="shared" si="7"/>
        <v>45687</v>
      </c>
      <c r="U38" s="117">
        <f t="shared" si="7"/>
        <v>45688</v>
      </c>
      <c r="V38" s="117" t="s">
        <v>1972</v>
      </c>
      <c r="W38" s="162"/>
      <c r="X38" s="118"/>
      <c r="Y38" s="126"/>
      <c r="Z38" s="126"/>
      <c r="AA38" s="126"/>
      <c r="AB38" s="126"/>
      <c r="AC38" s="393"/>
    </row>
  </sheetData>
  <autoFilter ref="A1:AC38" xr:uid="{07E654F0-1126-4E79-B9E9-C2C9A9C83410}">
    <filterColumn colId="6">
      <filters>
        <filter val="30851522"/>
      </filters>
    </filterColumn>
  </autoFilter>
  <conditionalFormatting sqref="G1">
    <cfRule type="duplicateValues" dxfId="20" priority="46"/>
  </conditionalFormatting>
  <conditionalFormatting sqref="G2:G17">
    <cfRule type="duplicateValues" dxfId="19" priority="48"/>
    <cfRule type="duplicateValues" dxfId="18" priority="50"/>
  </conditionalFormatting>
  <conditionalFormatting sqref="G18:G20">
    <cfRule type="duplicateValues" dxfId="17" priority="33"/>
    <cfRule type="duplicateValues" dxfId="16" priority="36"/>
  </conditionalFormatting>
  <conditionalFormatting sqref="G19">
    <cfRule type="duplicateValues" dxfId="15" priority="34"/>
  </conditionalFormatting>
  <conditionalFormatting sqref="G25">
    <cfRule type="duplicateValues" dxfId="14" priority="25"/>
    <cfRule type="duplicateValues" dxfId="13" priority="27"/>
  </conditionalFormatting>
  <conditionalFormatting sqref="G26">
    <cfRule type="duplicateValues" dxfId="12" priority="22"/>
    <cfRule type="duplicateValues" dxfId="11" priority="24"/>
  </conditionalFormatting>
  <conditionalFormatting sqref="G29">
    <cfRule type="duplicateValues" dxfId="10" priority="12"/>
    <cfRule type="duplicateValues" dxfId="9" priority="14"/>
  </conditionalFormatting>
  <conditionalFormatting sqref="G30:G35">
    <cfRule type="duplicateValues" dxfId="8" priority="6"/>
    <cfRule type="duplicateValues" dxfId="7" priority="8"/>
  </conditionalFormatting>
  <conditionalFormatting sqref="H1:H20">
    <cfRule type="cellIs" dxfId="6" priority="35" operator="notEqual">
      <formula>0</formula>
    </cfRule>
  </conditionalFormatting>
  <conditionalFormatting sqref="H21:H24 H36:H38">
    <cfRule type="cellIs" dxfId="5" priority="28" operator="greaterThan">
      <formula>0</formula>
    </cfRule>
  </conditionalFormatting>
  <conditionalFormatting sqref="H25:H26">
    <cfRule type="cellIs" dxfId="4" priority="20" operator="notEqual">
      <formula>0</formula>
    </cfRule>
  </conditionalFormatting>
  <conditionalFormatting sqref="H27:H28">
    <cfRule type="cellIs" dxfId="3" priority="15" operator="greaterThan">
      <formula>0</formula>
    </cfRule>
  </conditionalFormatting>
  <conditionalFormatting sqref="H29:H35 H38">
    <cfRule type="cellIs" dxfId="2" priority="7" operator="notEqual">
      <formula>0</formula>
    </cfRule>
  </conditionalFormatting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2282-75CA-445E-85A8-2B3BEDC8A7DB}">
  <dimension ref="A1:G5237"/>
  <sheetViews>
    <sheetView topLeftCell="A5203" workbookViewId="0">
      <selection activeCell="A4834" sqref="A4834:B5237"/>
    </sheetView>
  </sheetViews>
  <sheetFormatPr defaultRowHeight="14.5" x14ac:dyDescent="0.35"/>
  <cols>
    <col min="1" max="1" width="24" bestFit="1" customWidth="1"/>
  </cols>
  <sheetData>
    <row r="1" spans="1:7" x14ac:dyDescent="0.35">
      <c r="A1" s="353" t="s">
        <v>2044</v>
      </c>
      <c r="B1" s="361">
        <v>3.82</v>
      </c>
      <c r="C1" s="352"/>
      <c r="D1" s="352"/>
      <c r="E1" s="352"/>
      <c r="F1" s="352"/>
      <c r="G1" s="352"/>
    </row>
    <row r="2" spans="1:7" x14ac:dyDescent="0.35">
      <c r="A2" s="353" t="s">
        <v>2044</v>
      </c>
      <c r="B2" s="361">
        <v>3.82</v>
      </c>
      <c r="C2" s="354"/>
      <c r="D2" s="354"/>
      <c r="E2" s="355"/>
      <c r="F2" s="353"/>
      <c r="G2" s="353"/>
    </row>
    <row r="3" spans="1:7" x14ac:dyDescent="0.35">
      <c r="A3" s="353" t="s">
        <v>2044</v>
      </c>
      <c r="B3" s="361">
        <v>3.82</v>
      </c>
      <c r="C3" s="354"/>
      <c r="D3" s="354"/>
      <c r="E3" s="355"/>
      <c r="F3" s="353"/>
      <c r="G3" s="353"/>
    </row>
    <row r="4" spans="1:7" x14ac:dyDescent="0.35">
      <c r="A4" s="353" t="s">
        <v>2044</v>
      </c>
      <c r="B4" s="361">
        <v>3.82</v>
      </c>
      <c r="C4" s="354"/>
      <c r="D4" s="354"/>
      <c r="E4" s="355"/>
      <c r="F4" s="353"/>
      <c r="G4" s="353"/>
    </row>
    <row r="5" spans="1:7" x14ac:dyDescent="0.35">
      <c r="A5" s="353" t="s">
        <v>2044</v>
      </c>
      <c r="B5" s="361">
        <v>3.82</v>
      </c>
      <c r="C5" s="354"/>
      <c r="D5" s="354"/>
      <c r="E5" s="355"/>
      <c r="F5" s="353"/>
      <c r="G5" s="353"/>
    </row>
    <row r="6" spans="1:7" x14ac:dyDescent="0.35">
      <c r="A6" s="353" t="s">
        <v>2044</v>
      </c>
      <c r="B6" s="361">
        <v>3.82</v>
      </c>
      <c r="C6" s="354"/>
      <c r="D6" s="354"/>
      <c r="E6" s="355"/>
      <c r="F6" s="353"/>
      <c r="G6" s="353"/>
    </row>
    <row r="7" spans="1:7" x14ac:dyDescent="0.35">
      <c r="A7" s="353" t="s">
        <v>2044</v>
      </c>
      <c r="B7" s="361">
        <v>3.82</v>
      </c>
      <c r="C7" s="354"/>
      <c r="D7" s="354"/>
      <c r="E7" s="355"/>
      <c r="F7" s="353"/>
      <c r="G7" s="353"/>
    </row>
    <row r="8" spans="1:7" x14ac:dyDescent="0.35">
      <c r="A8" s="353" t="s">
        <v>1961</v>
      </c>
      <c r="B8" s="361">
        <v>3.82</v>
      </c>
      <c r="C8" s="354"/>
      <c r="D8" s="354"/>
      <c r="E8" s="355"/>
      <c r="F8" s="353"/>
      <c r="G8" s="353"/>
    </row>
    <row r="9" spans="1:7" x14ac:dyDescent="0.35">
      <c r="A9" s="353" t="s">
        <v>1961</v>
      </c>
      <c r="B9" s="361">
        <v>3.82</v>
      </c>
      <c r="C9" s="354"/>
      <c r="D9" s="354"/>
      <c r="E9" s="355"/>
      <c r="F9" s="353"/>
      <c r="G9" s="353"/>
    </row>
    <row r="10" spans="1:7" x14ac:dyDescent="0.35">
      <c r="A10" s="353" t="s">
        <v>1961</v>
      </c>
      <c r="B10" s="361">
        <v>3.82</v>
      </c>
      <c r="C10" s="354"/>
      <c r="D10" s="354"/>
      <c r="E10" s="355"/>
      <c r="F10" s="353"/>
      <c r="G10" s="353"/>
    </row>
    <row r="11" spans="1:7" x14ac:dyDescent="0.35">
      <c r="A11" s="353" t="s">
        <v>1961</v>
      </c>
      <c r="B11" s="361">
        <v>3.82</v>
      </c>
      <c r="C11" s="354"/>
      <c r="D11" s="354"/>
      <c r="E11" s="355"/>
      <c r="F11" s="353"/>
      <c r="G11" s="353"/>
    </row>
    <row r="12" spans="1:7" x14ac:dyDescent="0.35">
      <c r="A12" s="353" t="s">
        <v>1961</v>
      </c>
      <c r="B12" s="361">
        <v>3.82</v>
      </c>
      <c r="C12" s="354"/>
      <c r="D12" s="354"/>
      <c r="E12" s="355"/>
      <c r="F12" s="353"/>
      <c r="G12" s="353"/>
    </row>
    <row r="13" spans="1:7" x14ac:dyDescent="0.35">
      <c r="A13" s="353" t="s">
        <v>1961</v>
      </c>
      <c r="B13" s="361">
        <v>3.82</v>
      </c>
      <c r="C13" s="354"/>
      <c r="D13" s="354"/>
      <c r="E13" s="355"/>
      <c r="F13" s="353"/>
      <c r="G13" s="353"/>
    </row>
    <row r="14" spans="1:7" x14ac:dyDescent="0.35">
      <c r="A14" s="353" t="s">
        <v>1961</v>
      </c>
      <c r="B14" s="361">
        <v>3.82</v>
      </c>
      <c r="C14" s="354"/>
      <c r="D14" s="354"/>
      <c r="E14" s="355"/>
      <c r="F14" s="353"/>
      <c r="G14" s="353"/>
    </row>
    <row r="15" spans="1:7" x14ac:dyDescent="0.35">
      <c r="A15" s="353" t="s">
        <v>2045</v>
      </c>
      <c r="B15" s="361">
        <v>3.82</v>
      </c>
      <c r="C15" s="354"/>
      <c r="D15" s="354"/>
      <c r="E15" s="355"/>
      <c r="F15" s="353"/>
      <c r="G15" s="353"/>
    </row>
    <row r="16" spans="1:7" x14ac:dyDescent="0.35">
      <c r="A16" s="353" t="s">
        <v>2045</v>
      </c>
      <c r="B16" s="361">
        <v>3.82</v>
      </c>
      <c r="C16" s="354"/>
      <c r="D16" s="354"/>
      <c r="E16" s="355"/>
      <c r="F16" s="353"/>
      <c r="G16" s="353"/>
    </row>
    <row r="17" spans="1:7" x14ac:dyDescent="0.35">
      <c r="A17" s="353" t="s">
        <v>2045</v>
      </c>
      <c r="B17" s="361">
        <v>3.82</v>
      </c>
      <c r="C17" s="354"/>
      <c r="D17" s="354"/>
      <c r="E17" s="355"/>
      <c r="F17" s="353"/>
      <c r="G17" s="353"/>
    </row>
    <row r="18" spans="1:7" x14ac:dyDescent="0.35">
      <c r="A18" s="353" t="s">
        <v>2045</v>
      </c>
      <c r="B18" s="361">
        <v>3.82</v>
      </c>
      <c r="C18" s="354"/>
      <c r="D18" s="354"/>
      <c r="E18" s="355"/>
      <c r="F18" s="353"/>
      <c r="G18" s="353"/>
    </row>
    <row r="19" spans="1:7" x14ac:dyDescent="0.35">
      <c r="A19" s="353" t="s">
        <v>2045</v>
      </c>
      <c r="B19" s="361">
        <v>3.82</v>
      </c>
      <c r="C19" s="354"/>
      <c r="D19" s="354"/>
      <c r="E19" s="355"/>
      <c r="F19" s="353"/>
      <c r="G19" s="353"/>
    </row>
    <row r="20" spans="1:7" x14ac:dyDescent="0.35">
      <c r="A20" s="353" t="s">
        <v>2045</v>
      </c>
      <c r="B20" s="361">
        <v>3.82</v>
      </c>
      <c r="C20" s="354"/>
      <c r="D20" s="354"/>
      <c r="E20" s="355"/>
      <c r="F20" s="353"/>
      <c r="G20" s="353"/>
    </row>
    <row r="21" spans="1:7" x14ac:dyDescent="0.35">
      <c r="A21" s="353" t="s">
        <v>2045</v>
      </c>
      <c r="B21" s="361">
        <v>3.82</v>
      </c>
      <c r="C21" s="354"/>
      <c r="D21" s="354"/>
      <c r="E21" s="355"/>
      <c r="F21" s="353"/>
      <c r="G21" s="353"/>
    </row>
    <row r="22" spans="1:7" x14ac:dyDescent="0.35">
      <c r="A22" s="353" t="s">
        <v>2046</v>
      </c>
      <c r="B22" s="361">
        <v>3.82</v>
      </c>
      <c r="C22" s="354"/>
      <c r="D22" s="354"/>
      <c r="E22" s="355"/>
      <c r="F22" s="353"/>
      <c r="G22" s="353"/>
    </row>
    <row r="23" spans="1:7" x14ac:dyDescent="0.35">
      <c r="A23" s="353" t="s">
        <v>2046</v>
      </c>
      <c r="B23" s="361">
        <v>3.82</v>
      </c>
      <c r="C23" s="354"/>
      <c r="D23" s="354"/>
      <c r="E23" s="355"/>
      <c r="F23" s="353"/>
      <c r="G23" s="353"/>
    </row>
    <row r="24" spans="1:7" x14ac:dyDescent="0.35">
      <c r="A24" s="353" t="s">
        <v>2046</v>
      </c>
      <c r="B24" s="361">
        <v>3.82</v>
      </c>
      <c r="C24" s="354"/>
      <c r="D24" s="354"/>
      <c r="E24" s="355"/>
      <c r="F24" s="353"/>
      <c r="G24" s="353"/>
    </row>
    <row r="25" spans="1:7" x14ac:dyDescent="0.35">
      <c r="A25" s="353" t="s">
        <v>2046</v>
      </c>
      <c r="B25" s="361">
        <v>3.82</v>
      </c>
      <c r="C25" s="354"/>
      <c r="D25" s="354"/>
      <c r="E25" s="355"/>
      <c r="F25" s="353"/>
      <c r="G25" s="353"/>
    </row>
    <row r="26" spans="1:7" x14ac:dyDescent="0.35">
      <c r="A26" s="353" t="s">
        <v>2046</v>
      </c>
      <c r="B26" s="361">
        <v>3.82</v>
      </c>
      <c r="C26" s="354"/>
      <c r="D26" s="354"/>
      <c r="E26" s="355"/>
      <c r="F26" s="353"/>
      <c r="G26" s="353"/>
    </row>
    <row r="27" spans="1:7" x14ac:dyDescent="0.35">
      <c r="A27" s="353" t="s">
        <v>2046</v>
      </c>
      <c r="B27" s="361">
        <v>3.82</v>
      </c>
      <c r="C27" s="354"/>
      <c r="D27" s="354"/>
      <c r="E27" s="355"/>
      <c r="F27" s="353"/>
      <c r="G27" s="353"/>
    </row>
    <row r="28" spans="1:7" x14ac:dyDescent="0.35">
      <c r="A28" s="353" t="s">
        <v>2046</v>
      </c>
      <c r="B28" s="361">
        <v>3.82</v>
      </c>
      <c r="C28" s="354"/>
      <c r="D28" s="354"/>
      <c r="E28" s="355"/>
      <c r="F28" s="353"/>
      <c r="G28" s="353"/>
    </row>
    <row r="29" spans="1:7" x14ac:dyDescent="0.35">
      <c r="A29" s="353" t="s">
        <v>2047</v>
      </c>
      <c r="B29" s="361">
        <v>3.95</v>
      </c>
      <c r="C29" s="354"/>
      <c r="D29" s="354"/>
      <c r="E29" s="355"/>
      <c r="F29" s="353"/>
      <c r="G29" s="353"/>
    </row>
    <row r="30" spans="1:7" x14ac:dyDescent="0.35">
      <c r="A30" s="353" t="s">
        <v>2047</v>
      </c>
      <c r="B30" s="361">
        <v>3.95</v>
      </c>
      <c r="C30" s="354"/>
      <c r="D30" s="354"/>
      <c r="E30" s="355"/>
      <c r="F30" s="353"/>
      <c r="G30" s="353"/>
    </row>
    <row r="31" spans="1:7" x14ac:dyDescent="0.35">
      <c r="A31" s="353" t="s">
        <v>2047</v>
      </c>
      <c r="B31" s="361">
        <v>3.95</v>
      </c>
      <c r="C31" s="354"/>
      <c r="D31" s="354"/>
      <c r="E31" s="355"/>
      <c r="F31" s="353"/>
      <c r="G31" s="353"/>
    </row>
    <row r="32" spans="1:7" x14ac:dyDescent="0.35">
      <c r="A32" s="353" t="s">
        <v>2047</v>
      </c>
      <c r="B32" s="361">
        <v>3.95</v>
      </c>
      <c r="C32" s="354"/>
      <c r="D32" s="354"/>
      <c r="E32" s="355"/>
      <c r="F32" s="353"/>
      <c r="G32" s="353"/>
    </row>
    <row r="33" spans="1:7" x14ac:dyDescent="0.35">
      <c r="A33" s="353" t="s">
        <v>2047</v>
      </c>
      <c r="B33" s="361">
        <v>3.95</v>
      </c>
      <c r="C33" s="354"/>
      <c r="D33" s="354"/>
      <c r="E33" s="355"/>
      <c r="F33" s="353"/>
      <c r="G33" s="353"/>
    </row>
    <row r="34" spans="1:7" x14ac:dyDescent="0.35">
      <c r="A34" s="353" t="s">
        <v>2047</v>
      </c>
      <c r="B34" s="361">
        <v>3.95</v>
      </c>
      <c r="C34" s="354"/>
      <c r="D34" s="354"/>
      <c r="E34" s="355"/>
      <c r="F34" s="353"/>
      <c r="G34" s="353"/>
    </row>
    <row r="35" spans="1:7" x14ac:dyDescent="0.35">
      <c r="A35" s="353" t="s">
        <v>2047</v>
      </c>
      <c r="B35" s="361">
        <v>3.95</v>
      </c>
      <c r="C35" s="354"/>
      <c r="D35" s="354"/>
      <c r="E35" s="355"/>
      <c r="F35" s="353"/>
      <c r="G35" s="353"/>
    </row>
    <row r="36" spans="1:7" x14ac:dyDescent="0.35">
      <c r="A36" s="353" t="s">
        <v>2048</v>
      </c>
      <c r="B36" s="361">
        <v>3.95</v>
      </c>
      <c r="C36" s="354"/>
      <c r="D36" s="354"/>
      <c r="E36" s="355"/>
      <c r="F36" s="353"/>
      <c r="G36" s="353"/>
    </row>
    <row r="37" spans="1:7" x14ac:dyDescent="0.35">
      <c r="A37" s="353" t="s">
        <v>2048</v>
      </c>
      <c r="B37" s="361">
        <v>3.95</v>
      </c>
      <c r="C37" s="354"/>
      <c r="D37" s="354"/>
      <c r="E37" s="355"/>
      <c r="F37" s="353"/>
      <c r="G37" s="353"/>
    </row>
    <row r="38" spans="1:7" x14ac:dyDescent="0.35">
      <c r="A38" s="353" t="s">
        <v>2048</v>
      </c>
      <c r="B38" s="361">
        <v>3.95</v>
      </c>
      <c r="C38" s="354"/>
      <c r="D38" s="354"/>
      <c r="E38" s="355"/>
      <c r="F38" s="353"/>
      <c r="G38" s="353"/>
    </row>
    <row r="39" spans="1:7" x14ac:dyDescent="0.35">
      <c r="A39" s="353" t="s">
        <v>2048</v>
      </c>
      <c r="B39" s="361">
        <v>3.95</v>
      </c>
      <c r="C39" s="354"/>
      <c r="D39" s="354"/>
      <c r="E39" s="355"/>
      <c r="F39" s="353"/>
      <c r="G39" s="353"/>
    </row>
    <row r="40" spans="1:7" x14ac:dyDescent="0.35">
      <c r="A40" s="353" t="s">
        <v>2048</v>
      </c>
      <c r="B40" s="361">
        <v>3.95</v>
      </c>
      <c r="C40" s="354"/>
      <c r="D40" s="354"/>
      <c r="E40" s="355"/>
      <c r="F40" s="353"/>
      <c r="G40" s="353"/>
    </row>
    <row r="41" spans="1:7" x14ac:dyDescent="0.35">
      <c r="A41" s="353" t="s">
        <v>2048</v>
      </c>
      <c r="B41" s="361">
        <v>3.95</v>
      </c>
      <c r="C41" s="354"/>
      <c r="D41" s="354"/>
      <c r="E41" s="355"/>
      <c r="F41" s="353"/>
      <c r="G41" s="353"/>
    </row>
    <row r="42" spans="1:7" x14ac:dyDescent="0.35">
      <c r="A42" s="353" t="s">
        <v>2048</v>
      </c>
      <c r="B42" s="361">
        <v>3.95</v>
      </c>
      <c r="C42" s="354"/>
      <c r="D42" s="354"/>
      <c r="E42" s="355"/>
      <c r="F42" s="353"/>
      <c r="G42" s="353"/>
    </row>
    <row r="43" spans="1:7" x14ac:dyDescent="0.35">
      <c r="A43" s="353" t="s">
        <v>1951</v>
      </c>
      <c r="B43" s="361">
        <v>3.95</v>
      </c>
      <c r="C43" s="354"/>
      <c r="D43" s="354"/>
      <c r="E43" s="355"/>
      <c r="F43" s="353"/>
      <c r="G43" s="353"/>
    </row>
    <row r="44" spans="1:7" x14ac:dyDescent="0.35">
      <c r="A44" s="353" t="s">
        <v>1951</v>
      </c>
      <c r="B44" s="361">
        <v>3.95</v>
      </c>
      <c r="C44" s="354"/>
      <c r="D44" s="354"/>
      <c r="E44" s="355"/>
      <c r="F44" s="353"/>
      <c r="G44" s="353"/>
    </row>
    <row r="45" spans="1:7" x14ac:dyDescent="0.35">
      <c r="A45" s="353" t="s">
        <v>1951</v>
      </c>
      <c r="B45" s="361">
        <v>3.95</v>
      </c>
      <c r="C45" s="354"/>
      <c r="D45" s="354"/>
      <c r="E45" s="355"/>
      <c r="F45" s="353"/>
      <c r="G45" s="353"/>
    </row>
    <row r="46" spans="1:7" x14ac:dyDescent="0.35">
      <c r="A46" s="353" t="s">
        <v>1951</v>
      </c>
      <c r="B46" s="361">
        <v>3.95</v>
      </c>
      <c r="C46" s="354"/>
      <c r="D46" s="354"/>
      <c r="E46" s="355"/>
      <c r="F46" s="353"/>
      <c r="G46" s="353"/>
    </row>
    <row r="47" spans="1:7" x14ac:dyDescent="0.35">
      <c r="A47" s="353" t="s">
        <v>1951</v>
      </c>
      <c r="B47" s="361">
        <v>3.95</v>
      </c>
      <c r="C47" s="354"/>
      <c r="D47" s="354"/>
      <c r="E47" s="355"/>
      <c r="F47" s="353"/>
      <c r="G47" s="353"/>
    </row>
    <row r="48" spans="1:7" x14ac:dyDescent="0.35">
      <c r="A48" s="353" t="s">
        <v>1951</v>
      </c>
      <c r="B48" s="361">
        <v>3.95</v>
      </c>
      <c r="C48" s="354"/>
      <c r="D48" s="354"/>
      <c r="E48" s="355"/>
      <c r="F48" s="353"/>
      <c r="G48" s="353"/>
    </row>
    <row r="49" spans="1:7" x14ac:dyDescent="0.35">
      <c r="A49" s="353" t="s">
        <v>2049</v>
      </c>
      <c r="B49" s="361">
        <v>3.95</v>
      </c>
      <c r="C49" s="354"/>
      <c r="D49" s="354"/>
      <c r="E49" s="355"/>
      <c r="F49" s="353"/>
      <c r="G49" s="353"/>
    </row>
    <row r="50" spans="1:7" x14ac:dyDescent="0.35">
      <c r="A50" s="353" t="s">
        <v>2049</v>
      </c>
      <c r="B50" s="361">
        <v>3.95</v>
      </c>
      <c r="C50" s="354"/>
      <c r="D50" s="354"/>
      <c r="E50" s="355"/>
      <c r="F50" s="353"/>
      <c r="G50" s="353"/>
    </row>
    <row r="51" spans="1:7" x14ac:dyDescent="0.35">
      <c r="A51" s="353" t="s">
        <v>2049</v>
      </c>
      <c r="B51" s="361">
        <v>3.95</v>
      </c>
      <c r="C51" s="354"/>
      <c r="D51" s="354"/>
      <c r="E51" s="355"/>
      <c r="F51" s="353"/>
      <c r="G51" s="353"/>
    </row>
    <row r="52" spans="1:7" x14ac:dyDescent="0.35">
      <c r="A52" s="353" t="s">
        <v>2049</v>
      </c>
      <c r="B52" s="361">
        <v>3.95</v>
      </c>
      <c r="C52" s="354"/>
      <c r="D52" s="354"/>
      <c r="E52" s="355"/>
      <c r="F52" s="353"/>
      <c r="G52" s="353"/>
    </row>
    <row r="53" spans="1:7" x14ac:dyDescent="0.35">
      <c r="A53" s="353" t="s">
        <v>2049</v>
      </c>
      <c r="B53" s="361">
        <v>3.95</v>
      </c>
      <c r="C53" s="354"/>
      <c r="D53" s="354"/>
      <c r="E53" s="355"/>
      <c r="F53" s="353"/>
      <c r="G53" s="353"/>
    </row>
    <row r="54" spans="1:7" x14ac:dyDescent="0.35">
      <c r="A54" s="353" t="s">
        <v>2049</v>
      </c>
      <c r="B54" s="361">
        <v>3.95</v>
      </c>
      <c r="C54" s="354"/>
      <c r="D54" s="354"/>
      <c r="E54" s="355"/>
      <c r="F54" s="353"/>
      <c r="G54" s="353"/>
    </row>
    <row r="55" spans="1:7" x14ac:dyDescent="0.35">
      <c r="A55" s="353" t="s">
        <v>2049</v>
      </c>
      <c r="B55" s="361">
        <v>3.95</v>
      </c>
      <c r="C55" s="354"/>
      <c r="D55" s="354"/>
      <c r="E55" s="355"/>
      <c r="F55" s="353"/>
      <c r="G55" s="353"/>
    </row>
    <row r="56" spans="1:7" x14ac:dyDescent="0.35">
      <c r="A56" s="353" t="s">
        <v>2050</v>
      </c>
      <c r="B56" s="361">
        <v>6.32</v>
      </c>
      <c r="C56" s="354"/>
      <c r="D56" s="354"/>
      <c r="E56" s="355"/>
      <c r="F56" s="353"/>
      <c r="G56" s="353"/>
    </row>
    <row r="57" spans="1:7" x14ac:dyDescent="0.35">
      <c r="A57" s="353" t="s">
        <v>2050</v>
      </c>
      <c r="B57" s="361">
        <v>6.32</v>
      </c>
      <c r="C57" s="354"/>
      <c r="D57" s="354"/>
      <c r="E57" s="355"/>
      <c r="F57" s="353"/>
      <c r="G57" s="353"/>
    </row>
    <row r="58" spans="1:7" x14ac:dyDescent="0.35">
      <c r="A58" s="353" t="s">
        <v>2050</v>
      </c>
      <c r="B58" s="361">
        <v>6.32</v>
      </c>
      <c r="C58" s="354"/>
      <c r="D58" s="354"/>
      <c r="E58" s="355"/>
      <c r="F58" s="353"/>
      <c r="G58" s="353"/>
    </row>
    <row r="59" spans="1:7" x14ac:dyDescent="0.35">
      <c r="A59" s="353" t="s">
        <v>2050</v>
      </c>
      <c r="B59" s="361">
        <v>6.32</v>
      </c>
      <c r="C59" s="354"/>
      <c r="D59" s="354"/>
      <c r="E59" s="355"/>
      <c r="F59" s="353"/>
      <c r="G59" s="353"/>
    </row>
    <row r="60" spans="1:7" x14ac:dyDescent="0.35">
      <c r="A60" s="353" t="s">
        <v>2050</v>
      </c>
      <c r="B60" s="361">
        <v>6.32</v>
      </c>
      <c r="C60" s="354"/>
      <c r="D60" s="354"/>
      <c r="E60" s="355"/>
      <c r="F60" s="353"/>
      <c r="G60" s="353"/>
    </row>
    <row r="61" spans="1:7" x14ac:dyDescent="0.35">
      <c r="A61" s="353" t="s">
        <v>2050</v>
      </c>
      <c r="B61" s="361">
        <v>6.32</v>
      </c>
      <c r="C61" s="354"/>
      <c r="D61" s="354"/>
      <c r="E61" s="355"/>
      <c r="F61" s="353"/>
      <c r="G61" s="353"/>
    </row>
    <row r="62" spans="1:7" x14ac:dyDescent="0.35">
      <c r="A62" s="353" t="s">
        <v>2050</v>
      </c>
      <c r="B62" s="361">
        <v>6.32</v>
      </c>
      <c r="C62" s="354"/>
      <c r="D62" s="354"/>
      <c r="E62" s="355"/>
      <c r="F62" s="353"/>
      <c r="G62" s="353"/>
    </row>
    <row r="63" spans="1:7" x14ac:dyDescent="0.35">
      <c r="A63" s="353" t="s">
        <v>2051</v>
      </c>
      <c r="B63" s="361">
        <v>6.32</v>
      </c>
      <c r="C63" s="354"/>
      <c r="D63" s="354"/>
      <c r="E63" s="355"/>
      <c r="F63" s="353"/>
      <c r="G63" s="353"/>
    </row>
    <row r="64" spans="1:7" x14ac:dyDescent="0.35">
      <c r="A64" s="353" t="s">
        <v>2051</v>
      </c>
      <c r="B64" s="361">
        <v>6.32</v>
      </c>
      <c r="C64" s="354"/>
      <c r="D64" s="354"/>
      <c r="E64" s="355"/>
      <c r="F64" s="353"/>
      <c r="G64" s="353"/>
    </row>
    <row r="65" spans="1:7" x14ac:dyDescent="0.35">
      <c r="A65" s="353" t="s">
        <v>2051</v>
      </c>
      <c r="B65" s="361">
        <v>6.32</v>
      </c>
      <c r="C65" s="354"/>
      <c r="D65" s="354"/>
      <c r="E65" s="355"/>
      <c r="F65" s="353"/>
      <c r="G65" s="353"/>
    </row>
    <row r="66" spans="1:7" x14ac:dyDescent="0.35">
      <c r="A66" s="353" t="s">
        <v>2051</v>
      </c>
      <c r="B66" s="361">
        <v>6.32</v>
      </c>
      <c r="C66" s="354"/>
      <c r="D66" s="354"/>
      <c r="E66" s="355"/>
      <c r="F66" s="353"/>
      <c r="G66" s="353"/>
    </row>
    <row r="67" spans="1:7" x14ac:dyDescent="0.35">
      <c r="A67" s="353" t="s">
        <v>2051</v>
      </c>
      <c r="B67" s="361">
        <v>6.32</v>
      </c>
      <c r="C67" s="354"/>
      <c r="D67" s="354"/>
      <c r="E67" s="355"/>
      <c r="F67" s="353"/>
      <c r="G67" s="353"/>
    </row>
    <row r="68" spans="1:7" x14ac:dyDescent="0.35">
      <c r="A68" s="353" t="s">
        <v>2051</v>
      </c>
      <c r="B68" s="361">
        <v>6.32</v>
      </c>
      <c r="C68" s="354"/>
      <c r="D68" s="354"/>
      <c r="E68" s="355"/>
      <c r="F68" s="353"/>
      <c r="G68" s="353"/>
    </row>
    <row r="69" spans="1:7" x14ac:dyDescent="0.35">
      <c r="A69" s="353" t="s">
        <v>2051</v>
      </c>
      <c r="B69" s="361">
        <v>6.32</v>
      </c>
      <c r="C69" s="354"/>
      <c r="D69" s="354"/>
      <c r="E69" s="355"/>
      <c r="F69" s="353"/>
      <c r="G69" s="353"/>
    </row>
    <row r="70" spans="1:7" x14ac:dyDescent="0.35">
      <c r="A70" s="353" t="s">
        <v>1949</v>
      </c>
      <c r="B70" s="361">
        <v>6.32</v>
      </c>
      <c r="C70" s="354"/>
      <c r="D70" s="354"/>
      <c r="E70" s="355"/>
      <c r="F70" s="353"/>
      <c r="G70" s="353"/>
    </row>
    <row r="71" spans="1:7" x14ac:dyDescent="0.35">
      <c r="A71" s="353" t="s">
        <v>1949</v>
      </c>
      <c r="B71" s="361">
        <v>6.32</v>
      </c>
      <c r="C71" s="354"/>
      <c r="D71" s="354"/>
      <c r="E71" s="355"/>
      <c r="F71" s="353"/>
      <c r="G71" s="353"/>
    </row>
    <row r="72" spans="1:7" x14ac:dyDescent="0.35">
      <c r="A72" s="353" t="s">
        <v>1949</v>
      </c>
      <c r="B72" s="361">
        <v>6.32</v>
      </c>
      <c r="C72" s="354"/>
      <c r="D72" s="354"/>
      <c r="E72" s="355"/>
      <c r="F72" s="353"/>
      <c r="G72" s="353"/>
    </row>
    <row r="73" spans="1:7" x14ac:dyDescent="0.35">
      <c r="A73" s="353" t="s">
        <v>1949</v>
      </c>
      <c r="B73" s="361">
        <v>6.32</v>
      </c>
      <c r="C73" s="354"/>
      <c r="D73" s="354"/>
      <c r="E73" s="355"/>
      <c r="F73" s="353"/>
      <c r="G73" s="353"/>
    </row>
    <row r="74" spans="1:7" x14ac:dyDescent="0.35">
      <c r="A74" s="353" t="s">
        <v>1949</v>
      </c>
      <c r="B74" s="361">
        <v>6.32</v>
      </c>
      <c r="C74" s="354"/>
      <c r="D74" s="354"/>
      <c r="E74" s="355"/>
      <c r="F74" s="353"/>
      <c r="G74" s="353"/>
    </row>
    <row r="75" spans="1:7" x14ac:dyDescent="0.35">
      <c r="A75" s="353" t="s">
        <v>1949</v>
      </c>
      <c r="B75" s="361">
        <v>6.32</v>
      </c>
      <c r="C75" s="354"/>
      <c r="D75" s="354"/>
      <c r="E75" s="355"/>
      <c r="F75" s="353"/>
      <c r="G75" s="353"/>
    </row>
    <row r="76" spans="1:7" x14ac:dyDescent="0.35">
      <c r="A76" s="353" t="s">
        <v>1949</v>
      </c>
      <c r="B76" s="361">
        <v>6.32</v>
      </c>
      <c r="C76" s="354"/>
      <c r="D76" s="354"/>
      <c r="E76" s="355"/>
      <c r="F76" s="353"/>
      <c r="G76" s="353"/>
    </row>
    <row r="77" spans="1:7" x14ac:dyDescent="0.35">
      <c r="A77" s="353" t="s">
        <v>2052</v>
      </c>
      <c r="B77" s="361">
        <v>6.32</v>
      </c>
      <c r="C77" s="354"/>
      <c r="D77" s="354"/>
      <c r="E77" s="355"/>
      <c r="F77" s="353"/>
      <c r="G77" s="353"/>
    </row>
    <row r="78" spans="1:7" x14ac:dyDescent="0.35">
      <c r="A78" s="353" t="s">
        <v>2052</v>
      </c>
      <c r="B78" s="361">
        <v>6.32</v>
      </c>
      <c r="C78" s="354"/>
      <c r="D78" s="354"/>
      <c r="E78" s="355"/>
      <c r="F78" s="353"/>
      <c r="G78" s="353"/>
    </row>
    <row r="79" spans="1:7" x14ac:dyDescent="0.35">
      <c r="A79" s="353" t="s">
        <v>2052</v>
      </c>
      <c r="B79" s="361">
        <v>6.32</v>
      </c>
      <c r="C79" s="354"/>
      <c r="D79" s="354"/>
      <c r="E79" s="355"/>
      <c r="F79" s="353"/>
      <c r="G79" s="353"/>
    </row>
    <row r="80" spans="1:7" x14ac:dyDescent="0.35">
      <c r="A80" s="353" t="s">
        <v>2052</v>
      </c>
      <c r="B80" s="361">
        <v>6.32</v>
      </c>
      <c r="C80" s="354"/>
      <c r="D80" s="354"/>
      <c r="E80" s="355"/>
      <c r="F80" s="353"/>
      <c r="G80" s="353"/>
    </row>
    <row r="81" spans="1:7" x14ac:dyDescent="0.35">
      <c r="A81" s="353" t="s">
        <v>2052</v>
      </c>
      <c r="B81" s="361">
        <v>6.32</v>
      </c>
      <c r="C81" s="354"/>
      <c r="D81" s="354"/>
      <c r="E81" s="355"/>
      <c r="F81" s="353"/>
      <c r="G81" s="353"/>
    </row>
    <row r="82" spans="1:7" x14ac:dyDescent="0.35">
      <c r="A82" s="353" t="s">
        <v>2052</v>
      </c>
      <c r="B82" s="361">
        <v>6.32</v>
      </c>
      <c r="C82" s="354"/>
      <c r="D82" s="354"/>
      <c r="E82" s="355"/>
      <c r="F82" s="353"/>
      <c r="G82" s="353"/>
    </row>
    <row r="83" spans="1:7" x14ac:dyDescent="0.35">
      <c r="A83" s="353" t="s">
        <v>2053</v>
      </c>
      <c r="B83" s="361">
        <v>6.58</v>
      </c>
      <c r="C83" s="354"/>
      <c r="D83" s="354"/>
      <c r="E83" s="355"/>
      <c r="F83" s="353"/>
      <c r="G83" s="353"/>
    </row>
    <row r="84" spans="1:7" x14ac:dyDescent="0.35">
      <c r="A84" s="353" t="s">
        <v>2053</v>
      </c>
      <c r="B84" s="361">
        <v>6.58</v>
      </c>
      <c r="C84" s="354"/>
      <c r="D84" s="354"/>
      <c r="E84" s="355"/>
      <c r="F84" s="353"/>
      <c r="G84" s="353"/>
    </row>
    <row r="85" spans="1:7" x14ac:dyDescent="0.35">
      <c r="A85" s="353" t="s">
        <v>2053</v>
      </c>
      <c r="B85" s="361">
        <v>6.58</v>
      </c>
      <c r="C85" s="354"/>
      <c r="D85" s="354"/>
      <c r="E85" s="355"/>
      <c r="F85" s="353"/>
      <c r="G85" s="353"/>
    </row>
    <row r="86" spans="1:7" x14ac:dyDescent="0.35">
      <c r="A86" s="353" t="s">
        <v>2053</v>
      </c>
      <c r="B86" s="361">
        <v>6.58</v>
      </c>
      <c r="C86" s="354"/>
      <c r="D86" s="354"/>
      <c r="E86" s="355"/>
      <c r="F86" s="353"/>
      <c r="G86" s="353"/>
    </row>
    <row r="87" spans="1:7" x14ac:dyDescent="0.35">
      <c r="A87" s="353" t="s">
        <v>2053</v>
      </c>
      <c r="B87" s="361">
        <v>6.58</v>
      </c>
      <c r="C87" s="354"/>
      <c r="D87" s="354"/>
      <c r="E87" s="355"/>
      <c r="F87" s="353"/>
      <c r="G87" s="353"/>
    </row>
    <row r="88" spans="1:7" x14ac:dyDescent="0.35">
      <c r="A88" s="353" t="s">
        <v>2053</v>
      </c>
      <c r="B88" s="361">
        <v>6.58</v>
      </c>
      <c r="C88" s="354"/>
      <c r="D88" s="354"/>
      <c r="E88" s="355"/>
      <c r="F88" s="353"/>
      <c r="G88" s="353"/>
    </row>
    <row r="89" spans="1:7" x14ac:dyDescent="0.35">
      <c r="A89" s="353" t="s">
        <v>2053</v>
      </c>
      <c r="B89" s="361">
        <v>6.58</v>
      </c>
      <c r="C89" s="354"/>
      <c r="D89" s="354"/>
      <c r="E89" s="355"/>
      <c r="F89" s="353"/>
      <c r="G89" s="353"/>
    </row>
    <row r="90" spans="1:7" x14ac:dyDescent="0.35">
      <c r="A90" s="353" t="s">
        <v>785</v>
      </c>
      <c r="B90" s="361">
        <v>6.58</v>
      </c>
      <c r="C90" s="354"/>
      <c r="D90" s="354"/>
      <c r="E90" s="355"/>
      <c r="F90" s="353"/>
      <c r="G90" s="353"/>
    </row>
    <row r="91" spans="1:7" x14ac:dyDescent="0.35">
      <c r="A91" s="353" t="s">
        <v>785</v>
      </c>
      <c r="B91" s="361">
        <v>6.58</v>
      </c>
      <c r="C91" s="354"/>
      <c r="D91" s="354"/>
      <c r="E91" s="355"/>
      <c r="F91" s="353"/>
      <c r="G91" s="353"/>
    </row>
    <row r="92" spans="1:7" x14ac:dyDescent="0.35">
      <c r="A92" s="353" t="s">
        <v>785</v>
      </c>
      <c r="B92" s="361">
        <v>6.58</v>
      </c>
      <c r="C92" s="354"/>
      <c r="D92" s="354"/>
      <c r="E92" s="355"/>
      <c r="F92" s="353"/>
      <c r="G92" s="353"/>
    </row>
    <row r="93" spans="1:7" x14ac:dyDescent="0.35">
      <c r="A93" s="353" t="s">
        <v>785</v>
      </c>
      <c r="B93" s="361">
        <v>6.58</v>
      </c>
      <c r="C93" s="354"/>
      <c r="D93" s="354"/>
      <c r="E93" s="355"/>
      <c r="F93" s="353"/>
      <c r="G93" s="353"/>
    </row>
    <row r="94" spans="1:7" x14ac:dyDescent="0.35">
      <c r="A94" s="353" t="s">
        <v>785</v>
      </c>
      <c r="B94" s="361">
        <v>6.58</v>
      </c>
      <c r="C94" s="354"/>
      <c r="D94" s="354"/>
      <c r="E94" s="355"/>
      <c r="F94" s="353"/>
      <c r="G94" s="353"/>
    </row>
    <row r="95" spans="1:7" x14ac:dyDescent="0.35">
      <c r="A95" s="353" t="s">
        <v>785</v>
      </c>
      <c r="B95" s="361">
        <v>6.58</v>
      </c>
      <c r="C95" s="354"/>
      <c r="D95" s="354"/>
      <c r="E95" s="355"/>
      <c r="F95" s="353"/>
      <c r="G95" s="353"/>
    </row>
    <row r="96" spans="1:7" x14ac:dyDescent="0.35">
      <c r="A96" s="353" t="s">
        <v>785</v>
      </c>
      <c r="B96" s="361">
        <v>6.58</v>
      </c>
      <c r="C96" s="354"/>
      <c r="D96" s="354"/>
      <c r="E96" s="355"/>
      <c r="F96" s="353"/>
      <c r="G96" s="353"/>
    </row>
    <row r="97" spans="1:7" x14ac:dyDescent="0.35">
      <c r="A97" s="353" t="s">
        <v>2054</v>
      </c>
      <c r="B97" s="361">
        <v>6.58</v>
      </c>
      <c r="C97" s="354"/>
      <c r="D97" s="354"/>
      <c r="E97" s="355"/>
      <c r="F97" s="353"/>
      <c r="G97" s="353"/>
    </row>
    <row r="98" spans="1:7" x14ac:dyDescent="0.35">
      <c r="A98" s="353" t="s">
        <v>2054</v>
      </c>
      <c r="B98" s="361">
        <v>6.58</v>
      </c>
      <c r="C98" s="354"/>
      <c r="D98" s="354"/>
      <c r="E98" s="355"/>
      <c r="F98" s="353"/>
      <c r="G98" s="353"/>
    </row>
    <row r="99" spans="1:7" x14ac:dyDescent="0.35">
      <c r="A99" s="353" t="s">
        <v>2054</v>
      </c>
      <c r="B99" s="361">
        <v>6.58</v>
      </c>
      <c r="C99" s="354"/>
      <c r="D99" s="354"/>
      <c r="E99" s="355"/>
      <c r="F99" s="353"/>
      <c r="G99" s="353"/>
    </row>
    <row r="100" spans="1:7" x14ac:dyDescent="0.35">
      <c r="A100" s="353" t="s">
        <v>2054</v>
      </c>
      <c r="B100" s="361">
        <v>6.58</v>
      </c>
      <c r="C100" s="354"/>
      <c r="D100" s="354"/>
      <c r="E100" s="355"/>
      <c r="F100" s="353"/>
      <c r="G100" s="353"/>
    </row>
    <row r="101" spans="1:7" x14ac:dyDescent="0.35">
      <c r="A101" s="353" t="s">
        <v>2054</v>
      </c>
      <c r="B101" s="361">
        <v>6.58</v>
      </c>
      <c r="C101" s="354"/>
      <c r="D101" s="354"/>
      <c r="E101" s="355"/>
      <c r="F101" s="353"/>
      <c r="G101" s="353"/>
    </row>
    <row r="102" spans="1:7" x14ac:dyDescent="0.35">
      <c r="A102" s="353" t="s">
        <v>2054</v>
      </c>
      <c r="B102" s="361">
        <v>6.58</v>
      </c>
      <c r="C102" s="354"/>
      <c r="D102" s="354"/>
      <c r="E102" s="355"/>
      <c r="F102" s="353"/>
      <c r="G102" s="353"/>
    </row>
    <row r="103" spans="1:7" x14ac:dyDescent="0.35">
      <c r="A103" s="353" t="s">
        <v>2055</v>
      </c>
      <c r="B103" s="361">
        <v>6.58</v>
      </c>
      <c r="C103" s="354"/>
      <c r="D103" s="354"/>
      <c r="E103" s="355"/>
      <c r="F103" s="353"/>
      <c r="G103" s="353"/>
    </row>
    <row r="104" spans="1:7" x14ac:dyDescent="0.35">
      <c r="A104" s="353" t="s">
        <v>2055</v>
      </c>
      <c r="B104" s="361">
        <v>6.58</v>
      </c>
      <c r="C104" s="354"/>
      <c r="D104" s="354"/>
      <c r="E104" s="355"/>
      <c r="F104" s="353"/>
      <c r="G104" s="353"/>
    </row>
    <row r="105" spans="1:7" x14ac:dyDescent="0.35">
      <c r="A105" s="353" t="s">
        <v>2055</v>
      </c>
      <c r="B105" s="361">
        <v>6.58</v>
      </c>
      <c r="C105" s="354"/>
      <c r="D105" s="354"/>
      <c r="E105" s="355"/>
      <c r="F105" s="353"/>
      <c r="G105" s="353"/>
    </row>
    <row r="106" spans="1:7" x14ac:dyDescent="0.35">
      <c r="A106" s="353" t="s">
        <v>2055</v>
      </c>
      <c r="B106" s="361">
        <v>6.58</v>
      </c>
      <c r="C106" s="354"/>
      <c r="D106" s="354"/>
      <c r="E106" s="355"/>
      <c r="F106" s="353"/>
      <c r="G106" s="353"/>
    </row>
    <row r="107" spans="1:7" x14ac:dyDescent="0.35">
      <c r="A107" s="353" t="s">
        <v>2055</v>
      </c>
      <c r="B107" s="361">
        <v>6.58</v>
      </c>
      <c r="C107" s="354"/>
      <c r="D107" s="354"/>
      <c r="E107" s="355"/>
      <c r="F107" s="353"/>
      <c r="G107" s="353"/>
    </row>
    <row r="108" spans="1:7" x14ac:dyDescent="0.35">
      <c r="A108" s="353" t="s">
        <v>2055</v>
      </c>
      <c r="B108" s="361">
        <v>6.58</v>
      </c>
      <c r="C108" s="354"/>
      <c r="D108" s="354"/>
      <c r="E108" s="355"/>
      <c r="F108" s="353"/>
      <c r="G108" s="353"/>
    </row>
    <row r="109" spans="1:7" x14ac:dyDescent="0.35">
      <c r="A109" s="353" t="s">
        <v>2055</v>
      </c>
      <c r="B109" s="361">
        <v>6.58</v>
      </c>
      <c r="C109" s="354"/>
      <c r="D109" s="354"/>
      <c r="E109" s="355"/>
      <c r="F109" s="353"/>
      <c r="G109" s="353"/>
    </row>
    <row r="110" spans="1:7" x14ac:dyDescent="0.35">
      <c r="A110" s="353" t="s">
        <v>2056</v>
      </c>
      <c r="B110" s="361">
        <v>19.05</v>
      </c>
      <c r="C110" s="354"/>
      <c r="D110" s="354"/>
      <c r="E110" s="355"/>
      <c r="F110" s="353"/>
      <c r="G110" s="353"/>
    </row>
    <row r="111" spans="1:7" x14ac:dyDescent="0.35">
      <c r="A111" s="353" t="s">
        <v>2056</v>
      </c>
      <c r="B111" s="361">
        <v>19.05</v>
      </c>
      <c r="C111" s="354"/>
      <c r="D111" s="354"/>
      <c r="E111" s="355"/>
      <c r="F111" s="353"/>
      <c r="G111" s="353"/>
    </row>
    <row r="112" spans="1:7" x14ac:dyDescent="0.35">
      <c r="A112" s="353" t="s">
        <v>2056</v>
      </c>
      <c r="B112" s="361">
        <v>19.05</v>
      </c>
      <c r="C112" s="354"/>
      <c r="D112" s="354"/>
      <c r="E112" s="355"/>
      <c r="F112" s="353"/>
      <c r="G112" s="353"/>
    </row>
    <row r="113" spans="1:7" x14ac:dyDescent="0.35">
      <c r="A113" s="353" t="s">
        <v>2056</v>
      </c>
      <c r="B113" s="361">
        <v>19.05</v>
      </c>
      <c r="C113" s="354"/>
      <c r="D113" s="354"/>
      <c r="E113" s="355"/>
      <c r="F113" s="353"/>
      <c r="G113" s="353"/>
    </row>
    <row r="114" spans="1:7" x14ac:dyDescent="0.35">
      <c r="A114" s="353" t="s">
        <v>2056</v>
      </c>
      <c r="B114" s="361">
        <v>19.05</v>
      </c>
      <c r="C114" s="354"/>
      <c r="D114" s="354"/>
      <c r="E114" s="355"/>
      <c r="F114" s="353"/>
      <c r="G114" s="353"/>
    </row>
    <row r="115" spans="1:7" x14ac:dyDescent="0.35">
      <c r="A115" s="353" t="s">
        <v>2056</v>
      </c>
      <c r="B115" s="361">
        <v>19.05</v>
      </c>
      <c r="C115" s="354"/>
      <c r="D115" s="354"/>
      <c r="E115" s="355"/>
      <c r="F115" s="353"/>
      <c r="G115" s="353"/>
    </row>
    <row r="116" spans="1:7" x14ac:dyDescent="0.35">
      <c r="A116" s="353" t="s">
        <v>2056</v>
      </c>
      <c r="B116" s="361">
        <v>19.05</v>
      </c>
      <c r="C116" s="354"/>
      <c r="D116" s="354"/>
      <c r="E116" s="355"/>
      <c r="F116" s="353"/>
      <c r="G116" s="353"/>
    </row>
    <row r="117" spans="1:7" x14ac:dyDescent="0.35">
      <c r="A117" s="353" t="s">
        <v>2057</v>
      </c>
      <c r="B117" s="361">
        <v>27.08</v>
      </c>
      <c r="C117" s="354"/>
      <c r="D117" s="354"/>
      <c r="E117" s="355"/>
      <c r="F117" s="353"/>
      <c r="G117" s="353"/>
    </row>
    <row r="118" spans="1:7" x14ac:dyDescent="0.35">
      <c r="A118" s="353" t="s">
        <v>2057</v>
      </c>
      <c r="B118" s="361">
        <v>27.08</v>
      </c>
      <c r="C118" s="354"/>
      <c r="D118" s="354"/>
      <c r="E118" s="355"/>
      <c r="F118" s="353"/>
      <c r="G118" s="353"/>
    </row>
    <row r="119" spans="1:7" x14ac:dyDescent="0.35">
      <c r="A119" s="353" t="s">
        <v>2057</v>
      </c>
      <c r="B119" s="361">
        <v>27.08</v>
      </c>
      <c r="C119" s="354"/>
      <c r="D119" s="354"/>
      <c r="E119" s="355"/>
      <c r="F119" s="353"/>
      <c r="G119" s="353"/>
    </row>
    <row r="120" spans="1:7" x14ac:dyDescent="0.35">
      <c r="A120" s="353" t="s">
        <v>2057</v>
      </c>
      <c r="B120" s="361">
        <v>27.08</v>
      </c>
      <c r="C120" s="354"/>
      <c r="D120" s="354"/>
      <c r="E120" s="355"/>
      <c r="F120" s="353"/>
      <c r="G120" s="353"/>
    </row>
    <row r="121" spans="1:7" x14ac:dyDescent="0.35">
      <c r="A121" s="353" t="s">
        <v>2057</v>
      </c>
      <c r="B121" s="361">
        <v>27.08</v>
      </c>
      <c r="C121" s="354"/>
      <c r="D121" s="354"/>
      <c r="E121" s="355"/>
      <c r="F121" s="353"/>
      <c r="G121" s="353"/>
    </row>
    <row r="122" spans="1:7" x14ac:dyDescent="0.35">
      <c r="A122" s="353" t="s">
        <v>2057</v>
      </c>
      <c r="B122" s="361">
        <v>27.08</v>
      </c>
      <c r="C122" s="354"/>
      <c r="D122" s="354"/>
      <c r="E122" s="355"/>
      <c r="F122" s="353"/>
      <c r="G122" s="353"/>
    </row>
    <row r="123" spans="1:7" x14ac:dyDescent="0.35">
      <c r="A123" s="353" t="s">
        <v>2057</v>
      </c>
      <c r="B123" s="361">
        <v>27.08</v>
      </c>
      <c r="C123" s="354"/>
      <c r="D123" s="354"/>
      <c r="E123" s="355"/>
      <c r="F123" s="353"/>
      <c r="G123" s="353"/>
    </row>
    <row r="124" spans="1:7" x14ac:dyDescent="0.35">
      <c r="A124" s="353" t="s">
        <v>2058</v>
      </c>
      <c r="B124" s="361">
        <v>0</v>
      </c>
      <c r="C124" s="354"/>
      <c r="D124" s="354"/>
      <c r="E124" s="355"/>
      <c r="F124" s="353"/>
      <c r="G124" s="353"/>
    </row>
    <row r="125" spans="1:7" x14ac:dyDescent="0.35">
      <c r="A125" s="353" t="s">
        <v>2059</v>
      </c>
      <c r="B125" s="361">
        <v>0</v>
      </c>
      <c r="C125" s="354"/>
      <c r="D125" s="354"/>
      <c r="E125" s="355"/>
      <c r="F125" s="353"/>
      <c r="G125" s="353"/>
    </row>
    <row r="126" spans="1:7" x14ac:dyDescent="0.35">
      <c r="A126" s="353" t="s">
        <v>401</v>
      </c>
      <c r="B126" s="361">
        <v>6.84</v>
      </c>
      <c r="C126" s="354"/>
      <c r="D126" s="354"/>
      <c r="E126" s="355"/>
      <c r="F126" s="353"/>
      <c r="G126" s="353"/>
    </row>
    <row r="127" spans="1:7" x14ac:dyDescent="0.35">
      <c r="A127" s="353" t="s">
        <v>401</v>
      </c>
      <c r="B127" s="361">
        <v>6.84</v>
      </c>
      <c r="C127" s="354"/>
      <c r="D127" s="354"/>
      <c r="E127" s="355"/>
      <c r="F127" s="353"/>
      <c r="G127" s="353"/>
    </row>
    <row r="128" spans="1:7" x14ac:dyDescent="0.35">
      <c r="A128" s="353" t="s">
        <v>401</v>
      </c>
      <c r="B128" s="361">
        <v>6.84</v>
      </c>
      <c r="C128" s="354"/>
      <c r="D128" s="354"/>
      <c r="E128" s="355"/>
      <c r="F128" s="353"/>
      <c r="G128" s="353"/>
    </row>
    <row r="129" spans="1:7" x14ac:dyDescent="0.35">
      <c r="A129" s="353" t="s">
        <v>401</v>
      </c>
      <c r="B129" s="361">
        <v>6.84</v>
      </c>
      <c r="C129" s="354"/>
      <c r="D129" s="354"/>
      <c r="E129" s="355"/>
      <c r="F129" s="353"/>
      <c r="G129" s="353"/>
    </row>
    <row r="130" spans="1:7" x14ac:dyDescent="0.35">
      <c r="A130" s="353" t="s">
        <v>401</v>
      </c>
      <c r="B130" s="361">
        <v>6.84</v>
      </c>
      <c r="C130" s="354"/>
      <c r="D130" s="354"/>
      <c r="E130" s="355"/>
      <c r="F130" s="353"/>
      <c r="G130" s="353"/>
    </row>
    <row r="131" spans="1:7" x14ac:dyDescent="0.35">
      <c r="A131" s="353" t="s">
        <v>401</v>
      </c>
      <c r="B131" s="361">
        <v>6.84</v>
      </c>
      <c r="C131" s="354"/>
      <c r="D131" s="354"/>
      <c r="E131" s="355"/>
      <c r="F131" s="353"/>
      <c r="G131" s="353"/>
    </row>
    <row r="132" spans="1:7" x14ac:dyDescent="0.35">
      <c r="A132" s="353" t="s">
        <v>317</v>
      </c>
      <c r="B132" s="361">
        <v>6.84</v>
      </c>
      <c r="C132" s="354"/>
      <c r="D132" s="354"/>
      <c r="E132" s="355"/>
      <c r="F132" s="353"/>
      <c r="G132" s="353"/>
    </row>
    <row r="133" spans="1:7" x14ac:dyDescent="0.35">
      <c r="A133" s="353" t="s">
        <v>317</v>
      </c>
      <c r="B133" s="361">
        <v>6.84</v>
      </c>
      <c r="C133" s="354"/>
      <c r="D133" s="354"/>
      <c r="E133" s="355"/>
      <c r="F133" s="353"/>
      <c r="G133" s="353"/>
    </row>
    <row r="134" spans="1:7" x14ac:dyDescent="0.35">
      <c r="A134" s="353" t="s">
        <v>317</v>
      </c>
      <c r="B134" s="361">
        <v>6.84</v>
      </c>
      <c r="C134" s="354"/>
      <c r="D134" s="354"/>
      <c r="E134" s="355"/>
      <c r="F134" s="353"/>
      <c r="G134" s="353"/>
    </row>
    <row r="135" spans="1:7" x14ac:dyDescent="0.35">
      <c r="A135" s="353" t="s">
        <v>317</v>
      </c>
      <c r="B135" s="361">
        <v>6.84</v>
      </c>
      <c r="C135" s="354"/>
      <c r="D135" s="354"/>
      <c r="E135" s="355"/>
      <c r="F135" s="353"/>
      <c r="G135" s="353"/>
    </row>
    <row r="136" spans="1:7" x14ac:dyDescent="0.35">
      <c r="A136" s="353" t="s">
        <v>317</v>
      </c>
      <c r="B136" s="361">
        <v>6.84</v>
      </c>
      <c r="C136" s="354"/>
      <c r="D136" s="354"/>
      <c r="E136" s="355"/>
      <c r="F136" s="353"/>
      <c r="G136" s="353"/>
    </row>
    <row r="137" spans="1:7" x14ac:dyDescent="0.35">
      <c r="A137" s="353" t="s">
        <v>317</v>
      </c>
      <c r="B137" s="361">
        <v>6.84</v>
      </c>
      <c r="C137" s="354"/>
      <c r="D137" s="354"/>
      <c r="E137" s="355"/>
      <c r="F137" s="353"/>
      <c r="G137" s="353"/>
    </row>
    <row r="138" spans="1:7" x14ac:dyDescent="0.35">
      <c r="A138" s="353" t="s">
        <v>317</v>
      </c>
      <c r="B138" s="361">
        <v>6.84</v>
      </c>
      <c r="C138" s="354"/>
      <c r="D138" s="354"/>
      <c r="E138" s="355"/>
      <c r="F138" s="353"/>
      <c r="G138" s="353"/>
    </row>
    <row r="139" spans="1:7" x14ac:dyDescent="0.35">
      <c r="A139" s="353" t="s">
        <v>405</v>
      </c>
      <c r="B139" s="361">
        <v>6.84</v>
      </c>
      <c r="C139" s="354"/>
      <c r="D139" s="354"/>
      <c r="E139" s="355"/>
      <c r="F139" s="353"/>
      <c r="G139" s="353"/>
    </row>
    <row r="140" spans="1:7" x14ac:dyDescent="0.35">
      <c r="A140" s="353" t="s">
        <v>405</v>
      </c>
      <c r="B140" s="361">
        <v>6.84</v>
      </c>
      <c r="C140" s="354"/>
      <c r="D140" s="354"/>
      <c r="E140" s="355"/>
      <c r="F140" s="353"/>
      <c r="G140" s="353"/>
    </row>
    <row r="141" spans="1:7" x14ac:dyDescent="0.35">
      <c r="A141" s="353" t="s">
        <v>405</v>
      </c>
      <c r="B141" s="361">
        <v>6.84</v>
      </c>
      <c r="C141" s="354"/>
      <c r="D141" s="354"/>
      <c r="E141" s="355"/>
      <c r="F141" s="353"/>
      <c r="G141" s="353"/>
    </row>
    <row r="142" spans="1:7" x14ac:dyDescent="0.35">
      <c r="A142" s="353" t="s">
        <v>405</v>
      </c>
      <c r="B142" s="361">
        <v>6.84</v>
      </c>
      <c r="C142" s="354"/>
      <c r="D142" s="354"/>
      <c r="E142" s="355"/>
      <c r="F142" s="353"/>
      <c r="G142" s="353"/>
    </row>
    <row r="143" spans="1:7" x14ac:dyDescent="0.35">
      <c r="A143" s="353" t="s">
        <v>405</v>
      </c>
      <c r="B143" s="361">
        <v>6.84</v>
      </c>
      <c r="C143" s="354"/>
      <c r="D143" s="354"/>
      <c r="E143" s="355"/>
      <c r="F143" s="353"/>
      <c r="G143" s="353"/>
    </row>
    <row r="144" spans="1:7" x14ac:dyDescent="0.35">
      <c r="A144" s="353" t="s">
        <v>405</v>
      </c>
      <c r="B144" s="361">
        <v>6.84</v>
      </c>
      <c r="C144" s="354"/>
      <c r="D144" s="354"/>
      <c r="E144" s="355"/>
      <c r="F144" s="353"/>
      <c r="G144" s="353"/>
    </row>
    <row r="145" spans="1:7" x14ac:dyDescent="0.35">
      <c r="A145" s="353" t="s">
        <v>405</v>
      </c>
      <c r="B145" s="361">
        <v>6.84</v>
      </c>
      <c r="C145" s="354"/>
      <c r="D145" s="354"/>
      <c r="E145" s="355"/>
      <c r="F145" s="353"/>
      <c r="G145" s="353"/>
    </row>
    <row r="146" spans="1:7" x14ac:dyDescent="0.35">
      <c r="A146" s="353" t="s">
        <v>408</v>
      </c>
      <c r="B146" s="361">
        <v>6.84</v>
      </c>
      <c r="C146" s="354"/>
      <c r="D146" s="354"/>
      <c r="E146" s="355"/>
      <c r="F146" s="353"/>
      <c r="G146" s="353"/>
    </row>
    <row r="147" spans="1:7" x14ac:dyDescent="0.35">
      <c r="A147" s="353" t="s">
        <v>408</v>
      </c>
      <c r="B147" s="361">
        <v>6.84</v>
      </c>
      <c r="C147" s="354"/>
      <c r="D147" s="354"/>
      <c r="E147" s="355"/>
      <c r="F147" s="353"/>
      <c r="G147" s="353"/>
    </row>
    <row r="148" spans="1:7" x14ac:dyDescent="0.35">
      <c r="A148" s="353" t="s">
        <v>408</v>
      </c>
      <c r="B148" s="361">
        <v>6.84</v>
      </c>
      <c r="C148" s="354"/>
      <c r="D148" s="354"/>
      <c r="E148" s="355"/>
      <c r="F148" s="353"/>
      <c r="G148" s="353"/>
    </row>
    <row r="149" spans="1:7" x14ac:dyDescent="0.35">
      <c r="A149" s="353" t="s">
        <v>408</v>
      </c>
      <c r="B149" s="361">
        <v>6.84</v>
      </c>
      <c r="C149" s="354"/>
      <c r="D149" s="354"/>
      <c r="E149" s="355"/>
      <c r="F149" s="353"/>
      <c r="G149" s="353"/>
    </row>
    <row r="150" spans="1:7" x14ac:dyDescent="0.35">
      <c r="A150" s="353" t="s">
        <v>408</v>
      </c>
      <c r="B150" s="361">
        <v>6.84</v>
      </c>
      <c r="C150" s="354"/>
      <c r="D150" s="354"/>
      <c r="E150" s="355"/>
      <c r="F150" s="353"/>
      <c r="G150" s="353"/>
    </row>
    <row r="151" spans="1:7" x14ac:dyDescent="0.35">
      <c r="A151" s="353" t="s">
        <v>408</v>
      </c>
      <c r="B151" s="361">
        <v>6.84</v>
      </c>
      <c r="C151" s="354"/>
      <c r="D151" s="354"/>
      <c r="E151" s="355"/>
      <c r="F151" s="353"/>
      <c r="G151" s="353"/>
    </row>
    <row r="152" spans="1:7" x14ac:dyDescent="0.35">
      <c r="A152" s="353" t="s">
        <v>408</v>
      </c>
      <c r="B152" s="361">
        <v>6.84</v>
      </c>
      <c r="C152" s="354"/>
      <c r="D152" s="354"/>
      <c r="E152" s="355"/>
      <c r="F152" s="353"/>
      <c r="G152" s="353"/>
    </row>
    <row r="153" spans="1:7" x14ac:dyDescent="0.35">
      <c r="A153" s="353" t="s">
        <v>332</v>
      </c>
      <c r="B153" s="361">
        <v>7.02</v>
      </c>
      <c r="C153" s="354"/>
      <c r="D153" s="354"/>
      <c r="E153" s="355"/>
      <c r="F153" s="353"/>
      <c r="G153" s="353"/>
    </row>
    <row r="154" spans="1:7" x14ac:dyDescent="0.35">
      <c r="A154" s="353" t="s">
        <v>332</v>
      </c>
      <c r="B154" s="361">
        <v>7.02</v>
      </c>
      <c r="C154" s="354"/>
      <c r="D154" s="354"/>
      <c r="E154" s="355"/>
      <c r="F154" s="353"/>
      <c r="G154" s="353"/>
    </row>
    <row r="155" spans="1:7" x14ac:dyDescent="0.35">
      <c r="A155" s="353" t="s">
        <v>332</v>
      </c>
      <c r="B155" s="361">
        <v>7.02</v>
      </c>
      <c r="C155" s="354"/>
      <c r="D155" s="354"/>
      <c r="E155" s="355"/>
      <c r="F155" s="353"/>
      <c r="G155" s="353"/>
    </row>
    <row r="156" spans="1:7" x14ac:dyDescent="0.35">
      <c r="A156" s="353" t="s">
        <v>332</v>
      </c>
      <c r="B156" s="361">
        <v>7.02</v>
      </c>
      <c r="C156" s="354"/>
      <c r="D156" s="354"/>
      <c r="E156" s="355"/>
      <c r="F156" s="353"/>
      <c r="G156" s="353"/>
    </row>
    <row r="157" spans="1:7" x14ac:dyDescent="0.35">
      <c r="A157" s="353" t="s">
        <v>332</v>
      </c>
      <c r="B157" s="361">
        <v>7.02</v>
      </c>
      <c r="C157" s="354"/>
      <c r="D157" s="354"/>
      <c r="E157" s="355"/>
      <c r="F157" s="353"/>
      <c r="G157" s="353"/>
    </row>
    <row r="158" spans="1:7" x14ac:dyDescent="0.35">
      <c r="A158" s="353" t="s">
        <v>332</v>
      </c>
      <c r="B158" s="361">
        <v>7.02</v>
      </c>
      <c r="C158" s="354"/>
      <c r="D158" s="354"/>
      <c r="E158" s="355"/>
      <c r="F158" s="353"/>
      <c r="G158" s="353"/>
    </row>
    <row r="159" spans="1:7" x14ac:dyDescent="0.35">
      <c r="A159" s="353" t="s">
        <v>332</v>
      </c>
      <c r="B159" s="361">
        <v>7.02</v>
      </c>
      <c r="C159" s="354"/>
      <c r="D159" s="354"/>
      <c r="E159" s="355"/>
      <c r="F159" s="353"/>
      <c r="G159" s="353"/>
    </row>
    <row r="160" spans="1:7" x14ac:dyDescent="0.35">
      <c r="A160" s="353" t="s">
        <v>371</v>
      </c>
      <c r="B160" s="361">
        <v>7.02</v>
      </c>
      <c r="C160" s="354"/>
      <c r="D160" s="354"/>
      <c r="E160" s="355"/>
      <c r="F160" s="353"/>
      <c r="G160" s="353"/>
    </row>
    <row r="161" spans="1:7" x14ac:dyDescent="0.35">
      <c r="A161" s="353" t="s">
        <v>371</v>
      </c>
      <c r="B161" s="361">
        <v>7.02</v>
      </c>
      <c r="C161" s="354"/>
      <c r="D161" s="354"/>
      <c r="E161" s="355"/>
      <c r="F161" s="353"/>
      <c r="G161" s="353"/>
    </row>
    <row r="162" spans="1:7" x14ac:dyDescent="0.35">
      <c r="A162" s="353" t="s">
        <v>371</v>
      </c>
      <c r="B162" s="361">
        <v>7.02</v>
      </c>
      <c r="C162" s="354"/>
      <c r="D162" s="354"/>
      <c r="E162" s="355"/>
      <c r="F162" s="353"/>
      <c r="G162" s="353"/>
    </row>
    <row r="163" spans="1:7" x14ac:dyDescent="0.35">
      <c r="A163" s="353" t="s">
        <v>371</v>
      </c>
      <c r="B163" s="361">
        <v>7.02</v>
      </c>
      <c r="C163" s="354"/>
      <c r="D163" s="354"/>
      <c r="E163" s="355"/>
      <c r="F163" s="353"/>
      <c r="G163" s="353"/>
    </row>
    <row r="164" spans="1:7" x14ac:dyDescent="0.35">
      <c r="A164" s="353" t="s">
        <v>371</v>
      </c>
      <c r="B164" s="361">
        <v>7.02</v>
      </c>
      <c r="C164" s="354"/>
      <c r="D164" s="354"/>
      <c r="E164" s="355"/>
      <c r="F164" s="353"/>
      <c r="G164" s="353"/>
    </row>
    <row r="165" spans="1:7" x14ac:dyDescent="0.35">
      <c r="A165" s="353" t="s">
        <v>371</v>
      </c>
      <c r="B165" s="361">
        <v>7.02</v>
      </c>
      <c r="C165" s="354"/>
      <c r="D165" s="354"/>
      <c r="E165" s="355"/>
      <c r="F165" s="353"/>
      <c r="G165" s="353"/>
    </row>
    <row r="166" spans="1:7" x14ac:dyDescent="0.35">
      <c r="A166" s="353" t="s">
        <v>371</v>
      </c>
      <c r="B166" s="361">
        <v>7.02</v>
      </c>
      <c r="C166" s="354"/>
      <c r="D166" s="354"/>
      <c r="E166" s="355"/>
      <c r="F166" s="353"/>
      <c r="G166" s="353"/>
    </row>
    <row r="167" spans="1:7" x14ac:dyDescent="0.35">
      <c r="A167" s="353" t="s">
        <v>416</v>
      </c>
      <c r="B167" s="361">
        <v>7.02</v>
      </c>
      <c r="C167" s="354"/>
      <c r="D167" s="354"/>
      <c r="E167" s="355"/>
      <c r="F167" s="353"/>
      <c r="G167" s="353"/>
    </row>
    <row r="168" spans="1:7" x14ac:dyDescent="0.35">
      <c r="A168" s="353" t="s">
        <v>416</v>
      </c>
      <c r="B168" s="361">
        <v>7.02</v>
      </c>
      <c r="C168" s="354"/>
      <c r="D168" s="354"/>
      <c r="E168" s="355"/>
      <c r="F168" s="353"/>
      <c r="G168" s="353"/>
    </row>
    <row r="169" spans="1:7" x14ac:dyDescent="0.35">
      <c r="A169" s="353" t="s">
        <v>416</v>
      </c>
      <c r="B169" s="361">
        <v>7.02</v>
      </c>
      <c r="C169" s="354"/>
      <c r="D169" s="354"/>
      <c r="E169" s="355"/>
      <c r="F169" s="353"/>
      <c r="G169" s="353"/>
    </row>
    <row r="170" spans="1:7" x14ac:dyDescent="0.35">
      <c r="A170" s="353" t="s">
        <v>416</v>
      </c>
      <c r="B170" s="361">
        <v>7.02</v>
      </c>
      <c r="C170" s="354"/>
      <c r="D170" s="354"/>
      <c r="E170" s="355"/>
      <c r="F170" s="353"/>
      <c r="G170" s="353"/>
    </row>
    <row r="171" spans="1:7" x14ac:dyDescent="0.35">
      <c r="A171" s="353" t="s">
        <v>416</v>
      </c>
      <c r="B171" s="361">
        <v>7.02</v>
      </c>
      <c r="C171" s="354"/>
      <c r="D171" s="354"/>
      <c r="E171" s="355"/>
      <c r="F171" s="353"/>
      <c r="G171" s="353"/>
    </row>
    <row r="172" spans="1:7" x14ac:dyDescent="0.35">
      <c r="A172" s="353" t="s">
        <v>416</v>
      </c>
      <c r="B172" s="361">
        <v>7.02</v>
      </c>
      <c r="C172" s="354"/>
      <c r="D172" s="354"/>
      <c r="E172" s="355"/>
      <c r="F172" s="353"/>
      <c r="G172" s="353"/>
    </row>
    <row r="173" spans="1:7" x14ac:dyDescent="0.35">
      <c r="A173" s="353" t="s">
        <v>416</v>
      </c>
      <c r="B173" s="361">
        <v>7.02</v>
      </c>
      <c r="C173" s="354"/>
      <c r="D173" s="354"/>
      <c r="E173" s="355"/>
      <c r="F173" s="353"/>
      <c r="G173" s="353"/>
    </row>
    <row r="174" spans="1:7" x14ac:dyDescent="0.35">
      <c r="A174" s="353" t="s">
        <v>419</v>
      </c>
      <c r="B174" s="361">
        <v>7.02</v>
      </c>
      <c r="C174" s="354"/>
      <c r="D174" s="354"/>
      <c r="E174" s="355"/>
      <c r="F174" s="353"/>
      <c r="G174" s="353"/>
    </row>
    <row r="175" spans="1:7" x14ac:dyDescent="0.35">
      <c r="A175" s="353" t="s">
        <v>419</v>
      </c>
      <c r="B175" s="361">
        <v>7.02</v>
      </c>
      <c r="C175" s="354"/>
      <c r="D175" s="354"/>
      <c r="E175" s="355"/>
      <c r="F175" s="353"/>
      <c r="G175" s="353"/>
    </row>
    <row r="176" spans="1:7" x14ac:dyDescent="0.35">
      <c r="A176" s="353" t="s">
        <v>419</v>
      </c>
      <c r="B176" s="361">
        <v>7.02</v>
      </c>
      <c r="C176" s="354"/>
      <c r="D176" s="354"/>
      <c r="E176" s="355"/>
      <c r="F176" s="353"/>
      <c r="G176" s="353"/>
    </row>
    <row r="177" spans="1:7" x14ac:dyDescent="0.35">
      <c r="A177" s="353" t="s">
        <v>419</v>
      </c>
      <c r="B177" s="361">
        <v>7.02</v>
      </c>
      <c r="C177" s="354"/>
      <c r="D177" s="354"/>
      <c r="E177" s="355"/>
      <c r="F177" s="353"/>
      <c r="G177" s="353"/>
    </row>
    <row r="178" spans="1:7" x14ac:dyDescent="0.35">
      <c r="A178" s="353" t="s">
        <v>419</v>
      </c>
      <c r="B178" s="361">
        <v>7.02</v>
      </c>
      <c r="C178" s="354"/>
      <c r="D178" s="354"/>
      <c r="E178" s="355"/>
      <c r="F178" s="353"/>
      <c r="G178" s="353"/>
    </row>
    <row r="179" spans="1:7" x14ac:dyDescent="0.35">
      <c r="A179" s="353" t="s">
        <v>419</v>
      </c>
      <c r="B179" s="361">
        <v>7.02</v>
      </c>
      <c r="C179" s="354"/>
      <c r="D179" s="354"/>
      <c r="E179" s="355"/>
      <c r="F179" s="353"/>
      <c r="G179" s="353"/>
    </row>
    <row r="180" spans="1:7" x14ac:dyDescent="0.35">
      <c r="A180" s="353" t="s">
        <v>419</v>
      </c>
      <c r="B180" s="361">
        <v>7.02</v>
      </c>
      <c r="C180" s="354"/>
      <c r="D180" s="354"/>
      <c r="E180" s="355"/>
      <c r="F180" s="353"/>
      <c r="G180" s="353"/>
    </row>
    <row r="181" spans="1:7" x14ac:dyDescent="0.35">
      <c r="A181" s="353" t="s">
        <v>323</v>
      </c>
      <c r="B181" s="361">
        <v>12.27</v>
      </c>
      <c r="C181" s="354"/>
      <c r="D181" s="354"/>
      <c r="E181" s="355"/>
      <c r="F181" s="353"/>
      <c r="G181" s="353"/>
    </row>
    <row r="182" spans="1:7" x14ac:dyDescent="0.35">
      <c r="A182" s="353" t="s">
        <v>323</v>
      </c>
      <c r="B182" s="361">
        <v>12.27</v>
      </c>
      <c r="C182" s="354"/>
      <c r="D182" s="354"/>
      <c r="E182" s="355"/>
      <c r="F182" s="353"/>
      <c r="G182" s="353"/>
    </row>
    <row r="183" spans="1:7" x14ac:dyDescent="0.35">
      <c r="A183" s="353" t="s">
        <v>323</v>
      </c>
      <c r="B183" s="361">
        <v>12.27</v>
      </c>
      <c r="C183" s="354"/>
      <c r="D183" s="354"/>
      <c r="E183" s="355"/>
      <c r="F183" s="353"/>
      <c r="G183" s="353"/>
    </row>
    <row r="184" spans="1:7" x14ac:dyDescent="0.35">
      <c r="A184" s="353" t="s">
        <v>323</v>
      </c>
      <c r="B184" s="361">
        <v>12.27</v>
      </c>
      <c r="C184" s="354"/>
      <c r="D184" s="354"/>
      <c r="E184" s="355"/>
      <c r="F184" s="353"/>
      <c r="G184" s="353"/>
    </row>
    <row r="185" spans="1:7" x14ac:dyDescent="0.35">
      <c r="A185" s="353" t="s">
        <v>323</v>
      </c>
      <c r="B185" s="361">
        <v>12.27</v>
      </c>
      <c r="C185" s="354"/>
      <c r="D185" s="354"/>
      <c r="E185" s="355"/>
      <c r="F185" s="353"/>
      <c r="G185" s="353"/>
    </row>
    <row r="186" spans="1:7" x14ac:dyDescent="0.35">
      <c r="A186" s="353" t="s">
        <v>323</v>
      </c>
      <c r="B186" s="361">
        <v>12.27</v>
      </c>
      <c r="C186" s="354"/>
      <c r="D186" s="354"/>
      <c r="E186" s="355"/>
      <c r="F186" s="353"/>
      <c r="G186" s="353"/>
    </row>
    <row r="187" spans="1:7" x14ac:dyDescent="0.35">
      <c r="A187" s="353" t="s">
        <v>323</v>
      </c>
      <c r="B187" s="361">
        <v>12.27</v>
      </c>
      <c r="C187" s="354"/>
      <c r="D187" s="354"/>
      <c r="E187" s="355"/>
      <c r="F187" s="353"/>
      <c r="G187" s="353"/>
    </row>
    <row r="188" spans="1:7" x14ac:dyDescent="0.35">
      <c r="A188" s="353" t="s">
        <v>319</v>
      </c>
      <c r="B188" s="361">
        <v>12.27</v>
      </c>
      <c r="C188" s="354"/>
      <c r="D188" s="354"/>
      <c r="E188" s="355"/>
      <c r="F188" s="353"/>
      <c r="G188" s="353"/>
    </row>
    <row r="189" spans="1:7" x14ac:dyDescent="0.35">
      <c r="A189" s="353" t="s">
        <v>319</v>
      </c>
      <c r="B189" s="361">
        <v>12.27</v>
      </c>
      <c r="C189" s="354"/>
      <c r="D189" s="354"/>
      <c r="E189" s="355"/>
      <c r="F189" s="353"/>
      <c r="G189" s="353"/>
    </row>
    <row r="190" spans="1:7" x14ac:dyDescent="0.35">
      <c r="A190" s="353" t="s">
        <v>319</v>
      </c>
      <c r="B190" s="361">
        <v>12.27</v>
      </c>
      <c r="C190" s="354"/>
      <c r="D190" s="354"/>
      <c r="E190" s="355"/>
      <c r="F190" s="353"/>
      <c r="G190" s="353"/>
    </row>
    <row r="191" spans="1:7" x14ac:dyDescent="0.35">
      <c r="A191" s="353" t="s">
        <v>319</v>
      </c>
      <c r="B191" s="361">
        <v>12.27</v>
      </c>
      <c r="C191" s="354"/>
      <c r="D191" s="354"/>
      <c r="E191" s="355"/>
      <c r="F191" s="353"/>
      <c r="G191" s="353"/>
    </row>
    <row r="192" spans="1:7" x14ac:dyDescent="0.35">
      <c r="A192" s="353" t="s">
        <v>319</v>
      </c>
      <c r="B192" s="361">
        <v>12.27</v>
      </c>
      <c r="C192" s="354"/>
      <c r="D192" s="354"/>
      <c r="E192" s="355"/>
      <c r="F192" s="353"/>
      <c r="G192" s="353"/>
    </row>
    <row r="193" spans="1:7" x14ac:dyDescent="0.35">
      <c r="A193" s="353" t="s">
        <v>319</v>
      </c>
      <c r="B193" s="361">
        <v>12.27</v>
      </c>
      <c r="C193" s="354"/>
      <c r="D193" s="354"/>
      <c r="E193" s="355"/>
      <c r="F193" s="353"/>
      <c r="G193" s="353"/>
    </row>
    <row r="194" spans="1:7" x14ac:dyDescent="0.35">
      <c r="A194" s="353" t="s">
        <v>319</v>
      </c>
      <c r="B194" s="361">
        <v>12.27</v>
      </c>
      <c r="C194" s="354"/>
      <c r="D194" s="354"/>
      <c r="E194" s="355"/>
      <c r="F194" s="353"/>
      <c r="G194" s="353"/>
    </row>
    <row r="195" spans="1:7" x14ac:dyDescent="0.35">
      <c r="A195" s="353" t="s">
        <v>425</v>
      </c>
      <c r="B195" s="361">
        <v>12.27</v>
      </c>
      <c r="C195" s="354"/>
      <c r="D195" s="354"/>
      <c r="E195" s="355"/>
      <c r="F195" s="353"/>
      <c r="G195" s="353"/>
    </row>
    <row r="196" spans="1:7" x14ac:dyDescent="0.35">
      <c r="A196" s="353" t="s">
        <v>425</v>
      </c>
      <c r="B196" s="361">
        <v>12.27</v>
      </c>
      <c r="C196" s="354"/>
      <c r="D196" s="354"/>
      <c r="E196" s="355"/>
      <c r="F196" s="353"/>
      <c r="G196" s="353"/>
    </row>
    <row r="197" spans="1:7" x14ac:dyDescent="0.35">
      <c r="A197" s="353" t="s">
        <v>425</v>
      </c>
      <c r="B197" s="361">
        <v>12.27</v>
      </c>
      <c r="C197" s="354"/>
      <c r="D197" s="354"/>
      <c r="E197" s="355"/>
      <c r="F197" s="353"/>
      <c r="G197" s="353"/>
    </row>
    <row r="198" spans="1:7" x14ac:dyDescent="0.35">
      <c r="A198" s="353" t="s">
        <v>425</v>
      </c>
      <c r="B198" s="361">
        <v>12.27</v>
      </c>
      <c r="C198" s="354"/>
      <c r="D198" s="354"/>
      <c r="E198" s="355"/>
      <c r="F198" s="353"/>
      <c r="G198" s="353"/>
    </row>
    <row r="199" spans="1:7" x14ac:dyDescent="0.35">
      <c r="A199" s="353" t="s">
        <v>425</v>
      </c>
      <c r="B199" s="361">
        <v>12.27</v>
      </c>
      <c r="C199" s="354"/>
      <c r="D199" s="354"/>
      <c r="E199" s="355"/>
      <c r="F199" s="353"/>
      <c r="G199" s="353"/>
    </row>
    <row r="200" spans="1:7" x14ac:dyDescent="0.35">
      <c r="A200" s="353" t="s">
        <v>425</v>
      </c>
      <c r="B200" s="361">
        <v>12.27</v>
      </c>
      <c r="C200" s="354"/>
      <c r="D200" s="354"/>
      <c r="E200" s="355"/>
      <c r="F200" s="353"/>
      <c r="G200" s="353"/>
    </row>
    <row r="201" spans="1:7" x14ac:dyDescent="0.35">
      <c r="A201" s="353" t="s">
        <v>425</v>
      </c>
      <c r="B201" s="361">
        <v>12.27</v>
      </c>
      <c r="C201" s="354"/>
      <c r="D201" s="354"/>
      <c r="E201" s="355"/>
      <c r="F201" s="353"/>
      <c r="G201" s="353"/>
    </row>
    <row r="202" spans="1:7" x14ac:dyDescent="0.35">
      <c r="A202" s="353" t="s">
        <v>428</v>
      </c>
      <c r="B202" s="361">
        <v>12.27</v>
      </c>
      <c r="C202" s="354"/>
      <c r="D202" s="354"/>
      <c r="E202" s="355"/>
      <c r="F202" s="353"/>
      <c r="G202" s="353"/>
    </row>
    <row r="203" spans="1:7" x14ac:dyDescent="0.35">
      <c r="A203" s="353" t="s">
        <v>428</v>
      </c>
      <c r="B203" s="361">
        <v>12.27</v>
      </c>
      <c r="C203" s="354"/>
      <c r="D203" s="354"/>
      <c r="E203" s="355"/>
      <c r="F203" s="353"/>
      <c r="G203" s="353"/>
    </row>
    <row r="204" spans="1:7" x14ac:dyDescent="0.35">
      <c r="A204" s="353" t="s">
        <v>428</v>
      </c>
      <c r="B204" s="361">
        <v>12.27</v>
      </c>
      <c r="C204" s="354"/>
      <c r="D204" s="354"/>
      <c r="E204" s="355"/>
      <c r="F204" s="353"/>
      <c r="G204" s="353"/>
    </row>
    <row r="205" spans="1:7" x14ac:dyDescent="0.35">
      <c r="A205" s="353" t="s">
        <v>428</v>
      </c>
      <c r="B205" s="361">
        <v>12.27</v>
      </c>
      <c r="C205" s="354"/>
      <c r="D205" s="354"/>
      <c r="E205" s="355"/>
      <c r="F205" s="353"/>
      <c r="G205" s="353"/>
    </row>
    <row r="206" spans="1:7" x14ac:dyDescent="0.35">
      <c r="A206" s="353" t="s">
        <v>428</v>
      </c>
      <c r="B206" s="361">
        <v>12.27</v>
      </c>
      <c r="C206" s="354"/>
      <c r="D206" s="354"/>
      <c r="E206" s="355"/>
      <c r="F206" s="353"/>
      <c r="G206" s="353"/>
    </row>
    <row r="207" spans="1:7" x14ac:dyDescent="0.35">
      <c r="A207" s="353" t="s">
        <v>428</v>
      </c>
      <c r="B207" s="361">
        <v>12.27</v>
      </c>
      <c r="C207" s="354"/>
      <c r="D207" s="354"/>
      <c r="E207" s="355"/>
      <c r="F207" s="353"/>
      <c r="G207" s="353"/>
    </row>
    <row r="208" spans="1:7" x14ac:dyDescent="0.35">
      <c r="A208" s="353" t="s">
        <v>428</v>
      </c>
      <c r="B208" s="361">
        <v>12.27</v>
      </c>
      <c r="C208" s="354"/>
      <c r="D208" s="354"/>
      <c r="E208" s="355"/>
      <c r="F208" s="353"/>
      <c r="G208" s="353"/>
    </row>
    <row r="209" spans="1:7" x14ac:dyDescent="0.35">
      <c r="A209" s="353" t="s">
        <v>337</v>
      </c>
      <c r="B209" s="361">
        <v>12.64</v>
      </c>
      <c r="C209" s="354"/>
      <c r="D209" s="354"/>
      <c r="E209" s="355"/>
      <c r="F209" s="353"/>
      <c r="G209" s="353"/>
    </row>
    <row r="210" spans="1:7" x14ac:dyDescent="0.35">
      <c r="A210" s="353" t="s">
        <v>337</v>
      </c>
      <c r="B210" s="361">
        <v>12.64</v>
      </c>
      <c r="C210" s="354"/>
      <c r="D210" s="354"/>
      <c r="E210" s="355"/>
      <c r="F210" s="353"/>
      <c r="G210" s="353"/>
    </row>
    <row r="211" spans="1:7" x14ac:dyDescent="0.35">
      <c r="A211" s="353" t="s">
        <v>337</v>
      </c>
      <c r="B211" s="361">
        <v>12.64</v>
      </c>
      <c r="C211" s="354"/>
      <c r="D211" s="354"/>
      <c r="E211" s="355"/>
      <c r="F211" s="353"/>
      <c r="G211" s="353"/>
    </row>
    <row r="212" spans="1:7" x14ac:dyDescent="0.35">
      <c r="A212" s="353" t="s">
        <v>337</v>
      </c>
      <c r="B212" s="361">
        <v>12.64</v>
      </c>
      <c r="C212" s="354"/>
      <c r="D212" s="354"/>
      <c r="E212" s="355"/>
      <c r="F212" s="353"/>
      <c r="G212" s="353"/>
    </row>
    <row r="213" spans="1:7" x14ac:dyDescent="0.35">
      <c r="A213" s="353" t="s">
        <v>337</v>
      </c>
      <c r="B213" s="361">
        <v>12.64</v>
      </c>
      <c r="C213" s="354"/>
      <c r="D213" s="354"/>
      <c r="E213" s="355"/>
      <c r="F213" s="353"/>
      <c r="G213" s="353"/>
    </row>
    <row r="214" spans="1:7" x14ac:dyDescent="0.35">
      <c r="A214" s="353" t="s">
        <v>337</v>
      </c>
      <c r="B214" s="361">
        <v>12.64</v>
      </c>
      <c r="C214" s="354"/>
      <c r="D214" s="354"/>
      <c r="E214" s="355"/>
      <c r="F214" s="353"/>
      <c r="G214" s="353"/>
    </row>
    <row r="215" spans="1:7" x14ac:dyDescent="0.35">
      <c r="A215" s="353" t="s">
        <v>337</v>
      </c>
      <c r="B215" s="361">
        <v>12.64</v>
      </c>
      <c r="C215" s="354"/>
      <c r="D215" s="354"/>
      <c r="E215" s="355"/>
      <c r="F215" s="353"/>
      <c r="G215" s="353"/>
    </row>
    <row r="216" spans="1:7" x14ac:dyDescent="0.35">
      <c r="A216" s="353" t="s">
        <v>138</v>
      </c>
      <c r="B216" s="361">
        <v>12.64</v>
      </c>
      <c r="C216" s="354"/>
      <c r="D216" s="354"/>
      <c r="E216" s="355"/>
      <c r="F216" s="353"/>
      <c r="G216" s="353"/>
    </row>
    <row r="217" spans="1:7" x14ac:dyDescent="0.35">
      <c r="A217" s="353" t="s">
        <v>138</v>
      </c>
      <c r="B217" s="361">
        <v>12.64</v>
      </c>
      <c r="C217" s="354"/>
      <c r="D217" s="354"/>
      <c r="E217" s="355"/>
      <c r="F217" s="353"/>
      <c r="G217" s="353"/>
    </row>
    <row r="218" spans="1:7" x14ac:dyDescent="0.35">
      <c r="A218" s="353" t="s">
        <v>138</v>
      </c>
      <c r="B218" s="361">
        <v>12.64</v>
      </c>
      <c r="C218" s="354"/>
      <c r="D218" s="354"/>
      <c r="E218" s="355"/>
      <c r="F218" s="353"/>
      <c r="G218" s="353"/>
    </row>
    <row r="219" spans="1:7" x14ac:dyDescent="0.35">
      <c r="A219" s="353" t="s">
        <v>138</v>
      </c>
      <c r="B219" s="361">
        <v>12.64</v>
      </c>
      <c r="C219" s="354"/>
      <c r="D219" s="354"/>
      <c r="E219" s="355"/>
      <c r="F219" s="353"/>
      <c r="G219" s="353"/>
    </row>
    <row r="220" spans="1:7" x14ac:dyDescent="0.35">
      <c r="A220" s="353" t="s">
        <v>138</v>
      </c>
      <c r="B220" s="361">
        <v>12.64</v>
      </c>
      <c r="C220" s="354"/>
      <c r="D220" s="354"/>
      <c r="E220" s="355"/>
      <c r="F220" s="353"/>
      <c r="G220" s="353"/>
    </row>
    <row r="221" spans="1:7" x14ac:dyDescent="0.35">
      <c r="A221" s="353" t="s">
        <v>138</v>
      </c>
      <c r="B221" s="361">
        <v>12.64</v>
      </c>
      <c r="C221" s="354"/>
      <c r="D221" s="354"/>
      <c r="E221" s="355"/>
      <c r="F221" s="353"/>
      <c r="G221" s="353"/>
    </row>
    <row r="222" spans="1:7" x14ac:dyDescent="0.35">
      <c r="A222" s="353" t="s">
        <v>138</v>
      </c>
      <c r="B222" s="361">
        <v>12.64</v>
      </c>
      <c r="C222" s="354"/>
      <c r="D222" s="354"/>
      <c r="E222" s="355"/>
      <c r="F222" s="353"/>
      <c r="G222" s="353"/>
    </row>
    <row r="223" spans="1:7" x14ac:dyDescent="0.35">
      <c r="A223" s="353" t="s">
        <v>436</v>
      </c>
      <c r="B223" s="361">
        <v>12.64</v>
      </c>
      <c r="C223" s="354"/>
      <c r="D223" s="354"/>
      <c r="E223" s="355"/>
      <c r="F223" s="353"/>
      <c r="G223" s="353"/>
    </row>
    <row r="224" spans="1:7" x14ac:dyDescent="0.35">
      <c r="A224" s="353" t="s">
        <v>436</v>
      </c>
      <c r="B224" s="361">
        <v>12.64</v>
      </c>
      <c r="C224" s="354"/>
      <c r="D224" s="354"/>
      <c r="E224" s="355"/>
      <c r="F224" s="353"/>
      <c r="G224" s="353"/>
    </row>
    <row r="225" spans="1:7" x14ac:dyDescent="0.35">
      <c r="A225" s="353" t="s">
        <v>436</v>
      </c>
      <c r="B225" s="361">
        <v>12.64</v>
      </c>
      <c r="C225" s="354"/>
      <c r="D225" s="354"/>
      <c r="E225" s="355"/>
      <c r="F225" s="353"/>
      <c r="G225" s="353"/>
    </row>
    <row r="226" spans="1:7" x14ac:dyDescent="0.35">
      <c r="A226" s="353" t="s">
        <v>436</v>
      </c>
      <c r="B226" s="361">
        <v>12.64</v>
      </c>
      <c r="C226" s="354"/>
      <c r="D226" s="354"/>
      <c r="E226" s="355"/>
      <c r="F226" s="353"/>
      <c r="G226" s="353"/>
    </row>
    <row r="227" spans="1:7" x14ac:dyDescent="0.35">
      <c r="A227" s="353" t="s">
        <v>436</v>
      </c>
      <c r="B227" s="361">
        <v>12.64</v>
      </c>
      <c r="C227" s="354"/>
      <c r="D227" s="354"/>
      <c r="E227" s="355"/>
      <c r="F227" s="353"/>
      <c r="G227" s="353"/>
    </row>
    <row r="228" spans="1:7" x14ac:dyDescent="0.35">
      <c r="A228" s="353" t="s">
        <v>436</v>
      </c>
      <c r="B228" s="361">
        <v>12.64</v>
      </c>
      <c r="C228" s="354"/>
      <c r="D228" s="354"/>
      <c r="E228" s="355"/>
      <c r="F228" s="353"/>
      <c r="G228" s="353"/>
    </row>
    <row r="229" spans="1:7" x14ac:dyDescent="0.35">
      <c r="A229" s="353" t="s">
        <v>436</v>
      </c>
      <c r="B229" s="361">
        <v>12.64</v>
      </c>
      <c r="C229" s="354"/>
      <c r="D229" s="354"/>
      <c r="E229" s="355"/>
      <c r="F229" s="353"/>
      <c r="G229" s="353"/>
    </row>
    <row r="230" spans="1:7" x14ac:dyDescent="0.35">
      <c r="A230" s="353" t="s">
        <v>321</v>
      </c>
      <c r="B230" s="361">
        <v>12.64</v>
      </c>
      <c r="C230" s="354"/>
      <c r="D230" s="354"/>
      <c r="E230" s="355"/>
      <c r="F230" s="353"/>
      <c r="G230" s="353"/>
    </row>
    <row r="231" spans="1:7" x14ac:dyDescent="0.35">
      <c r="A231" s="353" t="s">
        <v>321</v>
      </c>
      <c r="B231" s="361">
        <v>12.64</v>
      </c>
      <c r="C231" s="354"/>
      <c r="D231" s="354"/>
      <c r="E231" s="355"/>
      <c r="F231" s="353"/>
      <c r="G231" s="353"/>
    </row>
    <row r="232" spans="1:7" x14ac:dyDescent="0.35">
      <c r="A232" s="353" t="s">
        <v>321</v>
      </c>
      <c r="B232" s="361">
        <v>12.64</v>
      </c>
      <c r="C232" s="354"/>
      <c r="D232" s="354"/>
      <c r="E232" s="355"/>
      <c r="F232" s="353"/>
      <c r="G232" s="353"/>
    </row>
    <row r="233" spans="1:7" x14ac:dyDescent="0.35">
      <c r="A233" s="353" t="s">
        <v>321</v>
      </c>
      <c r="B233" s="361">
        <v>12.64</v>
      </c>
      <c r="C233" s="354"/>
      <c r="D233" s="354"/>
      <c r="E233" s="355"/>
      <c r="F233" s="353"/>
      <c r="G233" s="353"/>
    </row>
    <row r="234" spans="1:7" x14ac:dyDescent="0.35">
      <c r="A234" s="353" t="s">
        <v>321</v>
      </c>
      <c r="B234" s="361">
        <v>12.64</v>
      </c>
      <c r="C234" s="354"/>
      <c r="D234" s="354"/>
      <c r="E234" s="355"/>
      <c r="F234" s="353"/>
      <c r="G234" s="353"/>
    </row>
    <row r="235" spans="1:7" x14ac:dyDescent="0.35">
      <c r="A235" s="353" t="s">
        <v>321</v>
      </c>
      <c r="B235" s="361">
        <v>12.64</v>
      </c>
      <c r="C235" s="354"/>
      <c r="D235" s="354"/>
      <c r="E235" s="355"/>
      <c r="F235" s="353"/>
      <c r="G235" s="353"/>
    </row>
    <row r="236" spans="1:7" x14ac:dyDescent="0.35">
      <c r="A236" s="353" t="s">
        <v>321</v>
      </c>
      <c r="B236" s="361">
        <v>12.64</v>
      </c>
      <c r="C236" s="354"/>
      <c r="D236" s="354"/>
      <c r="E236" s="355"/>
      <c r="F236" s="353"/>
      <c r="G236" s="353"/>
    </row>
    <row r="237" spans="1:7" x14ac:dyDescent="0.35">
      <c r="A237" s="353" t="s">
        <v>2060</v>
      </c>
      <c r="B237" s="361">
        <v>17.170000000000002</v>
      </c>
      <c r="C237" s="354"/>
      <c r="D237" s="354"/>
      <c r="E237" s="355"/>
      <c r="F237" s="353"/>
      <c r="G237" s="353"/>
    </row>
    <row r="238" spans="1:7" x14ac:dyDescent="0.35">
      <c r="A238" s="353" t="s">
        <v>2060</v>
      </c>
      <c r="B238" s="361">
        <v>17.170000000000002</v>
      </c>
      <c r="C238" s="354"/>
      <c r="D238" s="354"/>
      <c r="E238" s="355"/>
      <c r="F238" s="353"/>
      <c r="G238" s="353"/>
    </row>
    <row r="239" spans="1:7" x14ac:dyDescent="0.35">
      <c r="A239" s="353" t="s">
        <v>2060</v>
      </c>
      <c r="B239" s="361">
        <v>17.170000000000002</v>
      </c>
      <c r="C239" s="354"/>
      <c r="D239" s="354"/>
      <c r="E239" s="355"/>
      <c r="F239" s="353"/>
      <c r="G239" s="353"/>
    </row>
    <row r="240" spans="1:7" x14ac:dyDescent="0.35">
      <c r="A240" s="353" t="s">
        <v>2060</v>
      </c>
      <c r="B240" s="361">
        <v>17.170000000000002</v>
      </c>
      <c r="C240" s="354"/>
      <c r="D240" s="354"/>
      <c r="E240" s="355"/>
      <c r="F240" s="353"/>
      <c r="G240" s="353"/>
    </row>
    <row r="241" spans="1:7" x14ac:dyDescent="0.35">
      <c r="A241" s="353" t="s">
        <v>2060</v>
      </c>
      <c r="B241" s="361">
        <v>17.170000000000002</v>
      </c>
      <c r="C241" s="354"/>
      <c r="D241" s="354"/>
      <c r="E241" s="355"/>
      <c r="F241" s="353"/>
      <c r="G241" s="353"/>
    </row>
    <row r="242" spans="1:7" x14ac:dyDescent="0.35">
      <c r="A242" s="353" t="s">
        <v>2060</v>
      </c>
      <c r="B242" s="361">
        <v>17.170000000000002</v>
      </c>
      <c r="C242" s="354"/>
      <c r="D242" s="354"/>
      <c r="E242" s="355"/>
      <c r="F242" s="353"/>
      <c r="G242" s="353"/>
    </row>
    <row r="243" spans="1:7" x14ac:dyDescent="0.35">
      <c r="A243" s="353" t="s">
        <v>2060</v>
      </c>
      <c r="B243" s="361">
        <v>17.170000000000002</v>
      </c>
      <c r="C243" s="354"/>
      <c r="D243" s="354"/>
      <c r="E243" s="355"/>
      <c r="F243" s="353"/>
      <c r="G243" s="353"/>
    </row>
    <row r="244" spans="1:7" x14ac:dyDescent="0.35">
      <c r="A244" s="353" t="s">
        <v>2061</v>
      </c>
      <c r="B244" s="361">
        <v>17.489999999999998</v>
      </c>
      <c r="C244" s="354"/>
      <c r="D244" s="354"/>
      <c r="E244" s="355"/>
      <c r="F244" s="353"/>
      <c r="G244" s="353"/>
    </row>
    <row r="245" spans="1:7" x14ac:dyDescent="0.35">
      <c r="A245" s="353" t="s">
        <v>2061</v>
      </c>
      <c r="B245" s="361">
        <v>17.489999999999998</v>
      </c>
      <c r="C245" s="354"/>
      <c r="D245" s="354"/>
      <c r="E245" s="355"/>
      <c r="F245" s="353"/>
      <c r="G245" s="353"/>
    </row>
    <row r="246" spans="1:7" x14ac:dyDescent="0.35">
      <c r="A246" s="353" t="s">
        <v>2061</v>
      </c>
      <c r="B246" s="361">
        <v>17.489999999999998</v>
      </c>
      <c r="C246" s="354"/>
      <c r="D246" s="354"/>
      <c r="E246" s="355"/>
      <c r="F246" s="353"/>
      <c r="G246" s="353"/>
    </row>
    <row r="247" spans="1:7" x14ac:dyDescent="0.35">
      <c r="A247" s="353" t="s">
        <v>2061</v>
      </c>
      <c r="B247" s="361">
        <v>17.489999999999998</v>
      </c>
      <c r="C247" s="354"/>
      <c r="D247" s="354"/>
      <c r="E247" s="355"/>
      <c r="F247" s="353"/>
      <c r="G247" s="353"/>
    </row>
    <row r="248" spans="1:7" x14ac:dyDescent="0.35">
      <c r="A248" s="353" t="s">
        <v>2061</v>
      </c>
      <c r="B248" s="361">
        <v>17.489999999999998</v>
      </c>
      <c r="C248" s="354"/>
      <c r="D248" s="354"/>
      <c r="E248" s="355"/>
      <c r="F248" s="353"/>
      <c r="G248" s="353"/>
    </row>
    <row r="249" spans="1:7" x14ac:dyDescent="0.35">
      <c r="A249" s="353" t="s">
        <v>2061</v>
      </c>
      <c r="B249" s="361">
        <v>17.489999999999998</v>
      </c>
      <c r="C249" s="354"/>
      <c r="D249" s="354"/>
      <c r="E249" s="355"/>
      <c r="F249" s="353"/>
      <c r="G249" s="353"/>
    </row>
    <row r="250" spans="1:7" x14ac:dyDescent="0.35">
      <c r="A250" s="353" t="s">
        <v>2061</v>
      </c>
      <c r="B250" s="361">
        <v>17.489999999999998</v>
      </c>
      <c r="C250" s="354"/>
      <c r="D250" s="354"/>
      <c r="E250" s="355"/>
      <c r="F250" s="353"/>
      <c r="G250" s="353"/>
    </row>
    <row r="251" spans="1:7" x14ac:dyDescent="0.35">
      <c r="A251" s="353" t="s">
        <v>2062</v>
      </c>
      <c r="B251" s="361">
        <v>43.6</v>
      </c>
      <c r="C251" s="354"/>
      <c r="D251" s="354"/>
      <c r="E251" s="355"/>
      <c r="F251" s="353"/>
      <c r="G251" s="353"/>
    </row>
    <row r="252" spans="1:7" x14ac:dyDescent="0.35">
      <c r="A252" s="353" t="s">
        <v>2062</v>
      </c>
      <c r="B252" s="361">
        <v>43.6</v>
      </c>
      <c r="C252" s="354"/>
      <c r="D252" s="354"/>
      <c r="E252" s="355"/>
      <c r="F252" s="353"/>
      <c r="G252" s="353"/>
    </row>
    <row r="253" spans="1:7" x14ac:dyDescent="0.35">
      <c r="A253" s="353" t="s">
        <v>2062</v>
      </c>
      <c r="B253" s="361">
        <v>43.6</v>
      </c>
      <c r="C253" s="354"/>
      <c r="D253" s="354"/>
      <c r="E253" s="355"/>
      <c r="F253" s="353"/>
      <c r="G253" s="353"/>
    </row>
    <row r="254" spans="1:7" x14ac:dyDescent="0.35">
      <c r="A254" s="353" t="s">
        <v>2062</v>
      </c>
      <c r="B254" s="361">
        <v>43.6</v>
      </c>
      <c r="C254" s="354"/>
      <c r="D254" s="354"/>
      <c r="E254" s="355"/>
      <c r="F254" s="353"/>
      <c r="G254" s="353"/>
    </row>
    <row r="255" spans="1:7" x14ac:dyDescent="0.35">
      <c r="A255" s="353" t="s">
        <v>2062</v>
      </c>
      <c r="B255" s="361">
        <v>43.6</v>
      </c>
      <c r="C255" s="354"/>
      <c r="D255" s="354"/>
      <c r="E255" s="355"/>
      <c r="F255" s="353"/>
      <c r="G255" s="353"/>
    </row>
    <row r="256" spans="1:7" x14ac:dyDescent="0.35">
      <c r="A256" s="353" t="s">
        <v>2062</v>
      </c>
      <c r="B256" s="361">
        <v>43.6</v>
      </c>
      <c r="C256" s="354"/>
      <c r="D256" s="354"/>
      <c r="E256" s="355"/>
      <c r="F256" s="353"/>
      <c r="G256" s="353"/>
    </row>
    <row r="257" spans="1:7" x14ac:dyDescent="0.35">
      <c r="A257" s="353" t="s">
        <v>2062</v>
      </c>
      <c r="B257" s="361">
        <v>43.6</v>
      </c>
      <c r="C257" s="354"/>
      <c r="D257" s="354"/>
      <c r="E257" s="355"/>
      <c r="F257" s="353"/>
      <c r="G257" s="353"/>
    </row>
    <row r="258" spans="1:7" x14ac:dyDescent="0.35">
      <c r="A258" s="353" t="s">
        <v>140</v>
      </c>
      <c r="B258" s="361">
        <v>44.09</v>
      </c>
      <c r="C258" s="354"/>
      <c r="D258" s="354"/>
      <c r="E258" s="355"/>
      <c r="F258" s="353"/>
      <c r="G258" s="353"/>
    </row>
    <row r="259" spans="1:7" x14ac:dyDescent="0.35">
      <c r="A259" s="353" t="s">
        <v>140</v>
      </c>
      <c r="B259" s="361">
        <v>44.09</v>
      </c>
      <c r="C259" s="354"/>
      <c r="D259" s="354"/>
      <c r="E259" s="355"/>
      <c r="F259" s="353"/>
      <c r="G259" s="353"/>
    </row>
    <row r="260" spans="1:7" x14ac:dyDescent="0.35">
      <c r="A260" s="353" t="s">
        <v>140</v>
      </c>
      <c r="B260" s="361">
        <v>44.09</v>
      </c>
      <c r="C260" s="354"/>
      <c r="D260" s="354"/>
      <c r="E260" s="355"/>
      <c r="F260" s="353"/>
      <c r="G260" s="353"/>
    </row>
    <row r="261" spans="1:7" x14ac:dyDescent="0.35">
      <c r="A261" s="353" t="s">
        <v>140</v>
      </c>
      <c r="B261" s="361">
        <v>44.09</v>
      </c>
      <c r="C261" s="354"/>
      <c r="D261" s="354"/>
      <c r="E261" s="355"/>
      <c r="F261" s="353"/>
      <c r="G261" s="353"/>
    </row>
    <row r="262" spans="1:7" x14ac:dyDescent="0.35">
      <c r="A262" s="353" t="s">
        <v>140</v>
      </c>
      <c r="B262" s="361">
        <v>44.09</v>
      </c>
      <c r="C262" s="354"/>
      <c r="D262" s="354"/>
      <c r="E262" s="355"/>
      <c r="F262" s="353"/>
      <c r="G262" s="353"/>
    </row>
    <row r="263" spans="1:7" x14ac:dyDescent="0.35">
      <c r="A263" s="353" t="s">
        <v>140</v>
      </c>
      <c r="B263" s="361">
        <v>44.09</v>
      </c>
      <c r="C263" s="354"/>
      <c r="D263" s="354"/>
      <c r="E263" s="355"/>
      <c r="F263" s="353"/>
      <c r="G263" s="353"/>
    </row>
    <row r="264" spans="1:7" x14ac:dyDescent="0.35">
      <c r="A264" s="353" t="s">
        <v>140</v>
      </c>
      <c r="B264" s="361">
        <v>44.09</v>
      </c>
      <c r="C264" s="354"/>
      <c r="D264" s="354"/>
      <c r="E264" s="355"/>
      <c r="F264" s="353"/>
      <c r="G264" s="353"/>
    </row>
    <row r="265" spans="1:7" x14ac:dyDescent="0.35">
      <c r="A265" s="353" t="s">
        <v>2063</v>
      </c>
      <c r="B265" s="361">
        <v>3.24</v>
      </c>
      <c r="C265" s="354"/>
      <c r="D265" s="354"/>
      <c r="E265" s="355"/>
      <c r="F265" s="353"/>
      <c r="G265" s="353"/>
    </row>
    <row r="266" spans="1:7" x14ac:dyDescent="0.35">
      <c r="A266" s="353" t="s">
        <v>2063</v>
      </c>
      <c r="B266" s="361">
        <v>3.24</v>
      </c>
      <c r="C266" s="354"/>
      <c r="D266" s="354"/>
      <c r="E266" s="355"/>
      <c r="F266" s="353"/>
      <c r="G266" s="353"/>
    </row>
    <row r="267" spans="1:7" x14ac:dyDescent="0.35">
      <c r="A267" s="353" t="s">
        <v>2063</v>
      </c>
      <c r="B267" s="361">
        <v>3.24</v>
      </c>
      <c r="C267" s="354"/>
      <c r="D267" s="354"/>
      <c r="E267" s="355"/>
      <c r="F267" s="353"/>
      <c r="G267" s="353"/>
    </row>
    <row r="268" spans="1:7" x14ac:dyDescent="0.35">
      <c r="A268" s="353" t="s">
        <v>2063</v>
      </c>
      <c r="B268" s="361">
        <v>3.24</v>
      </c>
      <c r="C268" s="354"/>
      <c r="D268" s="354"/>
      <c r="E268" s="355"/>
      <c r="F268" s="353"/>
      <c r="G268" s="353"/>
    </row>
    <row r="269" spans="1:7" x14ac:dyDescent="0.35">
      <c r="A269" s="353" t="s">
        <v>2063</v>
      </c>
      <c r="B269" s="361">
        <v>3.24</v>
      </c>
      <c r="C269" s="354"/>
      <c r="D269" s="354"/>
      <c r="E269" s="355"/>
      <c r="F269" s="353"/>
      <c r="G269" s="353"/>
    </row>
    <row r="270" spans="1:7" x14ac:dyDescent="0.35">
      <c r="A270" s="353" t="s">
        <v>2063</v>
      </c>
      <c r="B270" s="361">
        <v>3.24</v>
      </c>
      <c r="C270" s="354"/>
      <c r="D270" s="354"/>
      <c r="E270" s="355"/>
      <c r="F270" s="353"/>
      <c r="G270" s="353"/>
    </row>
    <row r="271" spans="1:7" x14ac:dyDescent="0.35">
      <c r="A271" s="353" t="s">
        <v>2063</v>
      </c>
      <c r="B271" s="361">
        <v>3.24</v>
      </c>
      <c r="C271" s="354"/>
      <c r="D271" s="354"/>
      <c r="E271" s="355"/>
      <c r="F271" s="353"/>
      <c r="G271" s="353"/>
    </row>
    <row r="272" spans="1:7" x14ac:dyDescent="0.35">
      <c r="A272" s="353" t="s">
        <v>2064</v>
      </c>
      <c r="B272" s="361">
        <v>11.25</v>
      </c>
      <c r="C272" s="354"/>
      <c r="D272" s="354"/>
      <c r="E272" s="355"/>
      <c r="F272" s="353"/>
      <c r="G272" s="353"/>
    </row>
    <row r="273" spans="1:7" x14ac:dyDescent="0.35">
      <c r="A273" s="353" t="s">
        <v>2064</v>
      </c>
      <c r="B273" s="361">
        <v>11.25</v>
      </c>
      <c r="C273" s="354"/>
      <c r="D273" s="354"/>
      <c r="E273" s="355"/>
      <c r="F273" s="353"/>
      <c r="G273" s="353"/>
    </row>
    <row r="274" spans="1:7" x14ac:dyDescent="0.35">
      <c r="A274" s="353" t="s">
        <v>2064</v>
      </c>
      <c r="B274" s="361">
        <v>11.25</v>
      </c>
      <c r="C274" s="354"/>
      <c r="D274" s="354"/>
      <c r="E274" s="355"/>
      <c r="F274" s="353"/>
      <c r="G274" s="353"/>
    </row>
    <row r="275" spans="1:7" x14ac:dyDescent="0.35">
      <c r="A275" s="353" t="s">
        <v>2064</v>
      </c>
      <c r="B275" s="361">
        <v>11.25</v>
      </c>
      <c r="C275" s="354"/>
      <c r="D275" s="354"/>
      <c r="E275" s="355"/>
      <c r="F275" s="353"/>
      <c r="G275" s="353"/>
    </row>
    <row r="276" spans="1:7" x14ac:dyDescent="0.35">
      <c r="A276" s="353" t="s">
        <v>2064</v>
      </c>
      <c r="B276" s="361">
        <v>11.25</v>
      </c>
      <c r="C276" s="354"/>
      <c r="D276" s="354"/>
      <c r="E276" s="355"/>
      <c r="F276" s="353"/>
      <c r="G276" s="353"/>
    </row>
    <row r="277" spans="1:7" x14ac:dyDescent="0.35">
      <c r="A277" s="353" t="s">
        <v>2064</v>
      </c>
      <c r="B277" s="361">
        <v>11.25</v>
      </c>
      <c r="C277" s="354"/>
      <c r="D277" s="354"/>
      <c r="E277" s="355"/>
      <c r="F277" s="353"/>
      <c r="G277" s="353"/>
    </row>
    <row r="278" spans="1:7" x14ac:dyDescent="0.35">
      <c r="A278" s="353" t="s">
        <v>2064</v>
      </c>
      <c r="B278" s="361">
        <v>11.25</v>
      </c>
      <c r="C278" s="354"/>
      <c r="D278" s="354"/>
      <c r="E278" s="355"/>
      <c r="F278" s="353"/>
      <c r="G278" s="353"/>
    </row>
    <row r="279" spans="1:7" x14ac:dyDescent="0.35">
      <c r="A279" s="353" t="s">
        <v>2065</v>
      </c>
      <c r="B279" s="361">
        <v>10.64</v>
      </c>
      <c r="C279" s="354"/>
      <c r="D279" s="354"/>
      <c r="E279" s="355"/>
      <c r="F279" s="353"/>
      <c r="G279" s="353"/>
    </row>
    <row r="280" spans="1:7" x14ac:dyDescent="0.35">
      <c r="A280" s="353" t="s">
        <v>2065</v>
      </c>
      <c r="B280" s="361">
        <v>10.64</v>
      </c>
      <c r="C280" s="354"/>
      <c r="D280" s="354"/>
      <c r="E280" s="355"/>
      <c r="F280" s="353"/>
      <c r="G280" s="353"/>
    </row>
    <row r="281" spans="1:7" x14ac:dyDescent="0.35">
      <c r="A281" s="353" t="s">
        <v>2065</v>
      </c>
      <c r="B281" s="361">
        <v>10.64</v>
      </c>
      <c r="C281" s="354"/>
      <c r="D281" s="354"/>
      <c r="E281" s="355"/>
      <c r="F281" s="353"/>
      <c r="G281" s="353"/>
    </row>
    <row r="282" spans="1:7" x14ac:dyDescent="0.35">
      <c r="A282" s="353" t="s">
        <v>2065</v>
      </c>
      <c r="B282" s="361">
        <v>10.64</v>
      </c>
      <c r="C282" s="354"/>
      <c r="D282" s="354"/>
      <c r="E282" s="355"/>
      <c r="F282" s="353"/>
      <c r="G282" s="353"/>
    </row>
    <row r="283" spans="1:7" x14ac:dyDescent="0.35">
      <c r="A283" s="353" t="s">
        <v>2065</v>
      </c>
      <c r="B283" s="361">
        <v>10.64</v>
      </c>
      <c r="C283" s="354"/>
      <c r="D283" s="354"/>
      <c r="E283" s="355"/>
      <c r="F283" s="353"/>
      <c r="G283" s="353"/>
    </row>
    <row r="284" spans="1:7" x14ac:dyDescent="0.35">
      <c r="A284" s="353" t="s">
        <v>2065</v>
      </c>
      <c r="B284" s="361">
        <v>10.64</v>
      </c>
      <c r="C284" s="354"/>
      <c r="D284" s="354"/>
      <c r="E284" s="355"/>
      <c r="F284" s="353"/>
      <c r="G284" s="353"/>
    </row>
    <row r="285" spans="1:7" x14ac:dyDescent="0.35">
      <c r="A285" s="353" t="s">
        <v>2065</v>
      </c>
      <c r="B285" s="361">
        <v>10.64</v>
      </c>
      <c r="C285" s="354"/>
      <c r="D285" s="354"/>
      <c r="E285" s="355"/>
      <c r="F285" s="353"/>
      <c r="G285" s="353"/>
    </row>
    <row r="286" spans="1:7" x14ac:dyDescent="0.35">
      <c r="A286" s="353" t="s">
        <v>2066</v>
      </c>
      <c r="B286" s="361">
        <v>15.98</v>
      </c>
      <c r="C286" s="354"/>
      <c r="D286" s="354"/>
      <c r="E286" s="355"/>
      <c r="F286" s="353"/>
      <c r="G286" s="353"/>
    </row>
    <row r="287" spans="1:7" x14ac:dyDescent="0.35">
      <c r="A287" s="353" t="s">
        <v>2066</v>
      </c>
      <c r="B287" s="361">
        <v>15.98</v>
      </c>
      <c r="C287" s="354"/>
      <c r="D287" s="354"/>
      <c r="E287" s="355"/>
      <c r="F287" s="353"/>
      <c r="G287" s="353"/>
    </row>
    <row r="288" spans="1:7" x14ac:dyDescent="0.35">
      <c r="A288" s="353" t="s">
        <v>2066</v>
      </c>
      <c r="B288" s="361">
        <v>15.98</v>
      </c>
      <c r="C288" s="354"/>
      <c r="D288" s="354"/>
      <c r="E288" s="355"/>
      <c r="F288" s="353"/>
      <c r="G288" s="353"/>
    </row>
    <row r="289" spans="1:7" x14ac:dyDescent="0.35">
      <c r="A289" s="353" t="s">
        <v>2066</v>
      </c>
      <c r="B289" s="361">
        <v>15.98</v>
      </c>
      <c r="C289" s="354"/>
      <c r="D289" s="354"/>
      <c r="E289" s="355"/>
      <c r="F289" s="353"/>
      <c r="G289" s="353"/>
    </row>
    <row r="290" spans="1:7" x14ac:dyDescent="0.35">
      <c r="A290" s="353" t="s">
        <v>2066</v>
      </c>
      <c r="B290" s="361">
        <v>15.98</v>
      </c>
      <c r="C290" s="354"/>
      <c r="D290" s="354"/>
      <c r="E290" s="355"/>
      <c r="F290" s="353"/>
      <c r="G290" s="353"/>
    </row>
    <row r="291" spans="1:7" x14ac:dyDescent="0.35">
      <c r="A291" s="353" t="s">
        <v>2066</v>
      </c>
      <c r="B291" s="361">
        <v>15.98</v>
      </c>
      <c r="C291" s="354"/>
      <c r="D291" s="354"/>
      <c r="E291" s="355"/>
      <c r="F291" s="353"/>
      <c r="G291" s="353"/>
    </row>
    <row r="292" spans="1:7" x14ac:dyDescent="0.35">
      <c r="A292" s="353" t="s">
        <v>2066</v>
      </c>
      <c r="B292" s="361">
        <v>15.98</v>
      </c>
      <c r="C292" s="354"/>
      <c r="D292" s="354"/>
      <c r="E292" s="355"/>
      <c r="F292" s="353"/>
      <c r="G292" s="353"/>
    </row>
    <row r="293" spans="1:7" x14ac:dyDescent="0.35">
      <c r="A293" s="353" t="s">
        <v>2067</v>
      </c>
      <c r="B293" s="361">
        <v>16.309999999999999</v>
      </c>
      <c r="C293" s="354"/>
      <c r="D293" s="354"/>
      <c r="E293" s="355"/>
      <c r="F293" s="353"/>
      <c r="G293" s="353"/>
    </row>
    <row r="294" spans="1:7" x14ac:dyDescent="0.35">
      <c r="A294" s="353" t="s">
        <v>2067</v>
      </c>
      <c r="B294" s="361">
        <v>16.309999999999999</v>
      </c>
      <c r="C294" s="354"/>
      <c r="D294" s="354"/>
      <c r="E294" s="355"/>
      <c r="F294" s="353"/>
      <c r="G294" s="353"/>
    </row>
    <row r="295" spans="1:7" x14ac:dyDescent="0.35">
      <c r="A295" s="353" t="s">
        <v>2067</v>
      </c>
      <c r="B295" s="361">
        <v>16.309999999999999</v>
      </c>
      <c r="C295" s="354"/>
      <c r="D295" s="354"/>
      <c r="E295" s="355"/>
      <c r="F295" s="353"/>
      <c r="G295" s="353"/>
    </row>
    <row r="296" spans="1:7" x14ac:dyDescent="0.35">
      <c r="A296" s="353" t="s">
        <v>2067</v>
      </c>
      <c r="B296" s="361">
        <v>16.309999999999999</v>
      </c>
      <c r="C296" s="354"/>
      <c r="D296" s="354"/>
      <c r="E296" s="355"/>
      <c r="F296" s="353"/>
      <c r="G296" s="353"/>
    </row>
    <row r="297" spans="1:7" x14ac:dyDescent="0.35">
      <c r="A297" s="353" t="s">
        <v>2067</v>
      </c>
      <c r="B297" s="361">
        <v>16.309999999999999</v>
      </c>
      <c r="C297" s="354"/>
      <c r="D297" s="354"/>
      <c r="E297" s="355"/>
      <c r="F297" s="353"/>
      <c r="G297" s="353"/>
    </row>
    <row r="298" spans="1:7" x14ac:dyDescent="0.35">
      <c r="A298" s="353" t="s">
        <v>2067</v>
      </c>
      <c r="B298" s="361">
        <v>16.309999999999999</v>
      </c>
      <c r="C298" s="354"/>
      <c r="D298" s="354"/>
      <c r="E298" s="355"/>
      <c r="F298" s="353"/>
      <c r="G298" s="353"/>
    </row>
    <row r="299" spans="1:7" x14ac:dyDescent="0.35">
      <c r="A299" s="353" t="s">
        <v>2067</v>
      </c>
      <c r="B299" s="361">
        <v>16.309999999999999</v>
      </c>
      <c r="C299" s="354"/>
      <c r="D299" s="354"/>
      <c r="E299" s="355"/>
      <c r="F299" s="353"/>
      <c r="G299" s="353"/>
    </row>
    <row r="300" spans="1:7" x14ac:dyDescent="0.35">
      <c r="A300" s="353" t="s">
        <v>2068</v>
      </c>
      <c r="B300" s="361">
        <v>3.68</v>
      </c>
      <c r="C300" s="354"/>
      <c r="D300" s="354"/>
      <c r="E300" s="355"/>
      <c r="F300" s="353"/>
      <c r="G300" s="353"/>
    </row>
    <row r="301" spans="1:7" x14ac:dyDescent="0.35">
      <c r="A301" s="353" t="s">
        <v>2068</v>
      </c>
      <c r="B301" s="361">
        <v>3.68</v>
      </c>
      <c r="C301" s="354"/>
      <c r="D301" s="354"/>
      <c r="E301" s="355"/>
      <c r="F301" s="353"/>
      <c r="G301" s="353"/>
    </row>
    <row r="302" spans="1:7" x14ac:dyDescent="0.35">
      <c r="A302" s="353" t="s">
        <v>2068</v>
      </c>
      <c r="B302" s="361">
        <v>3.68</v>
      </c>
      <c r="C302" s="354"/>
      <c r="D302" s="354"/>
      <c r="E302" s="355"/>
      <c r="F302" s="353"/>
      <c r="G302" s="353"/>
    </row>
    <row r="303" spans="1:7" x14ac:dyDescent="0.35">
      <c r="A303" s="353" t="s">
        <v>2068</v>
      </c>
      <c r="B303" s="361">
        <v>3.68</v>
      </c>
      <c r="C303" s="354"/>
      <c r="D303" s="354"/>
      <c r="E303" s="355"/>
      <c r="F303" s="353"/>
      <c r="G303" s="353"/>
    </row>
    <row r="304" spans="1:7" x14ac:dyDescent="0.35">
      <c r="A304" s="353" t="s">
        <v>2068</v>
      </c>
      <c r="B304" s="361">
        <v>3.68</v>
      </c>
      <c r="C304" s="354"/>
      <c r="D304" s="354"/>
      <c r="E304" s="355"/>
      <c r="F304" s="353"/>
      <c r="G304" s="353"/>
    </row>
    <row r="305" spans="1:7" x14ac:dyDescent="0.35">
      <c r="A305" s="353" t="s">
        <v>2068</v>
      </c>
      <c r="B305" s="361">
        <v>3.68</v>
      </c>
      <c r="C305" s="354"/>
      <c r="D305" s="354"/>
      <c r="E305" s="355"/>
      <c r="F305" s="353"/>
      <c r="G305" s="353"/>
    </row>
    <row r="306" spans="1:7" x14ac:dyDescent="0.35">
      <c r="A306" s="353" t="s">
        <v>2068</v>
      </c>
      <c r="B306" s="361">
        <v>3.68</v>
      </c>
      <c r="C306" s="354"/>
      <c r="D306" s="354"/>
      <c r="E306" s="355"/>
      <c r="F306" s="353"/>
      <c r="G306" s="353"/>
    </row>
    <row r="307" spans="1:7" x14ac:dyDescent="0.35">
      <c r="A307" s="353" t="s">
        <v>2069</v>
      </c>
      <c r="B307" s="361">
        <v>3.68</v>
      </c>
      <c r="C307" s="354"/>
      <c r="D307" s="354"/>
      <c r="E307" s="355"/>
      <c r="F307" s="353"/>
      <c r="G307" s="353"/>
    </row>
    <row r="308" spans="1:7" x14ac:dyDescent="0.35">
      <c r="A308" s="353" t="s">
        <v>2069</v>
      </c>
      <c r="B308" s="361">
        <v>3.68</v>
      </c>
      <c r="C308" s="354"/>
      <c r="D308" s="354"/>
      <c r="E308" s="355"/>
      <c r="F308" s="353"/>
      <c r="G308" s="353"/>
    </row>
    <row r="309" spans="1:7" x14ac:dyDescent="0.35">
      <c r="A309" s="353" t="s">
        <v>2069</v>
      </c>
      <c r="B309" s="361">
        <v>3.68</v>
      </c>
      <c r="C309" s="354"/>
      <c r="D309" s="354"/>
      <c r="E309" s="355"/>
      <c r="F309" s="353"/>
      <c r="G309" s="353"/>
    </row>
    <row r="310" spans="1:7" x14ac:dyDescent="0.35">
      <c r="A310" s="353" t="s">
        <v>2069</v>
      </c>
      <c r="B310" s="361">
        <v>3.68</v>
      </c>
      <c r="C310" s="354"/>
      <c r="D310" s="354"/>
      <c r="E310" s="355"/>
      <c r="F310" s="353"/>
      <c r="G310" s="353"/>
    </row>
    <row r="311" spans="1:7" x14ac:dyDescent="0.35">
      <c r="A311" s="353" t="s">
        <v>2069</v>
      </c>
      <c r="B311" s="361">
        <v>3.68</v>
      </c>
      <c r="C311" s="354"/>
      <c r="D311" s="354"/>
      <c r="E311" s="355"/>
      <c r="F311" s="353"/>
      <c r="G311" s="353"/>
    </row>
    <row r="312" spans="1:7" x14ac:dyDescent="0.35">
      <c r="A312" s="353" t="s">
        <v>2069</v>
      </c>
      <c r="B312" s="361">
        <v>3.68</v>
      </c>
      <c r="C312" s="354"/>
      <c r="D312" s="354"/>
      <c r="E312" s="355"/>
      <c r="F312" s="353"/>
      <c r="G312" s="353"/>
    </row>
    <row r="313" spans="1:7" x14ac:dyDescent="0.35">
      <c r="A313" s="353" t="s">
        <v>2069</v>
      </c>
      <c r="B313" s="361">
        <v>3.68</v>
      </c>
      <c r="C313" s="354"/>
      <c r="D313" s="354"/>
      <c r="E313" s="355"/>
      <c r="F313" s="353"/>
      <c r="G313" s="353"/>
    </row>
    <row r="314" spans="1:7" x14ac:dyDescent="0.35">
      <c r="A314" s="353" t="s">
        <v>2070</v>
      </c>
      <c r="B314" s="361">
        <v>3.68</v>
      </c>
      <c r="C314" s="354"/>
      <c r="D314" s="354"/>
      <c r="E314" s="355"/>
      <c r="F314" s="353"/>
      <c r="G314" s="353"/>
    </row>
    <row r="315" spans="1:7" x14ac:dyDescent="0.35">
      <c r="A315" s="353" t="s">
        <v>2070</v>
      </c>
      <c r="B315" s="361">
        <v>3.68</v>
      </c>
      <c r="C315" s="354"/>
      <c r="D315" s="354"/>
      <c r="E315" s="355"/>
      <c r="F315" s="353"/>
      <c r="G315" s="353"/>
    </row>
    <row r="316" spans="1:7" x14ac:dyDescent="0.35">
      <c r="A316" s="353" t="s">
        <v>2070</v>
      </c>
      <c r="B316" s="361">
        <v>3.68</v>
      </c>
      <c r="C316" s="354"/>
      <c r="D316" s="354"/>
      <c r="E316" s="355"/>
      <c r="F316" s="353"/>
      <c r="G316" s="353"/>
    </row>
    <row r="317" spans="1:7" x14ac:dyDescent="0.35">
      <c r="A317" s="353" t="s">
        <v>2070</v>
      </c>
      <c r="B317" s="361">
        <v>3.68</v>
      </c>
      <c r="C317" s="354"/>
      <c r="D317" s="354"/>
      <c r="E317" s="355"/>
      <c r="F317" s="353"/>
      <c r="G317" s="353"/>
    </row>
    <row r="318" spans="1:7" x14ac:dyDescent="0.35">
      <c r="A318" s="353" t="s">
        <v>2070</v>
      </c>
      <c r="B318" s="361">
        <v>3.68</v>
      </c>
      <c r="C318" s="354"/>
      <c r="D318" s="354"/>
      <c r="E318" s="355"/>
      <c r="F318" s="353"/>
      <c r="G318" s="353"/>
    </row>
    <row r="319" spans="1:7" x14ac:dyDescent="0.35">
      <c r="A319" s="353" t="s">
        <v>2070</v>
      </c>
      <c r="B319" s="361">
        <v>3.68</v>
      </c>
      <c r="C319" s="354"/>
      <c r="D319" s="354"/>
      <c r="E319" s="355"/>
      <c r="F319" s="353"/>
      <c r="G319" s="353"/>
    </row>
    <row r="320" spans="1:7" x14ac:dyDescent="0.35">
      <c r="A320" s="353" t="s">
        <v>2070</v>
      </c>
      <c r="B320" s="361">
        <v>3.68</v>
      </c>
      <c r="C320" s="354"/>
      <c r="D320" s="354"/>
      <c r="E320" s="355"/>
      <c r="F320" s="353"/>
      <c r="G320" s="353"/>
    </row>
    <row r="321" spans="1:7" x14ac:dyDescent="0.35">
      <c r="A321" s="353" t="s">
        <v>2071</v>
      </c>
      <c r="B321" s="361">
        <v>3.8</v>
      </c>
      <c r="C321" s="354"/>
      <c r="D321" s="354"/>
      <c r="E321" s="355"/>
      <c r="F321" s="353"/>
      <c r="G321" s="353"/>
    </row>
    <row r="322" spans="1:7" x14ac:dyDescent="0.35">
      <c r="A322" s="353" t="s">
        <v>2071</v>
      </c>
      <c r="B322" s="361">
        <v>3.8</v>
      </c>
      <c r="C322" s="354"/>
      <c r="D322" s="354"/>
      <c r="E322" s="355"/>
      <c r="F322" s="353"/>
      <c r="G322" s="353"/>
    </row>
    <row r="323" spans="1:7" x14ac:dyDescent="0.35">
      <c r="A323" s="353" t="s">
        <v>2071</v>
      </c>
      <c r="B323" s="361">
        <v>3.8</v>
      </c>
      <c r="C323" s="354"/>
      <c r="D323" s="354"/>
      <c r="E323" s="355"/>
      <c r="F323" s="353"/>
      <c r="G323" s="353"/>
    </row>
    <row r="324" spans="1:7" x14ac:dyDescent="0.35">
      <c r="A324" s="353" t="s">
        <v>2071</v>
      </c>
      <c r="B324" s="361">
        <v>3.8</v>
      </c>
      <c r="C324" s="354"/>
      <c r="D324" s="354"/>
      <c r="E324" s="355"/>
      <c r="F324" s="353"/>
      <c r="G324" s="353"/>
    </row>
    <row r="325" spans="1:7" x14ac:dyDescent="0.35">
      <c r="A325" s="353" t="s">
        <v>2071</v>
      </c>
      <c r="B325" s="361">
        <v>3.8</v>
      </c>
      <c r="C325" s="354"/>
      <c r="D325" s="354"/>
      <c r="E325" s="355"/>
      <c r="F325" s="353"/>
      <c r="G325" s="353"/>
    </row>
    <row r="326" spans="1:7" x14ac:dyDescent="0.35">
      <c r="A326" s="353" t="s">
        <v>2071</v>
      </c>
      <c r="B326" s="361">
        <v>3.8</v>
      </c>
      <c r="C326" s="354"/>
      <c r="D326" s="354"/>
      <c r="E326" s="355"/>
      <c r="F326" s="353"/>
      <c r="G326" s="353"/>
    </row>
    <row r="327" spans="1:7" x14ac:dyDescent="0.35">
      <c r="A327" s="353" t="s">
        <v>2071</v>
      </c>
      <c r="B327" s="361">
        <v>3.8</v>
      </c>
      <c r="C327" s="354"/>
      <c r="D327" s="354"/>
      <c r="E327" s="355"/>
      <c r="F327" s="353"/>
      <c r="G327" s="353"/>
    </row>
    <row r="328" spans="1:7" x14ac:dyDescent="0.35">
      <c r="A328" s="353" t="s">
        <v>2072</v>
      </c>
      <c r="B328" s="361">
        <v>3.84</v>
      </c>
      <c r="C328" s="354"/>
      <c r="D328" s="354"/>
      <c r="E328" s="355"/>
      <c r="F328" s="353"/>
      <c r="G328" s="353"/>
    </row>
    <row r="329" spans="1:7" x14ac:dyDescent="0.35">
      <c r="A329" s="353" t="s">
        <v>2072</v>
      </c>
      <c r="B329" s="361">
        <v>3.84</v>
      </c>
      <c r="C329" s="354"/>
      <c r="D329" s="354"/>
      <c r="E329" s="355"/>
      <c r="F329" s="353"/>
      <c r="G329" s="353"/>
    </row>
    <row r="330" spans="1:7" x14ac:dyDescent="0.35">
      <c r="A330" s="353" t="s">
        <v>2072</v>
      </c>
      <c r="B330" s="361">
        <v>3.84</v>
      </c>
      <c r="C330" s="354"/>
      <c r="D330" s="354"/>
      <c r="E330" s="355"/>
      <c r="F330" s="353"/>
      <c r="G330" s="353"/>
    </row>
    <row r="331" spans="1:7" x14ac:dyDescent="0.35">
      <c r="A331" s="353" t="s">
        <v>2072</v>
      </c>
      <c r="B331" s="361">
        <v>3.84</v>
      </c>
      <c r="C331" s="354"/>
      <c r="D331" s="354"/>
      <c r="E331" s="355"/>
      <c r="F331" s="353"/>
      <c r="G331" s="353"/>
    </row>
    <row r="332" spans="1:7" x14ac:dyDescent="0.35">
      <c r="A332" s="353" t="s">
        <v>2072</v>
      </c>
      <c r="B332" s="361">
        <v>3.84</v>
      </c>
      <c r="C332" s="354"/>
      <c r="D332" s="354"/>
      <c r="E332" s="355"/>
      <c r="F332" s="353"/>
      <c r="G332" s="353"/>
    </row>
    <row r="333" spans="1:7" x14ac:dyDescent="0.35">
      <c r="A333" s="353" t="s">
        <v>2072</v>
      </c>
      <c r="B333" s="361">
        <v>3.84</v>
      </c>
      <c r="C333" s="354"/>
      <c r="D333" s="354"/>
      <c r="E333" s="355"/>
      <c r="F333" s="353"/>
      <c r="G333" s="353"/>
    </row>
    <row r="334" spans="1:7" x14ac:dyDescent="0.35">
      <c r="A334" s="353" t="s">
        <v>2072</v>
      </c>
      <c r="B334" s="361">
        <v>3.84</v>
      </c>
      <c r="C334" s="354"/>
      <c r="D334" s="354"/>
      <c r="E334" s="355"/>
      <c r="F334" s="353"/>
      <c r="G334" s="353"/>
    </row>
    <row r="335" spans="1:7" x14ac:dyDescent="0.35">
      <c r="A335" s="353" t="s">
        <v>100</v>
      </c>
      <c r="B335" s="361">
        <v>0.89</v>
      </c>
      <c r="C335" s="354"/>
      <c r="D335" s="354"/>
      <c r="E335" s="355"/>
      <c r="F335" s="353"/>
      <c r="G335" s="353"/>
    </row>
    <row r="336" spans="1:7" x14ac:dyDescent="0.35">
      <c r="A336" s="353" t="s">
        <v>100</v>
      </c>
      <c r="B336" s="361">
        <v>0.89</v>
      </c>
      <c r="C336" s="354"/>
      <c r="D336" s="354"/>
      <c r="E336" s="355"/>
      <c r="F336" s="353"/>
      <c r="G336" s="353"/>
    </row>
    <row r="337" spans="1:7" x14ac:dyDescent="0.35">
      <c r="A337" s="353" t="s">
        <v>100</v>
      </c>
      <c r="B337" s="361">
        <v>0.89</v>
      </c>
      <c r="C337" s="354"/>
      <c r="D337" s="354"/>
      <c r="E337" s="355"/>
      <c r="F337" s="353"/>
      <c r="G337" s="353"/>
    </row>
    <row r="338" spans="1:7" x14ac:dyDescent="0.35">
      <c r="A338" s="353" t="s">
        <v>100</v>
      </c>
      <c r="B338" s="361">
        <v>0.89</v>
      </c>
      <c r="C338" s="354"/>
      <c r="D338" s="354"/>
      <c r="E338" s="355"/>
      <c r="F338" s="353"/>
      <c r="G338" s="353"/>
    </row>
    <row r="339" spans="1:7" x14ac:dyDescent="0.35">
      <c r="A339" s="353" t="s">
        <v>100</v>
      </c>
      <c r="B339" s="361">
        <v>0.89</v>
      </c>
      <c r="C339" s="354"/>
      <c r="D339" s="354"/>
      <c r="E339" s="355"/>
      <c r="F339" s="353"/>
      <c r="G339" s="353"/>
    </row>
    <row r="340" spans="1:7" x14ac:dyDescent="0.35">
      <c r="A340" s="353" t="s">
        <v>100</v>
      </c>
      <c r="B340" s="361">
        <v>0.89</v>
      </c>
      <c r="C340" s="354"/>
      <c r="D340" s="354"/>
      <c r="E340" s="355"/>
      <c r="F340" s="353"/>
      <c r="G340" s="353"/>
    </row>
    <row r="341" spans="1:7" x14ac:dyDescent="0.35">
      <c r="A341" s="353" t="s">
        <v>100</v>
      </c>
      <c r="B341" s="361">
        <v>0.89</v>
      </c>
      <c r="C341" s="354"/>
      <c r="D341" s="354"/>
      <c r="E341" s="355"/>
      <c r="F341" s="353"/>
      <c r="G341" s="353"/>
    </row>
    <row r="342" spans="1:7" x14ac:dyDescent="0.35">
      <c r="A342" s="353" t="s">
        <v>101</v>
      </c>
      <c r="B342" s="361">
        <v>2.1</v>
      </c>
      <c r="C342" s="354"/>
      <c r="D342" s="354"/>
      <c r="E342" s="355"/>
      <c r="F342" s="353"/>
      <c r="G342" s="353"/>
    </row>
    <row r="343" spans="1:7" x14ac:dyDescent="0.35">
      <c r="A343" s="353" t="s">
        <v>101</v>
      </c>
      <c r="B343" s="361">
        <v>2.1</v>
      </c>
      <c r="C343" s="354"/>
      <c r="D343" s="354"/>
      <c r="E343" s="355"/>
      <c r="F343" s="353"/>
      <c r="G343" s="353"/>
    </row>
    <row r="344" spans="1:7" x14ac:dyDescent="0.35">
      <c r="A344" s="353" t="s">
        <v>101</v>
      </c>
      <c r="B344" s="361">
        <v>2.1</v>
      </c>
      <c r="C344" s="354"/>
      <c r="D344" s="354"/>
      <c r="E344" s="355"/>
      <c r="F344" s="353"/>
      <c r="G344" s="353"/>
    </row>
    <row r="345" spans="1:7" x14ac:dyDescent="0.35">
      <c r="A345" s="353" t="s">
        <v>101</v>
      </c>
      <c r="B345" s="361">
        <v>2.1</v>
      </c>
      <c r="C345" s="354"/>
      <c r="D345" s="354"/>
      <c r="E345" s="355"/>
      <c r="F345" s="353"/>
      <c r="G345" s="353"/>
    </row>
    <row r="346" spans="1:7" x14ac:dyDescent="0.35">
      <c r="A346" s="353" t="s">
        <v>101</v>
      </c>
      <c r="B346" s="361">
        <v>2.1</v>
      </c>
      <c r="C346" s="354"/>
      <c r="D346" s="354"/>
      <c r="E346" s="355"/>
      <c r="F346" s="353"/>
      <c r="G346" s="353"/>
    </row>
    <row r="347" spans="1:7" x14ac:dyDescent="0.35">
      <c r="A347" s="353" t="s">
        <v>101</v>
      </c>
      <c r="B347" s="361">
        <v>2.1</v>
      </c>
      <c r="C347" s="354"/>
      <c r="D347" s="354"/>
      <c r="E347" s="355"/>
      <c r="F347" s="353"/>
      <c r="G347" s="353"/>
    </row>
    <row r="348" spans="1:7" x14ac:dyDescent="0.35">
      <c r="A348" s="353" t="s">
        <v>101</v>
      </c>
      <c r="B348" s="361">
        <v>2.1</v>
      </c>
      <c r="C348" s="354"/>
      <c r="D348" s="354"/>
      <c r="E348" s="355"/>
      <c r="F348" s="353"/>
      <c r="G348" s="353"/>
    </row>
    <row r="349" spans="1:7" x14ac:dyDescent="0.35">
      <c r="A349" s="353" t="s">
        <v>80</v>
      </c>
      <c r="B349" s="361">
        <v>0.99</v>
      </c>
      <c r="C349" s="354"/>
      <c r="D349" s="354"/>
      <c r="E349" s="355"/>
      <c r="F349" s="353"/>
      <c r="G349" s="353"/>
    </row>
    <row r="350" spans="1:7" x14ac:dyDescent="0.35">
      <c r="A350" s="353" t="s">
        <v>80</v>
      </c>
      <c r="B350" s="361">
        <v>0.99</v>
      </c>
      <c r="C350" s="354"/>
      <c r="D350" s="354"/>
      <c r="E350" s="355"/>
      <c r="F350" s="353"/>
      <c r="G350" s="353"/>
    </row>
    <row r="351" spans="1:7" x14ac:dyDescent="0.35">
      <c r="A351" s="353" t="s">
        <v>80</v>
      </c>
      <c r="B351" s="361">
        <v>0.99</v>
      </c>
      <c r="C351" s="354"/>
      <c r="D351" s="354"/>
      <c r="E351" s="355"/>
      <c r="F351" s="353"/>
      <c r="G351" s="353"/>
    </row>
    <row r="352" spans="1:7" x14ac:dyDescent="0.35">
      <c r="A352" s="353" t="s">
        <v>80</v>
      </c>
      <c r="B352" s="361">
        <v>0.99</v>
      </c>
      <c r="C352" s="354"/>
      <c r="D352" s="354"/>
      <c r="E352" s="355"/>
      <c r="F352" s="353"/>
      <c r="G352" s="353"/>
    </row>
    <row r="353" spans="1:7" x14ac:dyDescent="0.35">
      <c r="A353" s="353" t="s">
        <v>80</v>
      </c>
      <c r="B353" s="361">
        <v>0.99</v>
      </c>
      <c r="C353" s="354"/>
      <c r="D353" s="354"/>
      <c r="E353" s="355"/>
      <c r="F353" s="353"/>
      <c r="G353" s="353"/>
    </row>
    <row r="354" spans="1:7" x14ac:dyDescent="0.35">
      <c r="A354" s="353" t="s">
        <v>80</v>
      </c>
      <c r="B354" s="361">
        <v>0.99</v>
      </c>
      <c r="C354" s="354"/>
      <c r="D354" s="354"/>
      <c r="E354" s="355"/>
      <c r="F354" s="353"/>
      <c r="G354" s="353"/>
    </row>
    <row r="355" spans="1:7" x14ac:dyDescent="0.35">
      <c r="A355" s="353" t="s">
        <v>80</v>
      </c>
      <c r="B355" s="361">
        <v>0.99</v>
      </c>
      <c r="C355" s="354"/>
      <c r="D355" s="354"/>
      <c r="E355" s="355"/>
      <c r="F355" s="353"/>
      <c r="G355" s="353"/>
    </row>
    <row r="356" spans="1:7" x14ac:dyDescent="0.35">
      <c r="A356" s="353" t="s">
        <v>102</v>
      </c>
      <c r="B356" s="361">
        <v>2.38</v>
      </c>
      <c r="C356" s="354"/>
      <c r="D356" s="354"/>
      <c r="E356" s="355"/>
      <c r="F356" s="353"/>
      <c r="G356" s="353"/>
    </row>
    <row r="357" spans="1:7" x14ac:dyDescent="0.35">
      <c r="A357" s="353" t="s">
        <v>102</v>
      </c>
      <c r="B357" s="361">
        <v>2.38</v>
      </c>
      <c r="C357" s="354"/>
      <c r="D357" s="354"/>
      <c r="E357" s="355"/>
      <c r="F357" s="353"/>
      <c r="G357" s="353"/>
    </row>
    <row r="358" spans="1:7" x14ac:dyDescent="0.35">
      <c r="A358" s="353" t="s">
        <v>102</v>
      </c>
      <c r="B358" s="361">
        <v>2.38</v>
      </c>
      <c r="C358" s="354"/>
      <c r="D358" s="354"/>
      <c r="E358" s="355"/>
      <c r="F358" s="353"/>
      <c r="G358" s="353"/>
    </row>
    <row r="359" spans="1:7" x14ac:dyDescent="0.35">
      <c r="A359" s="353" t="s">
        <v>102</v>
      </c>
      <c r="B359" s="361">
        <v>2.38</v>
      </c>
      <c r="C359" s="354"/>
      <c r="D359" s="354"/>
      <c r="E359" s="355"/>
      <c r="F359" s="353"/>
      <c r="G359" s="353"/>
    </row>
    <row r="360" spans="1:7" x14ac:dyDescent="0.35">
      <c r="A360" s="353" t="s">
        <v>102</v>
      </c>
      <c r="B360" s="361">
        <v>2.38</v>
      </c>
      <c r="C360" s="354"/>
      <c r="D360" s="354"/>
      <c r="E360" s="355"/>
      <c r="F360" s="353"/>
      <c r="G360" s="353"/>
    </row>
    <row r="361" spans="1:7" x14ac:dyDescent="0.35">
      <c r="A361" s="353" t="s">
        <v>102</v>
      </c>
      <c r="B361" s="361">
        <v>2.38</v>
      </c>
      <c r="C361" s="354"/>
      <c r="D361" s="354"/>
      <c r="E361" s="355"/>
      <c r="F361" s="353"/>
      <c r="G361" s="353"/>
    </row>
    <row r="362" spans="1:7" x14ac:dyDescent="0.35">
      <c r="A362" s="353" t="s">
        <v>102</v>
      </c>
      <c r="B362" s="361">
        <v>2.38</v>
      </c>
      <c r="C362" s="354"/>
      <c r="D362" s="354"/>
      <c r="E362" s="355"/>
      <c r="F362" s="353"/>
      <c r="G362" s="353"/>
    </row>
    <row r="363" spans="1:7" x14ac:dyDescent="0.35">
      <c r="A363" s="353" t="s">
        <v>353</v>
      </c>
      <c r="B363" s="361">
        <v>0.97</v>
      </c>
      <c r="C363" s="354"/>
      <c r="D363" s="354"/>
      <c r="E363" s="355"/>
      <c r="F363" s="353"/>
      <c r="G363" s="353"/>
    </row>
    <row r="364" spans="1:7" x14ac:dyDescent="0.35">
      <c r="A364" s="353" t="s">
        <v>353</v>
      </c>
      <c r="B364" s="361">
        <v>0.97</v>
      </c>
      <c r="C364" s="354"/>
      <c r="D364" s="354"/>
      <c r="E364" s="355"/>
      <c r="F364" s="353"/>
      <c r="G364" s="353"/>
    </row>
    <row r="365" spans="1:7" x14ac:dyDescent="0.35">
      <c r="A365" s="353" t="s">
        <v>353</v>
      </c>
      <c r="B365" s="361">
        <v>0.97</v>
      </c>
      <c r="C365" s="354"/>
      <c r="D365" s="354"/>
      <c r="E365" s="355"/>
      <c r="F365" s="353"/>
      <c r="G365" s="353"/>
    </row>
    <row r="366" spans="1:7" x14ac:dyDescent="0.35">
      <c r="A366" s="353" t="s">
        <v>353</v>
      </c>
      <c r="B366" s="361">
        <v>0.97</v>
      </c>
      <c r="C366" s="354"/>
      <c r="D366" s="354"/>
      <c r="E366" s="355"/>
      <c r="F366" s="353"/>
      <c r="G366" s="353"/>
    </row>
    <row r="367" spans="1:7" x14ac:dyDescent="0.35">
      <c r="A367" s="353" t="s">
        <v>353</v>
      </c>
      <c r="B367" s="361">
        <v>0.97</v>
      </c>
      <c r="C367" s="354"/>
      <c r="D367" s="354"/>
      <c r="E367" s="355"/>
      <c r="F367" s="353"/>
      <c r="G367" s="353"/>
    </row>
    <row r="368" spans="1:7" x14ac:dyDescent="0.35">
      <c r="A368" s="353" t="s">
        <v>353</v>
      </c>
      <c r="B368" s="361">
        <v>0.97</v>
      </c>
      <c r="C368" s="354"/>
      <c r="D368" s="354"/>
      <c r="E368" s="355"/>
      <c r="F368" s="353"/>
      <c r="G368" s="353"/>
    </row>
    <row r="369" spans="1:7" x14ac:dyDescent="0.35">
      <c r="A369" s="353" t="s">
        <v>353</v>
      </c>
      <c r="B369" s="361">
        <v>0.97</v>
      </c>
      <c r="C369" s="354"/>
      <c r="D369" s="354"/>
      <c r="E369" s="355"/>
      <c r="F369" s="353"/>
      <c r="G369" s="353"/>
    </row>
    <row r="370" spans="1:7" x14ac:dyDescent="0.35">
      <c r="A370" s="353" t="s">
        <v>93</v>
      </c>
      <c r="B370" s="361">
        <v>2.37</v>
      </c>
      <c r="C370" s="354"/>
      <c r="D370" s="354"/>
      <c r="E370" s="355"/>
      <c r="F370" s="353"/>
      <c r="G370" s="353"/>
    </row>
    <row r="371" spans="1:7" x14ac:dyDescent="0.35">
      <c r="A371" s="353" t="s">
        <v>93</v>
      </c>
      <c r="B371" s="361">
        <v>2.37</v>
      </c>
      <c r="C371" s="354"/>
      <c r="D371" s="354"/>
      <c r="E371" s="355"/>
      <c r="F371" s="353"/>
      <c r="G371" s="353"/>
    </row>
    <row r="372" spans="1:7" x14ac:dyDescent="0.35">
      <c r="A372" s="353" t="s">
        <v>93</v>
      </c>
      <c r="B372" s="361">
        <v>2.37</v>
      </c>
      <c r="C372" s="354"/>
      <c r="D372" s="354"/>
      <c r="E372" s="355"/>
      <c r="F372" s="353"/>
      <c r="G372" s="353"/>
    </row>
    <row r="373" spans="1:7" x14ac:dyDescent="0.35">
      <c r="A373" s="353" t="s">
        <v>93</v>
      </c>
      <c r="B373" s="361">
        <v>2.37</v>
      </c>
      <c r="C373" s="354"/>
      <c r="D373" s="354"/>
      <c r="E373" s="355"/>
      <c r="F373" s="353"/>
      <c r="G373" s="353"/>
    </row>
    <row r="374" spans="1:7" x14ac:dyDescent="0.35">
      <c r="A374" s="353" t="s">
        <v>93</v>
      </c>
      <c r="B374" s="361">
        <v>2.37</v>
      </c>
      <c r="C374" s="354"/>
      <c r="D374" s="354"/>
      <c r="E374" s="355"/>
      <c r="F374" s="353"/>
      <c r="G374" s="353"/>
    </row>
    <row r="375" spans="1:7" x14ac:dyDescent="0.35">
      <c r="A375" s="353" t="s">
        <v>93</v>
      </c>
      <c r="B375" s="361">
        <v>2.37</v>
      </c>
      <c r="C375" s="354"/>
      <c r="D375" s="354"/>
      <c r="E375" s="355"/>
      <c r="F375" s="353"/>
      <c r="G375" s="353"/>
    </row>
    <row r="376" spans="1:7" x14ac:dyDescent="0.35">
      <c r="A376" s="353" t="s">
        <v>93</v>
      </c>
      <c r="B376" s="361">
        <v>2.37</v>
      </c>
      <c r="C376" s="354"/>
      <c r="D376" s="354"/>
      <c r="E376" s="355"/>
      <c r="F376" s="353"/>
      <c r="G376" s="353"/>
    </row>
    <row r="377" spans="1:7" x14ac:dyDescent="0.35">
      <c r="A377" s="353" t="s">
        <v>2073</v>
      </c>
      <c r="B377" s="361">
        <v>6.78</v>
      </c>
      <c r="C377" s="354"/>
      <c r="D377" s="354"/>
      <c r="E377" s="355"/>
      <c r="F377" s="353"/>
      <c r="G377" s="353"/>
    </row>
    <row r="378" spans="1:7" x14ac:dyDescent="0.35">
      <c r="A378" s="353" t="s">
        <v>2073</v>
      </c>
      <c r="B378" s="361">
        <v>6.78</v>
      </c>
      <c r="C378" s="354"/>
      <c r="D378" s="354"/>
      <c r="E378" s="355"/>
      <c r="F378" s="353"/>
      <c r="G378" s="353"/>
    </row>
    <row r="379" spans="1:7" x14ac:dyDescent="0.35">
      <c r="A379" s="353" t="s">
        <v>2073</v>
      </c>
      <c r="B379" s="361">
        <v>6.78</v>
      </c>
      <c r="C379" s="354"/>
      <c r="D379" s="354"/>
      <c r="E379" s="355"/>
      <c r="F379" s="353"/>
      <c r="G379" s="353"/>
    </row>
    <row r="380" spans="1:7" x14ac:dyDescent="0.35">
      <c r="A380" s="353" t="s">
        <v>2073</v>
      </c>
      <c r="B380" s="361">
        <v>6.78</v>
      </c>
      <c r="C380" s="354"/>
      <c r="D380" s="354"/>
      <c r="E380" s="355"/>
      <c r="F380" s="353"/>
      <c r="G380" s="353"/>
    </row>
    <row r="381" spans="1:7" x14ac:dyDescent="0.35">
      <c r="A381" s="353" t="s">
        <v>2073</v>
      </c>
      <c r="B381" s="361">
        <v>6.78</v>
      </c>
      <c r="C381" s="354"/>
      <c r="D381" s="354"/>
      <c r="E381" s="355"/>
      <c r="F381" s="353"/>
      <c r="G381" s="353"/>
    </row>
    <row r="382" spans="1:7" x14ac:dyDescent="0.35">
      <c r="A382" s="353" t="s">
        <v>2073</v>
      </c>
      <c r="B382" s="361">
        <v>6.78</v>
      </c>
      <c r="C382" s="354"/>
      <c r="D382" s="354"/>
      <c r="E382" s="355"/>
      <c r="F382" s="353"/>
      <c r="G382" s="353"/>
    </row>
    <row r="383" spans="1:7" x14ac:dyDescent="0.35">
      <c r="A383" s="353" t="s">
        <v>2073</v>
      </c>
      <c r="B383" s="361">
        <v>6.78</v>
      </c>
      <c r="C383" s="354"/>
      <c r="D383" s="354"/>
      <c r="E383" s="355"/>
      <c r="F383" s="353"/>
      <c r="G383" s="353"/>
    </row>
    <row r="384" spans="1:7" x14ac:dyDescent="0.35">
      <c r="A384" s="353" t="s">
        <v>81</v>
      </c>
      <c r="B384" s="361">
        <v>2.06</v>
      </c>
      <c r="C384" s="354"/>
      <c r="D384" s="354"/>
      <c r="E384" s="355"/>
      <c r="F384" s="353"/>
      <c r="G384" s="353"/>
    </row>
    <row r="385" spans="1:7" x14ac:dyDescent="0.35">
      <c r="A385" s="353" t="s">
        <v>81</v>
      </c>
      <c r="B385" s="361">
        <v>2.06</v>
      </c>
      <c r="C385" s="354"/>
      <c r="D385" s="354"/>
      <c r="E385" s="355"/>
      <c r="F385" s="353"/>
      <c r="G385" s="353"/>
    </row>
    <row r="386" spans="1:7" x14ac:dyDescent="0.35">
      <c r="A386" s="353" t="s">
        <v>81</v>
      </c>
      <c r="B386" s="361">
        <v>2.06</v>
      </c>
      <c r="C386" s="354"/>
      <c r="D386" s="354"/>
      <c r="E386" s="355"/>
      <c r="F386" s="353"/>
      <c r="G386" s="353"/>
    </row>
    <row r="387" spans="1:7" x14ac:dyDescent="0.35">
      <c r="A387" s="353" t="s">
        <v>81</v>
      </c>
      <c r="B387" s="361">
        <v>2.06</v>
      </c>
      <c r="C387" s="354"/>
      <c r="D387" s="354"/>
      <c r="E387" s="355"/>
      <c r="F387" s="353"/>
      <c r="G387" s="353"/>
    </row>
    <row r="388" spans="1:7" x14ac:dyDescent="0.35">
      <c r="A388" s="353" t="s">
        <v>81</v>
      </c>
      <c r="B388" s="361">
        <v>2.06</v>
      </c>
      <c r="C388" s="354"/>
      <c r="D388" s="354"/>
      <c r="E388" s="355"/>
      <c r="F388" s="353"/>
      <c r="G388" s="353"/>
    </row>
    <row r="389" spans="1:7" x14ac:dyDescent="0.35">
      <c r="A389" s="353" t="s">
        <v>81</v>
      </c>
      <c r="B389" s="361">
        <v>2.06</v>
      </c>
      <c r="C389" s="354"/>
      <c r="D389" s="354"/>
      <c r="E389" s="355"/>
      <c r="F389" s="353"/>
      <c r="G389" s="353"/>
    </row>
    <row r="390" spans="1:7" x14ac:dyDescent="0.35">
      <c r="A390" s="353" t="s">
        <v>81</v>
      </c>
      <c r="B390" s="361">
        <v>2.06</v>
      </c>
      <c r="C390" s="354"/>
      <c r="D390" s="354"/>
      <c r="E390" s="355"/>
      <c r="F390" s="353"/>
      <c r="G390" s="353"/>
    </row>
    <row r="391" spans="1:7" x14ac:dyDescent="0.35">
      <c r="A391" s="353" t="s">
        <v>639</v>
      </c>
      <c r="B391" s="361">
        <v>3.05</v>
      </c>
      <c r="C391" s="354"/>
      <c r="D391" s="354"/>
      <c r="E391" s="355"/>
      <c r="F391" s="353"/>
      <c r="G391" s="353"/>
    </row>
    <row r="392" spans="1:7" x14ac:dyDescent="0.35">
      <c r="A392" s="353" t="s">
        <v>639</v>
      </c>
      <c r="B392" s="361">
        <v>3.05</v>
      </c>
      <c r="C392" s="354"/>
      <c r="D392" s="354"/>
      <c r="E392" s="355"/>
      <c r="F392" s="353"/>
      <c r="G392" s="353"/>
    </row>
    <row r="393" spans="1:7" x14ac:dyDescent="0.35">
      <c r="A393" s="353" t="s">
        <v>639</v>
      </c>
      <c r="B393" s="361">
        <v>3.05</v>
      </c>
      <c r="C393" s="354"/>
      <c r="D393" s="354"/>
      <c r="E393" s="355"/>
      <c r="F393" s="353"/>
      <c r="G393" s="353"/>
    </row>
    <row r="394" spans="1:7" x14ac:dyDescent="0.35">
      <c r="A394" s="353" t="s">
        <v>639</v>
      </c>
      <c r="B394" s="361">
        <v>3.05</v>
      </c>
      <c r="C394" s="354"/>
      <c r="D394" s="354"/>
      <c r="E394" s="355"/>
      <c r="F394" s="353"/>
      <c r="G394" s="353"/>
    </row>
    <row r="395" spans="1:7" x14ac:dyDescent="0.35">
      <c r="A395" s="353" t="s">
        <v>639</v>
      </c>
      <c r="B395" s="361">
        <v>3.05</v>
      </c>
      <c r="C395" s="354"/>
      <c r="D395" s="354"/>
      <c r="E395" s="355"/>
      <c r="F395" s="353"/>
      <c r="G395" s="353"/>
    </row>
    <row r="396" spans="1:7" x14ac:dyDescent="0.35">
      <c r="A396" s="353" t="s">
        <v>639</v>
      </c>
      <c r="B396" s="361">
        <v>3.05</v>
      </c>
      <c r="C396" s="354"/>
      <c r="D396" s="354"/>
      <c r="E396" s="355"/>
      <c r="F396" s="353"/>
      <c r="G396" s="353"/>
    </row>
    <row r="397" spans="1:7" x14ac:dyDescent="0.35">
      <c r="A397" s="353" t="s">
        <v>639</v>
      </c>
      <c r="B397" s="361">
        <v>3.05</v>
      </c>
      <c r="C397" s="354"/>
      <c r="D397" s="354"/>
      <c r="E397" s="355"/>
      <c r="F397" s="353"/>
      <c r="G397" s="353"/>
    </row>
    <row r="398" spans="1:7" x14ac:dyDescent="0.35">
      <c r="A398" s="353" t="s">
        <v>330</v>
      </c>
      <c r="B398" s="361">
        <v>3.14</v>
      </c>
      <c r="C398" s="354"/>
      <c r="D398" s="354"/>
      <c r="E398" s="355"/>
      <c r="F398" s="353"/>
      <c r="G398" s="353"/>
    </row>
    <row r="399" spans="1:7" x14ac:dyDescent="0.35">
      <c r="A399" s="353" t="s">
        <v>330</v>
      </c>
      <c r="B399" s="361">
        <v>3.14</v>
      </c>
      <c r="C399" s="354"/>
      <c r="D399" s="354"/>
      <c r="E399" s="355"/>
      <c r="F399" s="353"/>
      <c r="G399" s="353"/>
    </row>
    <row r="400" spans="1:7" x14ac:dyDescent="0.35">
      <c r="A400" s="353" t="s">
        <v>330</v>
      </c>
      <c r="B400" s="361">
        <v>3.14</v>
      </c>
      <c r="C400" s="354"/>
      <c r="D400" s="354"/>
      <c r="E400" s="355"/>
      <c r="F400" s="353"/>
      <c r="G400" s="353"/>
    </row>
    <row r="401" spans="1:7" x14ac:dyDescent="0.35">
      <c r="A401" s="353" t="s">
        <v>330</v>
      </c>
      <c r="B401" s="361">
        <v>3.14</v>
      </c>
      <c r="C401" s="354"/>
      <c r="D401" s="354"/>
      <c r="E401" s="355"/>
      <c r="F401" s="353"/>
      <c r="G401" s="353"/>
    </row>
    <row r="402" spans="1:7" x14ac:dyDescent="0.35">
      <c r="A402" s="353" t="s">
        <v>330</v>
      </c>
      <c r="B402" s="361">
        <v>3.14</v>
      </c>
      <c r="C402" s="354"/>
      <c r="D402" s="354"/>
      <c r="E402" s="355"/>
      <c r="F402" s="353"/>
      <c r="G402" s="353"/>
    </row>
    <row r="403" spans="1:7" x14ac:dyDescent="0.35">
      <c r="A403" s="353" t="s">
        <v>330</v>
      </c>
      <c r="B403" s="361">
        <v>3.14</v>
      </c>
      <c r="C403" s="354"/>
      <c r="D403" s="354"/>
      <c r="E403" s="355"/>
      <c r="F403" s="353"/>
      <c r="G403" s="353"/>
    </row>
    <row r="404" spans="1:7" x14ac:dyDescent="0.35">
      <c r="A404" s="353" t="s">
        <v>330</v>
      </c>
      <c r="B404" s="361">
        <v>3.14</v>
      </c>
      <c r="C404" s="354"/>
      <c r="D404" s="354"/>
      <c r="E404" s="355"/>
      <c r="F404" s="353"/>
      <c r="G404" s="353"/>
    </row>
    <row r="405" spans="1:7" x14ac:dyDescent="0.35">
      <c r="A405" s="353" t="s">
        <v>346</v>
      </c>
      <c r="B405" s="361">
        <v>4.16</v>
      </c>
      <c r="C405" s="354"/>
      <c r="D405" s="354"/>
      <c r="E405" s="355"/>
      <c r="F405" s="353"/>
      <c r="G405" s="353"/>
    </row>
    <row r="406" spans="1:7" x14ac:dyDescent="0.35">
      <c r="A406" s="353" t="s">
        <v>346</v>
      </c>
      <c r="B406" s="361">
        <v>4.16</v>
      </c>
      <c r="C406" s="354"/>
      <c r="D406" s="354"/>
      <c r="E406" s="355"/>
      <c r="F406" s="353"/>
      <c r="G406" s="353"/>
    </row>
    <row r="407" spans="1:7" x14ac:dyDescent="0.35">
      <c r="A407" s="353" t="s">
        <v>346</v>
      </c>
      <c r="B407" s="361">
        <v>4.16</v>
      </c>
      <c r="C407" s="354"/>
      <c r="D407" s="354"/>
      <c r="E407" s="355"/>
      <c r="F407" s="353"/>
      <c r="G407" s="353"/>
    </row>
    <row r="408" spans="1:7" x14ac:dyDescent="0.35">
      <c r="A408" s="353" t="s">
        <v>346</v>
      </c>
      <c r="B408" s="361">
        <v>4.16</v>
      </c>
      <c r="C408" s="354"/>
      <c r="D408" s="354"/>
      <c r="E408" s="355"/>
      <c r="F408" s="353"/>
      <c r="G408" s="353"/>
    </row>
    <row r="409" spans="1:7" x14ac:dyDescent="0.35">
      <c r="A409" s="353" t="s">
        <v>346</v>
      </c>
      <c r="B409" s="361">
        <v>4.16</v>
      </c>
      <c r="C409" s="354"/>
      <c r="D409" s="354"/>
      <c r="E409" s="355"/>
      <c r="F409" s="353"/>
      <c r="G409" s="353"/>
    </row>
    <row r="410" spans="1:7" x14ac:dyDescent="0.35">
      <c r="A410" s="353" t="s">
        <v>346</v>
      </c>
      <c r="B410" s="361">
        <v>4.16</v>
      </c>
      <c r="C410" s="354"/>
      <c r="D410" s="354"/>
      <c r="E410" s="355"/>
      <c r="F410" s="353"/>
      <c r="G410" s="353"/>
    </row>
    <row r="411" spans="1:7" x14ac:dyDescent="0.35">
      <c r="A411" s="353" t="s">
        <v>348</v>
      </c>
      <c r="B411" s="361">
        <v>4.16</v>
      </c>
      <c r="C411" s="354"/>
      <c r="D411" s="354"/>
      <c r="E411" s="355"/>
      <c r="F411" s="353"/>
      <c r="G411" s="353"/>
    </row>
    <row r="412" spans="1:7" x14ac:dyDescent="0.35">
      <c r="A412" s="353" t="s">
        <v>348</v>
      </c>
      <c r="B412" s="361">
        <v>4.16</v>
      </c>
      <c r="C412" s="354"/>
      <c r="D412" s="354"/>
      <c r="E412" s="355"/>
      <c r="F412" s="353"/>
      <c r="G412" s="353"/>
    </row>
    <row r="413" spans="1:7" x14ac:dyDescent="0.35">
      <c r="A413" s="353" t="s">
        <v>348</v>
      </c>
      <c r="B413" s="361">
        <v>4.16</v>
      </c>
      <c r="C413" s="354"/>
      <c r="D413" s="354"/>
      <c r="E413" s="355"/>
      <c r="F413" s="353"/>
      <c r="G413" s="353"/>
    </row>
    <row r="414" spans="1:7" x14ac:dyDescent="0.35">
      <c r="A414" s="353" t="s">
        <v>348</v>
      </c>
      <c r="B414" s="361">
        <v>4.16</v>
      </c>
      <c r="C414" s="354"/>
      <c r="D414" s="354"/>
      <c r="E414" s="355"/>
      <c r="F414" s="353"/>
      <c r="G414" s="353"/>
    </row>
    <row r="415" spans="1:7" x14ac:dyDescent="0.35">
      <c r="A415" s="353" t="s">
        <v>348</v>
      </c>
      <c r="B415" s="361">
        <v>4.16</v>
      </c>
      <c r="C415" s="354"/>
      <c r="D415" s="354"/>
      <c r="E415" s="355"/>
      <c r="F415" s="353"/>
      <c r="G415" s="353"/>
    </row>
    <row r="416" spans="1:7" x14ac:dyDescent="0.35">
      <c r="A416" s="353" t="s">
        <v>348</v>
      </c>
      <c r="B416" s="361">
        <v>4.16</v>
      </c>
      <c r="C416" s="354"/>
      <c r="D416" s="354"/>
      <c r="E416" s="355"/>
      <c r="F416" s="353"/>
      <c r="G416" s="353"/>
    </row>
    <row r="417" spans="1:7" x14ac:dyDescent="0.35">
      <c r="A417" s="353" t="s">
        <v>348</v>
      </c>
      <c r="B417" s="361">
        <v>4.16</v>
      </c>
      <c r="C417" s="354"/>
      <c r="D417" s="354"/>
      <c r="E417" s="355"/>
      <c r="F417" s="353"/>
      <c r="G417" s="353"/>
    </row>
    <row r="418" spans="1:7" x14ac:dyDescent="0.35">
      <c r="A418" s="353" t="s">
        <v>103</v>
      </c>
      <c r="B418" s="361">
        <v>4.16</v>
      </c>
      <c r="C418" s="354"/>
      <c r="D418" s="354"/>
      <c r="E418" s="355"/>
      <c r="F418" s="353"/>
      <c r="G418" s="353"/>
    </row>
    <row r="419" spans="1:7" x14ac:dyDescent="0.35">
      <c r="A419" s="353" t="s">
        <v>103</v>
      </c>
      <c r="B419" s="361">
        <v>4.16</v>
      </c>
      <c r="C419" s="354"/>
      <c r="D419" s="354"/>
      <c r="E419" s="355"/>
      <c r="F419" s="353"/>
      <c r="G419" s="353"/>
    </row>
    <row r="420" spans="1:7" x14ac:dyDescent="0.35">
      <c r="A420" s="353" t="s">
        <v>103</v>
      </c>
      <c r="B420" s="361">
        <v>4.16</v>
      </c>
      <c r="C420" s="354"/>
      <c r="D420" s="354"/>
      <c r="E420" s="355"/>
      <c r="F420" s="353"/>
      <c r="G420" s="353"/>
    </row>
    <row r="421" spans="1:7" x14ac:dyDescent="0.35">
      <c r="A421" s="353" t="s">
        <v>103</v>
      </c>
      <c r="B421" s="361">
        <v>4.16</v>
      </c>
      <c r="C421" s="354"/>
      <c r="D421" s="354"/>
      <c r="E421" s="355"/>
      <c r="F421" s="353"/>
      <c r="G421" s="353"/>
    </row>
    <row r="422" spans="1:7" x14ac:dyDescent="0.35">
      <c r="A422" s="353" t="s">
        <v>103</v>
      </c>
      <c r="B422" s="361">
        <v>4.16</v>
      </c>
      <c r="C422" s="354"/>
      <c r="D422" s="354"/>
      <c r="E422" s="355"/>
      <c r="F422" s="353"/>
      <c r="G422" s="353"/>
    </row>
    <row r="423" spans="1:7" x14ac:dyDescent="0.35">
      <c r="A423" s="353" t="s">
        <v>103</v>
      </c>
      <c r="B423" s="361">
        <v>4.16</v>
      </c>
      <c r="C423" s="354"/>
      <c r="D423" s="354"/>
      <c r="E423" s="355"/>
      <c r="F423" s="353"/>
      <c r="G423" s="353"/>
    </row>
    <row r="424" spans="1:7" x14ac:dyDescent="0.35">
      <c r="A424" s="353" t="s">
        <v>103</v>
      </c>
      <c r="B424" s="361">
        <v>4.16</v>
      </c>
      <c r="C424" s="354"/>
      <c r="D424" s="354"/>
      <c r="E424" s="355"/>
      <c r="F424" s="353"/>
      <c r="G424" s="353"/>
    </row>
    <row r="425" spans="1:7" x14ac:dyDescent="0.35">
      <c r="A425" s="353" t="s">
        <v>339</v>
      </c>
      <c r="B425" s="361">
        <v>3.01</v>
      </c>
      <c r="C425" s="354"/>
      <c r="D425" s="354"/>
      <c r="E425" s="355"/>
      <c r="F425" s="353"/>
      <c r="G425" s="353"/>
    </row>
    <row r="426" spans="1:7" x14ac:dyDescent="0.35">
      <c r="A426" s="353" t="s">
        <v>339</v>
      </c>
      <c r="B426" s="361">
        <v>3.01</v>
      </c>
      <c r="C426" s="354"/>
      <c r="D426" s="354"/>
      <c r="E426" s="355"/>
      <c r="F426" s="353"/>
      <c r="G426" s="353"/>
    </row>
    <row r="427" spans="1:7" x14ac:dyDescent="0.35">
      <c r="A427" s="353" t="s">
        <v>339</v>
      </c>
      <c r="B427" s="361">
        <v>3.01</v>
      </c>
      <c r="C427" s="354"/>
      <c r="D427" s="354"/>
      <c r="E427" s="355"/>
      <c r="F427" s="353"/>
      <c r="G427" s="353"/>
    </row>
    <row r="428" spans="1:7" x14ac:dyDescent="0.35">
      <c r="A428" s="353" t="s">
        <v>339</v>
      </c>
      <c r="B428" s="361">
        <v>3.01</v>
      </c>
      <c r="C428" s="354"/>
      <c r="D428" s="354"/>
      <c r="E428" s="355"/>
      <c r="F428" s="353"/>
      <c r="G428" s="353"/>
    </row>
    <row r="429" spans="1:7" x14ac:dyDescent="0.35">
      <c r="A429" s="353" t="s">
        <v>339</v>
      </c>
      <c r="B429" s="361">
        <v>3.01</v>
      </c>
      <c r="C429" s="354"/>
      <c r="D429" s="354"/>
      <c r="E429" s="355"/>
      <c r="F429" s="353"/>
      <c r="G429" s="353"/>
    </row>
    <row r="430" spans="1:7" x14ac:dyDescent="0.35">
      <c r="A430" s="353" t="s">
        <v>339</v>
      </c>
      <c r="B430" s="361">
        <v>3.01</v>
      </c>
      <c r="C430" s="354"/>
      <c r="D430" s="354"/>
      <c r="E430" s="355"/>
      <c r="F430" s="353"/>
      <c r="G430" s="353"/>
    </row>
    <row r="431" spans="1:7" x14ac:dyDescent="0.35">
      <c r="A431" s="353" t="s">
        <v>339</v>
      </c>
      <c r="B431" s="361">
        <v>3.01</v>
      </c>
      <c r="C431" s="354"/>
      <c r="D431" s="354"/>
      <c r="E431" s="355"/>
      <c r="F431" s="353"/>
      <c r="G431" s="353"/>
    </row>
    <row r="432" spans="1:7" x14ac:dyDescent="0.35">
      <c r="A432" s="353" t="s">
        <v>750</v>
      </c>
      <c r="B432" s="361">
        <v>4.16</v>
      </c>
      <c r="C432" s="354"/>
      <c r="D432" s="354"/>
      <c r="E432" s="355"/>
      <c r="F432" s="353"/>
      <c r="G432" s="353"/>
    </row>
    <row r="433" spans="1:7" x14ac:dyDescent="0.35">
      <c r="A433" s="353" t="s">
        <v>750</v>
      </c>
      <c r="B433" s="361">
        <v>4.16</v>
      </c>
      <c r="C433" s="354"/>
      <c r="D433" s="354"/>
      <c r="E433" s="355"/>
      <c r="F433" s="353"/>
      <c r="G433" s="353"/>
    </row>
    <row r="434" spans="1:7" x14ac:dyDescent="0.35">
      <c r="A434" s="353" t="s">
        <v>750</v>
      </c>
      <c r="B434" s="361">
        <v>4.16</v>
      </c>
      <c r="C434" s="354"/>
      <c r="D434" s="354"/>
      <c r="E434" s="355"/>
      <c r="F434" s="353"/>
      <c r="G434" s="353"/>
    </row>
    <row r="435" spans="1:7" x14ac:dyDescent="0.35">
      <c r="A435" s="353" t="s">
        <v>750</v>
      </c>
      <c r="B435" s="361">
        <v>4.16</v>
      </c>
      <c r="C435" s="354"/>
      <c r="D435" s="354"/>
      <c r="E435" s="355"/>
      <c r="F435" s="353"/>
      <c r="G435" s="353"/>
    </row>
    <row r="436" spans="1:7" x14ac:dyDescent="0.35">
      <c r="A436" s="353" t="s">
        <v>750</v>
      </c>
      <c r="B436" s="361">
        <v>4.16</v>
      </c>
      <c r="C436" s="354"/>
      <c r="D436" s="354"/>
      <c r="E436" s="355"/>
      <c r="F436" s="353"/>
      <c r="G436" s="353"/>
    </row>
    <row r="437" spans="1:7" x14ac:dyDescent="0.35">
      <c r="A437" s="353" t="s">
        <v>750</v>
      </c>
      <c r="B437" s="361">
        <v>4.16</v>
      </c>
      <c r="C437" s="354"/>
      <c r="D437" s="354"/>
      <c r="E437" s="355"/>
      <c r="F437" s="353"/>
      <c r="G437" s="353"/>
    </row>
    <row r="438" spans="1:7" x14ac:dyDescent="0.35">
      <c r="A438" s="353" t="s">
        <v>750</v>
      </c>
      <c r="B438" s="361">
        <v>4.16</v>
      </c>
      <c r="C438" s="354"/>
      <c r="D438" s="354"/>
      <c r="E438" s="355"/>
      <c r="F438" s="353"/>
      <c r="G438" s="353"/>
    </row>
    <row r="439" spans="1:7" x14ac:dyDescent="0.35">
      <c r="A439" s="353" t="s">
        <v>588</v>
      </c>
      <c r="B439" s="361">
        <v>2.87</v>
      </c>
      <c r="C439" s="354"/>
      <c r="D439" s="354"/>
      <c r="E439" s="355"/>
      <c r="F439" s="353"/>
      <c r="G439" s="353"/>
    </row>
    <row r="440" spans="1:7" x14ac:dyDescent="0.35">
      <c r="A440" s="353" t="s">
        <v>588</v>
      </c>
      <c r="B440" s="361">
        <v>2.87</v>
      </c>
      <c r="C440" s="354"/>
      <c r="D440" s="354"/>
      <c r="E440" s="355"/>
      <c r="F440" s="353"/>
      <c r="G440" s="353"/>
    </row>
    <row r="441" spans="1:7" x14ac:dyDescent="0.35">
      <c r="A441" s="353" t="s">
        <v>588</v>
      </c>
      <c r="B441" s="361">
        <v>2.87</v>
      </c>
      <c r="C441" s="354"/>
      <c r="D441" s="354"/>
      <c r="E441" s="355"/>
      <c r="F441" s="353"/>
      <c r="G441" s="353"/>
    </row>
    <row r="442" spans="1:7" x14ac:dyDescent="0.35">
      <c r="A442" s="353" t="s">
        <v>588</v>
      </c>
      <c r="B442" s="361">
        <v>2.87</v>
      </c>
      <c r="C442" s="354"/>
      <c r="D442" s="354"/>
      <c r="E442" s="355"/>
      <c r="F442" s="353"/>
      <c r="G442" s="353"/>
    </row>
    <row r="443" spans="1:7" x14ac:dyDescent="0.35">
      <c r="A443" s="353" t="s">
        <v>588</v>
      </c>
      <c r="B443" s="361">
        <v>2.87</v>
      </c>
      <c r="C443" s="354"/>
      <c r="D443" s="354"/>
      <c r="E443" s="355"/>
      <c r="F443" s="353"/>
      <c r="G443" s="353"/>
    </row>
    <row r="444" spans="1:7" x14ac:dyDescent="0.35">
      <c r="A444" s="353" t="s">
        <v>588</v>
      </c>
      <c r="B444" s="361">
        <v>2.87</v>
      </c>
      <c r="C444" s="354"/>
      <c r="D444" s="354"/>
      <c r="E444" s="355"/>
      <c r="F444" s="353"/>
      <c r="G444" s="353"/>
    </row>
    <row r="445" spans="1:7" x14ac:dyDescent="0.35">
      <c r="A445" s="353" t="s">
        <v>588</v>
      </c>
      <c r="B445" s="361">
        <v>2.87</v>
      </c>
      <c r="C445" s="354"/>
      <c r="D445" s="354"/>
      <c r="E445" s="355"/>
      <c r="F445" s="353"/>
      <c r="G445" s="353"/>
    </row>
    <row r="446" spans="1:7" x14ac:dyDescent="0.35">
      <c r="A446" s="353" t="s">
        <v>646</v>
      </c>
      <c r="B446" s="361">
        <v>2.87</v>
      </c>
      <c r="C446" s="354"/>
      <c r="D446" s="354"/>
      <c r="E446" s="355"/>
      <c r="F446" s="353"/>
      <c r="G446" s="353"/>
    </row>
    <row r="447" spans="1:7" x14ac:dyDescent="0.35">
      <c r="A447" s="353" t="s">
        <v>646</v>
      </c>
      <c r="B447" s="361">
        <v>2.87</v>
      </c>
      <c r="C447" s="354"/>
      <c r="D447" s="354"/>
      <c r="E447" s="355"/>
      <c r="F447" s="353"/>
      <c r="G447" s="353"/>
    </row>
    <row r="448" spans="1:7" x14ac:dyDescent="0.35">
      <c r="A448" s="353" t="s">
        <v>646</v>
      </c>
      <c r="B448" s="361">
        <v>2.87</v>
      </c>
      <c r="C448" s="354"/>
      <c r="D448" s="354"/>
      <c r="E448" s="355"/>
      <c r="F448" s="353"/>
      <c r="G448" s="353"/>
    </row>
    <row r="449" spans="1:7" x14ac:dyDescent="0.35">
      <c r="A449" s="353" t="s">
        <v>646</v>
      </c>
      <c r="B449" s="361">
        <v>2.87</v>
      </c>
      <c r="C449" s="354"/>
      <c r="D449" s="354"/>
      <c r="E449" s="355"/>
      <c r="F449" s="353"/>
      <c r="G449" s="353"/>
    </row>
    <row r="450" spans="1:7" x14ac:dyDescent="0.35">
      <c r="A450" s="353" t="s">
        <v>646</v>
      </c>
      <c r="B450" s="361">
        <v>2.87</v>
      </c>
      <c r="C450" s="354"/>
      <c r="D450" s="354"/>
      <c r="E450" s="355"/>
      <c r="F450" s="353"/>
      <c r="G450" s="353"/>
    </row>
    <row r="451" spans="1:7" x14ac:dyDescent="0.35">
      <c r="A451" s="353" t="s">
        <v>646</v>
      </c>
      <c r="B451" s="361">
        <v>2.87</v>
      </c>
      <c r="C451" s="354"/>
      <c r="D451" s="354"/>
      <c r="E451" s="355"/>
      <c r="F451" s="353"/>
      <c r="G451" s="353"/>
    </row>
    <row r="452" spans="1:7" x14ac:dyDescent="0.35">
      <c r="A452" s="353" t="s">
        <v>646</v>
      </c>
      <c r="B452" s="361">
        <v>2.87</v>
      </c>
      <c r="C452" s="354"/>
      <c r="D452" s="354"/>
      <c r="E452" s="355"/>
      <c r="F452" s="353"/>
      <c r="G452" s="353"/>
    </row>
    <row r="453" spans="1:7" x14ac:dyDescent="0.35">
      <c r="A453" s="353" t="s">
        <v>589</v>
      </c>
      <c r="B453" s="361">
        <v>2.87</v>
      </c>
      <c r="C453" s="354"/>
      <c r="D453" s="354"/>
      <c r="E453" s="355"/>
      <c r="F453" s="353"/>
      <c r="G453" s="353"/>
    </row>
    <row r="454" spans="1:7" x14ac:dyDescent="0.35">
      <c r="A454" s="353" t="s">
        <v>589</v>
      </c>
      <c r="B454" s="361">
        <v>2.87</v>
      </c>
      <c r="C454" s="354"/>
      <c r="D454" s="354"/>
      <c r="E454" s="355"/>
      <c r="F454" s="353"/>
      <c r="G454" s="353"/>
    </row>
    <row r="455" spans="1:7" x14ac:dyDescent="0.35">
      <c r="A455" s="353" t="s">
        <v>589</v>
      </c>
      <c r="B455" s="361">
        <v>2.87</v>
      </c>
      <c r="C455" s="354"/>
      <c r="D455" s="354"/>
      <c r="E455" s="355"/>
      <c r="F455" s="353"/>
      <c r="G455" s="353"/>
    </row>
    <row r="456" spans="1:7" x14ac:dyDescent="0.35">
      <c r="A456" s="353" t="s">
        <v>589</v>
      </c>
      <c r="B456" s="361">
        <v>2.87</v>
      </c>
      <c r="C456" s="354"/>
      <c r="D456" s="354"/>
      <c r="E456" s="355"/>
      <c r="F456" s="353"/>
      <c r="G456" s="353"/>
    </row>
    <row r="457" spans="1:7" x14ac:dyDescent="0.35">
      <c r="A457" s="353" t="s">
        <v>589</v>
      </c>
      <c r="B457" s="361">
        <v>2.87</v>
      </c>
      <c r="C457" s="354"/>
      <c r="D457" s="354"/>
      <c r="E457" s="355"/>
      <c r="F457" s="353"/>
      <c r="G457" s="353"/>
    </row>
    <row r="458" spans="1:7" x14ac:dyDescent="0.35">
      <c r="A458" s="353" t="s">
        <v>589</v>
      </c>
      <c r="B458" s="361">
        <v>2.87</v>
      </c>
      <c r="C458" s="354"/>
      <c r="D458" s="354"/>
      <c r="E458" s="355"/>
      <c r="F458" s="353"/>
      <c r="G458" s="353"/>
    </row>
    <row r="459" spans="1:7" x14ac:dyDescent="0.35">
      <c r="A459" s="353" t="s">
        <v>589</v>
      </c>
      <c r="B459" s="361">
        <v>2.87</v>
      </c>
      <c r="C459" s="354"/>
      <c r="D459" s="354"/>
      <c r="E459" s="355"/>
      <c r="F459" s="353"/>
      <c r="G459" s="353"/>
    </row>
    <row r="460" spans="1:7" x14ac:dyDescent="0.35">
      <c r="A460" s="353" t="s">
        <v>591</v>
      </c>
      <c r="B460" s="361">
        <v>2.87</v>
      </c>
      <c r="C460" s="354"/>
      <c r="D460" s="354"/>
      <c r="E460" s="355"/>
      <c r="F460" s="353"/>
      <c r="G460" s="353"/>
    </row>
    <row r="461" spans="1:7" x14ac:dyDescent="0.35">
      <c r="A461" s="353" t="s">
        <v>591</v>
      </c>
      <c r="B461" s="361">
        <v>2.87</v>
      </c>
      <c r="C461" s="354"/>
      <c r="D461" s="354"/>
      <c r="E461" s="355"/>
      <c r="F461" s="353"/>
      <c r="G461" s="353"/>
    </row>
    <row r="462" spans="1:7" x14ac:dyDescent="0.35">
      <c r="A462" s="353" t="s">
        <v>591</v>
      </c>
      <c r="B462" s="361">
        <v>2.87</v>
      </c>
      <c r="C462" s="354"/>
      <c r="D462" s="354"/>
      <c r="E462" s="355"/>
      <c r="F462" s="353"/>
      <c r="G462" s="353"/>
    </row>
    <row r="463" spans="1:7" x14ac:dyDescent="0.35">
      <c r="A463" s="353" t="s">
        <v>591</v>
      </c>
      <c r="B463" s="361">
        <v>2.87</v>
      </c>
      <c r="C463" s="354"/>
      <c r="D463" s="354"/>
      <c r="E463" s="355"/>
      <c r="F463" s="353"/>
      <c r="G463" s="353"/>
    </row>
    <row r="464" spans="1:7" x14ac:dyDescent="0.35">
      <c r="A464" s="353" t="s">
        <v>591</v>
      </c>
      <c r="B464" s="361">
        <v>2.87</v>
      </c>
      <c r="C464" s="354"/>
      <c r="D464" s="354"/>
      <c r="E464" s="355"/>
      <c r="F464" s="353"/>
      <c r="G464" s="353"/>
    </row>
    <row r="465" spans="1:7" x14ac:dyDescent="0.35">
      <c r="A465" s="353" t="s">
        <v>591</v>
      </c>
      <c r="B465" s="361">
        <v>2.87</v>
      </c>
      <c r="C465" s="354"/>
      <c r="D465" s="354"/>
      <c r="E465" s="355"/>
      <c r="F465" s="353"/>
      <c r="G465" s="353"/>
    </row>
    <row r="466" spans="1:7" x14ac:dyDescent="0.35">
      <c r="A466" s="353" t="s">
        <v>591</v>
      </c>
      <c r="B466" s="361">
        <v>2.87</v>
      </c>
      <c r="C466" s="354"/>
      <c r="D466" s="354"/>
      <c r="E466" s="355"/>
      <c r="F466" s="353"/>
      <c r="G466" s="353"/>
    </row>
    <row r="467" spans="1:7" x14ac:dyDescent="0.35">
      <c r="A467" s="353" t="s">
        <v>2074</v>
      </c>
      <c r="B467" s="361">
        <v>2.87</v>
      </c>
      <c r="C467" s="354"/>
      <c r="D467" s="354"/>
      <c r="E467" s="355"/>
      <c r="F467" s="353"/>
      <c r="G467" s="353"/>
    </row>
    <row r="468" spans="1:7" x14ac:dyDescent="0.35">
      <c r="A468" s="353" t="s">
        <v>2074</v>
      </c>
      <c r="B468" s="361">
        <v>2.87</v>
      </c>
      <c r="C468" s="354"/>
      <c r="D468" s="354"/>
      <c r="E468" s="355"/>
      <c r="F468" s="353"/>
      <c r="G468" s="353"/>
    </row>
    <row r="469" spans="1:7" x14ac:dyDescent="0.35">
      <c r="A469" s="353" t="s">
        <v>2074</v>
      </c>
      <c r="B469" s="361">
        <v>2.87</v>
      </c>
      <c r="C469" s="354"/>
      <c r="D469" s="354"/>
      <c r="E469" s="355"/>
      <c r="F469" s="353"/>
      <c r="G469" s="353"/>
    </row>
    <row r="470" spans="1:7" x14ac:dyDescent="0.35">
      <c r="A470" s="353" t="s">
        <v>2074</v>
      </c>
      <c r="B470" s="361">
        <v>2.87</v>
      </c>
      <c r="C470" s="354"/>
      <c r="D470" s="354"/>
      <c r="E470" s="355"/>
      <c r="F470" s="353"/>
      <c r="G470" s="353"/>
    </row>
    <row r="471" spans="1:7" x14ac:dyDescent="0.35">
      <c r="A471" s="353" t="s">
        <v>2074</v>
      </c>
      <c r="B471" s="361">
        <v>2.87</v>
      </c>
      <c r="C471" s="354"/>
      <c r="D471" s="354"/>
      <c r="E471" s="355"/>
      <c r="F471" s="353"/>
      <c r="G471" s="353"/>
    </row>
    <row r="472" spans="1:7" x14ac:dyDescent="0.35">
      <c r="A472" s="353" t="s">
        <v>2074</v>
      </c>
      <c r="B472" s="361">
        <v>2.87</v>
      </c>
      <c r="C472" s="354"/>
      <c r="D472" s="354"/>
      <c r="E472" s="355"/>
      <c r="F472" s="353"/>
      <c r="G472" s="353"/>
    </row>
    <row r="473" spans="1:7" x14ac:dyDescent="0.35">
      <c r="A473" s="353" t="s">
        <v>194</v>
      </c>
      <c r="B473" s="361">
        <v>2.87</v>
      </c>
      <c r="C473" s="354"/>
      <c r="D473" s="354"/>
      <c r="E473" s="355"/>
      <c r="F473" s="353"/>
      <c r="G473" s="353"/>
    </row>
    <row r="474" spans="1:7" x14ac:dyDescent="0.35">
      <c r="A474" s="353" t="s">
        <v>194</v>
      </c>
      <c r="B474" s="361">
        <v>2.87</v>
      </c>
      <c r="C474" s="354"/>
      <c r="D474" s="354"/>
      <c r="E474" s="355"/>
      <c r="F474" s="353"/>
      <c r="G474" s="353"/>
    </row>
    <row r="475" spans="1:7" x14ac:dyDescent="0.35">
      <c r="A475" s="353" t="s">
        <v>194</v>
      </c>
      <c r="B475" s="361">
        <v>2.87</v>
      </c>
      <c r="C475" s="354"/>
      <c r="D475" s="354"/>
      <c r="E475" s="355"/>
      <c r="F475" s="353"/>
      <c r="G475" s="353"/>
    </row>
    <row r="476" spans="1:7" x14ac:dyDescent="0.35">
      <c r="A476" s="353" t="s">
        <v>194</v>
      </c>
      <c r="B476" s="361">
        <v>2.87</v>
      </c>
      <c r="C476" s="354"/>
      <c r="D476" s="354"/>
      <c r="E476" s="355"/>
      <c r="F476" s="353"/>
      <c r="G476" s="353"/>
    </row>
    <row r="477" spans="1:7" x14ac:dyDescent="0.35">
      <c r="A477" s="353" t="s">
        <v>194</v>
      </c>
      <c r="B477" s="361">
        <v>2.87</v>
      </c>
      <c r="C477" s="354"/>
      <c r="D477" s="354"/>
      <c r="E477" s="355"/>
      <c r="F477" s="353"/>
      <c r="G477" s="353"/>
    </row>
    <row r="478" spans="1:7" x14ac:dyDescent="0.35">
      <c r="A478" s="353" t="s">
        <v>194</v>
      </c>
      <c r="B478" s="361">
        <v>2.87</v>
      </c>
      <c r="C478" s="354"/>
      <c r="D478" s="354"/>
      <c r="E478" s="355"/>
      <c r="F478" s="353"/>
      <c r="G478" s="353"/>
    </row>
    <row r="479" spans="1:7" x14ac:dyDescent="0.35">
      <c r="A479" s="353" t="s">
        <v>194</v>
      </c>
      <c r="B479" s="361">
        <v>2.87</v>
      </c>
      <c r="C479" s="354"/>
      <c r="D479" s="354"/>
      <c r="E479" s="355"/>
      <c r="F479" s="353"/>
      <c r="G479" s="353"/>
    </row>
    <row r="480" spans="1:7" x14ac:dyDescent="0.35">
      <c r="A480" s="353" t="s">
        <v>349</v>
      </c>
      <c r="B480" s="361">
        <v>2.87</v>
      </c>
      <c r="C480" s="354"/>
      <c r="D480" s="354"/>
      <c r="E480" s="355"/>
      <c r="F480" s="353"/>
      <c r="G480" s="353"/>
    </row>
    <row r="481" spans="1:7" x14ac:dyDescent="0.35">
      <c r="A481" s="353" t="s">
        <v>349</v>
      </c>
      <c r="B481" s="361">
        <v>2.87</v>
      </c>
      <c r="C481" s="354"/>
      <c r="D481" s="354"/>
      <c r="E481" s="355"/>
      <c r="F481" s="353"/>
      <c r="G481" s="353"/>
    </row>
    <row r="482" spans="1:7" x14ac:dyDescent="0.35">
      <c r="A482" s="353" t="s">
        <v>349</v>
      </c>
      <c r="B482" s="361">
        <v>2.87</v>
      </c>
      <c r="C482" s="354"/>
      <c r="D482" s="354"/>
      <c r="E482" s="355"/>
      <c r="F482" s="353"/>
      <c r="G482" s="353"/>
    </row>
    <row r="483" spans="1:7" x14ac:dyDescent="0.35">
      <c r="A483" s="353" t="s">
        <v>349</v>
      </c>
      <c r="B483" s="361">
        <v>2.87</v>
      </c>
      <c r="C483" s="354"/>
      <c r="D483" s="354"/>
      <c r="E483" s="355"/>
      <c r="F483" s="353"/>
      <c r="G483" s="353"/>
    </row>
    <row r="484" spans="1:7" x14ac:dyDescent="0.35">
      <c r="A484" s="353" t="s">
        <v>349</v>
      </c>
      <c r="B484" s="361">
        <v>2.87</v>
      </c>
      <c r="C484" s="354"/>
      <c r="D484" s="354"/>
      <c r="E484" s="355"/>
      <c r="F484" s="353"/>
      <c r="G484" s="353"/>
    </row>
    <row r="485" spans="1:7" x14ac:dyDescent="0.35">
      <c r="A485" s="353" t="s">
        <v>349</v>
      </c>
      <c r="B485" s="361">
        <v>2.87</v>
      </c>
      <c r="C485" s="354"/>
      <c r="D485" s="354"/>
      <c r="E485" s="355"/>
      <c r="F485" s="353"/>
      <c r="G485" s="353"/>
    </row>
    <row r="486" spans="1:7" x14ac:dyDescent="0.35">
      <c r="A486" s="353" t="s">
        <v>349</v>
      </c>
      <c r="B486" s="361">
        <v>2.87</v>
      </c>
      <c r="C486" s="354"/>
      <c r="D486" s="354"/>
      <c r="E486" s="355"/>
      <c r="F486" s="353"/>
      <c r="G486" s="353"/>
    </row>
    <row r="487" spans="1:7" x14ac:dyDescent="0.35">
      <c r="A487" s="353" t="s">
        <v>675</v>
      </c>
      <c r="B487" s="361">
        <v>2.87</v>
      </c>
      <c r="C487" s="354"/>
      <c r="D487" s="354"/>
      <c r="E487" s="355"/>
      <c r="F487" s="353"/>
      <c r="G487" s="353"/>
    </row>
    <row r="488" spans="1:7" x14ac:dyDescent="0.35">
      <c r="A488" s="353" t="s">
        <v>675</v>
      </c>
      <c r="B488" s="361">
        <v>2.87</v>
      </c>
      <c r="C488" s="354"/>
      <c r="D488" s="354"/>
      <c r="E488" s="355"/>
      <c r="F488" s="353"/>
      <c r="G488" s="353"/>
    </row>
    <row r="489" spans="1:7" x14ac:dyDescent="0.35">
      <c r="A489" s="353" t="s">
        <v>675</v>
      </c>
      <c r="B489" s="361">
        <v>2.87</v>
      </c>
      <c r="C489" s="354"/>
      <c r="D489" s="354"/>
      <c r="E489" s="355"/>
      <c r="F489" s="353"/>
      <c r="G489" s="353"/>
    </row>
    <row r="490" spans="1:7" x14ac:dyDescent="0.35">
      <c r="A490" s="353" t="s">
        <v>675</v>
      </c>
      <c r="B490" s="361">
        <v>2.87</v>
      </c>
      <c r="C490" s="354"/>
      <c r="D490" s="354"/>
      <c r="E490" s="355"/>
      <c r="F490" s="353"/>
      <c r="G490" s="353"/>
    </row>
    <row r="491" spans="1:7" x14ac:dyDescent="0.35">
      <c r="A491" s="353" t="s">
        <v>675</v>
      </c>
      <c r="B491" s="361">
        <v>2.87</v>
      </c>
      <c r="C491" s="354"/>
      <c r="D491" s="354"/>
      <c r="E491" s="355"/>
      <c r="F491" s="353"/>
      <c r="G491" s="353"/>
    </row>
    <row r="492" spans="1:7" x14ac:dyDescent="0.35">
      <c r="A492" s="353" t="s">
        <v>675</v>
      </c>
      <c r="B492" s="361">
        <v>2.87</v>
      </c>
      <c r="C492" s="354"/>
      <c r="D492" s="354"/>
      <c r="E492" s="355"/>
      <c r="F492" s="353"/>
      <c r="G492" s="353"/>
    </row>
    <row r="493" spans="1:7" x14ac:dyDescent="0.35">
      <c r="A493" s="353" t="s">
        <v>675</v>
      </c>
      <c r="B493" s="361">
        <v>2.87</v>
      </c>
      <c r="C493" s="354"/>
      <c r="D493" s="354"/>
      <c r="E493" s="355"/>
      <c r="F493" s="353"/>
      <c r="G493" s="353"/>
    </row>
    <row r="494" spans="1:7" x14ac:dyDescent="0.35">
      <c r="A494" s="353" t="s">
        <v>622</v>
      </c>
      <c r="B494" s="361">
        <v>2.87</v>
      </c>
      <c r="C494" s="354"/>
      <c r="D494" s="354"/>
      <c r="E494" s="355"/>
      <c r="F494" s="353"/>
      <c r="G494" s="353"/>
    </row>
    <row r="495" spans="1:7" x14ac:dyDescent="0.35">
      <c r="A495" s="353" t="s">
        <v>622</v>
      </c>
      <c r="B495" s="361">
        <v>2.87</v>
      </c>
      <c r="C495" s="354"/>
      <c r="D495" s="354"/>
      <c r="E495" s="355"/>
      <c r="F495" s="353"/>
      <c r="G495" s="353"/>
    </row>
    <row r="496" spans="1:7" x14ac:dyDescent="0.35">
      <c r="A496" s="353" t="s">
        <v>622</v>
      </c>
      <c r="B496" s="361">
        <v>2.87</v>
      </c>
      <c r="C496" s="354"/>
      <c r="D496" s="354"/>
      <c r="E496" s="355"/>
      <c r="F496" s="353"/>
      <c r="G496" s="353"/>
    </row>
    <row r="497" spans="1:7" x14ac:dyDescent="0.35">
      <c r="A497" s="353" t="s">
        <v>622</v>
      </c>
      <c r="B497" s="361">
        <v>2.87</v>
      </c>
      <c r="C497" s="354"/>
      <c r="D497" s="354"/>
      <c r="E497" s="355"/>
      <c r="F497" s="353"/>
      <c r="G497" s="353"/>
    </row>
    <row r="498" spans="1:7" x14ac:dyDescent="0.35">
      <c r="A498" s="353" t="s">
        <v>622</v>
      </c>
      <c r="B498" s="361">
        <v>2.87</v>
      </c>
      <c r="C498" s="354"/>
      <c r="D498" s="354"/>
      <c r="E498" s="355"/>
      <c r="F498" s="353"/>
      <c r="G498" s="353"/>
    </row>
    <row r="499" spans="1:7" x14ac:dyDescent="0.35">
      <c r="A499" s="353" t="s">
        <v>622</v>
      </c>
      <c r="B499" s="361">
        <v>2.87</v>
      </c>
      <c r="C499" s="354"/>
      <c r="D499" s="354"/>
      <c r="E499" s="355"/>
      <c r="F499" s="353"/>
      <c r="G499" s="353"/>
    </row>
    <row r="500" spans="1:7" x14ac:dyDescent="0.35">
      <c r="A500" s="353" t="s">
        <v>622</v>
      </c>
      <c r="B500" s="361">
        <v>2.87</v>
      </c>
      <c r="C500" s="354"/>
      <c r="D500" s="354"/>
      <c r="E500" s="355"/>
      <c r="F500" s="353"/>
      <c r="G500" s="353"/>
    </row>
    <row r="501" spans="1:7" x14ac:dyDescent="0.35">
      <c r="A501" s="353" t="s">
        <v>618</v>
      </c>
      <c r="B501" s="361">
        <v>2.87</v>
      </c>
      <c r="C501" s="354"/>
      <c r="D501" s="354"/>
      <c r="E501" s="355"/>
      <c r="F501" s="353"/>
      <c r="G501" s="353"/>
    </row>
    <row r="502" spans="1:7" x14ac:dyDescent="0.35">
      <c r="A502" s="353" t="s">
        <v>618</v>
      </c>
      <c r="B502" s="361">
        <v>2.87</v>
      </c>
      <c r="C502" s="354"/>
      <c r="D502" s="354"/>
      <c r="E502" s="355"/>
      <c r="F502" s="353"/>
      <c r="G502" s="353"/>
    </row>
    <row r="503" spans="1:7" x14ac:dyDescent="0.35">
      <c r="A503" s="353" t="s">
        <v>618</v>
      </c>
      <c r="B503" s="361">
        <v>2.87</v>
      </c>
      <c r="C503" s="354"/>
      <c r="D503" s="354"/>
      <c r="E503" s="355"/>
      <c r="F503" s="353"/>
      <c r="G503" s="353"/>
    </row>
    <row r="504" spans="1:7" x14ac:dyDescent="0.35">
      <c r="A504" s="353" t="s">
        <v>618</v>
      </c>
      <c r="B504" s="361">
        <v>2.87</v>
      </c>
      <c r="C504" s="354"/>
      <c r="D504" s="354"/>
      <c r="E504" s="355"/>
      <c r="F504" s="353"/>
      <c r="G504" s="353"/>
    </row>
    <row r="505" spans="1:7" x14ac:dyDescent="0.35">
      <c r="A505" s="353" t="s">
        <v>618</v>
      </c>
      <c r="B505" s="361">
        <v>2.87</v>
      </c>
      <c r="C505" s="354"/>
      <c r="D505" s="354"/>
      <c r="E505" s="355"/>
      <c r="F505" s="353"/>
      <c r="G505" s="353"/>
    </row>
    <row r="506" spans="1:7" x14ac:dyDescent="0.35">
      <c r="A506" s="353" t="s">
        <v>618</v>
      </c>
      <c r="B506" s="361">
        <v>2.87</v>
      </c>
      <c r="C506" s="354"/>
      <c r="D506" s="354"/>
      <c r="E506" s="355"/>
      <c r="F506" s="353"/>
      <c r="G506" s="353"/>
    </row>
    <row r="507" spans="1:7" x14ac:dyDescent="0.35">
      <c r="A507" s="353" t="s">
        <v>618</v>
      </c>
      <c r="B507" s="361">
        <v>2.87</v>
      </c>
      <c r="C507" s="354"/>
      <c r="D507" s="354"/>
      <c r="E507" s="355"/>
      <c r="F507" s="353"/>
      <c r="G507" s="353"/>
    </row>
    <row r="508" spans="1:7" x14ac:dyDescent="0.35">
      <c r="A508" s="353" t="s">
        <v>2075</v>
      </c>
      <c r="B508" s="361">
        <v>2.87</v>
      </c>
      <c r="C508" s="354"/>
      <c r="D508" s="354"/>
      <c r="E508" s="355"/>
      <c r="F508" s="353"/>
      <c r="G508" s="353"/>
    </row>
    <row r="509" spans="1:7" x14ac:dyDescent="0.35">
      <c r="A509" s="353" t="s">
        <v>2075</v>
      </c>
      <c r="B509" s="361">
        <v>2.87</v>
      </c>
      <c r="C509" s="354"/>
      <c r="D509" s="354"/>
      <c r="E509" s="355"/>
      <c r="F509" s="353"/>
      <c r="G509" s="353"/>
    </row>
    <row r="510" spans="1:7" x14ac:dyDescent="0.35">
      <c r="A510" s="353" t="s">
        <v>2075</v>
      </c>
      <c r="B510" s="361">
        <v>2.87</v>
      </c>
      <c r="C510" s="354"/>
      <c r="D510" s="354"/>
      <c r="E510" s="355"/>
      <c r="F510" s="353"/>
      <c r="G510" s="353"/>
    </row>
    <row r="511" spans="1:7" x14ac:dyDescent="0.35">
      <c r="A511" s="353" t="s">
        <v>2075</v>
      </c>
      <c r="B511" s="361">
        <v>2.87</v>
      </c>
      <c r="C511" s="354"/>
      <c r="D511" s="354"/>
      <c r="E511" s="355"/>
      <c r="F511" s="353"/>
      <c r="G511" s="353"/>
    </row>
    <row r="512" spans="1:7" x14ac:dyDescent="0.35">
      <c r="A512" s="353" t="s">
        <v>2075</v>
      </c>
      <c r="B512" s="361">
        <v>2.87</v>
      </c>
      <c r="C512" s="354"/>
      <c r="D512" s="354"/>
      <c r="E512" s="355"/>
      <c r="F512" s="353"/>
      <c r="G512" s="353"/>
    </row>
    <row r="513" spans="1:7" x14ac:dyDescent="0.35">
      <c r="A513" s="353" t="s">
        <v>2075</v>
      </c>
      <c r="B513" s="361">
        <v>2.87</v>
      </c>
      <c r="C513" s="354"/>
      <c r="D513" s="354"/>
      <c r="E513" s="355"/>
      <c r="F513" s="353"/>
      <c r="G513" s="353"/>
    </row>
    <row r="514" spans="1:7" x14ac:dyDescent="0.35">
      <c r="A514" s="353" t="s">
        <v>2075</v>
      </c>
      <c r="B514" s="361">
        <v>2.87</v>
      </c>
      <c r="C514" s="354"/>
      <c r="D514" s="354"/>
      <c r="E514" s="355"/>
      <c r="F514" s="353"/>
      <c r="G514" s="353"/>
    </row>
    <row r="515" spans="1:7" x14ac:dyDescent="0.35">
      <c r="A515" s="353" t="s">
        <v>614</v>
      </c>
      <c r="B515" s="361">
        <v>2.87</v>
      </c>
      <c r="C515" s="354"/>
      <c r="D515" s="354"/>
      <c r="E515" s="355"/>
      <c r="F515" s="353"/>
      <c r="G515" s="353"/>
    </row>
    <row r="516" spans="1:7" x14ac:dyDescent="0.35">
      <c r="A516" s="353" t="s">
        <v>614</v>
      </c>
      <c r="B516" s="361">
        <v>2.87</v>
      </c>
      <c r="C516" s="354"/>
      <c r="D516" s="354"/>
      <c r="E516" s="355"/>
      <c r="F516" s="353"/>
      <c r="G516" s="353"/>
    </row>
    <row r="517" spans="1:7" x14ac:dyDescent="0.35">
      <c r="A517" s="353" t="s">
        <v>614</v>
      </c>
      <c r="B517" s="361">
        <v>2.87</v>
      </c>
      <c r="C517" s="354"/>
      <c r="D517" s="354"/>
      <c r="E517" s="355"/>
      <c r="F517" s="353"/>
      <c r="G517" s="353"/>
    </row>
    <row r="518" spans="1:7" x14ac:dyDescent="0.35">
      <c r="A518" s="353" t="s">
        <v>614</v>
      </c>
      <c r="B518" s="361">
        <v>2.87</v>
      </c>
      <c r="C518" s="354"/>
      <c r="D518" s="354"/>
      <c r="E518" s="355"/>
      <c r="F518" s="353"/>
      <c r="G518" s="353"/>
    </row>
    <row r="519" spans="1:7" x14ac:dyDescent="0.35">
      <c r="A519" s="353" t="s">
        <v>614</v>
      </c>
      <c r="B519" s="361">
        <v>2.87</v>
      </c>
      <c r="C519" s="354"/>
      <c r="D519" s="354"/>
      <c r="E519" s="355"/>
      <c r="F519" s="353"/>
      <c r="G519" s="353"/>
    </row>
    <row r="520" spans="1:7" x14ac:dyDescent="0.35">
      <c r="A520" s="353" t="s">
        <v>614</v>
      </c>
      <c r="B520" s="361">
        <v>2.87</v>
      </c>
      <c r="C520" s="354"/>
      <c r="D520" s="354"/>
      <c r="E520" s="355"/>
      <c r="F520" s="353"/>
      <c r="G520" s="353"/>
    </row>
    <row r="521" spans="1:7" x14ac:dyDescent="0.35">
      <c r="A521" s="353" t="s">
        <v>614</v>
      </c>
      <c r="B521" s="361">
        <v>2.87</v>
      </c>
      <c r="C521" s="354"/>
      <c r="D521" s="354"/>
      <c r="E521" s="355"/>
      <c r="F521" s="353"/>
      <c r="G521" s="353"/>
    </row>
    <row r="522" spans="1:7" x14ac:dyDescent="0.35">
      <c r="A522" s="353" t="s">
        <v>2076</v>
      </c>
      <c r="B522" s="361">
        <v>2.87</v>
      </c>
      <c r="C522" s="354"/>
      <c r="D522" s="354"/>
      <c r="E522" s="355"/>
      <c r="F522" s="353"/>
      <c r="G522" s="353"/>
    </row>
    <row r="523" spans="1:7" x14ac:dyDescent="0.35">
      <c r="A523" s="353" t="s">
        <v>2076</v>
      </c>
      <c r="B523" s="361">
        <v>2.87</v>
      </c>
      <c r="C523" s="354"/>
      <c r="D523" s="354"/>
      <c r="E523" s="355"/>
      <c r="F523" s="353"/>
      <c r="G523" s="353"/>
    </row>
    <row r="524" spans="1:7" x14ac:dyDescent="0.35">
      <c r="A524" s="353" t="s">
        <v>2076</v>
      </c>
      <c r="B524" s="361">
        <v>2.87</v>
      </c>
      <c r="C524" s="354"/>
      <c r="D524" s="354"/>
      <c r="E524" s="355"/>
      <c r="F524" s="353"/>
      <c r="G524" s="353"/>
    </row>
    <row r="525" spans="1:7" x14ac:dyDescent="0.35">
      <c r="A525" s="353" t="s">
        <v>2076</v>
      </c>
      <c r="B525" s="361">
        <v>2.87</v>
      </c>
      <c r="C525" s="354"/>
      <c r="D525" s="354"/>
      <c r="E525" s="355"/>
      <c r="F525" s="353"/>
      <c r="G525" s="353"/>
    </row>
    <row r="526" spans="1:7" x14ac:dyDescent="0.35">
      <c r="A526" s="353" t="s">
        <v>2076</v>
      </c>
      <c r="B526" s="361">
        <v>2.87</v>
      </c>
      <c r="C526" s="354"/>
      <c r="D526" s="354"/>
      <c r="E526" s="355"/>
      <c r="F526" s="353"/>
      <c r="G526" s="353"/>
    </row>
    <row r="527" spans="1:7" x14ac:dyDescent="0.35">
      <c r="A527" s="353" t="s">
        <v>2076</v>
      </c>
      <c r="B527" s="361">
        <v>2.87</v>
      </c>
      <c r="C527" s="354"/>
      <c r="D527" s="354"/>
      <c r="E527" s="355"/>
      <c r="F527" s="353"/>
      <c r="G527" s="353"/>
    </row>
    <row r="528" spans="1:7" x14ac:dyDescent="0.35">
      <c r="A528" s="353" t="s">
        <v>2076</v>
      </c>
      <c r="B528" s="361">
        <v>2.87</v>
      </c>
      <c r="C528" s="354"/>
      <c r="D528" s="354"/>
      <c r="E528" s="355"/>
      <c r="F528" s="353"/>
      <c r="G528" s="353"/>
    </row>
    <row r="529" spans="1:7" x14ac:dyDescent="0.35">
      <c r="A529" s="353" t="s">
        <v>2077</v>
      </c>
      <c r="B529" s="361">
        <v>2.87</v>
      </c>
      <c r="C529" s="354"/>
      <c r="D529" s="354"/>
      <c r="E529" s="355"/>
      <c r="F529" s="353"/>
      <c r="G529" s="353"/>
    </row>
    <row r="530" spans="1:7" x14ac:dyDescent="0.35">
      <c r="A530" s="353" t="s">
        <v>2077</v>
      </c>
      <c r="B530" s="361">
        <v>2.87</v>
      </c>
      <c r="C530" s="354"/>
      <c r="D530" s="354"/>
      <c r="E530" s="355"/>
      <c r="F530" s="353"/>
      <c r="G530" s="353"/>
    </row>
    <row r="531" spans="1:7" x14ac:dyDescent="0.35">
      <c r="A531" s="353" t="s">
        <v>2077</v>
      </c>
      <c r="B531" s="361">
        <v>2.87</v>
      </c>
      <c r="C531" s="354"/>
      <c r="D531" s="354"/>
      <c r="E531" s="355"/>
      <c r="F531" s="353"/>
      <c r="G531" s="353"/>
    </row>
    <row r="532" spans="1:7" x14ac:dyDescent="0.35">
      <c r="A532" s="353" t="s">
        <v>2077</v>
      </c>
      <c r="B532" s="361">
        <v>2.87</v>
      </c>
      <c r="C532" s="354"/>
      <c r="D532" s="354"/>
      <c r="E532" s="355"/>
      <c r="F532" s="353"/>
      <c r="G532" s="353"/>
    </row>
    <row r="533" spans="1:7" x14ac:dyDescent="0.35">
      <c r="A533" s="353" t="s">
        <v>2077</v>
      </c>
      <c r="B533" s="361">
        <v>2.87</v>
      </c>
      <c r="C533" s="354"/>
      <c r="D533" s="354"/>
      <c r="E533" s="355"/>
      <c r="F533" s="353"/>
      <c r="G533" s="353"/>
    </row>
    <row r="534" spans="1:7" x14ac:dyDescent="0.35">
      <c r="A534" s="353" t="s">
        <v>2077</v>
      </c>
      <c r="B534" s="361">
        <v>2.87</v>
      </c>
      <c r="C534" s="354"/>
      <c r="D534" s="354"/>
      <c r="E534" s="355"/>
      <c r="F534" s="353"/>
      <c r="G534" s="353"/>
    </row>
    <row r="535" spans="1:7" x14ac:dyDescent="0.35">
      <c r="A535" s="353" t="s">
        <v>2077</v>
      </c>
      <c r="B535" s="361">
        <v>2.87</v>
      </c>
      <c r="C535" s="354"/>
      <c r="D535" s="354"/>
      <c r="E535" s="355"/>
      <c r="F535" s="353"/>
      <c r="G535" s="353"/>
    </row>
    <row r="536" spans="1:7" x14ac:dyDescent="0.35">
      <c r="A536" s="353" t="s">
        <v>698</v>
      </c>
      <c r="B536" s="361">
        <v>7.5</v>
      </c>
      <c r="C536" s="354"/>
      <c r="D536" s="354"/>
      <c r="E536" s="355"/>
      <c r="F536" s="353"/>
      <c r="G536" s="353"/>
    </row>
    <row r="537" spans="1:7" x14ac:dyDescent="0.35">
      <c r="A537" s="353" t="s">
        <v>698</v>
      </c>
      <c r="B537" s="361">
        <v>7.5</v>
      </c>
      <c r="C537" s="354"/>
      <c r="D537" s="354"/>
      <c r="E537" s="355"/>
      <c r="F537" s="353"/>
      <c r="G537" s="353"/>
    </row>
    <row r="538" spans="1:7" x14ac:dyDescent="0.35">
      <c r="A538" s="353" t="s">
        <v>698</v>
      </c>
      <c r="B538" s="361">
        <v>7.5</v>
      </c>
      <c r="C538" s="354"/>
      <c r="D538" s="354"/>
      <c r="E538" s="355"/>
      <c r="F538" s="353"/>
      <c r="G538" s="353"/>
    </row>
    <row r="539" spans="1:7" x14ac:dyDescent="0.35">
      <c r="A539" s="353" t="s">
        <v>698</v>
      </c>
      <c r="B539" s="361">
        <v>7.5</v>
      </c>
      <c r="C539" s="354"/>
      <c r="D539" s="354"/>
      <c r="E539" s="355"/>
      <c r="F539" s="353"/>
      <c r="G539" s="353"/>
    </row>
    <row r="540" spans="1:7" x14ac:dyDescent="0.35">
      <c r="A540" s="353" t="s">
        <v>698</v>
      </c>
      <c r="B540" s="361">
        <v>7.5</v>
      </c>
      <c r="C540" s="354"/>
      <c r="D540" s="354"/>
      <c r="E540" s="355"/>
      <c r="F540" s="353"/>
      <c r="G540" s="353"/>
    </row>
    <row r="541" spans="1:7" x14ac:dyDescent="0.35">
      <c r="A541" s="353" t="s">
        <v>698</v>
      </c>
      <c r="B541" s="361">
        <v>7.5</v>
      </c>
      <c r="C541" s="354"/>
      <c r="D541" s="354"/>
      <c r="E541" s="355"/>
      <c r="F541" s="353"/>
      <c r="G541" s="353"/>
    </row>
    <row r="542" spans="1:7" x14ac:dyDescent="0.35">
      <c r="A542" s="353" t="s">
        <v>698</v>
      </c>
      <c r="B542" s="361">
        <v>7.5</v>
      </c>
      <c r="C542" s="354"/>
      <c r="D542" s="354"/>
      <c r="E542" s="355"/>
      <c r="F542" s="353"/>
      <c r="G542" s="353"/>
    </row>
    <row r="543" spans="1:7" x14ac:dyDescent="0.35">
      <c r="A543" s="353" t="s">
        <v>104</v>
      </c>
      <c r="B543" s="361">
        <v>11.46</v>
      </c>
      <c r="C543" s="354"/>
      <c r="D543" s="354"/>
      <c r="E543" s="355"/>
      <c r="F543" s="353"/>
      <c r="G543" s="353"/>
    </row>
    <row r="544" spans="1:7" x14ac:dyDescent="0.35">
      <c r="A544" s="353" t="s">
        <v>104</v>
      </c>
      <c r="B544" s="361">
        <v>11.46</v>
      </c>
      <c r="C544" s="354"/>
      <c r="D544" s="354"/>
      <c r="E544" s="355"/>
      <c r="F544" s="353"/>
      <c r="G544" s="353"/>
    </row>
    <row r="545" spans="1:7" x14ac:dyDescent="0.35">
      <c r="A545" s="353" t="s">
        <v>104</v>
      </c>
      <c r="B545" s="361">
        <v>11.46</v>
      </c>
      <c r="C545" s="354"/>
      <c r="D545" s="354"/>
      <c r="E545" s="355"/>
      <c r="F545" s="353"/>
      <c r="G545" s="353"/>
    </row>
    <row r="546" spans="1:7" x14ac:dyDescent="0.35">
      <c r="A546" s="353" t="s">
        <v>104</v>
      </c>
      <c r="B546" s="361">
        <v>11.46</v>
      </c>
      <c r="C546" s="354"/>
      <c r="D546" s="354"/>
      <c r="E546" s="355"/>
      <c r="F546" s="353"/>
      <c r="G546" s="353"/>
    </row>
    <row r="547" spans="1:7" x14ac:dyDescent="0.35">
      <c r="A547" s="353" t="s">
        <v>104</v>
      </c>
      <c r="B547" s="361">
        <v>11.46</v>
      </c>
      <c r="C547" s="354"/>
      <c r="D547" s="354"/>
      <c r="E547" s="355"/>
      <c r="F547" s="353"/>
      <c r="G547" s="353"/>
    </row>
    <row r="548" spans="1:7" x14ac:dyDescent="0.35">
      <c r="A548" s="353" t="s">
        <v>104</v>
      </c>
      <c r="B548" s="361">
        <v>11.46</v>
      </c>
      <c r="C548" s="354"/>
      <c r="D548" s="354"/>
      <c r="E548" s="355"/>
      <c r="F548" s="353"/>
      <c r="G548" s="353"/>
    </row>
    <row r="549" spans="1:7" x14ac:dyDescent="0.35">
      <c r="A549" s="353" t="s">
        <v>104</v>
      </c>
      <c r="B549" s="361">
        <v>11.46</v>
      </c>
      <c r="C549" s="354"/>
      <c r="D549" s="354"/>
      <c r="E549" s="355"/>
      <c r="F549" s="353"/>
      <c r="G549" s="353"/>
    </row>
    <row r="550" spans="1:7" x14ac:dyDescent="0.35">
      <c r="A550" s="353" t="s">
        <v>94</v>
      </c>
      <c r="B550" s="361">
        <v>11.42</v>
      </c>
      <c r="C550" s="354"/>
      <c r="D550" s="354"/>
      <c r="E550" s="355"/>
      <c r="F550" s="353"/>
      <c r="G550" s="353"/>
    </row>
    <row r="551" spans="1:7" x14ac:dyDescent="0.35">
      <c r="A551" s="353" t="s">
        <v>94</v>
      </c>
      <c r="B551" s="361">
        <v>11.42</v>
      </c>
      <c r="C551" s="354"/>
      <c r="D551" s="354"/>
      <c r="E551" s="355"/>
      <c r="F551" s="353"/>
      <c r="G551" s="353"/>
    </row>
    <row r="552" spans="1:7" x14ac:dyDescent="0.35">
      <c r="A552" s="353" t="s">
        <v>94</v>
      </c>
      <c r="B552" s="361">
        <v>11.42</v>
      </c>
      <c r="C552" s="354"/>
      <c r="D552" s="354"/>
      <c r="E552" s="355"/>
      <c r="F552" s="353"/>
      <c r="G552" s="353"/>
    </row>
    <row r="553" spans="1:7" x14ac:dyDescent="0.35">
      <c r="A553" s="353" t="s">
        <v>94</v>
      </c>
      <c r="B553" s="361">
        <v>11.42</v>
      </c>
      <c r="C553" s="354"/>
      <c r="D553" s="354"/>
      <c r="E553" s="355"/>
      <c r="F553" s="353"/>
      <c r="G553" s="353"/>
    </row>
    <row r="554" spans="1:7" x14ac:dyDescent="0.35">
      <c r="A554" s="353" t="s">
        <v>94</v>
      </c>
      <c r="B554" s="361">
        <v>11.42</v>
      </c>
      <c r="C554" s="354"/>
      <c r="D554" s="354"/>
      <c r="E554" s="355"/>
      <c r="F554" s="353"/>
      <c r="G554" s="353"/>
    </row>
    <row r="555" spans="1:7" x14ac:dyDescent="0.35">
      <c r="A555" s="353" t="s">
        <v>94</v>
      </c>
      <c r="B555" s="361">
        <v>11.42</v>
      </c>
      <c r="C555" s="354"/>
      <c r="D555" s="354"/>
      <c r="E555" s="355"/>
      <c r="F555" s="353"/>
      <c r="G555" s="353"/>
    </row>
    <row r="556" spans="1:7" x14ac:dyDescent="0.35">
      <c r="A556" s="353" t="s">
        <v>94</v>
      </c>
      <c r="B556" s="361">
        <v>11.42</v>
      </c>
      <c r="C556" s="354"/>
      <c r="D556" s="354"/>
      <c r="E556" s="355"/>
      <c r="F556" s="353"/>
      <c r="G556" s="353"/>
    </row>
    <row r="557" spans="1:7" x14ac:dyDescent="0.35">
      <c r="A557" s="353" t="s">
        <v>342</v>
      </c>
      <c r="B557" s="361">
        <v>15.9</v>
      </c>
      <c r="C557" s="354"/>
      <c r="D557" s="354"/>
      <c r="E557" s="355"/>
      <c r="F557" s="353"/>
      <c r="G557" s="353"/>
    </row>
    <row r="558" spans="1:7" x14ac:dyDescent="0.35">
      <c r="A558" s="353" t="s">
        <v>342</v>
      </c>
      <c r="B558" s="361">
        <v>15.9</v>
      </c>
      <c r="C558" s="354"/>
      <c r="D558" s="354"/>
      <c r="E558" s="355"/>
      <c r="F558" s="353"/>
      <c r="G558" s="353"/>
    </row>
    <row r="559" spans="1:7" x14ac:dyDescent="0.35">
      <c r="A559" s="353" t="s">
        <v>342</v>
      </c>
      <c r="B559" s="361">
        <v>15.9</v>
      </c>
      <c r="C559" s="354"/>
      <c r="D559" s="354"/>
      <c r="E559" s="355"/>
      <c r="F559" s="353"/>
      <c r="G559" s="353"/>
    </row>
    <row r="560" spans="1:7" x14ac:dyDescent="0.35">
      <c r="A560" s="353" t="s">
        <v>342</v>
      </c>
      <c r="B560" s="361">
        <v>15.9</v>
      </c>
      <c r="C560" s="354"/>
      <c r="D560" s="354"/>
      <c r="E560" s="355"/>
      <c r="F560" s="353"/>
      <c r="G560" s="353"/>
    </row>
    <row r="561" spans="1:7" x14ac:dyDescent="0.35">
      <c r="A561" s="353" t="s">
        <v>342</v>
      </c>
      <c r="B561" s="361">
        <v>15.9</v>
      </c>
      <c r="C561" s="354"/>
      <c r="D561" s="354"/>
      <c r="E561" s="355"/>
      <c r="F561" s="353"/>
      <c r="G561" s="353"/>
    </row>
    <row r="562" spans="1:7" x14ac:dyDescent="0.35">
      <c r="A562" s="353" t="s">
        <v>342</v>
      </c>
      <c r="B562" s="361">
        <v>15.9</v>
      </c>
      <c r="C562" s="354"/>
      <c r="D562" s="354"/>
      <c r="E562" s="355"/>
      <c r="F562" s="353"/>
      <c r="G562" s="353"/>
    </row>
    <row r="563" spans="1:7" x14ac:dyDescent="0.35">
      <c r="A563" s="353" t="s">
        <v>342</v>
      </c>
      <c r="B563" s="361">
        <v>15.9</v>
      </c>
      <c r="C563" s="354"/>
      <c r="D563" s="354"/>
      <c r="E563" s="355"/>
      <c r="F563" s="353"/>
      <c r="G563" s="353"/>
    </row>
    <row r="564" spans="1:7" x14ac:dyDescent="0.35">
      <c r="A564" s="353" t="s">
        <v>334</v>
      </c>
      <c r="B564" s="361">
        <v>15.9</v>
      </c>
      <c r="C564" s="354"/>
      <c r="D564" s="354"/>
      <c r="E564" s="355"/>
      <c r="F564" s="353"/>
      <c r="G564" s="353"/>
    </row>
    <row r="565" spans="1:7" x14ac:dyDescent="0.35">
      <c r="A565" s="353" t="s">
        <v>334</v>
      </c>
      <c r="B565" s="361">
        <v>15.9</v>
      </c>
      <c r="C565" s="354"/>
      <c r="D565" s="354"/>
      <c r="E565" s="355"/>
      <c r="F565" s="353"/>
      <c r="G565" s="353"/>
    </row>
    <row r="566" spans="1:7" x14ac:dyDescent="0.35">
      <c r="A566" s="353" t="s">
        <v>334</v>
      </c>
      <c r="B566" s="361">
        <v>15.9</v>
      </c>
      <c r="C566" s="354"/>
      <c r="D566" s="354"/>
      <c r="E566" s="355"/>
      <c r="F566" s="353"/>
      <c r="G566" s="353"/>
    </row>
    <row r="567" spans="1:7" x14ac:dyDescent="0.35">
      <c r="A567" s="353" t="s">
        <v>334</v>
      </c>
      <c r="B567" s="361">
        <v>15.9</v>
      </c>
      <c r="C567" s="354"/>
      <c r="D567" s="354"/>
      <c r="E567" s="355"/>
      <c r="F567" s="353"/>
      <c r="G567" s="353"/>
    </row>
    <row r="568" spans="1:7" x14ac:dyDescent="0.35">
      <c r="A568" s="353" t="s">
        <v>334</v>
      </c>
      <c r="B568" s="361">
        <v>15.9</v>
      </c>
      <c r="C568" s="354"/>
      <c r="D568" s="354"/>
      <c r="E568" s="355"/>
      <c r="F568" s="353"/>
      <c r="G568" s="353"/>
    </row>
    <row r="569" spans="1:7" x14ac:dyDescent="0.35">
      <c r="A569" s="353" t="s">
        <v>334</v>
      </c>
      <c r="B569" s="361">
        <v>15.9</v>
      </c>
      <c r="C569" s="354"/>
      <c r="D569" s="354"/>
      <c r="E569" s="355"/>
      <c r="F569" s="353"/>
      <c r="G569" s="353"/>
    </row>
    <row r="570" spans="1:7" x14ac:dyDescent="0.35">
      <c r="A570" s="353" t="s">
        <v>334</v>
      </c>
      <c r="B570" s="361">
        <v>15.9</v>
      </c>
      <c r="C570" s="354"/>
      <c r="D570" s="354"/>
      <c r="E570" s="355"/>
      <c r="F570" s="353"/>
      <c r="G570" s="353"/>
    </row>
    <row r="571" spans="1:7" x14ac:dyDescent="0.35">
      <c r="A571" s="353" t="s">
        <v>375</v>
      </c>
      <c r="B571" s="361">
        <v>15.9</v>
      </c>
      <c r="C571" s="354"/>
      <c r="D571" s="354"/>
      <c r="E571" s="355"/>
      <c r="F571" s="353"/>
      <c r="G571" s="353"/>
    </row>
    <row r="572" spans="1:7" x14ac:dyDescent="0.35">
      <c r="A572" s="353" t="s">
        <v>375</v>
      </c>
      <c r="B572" s="361">
        <v>15.9</v>
      </c>
      <c r="C572" s="354"/>
      <c r="D572" s="354"/>
      <c r="E572" s="355"/>
      <c r="F572" s="353"/>
      <c r="G572" s="353"/>
    </row>
    <row r="573" spans="1:7" x14ac:dyDescent="0.35">
      <c r="A573" s="353" t="s">
        <v>375</v>
      </c>
      <c r="B573" s="361">
        <v>15.9</v>
      </c>
      <c r="C573" s="354"/>
      <c r="D573" s="354"/>
      <c r="E573" s="355"/>
      <c r="F573" s="353"/>
      <c r="G573" s="353"/>
    </row>
    <row r="574" spans="1:7" x14ac:dyDescent="0.35">
      <c r="A574" s="353" t="s">
        <v>375</v>
      </c>
      <c r="B574" s="361">
        <v>15.9</v>
      </c>
      <c r="C574" s="354"/>
      <c r="D574" s="354"/>
      <c r="E574" s="355"/>
      <c r="F574" s="353"/>
      <c r="G574" s="353"/>
    </row>
    <row r="575" spans="1:7" x14ac:dyDescent="0.35">
      <c r="A575" s="353" t="s">
        <v>375</v>
      </c>
      <c r="B575" s="361">
        <v>15.9</v>
      </c>
      <c r="C575" s="354"/>
      <c r="D575" s="354"/>
      <c r="E575" s="355"/>
      <c r="F575" s="353"/>
      <c r="G575" s="353"/>
    </row>
    <row r="576" spans="1:7" x14ac:dyDescent="0.35">
      <c r="A576" s="353" t="s">
        <v>375</v>
      </c>
      <c r="B576" s="361">
        <v>15.9</v>
      </c>
      <c r="C576" s="354"/>
      <c r="D576" s="354"/>
      <c r="E576" s="355"/>
      <c r="F576" s="353"/>
      <c r="G576" s="353"/>
    </row>
    <row r="577" spans="1:7" x14ac:dyDescent="0.35">
      <c r="A577" s="353" t="s">
        <v>592</v>
      </c>
      <c r="B577" s="361">
        <v>11.29</v>
      </c>
      <c r="C577" s="354"/>
      <c r="D577" s="354"/>
      <c r="E577" s="355"/>
      <c r="F577" s="353"/>
      <c r="G577" s="353"/>
    </row>
    <row r="578" spans="1:7" x14ac:dyDescent="0.35">
      <c r="A578" s="353" t="s">
        <v>592</v>
      </c>
      <c r="B578" s="361">
        <v>11.29</v>
      </c>
      <c r="C578" s="354"/>
      <c r="D578" s="354"/>
      <c r="E578" s="355"/>
      <c r="F578" s="353"/>
      <c r="G578" s="353"/>
    </row>
    <row r="579" spans="1:7" x14ac:dyDescent="0.35">
      <c r="A579" s="353" t="s">
        <v>592</v>
      </c>
      <c r="B579" s="361">
        <v>11.29</v>
      </c>
      <c r="C579" s="354"/>
      <c r="D579" s="354"/>
      <c r="E579" s="355"/>
      <c r="F579" s="353"/>
      <c r="G579" s="353"/>
    </row>
    <row r="580" spans="1:7" x14ac:dyDescent="0.35">
      <c r="A580" s="353" t="s">
        <v>592</v>
      </c>
      <c r="B580" s="361">
        <v>11.29</v>
      </c>
      <c r="C580" s="354"/>
      <c r="D580" s="354"/>
      <c r="E580" s="355"/>
      <c r="F580" s="353"/>
      <c r="G580" s="353"/>
    </row>
    <row r="581" spans="1:7" x14ac:dyDescent="0.35">
      <c r="A581" s="353" t="s">
        <v>592</v>
      </c>
      <c r="B581" s="361">
        <v>11.29</v>
      </c>
      <c r="C581" s="354"/>
      <c r="D581" s="354"/>
      <c r="E581" s="355"/>
      <c r="F581" s="353"/>
      <c r="G581" s="353"/>
    </row>
    <row r="582" spans="1:7" x14ac:dyDescent="0.35">
      <c r="A582" s="353" t="s">
        <v>592</v>
      </c>
      <c r="B582" s="361">
        <v>11.29</v>
      </c>
      <c r="C582" s="354"/>
      <c r="D582" s="354"/>
      <c r="E582" s="355"/>
      <c r="F582" s="353"/>
      <c r="G582" s="353"/>
    </row>
    <row r="583" spans="1:7" x14ac:dyDescent="0.35">
      <c r="A583" s="353" t="s">
        <v>592</v>
      </c>
      <c r="B583" s="361">
        <v>11.29</v>
      </c>
      <c r="C583" s="354"/>
      <c r="D583" s="354"/>
      <c r="E583" s="355"/>
      <c r="F583" s="353"/>
      <c r="G583" s="353"/>
    </row>
    <row r="584" spans="1:7" x14ac:dyDescent="0.35">
      <c r="A584" s="353" t="s">
        <v>2078</v>
      </c>
      <c r="B584" s="361">
        <v>15.9</v>
      </c>
      <c r="C584" s="354"/>
      <c r="D584" s="354"/>
      <c r="E584" s="355"/>
      <c r="F584" s="353"/>
      <c r="G584" s="353"/>
    </row>
    <row r="585" spans="1:7" x14ac:dyDescent="0.35">
      <c r="A585" s="353" t="s">
        <v>2078</v>
      </c>
      <c r="B585" s="361">
        <v>15.9</v>
      </c>
      <c r="C585" s="354"/>
      <c r="D585" s="354"/>
      <c r="E585" s="355"/>
      <c r="F585" s="353"/>
      <c r="G585" s="353"/>
    </row>
    <row r="586" spans="1:7" x14ac:dyDescent="0.35">
      <c r="A586" s="353" t="s">
        <v>2078</v>
      </c>
      <c r="B586" s="361">
        <v>15.9</v>
      </c>
      <c r="C586" s="354"/>
      <c r="D586" s="354"/>
      <c r="E586" s="355"/>
      <c r="F586" s="353"/>
      <c r="G586" s="353"/>
    </row>
    <row r="587" spans="1:7" x14ac:dyDescent="0.35">
      <c r="A587" s="353" t="s">
        <v>2078</v>
      </c>
      <c r="B587" s="361">
        <v>15.9</v>
      </c>
      <c r="C587" s="354"/>
      <c r="D587" s="354"/>
      <c r="E587" s="355"/>
      <c r="F587" s="353"/>
      <c r="G587" s="353"/>
    </row>
    <row r="588" spans="1:7" x14ac:dyDescent="0.35">
      <c r="A588" s="353" t="s">
        <v>2078</v>
      </c>
      <c r="B588" s="361">
        <v>15.9</v>
      </c>
      <c r="C588" s="354"/>
      <c r="D588" s="354"/>
      <c r="E588" s="355"/>
      <c r="F588" s="353"/>
      <c r="G588" s="353"/>
    </row>
    <row r="589" spans="1:7" x14ac:dyDescent="0.35">
      <c r="A589" s="353" t="s">
        <v>2078</v>
      </c>
      <c r="B589" s="361">
        <v>15.9</v>
      </c>
      <c r="C589" s="354"/>
      <c r="D589" s="354"/>
      <c r="E589" s="355"/>
      <c r="F589" s="353"/>
      <c r="G589" s="353"/>
    </row>
    <row r="590" spans="1:7" x14ac:dyDescent="0.35">
      <c r="A590" s="353" t="s">
        <v>2078</v>
      </c>
      <c r="B590" s="361">
        <v>15.9</v>
      </c>
      <c r="C590" s="354"/>
      <c r="D590" s="354"/>
      <c r="E590" s="355"/>
      <c r="F590" s="353"/>
      <c r="G590" s="353"/>
    </row>
    <row r="591" spans="1:7" x14ac:dyDescent="0.35">
      <c r="A591" s="353" t="s">
        <v>195</v>
      </c>
      <c r="B591" s="361">
        <v>10.73</v>
      </c>
      <c r="C591" s="354"/>
      <c r="D591" s="354"/>
      <c r="E591" s="355"/>
      <c r="F591" s="353"/>
      <c r="G591" s="353"/>
    </row>
    <row r="592" spans="1:7" x14ac:dyDescent="0.35">
      <c r="A592" s="353" t="s">
        <v>195</v>
      </c>
      <c r="B592" s="361">
        <v>10.73</v>
      </c>
      <c r="C592" s="354"/>
      <c r="D592" s="354"/>
      <c r="E592" s="355"/>
      <c r="F592" s="353"/>
      <c r="G592" s="353"/>
    </row>
    <row r="593" spans="1:7" x14ac:dyDescent="0.35">
      <c r="A593" s="353" t="s">
        <v>195</v>
      </c>
      <c r="B593" s="361">
        <v>10.73</v>
      </c>
      <c r="C593" s="354"/>
      <c r="D593" s="354"/>
      <c r="E593" s="355"/>
      <c r="F593" s="353"/>
      <c r="G593" s="353"/>
    </row>
    <row r="594" spans="1:7" x14ac:dyDescent="0.35">
      <c r="A594" s="353" t="s">
        <v>195</v>
      </c>
      <c r="B594" s="361">
        <v>10.73</v>
      </c>
      <c r="C594" s="354"/>
      <c r="D594" s="354"/>
      <c r="E594" s="355"/>
      <c r="F594" s="353"/>
      <c r="G594" s="353"/>
    </row>
    <row r="595" spans="1:7" x14ac:dyDescent="0.35">
      <c r="A595" s="353" t="s">
        <v>195</v>
      </c>
      <c r="B595" s="361">
        <v>10.73</v>
      </c>
      <c r="C595" s="354"/>
      <c r="D595" s="354"/>
      <c r="E595" s="355"/>
      <c r="F595" s="353"/>
      <c r="G595" s="353"/>
    </row>
    <row r="596" spans="1:7" x14ac:dyDescent="0.35">
      <c r="A596" s="353" t="s">
        <v>195</v>
      </c>
      <c r="B596" s="361">
        <v>10.73</v>
      </c>
      <c r="C596" s="354"/>
      <c r="D596" s="354"/>
      <c r="E596" s="355"/>
      <c r="F596" s="353"/>
      <c r="G596" s="353"/>
    </row>
    <row r="597" spans="1:7" x14ac:dyDescent="0.35">
      <c r="A597" s="353" t="s">
        <v>195</v>
      </c>
      <c r="B597" s="361">
        <v>10.73</v>
      </c>
      <c r="C597" s="354"/>
      <c r="D597" s="354"/>
      <c r="E597" s="355"/>
      <c r="F597" s="353"/>
      <c r="G597" s="353"/>
    </row>
    <row r="598" spans="1:7" x14ac:dyDescent="0.35">
      <c r="A598" s="353" t="s">
        <v>2079</v>
      </c>
      <c r="B598" s="361">
        <v>10.73</v>
      </c>
      <c r="C598" s="354"/>
      <c r="D598" s="354"/>
      <c r="E598" s="355"/>
      <c r="F598" s="353"/>
      <c r="G598" s="353"/>
    </row>
    <row r="599" spans="1:7" x14ac:dyDescent="0.35">
      <c r="A599" s="353" t="s">
        <v>2079</v>
      </c>
      <c r="B599" s="361">
        <v>10.73</v>
      </c>
      <c r="C599" s="354"/>
      <c r="D599" s="354"/>
      <c r="E599" s="355"/>
      <c r="F599" s="353"/>
      <c r="G599" s="353"/>
    </row>
    <row r="600" spans="1:7" x14ac:dyDescent="0.35">
      <c r="A600" s="353" t="s">
        <v>2079</v>
      </c>
      <c r="B600" s="361">
        <v>10.73</v>
      </c>
      <c r="C600" s="354"/>
      <c r="D600" s="354"/>
      <c r="E600" s="355"/>
      <c r="F600" s="353"/>
      <c r="G600" s="353"/>
    </row>
    <row r="601" spans="1:7" x14ac:dyDescent="0.35">
      <c r="A601" s="353" t="s">
        <v>2079</v>
      </c>
      <c r="B601" s="361">
        <v>10.73</v>
      </c>
      <c r="C601" s="354"/>
      <c r="D601" s="354"/>
      <c r="E601" s="355"/>
      <c r="F601" s="353"/>
      <c r="G601" s="353"/>
    </row>
    <row r="602" spans="1:7" x14ac:dyDescent="0.35">
      <c r="A602" s="353" t="s">
        <v>2079</v>
      </c>
      <c r="B602" s="361">
        <v>10.73</v>
      </c>
      <c r="C602" s="354"/>
      <c r="D602" s="354"/>
      <c r="E602" s="355"/>
      <c r="F602" s="353"/>
      <c r="G602" s="353"/>
    </row>
    <row r="603" spans="1:7" x14ac:dyDescent="0.35">
      <c r="A603" s="353" t="s">
        <v>2079</v>
      </c>
      <c r="B603" s="361">
        <v>10.73</v>
      </c>
      <c r="C603" s="354"/>
      <c r="D603" s="354"/>
      <c r="E603" s="355"/>
      <c r="F603" s="353"/>
      <c r="G603" s="353"/>
    </row>
    <row r="604" spans="1:7" x14ac:dyDescent="0.35">
      <c r="A604" s="353" t="s">
        <v>2079</v>
      </c>
      <c r="B604" s="361">
        <v>10.73</v>
      </c>
      <c r="C604" s="354"/>
      <c r="D604" s="354"/>
      <c r="E604" s="355"/>
      <c r="F604" s="353"/>
      <c r="G604" s="353"/>
    </row>
    <row r="605" spans="1:7" x14ac:dyDescent="0.35">
      <c r="A605" s="353" t="s">
        <v>196</v>
      </c>
      <c r="B605" s="361">
        <v>10.73</v>
      </c>
      <c r="C605" s="354"/>
      <c r="D605" s="354"/>
      <c r="E605" s="355"/>
      <c r="F605" s="353"/>
      <c r="G605" s="353"/>
    </row>
    <row r="606" spans="1:7" x14ac:dyDescent="0.35">
      <c r="A606" s="353" t="s">
        <v>196</v>
      </c>
      <c r="B606" s="361">
        <v>10.73</v>
      </c>
      <c r="C606" s="354"/>
      <c r="D606" s="354"/>
      <c r="E606" s="355"/>
      <c r="F606" s="353"/>
      <c r="G606" s="353"/>
    </row>
    <row r="607" spans="1:7" x14ac:dyDescent="0.35">
      <c r="A607" s="353" t="s">
        <v>196</v>
      </c>
      <c r="B607" s="361">
        <v>10.73</v>
      </c>
      <c r="C607" s="354"/>
      <c r="D607" s="354"/>
      <c r="E607" s="355"/>
      <c r="F607" s="353"/>
      <c r="G607" s="353"/>
    </row>
    <row r="608" spans="1:7" x14ac:dyDescent="0.35">
      <c r="A608" s="353" t="s">
        <v>196</v>
      </c>
      <c r="B608" s="361">
        <v>10.73</v>
      </c>
      <c r="C608" s="354"/>
      <c r="D608" s="354"/>
      <c r="E608" s="355"/>
      <c r="F608" s="353"/>
      <c r="G608" s="353"/>
    </row>
    <row r="609" spans="1:7" x14ac:dyDescent="0.35">
      <c r="A609" s="353" t="s">
        <v>196</v>
      </c>
      <c r="B609" s="361">
        <v>10.73</v>
      </c>
      <c r="C609" s="354"/>
      <c r="D609" s="354"/>
      <c r="E609" s="355"/>
      <c r="F609" s="353"/>
      <c r="G609" s="353"/>
    </row>
    <row r="610" spans="1:7" x14ac:dyDescent="0.35">
      <c r="A610" s="353" t="s">
        <v>196</v>
      </c>
      <c r="B610" s="361">
        <v>10.73</v>
      </c>
      <c r="C610" s="354"/>
      <c r="D610" s="354"/>
      <c r="E610" s="355"/>
      <c r="F610" s="353"/>
      <c r="G610" s="353"/>
    </row>
    <row r="611" spans="1:7" x14ac:dyDescent="0.35">
      <c r="A611" s="353" t="s">
        <v>593</v>
      </c>
      <c r="B611" s="361">
        <v>10.73</v>
      </c>
      <c r="C611" s="354"/>
      <c r="D611" s="354"/>
      <c r="E611" s="355"/>
      <c r="F611" s="353"/>
      <c r="G611" s="353"/>
    </row>
    <row r="612" spans="1:7" x14ac:dyDescent="0.35">
      <c r="A612" s="353" t="s">
        <v>593</v>
      </c>
      <c r="B612" s="361">
        <v>10.73</v>
      </c>
      <c r="C612" s="354"/>
      <c r="D612" s="354"/>
      <c r="E612" s="355"/>
      <c r="F612" s="353"/>
      <c r="G612" s="353"/>
    </row>
    <row r="613" spans="1:7" x14ac:dyDescent="0.35">
      <c r="A613" s="353" t="s">
        <v>593</v>
      </c>
      <c r="B613" s="361">
        <v>10.73</v>
      </c>
      <c r="C613" s="354"/>
      <c r="D613" s="354"/>
      <c r="E613" s="355"/>
      <c r="F613" s="353"/>
      <c r="G613" s="353"/>
    </row>
    <row r="614" spans="1:7" x14ac:dyDescent="0.35">
      <c r="A614" s="353" t="s">
        <v>593</v>
      </c>
      <c r="B614" s="361">
        <v>10.73</v>
      </c>
      <c r="C614" s="354"/>
      <c r="D614" s="354"/>
      <c r="E614" s="355"/>
      <c r="F614" s="353"/>
      <c r="G614" s="353"/>
    </row>
    <row r="615" spans="1:7" x14ac:dyDescent="0.35">
      <c r="A615" s="353" t="s">
        <v>593</v>
      </c>
      <c r="B615" s="361">
        <v>10.73</v>
      </c>
      <c r="C615" s="354"/>
      <c r="D615" s="354"/>
      <c r="E615" s="355"/>
      <c r="F615" s="353"/>
      <c r="G615" s="353"/>
    </row>
    <row r="616" spans="1:7" x14ac:dyDescent="0.35">
      <c r="A616" s="353" t="s">
        <v>593</v>
      </c>
      <c r="B616" s="361">
        <v>10.73</v>
      </c>
      <c r="C616" s="354"/>
      <c r="D616" s="354"/>
      <c r="E616" s="355"/>
      <c r="F616" s="353"/>
      <c r="G616" s="353"/>
    </row>
    <row r="617" spans="1:7" x14ac:dyDescent="0.35">
      <c r="A617" s="353" t="s">
        <v>593</v>
      </c>
      <c r="B617" s="361">
        <v>10.73</v>
      </c>
      <c r="C617" s="354"/>
      <c r="D617" s="354"/>
      <c r="E617" s="355"/>
      <c r="F617" s="353"/>
      <c r="G617" s="353"/>
    </row>
    <row r="618" spans="1:7" x14ac:dyDescent="0.35">
      <c r="A618" s="353" t="s">
        <v>2080</v>
      </c>
      <c r="B618" s="361">
        <v>10.73</v>
      </c>
      <c r="C618" s="354"/>
      <c r="D618" s="354"/>
      <c r="E618" s="355"/>
      <c r="F618" s="353"/>
      <c r="G618" s="353"/>
    </row>
    <row r="619" spans="1:7" x14ac:dyDescent="0.35">
      <c r="A619" s="353" t="s">
        <v>2080</v>
      </c>
      <c r="B619" s="361">
        <v>10.73</v>
      </c>
      <c r="C619" s="354"/>
      <c r="D619" s="354"/>
      <c r="E619" s="355"/>
      <c r="F619" s="353"/>
      <c r="G619" s="353"/>
    </row>
    <row r="620" spans="1:7" x14ac:dyDescent="0.35">
      <c r="A620" s="353" t="s">
        <v>2080</v>
      </c>
      <c r="B620" s="361">
        <v>10.73</v>
      </c>
      <c r="C620" s="354"/>
      <c r="D620" s="354"/>
      <c r="E620" s="355"/>
      <c r="F620" s="353"/>
      <c r="G620" s="353"/>
    </row>
    <row r="621" spans="1:7" x14ac:dyDescent="0.35">
      <c r="A621" s="353" t="s">
        <v>2080</v>
      </c>
      <c r="B621" s="361">
        <v>10.73</v>
      </c>
      <c r="C621" s="354"/>
      <c r="D621" s="354"/>
      <c r="E621" s="355"/>
      <c r="F621" s="353"/>
      <c r="G621" s="353"/>
    </row>
    <row r="622" spans="1:7" x14ac:dyDescent="0.35">
      <c r="A622" s="353" t="s">
        <v>2080</v>
      </c>
      <c r="B622" s="361">
        <v>10.73</v>
      </c>
      <c r="C622" s="354"/>
      <c r="D622" s="354"/>
      <c r="E622" s="355"/>
      <c r="F622" s="353"/>
      <c r="G622" s="353"/>
    </row>
    <row r="623" spans="1:7" x14ac:dyDescent="0.35">
      <c r="A623" s="353" t="s">
        <v>2080</v>
      </c>
      <c r="B623" s="361">
        <v>10.73</v>
      </c>
      <c r="C623" s="354"/>
      <c r="D623" s="354"/>
      <c r="E623" s="355"/>
      <c r="F623" s="353"/>
      <c r="G623" s="353"/>
    </row>
    <row r="624" spans="1:7" x14ac:dyDescent="0.35">
      <c r="A624" s="353" t="s">
        <v>2080</v>
      </c>
      <c r="B624" s="361">
        <v>10.73</v>
      </c>
      <c r="C624" s="354"/>
      <c r="D624" s="354"/>
      <c r="E624" s="355"/>
      <c r="F624" s="353"/>
      <c r="G624" s="353"/>
    </row>
    <row r="625" spans="1:7" x14ac:dyDescent="0.35">
      <c r="A625" s="353" t="s">
        <v>197</v>
      </c>
      <c r="B625" s="361">
        <v>10.73</v>
      </c>
      <c r="C625" s="354"/>
      <c r="D625" s="354"/>
      <c r="E625" s="355"/>
      <c r="F625" s="353"/>
      <c r="G625" s="353"/>
    </row>
    <row r="626" spans="1:7" x14ac:dyDescent="0.35">
      <c r="A626" s="353" t="s">
        <v>197</v>
      </c>
      <c r="B626" s="361">
        <v>10.73</v>
      </c>
      <c r="C626" s="354"/>
      <c r="D626" s="354"/>
      <c r="E626" s="355"/>
      <c r="F626" s="353"/>
      <c r="G626" s="353"/>
    </row>
    <row r="627" spans="1:7" x14ac:dyDescent="0.35">
      <c r="A627" s="353" t="s">
        <v>197</v>
      </c>
      <c r="B627" s="361">
        <v>10.73</v>
      </c>
      <c r="C627" s="354"/>
      <c r="D627" s="354"/>
      <c r="E627" s="355"/>
      <c r="F627" s="353"/>
      <c r="G627" s="353"/>
    </row>
    <row r="628" spans="1:7" x14ac:dyDescent="0.35">
      <c r="A628" s="353" t="s">
        <v>197</v>
      </c>
      <c r="B628" s="361">
        <v>10.73</v>
      </c>
      <c r="C628" s="354"/>
      <c r="D628" s="354"/>
      <c r="E628" s="355"/>
      <c r="F628" s="353"/>
      <c r="G628" s="353"/>
    </row>
    <row r="629" spans="1:7" x14ac:dyDescent="0.35">
      <c r="A629" s="353" t="s">
        <v>197</v>
      </c>
      <c r="B629" s="361">
        <v>10.73</v>
      </c>
      <c r="C629" s="354"/>
      <c r="D629" s="354"/>
      <c r="E629" s="355"/>
      <c r="F629" s="353"/>
      <c r="G629" s="353"/>
    </row>
    <row r="630" spans="1:7" x14ac:dyDescent="0.35">
      <c r="A630" s="353" t="s">
        <v>197</v>
      </c>
      <c r="B630" s="361">
        <v>10.73</v>
      </c>
      <c r="C630" s="354"/>
      <c r="D630" s="354"/>
      <c r="E630" s="355"/>
      <c r="F630" s="353"/>
      <c r="G630" s="353"/>
    </row>
    <row r="631" spans="1:7" x14ac:dyDescent="0.35">
      <c r="A631" s="353" t="s">
        <v>197</v>
      </c>
      <c r="B631" s="361">
        <v>10.73</v>
      </c>
      <c r="C631" s="354"/>
      <c r="D631" s="354"/>
      <c r="E631" s="355"/>
      <c r="F631" s="353"/>
      <c r="G631" s="353"/>
    </row>
    <row r="632" spans="1:7" x14ac:dyDescent="0.35">
      <c r="A632" s="353" t="s">
        <v>198</v>
      </c>
      <c r="B632" s="361">
        <v>10.73</v>
      </c>
      <c r="C632" s="354"/>
      <c r="D632" s="354"/>
      <c r="E632" s="355"/>
      <c r="F632" s="353"/>
      <c r="G632" s="353"/>
    </row>
    <row r="633" spans="1:7" x14ac:dyDescent="0.35">
      <c r="A633" s="353" t="s">
        <v>198</v>
      </c>
      <c r="B633" s="361">
        <v>10.73</v>
      </c>
      <c r="C633" s="354"/>
      <c r="D633" s="354"/>
      <c r="E633" s="355"/>
      <c r="F633" s="353"/>
      <c r="G633" s="353"/>
    </row>
    <row r="634" spans="1:7" x14ac:dyDescent="0.35">
      <c r="A634" s="353" t="s">
        <v>198</v>
      </c>
      <c r="B634" s="361">
        <v>10.73</v>
      </c>
      <c r="C634" s="354"/>
      <c r="D634" s="354"/>
      <c r="E634" s="355"/>
      <c r="F634" s="353"/>
      <c r="G634" s="353"/>
    </row>
    <row r="635" spans="1:7" x14ac:dyDescent="0.35">
      <c r="A635" s="353" t="s">
        <v>198</v>
      </c>
      <c r="B635" s="361">
        <v>10.73</v>
      </c>
      <c r="C635" s="354"/>
      <c r="D635" s="354"/>
      <c r="E635" s="355"/>
      <c r="F635" s="353"/>
      <c r="G635" s="353"/>
    </row>
    <row r="636" spans="1:7" x14ac:dyDescent="0.35">
      <c r="A636" s="353" t="s">
        <v>198</v>
      </c>
      <c r="B636" s="361">
        <v>10.73</v>
      </c>
      <c r="C636" s="354"/>
      <c r="D636" s="354"/>
      <c r="E636" s="355"/>
      <c r="F636" s="353"/>
      <c r="G636" s="353"/>
    </row>
    <row r="637" spans="1:7" x14ac:dyDescent="0.35">
      <c r="A637" s="353" t="s">
        <v>198</v>
      </c>
      <c r="B637" s="361">
        <v>10.73</v>
      </c>
      <c r="C637" s="354"/>
      <c r="D637" s="354"/>
      <c r="E637" s="355"/>
      <c r="F637" s="353"/>
      <c r="G637" s="353"/>
    </row>
    <row r="638" spans="1:7" x14ac:dyDescent="0.35">
      <c r="A638" s="353" t="s">
        <v>198</v>
      </c>
      <c r="B638" s="361">
        <v>10.73</v>
      </c>
      <c r="C638" s="354"/>
      <c r="D638" s="354"/>
      <c r="E638" s="355"/>
      <c r="F638" s="353"/>
      <c r="G638" s="353"/>
    </row>
    <row r="639" spans="1:7" x14ac:dyDescent="0.35">
      <c r="A639" s="353" t="s">
        <v>199</v>
      </c>
      <c r="B639" s="361">
        <v>10.73</v>
      </c>
      <c r="C639" s="354"/>
      <c r="D639" s="354"/>
      <c r="E639" s="355"/>
      <c r="F639" s="353"/>
      <c r="G639" s="353"/>
    </row>
    <row r="640" spans="1:7" x14ac:dyDescent="0.35">
      <c r="A640" s="353" t="s">
        <v>199</v>
      </c>
      <c r="B640" s="361">
        <v>10.73</v>
      </c>
      <c r="C640" s="354"/>
      <c r="D640" s="354"/>
      <c r="E640" s="355"/>
      <c r="F640" s="353"/>
      <c r="G640" s="353"/>
    </row>
    <row r="641" spans="1:7" x14ac:dyDescent="0.35">
      <c r="A641" s="353" t="s">
        <v>199</v>
      </c>
      <c r="B641" s="361">
        <v>10.73</v>
      </c>
      <c r="C641" s="354"/>
      <c r="D641" s="354"/>
      <c r="E641" s="355"/>
      <c r="F641" s="353"/>
      <c r="G641" s="353"/>
    </row>
    <row r="642" spans="1:7" x14ac:dyDescent="0.35">
      <c r="A642" s="353" t="s">
        <v>199</v>
      </c>
      <c r="B642" s="361">
        <v>10.73</v>
      </c>
      <c r="C642" s="354"/>
      <c r="D642" s="354"/>
      <c r="E642" s="355"/>
      <c r="F642" s="353"/>
      <c r="G642" s="353"/>
    </row>
    <row r="643" spans="1:7" x14ac:dyDescent="0.35">
      <c r="A643" s="353" t="s">
        <v>199</v>
      </c>
      <c r="B643" s="361">
        <v>10.73</v>
      </c>
      <c r="C643" s="354"/>
      <c r="D643" s="354"/>
      <c r="E643" s="355"/>
      <c r="F643" s="353"/>
      <c r="G643" s="353"/>
    </row>
    <row r="644" spans="1:7" x14ac:dyDescent="0.35">
      <c r="A644" s="353" t="s">
        <v>199</v>
      </c>
      <c r="B644" s="361">
        <v>10.73</v>
      </c>
      <c r="C644" s="354"/>
      <c r="D644" s="354"/>
      <c r="E644" s="355"/>
      <c r="F644" s="353"/>
      <c r="G644" s="353"/>
    </row>
    <row r="645" spans="1:7" x14ac:dyDescent="0.35">
      <c r="A645" s="353" t="s">
        <v>199</v>
      </c>
      <c r="B645" s="361">
        <v>10.73</v>
      </c>
      <c r="C645" s="354"/>
      <c r="D645" s="354"/>
      <c r="E645" s="355"/>
      <c r="F645" s="353"/>
      <c r="G645" s="353"/>
    </row>
    <row r="646" spans="1:7" x14ac:dyDescent="0.35">
      <c r="A646" s="353" t="s">
        <v>2081</v>
      </c>
      <c r="B646" s="361">
        <v>10.73</v>
      </c>
      <c r="C646" s="354"/>
      <c r="D646" s="354"/>
      <c r="E646" s="355"/>
      <c r="F646" s="353"/>
      <c r="G646" s="353"/>
    </row>
    <row r="647" spans="1:7" x14ac:dyDescent="0.35">
      <c r="A647" s="353" t="s">
        <v>2081</v>
      </c>
      <c r="B647" s="361">
        <v>10.73</v>
      </c>
      <c r="C647" s="354"/>
      <c r="D647" s="354"/>
      <c r="E647" s="355"/>
      <c r="F647" s="353"/>
      <c r="G647" s="353"/>
    </row>
    <row r="648" spans="1:7" x14ac:dyDescent="0.35">
      <c r="A648" s="353" t="s">
        <v>2081</v>
      </c>
      <c r="B648" s="361">
        <v>10.73</v>
      </c>
      <c r="C648" s="354"/>
      <c r="D648" s="354"/>
      <c r="E648" s="355"/>
      <c r="F648" s="353"/>
      <c r="G648" s="353"/>
    </row>
    <row r="649" spans="1:7" x14ac:dyDescent="0.35">
      <c r="A649" s="353" t="s">
        <v>2081</v>
      </c>
      <c r="B649" s="361">
        <v>10.73</v>
      </c>
      <c r="C649" s="354"/>
      <c r="D649" s="354"/>
      <c r="E649" s="355"/>
      <c r="F649" s="353"/>
      <c r="G649" s="353"/>
    </row>
    <row r="650" spans="1:7" x14ac:dyDescent="0.35">
      <c r="A650" s="353" t="s">
        <v>2081</v>
      </c>
      <c r="B650" s="361">
        <v>10.73</v>
      </c>
      <c r="C650" s="354"/>
      <c r="D650" s="354"/>
      <c r="E650" s="355"/>
      <c r="F650" s="353"/>
      <c r="G650" s="353"/>
    </row>
    <row r="651" spans="1:7" x14ac:dyDescent="0.35">
      <c r="A651" s="353" t="s">
        <v>2081</v>
      </c>
      <c r="B651" s="361">
        <v>10.73</v>
      </c>
      <c r="C651" s="354"/>
      <c r="D651" s="354"/>
      <c r="E651" s="355"/>
      <c r="F651" s="353"/>
      <c r="G651" s="353"/>
    </row>
    <row r="652" spans="1:7" x14ac:dyDescent="0.35">
      <c r="A652" s="353" t="s">
        <v>2082</v>
      </c>
      <c r="B652" s="361">
        <v>10.73</v>
      </c>
      <c r="C652" s="354"/>
      <c r="D652" s="354"/>
      <c r="E652" s="355"/>
      <c r="F652" s="353"/>
      <c r="G652" s="353"/>
    </row>
    <row r="653" spans="1:7" x14ac:dyDescent="0.35">
      <c r="A653" s="353" t="s">
        <v>2082</v>
      </c>
      <c r="B653" s="361">
        <v>10.73</v>
      </c>
      <c r="C653" s="354"/>
      <c r="D653" s="354"/>
      <c r="E653" s="355"/>
      <c r="F653" s="353"/>
      <c r="G653" s="353"/>
    </row>
    <row r="654" spans="1:7" x14ac:dyDescent="0.35">
      <c r="A654" s="353" t="s">
        <v>2082</v>
      </c>
      <c r="B654" s="361">
        <v>10.73</v>
      </c>
      <c r="C654" s="354"/>
      <c r="D654" s="354"/>
      <c r="E654" s="355"/>
      <c r="F654" s="353"/>
      <c r="G654" s="353"/>
    </row>
    <row r="655" spans="1:7" x14ac:dyDescent="0.35">
      <c r="A655" s="353" t="s">
        <v>2082</v>
      </c>
      <c r="B655" s="361">
        <v>10.73</v>
      </c>
      <c r="C655" s="354"/>
      <c r="D655" s="354"/>
      <c r="E655" s="355"/>
      <c r="F655" s="353"/>
      <c r="G655" s="353"/>
    </row>
    <row r="656" spans="1:7" x14ac:dyDescent="0.35">
      <c r="A656" s="353" t="s">
        <v>2082</v>
      </c>
      <c r="B656" s="361">
        <v>10.73</v>
      </c>
      <c r="C656" s="354"/>
      <c r="D656" s="354"/>
      <c r="E656" s="355"/>
      <c r="F656" s="353"/>
      <c r="G656" s="353"/>
    </row>
    <row r="657" spans="1:7" x14ac:dyDescent="0.35">
      <c r="A657" s="353" t="s">
        <v>2082</v>
      </c>
      <c r="B657" s="361">
        <v>10.73</v>
      </c>
      <c r="C657" s="354"/>
      <c r="D657" s="354"/>
      <c r="E657" s="355"/>
      <c r="F657" s="353"/>
      <c r="G657" s="353"/>
    </row>
    <row r="658" spans="1:7" x14ac:dyDescent="0.35">
      <c r="A658" s="353" t="s">
        <v>2082</v>
      </c>
      <c r="B658" s="361">
        <v>10.73</v>
      </c>
      <c r="C658" s="354"/>
      <c r="D658" s="354"/>
      <c r="E658" s="355"/>
      <c r="F658" s="353"/>
      <c r="G658" s="353"/>
    </row>
    <row r="659" spans="1:7" x14ac:dyDescent="0.35">
      <c r="A659" s="353" t="s">
        <v>2083</v>
      </c>
      <c r="B659" s="361">
        <v>10.73</v>
      </c>
      <c r="C659" s="354"/>
      <c r="D659" s="354"/>
      <c r="E659" s="355"/>
      <c r="F659" s="353"/>
      <c r="G659" s="353"/>
    </row>
    <row r="660" spans="1:7" x14ac:dyDescent="0.35">
      <c r="A660" s="353" t="s">
        <v>2083</v>
      </c>
      <c r="B660" s="361">
        <v>10.73</v>
      </c>
      <c r="C660" s="354"/>
      <c r="D660" s="354"/>
      <c r="E660" s="355"/>
      <c r="F660" s="353"/>
      <c r="G660" s="353"/>
    </row>
    <row r="661" spans="1:7" x14ac:dyDescent="0.35">
      <c r="A661" s="353" t="s">
        <v>2083</v>
      </c>
      <c r="B661" s="361">
        <v>10.73</v>
      </c>
      <c r="C661" s="354"/>
      <c r="D661" s="354"/>
      <c r="E661" s="355"/>
      <c r="F661" s="353"/>
      <c r="G661" s="353"/>
    </row>
    <row r="662" spans="1:7" x14ac:dyDescent="0.35">
      <c r="A662" s="353" t="s">
        <v>2083</v>
      </c>
      <c r="B662" s="361">
        <v>10.73</v>
      </c>
      <c r="C662" s="354"/>
      <c r="D662" s="354"/>
      <c r="E662" s="355"/>
      <c r="F662" s="353"/>
      <c r="G662" s="353"/>
    </row>
    <row r="663" spans="1:7" x14ac:dyDescent="0.35">
      <c r="A663" s="353" t="s">
        <v>2083</v>
      </c>
      <c r="B663" s="361">
        <v>10.73</v>
      </c>
      <c r="C663" s="354"/>
      <c r="D663" s="354"/>
      <c r="E663" s="355"/>
      <c r="F663" s="353"/>
      <c r="G663" s="353"/>
    </row>
    <row r="664" spans="1:7" x14ac:dyDescent="0.35">
      <c r="A664" s="353" t="s">
        <v>2083</v>
      </c>
      <c r="B664" s="361">
        <v>10.73</v>
      </c>
      <c r="C664" s="354"/>
      <c r="D664" s="354"/>
      <c r="E664" s="355"/>
      <c r="F664" s="353"/>
      <c r="G664" s="353"/>
    </row>
    <row r="665" spans="1:7" x14ac:dyDescent="0.35">
      <c r="A665" s="353" t="s">
        <v>2083</v>
      </c>
      <c r="B665" s="361">
        <v>10.73</v>
      </c>
      <c r="C665" s="354"/>
      <c r="D665" s="354"/>
      <c r="E665" s="355"/>
      <c r="F665" s="353"/>
      <c r="G665" s="353"/>
    </row>
    <row r="666" spans="1:7" x14ac:dyDescent="0.35">
      <c r="A666" s="353" t="s">
        <v>2084</v>
      </c>
      <c r="B666" s="361">
        <v>10.73</v>
      </c>
      <c r="C666" s="354"/>
      <c r="D666" s="354"/>
      <c r="E666" s="355"/>
      <c r="F666" s="353"/>
      <c r="G666" s="353"/>
    </row>
    <row r="667" spans="1:7" x14ac:dyDescent="0.35">
      <c r="A667" s="353" t="s">
        <v>2084</v>
      </c>
      <c r="B667" s="361">
        <v>10.73</v>
      </c>
      <c r="C667" s="354"/>
      <c r="D667" s="354"/>
      <c r="E667" s="355"/>
      <c r="F667" s="353"/>
      <c r="G667" s="353"/>
    </row>
    <row r="668" spans="1:7" x14ac:dyDescent="0.35">
      <c r="A668" s="353" t="s">
        <v>2084</v>
      </c>
      <c r="B668" s="361">
        <v>10.73</v>
      </c>
      <c r="C668" s="354"/>
      <c r="D668" s="354"/>
      <c r="E668" s="355"/>
      <c r="F668" s="353"/>
      <c r="G668" s="353"/>
    </row>
    <row r="669" spans="1:7" x14ac:dyDescent="0.35">
      <c r="A669" s="353" t="s">
        <v>2084</v>
      </c>
      <c r="B669" s="361">
        <v>10.73</v>
      </c>
      <c r="C669" s="354"/>
      <c r="D669" s="354"/>
      <c r="E669" s="355"/>
      <c r="F669" s="353"/>
      <c r="G669" s="353"/>
    </row>
    <row r="670" spans="1:7" x14ac:dyDescent="0.35">
      <c r="A670" s="353" t="s">
        <v>2084</v>
      </c>
      <c r="B670" s="361">
        <v>10.73</v>
      </c>
      <c r="C670" s="354"/>
      <c r="D670" s="354"/>
      <c r="E670" s="355"/>
      <c r="F670" s="353"/>
      <c r="G670" s="353"/>
    </row>
    <row r="671" spans="1:7" x14ac:dyDescent="0.35">
      <c r="A671" s="353" t="s">
        <v>2084</v>
      </c>
      <c r="B671" s="361">
        <v>10.73</v>
      </c>
      <c r="C671" s="354"/>
      <c r="D671" s="354"/>
      <c r="E671" s="355"/>
      <c r="F671" s="353"/>
      <c r="G671" s="353"/>
    </row>
    <row r="672" spans="1:7" x14ac:dyDescent="0.35">
      <c r="A672" s="353" t="s">
        <v>2084</v>
      </c>
      <c r="B672" s="361">
        <v>10.73</v>
      </c>
      <c r="C672" s="354"/>
      <c r="D672" s="354"/>
      <c r="E672" s="355"/>
      <c r="F672" s="353"/>
      <c r="G672" s="353"/>
    </row>
    <row r="673" spans="1:7" x14ac:dyDescent="0.35">
      <c r="A673" s="353" t="s">
        <v>200</v>
      </c>
      <c r="B673" s="361">
        <v>10.73</v>
      </c>
      <c r="C673" s="354"/>
      <c r="D673" s="354"/>
      <c r="E673" s="355"/>
      <c r="F673" s="353"/>
      <c r="G673" s="353"/>
    </row>
    <row r="674" spans="1:7" x14ac:dyDescent="0.35">
      <c r="A674" s="353" t="s">
        <v>200</v>
      </c>
      <c r="B674" s="361">
        <v>10.73</v>
      </c>
      <c r="C674" s="354"/>
      <c r="D674" s="354"/>
      <c r="E674" s="355"/>
      <c r="F674" s="353"/>
      <c r="G674" s="353"/>
    </row>
    <row r="675" spans="1:7" x14ac:dyDescent="0.35">
      <c r="A675" s="353" t="s">
        <v>200</v>
      </c>
      <c r="B675" s="361">
        <v>10.73</v>
      </c>
      <c r="C675" s="354"/>
      <c r="D675" s="354"/>
      <c r="E675" s="355"/>
      <c r="F675" s="353"/>
      <c r="G675" s="353"/>
    </row>
    <row r="676" spans="1:7" x14ac:dyDescent="0.35">
      <c r="A676" s="353" t="s">
        <v>200</v>
      </c>
      <c r="B676" s="361">
        <v>10.73</v>
      </c>
      <c r="C676" s="354"/>
      <c r="D676" s="354"/>
      <c r="E676" s="355"/>
      <c r="F676" s="353"/>
      <c r="G676" s="353"/>
    </row>
    <row r="677" spans="1:7" x14ac:dyDescent="0.35">
      <c r="A677" s="353" t="s">
        <v>200</v>
      </c>
      <c r="B677" s="361">
        <v>10.73</v>
      </c>
      <c r="C677" s="354"/>
      <c r="D677" s="354"/>
      <c r="E677" s="355"/>
      <c r="F677" s="353"/>
      <c r="G677" s="353"/>
    </row>
    <row r="678" spans="1:7" x14ac:dyDescent="0.35">
      <c r="A678" s="353" t="s">
        <v>200</v>
      </c>
      <c r="B678" s="361">
        <v>10.73</v>
      </c>
      <c r="C678" s="354"/>
      <c r="D678" s="354"/>
      <c r="E678" s="355"/>
      <c r="F678" s="353"/>
      <c r="G678" s="353"/>
    </row>
    <row r="679" spans="1:7" x14ac:dyDescent="0.35">
      <c r="A679" s="353" t="s">
        <v>200</v>
      </c>
      <c r="B679" s="361">
        <v>10.73</v>
      </c>
      <c r="C679" s="354"/>
      <c r="D679" s="354"/>
      <c r="E679" s="355"/>
      <c r="F679" s="353"/>
      <c r="G679" s="353"/>
    </row>
    <row r="680" spans="1:7" x14ac:dyDescent="0.35">
      <c r="A680" s="353" t="s">
        <v>2085</v>
      </c>
      <c r="B680" s="361">
        <v>10.73</v>
      </c>
      <c r="C680" s="354"/>
      <c r="D680" s="354"/>
      <c r="E680" s="355"/>
      <c r="F680" s="353"/>
      <c r="G680" s="353"/>
    </row>
    <row r="681" spans="1:7" x14ac:dyDescent="0.35">
      <c r="A681" s="353" t="s">
        <v>2085</v>
      </c>
      <c r="B681" s="361">
        <v>10.73</v>
      </c>
      <c r="C681" s="354"/>
      <c r="D681" s="354"/>
      <c r="E681" s="355"/>
      <c r="F681" s="353"/>
      <c r="G681" s="353"/>
    </row>
    <row r="682" spans="1:7" x14ac:dyDescent="0.35">
      <c r="A682" s="353" t="s">
        <v>2085</v>
      </c>
      <c r="B682" s="361">
        <v>10.73</v>
      </c>
      <c r="C682" s="354"/>
      <c r="D682" s="354"/>
      <c r="E682" s="355"/>
      <c r="F682" s="353"/>
      <c r="G682" s="353"/>
    </row>
    <row r="683" spans="1:7" x14ac:dyDescent="0.35">
      <c r="A683" s="353" t="s">
        <v>2085</v>
      </c>
      <c r="B683" s="361">
        <v>10.73</v>
      </c>
      <c r="C683" s="354"/>
      <c r="D683" s="354"/>
      <c r="E683" s="355"/>
      <c r="F683" s="353"/>
      <c r="G683" s="353"/>
    </row>
    <row r="684" spans="1:7" x14ac:dyDescent="0.35">
      <c r="A684" s="353" t="s">
        <v>2085</v>
      </c>
      <c r="B684" s="361">
        <v>10.73</v>
      </c>
      <c r="C684" s="354"/>
      <c r="D684" s="354"/>
      <c r="E684" s="355"/>
      <c r="F684" s="353"/>
      <c r="G684" s="353"/>
    </row>
    <row r="685" spans="1:7" x14ac:dyDescent="0.35">
      <c r="A685" s="353" t="s">
        <v>2085</v>
      </c>
      <c r="B685" s="361">
        <v>10.73</v>
      </c>
      <c r="C685" s="354"/>
      <c r="D685" s="354"/>
      <c r="E685" s="355"/>
      <c r="F685" s="353"/>
      <c r="G685" s="353"/>
    </row>
    <row r="686" spans="1:7" x14ac:dyDescent="0.35">
      <c r="A686" s="353" t="s">
        <v>2085</v>
      </c>
      <c r="B686" s="361">
        <v>10.73</v>
      </c>
      <c r="C686" s="354"/>
      <c r="D686" s="354"/>
      <c r="E686" s="355"/>
      <c r="F686" s="353"/>
      <c r="G686" s="353"/>
    </row>
    <row r="687" spans="1:7" x14ac:dyDescent="0.35">
      <c r="A687" s="353" t="s">
        <v>2086</v>
      </c>
      <c r="B687" s="361">
        <v>10.73</v>
      </c>
      <c r="C687" s="354"/>
      <c r="D687" s="354"/>
      <c r="E687" s="355"/>
      <c r="F687" s="353"/>
      <c r="G687" s="353"/>
    </row>
    <row r="688" spans="1:7" x14ac:dyDescent="0.35">
      <c r="A688" s="353" t="s">
        <v>2086</v>
      </c>
      <c r="B688" s="361">
        <v>10.73</v>
      </c>
      <c r="C688" s="354"/>
      <c r="D688" s="354"/>
      <c r="E688" s="355"/>
      <c r="F688" s="353"/>
      <c r="G688" s="353"/>
    </row>
    <row r="689" spans="1:7" x14ac:dyDescent="0.35">
      <c r="A689" s="353" t="s">
        <v>2086</v>
      </c>
      <c r="B689" s="361">
        <v>10.73</v>
      </c>
      <c r="C689" s="354"/>
      <c r="D689" s="354"/>
      <c r="E689" s="355"/>
      <c r="F689" s="353"/>
      <c r="G689" s="353"/>
    </row>
    <row r="690" spans="1:7" x14ac:dyDescent="0.35">
      <c r="A690" s="353" t="s">
        <v>2086</v>
      </c>
      <c r="B690" s="361">
        <v>10.73</v>
      </c>
      <c r="C690" s="354"/>
      <c r="D690" s="354"/>
      <c r="E690" s="355"/>
      <c r="F690" s="353"/>
      <c r="G690" s="353"/>
    </row>
    <row r="691" spans="1:7" x14ac:dyDescent="0.35">
      <c r="A691" s="353" t="s">
        <v>2086</v>
      </c>
      <c r="B691" s="361">
        <v>10.73</v>
      </c>
      <c r="C691" s="354"/>
      <c r="D691" s="354"/>
      <c r="E691" s="355"/>
      <c r="F691" s="353"/>
      <c r="G691" s="353"/>
    </row>
    <row r="692" spans="1:7" x14ac:dyDescent="0.35">
      <c r="A692" s="353" t="s">
        <v>2086</v>
      </c>
      <c r="B692" s="361">
        <v>10.73</v>
      </c>
      <c r="C692" s="354"/>
      <c r="D692" s="354"/>
      <c r="E692" s="355"/>
      <c r="F692" s="353"/>
      <c r="G692" s="353"/>
    </row>
    <row r="693" spans="1:7" x14ac:dyDescent="0.35">
      <c r="A693" s="353" t="s">
        <v>2086</v>
      </c>
      <c r="B693" s="361">
        <v>10.73</v>
      </c>
      <c r="C693" s="354"/>
      <c r="D693" s="354"/>
      <c r="E693" s="355"/>
      <c r="F693" s="353"/>
      <c r="G693" s="353"/>
    </row>
    <row r="694" spans="1:7" x14ac:dyDescent="0.35">
      <c r="A694" s="353" t="s">
        <v>341</v>
      </c>
      <c r="B694" s="361">
        <v>2.06</v>
      </c>
      <c r="C694" s="354"/>
      <c r="D694" s="354"/>
      <c r="E694" s="355"/>
      <c r="F694" s="353"/>
      <c r="G694" s="353"/>
    </row>
    <row r="695" spans="1:7" x14ac:dyDescent="0.35">
      <c r="A695" s="353" t="s">
        <v>341</v>
      </c>
      <c r="B695" s="361">
        <v>2.06</v>
      </c>
      <c r="C695" s="354"/>
      <c r="D695" s="354"/>
      <c r="E695" s="355"/>
      <c r="F695" s="353"/>
      <c r="G695" s="353"/>
    </row>
    <row r="696" spans="1:7" x14ac:dyDescent="0.35">
      <c r="A696" s="353" t="s">
        <v>341</v>
      </c>
      <c r="B696" s="361">
        <v>2.06</v>
      </c>
      <c r="C696" s="354"/>
      <c r="D696" s="354"/>
      <c r="E696" s="355"/>
      <c r="F696" s="353"/>
      <c r="G696" s="353"/>
    </row>
    <row r="697" spans="1:7" x14ac:dyDescent="0.35">
      <c r="A697" s="353" t="s">
        <v>341</v>
      </c>
      <c r="B697" s="361">
        <v>2.06</v>
      </c>
      <c r="C697" s="354"/>
      <c r="D697" s="354"/>
      <c r="E697" s="355"/>
      <c r="F697" s="353"/>
      <c r="G697" s="353"/>
    </row>
    <row r="698" spans="1:7" x14ac:dyDescent="0.35">
      <c r="A698" s="353" t="s">
        <v>341</v>
      </c>
      <c r="B698" s="361">
        <v>2.06</v>
      </c>
      <c r="C698" s="354"/>
      <c r="D698" s="354"/>
      <c r="E698" s="355"/>
      <c r="F698" s="353"/>
      <c r="G698" s="353"/>
    </row>
    <row r="699" spans="1:7" x14ac:dyDescent="0.35">
      <c r="A699" s="353" t="s">
        <v>341</v>
      </c>
      <c r="B699" s="361">
        <v>2.06</v>
      </c>
      <c r="C699" s="354"/>
      <c r="D699" s="354"/>
      <c r="E699" s="355"/>
      <c r="F699" s="353"/>
      <c r="G699" s="353"/>
    </row>
    <row r="700" spans="1:7" x14ac:dyDescent="0.35">
      <c r="A700" s="353" t="s">
        <v>341</v>
      </c>
      <c r="B700" s="361">
        <v>2.06</v>
      </c>
      <c r="C700" s="354"/>
      <c r="D700" s="354"/>
      <c r="E700" s="355"/>
      <c r="F700" s="353"/>
      <c r="G700" s="353"/>
    </row>
    <row r="701" spans="1:7" x14ac:dyDescent="0.35">
      <c r="A701" s="353" t="s">
        <v>201</v>
      </c>
      <c r="B701" s="361">
        <v>7.5</v>
      </c>
      <c r="C701" s="354"/>
      <c r="D701" s="354"/>
      <c r="E701" s="355"/>
      <c r="F701" s="353"/>
      <c r="G701" s="353"/>
    </row>
    <row r="702" spans="1:7" x14ac:dyDescent="0.35">
      <c r="A702" s="353" t="s">
        <v>201</v>
      </c>
      <c r="B702" s="361">
        <v>7.5</v>
      </c>
      <c r="C702" s="354"/>
      <c r="D702" s="354"/>
      <c r="E702" s="355"/>
      <c r="F702" s="353"/>
      <c r="G702" s="353"/>
    </row>
    <row r="703" spans="1:7" x14ac:dyDescent="0.35">
      <c r="A703" s="353" t="s">
        <v>201</v>
      </c>
      <c r="B703" s="361">
        <v>7.5</v>
      </c>
      <c r="C703" s="354"/>
      <c r="D703" s="354"/>
      <c r="E703" s="355"/>
      <c r="F703" s="353"/>
      <c r="G703" s="353"/>
    </row>
    <row r="704" spans="1:7" x14ac:dyDescent="0.35">
      <c r="A704" s="353" t="s">
        <v>201</v>
      </c>
      <c r="B704" s="361">
        <v>7.5</v>
      </c>
      <c r="C704" s="354"/>
      <c r="D704" s="354"/>
      <c r="E704" s="355"/>
      <c r="F704" s="353"/>
      <c r="G704" s="353"/>
    </row>
    <row r="705" spans="1:7" x14ac:dyDescent="0.35">
      <c r="A705" s="353" t="s">
        <v>201</v>
      </c>
      <c r="B705" s="361">
        <v>7.5</v>
      </c>
      <c r="C705" s="354"/>
      <c r="D705" s="354"/>
      <c r="E705" s="355"/>
      <c r="F705" s="353"/>
      <c r="G705" s="353"/>
    </row>
    <row r="706" spans="1:7" x14ac:dyDescent="0.35">
      <c r="A706" s="353" t="s">
        <v>201</v>
      </c>
      <c r="B706" s="361">
        <v>7.5</v>
      </c>
      <c r="C706" s="354"/>
      <c r="D706" s="354"/>
      <c r="E706" s="355"/>
      <c r="F706" s="353"/>
      <c r="G706" s="353"/>
    </row>
    <row r="707" spans="1:7" x14ac:dyDescent="0.35">
      <c r="A707" s="353" t="s">
        <v>201</v>
      </c>
      <c r="B707" s="361">
        <v>7.5</v>
      </c>
      <c r="C707" s="354"/>
      <c r="D707" s="354"/>
      <c r="E707" s="355"/>
      <c r="F707" s="353"/>
      <c r="G707" s="353"/>
    </row>
    <row r="708" spans="1:7" x14ac:dyDescent="0.35">
      <c r="A708" s="353" t="s">
        <v>105</v>
      </c>
      <c r="B708" s="361">
        <v>4.18</v>
      </c>
      <c r="C708" s="354"/>
      <c r="D708" s="354"/>
      <c r="E708" s="355"/>
      <c r="F708" s="353"/>
      <c r="G708" s="353"/>
    </row>
    <row r="709" spans="1:7" x14ac:dyDescent="0.35">
      <c r="A709" s="353" t="s">
        <v>105</v>
      </c>
      <c r="B709" s="361">
        <v>4.18</v>
      </c>
      <c r="C709" s="354"/>
      <c r="D709" s="354"/>
      <c r="E709" s="355"/>
      <c r="F709" s="353"/>
      <c r="G709" s="353"/>
    </row>
    <row r="710" spans="1:7" x14ac:dyDescent="0.35">
      <c r="A710" s="353" t="s">
        <v>105</v>
      </c>
      <c r="B710" s="361">
        <v>4.18</v>
      </c>
      <c r="C710" s="354"/>
      <c r="D710" s="354"/>
      <c r="E710" s="355"/>
      <c r="F710" s="353"/>
      <c r="G710" s="353"/>
    </row>
    <row r="711" spans="1:7" x14ac:dyDescent="0.35">
      <c r="A711" s="353" t="s">
        <v>105</v>
      </c>
      <c r="B711" s="361">
        <v>4.18</v>
      </c>
      <c r="C711" s="354"/>
      <c r="D711" s="354"/>
      <c r="E711" s="355"/>
      <c r="F711" s="353"/>
      <c r="G711" s="353"/>
    </row>
    <row r="712" spans="1:7" x14ac:dyDescent="0.35">
      <c r="A712" s="353" t="s">
        <v>105</v>
      </c>
      <c r="B712" s="361">
        <v>4.18</v>
      </c>
      <c r="C712" s="354"/>
      <c r="D712" s="354"/>
      <c r="E712" s="355"/>
      <c r="F712" s="353"/>
      <c r="G712" s="353"/>
    </row>
    <row r="713" spans="1:7" x14ac:dyDescent="0.35">
      <c r="A713" s="353" t="s">
        <v>105</v>
      </c>
      <c r="B713" s="361">
        <v>4.18</v>
      </c>
      <c r="C713" s="354"/>
      <c r="D713" s="354"/>
      <c r="E713" s="355"/>
      <c r="F713" s="353"/>
      <c r="G713" s="353"/>
    </row>
    <row r="714" spans="1:7" x14ac:dyDescent="0.35">
      <c r="A714" s="353" t="s">
        <v>105</v>
      </c>
      <c r="B714" s="361">
        <v>4.18</v>
      </c>
      <c r="C714" s="354"/>
      <c r="D714" s="354"/>
      <c r="E714" s="355"/>
      <c r="F714" s="353"/>
      <c r="G714" s="353"/>
    </row>
    <row r="715" spans="1:7" x14ac:dyDescent="0.35">
      <c r="A715" s="353" t="s">
        <v>106</v>
      </c>
      <c r="B715" s="361">
        <v>13.44</v>
      </c>
      <c r="C715" s="354"/>
      <c r="D715" s="354"/>
      <c r="E715" s="355"/>
      <c r="F715" s="353"/>
      <c r="G715" s="353"/>
    </row>
    <row r="716" spans="1:7" x14ac:dyDescent="0.35">
      <c r="A716" s="353" t="s">
        <v>106</v>
      </c>
      <c r="B716" s="361">
        <v>13.44</v>
      </c>
      <c r="C716" s="354"/>
      <c r="D716" s="354"/>
      <c r="E716" s="355"/>
      <c r="F716" s="353"/>
      <c r="G716" s="353"/>
    </row>
    <row r="717" spans="1:7" x14ac:dyDescent="0.35">
      <c r="A717" s="353" t="s">
        <v>106</v>
      </c>
      <c r="B717" s="361">
        <v>13.44</v>
      </c>
      <c r="C717" s="354"/>
      <c r="D717" s="354"/>
      <c r="E717" s="355"/>
      <c r="F717" s="353"/>
      <c r="G717" s="353"/>
    </row>
    <row r="718" spans="1:7" x14ac:dyDescent="0.35">
      <c r="A718" s="353" t="s">
        <v>106</v>
      </c>
      <c r="B718" s="361">
        <v>13.44</v>
      </c>
      <c r="C718" s="354"/>
      <c r="D718" s="354"/>
      <c r="E718" s="355"/>
      <c r="F718" s="353"/>
      <c r="G718" s="353"/>
    </row>
    <row r="719" spans="1:7" x14ac:dyDescent="0.35">
      <c r="A719" s="353" t="s">
        <v>106</v>
      </c>
      <c r="B719" s="361">
        <v>13.44</v>
      </c>
      <c r="C719" s="354"/>
      <c r="D719" s="354"/>
      <c r="E719" s="355"/>
      <c r="F719" s="353"/>
      <c r="G719" s="353"/>
    </row>
    <row r="720" spans="1:7" x14ac:dyDescent="0.35">
      <c r="A720" s="353" t="s">
        <v>106</v>
      </c>
      <c r="B720" s="361">
        <v>13.44</v>
      </c>
      <c r="C720" s="354"/>
      <c r="D720" s="354"/>
      <c r="E720" s="355"/>
      <c r="F720" s="353"/>
      <c r="G720" s="353"/>
    </row>
    <row r="721" spans="1:7" x14ac:dyDescent="0.35">
      <c r="A721" s="353" t="s">
        <v>106</v>
      </c>
      <c r="B721" s="361">
        <v>13.44</v>
      </c>
      <c r="C721" s="354"/>
      <c r="D721" s="354"/>
      <c r="E721" s="355"/>
      <c r="F721" s="353"/>
      <c r="G721" s="353"/>
    </row>
    <row r="722" spans="1:7" x14ac:dyDescent="0.35">
      <c r="A722" s="353" t="s">
        <v>107</v>
      </c>
      <c r="B722" s="361">
        <v>4.6500000000000004</v>
      </c>
      <c r="C722" s="354"/>
      <c r="D722" s="354"/>
      <c r="E722" s="355"/>
      <c r="F722" s="353"/>
      <c r="G722" s="353"/>
    </row>
    <row r="723" spans="1:7" x14ac:dyDescent="0.35">
      <c r="A723" s="353" t="s">
        <v>107</v>
      </c>
      <c r="B723" s="361">
        <v>4.6500000000000004</v>
      </c>
      <c r="C723" s="354"/>
      <c r="D723" s="354"/>
      <c r="E723" s="355"/>
      <c r="F723" s="353"/>
      <c r="G723" s="353"/>
    </row>
    <row r="724" spans="1:7" x14ac:dyDescent="0.35">
      <c r="A724" s="353" t="s">
        <v>107</v>
      </c>
      <c r="B724" s="361">
        <v>4.6500000000000004</v>
      </c>
      <c r="C724" s="354"/>
      <c r="D724" s="354"/>
      <c r="E724" s="355"/>
      <c r="F724" s="353"/>
      <c r="G724" s="353"/>
    </row>
    <row r="725" spans="1:7" x14ac:dyDescent="0.35">
      <c r="A725" s="353" t="s">
        <v>107</v>
      </c>
      <c r="B725" s="361">
        <v>4.6500000000000004</v>
      </c>
      <c r="C725" s="354"/>
      <c r="D725" s="354"/>
      <c r="E725" s="355"/>
      <c r="F725" s="353"/>
      <c r="G725" s="353"/>
    </row>
    <row r="726" spans="1:7" x14ac:dyDescent="0.35">
      <c r="A726" s="353" t="s">
        <v>107</v>
      </c>
      <c r="B726" s="361">
        <v>4.6500000000000004</v>
      </c>
      <c r="C726" s="354"/>
      <c r="D726" s="354"/>
      <c r="E726" s="355"/>
      <c r="F726" s="353"/>
      <c r="G726" s="353"/>
    </row>
    <row r="727" spans="1:7" x14ac:dyDescent="0.35">
      <c r="A727" s="353" t="s">
        <v>107</v>
      </c>
      <c r="B727" s="361">
        <v>4.6500000000000004</v>
      </c>
      <c r="C727" s="354"/>
      <c r="D727" s="354"/>
      <c r="E727" s="355"/>
      <c r="F727" s="353"/>
      <c r="G727" s="353"/>
    </row>
    <row r="728" spans="1:7" x14ac:dyDescent="0.35">
      <c r="A728" s="353" t="s">
        <v>107</v>
      </c>
      <c r="B728" s="361">
        <v>4.6500000000000004</v>
      </c>
      <c r="C728" s="354"/>
      <c r="D728" s="354"/>
      <c r="E728" s="355"/>
      <c r="F728" s="353"/>
      <c r="G728" s="353"/>
    </row>
    <row r="729" spans="1:7" x14ac:dyDescent="0.35">
      <c r="A729" s="353" t="s">
        <v>166</v>
      </c>
      <c r="B729" s="361">
        <v>13.86</v>
      </c>
      <c r="C729" s="354"/>
      <c r="D729" s="354"/>
      <c r="E729" s="355"/>
      <c r="F729" s="353"/>
      <c r="G729" s="353"/>
    </row>
    <row r="730" spans="1:7" x14ac:dyDescent="0.35">
      <c r="A730" s="353" t="s">
        <v>166</v>
      </c>
      <c r="B730" s="361">
        <v>13.86</v>
      </c>
      <c r="C730" s="354"/>
      <c r="D730" s="354"/>
      <c r="E730" s="355"/>
      <c r="F730" s="353"/>
      <c r="G730" s="353"/>
    </row>
    <row r="731" spans="1:7" x14ac:dyDescent="0.35">
      <c r="A731" s="353" t="s">
        <v>166</v>
      </c>
      <c r="B731" s="361">
        <v>13.86</v>
      </c>
      <c r="C731" s="354"/>
      <c r="D731" s="354"/>
      <c r="E731" s="355"/>
      <c r="F731" s="353"/>
      <c r="G731" s="353"/>
    </row>
    <row r="732" spans="1:7" x14ac:dyDescent="0.35">
      <c r="A732" s="353" t="s">
        <v>166</v>
      </c>
      <c r="B732" s="361">
        <v>13.86</v>
      </c>
      <c r="C732" s="354"/>
      <c r="D732" s="354"/>
      <c r="E732" s="355"/>
      <c r="F732" s="353"/>
      <c r="G732" s="353"/>
    </row>
    <row r="733" spans="1:7" x14ac:dyDescent="0.35">
      <c r="A733" s="353" t="s">
        <v>166</v>
      </c>
      <c r="B733" s="361">
        <v>13.86</v>
      </c>
      <c r="C733" s="354"/>
      <c r="D733" s="354"/>
      <c r="E733" s="355"/>
      <c r="F733" s="353"/>
      <c r="G733" s="353"/>
    </row>
    <row r="734" spans="1:7" x14ac:dyDescent="0.35">
      <c r="A734" s="353" t="s">
        <v>166</v>
      </c>
      <c r="B734" s="361">
        <v>13.86</v>
      </c>
      <c r="C734" s="354"/>
      <c r="D734" s="354"/>
      <c r="E734" s="355"/>
      <c r="F734" s="353"/>
      <c r="G734" s="353"/>
    </row>
    <row r="735" spans="1:7" x14ac:dyDescent="0.35">
      <c r="A735" s="353" t="s">
        <v>166</v>
      </c>
      <c r="B735" s="361">
        <v>13.86</v>
      </c>
      <c r="C735" s="354"/>
      <c r="D735" s="354"/>
      <c r="E735" s="355"/>
      <c r="F735" s="353"/>
      <c r="G735" s="353"/>
    </row>
    <row r="736" spans="1:7" x14ac:dyDescent="0.35">
      <c r="A736" s="353" t="s">
        <v>82</v>
      </c>
      <c r="B736" s="361">
        <v>4.82</v>
      </c>
      <c r="C736" s="354"/>
      <c r="D736" s="354"/>
      <c r="E736" s="355"/>
      <c r="F736" s="353"/>
      <c r="G736" s="353"/>
    </row>
    <row r="737" spans="1:7" x14ac:dyDescent="0.35">
      <c r="A737" s="353" t="s">
        <v>82</v>
      </c>
      <c r="B737" s="361">
        <v>4.82</v>
      </c>
      <c r="C737" s="354"/>
      <c r="D737" s="354"/>
      <c r="E737" s="355"/>
      <c r="F737" s="353"/>
      <c r="G737" s="353"/>
    </row>
    <row r="738" spans="1:7" x14ac:dyDescent="0.35">
      <c r="A738" s="353" t="s">
        <v>82</v>
      </c>
      <c r="B738" s="361">
        <v>4.82</v>
      </c>
      <c r="C738" s="354"/>
      <c r="D738" s="354"/>
      <c r="E738" s="355"/>
      <c r="F738" s="353"/>
      <c r="G738" s="353"/>
    </row>
    <row r="739" spans="1:7" x14ac:dyDescent="0.35">
      <c r="A739" s="353" t="s">
        <v>82</v>
      </c>
      <c r="B739" s="361">
        <v>4.82</v>
      </c>
      <c r="C739" s="354"/>
      <c r="D739" s="354"/>
      <c r="E739" s="355"/>
      <c r="F739" s="353"/>
      <c r="G739" s="353"/>
    </row>
    <row r="740" spans="1:7" x14ac:dyDescent="0.35">
      <c r="A740" s="353" t="s">
        <v>82</v>
      </c>
      <c r="B740" s="361">
        <v>4.82</v>
      </c>
      <c r="C740" s="354"/>
      <c r="D740" s="354"/>
      <c r="E740" s="355"/>
      <c r="F740" s="353"/>
      <c r="G740" s="353"/>
    </row>
    <row r="741" spans="1:7" x14ac:dyDescent="0.35">
      <c r="A741" s="353" t="s">
        <v>82</v>
      </c>
      <c r="B741" s="361">
        <v>4.82</v>
      </c>
      <c r="C741" s="354"/>
      <c r="D741" s="354"/>
      <c r="E741" s="355"/>
      <c r="F741" s="353"/>
      <c r="G741" s="353"/>
    </row>
    <row r="742" spans="1:7" x14ac:dyDescent="0.35">
      <c r="A742" s="353" t="s">
        <v>95</v>
      </c>
      <c r="B742" s="361">
        <v>14.2</v>
      </c>
      <c r="C742" s="354"/>
      <c r="D742" s="354"/>
      <c r="E742" s="355"/>
      <c r="F742" s="353"/>
      <c r="G742" s="353"/>
    </row>
    <row r="743" spans="1:7" x14ac:dyDescent="0.35">
      <c r="A743" s="353" t="s">
        <v>95</v>
      </c>
      <c r="B743" s="361">
        <v>14.2</v>
      </c>
      <c r="C743" s="354"/>
      <c r="D743" s="354"/>
      <c r="E743" s="355"/>
      <c r="F743" s="353"/>
      <c r="G743" s="353"/>
    </row>
    <row r="744" spans="1:7" x14ac:dyDescent="0.35">
      <c r="A744" s="353" t="s">
        <v>95</v>
      </c>
      <c r="B744" s="361">
        <v>14.2</v>
      </c>
      <c r="C744" s="354"/>
      <c r="D744" s="354"/>
      <c r="E744" s="355"/>
      <c r="F744" s="353"/>
      <c r="G744" s="353"/>
    </row>
    <row r="745" spans="1:7" x14ac:dyDescent="0.35">
      <c r="A745" s="353" t="s">
        <v>95</v>
      </c>
      <c r="B745" s="361">
        <v>14.2</v>
      </c>
      <c r="C745" s="354"/>
      <c r="D745" s="354"/>
      <c r="E745" s="355"/>
      <c r="F745" s="353"/>
      <c r="G745" s="353"/>
    </row>
    <row r="746" spans="1:7" x14ac:dyDescent="0.35">
      <c r="A746" s="353" t="s">
        <v>95</v>
      </c>
      <c r="B746" s="361">
        <v>14.2</v>
      </c>
      <c r="C746" s="354"/>
      <c r="D746" s="354"/>
      <c r="E746" s="355"/>
      <c r="F746" s="353"/>
      <c r="G746" s="353"/>
    </row>
    <row r="747" spans="1:7" x14ac:dyDescent="0.35">
      <c r="A747" s="353" t="s">
        <v>95</v>
      </c>
      <c r="B747" s="361">
        <v>14.2</v>
      </c>
      <c r="C747" s="354"/>
      <c r="D747" s="354"/>
      <c r="E747" s="355"/>
      <c r="F747" s="353"/>
      <c r="G747" s="353"/>
    </row>
    <row r="748" spans="1:7" x14ac:dyDescent="0.35">
      <c r="A748" s="353" t="s">
        <v>95</v>
      </c>
      <c r="B748" s="361">
        <v>14.2</v>
      </c>
      <c r="C748" s="354"/>
      <c r="D748" s="354"/>
      <c r="E748" s="355"/>
      <c r="F748" s="353"/>
      <c r="G748" s="353"/>
    </row>
    <row r="749" spans="1:7" x14ac:dyDescent="0.35">
      <c r="A749" s="353" t="s">
        <v>108</v>
      </c>
      <c r="B749" s="361">
        <v>2.1</v>
      </c>
      <c r="C749" s="354"/>
      <c r="D749" s="354"/>
      <c r="E749" s="355"/>
      <c r="F749" s="353"/>
      <c r="G749" s="353"/>
    </row>
    <row r="750" spans="1:7" x14ac:dyDescent="0.35">
      <c r="A750" s="353" t="s">
        <v>108</v>
      </c>
      <c r="B750" s="361">
        <v>2.1</v>
      </c>
      <c r="C750" s="354"/>
      <c r="D750" s="354"/>
      <c r="E750" s="355"/>
      <c r="F750" s="353"/>
      <c r="G750" s="353"/>
    </row>
    <row r="751" spans="1:7" x14ac:dyDescent="0.35">
      <c r="A751" s="353" t="s">
        <v>108</v>
      </c>
      <c r="B751" s="361">
        <v>2.1</v>
      </c>
      <c r="C751" s="354"/>
      <c r="D751" s="354"/>
      <c r="E751" s="355"/>
      <c r="F751" s="353"/>
      <c r="G751" s="353"/>
    </row>
    <row r="752" spans="1:7" x14ac:dyDescent="0.35">
      <c r="A752" s="353" t="s">
        <v>108</v>
      </c>
      <c r="B752" s="361">
        <v>2.1</v>
      </c>
      <c r="C752" s="354"/>
      <c r="D752" s="354"/>
      <c r="E752" s="355"/>
      <c r="F752" s="353"/>
      <c r="G752" s="353"/>
    </row>
    <row r="753" spans="1:7" x14ac:dyDescent="0.35">
      <c r="A753" s="353" t="s">
        <v>108</v>
      </c>
      <c r="B753" s="361">
        <v>2.1</v>
      </c>
      <c r="C753" s="354"/>
      <c r="D753" s="354"/>
      <c r="E753" s="355"/>
      <c r="F753" s="353"/>
      <c r="G753" s="353"/>
    </row>
    <row r="754" spans="1:7" x14ac:dyDescent="0.35">
      <c r="A754" s="353" t="s">
        <v>108</v>
      </c>
      <c r="B754" s="361">
        <v>2.1</v>
      </c>
      <c r="C754" s="354"/>
      <c r="D754" s="354"/>
      <c r="E754" s="355"/>
      <c r="F754" s="353"/>
      <c r="G754" s="353"/>
    </row>
    <row r="755" spans="1:7" x14ac:dyDescent="0.35">
      <c r="A755" s="353" t="s">
        <v>108</v>
      </c>
      <c r="B755" s="361">
        <v>2.1</v>
      </c>
      <c r="C755" s="354"/>
      <c r="D755" s="354"/>
      <c r="E755" s="355"/>
      <c r="F755" s="353"/>
      <c r="G755" s="353"/>
    </row>
    <row r="756" spans="1:7" x14ac:dyDescent="0.35">
      <c r="A756" s="353" t="s">
        <v>109</v>
      </c>
      <c r="B756" s="361">
        <v>2.14</v>
      </c>
      <c r="C756" s="354"/>
      <c r="D756" s="354"/>
      <c r="E756" s="355"/>
      <c r="F756" s="353"/>
      <c r="G756" s="353"/>
    </row>
    <row r="757" spans="1:7" x14ac:dyDescent="0.35">
      <c r="A757" s="353" t="s">
        <v>109</v>
      </c>
      <c r="B757" s="361">
        <v>2.14</v>
      </c>
      <c r="C757" s="354"/>
      <c r="D757" s="354"/>
      <c r="E757" s="355"/>
      <c r="F757" s="353"/>
      <c r="G757" s="353"/>
    </row>
    <row r="758" spans="1:7" x14ac:dyDescent="0.35">
      <c r="A758" s="353" t="s">
        <v>109</v>
      </c>
      <c r="B758" s="361">
        <v>2.14</v>
      </c>
      <c r="C758" s="354"/>
      <c r="D758" s="354"/>
      <c r="E758" s="355"/>
      <c r="F758" s="353"/>
      <c r="G758" s="353"/>
    </row>
    <row r="759" spans="1:7" x14ac:dyDescent="0.35">
      <c r="A759" s="353" t="s">
        <v>109</v>
      </c>
      <c r="B759" s="361">
        <v>2.14</v>
      </c>
      <c r="C759" s="354"/>
      <c r="D759" s="354"/>
      <c r="E759" s="355"/>
      <c r="F759" s="353"/>
      <c r="G759" s="353"/>
    </row>
    <row r="760" spans="1:7" x14ac:dyDescent="0.35">
      <c r="A760" s="353" t="s">
        <v>109</v>
      </c>
      <c r="B760" s="361">
        <v>2.14</v>
      </c>
      <c r="C760" s="354"/>
      <c r="D760" s="354"/>
      <c r="E760" s="355"/>
      <c r="F760" s="353"/>
      <c r="G760" s="353"/>
    </row>
    <row r="761" spans="1:7" x14ac:dyDescent="0.35">
      <c r="A761" s="353" t="s">
        <v>109</v>
      </c>
      <c r="B761" s="361">
        <v>2.14</v>
      </c>
      <c r="C761" s="354"/>
      <c r="D761" s="354"/>
      <c r="E761" s="355"/>
      <c r="F761" s="353"/>
      <c r="G761" s="353"/>
    </row>
    <row r="762" spans="1:7" x14ac:dyDescent="0.35">
      <c r="A762" s="353" t="s">
        <v>109</v>
      </c>
      <c r="B762" s="361">
        <v>2.14</v>
      </c>
      <c r="C762" s="354"/>
      <c r="D762" s="354"/>
      <c r="E762" s="355"/>
      <c r="F762" s="353"/>
      <c r="G762" s="353"/>
    </row>
    <row r="763" spans="1:7" x14ac:dyDescent="0.35">
      <c r="A763" s="353" t="s">
        <v>83</v>
      </c>
      <c r="B763" s="361">
        <v>2.14</v>
      </c>
      <c r="C763" s="354"/>
      <c r="D763" s="354"/>
      <c r="E763" s="355"/>
      <c r="F763" s="353"/>
      <c r="G763" s="353"/>
    </row>
    <row r="764" spans="1:7" x14ac:dyDescent="0.35">
      <c r="A764" s="353" t="s">
        <v>83</v>
      </c>
      <c r="B764" s="361">
        <v>2.14</v>
      </c>
      <c r="C764" s="354"/>
      <c r="D764" s="354"/>
      <c r="E764" s="355"/>
      <c r="F764" s="353"/>
      <c r="G764" s="353"/>
    </row>
    <row r="765" spans="1:7" x14ac:dyDescent="0.35">
      <c r="A765" s="353" t="s">
        <v>83</v>
      </c>
      <c r="B765" s="361">
        <v>2.14</v>
      </c>
      <c r="C765" s="354"/>
      <c r="D765" s="354"/>
      <c r="E765" s="355"/>
      <c r="F765" s="353"/>
      <c r="G765" s="353"/>
    </row>
    <row r="766" spans="1:7" x14ac:dyDescent="0.35">
      <c r="A766" s="353" t="s">
        <v>83</v>
      </c>
      <c r="B766" s="361">
        <v>2.14</v>
      </c>
      <c r="C766" s="354"/>
      <c r="D766" s="354"/>
      <c r="E766" s="355"/>
      <c r="F766" s="353"/>
      <c r="G766" s="353"/>
    </row>
    <row r="767" spans="1:7" x14ac:dyDescent="0.35">
      <c r="A767" s="353" t="s">
        <v>83</v>
      </c>
      <c r="B767" s="361">
        <v>2.14</v>
      </c>
      <c r="C767" s="354"/>
      <c r="D767" s="354"/>
      <c r="E767" s="355"/>
      <c r="F767" s="353"/>
      <c r="G767" s="353"/>
    </row>
    <row r="768" spans="1:7" x14ac:dyDescent="0.35">
      <c r="A768" s="353" t="s">
        <v>83</v>
      </c>
      <c r="B768" s="361">
        <v>2.14</v>
      </c>
      <c r="C768" s="354"/>
      <c r="D768" s="354"/>
      <c r="E768" s="355"/>
      <c r="F768" s="353"/>
      <c r="G768" s="353"/>
    </row>
    <row r="769" spans="1:7" x14ac:dyDescent="0.35">
      <c r="A769" s="353" t="s">
        <v>83</v>
      </c>
      <c r="B769" s="361">
        <v>2.14</v>
      </c>
      <c r="C769" s="354"/>
      <c r="D769" s="354"/>
      <c r="E769" s="355"/>
      <c r="F769" s="353"/>
      <c r="G769" s="353"/>
    </row>
    <row r="770" spans="1:7" x14ac:dyDescent="0.35">
      <c r="A770" s="353" t="s">
        <v>2087</v>
      </c>
      <c r="B770" s="361">
        <v>2.14</v>
      </c>
      <c r="C770" s="354"/>
      <c r="D770" s="354"/>
      <c r="E770" s="355"/>
      <c r="F770" s="353"/>
      <c r="G770" s="353"/>
    </row>
    <row r="771" spans="1:7" x14ac:dyDescent="0.35">
      <c r="A771" s="353" t="s">
        <v>2087</v>
      </c>
      <c r="B771" s="361">
        <v>2.14</v>
      </c>
      <c r="C771" s="354"/>
      <c r="D771" s="354"/>
      <c r="E771" s="355"/>
      <c r="F771" s="353"/>
      <c r="G771" s="353"/>
    </row>
    <row r="772" spans="1:7" x14ac:dyDescent="0.35">
      <c r="A772" s="353" t="s">
        <v>2087</v>
      </c>
      <c r="B772" s="361">
        <v>2.14</v>
      </c>
      <c r="C772" s="354"/>
      <c r="D772" s="354"/>
      <c r="E772" s="355"/>
      <c r="F772" s="353"/>
      <c r="G772" s="353"/>
    </row>
    <row r="773" spans="1:7" x14ac:dyDescent="0.35">
      <c r="A773" s="353" t="s">
        <v>2087</v>
      </c>
      <c r="B773" s="361">
        <v>2.14</v>
      </c>
      <c r="C773" s="354"/>
      <c r="D773" s="354"/>
      <c r="E773" s="355"/>
      <c r="F773" s="353"/>
      <c r="G773" s="353"/>
    </row>
    <row r="774" spans="1:7" x14ac:dyDescent="0.35">
      <c r="A774" s="353" t="s">
        <v>2087</v>
      </c>
      <c r="B774" s="361">
        <v>2.14</v>
      </c>
      <c r="C774" s="354"/>
      <c r="D774" s="354"/>
      <c r="E774" s="355"/>
      <c r="F774" s="353"/>
      <c r="G774" s="353"/>
    </row>
    <row r="775" spans="1:7" x14ac:dyDescent="0.35">
      <c r="A775" s="353" t="s">
        <v>2087</v>
      </c>
      <c r="B775" s="361">
        <v>2.14</v>
      </c>
      <c r="C775" s="354"/>
      <c r="D775" s="354"/>
      <c r="E775" s="355"/>
      <c r="F775" s="353"/>
      <c r="G775" s="353"/>
    </row>
    <row r="776" spans="1:7" x14ac:dyDescent="0.35">
      <c r="A776" s="353" t="s">
        <v>2087</v>
      </c>
      <c r="B776" s="361">
        <v>2.14</v>
      </c>
      <c r="C776" s="354"/>
      <c r="D776" s="354"/>
      <c r="E776" s="355"/>
      <c r="F776" s="353"/>
      <c r="G776" s="353"/>
    </row>
    <row r="777" spans="1:7" x14ac:dyDescent="0.35">
      <c r="A777" s="353" t="s">
        <v>2088</v>
      </c>
      <c r="B777" s="361">
        <v>2.14</v>
      </c>
      <c r="C777" s="354"/>
      <c r="D777" s="354"/>
      <c r="E777" s="355"/>
      <c r="F777" s="353"/>
      <c r="G777" s="353"/>
    </row>
    <row r="778" spans="1:7" x14ac:dyDescent="0.35">
      <c r="A778" s="353" t="s">
        <v>2088</v>
      </c>
      <c r="B778" s="361">
        <v>2.14</v>
      </c>
      <c r="C778" s="354"/>
      <c r="D778" s="354"/>
      <c r="E778" s="355"/>
      <c r="F778" s="353"/>
      <c r="G778" s="353"/>
    </row>
    <row r="779" spans="1:7" x14ac:dyDescent="0.35">
      <c r="A779" s="353" t="s">
        <v>2088</v>
      </c>
      <c r="B779" s="361">
        <v>2.14</v>
      </c>
      <c r="C779" s="354"/>
      <c r="D779" s="354"/>
      <c r="E779" s="355"/>
      <c r="F779" s="353"/>
      <c r="G779" s="353"/>
    </row>
    <row r="780" spans="1:7" x14ac:dyDescent="0.35">
      <c r="A780" s="353" t="s">
        <v>2088</v>
      </c>
      <c r="B780" s="361">
        <v>2.14</v>
      </c>
      <c r="C780" s="354"/>
      <c r="D780" s="354"/>
      <c r="E780" s="355"/>
      <c r="F780" s="353"/>
      <c r="G780" s="353"/>
    </row>
    <row r="781" spans="1:7" x14ac:dyDescent="0.35">
      <c r="A781" s="353" t="s">
        <v>2088</v>
      </c>
      <c r="B781" s="361">
        <v>2.14</v>
      </c>
      <c r="C781" s="354"/>
      <c r="D781" s="354"/>
      <c r="E781" s="355"/>
      <c r="F781" s="353"/>
      <c r="G781" s="353"/>
    </row>
    <row r="782" spans="1:7" x14ac:dyDescent="0.35">
      <c r="A782" s="353" t="s">
        <v>2088</v>
      </c>
      <c r="B782" s="361">
        <v>2.14</v>
      </c>
      <c r="C782" s="354"/>
      <c r="D782" s="354"/>
      <c r="E782" s="355"/>
      <c r="F782" s="353"/>
      <c r="G782" s="353"/>
    </row>
    <row r="783" spans="1:7" x14ac:dyDescent="0.35">
      <c r="A783" s="353" t="s">
        <v>2088</v>
      </c>
      <c r="B783" s="361">
        <v>2.14</v>
      </c>
      <c r="C783" s="354"/>
      <c r="D783" s="354"/>
      <c r="E783" s="355"/>
      <c r="F783" s="353"/>
      <c r="G783" s="353"/>
    </row>
    <row r="784" spans="1:7" x14ac:dyDescent="0.35">
      <c r="A784" s="353" t="s">
        <v>2089</v>
      </c>
      <c r="B784" s="361">
        <v>6.73</v>
      </c>
      <c r="C784" s="354"/>
      <c r="D784" s="354"/>
      <c r="E784" s="355"/>
      <c r="F784" s="353"/>
      <c r="G784" s="353"/>
    </row>
    <row r="785" spans="1:7" x14ac:dyDescent="0.35">
      <c r="A785" s="353" t="s">
        <v>2089</v>
      </c>
      <c r="B785" s="361">
        <v>6.73</v>
      </c>
      <c r="C785" s="354"/>
      <c r="D785" s="354"/>
      <c r="E785" s="355"/>
      <c r="F785" s="353"/>
      <c r="G785" s="353"/>
    </row>
    <row r="786" spans="1:7" x14ac:dyDescent="0.35">
      <c r="A786" s="353" t="s">
        <v>2089</v>
      </c>
      <c r="B786" s="361">
        <v>6.73</v>
      </c>
      <c r="C786" s="354"/>
      <c r="D786" s="354"/>
      <c r="E786" s="355"/>
      <c r="F786" s="353"/>
      <c r="G786" s="353"/>
    </row>
    <row r="787" spans="1:7" x14ac:dyDescent="0.35">
      <c r="A787" s="353" t="s">
        <v>2089</v>
      </c>
      <c r="B787" s="361">
        <v>6.73</v>
      </c>
      <c r="C787" s="354"/>
      <c r="D787" s="354"/>
      <c r="E787" s="355"/>
      <c r="F787" s="353"/>
      <c r="G787" s="353"/>
    </row>
    <row r="788" spans="1:7" x14ac:dyDescent="0.35">
      <c r="A788" s="353" t="s">
        <v>2089</v>
      </c>
      <c r="B788" s="361">
        <v>6.73</v>
      </c>
      <c r="C788" s="354"/>
      <c r="D788" s="354"/>
      <c r="E788" s="355"/>
      <c r="F788" s="353"/>
      <c r="G788" s="353"/>
    </row>
    <row r="789" spans="1:7" x14ac:dyDescent="0.35">
      <c r="A789" s="353" t="s">
        <v>2089</v>
      </c>
      <c r="B789" s="361">
        <v>6.73</v>
      </c>
      <c r="C789" s="354"/>
      <c r="D789" s="354"/>
      <c r="E789" s="355"/>
      <c r="F789" s="353"/>
      <c r="G789" s="353"/>
    </row>
    <row r="790" spans="1:7" x14ac:dyDescent="0.35">
      <c r="A790" s="353" t="s">
        <v>2089</v>
      </c>
      <c r="B790" s="361">
        <v>6.73</v>
      </c>
      <c r="C790" s="354"/>
      <c r="D790" s="354"/>
      <c r="E790" s="355"/>
      <c r="F790" s="353"/>
      <c r="G790" s="353"/>
    </row>
    <row r="791" spans="1:7" x14ac:dyDescent="0.35">
      <c r="A791" s="353" t="s">
        <v>2090</v>
      </c>
      <c r="B791" s="361">
        <v>6.73</v>
      </c>
      <c r="C791" s="354"/>
      <c r="D791" s="354"/>
      <c r="E791" s="355"/>
      <c r="F791" s="353"/>
      <c r="G791" s="353"/>
    </row>
    <row r="792" spans="1:7" x14ac:dyDescent="0.35">
      <c r="A792" s="353" t="s">
        <v>2090</v>
      </c>
      <c r="B792" s="361">
        <v>6.73</v>
      </c>
      <c r="C792" s="354"/>
      <c r="D792" s="354"/>
      <c r="E792" s="355"/>
      <c r="F792" s="353"/>
      <c r="G792" s="353"/>
    </row>
    <row r="793" spans="1:7" x14ac:dyDescent="0.35">
      <c r="A793" s="353" t="s">
        <v>2090</v>
      </c>
      <c r="B793" s="361">
        <v>6.73</v>
      </c>
      <c r="C793" s="354"/>
      <c r="D793" s="354"/>
      <c r="E793" s="355"/>
      <c r="F793" s="353"/>
      <c r="G793" s="353"/>
    </row>
    <row r="794" spans="1:7" x14ac:dyDescent="0.35">
      <c r="A794" s="353" t="s">
        <v>2090</v>
      </c>
      <c r="B794" s="361">
        <v>6.73</v>
      </c>
      <c r="C794" s="354"/>
      <c r="D794" s="354"/>
      <c r="E794" s="355"/>
      <c r="F794" s="353"/>
      <c r="G794" s="353"/>
    </row>
    <row r="795" spans="1:7" x14ac:dyDescent="0.35">
      <c r="A795" s="353" t="s">
        <v>2090</v>
      </c>
      <c r="B795" s="361">
        <v>6.73</v>
      </c>
      <c r="C795" s="354"/>
      <c r="D795" s="354"/>
      <c r="E795" s="355"/>
      <c r="F795" s="353"/>
      <c r="G795" s="353"/>
    </row>
    <row r="796" spans="1:7" x14ac:dyDescent="0.35">
      <c r="A796" s="353" t="s">
        <v>2090</v>
      </c>
      <c r="B796" s="361">
        <v>6.73</v>
      </c>
      <c r="C796" s="354"/>
      <c r="D796" s="354"/>
      <c r="E796" s="355"/>
      <c r="F796" s="353"/>
      <c r="G796" s="353"/>
    </row>
    <row r="797" spans="1:7" x14ac:dyDescent="0.35">
      <c r="A797" s="353" t="s">
        <v>2091</v>
      </c>
      <c r="B797" s="361">
        <v>6.73</v>
      </c>
      <c r="C797" s="354"/>
      <c r="D797" s="354"/>
      <c r="E797" s="355"/>
      <c r="F797" s="353"/>
      <c r="G797" s="353"/>
    </row>
    <row r="798" spans="1:7" x14ac:dyDescent="0.35">
      <c r="A798" s="353" t="s">
        <v>2091</v>
      </c>
      <c r="B798" s="361">
        <v>6.73</v>
      </c>
      <c r="C798" s="354"/>
      <c r="D798" s="354"/>
      <c r="E798" s="355"/>
      <c r="F798" s="353"/>
      <c r="G798" s="353"/>
    </row>
    <row r="799" spans="1:7" x14ac:dyDescent="0.35">
      <c r="A799" s="353" t="s">
        <v>2091</v>
      </c>
      <c r="B799" s="361">
        <v>6.73</v>
      </c>
      <c r="C799" s="354"/>
      <c r="D799" s="354"/>
      <c r="E799" s="355"/>
      <c r="F799" s="353"/>
      <c r="G799" s="353"/>
    </row>
    <row r="800" spans="1:7" x14ac:dyDescent="0.35">
      <c r="A800" s="353" t="s">
        <v>2091</v>
      </c>
      <c r="B800" s="361">
        <v>6.73</v>
      </c>
      <c r="C800" s="354"/>
      <c r="D800" s="354"/>
      <c r="E800" s="355"/>
      <c r="F800" s="353"/>
      <c r="G800" s="353"/>
    </row>
    <row r="801" spans="1:7" x14ac:dyDescent="0.35">
      <c r="A801" s="353" t="s">
        <v>2091</v>
      </c>
      <c r="B801" s="361">
        <v>6.73</v>
      </c>
      <c r="C801" s="354"/>
      <c r="D801" s="354"/>
      <c r="E801" s="355"/>
      <c r="F801" s="353"/>
      <c r="G801" s="353"/>
    </row>
    <row r="802" spans="1:7" x14ac:dyDescent="0.35">
      <c r="A802" s="353" t="s">
        <v>2091</v>
      </c>
      <c r="B802" s="361">
        <v>6.73</v>
      </c>
      <c r="C802" s="354"/>
      <c r="D802" s="354"/>
      <c r="E802" s="355"/>
      <c r="F802" s="353"/>
      <c r="G802" s="353"/>
    </row>
    <row r="803" spans="1:7" x14ac:dyDescent="0.35">
      <c r="A803" s="353" t="s">
        <v>2091</v>
      </c>
      <c r="B803" s="361">
        <v>6.73</v>
      </c>
      <c r="C803" s="354"/>
      <c r="D803" s="354"/>
      <c r="E803" s="355"/>
      <c r="F803" s="353"/>
      <c r="G803" s="353"/>
    </row>
    <row r="804" spans="1:7" x14ac:dyDescent="0.35">
      <c r="A804" s="353" t="s">
        <v>2092</v>
      </c>
      <c r="B804" s="361">
        <v>6.73</v>
      </c>
      <c r="C804" s="354"/>
      <c r="D804" s="354"/>
      <c r="E804" s="355"/>
      <c r="F804" s="353"/>
      <c r="G804" s="353"/>
    </row>
    <row r="805" spans="1:7" x14ac:dyDescent="0.35">
      <c r="A805" s="353" t="s">
        <v>2092</v>
      </c>
      <c r="B805" s="361">
        <v>6.73</v>
      </c>
      <c r="C805" s="354"/>
      <c r="D805" s="354"/>
      <c r="E805" s="355"/>
      <c r="F805" s="353"/>
      <c r="G805" s="353"/>
    </row>
    <row r="806" spans="1:7" x14ac:dyDescent="0.35">
      <c r="A806" s="353" t="s">
        <v>2092</v>
      </c>
      <c r="B806" s="361">
        <v>6.73</v>
      </c>
      <c r="C806" s="354"/>
      <c r="D806" s="354"/>
      <c r="E806" s="355"/>
      <c r="F806" s="353"/>
      <c r="G806" s="353"/>
    </row>
    <row r="807" spans="1:7" x14ac:dyDescent="0.35">
      <c r="A807" s="353" t="s">
        <v>2092</v>
      </c>
      <c r="B807" s="361">
        <v>6.73</v>
      </c>
      <c r="C807" s="354"/>
      <c r="D807" s="354"/>
      <c r="E807" s="355"/>
      <c r="F807" s="353"/>
      <c r="G807" s="353"/>
    </row>
    <row r="808" spans="1:7" x14ac:dyDescent="0.35">
      <c r="A808" s="353" t="s">
        <v>2092</v>
      </c>
      <c r="B808" s="361">
        <v>6.73</v>
      </c>
      <c r="C808" s="354"/>
      <c r="D808" s="354"/>
      <c r="E808" s="355"/>
      <c r="F808" s="353"/>
      <c r="G808" s="353"/>
    </row>
    <row r="809" spans="1:7" x14ac:dyDescent="0.35">
      <c r="A809" s="353" t="s">
        <v>2092</v>
      </c>
      <c r="B809" s="361">
        <v>6.73</v>
      </c>
      <c r="C809" s="354"/>
      <c r="D809" s="354"/>
      <c r="E809" s="355"/>
      <c r="F809" s="353"/>
      <c r="G809" s="353"/>
    </row>
    <row r="810" spans="1:7" x14ac:dyDescent="0.35">
      <c r="A810" s="353" t="s">
        <v>2092</v>
      </c>
      <c r="B810" s="361">
        <v>6.73</v>
      </c>
      <c r="C810" s="354"/>
      <c r="D810" s="354"/>
      <c r="E810" s="355"/>
      <c r="F810" s="353"/>
      <c r="G810" s="353"/>
    </row>
    <row r="811" spans="1:7" x14ac:dyDescent="0.35">
      <c r="A811" s="353" t="s">
        <v>2093</v>
      </c>
      <c r="B811" s="361">
        <v>6.8</v>
      </c>
      <c r="C811" s="354"/>
      <c r="D811" s="354"/>
      <c r="E811" s="355"/>
      <c r="F811" s="353"/>
      <c r="G811" s="353"/>
    </row>
    <row r="812" spans="1:7" x14ac:dyDescent="0.35">
      <c r="A812" s="353" t="s">
        <v>2093</v>
      </c>
      <c r="B812" s="361">
        <v>6.8</v>
      </c>
      <c r="C812" s="354"/>
      <c r="D812" s="354"/>
      <c r="E812" s="355"/>
      <c r="F812" s="353"/>
      <c r="G812" s="353"/>
    </row>
    <row r="813" spans="1:7" x14ac:dyDescent="0.35">
      <c r="A813" s="353" t="s">
        <v>2093</v>
      </c>
      <c r="B813" s="361">
        <v>6.8</v>
      </c>
      <c r="C813" s="354"/>
      <c r="D813" s="354"/>
      <c r="E813" s="355"/>
      <c r="F813" s="353"/>
      <c r="G813" s="353"/>
    </row>
    <row r="814" spans="1:7" x14ac:dyDescent="0.35">
      <c r="A814" s="353" t="s">
        <v>2093</v>
      </c>
      <c r="B814" s="361">
        <v>6.8</v>
      </c>
      <c r="C814" s="354"/>
      <c r="D814" s="354"/>
      <c r="E814" s="355"/>
      <c r="F814" s="353"/>
      <c r="G814" s="353"/>
    </row>
    <row r="815" spans="1:7" x14ac:dyDescent="0.35">
      <c r="A815" s="353" t="s">
        <v>2093</v>
      </c>
      <c r="B815" s="361">
        <v>6.8</v>
      </c>
      <c r="C815" s="354"/>
      <c r="D815" s="354"/>
      <c r="E815" s="355"/>
      <c r="F815" s="353"/>
      <c r="G815" s="353"/>
    </row>
    <row r="816" spans="1:7" x14ac:dyDescent="0.35">
      <c r="A816" s="353" t="s">
        <v>2093</v>
      </c>
      <c r="B816" s="361">
        <v>6.8</v>
      </c>
      <c r="C816" s="354"/>
      <c r="D816" s="354"/>
      <c r="E816" s="355"/>
      <c r="F816" s="353"/>
      <c r="G816" s="353"/>
    </row>
    <row r="817" spans="1:7" x14ac:dyDescent="0.35">
      <c r="A817" s="353" t="s">
        <v>2093</v>
      </c>
      <c r="B817" s="361">
        <v>6.8</v>
      </c>
      <c r="C817" s="354"/>
      <c r="D817" s="354"/>
      <c r="E817" s="355"/>
      <c r="F817" s="353"/>
      <c r="G817" s="353"/>
    </row>
    <row r="818" spans="1:7" x14ac:dyDescent="0.35">
      <c r="A818" s="353" t="s">
        <v>2094</v>
      </c>
      <c r="B818" s="361">
        <v>8.59</v>
      </c>
      <c r="C818" s="354"/>
      <c r="D818" s="354"/>
      <c r="E818" s="355"/>
      <c r="F818" s="353"/>
      <c r="G818" s="353"/>
    </row>
    <row r="819" spans="1:7" x14ac:dyDescent="0.35">
      <c r="A819" s="353" t="s">
        <v>2094</v>
      </c>
      <c r="B819" s="361">
        <v>8.59</v>
      </c>
      <c r="C819" s="354"/>
      <c r="D819" s="354"/>
      <c r="E819" s="355"/>
      <c r="F819" s="353"/>
      <c r="G819" s="353"/>
    </row>
    <row r="820" spans="1:7" x14ac:dyDescent="0.35">
      <c r="A820" s="353" t="s">
        <v>2094</v>
      </c>
      <c r="B820" s="361">
        <v>8.59</v>
      </c>
      <c r="C820" s="354"/>
      <c r="D820" s="354"/>
      <c r="E820" s="355"/>
      <c r="F820" s="353"/>
      <c r="G820" s="353"/>
    </row>
    <row r="821" spans="1:7" x14ac:dyDescent="0.35">
      <c r="A821" s="353" t="s">
        <v>2094</v>
      </c>
      <c r="B821" s="361">
        <v>8.59</v>
      </c>
      <c r="C821" s="354"/>
      <c r="D821" s="354"/>
      <c r="E821" s="355"/>
      <c r="F821" s="353"/>
      <c r="G821" s="353"/>
    </row>
    <row r="822" spans="1:7" x14ac:dyDescent="0.35">
      <c r="A822" s="353" t="s">
        <v>2094</v>
      </c>
      <c r="B822" s="361">
        <v>8.59</v>
      </c>
      <c r="C822" s="354"/>
      <c r="D822" s="354"/>
      <c r="E822" s="355"/>
      <c r="F822" s="353"/>
      <c r="G822" s="353"/>
    </row>
    <row r="823" spans="1:7" x14ac:dyDescent="0.35">
      <c r="A823" s="353" t="s">
        <v>2094</v>
      </c>
      <c r="B823" s="361">
        <v>8.59</v>
      </c>
      <c r="C823" s="354"/>
      <c r="D823" s="354"/>
      <c r="E823" s="355"/>
      <c r="F823" s="353"/>
      <c r="G823" s="353"/>
    </row>
    <row r="824" spans="1:7" x14ac:dyDescent="0.35">
      <c r="A824" s="353" t="s">
        <v>2094</v>
      </c>
      <c r="B824" s="361">
        <v>8.59</v>
      </c>
      <c r="C824" s="354"/>
      <c r="D824" s="354"/>
      <c r="E824" s="355"/>
      <c r="F824" s="353"/>
      <c r="G824" s="353"/>
    </row>
    <row r="825" spans="1:7" x14ac:dyDescent="0.35">
      <c r="A825" s="353" t="s">
        <v>2095</v>
      </c>
      <c r="B825" s="361">
        <v>8.59</v>
      </c>
      <c r="C825" s="354"/>
      <c r="D825" s="354"/>
      <c r="E825" s="355"/>
      <c r="F825" s="353"/>
      <c r="G825" s="353"/>
    </row>
    <row r="826" spans="1:7" x14ac:dyDescent="0.35">
      <c r="A826" s="353" t="s">
        <v>2095</v>
      </c>
      <c r="B826" s="361">
        <v>8.59</v>
      </c>
      <c r="C826" s="354"/>
      <c r="D826" s="354"/>
      <c r="E826" s="355"/>
      <c r="F826" s="353"/>
      <c r="G826" s="353"/>
    </row>
    <row r="827" spans="1:7" x14ac:dyDescent="0.35">
      <c r="A827" s="353" t="s">
        <v>2095</v>
      </c>
      <c r="B827" s="361">
        <v>8.59</v>
      </c>
      <c r="C827" s="354"/>
      <c r="D827" s="354"/>
      <c r="E827" s="355"/>
      <c r="F827" s="353"/>
      <c r="G827" s="353"/>
    </row>
    <row r="828" spans="1:7" x14ac:dyDescent="0.35">
      <c r="A828" s="353" t="s">
        <v>2095</v>
      </c>
      <c r="B828" s="361">
        <v>8.59</v>
      </c>
      <c r="C828" s="354"/>
      <c r="D828" s="354"/>
      <c r="E828" s="355"/>
      <c r="F828" s="353"/>
      <c r="G828" s="353"/>
    </row>
    <row r="829" spans="1:7" x14ac:dyDescent="0.35">
      <c r="A829" s="353" t="s">
        <v>2095</v>
      </c>
      <c r="B829" s="361">
        <v>8.59</v>
      </c>
      <c r="C829" s="354"/>
      <c r="D829" s="354"/>
      <c r="E829" s="355"/>
      <c r="F829" s="353"/>
      <c r="G829" s="353"/>
    </row>
    <row r="830" spans="1:7" x14ac:dyDescent="0.35">
      <c r="A830" s="353" t="s">
        <v>2095</v>
      </c>
      <c r="B830" s="361">
        <v>8.59</v>
      </c>
      <c r="C830" s="354"/>
      <c r="D830" s="354"/>
      <c r="E830" s="355"/>
      <c r="F830" s="353"/>
      <c r="G830" s="353"/>
    </row>
    <row r="831" spans="1:7" x14ac:dyDescent="0.35">
      <c r="A831" s="353" t="s">
        <v>2095</v>
      </c>
      <c r="B831" s="361">
        <v>8.59</v>
      </c>
      <c r="C831" s="354"/>
      <c r="D831" s="354"/>
      <c r="E831" s="355"/>
      <c r="F831" s="353"/>
      <c r="G831" s="353"/>
    </row>
    <row r="832" spans="1:7" x14ac:dyDescent="0.35">
      <c r="A832" s="353" t="s">
        <v>2096</v>
      </c>
      <c r="B832" s="361">
        <v>8.59</v>
      </c>
      <c r="C832" s="354"/>
      <c r="D832" s="354"/>
      <c r="E832" s="355"/>
      <c r="F832" s="353"/>
      <c r="G832" s="353"/>
    </row>
    <row r="833" spans="1:7" x14ac:dyDescent="0.35">
      <c r="A833" s="353" t="s">
        <v>2096</v>
      </c>
      <c r="B833" s="361">
        <v>8.59</v>
      </c>
      <c r="C833" s="354"/>
      <c r="D833" s="354"/>
      <c r="E833" s="355"/>
      <c r="F833" s="353"/>
      <c r="G833" s="353"/>
    </row>
    <row r="834" spans="1:7" x14ac:dyDescent="0.35">
      <c r="A834" s="353" t="s">
        <v>2096</v>
      </c>
      <c r="B834" s="361">
        <v>8.59</v>
      </c>
      <c r="C834" s="354"/>
      <c r="D834" s="354"/>
      <c r="E834" s="355"/>
      <c r="F834" s="353"/>
      <c r="G834" s="353"/>
    </row>
    <row r="835" spans="1:7" x14ac:dyDescent="0.35">
      <c r="A835" s="353" t="s">
        <v>2096</v>
      </c>
      <c r="B835" s="361">
        <v>8.59</v>
      </c>
      <c r="C835" s="354"/>
      <c r="D835" s="354"/>
      <c r="E835" s="355"/>
      <c r="F835" s="353"/>
      <c r="G835" s="353"/>
    </row>
    <row r="836" spans="1:7" x14ac:dyDescent="0.35">
      <c r="A836" s="353" t="s">
        <v>2096</v>
      </c>
      <c r="B836" s="361">
        <v>8.59</v>
      </c>
      <c r="C836" s="354"/>
      <c r="D836" s="354"/>
      <c r="E836" s="355"/>
      <c r="F836" s="353"/>
      <c r="G836" s="353"/>
    </row>
    <row r="837" spans="1:7" x14ac:dyDescent="0.35">
      <c r="A837" s="353" t="s">
        <v>2096</v>
      </c>
      <c r="B837" s="361">
        <v>8.59</v>
      </c>
      <c r="C837" s="354"/>
      <c r="D837" s="354"/>
      <c r="E837" s="355"/>
      <c r="F837" s="353"/>
      <c r="G837" s="353"/>
    </row>
    <row r="838" spans="1:7" x14ac:dyDescent="0.35">
      <c r="A838" s="353" t="s">
        <v>2096</v>
      </c>
      <c r="B838" s="361">
        <v>8.59</v>
      </c>
      <c r="C838" s="354"/>
      <c r="D838" s="354"/>
      <c r="E838" s="355"/>
      <c r="F838" s="353"/>
      <c r="G838" s="353"/>
    </row>
    <row r="839" spans="1:7" x14ac:dyDescent="0.35">
      <c r="A839" s="353" t="s">
        <v>2097</v>
      </c>
      <c r="B839" s="361">
        <v>8.59</v>
      </c>
      <c r="C839" s="354"/>
      <c r="D839" s="354"/>
      <c r="E839" s="355"/>
      <c r="F839" s="353"/>
      <c r="G839" s="353"/>
    </row>
    <row r="840" spans="1:7" x14ac:dyDescent="0.35">
      <c r="A840" s="353" t="s">
        <v>2097</v>
      </c>
      <c r="B840" s="361">
        <v>8.59</v>
      </c>
      <c r="C840" s="354"/>
      <c r="D840" s="354"/>
      <c r="E840" s="355"/>
      <c r="F840" s="353"/>
      <c r="G840" s="353"/>
    </row>
    <row r="841" spans="1:7" x14ac:dyDescent="0.35">
      <c r="A841" s="353" t="s">
        <v>2097</v>
      </c>
      <c r="B841" s="361">
        <v>8.59</v>
      </c>
      <c r="C841" s="354"/>
      <c r="D841" s="354"/>
      <c r="E841" s="355"/>
      <c r="F841" s="353"/>
      <c r="G841" s="353"/>
    </row>
    <row r="842" spans="1:7" x14ac:dyDescent="0.35">
      <c r="A842" s="353" t="s">
        <v>2097</v>
      </c>
      <c r="B842" s="361">
        <v>8.59</v>
      </c>
      <c r="C842" s="354"/>
      <c r="D842" s="354"/>
      <c r="E842" s="355"/>
      <c r="F842" s="353"/>
      <c r="G842" s="353"/>
    </row>
    <row r="843" spans="1:7" x14ac:dyDescent="0.35">
      <c r="A843" s="353" t="s">
        <v>2097</v>
      </c>
      <c r="B843" s="361">
        <v>8.59</v>
      </c>
      <c r="C843" s="354"/>
      <c r="D843" s="354"/>
      <c r="E843" s="355"/>
      <c r="F843" s="353"/>
      <c r="G843" s="353"/>
    </row>
    <row r="844" spans="1:7" x14ac:dyDescent="0.35">
      <c r="A844" s="353" t="s">
        <v>2097</v>
      </c>
      <c r="B844" s="361">
        <v>8.59</v>
      </c>
      <c r="C844" s="354"/>
      <c r="D844" s="354"/>
      <c r="E844" s="355"/>
      <c r="F844" s="353"/>
      <c r="G844" s="353"/>
    </row>
    <row r="845" spans="1:7" x14ac:dyDescent="0.35">
      <c r="A845" s="353" t="s">
        <v>2097</v>
      </c>
      <c r="B845" s="361">
        <v>8.59</v>
      </c>
      <c r="C845" s="354"/>
      <c r="D845" s="354"/>
      <c r="E845" s="355"/>
      <c r="F845" s="353"/>
      <c r="G845" s="353"/>
    </row>
    <row r="846" spans="1:7" x14ac:dyDescent="0.35">
      <c r="A846" s="353" t="s">
        <v>2098</v>
      </c>
      <c r="B846" s="361">
        <v>8.5</v>
      </c>
      <c r="C846" s="354"/>
      <c r="D846" s="354"/>
      <c r="E846" s="355"/>
      <c r="F846" s="353"/>
      <c r="G846" s="353"/>
    </row>
    <row r="847" spans="1:7" x14ac:dyDescent="0.35">
      <c r="A847" s="353" t="s">
        <v>2098</v>
      </c>
      <c r="B847" s="361">
        <v>8.5</v>
      </c>
      <c r="C847" s="354"/>
      <c r="D847" s="354"/>
      <c r="E847" s="355"/>
      <c r="F847" s="353"/>
      <c r="G847" s="353"/>
    </row>
    <row r="848" spans="1:7" x14ac:dyDescent="0.35">
      <c r="A848" s="353" t="s">
        <v>2098</v>
      </c>
      <c r="B848" s="361">
        <v>8.5</v>
      </c>
      <c r="C848" s="354"/>
      <c r="D848" s="354"/>
      <c r="E848" s="355"/>
      <c r="F848" s="353"/>
      <c r="G848" s="353"/>
    </row>
    <row r="849" spans="1:7" x14ac:dyDescent="0.35">
      <c r="A849" s="353" t="s">
        <v>2098</v>
      </c>
      <c r="B849" s="361">
        <v>8.5</v>
      </c>
      <c r="C849" s="354"/>
      <c r="D849" s="354"/>
      <c r="E849" s="355"/>
      <c r="F849" s="353"/>
      <c r="G849" s="353"/>
    </row>
    <row r="850" spans="1:7" x14ac:dyDescent="0.35">
      <c r="A850" s="353" t="s">
        <v>2098</v>
      </c>
      <c r="B850" s="361">
        <v>8.5</v>
      </c>
      <c r="C850" s="354"/>
      <c r="D850" s="354"/>
      <c r="E850" s="355"/>
      <c r="F850" s="353"/>
      <c r="G850" s="353"/>
    </row>
    <row r="851" spans="1:7" x14ac:dyDescent="0.35">
      <c r="A851" s="353" t="s">
        <v>2098</v>
      </c>
      <c r="B851" s="361">
        <v>8.5</v>
      </c>
      <c r="C851" s="354"/>
      <c r="D851" s="354"/>
      <c r="E851" s="355"/>
      <c r="F851" s="353"/>
      <c r="G851" s="353"/>
    </row>
    <row r="852" spans="1:7" x14ac:dyDescent="0.35">
      <c r="A852" s="353" t="s">
        <v>2098</v>
      </c>
      <c r="B852" s="361">
        <v>8.5</v>
      </c>
      <c r="C852" s="354"/>
      <c r="D852" s="354"/>
      <c r="E852" s="355"/>
      <c r="F852" s="353"/>
      <c r="G852" s="353"/>
    </row>
    <row r="853" spans="1:7" x14ac:dyDescent="0.35">
      <c r="A853" s="353" t="s">
        <v>2099</v>
      </c>
      <c r="B853" s="361">
        <v>2.1</v>
      </c>
      <c r="C853" s="354"/>
      <c r="D853" s="354"/>
      <c r="E853" s="355"/>
      <c r="F853" s="353"/>
      <c r="G853" s="353"/>
    </row>
    <row r="854" spans="1:7" x14ac:dyDescent="0.35">
      <c r="A854" s="353" t="s">
        <v>2099</v>
      </c>
      <c r="B854" s="361">
        <v>2.1</v>
      </c>
      <c r="C854" s="354"/>
      <c r="D854" s="354"/>
      <c r="E854" s="355"/>
      <c r="F854" s="353"/>
      <c r="G854" s="353"/>
    </row>
    <row r="855" spans="1:7" x14ac:dyDescent="0.35">
      <c r="A855" s="353" t="s">
        <v>2099</v>
      </c>
      <c r="B855" s="361">
        <v>2.1</v>
      </c>
      <c r="C855" s="354"/>
      <c r="D855" s="354"/>
      <c r="E855" s="355"/>
      <c r="F855" s="353"/>
      <c r="G855" s="353"/>
    </row>
    <row r="856" spans="1:7" x14ac:dyDescent="0.35">
      <c r="A856" s="353" t="s">
        <v>2099</v>
      </c>
      <c r="B856" s="361">
        <v>2.1</v>
      </c>
      <c r="C856" s="354"/>
      <c r="D856" s="354"/>
      <c r="E856" s="355"/>
      <c r="F856" s="353"/>
      <c r="G856" s="353"/>
    </row>
    <row r="857" spans="1:7" x14ac:dyDescent="0.35">
      <c r="A857" s="353" t="s">
        <v>2099</v>
      </c>
      <c r="B857" s="361">
        <v>2.1</v>
      </c>
      <c r="C857" s="354"/>
      <c r="D857" s="354"/>
      <c r="E857" s="355"/>
      <c r="F857" s="353"/>
      <c r="G857" s="353"/>
    </row>
    <row r="858" spans="1:7" x14ac:dyDescent="0.35">
      <c r="A858" s="353" t="s">
        <v>2099</v>
      </c>
      <c r="B858" s="361">
        <v>2.1</v>
      </c>
      <c r="C858" s="354"/>
      <c r="D858" s="354"/>
      <c r="E858" s="355"/>
      <c r="F858" s="353"/>
      <c r="G858" s="353"/>
    </row>
    <row r="859" spans="1:7" x14ac:dyDescent="0.35">
      <c r="A859" s="353" t="s">
        <v>2099</v>
      </c>
      <c r="B859" s="361">
        <v>2.1</v>
      </c>
      <c r="C859" s="354"/>
      <c r="D859" s="354"/>
      <c r="E859" s="355"/>
      <c r="F859" s="353"/>
      <c r="G859" s="353"/>
    </row>
    <row r="860" spans="1:7" x14ac:dyDescent="0.35">
      <c r="A860" s="353" t="s">
        <v>2100</v>
      </c>
      <c r="B860" s="361">
        <v>24.44</v>
      </c>
      <c r="C860" s="354"/>
      <c r="D860" s="354"/>
      <c r="E860" s="355"/>
      <c r="F860" s="353"/>
      <c r="G860" s="353"/>
    </row>
    <row r="861" spans="1:7" x14ac:dyDescent="0.35">
      <c r="A861" s="353" t="s">
        <v>2100</v>
      </c>
      <c r="B861" s="361">
        <v>24.44</v>
      </c>
      <c r="C861" s="354"/>
      <c r="D861" s="354"/>
      <c r="E861" s="355"/>
      <c r="F861" s="353"/>
      <c r="G861" s="353"/>
    </row>
    <row r="862" spans="1:7" x14ac:dyDescent="0.35">
      <c r="A862" s="353" t="s">
        <v>2100</v>
      </c>
      <c r="B862" s="361">
        <v>24.44</v>
      </c>
      <c r="C862" s="354"/>
      <c r="D862" s="354"/>
      <c r="E862" s="355"/>
      <c r="F862" s="353"/>
      <c r="G862" s="353"/>
    </row>
    <row r="863" spans="1:7" x14ac:dyDescent="0.35">
      <c r="A863" s="353" t="s">
        <v>2100</v>
      </c>
      <c r="B863" s="361">
        <v>24.44</v>
      </c>
      <c r="C863" s="354"/>
      <c r="D863" s="354"/>
      <c r="E863" s="355"/>
      <c r="F863" s="353"/>
      <c r="G863" s="353"/>
    </row>
    <row r="864" spans="1:7" x14ac:dyDescent="0.35">
      <c r="A864" s="353" t="s">
        <v>2100</v>
      </c>
      <c r="B864" s="361">
        <v>24.44</v>
      </c>
      <c r="C864" s="354"/>
      <c r="D864" s="354"/>
      <c r="E864" s="355"/>
      <c r="F864" s="353"/>
      <c r="G864" s="353"/>
    </row>
    <row r="865" spans="1:7" x14ac:dyDescent="0.35">
      <c r="A865" s="353" t="s">
        <v>2100</v>
      </c>
      <c r="B865" s="361">
        <v>24.44</v>
      </c>
      <c r="C865" s="354"/>
      <c r="D865" s="354"/>
      <c r="E865" s="355"/>
      <c r="F865" s="353"/>
      <c r="G865" s="353"/>
    </row>
    <row r="866" spans="1:7" x14ac:dyDescent="0.35">
      <c r="A866" s="353" t="s">
        <v>2100</v>
      </c>
      <c r="B866" s="361">
        <v>24.44</v>
      </c>
      <c r="C866" s="354"/>
      <c r="D866" s="354"/>
      <c r="E866" s="355"/>
      <c r="F866" s="353"/>
      <c r="G866" s="353"/>
    </row>
    <row r="867" spans="1:7" x14ac:dyDescent="0.35">
      <c r="A867" s="353" t="s">
        <v>2101</v>
      </c>
      <c r="B867" s="361">
        <v>24.44</v>
      </c>
      <c r="C867" s="354"/>
      <c r="D867" s="354"/>
      <c r="E867" s="355"/>
      <c r="F867" s="353"/>
      <c r="G867" s="353"/>
    </row>
    <row r="868" spans="1:7" x14ac:dyDescent="0.35">
      <c r="A868" s="353" t="s">
        <v>2101</v>
      </c>
      <c r="B868" s="361">
        <v>24.44</v>
      </c>
      <c r="C868" s="354"/>
      <c r="D868" s="354"/>
      <c r="E868" s="355"/>
      <c r="F868" s="353"/>
      <c r="G868" s="353"/>
    </row>
    <row r="869" spans="1:7" x14ac:dyDescent="0.35">
      <c r="A869" s="353" t="s">
        <v>2101</v>
      </c>
      <c r="B869" s="361">
        <v>24.44</v>
      </c>
      <c r="C869" s="354"/>
      <c r="D869" s="354"/>
      <c r="E869" s="355"/>
      <c r="F869" s="353"/>
      <c r="G869" s="353"/>
    </row>
    <row r="870" spans="1:7" x14ac:dyDescent="0.35">
      <c r="A870" s="353" t="s">
        <v>2101</v>
      </c>
      <c r="B870" s="361">
        <v>24.44</v>
      </c>
      <c r="C870" s="354"/>
      <c r="D870" s="354"/>
      <c r="E870" s="355"/>
      <c r="F870" s="353"/>
      <c r="G870" s="353"/>
    </row>
    <row r="871" spans="1:7" x14ac:dyDescent="0.35">
      <c r="A871" s="353" t="s">
        <v>2101</v>
      </c>
      <c r="B871" s="361">
        <v>24.44</v>
      </c>
      <c r="C871" s="354"/>
      <c r="D871" s="354"/>
      <c r="E871" s="355"/>
      <c r="F871" s="353"/>
      <c r="G871" s="353"/>
    </row>
    <row r="872" spans="1:7" x14ac:dyDescent="0.35">
      <c r="A872" s="353" t="s">
        <v>2101</v>
      </c>
      <c r="B872" s="361">
        <v>24.44</v>
      </c>
      <c r="C872" s="354"/>
      <c r="D872" s="354"/>
      <c r="E872" s="355"/>
      <c r="F872" s="353"/>
      <c r="G872" s="353"/>
    </row>
    <row r="873" spans="1:7" x14ac:dyDescent="0.35">
      <c r="A873" s="353" t="s">
        <v>2101</v>
      </c>
      <c r="B873" s="361">
        <v>24.44</v>
      </c>
      <c r="C873" s="354"/>
      <c r="D873" s="354"/>
      <c r="E873" s="355"/>
      <c r="F873" s="353"/>
      <c r="G873" s="353"/>
    </row>
    <row r="874" spans="1:7" x14ac:dyDescent="0.35">
      <c r="A874" s="353" t="s">
        <v>2102</v>
      </c>
      <c r="B874" s="361">
        <v>24.44</v>
      </c>
      <c r="C874" s="354"/>
      <c r="D874" s="354"/>
      <c r="E874" s="355"/>
      <c r="F874" s="353"/>
      <c r="G874" s="353"/>
    </row>
    <row r="875" spans="1:7" x14ac:dyDescent="0.35">
      <c r="A875" s="353" t="s">
        <v>2102</v>
      </c>
      <c r="B875" s="361">
        <v>24.44</v>
      </c>
      <c r="C875" s="354"/>
      <c r="D875" s="354"/>
      <c r="E875" s="355"/>
      <c r="F875" s="353"/>
      <c r="G875" s="353"/>
    </row>
    <row r="876" spans="1:7" x14ac:dyDescent="0.35">
      <c r="A876" s="353" t="s">
        <v>2102</v>
      </c>
      <c r="B876" s="361">
        <v>24.44</v>
      </c>
      <c r="C876" s="354"/>
      <c r="D876" s="354"/>
      <c r="E876" s="355"/>
      <c r="F876" s="353"/>
      <c r="G876" s="353"/>
    </row>
    <row r="877" spans="1:7" x14ac:dyDescent="0.35">
      <c r="A877" s="353" t="s">
        <v>2102</v>
      </c>
      <c r="B877" s="361">
        <v>24.44</v>
      </c>
      <c r="C877" s="354"/>
      <c r="D877" s="354"/>
      <c r="E877" s="355"/>
      <c r="F877" s="353"/>
      <c r="G877" s="353"/>
    </row>
    <row r="878" spans="1:7" x14ac:dyDescent="0.35">
      <c r="A878" s="353" t="s">
        <v>2102</v>
      </c>
      <c r="B878" s="361">
        <v>24.44</v>
      </c>
      <c r="C878" s="354"/>
      <c r="D878" s="354"/>
      <c r="E878" s="355"/>
      <c r="F878" s="353"/>
      <c r="G878" s="353"/>
    </row>
    <row r="879" spans="1:7" x14ac:dyDescent="0.35">
      <c r="A879" s="353" t="s">
        <v>2102</v>
      </c>
      <c r="B879" s="361">
        <v>24.44</v>
      </c>
      <c r="C879" s="354"/>
      <c r="D879" s="354"/>
      <c r="E879" s="355"/>
      <c r="F879" s="353"/>
      <c r="G879" s="353"/>
    </row>
    <row r="880" spans="1:7" x14ac:dyDescent="0.35">
      <c r="A880" s="353" t="s">
        <v>2102</v>
      </c>
      <c r="B880" s="361">
        <v>24.44</v>
      </c>
      <c r="C880" s="354"/>
      <c r="D880" s="354"/>
      <c r="E880" s="355"/>
      <c r="F880" s="353"/>
      <c r="G880" s="353"/>
    </row>
    <row r="881" spans="1:7" x14ac:dyDescent="0.35">
      <c r="A881" s="353" t="s">
        <v>2103</v>
      </c>
      <c r="B881" s="361">
        <v>24.44</v>
      </c>
      <c r="C881" s="354"/>
      <c r="D881" s="354"/>
      <c r="E881" s="355"/>
      <c r="F881" s="353"/>
      <c r="G881" s="353"/>
    </row>
    <row r="882" spans="1:7" x14ac:dyDescent="0.35">
      <c r="A882" s="353" t="s">
        <v>2103</v>
      </c>
      <c r="B882" s="361">
        <v>24.44</v>
      </c>
      <c r="C882" s="354"/>
      <c r="D882" s="354"/>
      <c r="E882" s="355"/>
      <c r="F882" s="353"/>
      <c r="G882" s="353"/>
    </row>
    <row r="883" spans="1:7" x14ac:dyDescent="0.35">
      <c r="A883" s="353" t="s">
        <v>2103</v>
      </c>
      <c r="B883" s="361">
        <v>24.44</v>
      </c>
      <c r="C883" s="354"/>
      <c r="D883" s="354"/>
      <c r="E883" s="355"/>
      <c r="F883" s="353"/>
      <c r="G883" s="353"/>
    </row>
    <row r="884" spans="1:7" x14ac:dyDescent="0.35">
      <c r="A884" s="353" t="s">
        <v>2103</v>
      </c>
      <c r="B884" s="361">
        <v>24.44</v>
      </c>
      <c r="C884" s="354"/>
      <c r="D884" s="354"/>
      <c r="E884" s="355"/>
      <c r="F884" s="353"/>
      <c r="G884" s="353"/>
    </row>
    <row r="885" spans="1:7" x14ac:dyDescent="0.35">
      <c r="A885" s="353" t="s">
        <v>2103</v>
      </c>
      <c r="B885" s="361">
        <v>24.44</v>
      </c>
      <c r="C885" s="354"/>
      <c r="D885" s="354"/>
      <c r="E885" s="355"/>
      <c r="F885" s="353"/>
      <c r="G885" s="353"/>
    </row>
    <row r="886" spans="1:7" x14ac:dyDescent="0.35">
      <c r="A886" s="353" t="s">
        <v>2103</v>
      </c>
      <c r="B886" s="361">
        <v>24.44</v>
      </c>
      <c r="C886" s="354"/>
      <c r="D886" s="354"/>
      <c r="E886" s="355"/>
      <c r="F886" s="353"/>
      <c r="G886" s="353"/>
    </row>
    <row r="887" spans="1:7" x14ac:dyDescent="0.35">
      <c r="A887" s="353" t="s">
        <v>2103</v>
      </c>
      <c r="B887" s="361">
        <v>24.44</v>
      </c>
      <c r="C887" s="354"/>
      <c r="D887" s="354"/>
      <c r="E887" s="355"/>
      <c r="F887" s="353"/>
      <c r="G887" s="353"/>
    </row>
    <row r="888" spans="1:7" x14ac:dyDescent="0.35">
      <c r="A888" s="353" t="s">
        <v>2104</v>
      </c>
      <c r="B888" s="361">
        <v>23.25</v>
      </c>
      <c r="C888" s="354"/>
      <c r="D888" s="354"/>
      <c r="E888" s="355"/>
      <c r="F888" s="353"/>
      <c r="G888" s="353"/>
    </row>
    <row r="889" spans="1:7" x14ac:dyDescent="0.35">
      <c r="A889" s="353" t="s">
        <v>2104</v>
      </c>
      <c r="B889" s="361">
        <v>23.25</v>
      </c>
      <c r="C889" s="354"/>
      <c r="D889" s="354"/>
      <c r="E889" s="355"/>
      <c r="F889" s="353"/>
      <c r="G889" s="353"/>
    </row>
    <row r="890" spans="1:7" x14ac:dyDescent="0.35">
      <c r="A890" s="353" t="s">
        <v>2104</v>
      </c>
      <c r="B890" s="361">
        <v>23.25</v>
      </c>
      <c r="C890" s="354"/>
      <c r="D890" s="354"/>
      <c r="E890" s="355"/>
      <c r="F890" s="353"/>
      <c r="G890" s="353"/>
    </row>
    <row r="891" spans="1:7" x14ac:dyDescent="0.35">
      <c r="A891" s="353" t="s">
        <v>2104</v>
      </c>
      <c r="B891" s="361">
        <v>23.25</v>
      </c>
      <c r="C891" s="354"/>
      <c r="D891" s="354"/>
      <c r="E891" s="355"/>
      <c r="F891" s="353"/>
      <c r="G891" s="353"/>
    </row>
    <row r="892" spans="1:7" x14ac:dyDescent="0.35">
      <c r="A892" s="353" t="s">
        <v>2104</v>
      </c>
      <c r="B892" s="361">
        <v>23.25</v>
      </c>
      <c r="C892" s="354"/>
      <c r="D892" s="354"/>
      <c r="E892" s="355"/>
      <c r="F892" s="353"/>
      <c r="G892" s="353"/>
    </row>
    <row r="893" spans="1:7" x14ac:dyDescent="0.35">
      <c r="A893" s="353" t="s">
        <v>2104</v>
      </c>
      <c r="B893" s="361">
        <v>23.25</v>
      </c>
      <c r="C893" s="354"/>
      <c r="D893" s="354"/>
      <c r="E893" s="355"/>
      <c r="F893" s="353"/>
      <c r="G893" s="353"/>
    </row>
    <row r="894" spans="1:7" x14ac:dyDescent="0.35">
      <c r="A894" s="353" t="s">
        <v>2104</v>
      </c>
      <c r="B894" s="361">
        <v>23.25</v>
      </c>
      <c r="C894" s="354"/>
      <c r="D894" s="354"/>
      <c r="E894" s="355"/>
      <c r="F894" s="353"/>
      <c r="G894" s="353"/>
    </row>
    <row r="895" spans="1:7" x14ac:dyDescent="0.35">
      <c r="A895" s="353" t="s">
        <v>2105</v>
      </c>
      <c r="B895" s="361">
        <v>69.790000000000006</v>
      </c>
      <c r="C895" s="354"/>
      <c r="D895" s="354"/>
      <c r="E895" s="355"/>
      <c r="F895" s="353"/>
      <c r="G895" s="353"/>
    </row>
    <row r="896" spans="1:7" x14ac:dyDescent="0.35">
      <c r="A896" s="353" t="s">
        <v>2105</v>
      </c>
      <c r="B896" s="361">
        <v>69.790000000000006</v>
      </c>
      <c r="C896" s="354"/>
      <c r="D896" s="354"/>
      <c r="E896" s="355"/>
      <c r="F896" s="353"/>
      <c r="G896" s="353"/>
    </row>
    <row r="897" spans="1:7" x14ac:dyDescent="0.35">
      <c r="A897" s="353" t="s">
        <v>2105</v>
      </c>
      <c r="B897" s="361">
        <v>69.790000000000006</v>
      </c>
      <c r="C897" s="354"/>
      <c r="D897" s="354"/>
      <c r="E897" s="355"/>
      <c r="F897" s="353"/>
      <c r="G897" s="353"/>
    </row>
    <row r="898" spans="1:7" x14ac:dyDescent="0.35">
      <c r="A898" s="353" t="s">
        <v>2105</v>
      </c>
      <c r="B898" s="361">
        <v>69.790000000000006</v>
      </c>
      <c r="C898" s="354"/>
      <c r="D898" s="354"/>
      <c r="E898" s="355"/>
      <c r="F898" s="353"/>
      <c r="G898" s="353"/>
    </row>
    <row r="899" spans="1:7" x14ac:dyDescent="0.35">
      <c r="A899" s="353" t="s">
        <v>2105</v>
      </c>
      <c r="B899" s="361">
        <v>69.790000000000006</v>
      </c>
      <c r="C899" s="354"/>
      <c r="D899" s="354"/>
      <c r="E899" s="355"/>
      <c r="F899" s="353"/>
      <c r="G899" s="353"/>
    </row>
    <row r="900" spans="1:7" x14ac:dyDescent="0.35">
      <c r="A900" s="353" t="s">
        <v>2105</v>
      </c>
      <c r="B900" s="361">
        <v>69.790000000000006</v>
      </c>
      <c r="C900" s="354"/>
      <c r="D900" s="354"/>
      <c r="E900" s="355"/>
      <c r="F900" s="353"/>
      <c r="G900" s="353"/>
    </row>
    <row r="901" spans="1:7" x14ac:dyDescent="0.35">
      <c r="A901" s="353" t="s">
        <v>2105</v>
      </c>
      <c r="B901" s="361">
        <v>69.790000000000006</v>
      </c>
      <c r="C901" s="354"/>
      <c r="D901" s="354"/>
      <c r="E901" s="355"/>
      <c r="F901" s="353"/>
      <c r="G901" s="353"/>
    </row>
    <row r="902" spans="1:7" x14ac:dyDescent="0.35">
      <c r="A902" s="353" t="s">
        <v>2106</v>
      </c>
      <c r="B902" s="361">
        <v>69.64</v>
      </c>
      <c r="C902" s="354"/>
      <c r="D902" s="354"/>
      <c r="E902" s="355"/>
      <c r="F902" s="353"/>
      <c r="G902" s="353"/>
    </row>
    <row r="903" spans="1:7" x14ac:dyDescent="0.35">
      <c r="A903" s="353" t="s">
        <v>2106</v>
      </c>
      <c r="B903" s="361">
        <v>69.64</v>
      </c>
      <c r="C903" s="354"/>
      <c r="D903" s="354"/>
      <c r="E903" s="355"/>
      <c r="F903" s="353"/>
      <c r="G903" s="353"/>
    </row>
    <row r="904" spans="1:7" x14ac:dyDescent="0.35">
      <c r="A904" s="353" t="s">
        <v>2106</v>
      </c>
      <c r="B904" s="361">
        <v>69.64</v>
      </c>
      <c r="C904" s="354"/>
      <c r="D904" s="354"/>
      <c r="E904" s="355"/>
      <c r="F904" s="353"/>
      <c r="G904" s="353"/>
    </row>
    <row r="905" spans="1:7" x14ac:dyDescent="0.35">
      <c r="A905" s="353" t="s">
        <v>2106</v>
      </c>
      <c r="B905" s="361">
        <v>69.64</v>
      </c>
      <c r="C905" s="354"/>
      <c r="D905" s="354"/>
      <c r="E905" s="355"/>
      <c r="F905" s="353"/>
      <c r="G905" s="353"/>
    </row>
    <row r="906" spans="1:7" x14ac:dyDescent="0.35">
      <c r="A906" s="353" t="s">
        <v>2106</v>
      </c>
      <c r="B906" s="361">
        <v>69.64</v>
      </c>
      <c r="C906" s="354"/>
      <c r="D906" s="354"/>
      <c r="E906" s="355"/>
      <c r="F906" s="353"/>
      <c r="G906" s="353"/>
    </row>
    <row r="907" spans="1:7" x14ac:dyDescent="0.35">
      <c r="A907" s="353" t="s">
        <v>2106</v>
      </c>
      <c r="B907" s="361">
        <v>69.64</v>
      </c>
      <c r="C907" s="354"/>
      <c r="D907" s="354"/>
      <c r="E907" s="355"/>
      <c r="F907" s="353"/>
      <c r="G907" s="353"/>
    </row>
    <row r="908" spans="1:7" x14ac:dyDescent="0.35">
      <c r="A908" s="353" t="s">
        <v>2106</v>
      </c>
      <c r="B908" s="361">
        <v>69.64</v>
      </c>
      <c r="C908" s="354"/>
      <c r="D908" s="354"/>
      <c r="E908" s="355"/>
      <c r="F908" s="353"/>
      <c r="G908" s="353"/>
    </row>
    <row r="909" spans="1:7" x14ac:dyDescent="0.35">
      <c r="A909" s="353" t="s">
        <v>2107</v>
      </c>
      <c r="B909" s="361">
        <v>70.569999999999993</v>
      </c>
      <c r="C909" s="354"/>
      <c r="D909" s="354"/>
      <c r="E909" s="355"/>
      <c r="F909" s="353"/>
      <c r="G909" s="353"/>
    </row>
    <row r="910" spans="1:7" x14ac:dyDescent="0.35">
      <c r="A910" s="353" t="s">
        <v>2107</v>
      </c>
      <c r="B910" s="361">
        <v>70.569999999999993</v>
      </c>
      <c r="C910" s="354"/>
      <c r="D910" s="354"/>
      <c r="E910" s="355"/>
      <c r="F910" s="353"/>
      <c r="G910" s="353"/>
    </row>
    <row r="911" spans="1:7" x14ac:dyDescent="0.35">
      <c r="A911" s="353" t="s">
        <v>2107</v>
      </c>
      <c r="B911" s="361">
        <v>70.569999999999993</v>
      </c>
      <c r="C911" s="354"/>
      <c r="D911" s="354"/>
      <c r="E911" s="355"/>
      <c r="F911" s="353"/>
      <c r="G911" s="353"/>
    </row>
    <row r="912" spans="1:7" x14ac:dyDescent="0.35">
      <c r="A912" s="353" t="s">
        <v>2107</v>
      </c>
      <c r="B912" s="361">
        <v>70.569999999999993</v>
      </c>
      <c r="C912" s="354"/>
      <c r="D912" s="354"/>
      <c r="E912" s="355"/>
      <c r="F912" s="353"/>
      <c r="G912" s="353"/>
    </row>
    <row r="913" spans="1:7" x14ac:dyDescent="0.35">
      <c r="A913" s="353" t="s">
        <v>2107</v>
      </c>
      <c r="B913" s="361">
        <v>70.569999999999993</v>
      </c>
      <c r="C913" s="354"/>
      <c r="D913" s="354"/>
      <c r="E913" s="355"/>
      <c r="F913" s="353"/>
      <c r="G913" s="353"/>
    </row>
    <row r="914" spans="1:7" x14ac:dyDescent="0.35">
      <c r="A914" s="353" t="s">
        <v>2107</v>
      </c>
      <c r="B914" s="361">
        <v>70.569999999999993</v>
      </c>
      <c r="C914" s="354"/>
      <c r="D914" s="354"/>
      <c r="E914" s="355"/>
      <c r="F914" s="353"/>
      <c r="G914" s="353"/>
    </row>
    <row r="915" spans="1:7" x14ac:dyDescent="0.35">
      <c r="A915" s="353" t="s">
        <v>2108</v>
      </c>
      <c r="B915" s="361">
        <v>69.92</v>
      </c>
      <c r="C915" s="354"/>
      <c r="D915" s="354"/>
      <c r="E915" s="355"/>
      <c r="F915" s="353"/>
      <c r="G915" s="353"/>
    </row>
    <row r="916" spans="1:7" x14ac:dyDescent="0.35">
      <c r="A916" s="353" t="s">
        <v>2108</v>
      </c>
      <c r="B916" s="361">
        <v>69.92</v>
      </c>
      <c r="C916" s="354"/>
      <c r="D916" s="354"/>
      <c r="E916" s="355"/>
      <c r="F916" s="353"/>
      <c r="G916" s="353"/>
    </row>
    <row r="917" spans="1:7" x14ac:dyDescent="0.35">
      <c r="A917" s="353" t="s">
        <v>2108</v>
      </c>
      <c r="B917" s="361">
        <v>69.92</v>
      </c>
      <c r="C917" s="354"/>
      <c r="D917" s="354"/>
      <c r="E917" s="355"/>
      <c r="F917" s="353"/>
      <c r="G917" s="353"/>
    </row>
    <row r="918" spans="1:7" x14ac:dyDescent="0.35">
      <c r="A918" s="353" t="s">
        <v>2108</v>
      </c>
      <c r="B918" s="361">
        <v>69.92</v>
      </c>
      <c r="C918" s="354"/>
      <c r="D918" s="354"/>
      <c r="E918" s="355"/>
      <c r="F918" s="353"/>
      <c r="G918" s="353"/>
    </row>
    <row r="919" spans="1:7" x14ac:dyDescent="0.35">
      <c r="A919" s="353" t="s">
        <v>2108</v>
      </c>
      <c r="B919" s="361">
        <v>69.92</v>
      </c>
      <c r="C919" s="354"/>
      <c r="D919" s="354"/>
      <c r="E919" s="355"/>
      <c r="F919" s="353"/>
      <c r="G919" s="353"/>
    </row>
    <row r="920" spans="1:7" x14ac:dyDescent="0.35">
      <c r="A920" s="353" t="s">
        <v>2108</v>
      </c>
      <c r="B920" s="361">
        <v>69.92</v>
      </c>
      <c r="C920" s="354"/>
      <c r="D920" s="354"/>
      <c r="E920" s="355"/>
      <c r="F920" s="353"/>
      <c r="G920" s="353"/>
    </row>
    <row r="921" spans="1:7" x14ac:dyDescent="0.35">
      <c r="A921" s="353" t="s">
        <v>2108</v>
      </c>
      <c r="B921" s="361">
        <v>69.92</v>
      </c>
      <c r="C921" s="354"/>
      <c r="D921" s="354"/>
      <c r="E921" s="355"/>
      <c r="F921" s="353"/>
      <c r="G921" s="353"/>
    </row>
    <row r="922" spans="1:7" x14ac:dyDescent="0.35">
      <c r="A922" s="353" t="s">
        <v>2109</v>
      </c>
      <c r="B922" s="361">
        <v>67.3</v>
      </c>
      <c r="C922" s="354"/>
      <c r="D922" s="354"/>
      <c r="E922" s="355"/>
      <c r="F922" s="353"/>
      <c r="G922" s="353"/>
    </row>
    <row r="923" spans="1:7" x14ac:dyDescent="0.35">
      <c r="A923" s="353" t="s">
        <v>2109</v>
      </c>
      <c r="B923" s="361">
        <v>67.3</v>
      </c>
      <c r="C923" s="354"/>
      <c r="D923" s="354"/>
      <c r="E923" s="355"/>
      <c r="F923" s="353"/>
      <c r="G923" s="353"/>
    </row>
    <row r="924" spans="1:7" x14ac:dyDescent="0.35">
      <c r="A924" s="353" t="s">
        <v>2109</v>
      </c>
      <c r="B924" s="361">
        <v>67.3</v>
      </c>
      <c r="C924" s="354"/>
      <c r="D924" s="354"/>
      <c r="E924" s="355"/>
      <c r="F924" s="353"/>
      <c r="G924" s="353"/>
    </row>
    <row r="925" spans="1:7" x14ac:dyDescent="0.35">
      <c r="A925" s="353" t="s">
        <v>2109</v>
      </c>
      <c r="B925" s="361">
        <v>67.3</v>
      </c>
      <c r="C925" s="354"/>
      <c r="D925" s="354"/>
      <c r="E925" s="355"/>
      <c r="F925" s="353"/>
      <c r="G925" s="353"/>
    </row>
    <row r="926" spans="1:7" x14ac:dyDescent="0.35">
      <c r="A926" s="353" t="s">
        <v>2109</v>
      </c>
      <c r="B926" s="361">
        <v>67.3</v>
      </c>
      <c r="C926" s="354"/>
      <c r="D926" s="354"/>
      <c r="E926" s="355"/>
      <c r="F926" s="353"/>
      <c r="G926" s="353"/>
    </row>
    <row r="927" spans="1:7" x14ac:dyDescent="0.35">
      <c r="A927" s="353" t="s">
        <v>2109</v>
      </c>
      <c r="B927" s="361">
        <v>67.3</v>
      </c>
      <c r="C927" s="354"/>
      <c r="D927" s="354"/>
      <c r="E927" s="355"/>
      <c r="F927" s="353"/>
      <c r="G927" s="353"/>
    </row>
    <row r="928" spans="1:7" x14ac:dyDescent="0.35">
      <c r="A928" s="353" t="s">
        <v>2109</v>
      </c>
      <c r="B928" s="361">
        <v>67.3</v>
      </c>
      <c r="C928" s="354"/>
      <c r="D928" s="354"/>
      <c r="E928" s="355"/>
      <c r="F928" s="353"/>
      <c r="G928" s="353"/>
    </row>
    <row r="929" spans="1:7" x14ac:dyDescent="0.35">
      <c r="A929" s="353" t="s">
        <v>2110</v>
      </c>
      <c r="B929" s="361">
        <v>42.86</v>
      </c>
      <c r="C929" s="354"/>
      <c r="D929" s="354"/>
      <c r="E929" s="355"/>
      <c r="F929" s="353"/>
      <c r="G929" s="353"/>
    </row>
    <row r="930" spans="1:7" x14ac:dyDescent="0.35">
      <c r="A930" s="353" t="s">
        <v>2110</v>
      </c>
      <c r="B930" s="361">
        <v>42.86</v>
      </c>
      <c r="C930" s="354"/>
      <c r="D930" s="354"/>
      <c r="E930" s="355"/>
      <c r="F930" s="353"/>
      <c r="G930" s="353"/>
    </row>
    <row r="931" spans="1:7" x14ac:dyDescent="0.35">
      <c r="A931" s="353" t="s">
        <v>2110</v>
      </c>
      <c r="B931" s="361">
        <v>42.86</v>
      </c>
      <c r="C931" s="354"/>
      <c r="D931" s="354"/>
      <c r="E931" s="355"/>
      <c r="F931" s="353"/>
      <c r="G931" s="353"/>
    </row>
    <row r="932" spans="1:7" x14ac:dyDescent="0.35">
      <c r="A932" s="353" t="s">
        <v>2110</v>
      </c>
      <c r="B932" s="361">
        <v>42.86</v>
      </c>
      <c r="C932" s="354"/>
      <c r="D932" s="354"/>
      <c r="E932" s="355"/>
      <c r="F932" s="353"/>
      <c r="G932" s="353"/>
    </row>
    <row r="933" spans="1:7" x14ac:dyDescent="0.35">
      <c r="A933" s="353" t="s">
        <v>2110</v>
      </c>
      <c r="B933" s="361">
        <v>42.86</v>
      </c>
      <c r="C933" s="354"/>
      <c r="D933" s="354"/>
      <c r="E933" s="355"/>
      <c r="F933" s="353"/>
      <c r="G933" s="353"/>
    </row>
    <row r="934" spans="1:7" x14ac:dyDescent="0.35">
      <c r="A934" s="353" t="s">
        <v>2110</v>
      </c>
      <c r="B934" s="361">
        <v>42.86</v>
      </c>
      <c r="C934" s="354"/>
      <c r="D934" s="354"/>
      <c r="E934" s="355"/>
      <c r="F934" s="353"/>
      <c r="G934" s="353"/>
    </row>
    <row r="935" spans="1:7" x14ac:dyDescent="0.35">
      <c r="A935" s="353" t="s">
        <v>2110</v>
      </c>
      <c r="B935" s="361">
        <v>42.86</v>
      </c>
      <c r="C935" s="354"/>
      <c r="D935" s="354"/>
      <c r="E935" s="355"/>
      <c r="F935" s="353"/>
      <c r="G935" s="353"/>
    </row>
    <row r="936" spans="1:7" x14ac:dyDescent="0.35">
      <c r="A936" s="353" t="s">
        <v>2111</v>
      </c>
      <c r="B936" s="361">
        <v>42.86</v>
      </c>
      <c r="C936" s="354"/>
      <c r="D936" s="354"/>
      <c r="E936" s="355"/>
      <c r="F936" s="353"/>
      <c r="G936" s="353"/>
    </row>
    <row r="937" spans="1:7" x14ac:dyDescent="0.35">
      <c r="A937" s="353" t="s">
        <v>2111</v>
      </c>
      <c r="B937" s="361">
        <v>42.86</v>
      </c>
      <c r="C937" s="354"/>
      <c r="D937" s="354"/>
      <c r="E937" s="355"/>
      <c r="F937" s="353"/>
      <c r="G937" s="353"/>
    </row>
    <row r="938" spans="1:7" x14ac:dyDescent="0.35">
      <c r="A938" s="353" t="s">
        <v>2111</v>
      </c>
      <c r="B938" s="361">
        <v>42.86</v>
      </c>
      <c r="C938" s="354"/>
      <c r="D938" s="354"/>
      <c r="E938" s="355"/>
      <c r="F938" s="353"/>
      <c r="G938" s="353"/>
    </row>
    <row r="939" spans="1:7" x14ac:dyDescent="0.35">
      <c r="A939" s="353" t="s">
        <v>2111</v>
      </c>
      <c r="B939" s="361">
        <v>42.86</v>
      </c>
      <c r="C939" s="354"/>
      <c r="D939" s="354"/>
      <c r="E939" s="355"/>
      <c r="F939" s="353"/>
      <c r="G939" s="353"/>
    </row>
    <row r="940" spans="1:7" x14ac:dyDescent="0.35">
      <c r="A940" s="353" t="s">
        <v>2111</v>
      </c>
      <c r="B940" s="361">
        <v>42.86</v>
      </c>
      <c r="C940" s="354"/>
      <c r="D940" s="354"/>
      <c r="E940" s="355"/>
      <c r="F940" s="353"/>
      <c r="G940" s="353"/>
    </row>
    <row r="941" spans="1:7" x14ac:dyDescent="0.35">
      <c r="A941" s="353" t="s">
        <v>2111</v>
      </c>
      <c r="B941" s="361">
        <v>42.86</v>
      </c>
      <c r="C941" s="354"/>
      <c r="D941" s="354"/>
      <c r="E941" s="355"/>
      <c r="F941" s="353"/>
      <c r="G941" s="353"/>
    </row>
    <row r="942" spans="1:7" x14ac:dyDescent="0.35">
      <c r="A942" s="353" t="s">
        <v>2111</v>
      </c>
      <c r="B942" s="361">
        <v>42.86</v>
      </c>
      <c r="C942" s="354"/>
      <c r="D942" s="354"/>
      <c r="E942" s="355"/>
      <c r="F942" s="353"/>
      <c r="G942" s="353"/>
    </row>
    <row r="943" spans="1:7" x14ac:dyDescent="0.35">
      <c r="A943" s="353" t="s">
        <v>2112</v>
      </c>
      <c r="B943" s="361">
        <v>42.86</v>
      </c>
      <c r="C943" s="354"/>
      <c r="D943" s="354"/>
      <c r="E943" s="355"/>
      <c r="F943" s="353"/>
      <c r="G943" s="353"/>
    </row>
    <row r="944" spans="1:7" x14ac:dyDescent="0.35">
      <c r="A944" s="353" t="s">
        <v>2112</v>
      </c>
      <c r="B944" s="361">
        <v>42.86</v>
      </c>
      <c r="C944" s="354"/>
      <c r="D944" s="354"/>
      <c r="E944" s="355"/>
      <c r="F944" s="353"/>
      <c r="G944" s="353"/>
    </row>
    <row r="945" spans="1:7" x14ac:dyDescent="0.35">
      <c r="A945" s="353" t="s">
        <v>2112</v>
      </c>
      <c r="B945" s="361">
        <v>42.86</v>
      </c>
      <c r="C945" s="354"/>
      <c r="D945" s="354"/>
      <c r="E945" s="355"/>
      <c r="F945" s="353"/>
      <c r="G945" s="353"/>
    </row>
    <row r="946" spans="1:7" x14ac:dyDescent="0.35">
      <c r="A946" s="353" t="s">
        <v>2112</v>
      </c>
      <c r="B946" s="361">
        <v>42.86</v>
      </c>
      <c r="C946" s="354"/>
      <c r="D946" s="354"/>
      <c r="E946" s="355"/>
      <c r="F946" s="353"/>
      <c r="G946" s="353"/>
    </row>
    <row r="947" spans="1:7" x14ac:dyDescent="0.35">
      <c r="A947" s="353" t="s">
        <v>2112</v>
      </c>
      <c r="B947" s="361">
        <v>42.86</v>
      </c>
      <c r="C947" s="354"/>
      <c r="D947" s="354"/>
      <c r="E947" s="355"/>
      <c r="F947" s="353"/>
      <c r="G947" s="353"/>
    </row>
    <row r="948" spans="1:7" x14ac:dyDescent="0.35">
      <c r="A948" s="353" t="s">
        <v>2112</v>
      </c>
      <c r="B948" s="361">
        <v>42.86</v>
      </c>
      <c r="C948" s="354"/>
      <c r="D948" s="354"/>
      <c r="E948" s="355"/>
      <c r="F948" s="353"/>
      <c r="G948" s="353"/>
    </row>
    <row r="949" spans="1:7" x14ac:dyDescent="0.35">
      <c r="A949" s="353" t="s">
        <v>2112</v>
      </c>
      <c r="B949" s="361">
        <v>42.86</v>
      </c>
      <c r="C949" s="354"/>
      <c r="D949" s="354"/>
      <c r="E949" s="355"/>
      <c r="F949" s="353"/>
      <c r="G949" s="353"/>
    </row>
    <row r="950" spans="1:7" x14ac:dyDescent="0.35">
      <c r="A950" s="353" t="s">
        <v>2113</v>
      </c>
      <c r="B950" s="361">
        <v>42.86</v>
      </c>
      <c r="C950" s="354"/>
      <c r="D950" s="354"/>
      <c r="E950" s="355"/>
      <c r="F950" s="353"/>
      <c r="G950" s="353"/>
    </row>
    <row r="951" spans="1:7" x14ac:dyDescent="0.35">
      <c r="A951" s="353" t="s">
        <v>2113</v>
      </c>
      <c r="B951" s="361">
        <v>42.86</v>
      </c>
      <c r="C951" s="354"/>
      <c r="D951" s="354"/>
      <c r="E951" s="355"/>
      <c r="F951" s="353"/>
      <c r="G951" s="353"/>
    </row>
    <row r="952" spans="1:7" x14ac:dyDescent="0.35">
      <c r="A952" s="353" t="s">
        <v>2113</v>
      </c>
      <c r="B952" s="361">
        <v>42.86</v>
      </c>
      <c r="C952" s="354"/>
      <c r="D952" s="354"/>
      <c r="E952" s="355"/>
      <c r="F952" s="353"/>
      <c r="G952" s="353"/>
    </row>
    <row r="953" spans="1:7" x14ac:dyDescent="0.35">
      <c r="A953" s="353" t="s">
        <v>2113</v>
      </c>
      <c r="B953" s="361">
        <v>42.86</v>
      </c>
      <c r="C953" s="354"/>
      <c r="D953" s="354"/>
      <c r="E953" s="355"/>
      <c r="F953" s="353"/>
      <c r="G953" s="353"/>
    </row>
    <row r="954" spans="1:7" x14ac:dyDescent="0.35">
      <c r="A954" s="353" t="s">
        <v>2113</v>
      </c>
      <c r="B954" s="361">
        <v>42.86</v>
      </c>
      <c r="C954" s="354"/>
      <c r="D954" s="354"/>
      <c r="E954" s="355"/>
      <c r="F954" s="353"/>
      <c r="G954" s="353"/>
    </row>
    <row r="955" spans="1:7" x14ac:dyDescent="0.35">
      <c r="A955" s="353" t="s">
        <v>2113</v>
      </c>
      <c r="B955" s="361">
        <v>42.86</v>
      </c>
      <c r="C955" s="354"/>
      <c r="D955" s="354"/>
      <c r="E955" s="355"/>
      <c r="F955" s="353"/>
      <c r="G955" s="353"/>
    </row>
    <row r="956" spans="1:7" x14ac:dyDescent="0.35">
      <c r="A956" s="353" t="s">
        <v>2113</v>
      </c>
      <c r="B956" s="361">
        <v>42.86</v>
      </c>
      <c r="C956" s="354"/>
      <c r="D956" s="354"/>
      <c r="E956" s="355"/>
      <c r="F956" s="353"/>
      <c r="G956" s="353"/>
    </row>
    <row r="957" spans="1:7" x14ac:dyDescent="0.35">
      <c r="A957" s="353" t="s">
        <v>2114</v>
      </c>
      <c r="B957" s="361">
        <v>40.799999999999997</v>
      </c>
      <c r="C957" s="354"/>
      <c r="D957" s="354"/>
      <c r="E957" s="355"/>
      <c r="F957" s="353"/>
      <c r="G957" s="353"/>
    </row>
    <row r="958" spans="1:7" x14ac:dyDescent="0.35">
      <c r="A958" s="353" t="s">
        <v>2114</v>
      </c>
      <c r="B958" s="361">
        <v>40.799999999999997</v>
      </c>
      <c r="C958" s="354"/>
      <c r="D958" s="354"/>
      <c r="E958" s="355"/>
      <c r="F958" s="353"/>
      <c r="G958" s="353"/>
    </row>
    <row r="959" spans="1:7" x14ac:dyDescent="0.35">
      <c r="A959" s="353" t="s">
        <v>2114</v>
      </c>
      <c r="B959" s="361">
        <v>40.799999999999997</v>
      </c>
      <c r="C959" s="354"/>
      <c r="D959" s="354"/>
      <c r="E959" s="355"/>
      <c r="F959" s="353"/>
      <c r="G959" s="353"/>
    </row>
    <row r="960" spans="1:7" x14ac:dyDescent="0.35">
      <c r="A960" s="353" t="s">
        <v>2114</v>
      </c>
      <c r="B960" s="361">
        <v>40.799999999999997</v>
      </c>
      <c r="C960" s="354"/>
      <c r="D960" s="354"/>
      <c r="E960" s="355"/>
      <c r="F960" s="353"/>
      <c r="G960" s="353"/>
    </row>
    <row r="961" spans="1:7" x14ac:dyDescent="0.35">
      <c r="A961" s="353" t="s">
        <v>2114</v>
      </c>
      <c r="B961" s="361">
        <v>40.799999999999997</v>
      </c>
      <c r="C961" s="354"/>
      <c r="D961" s="354"/>
      <c r="E961" s="355"/>
      <c r="F961" s="353"/>
      <c r="G961" s="353"/>
    </row>
    <row r="962" spans="1:7" x14ac:dyDescent="0.35">
      <c r="A962" s="353" t="s">
        <v>2114</v>
      </c>
      <c r="B962" s="361">
        <v>40.799999999999997</v>
      </c>
      <c r="C962" s="354"/>
      <c r="D962" s="354"/>
      <c r="E962" s="355"/>
      <c r="F962" s="353"/>
      <c r="G962" s="353"/>
    </row>
    <row r="963" spans="1:7" x14ac:dyDescent="0.35">
      <c r="A963" s="353" t="s">
        <v>2114</v>
      </c>
      <c r="B963" s="361">
        <v>40.799999999999997</v>
      </c>
      <c r="C963" s="354"/>
      <c r="D963" s="354"/>
      <c r="E963" s="355"/>
      <c r="F963" s="353"/>
      <c r="G963" s="353"/>
    </row>
    <row r="964" spans="1:7" x14ac:dyDescent="0.35">
      <c r="A964" s="353" t="s">
        <v>2115</v>
      </c>
      <c r="B964" s="361">
        <v>66.739999999999995</v>
      </c>
      <c r="C964" s="354"/>
      <c r="D964" s="354"/>
      <c r="E964" s="355"/>
      <c r="F964" s="353"/>
      <c r="G964" s="353"/>
    </row>
    <row r="965" spans="1:7" x14ac:dyDescent="0.35">
      <c r="A965" s="353" t="s">
        <v>2115</v>
      </c>
      <c r="B965" s="361">
        <v>66.739999999999995</v>
      </c>
      <c r="C965" s="354"/>
      <c r="D965" s="354"/>
      <c r="E965" s="355"/>
      <c r="F965" s="353"/>
      <c r="G965" s="353"/>
    </row>
    <row r="966" spans="1:7" x14ac:dyDescent="0.35">
      <c r="A966" s="353" t="s">
        <v>2115</v>
      </c>
      <c r="B966" s="361">
        <v>66.739999999999995</v>
      </c>
      <c r="C966" s="354"/>
      <c r="D966" s="354"/>
      <c r="E966" s="355"/>
      <c r="F966" s="353"/>
      <c r="G966" s="353"/>
    </row>
    <row r="967" spans="1:7" x14ac:dyDescent="0.35">
      <c r="A967" s="353" t="s">
        <v>2115</v>
      </c>
      <c r="B967" s="361">
        <v>66.739999999999995</v>
      </c>
      <c r="C967" s="354"/>
      <c r="D967" s="354"/>
      <c r="E967" s="355"/>
      <c r="F967" s="353"/>
      <c r="G967" s="353"/>
    </row>
    <row r="968" spans="1:7" x14ac:dyDescent="0.35">
      <c r="A968" s="353" t="s">
        <v>2115</v>
      </c>
      <c r="B968" s="361">
        <v>66.739999999999995</v>
      </c>
      <c r="C968" s="354"/>
      <c r="D968" s="354"/>
      <c r="E968" s="355"/>
      <c r="F968" s="353"/>
      <c r="G968" s="353"/>
    </row>
    <row r="969" spans="1:7" x14ac:dyDescent="0.35">
      <c r="A969" s="353" t="s">
        <v>2115</v>
      </c>
      <c r="B969" s="361">
        <v>66.739999999999995</v>
      </c>
      <c r="C969" s="354"/>
      <c r="D969" s="354"/>
      <c r="E969" s="355"/>
      <c r="F969" s="353"/>
      <c r="G969" s="353"/>
    </row>
    <row r="970" spans="1:7" x14ac:dyDescent="0.35">
      <c r="A970" s="353" t="s">
        <v>2115</v>
      </c>
      <c r="B970" s="361">
        <v>66.739999999999995</v>
      </c>
      <c r="C970" s="354"/>
      <c r="D970" s="354"/>
      <c r="E970" s="355"/>
      <c r="F970" s="353"/>
      <c r="G970" s="353"/>
    </row>
    <row r="971" spans="1:7" x14ac:dyDescent="0.35">
      <c r="A971" s="353" t="s">
        <v>2116</v>
      </c>
      <c r="B971" s="361">
        <v>66.739999999999995</v>
      </c>
      <c r="C971" s="354"/>
      <c r="D971" s="354"/>
      <c r="E971" s="355"/>
      <c r="F971" s="353"/>
      <c r="G971" s="353"/>
    </row>
    <row r="972" spans="1:7" x14ac:dyDescent="0.35">
      <c r="A972" s="353" t="s">
        <v>2116</v>
      </c>
      <c r="B972" s="361">
        <v>66.739999999999995</v>
      </c>
      <c r="C972" s="354"/>
      <c r="D972" s="354"/>
      <c r="E972" s="355"/>
      <c r="F972" s="353"/>
      <c r="G972" s="353"/>
    </row>
    <row r="973" spans="1:7" x14ac:dyDescent="0.35">
      <c r="A973" s="353" t="s">
        <v>2116</v>
      </c>
      <c r="B973" s="361">
        <v>66.739999999999995</v>
      </c>
      <c r="C973" s="354"/>
      <c r="D973" s="354"/>
      <c r="E973" s="355"/>
      <c r="F973" s="353"/>
      <c r="G973" s="353"/>
    </row>
    <row r="974" spans="1:7" x14ac:dyDescent="0.35">
      <c r="A974" s="353" t="s">
        <v>2116</v>
      </c>
      <c r="B974" s="361">
        <v>66.739999999999995</v>
      </c>
      <c r="C974" s="354"/>
      <c r="D974" s="354"/>
      <c r="E974" s="355"/>
      <c r="F974" s="353"/>
      <c r="G974" s="353"/>
    </row>
    <row r="975" spans="1:7" x14ac:dyDescent="0.35">
      <c r="A975" s="353" t="s">
        <v>2116</v>
      </c>
      <c r="B975" s="361">
        <v>66.739999999999995</v>
      </c>
      <c r="C975" s="354"/>
      <c r="D975" s="354"/>
      <c r="E975" s="355"/>
      <c r="F975" s="353"/>
      <c r="G975" s="353"/>
    </row>
    <row r="976" spans="1:7" x14ac:dyDescent="0.35">
      <c r="A976" s="353" t="s">
        <v>2116</v>
      </c>
      <c r="B976" s="361">
        <v>66.739999999999995</v>
      </c>
      <c r="C976" s="354"/>
      <c r="D976" s="354"/>
      <c r="E976" s="355"/>
      <c r="F976" s="353"/>
      <c r="G976" s="353"/>
    </row>
    <row r="977" spans="1:7" x14ac:dyDescent="0.35">
      <c r="A977" s="353" t="s">
        <v>2116</v>
      </c>
      <c r="B977" s="361">
        <v>66.739999999999995</v>
      </c>
      <c r="C977" s="354"/>
      <c r="D977" s="354"/>
      <c r="E977" s="355"/>
      <c r="F977" s="353"/>
      <c r="G977" s="353"/>
    </row>
    <row r="978" spans="1:7" x14ac:dyDescent="0.35">
      <c r="A978" s="353" t="s">
        <v>2117</v>
      </c>
      <c r="B978" s="361">
        <v>66.95</v>
      </c>
      <c r="C978" s="354"/>
      <c r="D978" s="354"/>
      <c r="E978" s="355"/>
      <c r="F978" s="353"/>
      <c r="G978" s="353"/>
    </row>
    <row r="979" spans="1:7" x14ac:dyDescent="0.35">
      <c r="A979" s="353" t="s">
        <v>2117</v>
      </c>
      <c r="B979" s="361">
        <v>66.95</v>
      </c>
      <c r="C979" s="354"/>
      <c r="D979" s="354"/>
      <c r="E979" s="355"/>
      <c r="F979" s="353"/>
      <c r="G979" s="353"/>
    </row>
    <row r="980" spans="1:7" x14ac:dyDescent="0.35">
      <c r="A980" s="353" t="s">
        <v>2117</v>
      </c>
      <c r="B980" s="361">
        <v>66.95</v>
      </c>
      <c r="C980" s="354"/>
      <c r="D980" s="354"/>
      <c r="E980" s="355"/>
      <c r="F980" s="353"/>
      <c r="G980" s="353"/>
    </row>
    <row r="981" spans="1:7" x14ac:dyDescent="0.35">
      <c r="A981" s="353" t="s">
        <v>2117</v>
      </c>
      <c r="B981" s="361">
        <v>66.95</v>
      </c>
      <c r="C981" s="354"/>
      <c r="D981" s="354"/>
      <c r="E981" s="355"/>
      <c r="F981" s="353"/>
      <c r="G981" s="353"/>
    </row>
    <row r="982" spans="1:7" x14ac:dyDescent="0.35">
      <c r="A982" s="353" t="s">
        <v>2117</v>
      </c>
      <c r="B982" s="361">
        <v>66.95</v>
      </c>
      <c r="C982" s="354"/>
      <c r="D982" s="354"/>
      <c r="E982" s="355"/>
      <c r="F982" s="353"/>
      <c r="G982" s="353"/>
    </row>
    <row r="983" spans="1:7" x14ac:dyDescent="0.35">
      <c r="A983" s="353" t="s">
        <v>2117</v>
      </c>
      <c r="B983" s="361">
        <v>66.95</v>
      </c>
      <c r="C983" s="354"/>
      <c r="D983" s="354"/>
      <c r="E983" s="355"/>
      <c r="F983" s="353"/>
      <c r="G983" s="353"/>
    </row>
    <row r="984" spans="1:7" x14ac:dyDescent="0.35">
      <c r="A984" s="353" t="s">
        <v>2118</v>
      </c>
      <c r="B984" s="361">
        <v>64.47</v>
      </c>
      <c r="C984" s="354"/>
      <c r="D984" s="354"/>
      <c r="E984" s="355"/>
      <c r="F984" s="353"/>
      <c r="G984" s="353"/>
    </row>
    <row r="985" spans="1:7" x14ac:dyDescent="0.35">
      <c r="A985" s="353" t="s">
        <v>2118</v>
      </c>
      <c r="B985" s="361">
        <v>64.47</v>
      </c>
      <c r="C985" s="354"/>
      <c r="D985" s="354"/>
      <c r="E985" s="355"/>
      <c r="F985" s="353"/>
      <c r="G985" s="353"/>
    </row>
    <row r="986" spans="1:7" x14ac:dyDescent="0.35">
      <c r="A986" s="353" t="s">
        <v>2118</v>
      </c>
      <c r="B986" s="361">
        <v>64.47</v>
      </c>
      <c r="C986" s="354"/>
      <c r="D986" s="354"/>
      <c r="E986" s="355"/>
      <c r="F986" s="353"/>
      <c r="G986" s="353"/>
    </row>
    <row r="987" spans="1:7" x14ac:dyDescent="0.35">
      <c r="A987" s="353" t="s">
        <v>2118</v>
      </c>
      <c r="B987" s="361">
        <v>64.47</v>
      </c>
      <c r="C987" s="354"/>
      <c r="D987" s="354"/>
      <c r="E987" s="355"/>
      <c r="F987" s="353"/>
      <c r="G987" s="353"/>
    </row>
    <row r="988" spans="1:7" x14ac:dyDescent="0.35">
      <c r="A988" s="353" t="s">
        <v>2118</v>
      </c>
      <c r="B988" s="361">
        <v>64.47</v>
      </c>
      <c r="C988" s="354"/>
      <c r="D988" s="354"/>
      <c r="E988" s="355"/>
      <c r="F988" s="353"/>
      <c r="G988" s="353"/>
    </row>
    <row r="989" spans="1:7" x14ac:dyDescent="0.35">
      <c r="A989" s="353" t="s">
        <v>2118</v>
      </c>
      <c r="B989" s="361">
        <v>64.47</v>
      </c>
      <c r="C989" s="354"/>
      <c r="D989" s="354"/>
      <c r="E989" s="355"/>
      <c r="F989" s="353"/>
      <c r="G989" s="353"/>
    </row>
    <row r="990" spans="1:7" x14ac:dyDescent="0.35">
      <c r="A990" s="353" t="s">
        <v>2118</v>
      </c>
      <c r="B990" s="361">
        <v>64.47</v>
      </c>
      <c r="C990" s="354"/>
      <c r="D990" s="354"/>
      <c r="E990" s="355"/>
      <c r="F990" s="353"/>
      <c r="G990" s="353"/>
    </row>
    <row r="991" spans="1:7" x14ac:dyDescent="0.35">
      <c r="A991" s="353" t="s">
        <v>2119</v>
      </c>
      <c r="B991" s="361">
        <v>66.67</v>
      </c>
      <c r="C991" s="354"/>
      <c r="D991" s="354"/>
      <c r="E991" s="355"/>
      <c r="F991" s="353"/>
      <c r="G991" s="353"/>
    </row>
    <row r="992" spans="1:7" x14ac:dyDescent="0.35">
      <c r="A992" s="353" t="s">
        <v>2119</v>
      </c>
      <c r="B992" s="361">
        <v>66.67</v>
      </c>
      <c r="C992" s="354"/>
      <c r="D992" s="354"/>
      <c r="E992" s="355"/>
      <c r="F992" s="353"/>
      <c r="G992" s="353"/>
    </row>
    <row r="993" spans="1:7" x14ac:dyDescent="0.35">
      <c r="A993" s="353" t="s">
        <v>2119</v>
      </c>
      <c r="B993" s="361">
        <v>66.67</v>
      </c>
      <c r="C993" s="354"/>
      <c r="D993" s="354"/>
      <c r="E993" s="355"/>
      <c r="F993" s="353"/>
      <c r="G993" s="353"/>
    </row>
    <row r="994" spans="1:7" x14ac:dyDescent="0.35">
      <c r="A994" s="353" t="s">
        <v>2119</v>
      </c>
      <c r="B994" s="361">
        <v>66.67</v>
      </c>
      <c r="C994" s="354"/>
      <c r="D994" s="354"/>
      <c r="E994" s="355"/>
      <c r="F994" s="353"/>
      <c r="G994" s="353"/>
    </row>
    <row r="995" spans="1:7" x14ac:dyDescent="0.35">
      <c r="A995" s="353" t="s">
        <v>2119</v>
      </c>
      <c r="B995" s="361">
        <v>66.67</v>
      </c>
      <c r="C995" s="354"/>
      <c r="D995" s="354"/>
      <c r="E995" s="355"/>
      <c r="F995" s="353"/>
      <c r="G995" s="353"/>
    </row>
    <row r="996" spans="1:7" x14ac:dyDescent="0.35">
      <c r="A996" s="353" t="s">
        <v>2119</v>
      </c>
      <c r="B996" s="361">
        <v>66.67</v>
      </c>
      <c r="C996" s="354"/>
      <c r="D996" s="354"/>
      <c r="E996" s="355"/>
      <c r="F996" s="353"/>
      <c r="G996" s="353"/>
    </row>
    <row r="997" spans="1:7" x14ac:dyDescent="0.35">
      <c r="A997" s="353" t="s">
        <v>2119</v>
      </c>
      <c r="B997" s="361">
        <v>66.67</v>
      </c>
      <c r="C997" s="354"/>
      <c r="D997" s="354"/>
      <c r="E997" s="355"/>
      <c r="F997" s="353"/>
      <c r="G997" s="353"/>
    </row>
    <row r="998" spans="1:7" x14ac:dyDescent="0.35">
      <c r="A998" s="353" t="s">
        <v>2120</v>
      </c>
      <c r="B998" s="361">
        <v>66.739999999999995</v>
      </c>
      <c r="C998" s="354"/>
      <c r="D998" s="354"/>
      <c r="E998" s="355"/>
      <c r="F998" s="353"/>
      <c r="G998" s="353"/>
    </row>
    <row r="999" spans="1:7" x14ac:dyDescent="0.35">
      <c r="A999" s="353" t="s">
        <v>2120</v>
      </c>
      <c r="B999" s="361">
        <v>66.739999999999995</v>
      </c>
      <c r="C999" s="354"/>
      <c r="D999" s="354"/>
      <c r="E999" s="355"/>
      <c r="F999" s="353"/>
      <c r="G999" s="353"/>
    </row>
    <row r="1000" spans="1:7" x14ac:dyDescent="0.35">
      <c r="A1000" s="353" t="s">
        <v>2121</v>
      </c>
      <c r="B1000" s="361">
        <v>66.95</v>
      </c>
      <c r="C1000" s="354"/>
      <c r="D1000" s="354"/>
      <c r="E1000" s="355"/>
      <c r="F1000" s="353"/>
      <c r="G1000" s="353"/>
    </row>
    <row r="1001" spans="1:7" x14ac:dyDescent="0.35">
      <c r="A1001" s="353" t="s">
        <v>2121</v>
      </c>
      <c r="B1001" s="361">
        <v>66.95</v>
      </c>
      <c r="C1001" s="354"/>
      <c r="D1001" s="354"/>
      <c r="E1001" s="355"/>
      <c r="F1001" s="353"/>
      <c r="G1001" s="353"/>
    </row>
    <row r="1002" spans="1:7" x14ac:dyDescent="0.35">
      <c r="A1002" s="353" t="s">
        <v>2121</v>
      </c>
      <c r="B1002" s="361">
        <v>66.95</v>
      </c>
      <c r="C1002" s="354"/>
      <c r="D1002" s="354"/>
      <c r="E1002" s="355"/>
      <c r="F1002" s="353"/>
      <c r="G1002" s="353"/>
    </row>
    <row r="1003" spans="1:7" x14ac:dyDescent="0.35">
      <c r="A1003" s="353" t="s">
        <v>2121</v>
      </c>
      <c r="B1003" s="361">
        <v>66.95</v>
      </c>
      <c r="C1003" s="354"/>
      <c r="D1003" s="354"/>
      <c r="E1003" s="355"/>
      <c r="F1003" s="353"/>
      <c r="G1003" s="353"/>
    </row>
    <row r="1004" spans="1:7" x14ac:dyDescent="0.35">
      <c r="A1004" s="353" t="s">
        <v>2121</v>
      </c>
      <c r="B1004" s="361">
        <v>66.95</v>
      </c>
      <c r="C1004" s="354"/>
      <c r="D1004" s="354"/>
      <c r="E1004" s="355"/>
      <c r="F1004" s="353"/>
      <c r="G1004" s="353"/>
    </row>
    <row r="1005" spans="1:7" x14ac:dyDescent="0.35">
      <c r="A1005" s="353" t="s">
        <v>2121</v>
      </c>
      <c r="B1005" s="361">
        <v>66.95</v>
      </c>
      <c r="C1005" s="354"/>
      <c r="D1005" s="354"/>
      <c r="E1005" s="355"/>
      <c r="F1005" s="353"/>
      <c r="G1005" s="353"/>
    </row>
    <row r="1006" spans="1:7" x14ac:dyDescent="0.35">
      <c r="A1006" s="353" t="s">
        <v>2121</v>
      </c>
      <c r="B1006" s="361">
        <v>66.95</v>
      </c>
      <c r="C1006" s="354"/>
      <c r="D1006" s="354"/>
      <c r="E1006" s="355"/>
      <c r="F1006" s="353"/>
      <c r="G1006" s="353"/>
    </row>
    <row r="1007" spans="1:7" x14ac:dyDescent="0.35">
      <c r="A1007" s="353" t="s">
        <v>2122</v>
      </c>
      <c r="B1007" s="361">
        <v>64.47</v>
      </c>
      <c r="C1007" s="354"/>
      <c r="D1007" s="354"/>
      <c r="E1007" s="355"/>
      <c r="F1007" s="353"/>
      <c r="G1007" s="353"/>
    </row>
    <row r="1008" spans="1:7" x14ac:dyDescent="0.35">
      <c r="A1008" s="353" t="s">
        <v>2122</v>
      </c>
      <c r="B1008" s="361">
        <v>64.47</v>
      </c>
      <c r="C1008" s="354"/>
      <c r="D1008" s="354"/>
      <c r="E1008" s="355"/>
      <c r="F1008" s="353"/>
      <c r="G1008" s="353"/>
    </row>
    <row r="1009" spans="1:7" x14ac:dyDescent="0.35">
      <c r="A1009" s="353" t="s">
        <v>2122</v>
      </c>
      <c r="B1009" s="361">
        <v>64.47</v>
      </c>
      <c r="C1009" s="354"/>
      <c r="D1009" s="354"/>
      <c r="E1009" s="355"/>
      <c r="F1009" s="353"/>
      <c r="G1009" s="353"/>
    </row>
    <row r="1010" spans="1:7" x14ac:dyDescent="0.35">
      <c r="A1010" s="353" t="s">
        <v>2122</v>
      </c>
      <c r="B1010" s="361">
        <v>64.47</v>
      </c>
      <c r="C1010" s="354"/>
      <c r="D1010" s="354"/>
      <c r="E1010" s="355"/>
      <c r="F1010" s="353"/>
      <c r="G1010" s="353"/>
    </row>
    <row r="1011" spans="1:7" x14ac:dyDescent="0.35">
      <c r="A1011" s="353" t="s">
        <v>2122</v>
      </c>
      <c r="B1011" s="361">
        <v>64.47</v>
      </c>
      <c r="C1011" s="354"/>
      <c r="D1011" s="354"/>
      <c r="E1011" s="355"/>
      <c r="F1011" s="353"/>
      <c r="G1011" s="353"/>
    </row>
    <row r="1012" spans="1:7" x14ac:dyDescent="0.35">
      <c r="A1012" s="353" t="s">
        <v>2122</v>
      </c>
      <c r="B1012" s="361">
        <v>64.47</v>
      </c>
      <c r="C1012" s="354"/>
      <c r="D1012" s="354"/>
      <c r="E1012" s="355"/>
      <c r="F1012" s="353"/>
      <c r="G1012" s="353"/>
    </row>
    <row r="1013" spans="1:7" x14ac:dyDescent="0.35">
      <c r="A1013" s="353" t="s">
        <v>2122</v>
      </c>
      <c r="B1013" s="361">
        <v>64.47</v>
      </c>
      <c r="C1013" s="354"/>
      <c r="D1013" s="354"/>
      <c r="E1013" s="355"/>
      <c r="F1013" s="353"/>
      <c r="G1013" s="353"/>
    </row>
    <row r="1014" spans="1:7" x14ac:dyDescent="0.35">
      <c r="A1014" s="353" t="s">
        <v>2123</v>
      </c>
      <c r="B1014" s="361">
        <v>25.49</v>
      </c>
      <c r="C1014" s="354"/>
      <c r="D1014" s="354"/>
      <c r="E1014" s="355"/>
      <c r="F1014" s="353"/>
      <c r="G1014" s="353"/>
    </row>
    <row r="1015" spans="1:7" x14ac:dyDescent="0.35">
      <c r="A1015" s="353" t="s">
        <v>2123</v>
      </c>
      <c r="B1015" s="361">
        <v>25.49</v>
      </c>
      <c r="C1015" s="354"/>
      <c r="D1015" s="354"/>
      <c r="E1015" s="355"/>
      <c r="F1015" s="353"/>
      <c r="G1015" s="353"/>
    </row>
    <row r="1016" spans="1:7" x14ac:dyDescent="0.35">
      <c r="A1016" s="353" t="s">
        <v>2123</v>
      </c>
      <c r="B1016" s="361">
        <v>25.49</v>
      </c>
      <c r="C1016" s="354"/>
      <c r="D1016" s="354"/>
      <c r="E1016" s="355"/>
      <c r="F1016" s="353"/>
      <c r="G1016" s="353"/>
    </row>
    <row r="1017" spans="1:7" x14ac:dyDescent="0.35">
      <c r="A1017" s="353" t="s">
        <v>2123</v>
      </c>
      <c r="B1017" s="361">
        <v>25.49</v>
      </c>
      <c r="C1017" s="354"/>
      <c r="D1017" s="354"/>
      <c r="E1017" s="355"/>
      <c r="F1017" s="353"/>
      <c r="G1017" s="353"/>
    </row>
    <row r="1018" spans="1:7" x14ac:dyDescent="0.35">
      <c r="A1018" s="353" t="s">
        <v>2123</v>
      </c>
      <c r="B1018" s="361">
        <v>25.49</v>
      </c>
      <c r="C1018" s="354"/>
      <c r="D1018" s="354"/>
      <c r="E1018" s="355"/>
      <c r="F1018" s="353"/>
      <c r="G1018" s="353"/>
    </row>
    <row r="1019" spans="1:7" x14ac:dyDescent="0.35">
      <c r="A1019" s="353" t="s">
        <v>2123</v>
      </c>
      <c r="B1019" s="361">
        <v>25.49</v>
      </c>
      <c r="C1019" s="354"/>
      <c r="D1019" s="354"/>
      <c r="E1019" s="355"/>
      <c r="F1019" s="353"/>
      <c r="G1019" s="353"/>
    </row>
    <row r="1020" spans="1:7" x14ac:dyDescent="0.35">
      <c r="A1020" s="353" t="s">
        <v>2123</v>
      </c>
      <c r="B1020" s="361">
        <v>25.49</v>
      </c>
      <c r="C1020" s="354"/>
      <c r="D1020" s="354"/>
      <c r="E1020" s="355"/>
      <c r="F1020" s="353"/>
      <c r="G1020" s="353"/>
    </row>
    <row r="1021" spans="1:7" x14ac:dyDescent="0.35">
      <c r="A1021" s="353" t="s">
        <v>2124</v>
      </c>
      <c r="B1021" s="361">
        <v>25.49</v>
      </c>
      <c r="C1021" s="354"/>
      <c r="D1021" s="354"/>
      <c r="E1021" s="355"/>
      <c r="F1021" s="353"/>
      <c r="G1021" s="353"/>
    </row>
    <row r="1022" spans="1:7" x14ac:dyDescent="0.35">
      <c r="A1022" s="353" t="s">
        <v>2124</v>
      </c>
      <c r="B1022" s="361">
        <v>25.49</v>
      </c>
      <c r="C1022" s="354"/>
      <c r="D1022" s="354"/>
      <c r="E1022" s="355"/>
      <c r="F1022" s="353"/>
      <c r="G1022" s="353"/>
    </row>
    <row r="1023" spans="1:7" x14ac:dyDescent="0.35">
      <c r="A1023" s="353" t="s">
        <v>2124</v>
      </c>
      <c r="B1023" s="361">
        <v>25.49</v>
      </c>
      <c r="C1023" s="354"/>
      <c r="D1023" s="354"/>
      <c r="E1023" s="355"/>
      <c r="F1023" s="353"/>
      <c r="G1023" s="353"/>
    </row>
    <row r="1024" spans="1:7" x14ac:dyDescent="0.35">
      <c r="A1024" s="353" t="s">
        <v>2124</v>
      </c>
      <c r="B1024" s="361">
        <v>25.49</v>
      </c>
      <c r="C1024" s="354"/>
      <c r="D1024" s="354"/>
      <c r="E1024" s="355"/>
      <c r="F1024" s="353"/>
      <c r="G1024" s="353"/>
    </row>
    <row r="1025" spans="1:7" x14ac:dyDescent="0.35">
      <c r="A1025" s="353" t="s">
        <v>2124</v>
      </c>
      <c r="B1025" s="361">
        <v>25.49</v>
      </c>
      <c r="C1025" s="354"/>
      <c r="D1025" s="354"/>
      <c r="E1025" s="355"/>
      <c r="F1025" s="353"/>
      <c r="G1025" s="353"/>
    </row>
    <row r="1026" spans="1:7" x14ac:dyDescent="0.35">
      <c r="A1026" s="353" t="s">
        <v>2124</v>
      </c>
      <c r="B1026" s="361">
        <v>25.49</v>
      </c>
      <c r="C1026" s="354"/>
      <c r="D1026" s="354"/>
      <c r="E1026" s="355"/>
      <c r="F1026" s="353"/>
      <c r="G1026" s="353"/>
    </row>
    <row r="1027" spans="1:7" x14ac:dyDescent="0.35">
      <c r="A1027" s="353" t="s">
        <v>2124</v>
      </c>
      <c r="B1027" s="361">
        <v>25.49</v>
      </c>
      <c r="C1027" s="354"/>
      <c r="D1027" s="354"/>
      <c r="E1027" s="355"/>
      <c r="F1027" s="353"/>
      <c r="G1027" s="353"/>
    </row>
    <row r="1028" spans="1:7" x14ac:dyDescent="0.35">
      <c r="A1028" s="353" t="s">
        <v>2125</v>
      </c>
      <c r="B1028" s="361">
        <v>25.49</v>
      </c>
      <c r="C1028" s="354"/>
      <c r="D1028" s="354"/>
      <c r="E1028" s="355"/>
      <c r="F1028" s="353"/>
      <c r="G1028" s="353"/>
    </row>
    <row r="1029" spans="1:7" x14ac:dyDescent="0.35">
      <c r="A1029" s="353" t="s">
        <v>2125</v>
      </c>
      <c r="B1029" s="361">
        <v>25.49</v>
      </c>
      <c r="C1029" s="354"/>
      <c r="D1029" s="354"/>
      <c r="E1029" s="355"/>
      <c r="F1029" s="353"/>
      <c r="G1029" s="353"/>
    </row>
    <row r="1030" spans="1:7" x14ac:dyDescent="0.35">
      <c r="A1030" s="353" t="s">
        <v>2125</v>
      </c>
      <c r="B1030" s="361">
        <v>25.49</v>
      </c>
      <c r="C1030" s="354"/>
      <c r="D1030" s="354"/>
      <c r="E1030" s="355"/>
      <c r="F1030" s="353"/>
      <c r="G1030" s="353"/>
    </row>
    <row r="1031" spans="1:7" x14ac:dyDescent="0.35">
      <c r="A1031" s="353" t="s">
        <v>2125</v>
      </c>
      <c r="B1031" s="361">
        <v>25.49</v>
      </c>
      <c r="C1031" s="354"/>
      <c r="D1031" s="354"/>
      <c r="E1031" s="355"/>
      <c r="F1031" s="353"/>
      <c r="G1031" s="353"/>
    </row>
    <row r="1032" spans="1:7" x14ac:dyDescent="0.35">
      <c r="A1032" s="353" t="s">
        <v>2125</v>
      </c>
      <c r="B1032" s="361">
        <v>25.49</v>
      </c>
      <c r="C1032" s="354"/>
      <c r="D1032" s="354"/>
      <c r="E1032" s="355"/>
      <c r="F1032" s="353"/>
      <c r="G1032" s="353"/>
    </row>
    <row r="1033" spans="1:7" x14ac:dyDescent="0.35">
      <c r="A1033" s="353" t="s">
        <v>2125</v>
      </c>
      <c r="B1033" s="361">
        <v>25.49</v>
      </c>
      <c r="C1033" s="354"/>
      <c r="D1033" s="354"/>
      <c r="E1033" s="355"/>
      <c r="F1033" s="353"/>
      <c r="G1033" s="353"/>
    </row>
    <row r="1034" spans="1:7" x14ac:dyDescent="0.35">
      <c r="A1034" s="353" t="s">
        <v>2125</v>
      </c>
      <c r="B1034" s="361">
        <v>25.49</v>
      </c>
      <c r="C1034" s="354"/>
      <c r="D1034" s="354"/>
      <c r="E1034" s="355"/>
      <c r="F1034" s="353"/>
      <c r="G1034" s="353"/>
    </row>
    <row r="1035" spans="1:7" x14ac:dyDescent="0.35">
      <c r="A1035" s="353" t="s">
        <v>2126</v>
      </c>
      <c r="B1035" s="361">
        <v>24.02</v>
      </c>
      <c r="C1035" s="354"/>
      <c r="D1035" s="354"/>
      <c r="E1035" s="355"/>
      <c r="F1035" s="353"/>
      <c r="G1035" s="353"/>
    </row>
    <row r="1036" spans="1:7" x14ac:dyDescent="0.35">
      <c r="A1036" s="353" t="s">
        <v>2126</v>
      </c>
      <c r="B1036" s="361">
        <v>24.02</v>
      </c>
      <c r="C1036" s="354"/>
      <c r="D1036" s="354"/>
      <c r="E1036" s="355"/>
      <c r="F1036" s="353"/>
      <c r="G1036" s="353"/>
    </row>
    <row r="1037" spans="1:7" x14ac:dyDescent="0.35">
      <c r="A1037" s="353" t="s">
        <v>2126</v>
      </c>
      <c r="B1037" s="361">
        <v>24.02</v>
      </c>
      <c r="C1037" s="354"/>
      <c r="D1037" s="354"/>
      <c r="E1037" s="355"/>
      <c r="F1037" s="353"/>
      <c r="G1037" s="353"/>
    </row>
    <row r="1038" spans="1:7" x14ac:dyDescent="0.35">
      <c r="A1038" s="353" t="s">
        <v>2126</v>
      </c>
      <c r="B1038" s="361">
        <v>24.02</v>
      </c>
      <c r="C1038" s="354"/>
      <c r="D1038" s="354"/>
      <c r="E1038" s="355"/>
      <c r="F1038" s="353"/>
      <c r="G1038" s="353"/>
    </row>
    <row r="1039" spans="1:7" x14ac:dyDescent="0.35">
      <c r="A1039" s="353" t="s">
        <v>2126</v>
      </c>
      <c r="B1039" s="361">
        <v>24.02</v>
      </c>
      <c r="C1039" s="354"/>
      <c r="D1039" s="354"/>
      <c r="E1039" s="355"/>
      <c r="F1039" s="353"/>
      <c r="G1039" s="353"/>
    </row>
    <row r="1040" spans="1:7" x14ac:dyDescent="0.35">
      <c r="A1040" s="353" t="s">
        <v>2126</v>
      </c>
      <c r="B1040" s="361">
        <v>24.02</v>
      </c>
      <c r="C1040" s="354"/>
      <c r="D1040" s="354"/>
      <c r="E1040" s="355"/>
      <c r="F1040" s="353"/>
      <c r="G1040" s="353"/>
    </row>
    <row r="1041" spans="1:7" x14ac:dyDescent="0.35">
      <c r="A1041" s="353" t="s">
        <v>2126</v>
      </c>
      <c r="B1041" s="361">
        <v>24.02</v>
      </c>
      <c r="C1041" s="354"/>
      <c r="D1041" s="354"/>
      <c r="E1041" s="355"/>
      <c r="F1041" s="353"/>
      <c r="G1041" s="353"/>
    </row>
    <row r="1042" spans="1:7" x14ac:dyDescent="0.35">
      <c r="A1042" s="353" t="s">
        <v>2127</v>
      </c>
      <c r="B1042" s="361">
        <v>26.51</v>
      </c>
      <c r="C1042" s="354"/>
      <c r="D1042" s="354"/>
      <c r="E1042" s="355"/>
      <c r="F1042" s="353"/>
      <c r="G1042" s="353"/>
    </row>
    <row r="1043" spans="1:7" x14ac:dyDescent="0.35">
      <c r="A1043" s="353" t="s">
        <v>2127</v>
      </c>
      <c r="B1043" s="361">
        <v>26.51</v>
      </c>
      <c r="C1043" s="354"/>
      <c r="D1043" s="354"/>
      <c r="E1043" s="355"/>
      <c r="F1043" s="353"/>
      <c r="G1043" s="353"/>
    </row>
    <row r="1044" spans="1:7" x14ac:dyDescent="0.35">
      <c r="A1044" s="353" t="s">
        <v>2127</v>
      </c>
      <c r="B1044" s="361">
        <v>26.51</v>
      </c>
      <c r="C1044" s="354"/>
      <c r="D1044" s="354"/>
      <c r="E1044" s="355"/>
      <c r="F1044" s="353"/>
      <c r="G1044" s="353"/>
    </row>
    <row r="1045" spans="1:7" x14ac:dyDescent="0.35">
      <c r="A1045" s="353" t="s">
        <v>2127</v>
      </c>
      <c r="B1045" s="361">
        <v>26.51</v>
      </c>
      <c r="C1045" s="354"/>
      <c r="D1045" s="354"/>
      <c r="E1045" s="355"/>
      <c r="F1045" s="353"/>
      <c r="G1045" s="353"/>
    </row>
    <row r="1046" spans="1:7" x14ac:dyDescent="0.35">
      <c r="A1046" s="353" t="s">
        <v>2127</v>
      </c>
      <c r="B1046" s="361">
        <v>26.51</v>
      </c>
      <c r="C1046" s="354"/>
      <c r="D1046" s="354"/>
      <c r="E1046" s="355"/>
      <c r="F1046" s="353"/>
      <c r="G1046" s="353"/>
    </row>
    <row r="1047" spans="1:7" x14ac:dyDescent="0.35">
      <c r="A1047" s="353" t="s">
        <v>2127</v>
      </c>
      <c r="B1047" s="361">
        <v>26.51</v>
      </c>
      <c r="C1047" s="354"/>
      <c r="D1047" s="354"/>
      <c r="E1047" s="355"/>
      <c r="F1047" s="353"/>
      <c r="G1047" s="353"/>
    </row>
    <row r="1048" spans="1:7" x14ac:dyDescent="0.35">
      <c r="A1048" s="353" t="s">
        <v>2127</v>
      </c>
      <c r="B1048" s="361">
        <v>26.51</v>
      </c>
      <c r="C1048" s="354"/>
      <c r="D1048" s="354"/>
      <c r="E1048" s="355"/>
      <c r="F1048" s="353"/>
      <c r="G1048" s="353"/>
    </row>
    <row r="1049" spans="1:7" x14ac:dyDescent="0.35">
      <c r="A1049" s="353" t="s">
        <v>2128</v>
      </c>
      <c r="B1049" s="361">
        <v>26.51</v>
      </c>
      <c r="C1049" s="354"/>
      <c r="D1049" s="354"/>
      <c r="E1049" s="355"/>
      <c r="F1049" s="353"/>
      <c r="G1049" s="353"/>
    </row>
    <row r="1050" spans="1:7" x14ac:dyDescent="0.35">
      <c r="A1050" s="353" t="s">
        <v>2128</v>
      </c>
      <c r="B1050" s="361">
        <v>26.51</v>
      </c>
      <c r="C1050" s="354"/>
      <c r="D1050" s="354"/>
      <c r="E1050" s="355"/>
      <c r="F1050" s="353"/>
      <c r="G1050" s="353"/>
    </row>
    <row r="1051" spans="1:7" x14ac:dyDescent="0.35">
      <c r="A1051" s="353" t="s">
        <v>2128</v>
      </c>
      <c r="B1051" s="361">
        <v>26.51</v>
      </c>
      <c r="C1051" s="354"/>
      <c r="D1051" s="354"/>
      <c r="E1051" s="355"/>
      <c r="F1051" s="353"/>
      <c r="G1051" s="353"/>
    </row>
    <row r="1052" spans="1:7" x14ac:dyDescent="0.35">
      <c r="A1052" s="353" t="s">
        <v>2128</v>
      </c>
      <c r="B1052" s="361">
        <v>26.51</v>
      </c>
      <c r="C1052" s="354"/>
      <c r="D1052" s="354"/>
      <c r="E1052" s="355"/>
      <c r="F1052" s="353"/>
      <c r="G1052" s="353"/>
    </row>
    <row r="1053" spans="1:7" x14ac:dyDescent="0.35">
      <c r="A1053" s="353" t="s">
        <v>2128</v>
      </c>
      <c r="B1053" s="361">
        <v>26.51</v>
      </c>
      <c r="C1053" s="354"/>
      <c r="D1053" s="354"/>
      <c r="E1053" s="355"/>
      <c r="F1053" s="353"/>
      <c r="G1053" s="353"/>
    </row>
    <row r="1054" spans="1:7" x14ac:dyDescent="0.35">
      <c r="A1054" s="353" t="s">
        <v>2128</v>
      </c>
      <c r="B1054" s="361">
        <v>26.51</v>
      </c>
      <c r="C1054" s="354"/>
      <c r="D1054" s="354"/>
      <c r="E1054" s="355"/>
      <c r="F1054" s="353"/>
      <c r="G1054" s="353"/>
    </row>
    <row r="1055" spans="1:7" x14ac:dyDescent="0.35">
      <c r="A1055" s="353" t="s">
        <v>2128</v>
      </c>
      <c r="B1055" s="361">
        <v>26.51</v>
      </c>
      <c r="C1055" s="354"/>
      <c r="D1055" s="354"/>
      <c r="E1055" s="355"/>
      <c r="F1055" s="353"/>
      <c r="G1055" s="353"/>
    </row>
    <row r="1056" spans="1:7" x14ac:dyDescent="0.35">
      <c r="A1056" s="353" t="s">
        <v>2129</v>
      </c>
      <c r="B1056" s="361">
        <v>26.51</v>
      </c>
      <c r="C1056" s="354"/>
      <c r="D1056" s="354"/>
      <c r="E1056" s="355"/>
      <c r="F1056" s="353"/>
      <c r="G1056" s="353"/>
    </row>
    <row r="1057" spans="1:7" x14ac:dyDescent="0.35">
      <c r="A1057" s="353" t="s">
        <v>2129</v>
      </c>
      <c r="B1057" s="361">
        <v>26.51</v>
      </c>
      <c r="C1057" s="354"/>
      <c r="D1057" s="354"/>
      <c r="E1057" s="355"/>
      <c r="F1057" s="353"/>
      <c r="G1057" s="353"/>
    </row>
    <row r="1058" spans="1:7" x14ac:dyDescent="0.35">
      <c r="A1058" s="353" t="s">
        <v>2129</v>
      </c>
      <c r="B1058" s="361">
        <v>26.51</v>
      </c>
      <c r="C1058" s="354"/>
      <c r="D1058" s="354"/>
      <c r="E1058" s="355"/>
      <c r="F1058" s="353"/>
      <c r="G1058" s="353"/>
    </row>
    <row r="1059" spans="1:7" x14ac:dyDescent="0.35">
      <c r="A1059" s="353" t="s">
        <v>2129</v>
      </c>
      <c r="B1059" s="361">
        <v>26.51</v>
      </c>
      <c r="C1059" s="354"/>
      <c r="D1059" s="354"/>
      <c r="E1059" s="355"/>
      <c r="F1059" s="353"/>
      <c r="G1059" s="353"/>
    </row>
    <row r="1060" spans="1:7" x14ac:dyDescent="0.35">
      <c r="A1060" s="353" t="s">
        <v>2129</v>
      </c>
      <c r="B1060" s="361">
        <v>26.51</v>
      </c>
      <c r="C1060" s="354"/>
      <c r="D1060" s="354"/>
      <c r="E1060" s="355"/>
      <c r="F1060" s="353"/>
      <c r="G1060" s="353"/>
    </row>
    <row r="1061" spans="1:7" x14ac:dyDescent="0.35">
      <c r="A1061" s="353" t="s">
        <v>2129</v>
      </c>
      <c r="B1061" s="361">
        <v>26.51</v>
      </c>
      <c r="C1061" s="354"/>
      <c r="D1061" s="354"/>
      <c r="E1061" s="355"/>
      <c r="F1061" s="353"/>
      <c r="G1061" s="353"/>
    </row>
    <row r="1062" spans="1:7" x14ac:dyDescent="0.35">
      <c r="A1062" s="353" t="s">
        <v>2130</v>
      </c>
      <c r="B1062" s="361">
        <v>26.51</v>
      </c>
      <c r="C1062" s="354"/>
      <c r="D1062" s="354"/>
      <c r="E1062" s="355"/>
      <c r="F1062" s="353"/>
      <c r="G1062" s="353"/>
    </row>
    <row r="1063" spans="1:7" x14ac:dyDescent="0.35">
      <c r="A1063" s="353" t="s">
        <v>2130</v>
      </c>
      <c r="B1063" s="361">
        <v>26.51</v>
      </c>
      <c r="C1063" s="354"/>
      <c r="D1063" s="354"/>
      <c r="E1063" s="355"/>
      <c r="F1063" s="353"/>
      <c r="G1063" s="353"/>
    </row>
    <row r="1064" spans="1:7" x14ac:dyDescent="0.35">
      <c r="A1064" s="353" t="s">
        <v>2130</v>
      </c>
      <c r="B1064" s="361">
        <v>26.51</v>
      </c>
      <c r="C1064" s="354"/>
      <c r="D1064" s="354"/>
      <c r="E1064" s="355"/>
      <c r="F1064" s="353"/>
      <c r="G1064" s="353"/>
    </row>
    <row r="1065" spans="1:7" x14ac:dyDescent="0.35">
      <c r="A1065" s="353" t="s">
        <v>2130</v>
      </c>
      <c r="B1065" s="361">
        <v>26.51</v>
      </c>
      <c r="C1065" s="354"/>
      <c r="D1065" s="354"/>
      <c r="E1065" s="355"/>
      <c r="F1065" s="353"/>
      <c r="G1065" s="353"/>
    </row>
    <row r="1066" spans="1:7" x14ac:dyDescent="0.35">
      <c r="A1066" s="353" t="s">
        <v>2130</v>
      </c>
      <c r="B1066" s="361">
        <v>26.51</v>
      </c>
      <c r="C1066" s="354"/>
      <c r="D1066" s="354"/>
      <c r="E1066" s="355"/>
      <c r="F1066" s="353"/>
      <c r="G1066" s="353"/>
    </row>
    <row r="1067" spans="1:7" x14ac:dyDescent="0.35">
      <c r="A1067" s="353" t="s">
        <v>2130</v>
      </c>
      <c r="B1067" s="361">
        <v>26.51</v>
      </c>
      <c r="C1067" s="354"/>
      <c r="D1067" s="354"/>
      <c r="E1067" s="355"/>
      <c r="F1067" s="353"/>
      <c r="G1067" s="353"/>
    </row>
    <row r="1068" spans="1:7" x14ac:dyDescent="0.35">
      <c r="A1068" s="353" t="s">
        <v>2130</v>
      </c>
      <c r="B1068" s="361">
        <v>26.51</v>
      </c>
      <c r="C1068" s="354"/>
      <c r="D1068" s="354"/>
      <c r="E1068" s="355"/>
      <c r="F1068" s="353"/>
      <c r="G1068" s="353"/>
    </row>
    <row r="1069" spans="1:7" x14ac:dyDescent="0.35">
      <c r="A1069" s="353" t="s">
        <v>2131</v>
      </c>
      <c r="B1069" s="361">
        <v>25.04</v>
      </c>
      <c r="C1069" s="354"/>
      <c r="D1069" s="354"/>
      <c r="E1069" s="355"/>
      <c r="F1069" s="353"/>
      <c r="G1069" s="353"/>
    </row>
    <row r="1070" spans="1:7" x14ac:dyDescent="0.35">
      <c r="A1070" s="353" t="s">
        <v>2131</v>
      </c>
      <c r="B1070" s="361">
        <v>25.04</v>
      </c>
      <c r="C1070" s="354"/>
      <c r="D1070" s="354"/>
      <c r="E1070" s="355"/>
      <c r="F1070" s="353"/>
      <c r="G1070" s="353"/>
    </row>
    <row r="1071" spans="1:7" x14ac:dyDescent="0.35">
      <c r="A1071" s="353" t="s">
        <v>2131</v>
      </c>
      <c r="B1071" s="361">
        <v>25.04</v>
      </c>
      <c r="C1071" s="354"/>
      <c r="D1071" s="354"/>
      <c r="E1071" s="355"/>
      <c r="F1071" s="353"/>
      <c r="G1071" s="353"/>
    </row>
    <row r="1072" spans="1:7" x14ac:dyDescent="0.35">
      <c r="A1072" s="353" t="s">
        <v>2131</v>
      </c>
      <c r="B1072" s="361">
        <v>25.04</v>
      </c>
      <c r="C1072" s="354"/>
      <c r="D1072" s="354"/>
      <c r="E1072" s="355"/>
      <c r="F1072" s="353"/>
      <c r="G1072" s="353"/>
    </row>
    <row r="1073" spans="1:7" x14ac:dyDescent="0.35">
      <c r="A1073" s="353" t="s">
        <v>2131</v>
      </c>
      <c r="B1073" s="361">
        <v>25.04</v>
      </c>
      <c r="C1073" s="354"/>
      <c r="D1073" s="354"/>
      <c r="E1073" s="355"/>
      <c r="F1073" s="353"/>
      <c r="G1073" s="353"/>
    </row>
    <row r="1074" spans="1:7" x14ac:dyDescent="0.35">
      <c r="A1074" s="353" t="s">
        <v>2131</v>
      </c>
      <c r="B1074" s="361">
        <v>25.04</v>
      </c>
      <c r="C1074" s="354"/>
      <c r="D1074" s="354"/>
      <c r="E1074" s="355"/>
      <c r="F1074" s="353"/>
      <c r="G1074" s="353"/>
    </row>
    <row r="1075" spans="1:7" x14ac:dyDescent="0.35">
      <c r="A1075" s="353" t="s">
        <v>2131</v>
      </c>
      <c r="B1075" s="361">
        <v>25.04</v>
      </c>
      <c r="C1075" s="354"/>
      <c r="D1075" s="354"/>
      <c r="E1075" s="355"/>
      <c r="F1075" s="353"/>
      <c r="G1075" s="353"/>
    </row>
    <row r="1076" spans="1:7" x14ac:dyDescent="0.35">
      <c r="A1076" s="353" t="s">
        <v>2132</v>
      </c>
      <c r="B1076" s="361">
        <v>69.900000000000006</v>
      </c>
      <c r="C1076" s="354"/>
      <c r="D1076" s="354"/>
      <c r="E1076" s="355"/>
      <c r="F1076" s="353"/>
      <c r="G1076" s="353"/>
    </row>
    <row r="1077" spans="1:7" x14ac:dyDescent="0.35">
      <c r="A1077" s="353" t="s">
        <v>2132</v>
      </c>
      <c r="B1077" s="361">
        <v>69.900000000000006</v>
      </c>
      <c r="C1077" s="354"/>
      <c r="D1077" s="354"/>
      <c r="E1077" s="355"/>
      <c r="F1077" s="353"/>
      <c r="G1077" s="353"/>
    </row>
    <row r="1078" spans="1:7" x14ac:dyDescent="0.35">
      <c r="A1078" s="353" t="s">
        <v>2132</v>
      </c>
      <c r="B1078" s="361">
        <v>69.900000000000006</v>
      </c>
      <c r="C1078" s="354"/>
      <c r="D1078" s="354"/>
      <c r="E1078" s="355"/>
      <c r="F1078" s="353"/>
      <c r="G1078" s="353"/>
    </row>
    <row r="1079" spans="1:7" x14ac:dyDescent="0.35">
      <c r="A1079" s="353" t="s">
        <v>2132</v>
      </c>
      <c r="B1079" s="361">
        <v>69.900000000000006</v>
      </c>
      <c r="C1079" s="354"/>
      <c r="D1079" s="354"/>
      <c r="E1079" s="355"/>
      <c r="F1079" s="353"/>
      <c r="G1079" s="353"/>
    </row>
    <row r="1080" spans="1:7" x14ac:dyDescent="0.35">
      <c r="A1080" s="353" t="s">
        <v>2132</v>
      </c>
      <c r="B1080" s="361">
        <v>69.900000000000006</v>
      </c>
      <c r="C1080" s="354"/>
      <c r="D1080" s="354"/>
      <c r="E1080" s="355"/>
      <c r="F1080" s="353"/>
      <c r="G1080" s="353"/>
    </row>
    <row r="1081" spans="1:7" x14ac:dyDescent="0.35">
      <c r="A1081" s="353" t="s">
        <v>2132</v>
      </c>
      <c r="B1081" s="361">
        <v>69.900000000000006</v>
      </c>
      <c r="C1081" s="354"/>
      <c r="D1081" s="354"/>
      <c r="E1081" s="355"/>
      <c r="F1081" s="353"/>
      <c r="G1081" s="353"/>
    </row>
    <row r="1082" spans="1:7" x14ac:dyDescent="0.35">
      <c r="A1082" s="353" t="s">
        <v>2133</v>
      </c>
      <c r="B1082" s="361">
        <v>10.93</v>
      </c>
      <c r="C1082" s="354"/>
      <c r="D1082" s="354"/>
      <c r="E1082" s="355"/>
      <c r="F1082" s="353"/>
      <c r="G1082" s="353"/>
    </row>
    <row r="1083" spans="1:7" x14ac:dyDescent="0.35">
      <c r="A1083" s="353" t="s">
        <v>2133</v>
      </c>
      <c r="B1083" s="361">
        <v>10.93</v>
      </c>
      <c r="C1083" s="354"/>
      <c r="D1083" s="354"/>
      <c r="E1083" s="355"/>
      <c r="F1083" s="353"/>
      <c r="G1083" s="353"/>
    </row>
    <row r="1084" spans="1:7" x14ac:dyDescent="0.35">
      <c r="A1084" s="353" t="s">
        <v>2133</v>
      </c>
      <c r="B1084" s="361">
        <v>10.93</v>
      </c>
      <c r="C1084" s="354"/>
      <c r="D1084" s="354"/>
      <c r="E1084" s="355"/>
      <c r="F1084" s="353"/>
      <c r="G1084" s="353"/>
    </row>
    <row r="1085" spans="1:7" x14ac:dyDescent="0.35">
      <c r="A1085" s="353" t="s">
        <v>2133</v>
      </c>
      <c r="B1085" s="361">
        <v>10.93</v>
      </c>
      <c r="C1085" s="354"/>
      <c r="D1085" s="354"/>
      <c r="E1085" s="355"/>
      <c r="F1085" s="353"/>
      <c r="G1085" s="353"/>
    </row>
    <row r="1086" spans="1:7" x14ac:dyDescent="0.35">
      <c r="A1086" s="353" t="s">
        <v>2133</v>
      </c>
      <c r="B1086" s="361">
        <v>10.93</v>
      </c>
      <c r="C1086" s="354"/>
      <c r="D1086" s="354"/>
      <c r="E1086" s="355"/>
      <c r="F1086" s="353"/>
      <c r="G1086" s="353"/>
    </row>
    <row r="1087" spans="1:7" x14ac:dyDescent="0.35">
      <c r="A1087" s="353" t="s">
        <v>2133</v>
      </c>
      <c r="B1087" s="361">
        <v>10.93</v>
      </c>
      <c r="C1087" s="354"/>
      <c r="D1087" s="354"/>
      <c r="E1087" s="355"/>
      <c r="F1087" s="353"/>
      <c r="G1087" s="353"/>
    </row>
    <row r="1088" spans="1:7" x14ac:dyDescent="0.35">
      <c r="A1088" s="353" t="s">
        <v>2134</v>
      </c>
      <c r="B1088" s="361">
        <v>10.93</v>
      </c>
      <c r="C1088" s="354"/>
      <c r="D1088" s="354"/>
      <c r="E1088" s="355"/>
      <c r="F1088" s="353"/>
      <c r="G1088" s="353"/>
    </row>
    <row r="1089" spans="1:7" x14ac:dyDescent="0.35">
      <c r="A1089" s="353" t="s">
        <v>2134</v>
      </c>
      <c r="B1089" s="361">
        <v>10.93</v>
      </c>
      <c r="C1089" s="354"/>
      <c r="D1089" s="354"/>
      <c r="E1089" s="355"/>
      <c r="F1089" s="353"/>
      <c r="G1089" s="353"/>
    </row>
    <row r="1090" spans="1:7" x14ac:dyDescent="0.35">
      <c r="A1090" s="353" t="s">
        <v>2134</v>
      </c>
      <c r="B1090" s="361">
        <v>10.93</v>
      </c>
      <c r="C1090" s="354"/>
      <c r="D1090" s="354"/>
      <c r="E1090" s="355"/>
      <c r="F1090" s="353"/>
      <c r="G1090" s="353"/>
    </row>
    <row r="1091" spans="1:7" x14ac:dyDescent="0.35">
      <c r="A1091" s="353" t="s">
        <v>2134</v>
      </c>
      <c r="B1091" s="361">
        <v>10.93</v>
      </c>
      <c r="C1091" s="354"/>
      <c r="D1091" s="354"/>
      <c r="E1091" s="355"/>
      <c r="F1091" s="353"/>
      <c r="G1091" s="353"/>
    </row>
    <row r="1092" spans="1:7" x14ac:dyDescent="0.35">
      <c r="A1092" s="353" t="s">
        <v>2134</v>
      </c>
      <c r="B1092" s="361">
        <v>10.93</v>
      </c>
      <c r="C1092" s="354"/>
      <c r="D1092" s="354"/>
      <c r="E1092" s="355"/>
      <c r="F1092" s="353"/>
      <c r="G1092" s="353"/>
    </row>
    <row r="1093" spans="1:7" x14ac:dyDescent="0.35">
      <c r="A1093" s="353" t="s">
        <v>2134</v>
      </c>
      <c r="B1093" s="361">
        <v>10.93</v>
      </c>
      <c r="C1093" s="354"/>
      <c r="D1093" s="354"/>
      <c r="E1093" s="355"/>
      <c r="F1093" s="353"/>
      <c r="G1093" s="353"/>
    </row>
    <row r="1094" spans="1:7" x14ac:dyDescent="0.35">
      <c r="A1094" s="353" t="s">
        <v>2134</v>
      </c>
      <c r="B1094" s="361">
        <v>10.93</v>
      </c>
      <c r="C1094" s="354"/>
      <c r="D1094" s="354"/>
      <c r="E1094" s="355"/>
      <c r="F1094" s="353"/>
      <c r="G1094" s="353"/>
    </row>
    <row r="1095" spans="1:7" x14ac:dyDescent="0.35">
      <c r="A1095" s="353" t="s">
        <v>2135</v>
      </c>
      <c r="B1095" s="361">
        <v>10.93</v>
      </c>
      <c r="C1095" s="354"/>
      <c r="D1095" s="354"/>
      <c r="E1095" s="355"/>
      <c r="F1095" s="353"/>
      <c r="G1095" s="353"/>
    </row>
    <row r="1096" spans="1:7" x14ac:dyDescent="0.35">
      <c r="A1096" s="353" t="s">
        <v>2135</v>
      </c>
      <c r="B1096" s="361">
        <v>10.93</v>
      </c>
      <c r="C1096" s="354"/>
      <c r="D1096" s="354"/>
      <c r="E1096" s="355"/>
      <c r="F1096" s="353"/>
      <c r="G1096" s="353"/>
    </row>
    <row r="1097" spans="1:7" x14ac:dyDescent="0.35">
      <c r="A1097" s="353" t="s">
        <v>2135</v>
      </c>
      <c r="B1097" s="361">
        <v>10.93</v>
      </c>
      <c r="C1097" s="354"/>
      <c r="D1097" s="354"/>
      <c r="E1097" s="355"/>
      <c r="F1097" s="353"/>
      <c r="G1097" s="353"/>
    </row>
    <row r="1098" spans="1:7" x14ac:dyDescent="0.35">
      <c r="A1098" s="353" t="s">
        <v>2135</v>
      </c>
      <c r="B1098" s="361">
        <v>10.93</v>
      </c>
      <c r="C1098" s="354"/>
      <c r="D1098" s="354"/>
      <c r="E1098" s="355"/>
      <c r="F1098" s="353"/>
      <c r="G1098" s="353"/>
    </row>
    <row r="1099" spans="1:7" x14ac:dyDescent="0.35">
      <c r="A1099" s="353" t="s">
        <v>2135</v>
      </c>
      <c r="B1099" s="361">
        <v>10.93</v>
      </c>
      <c r="C1099" s="354"/>
      <c r="D1099" s="354"/>
      <c r="E1099" s="355"/>
      <c r="F1099" s="353"/>
      <c r="G1099" s="353"/>
    </row>
    <row r="1100" spans="1:7" x14ac:dyDescent="0.35">
      <c r="A1100" s="353" t="s">
        <v>2135</v>
      </c>
      <c r="B1100" s="361">
        <v>10.93</v>
      </c>
      <c r="C1100" s="354"/>
      <c r="D1100" s="354"/>
      <c r="E1100" s="355"/>
      <c r="F1100" s="353"/>
      <c r="G1100" s="353"/>
    </row>
    <row r="1101" spans="1:7" x14ac:dyDescent="0.35">
      <c r="A1101" s="353" t="s">
        <v>2135</v>
      </c>
      <c r="B1101" s="361">
        <v>10.93</v>
      </c>
      <c r="C1101" s="354"/>
      <c r="D1101" s="354"/>
      <c r="E1101" s="355"/>
      <c r="F1101" s="353"/>
      <c r="G1101" s="353"/>
    </row>
    <row r="1102" spans="1:7" x14ac:dyDescent="0.35">
      <c r="A1102" s="353" t="s">
        <v>2136</v>
      </c>
      <c r="B1102" s="361">
        <v>10.93</v>
      </c>
      <c r="C1102" s="354"/>
      <c r="D1102" s="354"/>
      <c r="E1102" s="355"/>
      <c r="F1102" s="353"/>
      <c r="G1102" s="353"/>
    </row>
    <row r="1103" spans="1:7" x14ac:dyDescent="0.35">
      <c r="A1103" s="353" t="s">
        <v>2136</v>
      </c>
      <c r="B1103" s="361">
        <v>10.93</v>
      </c>
      <c r="C1103" s="354"/>
      <c r="D1103" s="354"/>
      <c r="E1103" s="355"/>
      <c r="F1103" s="353"/>
      <c r="G1103" s="353"/>
    </row>
    <row r="1104" spans="1:7" x14ac:dyDescent="0.35">
      <c r="A1104" s="353" t="s">
        <v>2136</v>
      </c>
      <c r="B1104" s="361">
        <v>10.93</v>
      </c>
      <c r="C1104" s="354"/>
      <c r="D1104" s="354"/>
      <c r="E1104" s="355"/>
      <c r="F1104" s="353"/>
      <c r="G1104" s="353"/>
    </row>
    <row r="1105" spans="1:7" x14ac:dyDescent="0.35">
      <c r="A1105" s="353" t="s">
        <v>2136</v>
      </c>
      <c r="B1105" s="361">
        <v>10.93</v>
      </c>
      <c r="C1105" s="354"/>
      <c r="D1105" s="354"/>
      <c r="E1105" s="355"/>
      <c r="F1105" s="353"/>
      <c r="G1105" s="353"/>
    </row>
    <row r="1106" spans="1:7" x14ac:dyDescent="0.35">
      <c r="A1106" s="353" t="s">
        <v>2136</v>
      </c>
      <c r="B1106" s="361">
        <v>10.93</v>
      </c>
      <c r="C1106" s="354"/>
      <c r="D1106" s="354"/>
      <c r="E1106" s="355"/>
      <c r="F1106" s="353"/>
      <c r="G1106" s="353"/>
    </row>
    <row r="1107" spans="1:7" x14ac:dyDescent="0.35">
      <c r="A1107" s="353" t="s">
        <v>2136</v>
      </c>
      <c r="B1107" s="361">
        <v>10.93</v>
      </c>
      <c r="C1107" s="354"/>
      <c r="D1107" s="354"/>
      <c r="E1107" s="355"/>
      <c r="F1107" s="353"/>
      <c r="G1107" s="353"/>
    </row>
    <row r="1108" spans="1:7" x14ac:dyDescent="0.35">
      <c r="A1108" s="353" t="s">
        <v>2136</v>
      </c>
      <c r="B1108" s="361">
        <v>10.93</v>
      </c>
      <c r="C1108" s="354"/>
      <c r="D1108" s="354"/>
      <c r="E1108" s="355"/>
      <c r="F1108" s="353"/>
      <c r="G1108" s="353"/>
    </row>
    <row r="1109" spans="1:7" x14ac:dyDescent="0.35">
      <c r="A1109" s="353" t="s">
        <v>2137</v>
      </c>
      <c r="B1109" s="361">
        <v>10.039999999999999</v>
      </c>
      <c r="C1109" s="354"/>
      <c r="D1109" s="354"/>
      <c r="E1109" s="355"/>
      <c r="F1109" s="353"/>
      <c r="G1109" s="353"/>
    </row>
    <row r="1110" spans="1:7" x14ac:dyDescent="0.35">
      <c r="A1110" s="353" t="s">
        <v>2137</v>
      </c>
      <c r="B1110" s="361">
        <v>10.039999999999999</v>
      </c>
      <c r="C1110" s="354"/>
      <c r="D1110" s="354"/>
      <c r="E1110" s="355"/>
      <c r="F1110" s="353"/>
      <c r="G1110" s="353"/>
    </row>
    <row r="1111" spans="1:7" x14ac:dyDescent="0.35">
      <c r="A1111" s="353" t="s">
        <v>2137</v>
      </c>
      <c r="B1111" s="361">
        <v>10.039999999999999</v>
      </c>
      <c r="C1111" s="354"/>
      <c r="D1111" s="354"/>
      <c r="E1111" s="355"/>
      <c r="F1111" s="353"/>
      <c r="G1111" s="353"/>
    </row>
    <row r="1112" spans="1:7" x14ac:dyDescent="0.35">
      <c r="A1112" s="353" t="s">
        <v>2137</v>
      </c>
      <c r="B1112" s="361">
        <v>10.039999999999999</v>
      </c>
      <c r="C1112" s="354"/>
      <c r="D1112" s="354"/>
      <c r="E1112" s="355"/>
      <c r="F1112" s="353"/>
      <c r="G1112" s="353"/>
    </row>
    <row r="1113" spans="1:7" x14ac:dyDescent="0.35">
      <c r="A1113" s="353" t="s">
        <v>2137</v>
      </c>
      <c r="B1113" s="361">
        <v>10.039999999999999</v>
      </c>
      <c r="C1113" s="354"/>
      <c r="D1113" s="354"/>
      <c r="E1113" s="355"/>
      <c r="F1113" s="353"/>
      <c r="G1113" s="353"/>
    </row>
    <row r="1114" spans="1:7" x14ac:dyDescent="0.35">
      <c r="A1114" s="353" t="s">
        <v>2137</v>
      </c>
      <c r="B1114" s="361">
        <v>10.039999999999999</v>
      </c>
      <c r="C1114" s="354"/>
      <c r="D1114" s="354"/>
      <c r="E1114" s="355"/>
      <c r="F1114" s="353"/>
      <c r="G1114" s="353"/>
    </row>
    <row r="1115" spans="1:7" x14ac:dyDescent="0.35">
      <c r="A1115" s="353" t="s">
        <v>2137</v>
      </c>
      <c r="B1115" s="361">
        <v>10.039999999999999</v>
      </c>
      <c r="C1115" s="354"/>
      <c r="D1115" s="354"/>
      <c r="E1115" s="355"/>
      <c r="F1115" s="353"/>
      <c r="G1115" s="353"/>
    </row>
    <row r="1116" spans="1:7" x14ac:dyDescent="0.35">
      <c r="A1116" s="353" t="s">
        <v>2138</v>
      </c>
      <c r="B1116" s="361">
        <v>12</v>
      </c>
      <c r="C1116" s="354"/>
      <c r="D1116" s="354"/>
      <c r="E1116" s="355"/>
      <c r="F1116" s="353"/>
      <c r="G1116" s="353"/>
    </row>
    <row r="1117" spans="1:7" x14ac:dyDescent="0.35">
      <c r="A1117" s="353" t="s">
        <v>2138</v>
      </c>
      <c r="B1117" s="361">
        <v>12</v>
      </c>
      <c r="C1117" s="354"/>
      <c r="D1117" s="354"/>
      <c r="E1117" s="355"/>
      <c r="F1117" s="353"/>
      <c r="G1117" s="353"/>
    </row>
    <row r="1118" spans="1:7" x14ac:dyDescent="0.35">
      <c r="A1118" s="353" t="s">
        <v>2138</v>
      </c>
      <c r="B1118" s="361">
        <v>12</v>
      </c>
      <c r="C1118" s="354"/>
      <c r="D1118" s="354"/>
      <c r="E1118" s="355"/>
      <c r="F1118" s="353"/>
      <c r="G1118" s="353"/>
    </row>
    <row r="1119" spans="1:7" x14ac:dyDescent="0.35">
      <c r="A1119" s="353" t="s">
        <v>2138</v>
      </c>
      <c r="B1119" s="361">
        <v>12</v>
      </c>
      <c r="C1119" s="354"/>
      <c r="D1119" s="354"/>
      <c r="E1119" s="355"/>
      <c r="F1119" s="353"/>
      <c r="G1119" s="353"/>
    </row>
    <row r="1120" spans="1:7" x14ac:dyDescent="0.35">
      <c r="A1120" s="353" t="s">
        <v>2138</v>
      </c>
      <c r="B1120" s="361">
        <v>12</v>
      </c>
      <c r="C1120" s="354"/>
      <c r="D1120" s="354"/>
      <c r="E1120" s="355"/>
      <c r="F1120" s="353"/>
      <c r="G1120" s="353"/>
    </row>
    <row r="1121" spans="1:7" x14ac:dyDescent="0.35">
      <c r="A1121" s="353" t="s">
        <v>2138</v>
      </c>
      <c r="B1121" s="361">
        <v>12</v>
      </c>
      <c r="C1121" s="354"/>
      <c r="D1121" s="354"/>
      <c r="E1121" s="355"/>
      <c r="F1121" s="353"/>
      <c r="G1121" s="353"/>
    </row>
    <row r="1122" spans="1:7" x14ac:dyDescent="0.35">
      <c r="A1122" s="353" t="s">
        <v>2138</v>
      </c>
      <c r="B1122" s="361">
        <v>12</v>
      </c>
      <c r="C1122" s="354"/>
      <c r="D1122" s="354"/>
      <c r="E1122" s="355"/>
      <c r="F1122" s="353"/>
      <c r="G1122" s="353"/>
    </row>
    <row r="1123" spans="1:7" x14ac:dyDescent="0.35">
      <c r="A1123" s="353" t="s">
        <v>2139</v>
      </c>
      <c r="B1123" s="361">
        <v>12</v>
      </c>
      <c r="C1123" s="354"/>
      <c r="D1123" s="354"/>
      <c r="E1123" s="355"/>
      <c r="F1123" s="353"/>
      <c r="G1123" s="353"/>
    </row>
    <row r="1124" spans="1:7" x14ac:dyDescent="0.35">
      <c r="A1124" s="353" t="s">
        <v>2139</v>
      </c>
      <c r="B1124" s="361">
        <v>12</v>
      </c>
      <c r="C1124" s="354"/>
      <c r="D1124" s="354"/>
      <c r="E1124" s="355"/>
      <c r="F1124" s="353"/>
      <c r="G1124" s="353"/>
    </row>
    <row r="1125" spans="1:7" x14ac:dyDescent="0.35">
      <c r="A1125" s="353" t="s">
        <v>2139</v>
      </c>
      <c r="B1125" s="361">
        <v>12</v>
      </c>
      <c r="C1125" s="354"/>
      <c r="D1125" s="354"/>
      <c r="E1125" s="355"/>
      <c r="F1125" s="353"/>
      <c r="G1125" s="353"/>
    </row>
    <row r="1126" spans="1:7" x14ac:dyDescent="0.35">
      <c r="A1126" s="353" t="s">
        <v>2139</v>
      </c>
      <c r="B1126" s="361">
        <v>12</v>
      </c>
      <c r="C1126" s="354"/>
      <c r="D1126" s="354"/>
      <c r="E1126" s="355"/>
      <c r="F1126" s="353"/>
      <c r="G1126" s="353"/>
    </row>
    <row r="1127" spans="1:7" x14ac:dyDescent="0.35">
      <c r="A1127" s="353" t="s">
        <v>2139</v>
      </c>
      <c r="B1127" s="361">
        <v>12</v>
      </c>
      <c r="C1127" s="354"/>
      <c r="D1127" s="354"/>
      <c r="E1127" s="355"/>
      <c r="F1127" s="353"/>
      <c r="G1127" s="353"/>
    </row>
    <row r="1128" spans="1:7" x14ac:dyDescent="0.35">
      <c r="A1128" s="353" t="s">
        <v>2139</v>
      </c>
      <c r="B1128" s="361">
        <v>12</v>
      </c>
      <c r="C1128" s="354"/>
      <c r="D1128" s="354"/>
      <c r="E1128" s="355"/>
      <c r="F1128" s="353"/>
      <c r="G1128" s="353"/>
    </row>
    <row r="1129" spans="1:7" x14ac:dyDescent="0.35">
      <c r="A1129" s="353" t="s">
        <v>2140</v>
      </c>
      <c r="B1129" s="361">
        <v>12</v>
      </c>
      <c r="C1129" s="354"/>
      <c r="D1129" s="354"/>
      <c r="E1129" s="355"/>
      <c r="F1129" s="353"/>
      <c r="G1129" s="353"/>
    </row>
    <row r="1130" spans="1:7" x14ac:dyDescent="0.35">
      <c r="A1130" s="353" t="s">
        <v>2140</v>
      </c>
      <c r="B1130" s="361">
        <v>12</v>
      </c>
      <c r="C1130" s="354"/>
      <c r="D1130" s="354"/>
      <c r="E1130" s="355"/>
      <c r="F1130" s="353"/>
      <c r="G1130" s="353"/>
    </row>
    <row r="1131" spans="1:7" x14ac:dyDescent="0.35">
      <c r="A1131" s="353" t="s">
        <v>2140</v>
      </c>
      <c r="B1131" s="361">
        <v>12</v>
      </c>
      <c r="C1131" s="354"/>
      <c r="D1131" s="354"/>
      <c r="E1131" s="355"/>
      <c r="F1131" s="353"/>
      <c r="G1131" s="353"/>
    </row>
    <row r="1132" spans="1:7" x14ac:dyDescent="0.35">
      <c r="A1132" s="353" t="s">
        <v>2140</v>
      </c>
      <c r="B1132" s="361">
        <v>12</v>
      </c>
      <c r="C1132" s="354"/>
      <c r="D1132" s="354"/>
      <c r="E1132" s="355"/>
      <c r="F1132" s="353"/>
      <c r="G1132" s="353"/>
    </row>
    <row r="1133" spans="1:7" x14ac:dyDescent="0.35">
      <c r="A1133" s="353" t="s">
        <v>2140</v>
      </c>
      <c r="B1133" s="361">
        <v>12</v>
      </c>
      <c r="C1133" s="354"/>
      <c r="D1133" s="354"/>
      <c r="E1133" s="355"/>
      <c r="F1133" s="353"/>
      <c r="G1133" s="353"/>
    </row>
    <row r="1134" spans="1:7" x14ac:dyDescent="0.35">
      <c r="A1134" s="353" t="s">
        <v>2140</v>
      </c>
      <c r="B1134" s="361">
        <v>12</v>
      </c>
      <c r="C1134" s="354"/>
      <c r="D1134" s="354"/>
      <c r="E1134" s="355"/>
      <c r="F1134" s="353"/>
      <c r="G1134" s="353"/>
    </row>
    <row r="1135" spans="1:7" x14ac:dyDescent="0.35">
      <c r="A1135" s="353" t="s">
        <v>2140</v>
      </c>
      <c r="B1135" s="361">
        <v>12</v>
      </c>
      <c r="C1135" s="354"/>
      <c r="D1135" s="354"/>
      <c r="E1135" s="355"/>
      <c r="F1135" s="353"/>
      <c r="G1135" s="353"/>
    </row>
    <row r="1136" spans="1:7" x14ac:dyDescent="0.35">
      <c r="A1136" s="353" t="s">
        <v>2141</v>
      </c>
      <c r="B1136" s="361">
        <v>12</v>
      </c>
      <c r="C1136" s="354"/>
      <c r="D1136" s="354"/>
      <c r="E1136" s="355"/>
      <c r="F1136" s="353"/>
      <c r="G1136" s="353"/>
    </row>
    <row r="1137" spans="1:7" x14ac:dyDescent="0.35">
      <c r="A1137" s="353" t="s">
        <v>2141</v>
      </c>
      <c r="B1137" s="361">
        <v>12</v>
      </c>
      <c r="C1137" s="354"/>
      <c r="D1137" s="354"/>
      <c r="E1137" s="355"/>
      <c r="F1137" s="353"/>
      <c r="G1137" s="353"/>
    </row>
    <row r="1138" spans="1:7" x14ac:dyDescent="0.35">
      <c r="A1138" s="353" t="s">
        <v>2141</v>
      </c>
      <c r="B1138" s="361">
        <v>12</v>
      </c>
      <c r="C1138" s="354"/>
      <c r="D1138" s="354"/>
      <c r="E1138" s="355"/>
      <c r="F1138" s="353"/>
      <c r="G1138" s="353"/>
    </row>
    <row r="1139" spans="1:7" x14ac:dyDescent="0.35">
      <c r="A1139" s="353" t="s">
        <v>2141</v>
      </c>
      <c r="B1139" s="361">
        <v>12</v>
      </c>
      <c r="C1139" s="354"/>
      <c r="D1139" s="354"/>
      <c r="E1139" s="355"/>
      <c r="F1139" s="353"/>
      <c r="G1139" s="353"/>
    </row>
    <row r="1140" spans="1:7" x14ac:dyDescent="0.35">
      <c r="A1140" s="353" t="s">
        <v>2141</v>
      </c>
      <c r="B1140" s="361">
        <v>12</v>
      </c>
      <c r="C1140" s="354"/>
      <c r="D1140" s="354"/>
      <c r="E1140" s="355"/>
      <c r="F1140" s="353"/>
      <c r="G1140" s="353"/>
    </row>
    <row r="1141" spans="1:7" x14ac:dyDescent="0.35">
      <c r="A1141" s="353" t="s">
        <v>2141</v>
      </c>
      <c r="B1141" s="361">
        <v>12</v>
      </c>
      <c r="C1141" s="354"/>
      <c r="D1141" s="354"/>
      <c r="E1141" s="355"/>
      <c r="F1141" s="353"/>
      <c r="G1141" s="353"/>
    </row>
    <row r="1142" spans="1:7" x14ac:dyDescent="0.35">
      <c r="A1142" s="353" t="s">
        <v>2141</v>
      </c>
      <c r="B1142" s="361">
        <v>12</v>
      </c>
      <c r="C1142" s="354"/>
      <c r="D1142" s="354"/>
      <c r="E1142" s="355"/>
      <c r="F1142" s="353"/>
      <c r="G1142" s="353"/>
    </row>
    <row r="1143" spans="1:7" x14ac:dyDescent="0.35">
      <c r="A1143" s="353" t="s">
        <v>2142</v>
      </c>
      <c r="B1143" s="361">
        <v>11.02</v>
      </c>
      <c r="C1143" s="354"/>
      <c r="D1143" s="354"/>
      <c r="E1143" s="355"/>
      <c r="F1143" s="353"/>
      <c r="G1143" s="353"/>
    </row>
    <row r="1144" spans="1:7" x14ac:dyDescent="0.35">
      <c r="A1144" s="353" t="s">
        <v>2142</v>
      </c>
      <c r="B1144" s="361">
        <v>11.02</v>
      </c>
      <c r="C1144" s="354"/>
      <c r="D1144" s="354"/>
      <c r="E1144" s="355"/>
      <c r="F1144" s="353"/>
      <c r="G1144" s="353"/>
    </row>
    <row r="1145" spans="1:7" x14ac:dyDescent="0.35">
      <c r="A1145" s="353" t="s">
        <v>2142</v>
      </c>
      <c r="B1145" s="361">
        <v>11.02</v>
      </c>
      <c r="C1145" s="354"/>
      <c r="D1145" s="354"/>
      <c r="E1145" s="355"/>
      <c r="F1145" s="353"/>
      <c r="G1145" s="353"/>
    </row>
    <row r="1146" spans="1:7" x14ac:dyDescent="0.35">
      <c r="A1146" s="353" t="s">
        <v>2142</v>
      </c>
      <c r="B1146" s="361">
        <v>11.02</v>
      </c>
      <c r="C1146" s="354"/>
      <c r="D1146" s="354"/>
      <c r="E1146" s="355"/>
      <c r="F1146" s="353"/>
      <c r="G1146" s="353"/>
    </row>
    <row r="1147" spans="1:7" x14ac:dyDescent="0.35">
      <c r="A1147" s="353" t="s">
        <v>2142</v>
      </c>
      <c r="B1147" s="361">
        <v>11.02</v>
      </c>
      <c r="C1147" s="354"/>
      <c r="D1147" s="354"/>
      <c r="E1147" s="355"/>
      <c r="F1147" s="353"/>
      <c r="G1147" s="353"/>
    </row>
    <row r="1148" spans="1:7" x14ac:dyDescent="0.35">
      <c r="A1148" s="353" t="s">
        <v>2142</v>
      </c>
      <c r="B1148" s="361">
        <v>11.02</v>
      </c>
      <c r="C1148" s="354"/>
      <c r="D1148" s="354"/>
      <c r="E1148" s="355"/>
      <c r="F1148" s="353"/>
      <c r="G1148" s="353"/>
    </row>
    <row r="1149" spans="1:7" x14ac:dyDescent="0.35">
      <c r="A1149" s="353" t="s">
        <v>2142</v>
      </c>
      <c r="B1149" s="361">
        <v>11.02</v>
      </c>
      <c r="C1149" s="354"/>
      <c r="D1149" s="354"/>
      <c r="E1149" s="355"/>
      <c r="F1149" s="353"/>
      <c r="G1149" s="353"/>
    </row>
    <row r="1150" spans="1:7" x14ac:dyDescent="0.35">
      <c r="A1150" s="353" t="s">
        <v>2143</v>
      </c>
      <c r="B1150" s="361">
        <v>11.79</v>
      </c>
      <c r="C1150" s="354"/>
      <c r="D1150" s="354"/>
      <c r="E1150" s="355"/>
      <c r="F1150" s="353"/>
      <c r="G1150" s="353"/>
    </row>
    <row r="1151" spans="1:7" x14ac:dyDescent="0.35">
      <c r="A1151" s="353" t="s">
        <v>2143</v>
      </c>
      <c r="B1151" s="361">
        <v>11.79</v>
      </c>
      <c r="C1151" s="354"/>
      <c r="D1151" s="354"/>
      <c r="E1151" s="355"/>
      <c r="F1151" s="353"/>
      <c r="G1151" s="353"/>
    </row>
    <row r="1152" spans="1:7" x14ac:dyDescent="0.35">
      <c r="A1152" s="353" t="s">
        <v>2143</v>
      </c>
      <c r="B1152" s="361">
        <v>11.79</v>
      </c>
      <c r="C1152" s="354"/>
      <c r="D1152" s="354"/>
      <c r="E1152" s="355"/>
      <c r="F1152" s="353"/>
      <c r="G1152" s="353"/>
    </row>
    <row r="1153" spans="1:7" x14ac:dyDescent="0.35">
      <c r="A1153" s="353" t="s">
        <v>2143</v>
      </c>
      <c r="B1153" s="361">
        <v>11.79</v>
      </c>
      <c r="C1153" s="354"/>
      <c r="D1153" s="354"/>
      <c r="E1153" s="355"/>
      <c r="F1153" s="353"/>
      <c r="G1153" s="353"/>
    </row>
    <row r="1154" spans="1:7" x14ac:dyDescent="0.35">
      <c r="A1154" s="353" t="s">
        <v>2143</v>
      </c>
      <c r="B1154" s="361">
        <v>11.79</v>
      </c>
      <c r="C1154" s="354"/>
      <c r="D1154" s="354"/>
      <c r="E1154" s="355"/>
      <c r="F1154" s="353"/>
      <c r="G1154" s="353"/>
    </row>
    <row r="1155" spans="1:7" x14ac:dyDescent="0.35">
      <c r="A1155" s="353" t="s">
        <v>2143</v>
      </c>
      <c r="B1155" s="361">
        <v>11.79</v>
      </c>
      <c r="C1155" s="354"/>
      <c r="D1155" s="354"/>
      <c r="E1155" s="355"/>
      <c r="F1155" s="353"/>
      <c r="G1155" s="353"/>
    </row>
    <row r="1156" spans="1:7" x14ac:dyDescent="0.35">
      <c r="A1156" s="353" t="s">
        <v>2143</v>
      </c>
      <c r="B1156" s="361">
        <v>11.79</v>
      </c>
      <c r="C1156" s="354"/>
      <c r="D1156" s="354"/>
      <c r="E1156" s="355"/>
      <c r="F1156" s="353"/>
      <c r="G1156" s="353"/>
    </row>
    <row r="1157" spans="1:7" x14ac:dyDescent="0.35">
      <c r="A1157" s="353" t="s">
        <v>2144</v>
      </c>
      <c r="B1157" s="361">
        <v>12.09</v>
      </c>
      <c r="C1157" s="354"/>
      <c r="D1157" s="354"/>
      <c r="E1157" s="355"/>
      <c r="F1157" s="353"/>
      <c r="G1157" s="353"/>
    </row>
    <row r="1158" spans="1:7" x14ac:dyDescent="0.35">
      <c r="A1158" s="353" t="s">
        <v>2144</v>
      </c>
      <c r="B1158" s="361">
        <v>12.09</v>
      </c>
      <c r="C1158" s="354"/>
      <c r="D1158" s="354"/>
      <c r="E1158" s="355"/>
      <c r="F1158" s="353"/>
      <c r="G1158" s="353"/>
    </row>
    <row r="1159" spans="1:7" x14ac:dyDescent="0.35">
      <c r="A1159" s="353" t="s">
        <v>2144</v>
      </c>
      <c r="B1159" s="361">
        <v>12.09</v>
      </c>
      <c r="C1159" s="354"/>
      <c r="D1159" s="354"/>
      <c r="E1159" s="355"/>
      <c r="F1159" s="353"/>
      <c r="G1159" s="353"/>
    </row>
    <row r="1160" spans="1:7" x14ac:dyDescent="0.35">
      <c r="A1160" s="353" t="s">
        <v>2144</v>
      </c>
      <c r="B1160" s="361">
        <v>12.09</v>
      </c>
      <c r="C1160" s="354"/>
      <c r="D1160" s="354"/>
      <c r="E1160" s="355"/>
      <c r="F1160" s="353"/>
      <c r="G1160" s="353"/>
    </row>
    <row r="1161" spans="1:7" x14ac:dyDescent="0.35">
      <c r="A1161" s="353" t="s">
        <v>2144</v>
      </c>
      <c r="B1161" s="361">
        <v>12.09</v>
      </c>
      <c r="C1161" s="354"/>
      <c r="D1161" s="354"/>
      <c r="E1161" s="355"/>
      <c r="F1161" s="353"/>
      <c r="G1161" s="353"/>
    </row>
    <row r="1162" spans="1:7" x14ac:dyDescent="0.35">
      <c r="A1162" s="353" t="s">
        <v>2144</v>
      </c>
      <c r="B1162" s="361">
        <v>12.09</v>
      </c>
      <c r="C1162" s="354"/>
      <c r="D1162" s="354"/>
      <c r="E1162" s="355"/>
      <c r="F1162" s="353"/>
      <c r="G1162" s="353"/>
    </row>
    <row r="1163" spans="1:7" x14ac:dyDescent="0.35">
      <c r="A1163" s="353" t="s">
        <v>2144</v>
      </c>
      <c r="B1163" s="361">
        <v>12.09</v>
      </c>
      <c r="C1163" s="354"/>
      <c r="D1163" s="354"/>
      <c r="E1163" s="355"/>
      <c r="F1163" s="353"/>
      <c r="G1163" s="353"/>
    </row>
    <row r="1164" spans="1:7" x14ac:dyDescent="0.35">
      <c r="A1164" s="353" t="s">
        <v>2145</v>
      </c>
      <c r="B1164" s="361">
        <v>11.79</v>
      </c>
      <c r="C1164" s="354"/>
      <c r="D1164" s="354"/>
      <c r="E1164" s="355"/>
      <c r="F1164" s="353"/>
      <c r="G1164" s="353"/>
    </row>
    <row r="1165" spans="1:7" x14ac:dyDescent="0.35">
      <c r="A1165" s="353" t="s">
        <v>2145</v>
      </c>
      <c r="B1165" s="361">
        <v>11.79</v>
      </c>
      <c r="C1165" s="354"/>
      <c r="D1165" s="354"/>
      <c r="E1165" s="355"/>
      <c r="F1165" s="353"/>
      <c r="G1165" s="353"/>
    </row>
    <row r="1166" spans="1:7" x14ac:dyDescent="0.35">
      <c r="A1166" s="353" t="s">
        <v>2145</v>
      </c>
      <c r="B1166" s="361">
        <v>11.79</v>
      </c>
      <c r="C1166" s="354"/>
      <c r="D1166" s="354"/>
      <c r="E1166" s="355"/>
      <c r="F1166" s="353"/>
      <c r="G1166" s="353"/>
    </row>
    <row r="1167" spans="1:7" x14ac:dyDescent="0.35">
      <c r="A1167" s="353" t="s">
        <v>2145</v>
      </c>
      <c r="B1167" s="361">
        <v>11.79</v>
      </c>
      <c r="C1167" s="354"/>
      <c r="D1167" s="354"/>
      <c r="E1167" s="355"/>
      <c r="F1167" s="353"/>
      <c r="G1167" s="353"/>
    </row>
    <row r="1168" spans="1:7" x14ac:dyDescent="0.35">
      <c r="A1168" s="353" t="s">
        <v>2145</v>
      </c>
      <c r="B1168" s="361">
        <v>11.79</v>
      </c>
      <c r="C1168" s="354"/>
      <c r="D1168" s="354"/>
      <c r="E1168" s="355"/>
      <c r="F1168" s="353"/>
      <c r="G1168" s="353"/>
    </row>
    <row r="1169" spans="1:7" x14ac:dyDescent="0.35">
      <c r="A1169" s="353" t="s">
        <v>2145</v>
      </c>
      <c r="B1169" s="361">
        <v>11.79</v>
      </c>
      <c r="C1169" s="354"/>
      <c r="D1169" s="354"/>
      <c r="E1169" s="355"/>
      <c r="F1169" s="353"/>
      <c r="G1169" s="353"/>
    </row>
    <row r="1170" spans="1:7" x14ac:dyDescent="0.35">
      <c r="A1170" s="353" t="s">
        <v>2145</v>
      </c>
      <c r="B1170" s="361">
        <v>11.79</v>
      </c>
      <c r="C1170" s="354"/>
      <c r="D1170" s="354"/>
      <c r="E1170" s="355"/>
      <c r="F1170" s="353"/>
      <c r="G1170" s="353"/>
    </row>
    <row r="1171" spans="1:7" x14ac:dyDescent="0.35">
      <c r="A1171" s="353" t="s">
        <v>2146</v>
      </c>
      <c r="B1171" s="361">
        <v>11.79</v>
      </c>
      <c r="C1171" s="354"/>
      <c r="D1171" s="354"/>
      <c r="E1171" s="355"/>
      <c r="F1171" s="353"/>
      <c r="G1171" s="353"/>
    </row>
    <row r="1172" spans="1:7" x14ac:dyDescent="0.35">
      <c r="A1172" s="353" t="s">
        <v>2146</v>
      </c>
      <c r="B1172" s="361">
        <v>11.79</v>
      </c>
      <c r="C1172" s="354"/>
      <c r="D1172" s="354"/>
      <c r="E1172" s="355"/>
      <c r="F1172" s="353"/>
      <c r="G1172" s="353"/>
    </row>
    <row r="1173" spans="1:7" x14ac:dyDescent="0.35">
      <c r="A1173" s="353" t="s">
        <v>2146</v>
      </c>
      <c r="B1173" s="361">
        <v>11.79</v>
      </c>
      <c r="C1173" s="354"/>
      <c r="D1173" s="354"/>
      <c r="E1173" s="355"/>
      <c r="F1173" s="353"/>
      <c r="G1173" s="353"/>
    </row>
    <row r="1174" spans="1:7" x14ac:dyDescent="0.35">
      <c r="A1174" s="353" t="s">
        <v>2146</v>
      </c>
      <c r="B1174" s="361">
        <v>11.79</v>
      </c>
      <c r="C1174" s="354"/>
      <c r="D1174" s="354"/>
      <c r="E1174" s="355"/>
      <c r="F1174" s="353"/>
      <c r="G1174" s="353"/>
    </row>
    <row r="1175" spans="1:7" x14ac:dyDescent="0.35">
      <c r="A1175" s="353" t="s">
        <v>2146</v>
      </c>
      <c r="B1175" s="361">
        <v>11.79</v>
      </c>
      <c r="C1175" s="354"/>
      <c r="D1175" s="354"/>
      <c r="E1175" s="355"/>
      <c r="F1175" s="353"/>
      <c r="G1175" s="353"/>
    </row>
    <row r="1176" spans="1:7" x14ac:dyDescent="0.35">
      <c r="A1176" s="353" t="s">
        <v>2146</v>
      </c>
      <c r="B1176" s="361">
        <v>11.79</v>
      </c>
      <c r="C1176" s="354"/>
      <c r="D1176" s="354"/>
      <c r="E1176" s="355"/>
      <c r="F1176" s="353"/>
      <c r="G1176" s="353"/>
    </row>
    <row r="1177" spans="1:7" x14ac:dyDescent="0.35">
      <c r="A1177" s="353" t="s">
        <v>2146</v>
      </c>
      <c r="B1177" s="361">
        <v>11.79</v>
      </c>
      <c r="C1177" s="354"/>
      <c r="D1177" s="354"/>
      <c r="E1177" s="355"/>
      <c r="F1177" s="353"/>
      <c r="G1177" s="353"/>
    </row>
    <row r="1178" spans="1:7" x14ac:dyDescent="0.35">
      <c r="A1178" s="353" t="s">
        <v>2147</v>
      </c>
      <c r="B1178" s="361">
        <v>10.83</v>
      </c>
      <c r="C1178" s="354"/>
      <c r="D1178" s="354"/>
      <c r="E1178" s="355"/>
      <c r="F1178" s="353"/>
      <c r="G1178" s="353"/>
    </row>
    <row r="1179" spans="1:7" x14ac:dyDescent="0.35">
      <c r="A1179" s="353" t="s">
        <v>2147</v>
      </c>
      <c r="B1179" s="361">
        <v>10.83</v>
      </c>
      <c r="C1179" s="354"/>
      <c r="D1179" s="354"/>
      <c r="E1179" s="355"/>
      <c r="F1179" s="353"/>
      <c r="G1179" s="353"/>
    </row>
    <row r="1180" spans="1:7" x14ac:dyDescent="0.35">
      <c r="A1180" s="353" t="s">
        <v>2147</v>
      </c>
      <c r="B1180" s="361">
        <v>10.83</v>
      </c>
      <c r="C1180" s="354"/>
      <c r="D1180" s="354"/>
      <c r="E1180" s="355"/>
      <c r="F1180" s="353"/>
      <c r="G1180" s="353"/>
    </row>
    <row r="1181" spans="1:7" x14ac:dyDescent="0.35">
      <c r="A1181" s="353" t="s">
        <v>2147</v>
      </c>
      <c r="B1181" s="361">
        <v>10.83</v>
      </c>
      <c r="C1181" s="354"/>
      <c r="D1181" s="354"/>
      <c r="E1181" s="355"/>
      <c r="F1181" s="353"/>
      <c r="G1181" s="353"/>
    </row>
    <row r="1182" spans="1:7" x14ac:dyDescent="0.35">
      <c r="A1182" s="353" t="s">
        <v>2147</v>
      </c>
      <c r="B1182" s="361">
        <v>10.83</v>
      </c>
      <c r="C1182" s="354"/>
      <c r="D1182" s="354"/>
      <c r="E1182" s="355"/>
      <c r="F1182" s="353"/>
      <c r="G1182" s="353"/>
    </row>
    <row r="1183" spans="1:7" x14ac:dyDescent="0.35">
      <c r="A1183" s="353" t="s">
        <v>2147</v>
      </c>
      <c r="B1183" s="361">
        <v>10.83</v>
      </c>
      <c r="C1183" s="354"/>
      <c r="D1183" s="354"/>
      <c r="E1183" s="355"/>
      <c r="F1183" s="353"/>
      <c r="G1183" s="353"/>
    </row>
    <row r="1184" spans="1:7" x14ac:dyDescent="0.35">
      <c r="A1184" s="353" t="s">
        <v>2147</v>
      </c>
      <c r="B1184" s="361">
        <v>10.83</v>
      </c>
      <c r="C1184" s="354"/>
      <c r="D1184" s="354"/>
      <c r="E1184" s="355"/>
      <c r="F1184" s="353"/>
      <c r="G1184" s="353"/>
    </row>
    <row r="1185" spans="1:7" x14ac:dyDescent="0.35">
      <c r="A1185" s="353" t="s">
        <v>2148</v>
      </c>
      <c r="B1185" s="361">
        <v>26.95</v>
      </c>
      <c r="C1185" s="354"/>
      <c r="D1185" s="354"/>
      <c r="E1185" s="355"/>
      <c r="F1185" s="353"/>
      <c r="G1185" s="353"/>
    </row>
    <row r="1186" spans="1:7" x14ac:dyDescent="0.35">
      <c r="A1186" s="353" t="s">
        <v>2148</v>
      </c>
      <c r="B1186" s="361">
        <v>26.95</v>
      </c>
      <c r="C1186" s="354"/>
      <c r="D1186" s="354"/>
      <c r="E1186" s="355"/>
      <c r="F1186" s="353"/>
      <c r="G1186" s="353"/>
    </row>
    <row r="1187" spans="1:7" x14ac:dyDescent="0.35">
      <c r="A1187" s="353" t="s">
        <v>2148</v>
      </c>
      <c r="B1187" s="361">
        <v>26.95</v>
      </c>
      <c r="C1187" s="354"/>
      <c r="D1187" s="354"/>
      <c r="E1187" s="355"/>
      <c r="F1187" s="353"/>
      <c r="G1187" s="353"/>
    </row>
    <row r="1188" spans="1:7" x14ac:dyDescent="0.35">
      <c r="A1188" s="353" t="s">
        <v>2148</v>
      </c>
      <c r="B1188" s="361">
        <v>26.95</v>
      </c>
      <c r="C1188" s="354"/>
      <c r="D1188" s="354"/>
      <c r="E1188" s="355"/>
      <c r="F1188" s="353"/>
      <c r="G1188" s="353"/>
    </row>
    <row r="1189" spans="1:7" x14ac:dyDescent="0.35">
      <c r="A1189" s="353" t="s">
        <v>2148</v>
      </c>
      <c r="B1189" s="361">
        <v>26.95</v>
      </c>
      <c r="C1189" s="354"/>
      <c r="D1189" s="354"/>
      <c r="E1189" s="355"/>
      <c r="F1189" s="353"/>
      <c r="G1189" s="353"/>
    </row>
    <row r="1190" spans="1:7" x14ac:dyDescent="0.35">
      <c r="A1190" s="353" t="s">
        <v>2148</v>
      </c>
      <c r="B1190" s="361">
        <v>26.95</v>
      </c>
      <c r="C1190" s="354"/>
      <c r="D1190" s="354"/>
      <c r="E1190" s="355"/>
      <c r="F1190" s="353"/>
      <c r="G1190" s="353"/>
    </row>
    <row r="1191" spans="1:7" x14ac:dyDescent="0.35">
      <c r="A1191" s="353" t="s">
        <v>2148</v>
      </c>
      <c r="B1191" s="361">
        <v>26.95</v>
      </c>
      <c r="C1191" s="354"/>
      <c r="D1191" s="354"/>
      <c r="E1191" s="355"/>
      <c r="F1191" s="353"/>
      <c r="G1191" s="353"/>
    </row>
    <row r="1192" spans="1:7" x14ac:dyDescent="0.35">
      <c r="A1192" s="353" t="s">
        <v>2149</v>
      </c>
      <c r="B1192" s="361">
        <v>26.85</v>
      </c>
      <c r="C1192" s="354"/>
      <c r="D1192" s="354"/>
      <c r="E1192" s="355"/>
      <c r="F1192" s="353"/>
      <c r="G1192" s="353"/>
    </row>
    <row r="1193" spans="1:7" x14ac:dyDescent="0.35">
      <c r="A1193" s="353" t="s">
        <v>2149</v>
      </c>
      <c r="B1193" s="361">
        <v>26.85</v>
      </c>
      <c r="C1193" s="354"/>
      <c r="D1193" s="354"/>
      <c r="E1193" s="355"/>
      <c r="F1193" s="353"/>
      <c r="G1193" s="353"/>
    </row>
    <row r="1194" spans="1:7" x14ac:dyDescent="0.35">
      <c r="A1194" s="353" t="s">
        <v>2149</v>
      </c>
      <c r="B1194" s="361">
        <v>26.85</v>
      </c>
      <c r="C1194" s="354"/>
      <c r="D1194" s="354"/>
      <c r="E1194" s="355"/>
      <c r="F1194" s="353"/>
      <c r="G1194" s="353"/>
    </row>
    <row r="1195" spans="1:7" x14ac:dyDescent="0.35">
      <c r="A1195" s="353" t="s">
        <v>2149</v>
      </c>
      <c r="B1195" s="361">
        <v>26.85</v>
      </c>
      <c r="C1195" s="354"/>
      <c r="D1195" s="354"/>
      <c r="E1195" s="355"/>
      <c r="F1195" s="353"/>
      <c r="G1195" s="353"/>
    </row>
    <row r="1196" spans="1:7" x14ac:dyDescent="0.35">
      <c r="A1196" s="353" t="s">
        <v>2149</v>
      </c>
      <c r="B1196" s="361">
        <v>26.85</v>
      </c>
      <c r="C1196" s="354"/>
      <c r="D1196" s="354"/>
      <c r="E1196" s="355"/>
      <c r="F1196" s="353"/>
      <c r="G1196" s="353"/>
    </row>
    <row r="1197" spans="1:7" x14ac:dyDescent="0.35">
      <c r="A1197" s="353" t="s">
        <v>2149</v>
      </c>
      <c r="B1197" s="361">
        <v>26.85</v>
      </c>
      <c r="C1197" s="354"/>
      <c r="D1197" s="354"/>
      <c r="E1197" s="355"/>
      <c r="F1197" s="353"/>
      <c r="G1197" s="353"/>
    </row>
    <row r="1198" spans="1:7" x14ac:dyDescent="0.35">
      <c r="A1198" s="353" t="s">
        <v>2149</v>
      </c>
      <c r="B1198" s="361">
        <v>26.85</v>
      </c>
      <c r="C1198" s="354"/>
      <c r="D1198" s="354"/>
      <c r="E1198" s="355"/>
      <c r="F1198" s="353"/>
      <c r="G1198" s="353"/>
    </row>
    <row r="1199" spans="1:7" x14ac:dyDescent="0.35">
      <c r="A1199" s="353" t="s">
        <v>2150</v>
      </c>
      <c r="B1199" s="361">
        <v>26.85</v>
      </c>
      <c r="C1199" s="354"/>
      <c r="D1199" s="354"/>
      <c r="E1199" s="355"/>
      <c r="F1199" s="353"/>
      <c r="G1199" s="353"/>
    </row>
    <row r="1200" spans="1:7" x14ac:dyDescent="0.35">
      <c r="A1200" s="353" t="s">
        <v>2150</v>
      </c>
      <c r="B1200" s="361">
        <v>26.85</v>
      </c>
      <c r="C1200" s="354"/>
      <c r="D1200" s="354"/>
      <c r="E1200" s="355"/>
      <c r="F1200" s="353"/>
      <c r="G1200" s="353"/>
    </row>
    <row r="1201" spans="1:7" x14ac:dyDescent="0.35">
      <c r="A1201" s="353" t="s">
        <v>2150</v>
      </c>
      <c r="B1201" s="361">
        <v>26.85</v>
      </c>
      <c r="C1201" s="354"/>
      <c r="D1201" s="354"/>
      <c r="E1201" s="355"/>
      <c r="F1201" s="353"/>
      <c r="G1201" s="353"/>
    </row>
    <row r="1202" spans="1:7" x14ac:dyDescent="0.35">
      <c r="A1202" s="353" t="s">
        <v>2150</v>
      </c>
      <c r="B1202" s="361">
        <v>26.85</v>
      </c>
      <c r="C1202" s="354"/>
      <c r="D1202" s="354"/>
      <c r="E1202" s="355"/>
      <c r="F1202" s="353"/>
      <c r="G1202" s="353"/>
    </row>
    <row r="1203" spans="1:7" x14ac:dyDescent="0.35">
      <c r="A1203" s="353" t="s">
        <v>2150</v>
      </c>
      <c r="B1203" s="361">
        <v>26.85</v>
      </c>
      <c r="C1203" s="354"/>
      <c r="D1203" s="354"/>
      <c r="E1203" s="355"/>
      <c r="F1203" s="353"/>
      <c r="G1203" s="353"/>
    </row>
    <row r="1204" spans="1:7" x14ac:dyDescent="0.35">
      <c r="A1204" s="353" t="s">
        <v>2150</v>
      </c>
      <c r="B1204" s="361">
        <v>26.85</v>
      </c>
      <c r="C1204" s="354"/>
      <c r="D1204" s="354"/>
      <c r="E1204" s="355"/>
      <c r="F1204" s="353"/>
      <c r="G1204" s="353"/>
    </row>
    <row r="1205" spans="1:7" x14ac:dyDescent="0.35">
      <c r="A1205" s="353" t="s">
        <v>2150</v>
      </c>
      <c r="B1205" s="361">
        <v>26.85</v>
      </c>
      <c r="C1205" s="354"/>
      <c r="D1205" s="354"/>
      <c r="E1205" s="355"/>
      <c r="F1205" s="353"/>
      <c r="G1205" s="353"/>
    </row>
    <row r="1206" spans="1:7" x14ac:dyDescent="0.35">
      <c r="A1206" s="353" t="s">
        <v>2151</v>
      </c>
      <c r="B1206" s="361">
        <v>26.85</v>
      </c>
      <c r="C1206" s="354"/>
      <c r="D1206" s="354"/>
      <c r="E1206" s="355"/>
      <c r="F1206" s="353"/>
      <c r="G1206" s="353"/>
    </row>
    <row r="1207" spans="1:7" x14ac:dyDescent="0.35">
      <c r="A1207" s="353" t="s">
        <v>2151</v>
      </c>
      <c r="B1207" s="361">
        <v>26.85</v>
      </c>
      <c r="C1207" s="354"/>
      <c r="D1207" s="354"/>
      <c r="E1207" s="355"/>
      <c r="F1207" s="353"/>
      <c r="G1207" s="353"/>
    </row>
    <row r="1208" spans="1:7" x14ac:dyDescent="0.35">
      <c r="A1208" s="353" t="s">
        <v>2151</v>
      </c>
      <c r="B1208" s="361">
        <v>26.85</v>
      </c>
      <c r="C1208" s="354"/>
      <c r="D1208" s="354"/>
      <c r="E1208" s="355"/>
      <c r="F1208" s="353"/>
      <c r="G1208" s="353"/>
    </row>
    <row r="1209" spans="1:7" x14ac:dyDescent="0.35">
      <c r="A1209" s="353" t="s">
        <v>2151</v>
      </c>
      <c r="B1209" s="361">
        <v>26.85</v>
      </c>
      <c r="C1209" s="354"/>
      <c r="D1209" s="354"/>
      <c r="E1209" s="355"/>
      <c r="F1209" s="353"/>
      <c r="G1209" s="353"/>
    </row>
    <row r="1210" spans="1:7" x14ac:dyDescent="0.35">
      <c r="A1210" s="353" t="s">
        <v>2151</v>
      </c>
      <c r="B1210" s="361">
        <v>26.85</v>
      </c>
      <c r="C1210" s="354"/>
      <c r="D1210" s="354"/>
      <c r="E1210" s="355"/>
      <c r="F1210" s="353"/>
      <c r="G1210" s="353"/>
    </row>
    <row r="1211" spans="1:7" x14ac:dyDescent="0.35">
      <c r="A1211" s="353" t="s">
        <v>2151</v>
      </c>
      <c r="B1211" s="361">
        <v>26.85</v>
      </c>
      <c r="C1211" s="354"/>
      <c r="D1211" s="354"/>
      <c r="E1211" s="355"/>
      <c r="F1211" s="353"/>
      <c r="G1211" s="353"/>
    </row>
    <row r="1212" spans="1:7" x14ac:dyDescent="0.35">
      <c r="A1212" s="353" t="s">
        <v>2151</v>
      </c>
      <c r="B1212" s="361">
        <v>26.85</v>
      </c>
      <c r="C1212" s="354"/>
      <c r="D1212" s="354"/>
      <c r="E1212" s="355"/>
      <c r="F1212" s="353"/>
      <c r="G1212" s="353"/>
    </row>
    <row r="1213" spans="1:7" x14ac:dyDescent="0.35">
      <c r="A1213" s="353" t="s">
        <v>2152</v>
      </c>
      <c r="B1213" s="361">
        <v>24.59</v>
      </c>
      <c r="C1213" s="354"/>
      <c r="D1213" s="354"/>
      <c r="E1213" s="355"/>
      <c r="F1213" s="353"/>
      <c r="G1213" s="353"/>
    </row>
    <row r="1214" spans="1:7" x14ac:dyDescent="0.35">
      <c r="A1214" s="353" t="s">
        <v>2152</v>
      </c>
      <c r="B1214" s="361">
        <v>24.59</v>
      </c>
      <c r="C1214" s="354"/>
      <c r="D1214" s="354"/>
      <c r="E1214" s="355"/>
      <c r="F1214" s="353"/>
      <c r="G1214" s="353"/>
    </row>
    <row r="1215" spans="1:7" x14ac:dyDescent="0.35">
      <c r="A1215" s="353" t="s">
        <v>2152</v>
      </c>
      <c r="B1215" s="361">
        <v>24.59</v>
      </c>
      <c r="C1215" s="354"/>
      <c r="D1215" s="354"/>
      <c r="E1215" s="355"/>
      <c r="F1215" s="353"/>
      <c r="G1215" s="353"/>
    </row>
    <row r="1216" spans="1:7" x14ac:dyDescent="0.35">
      <c r="A1216" s="353" t="s">
        <v>2152</v>
      </c>
      <c r="B1216" s="361">
        <v>24.59</v>
      </c>
      <c r="C1216" s="354"/>
      <c r="D1216" s="354"/>
      <c r="E1216" s="355"/>
      <c r="F1216" s="353"/>
      <c r="G1216" s="353"/>
    </row>
    <row r="1217" spans="1:7" x14ac:dyDescent="0.35">
      <c r="A1217" s="353" t="s">
        <v>2152</v>
      </c>
      <c r="B1217" s="361">
        <v>24.59</v>
      </c>
      <c r="C1217" s="354"/>
      <c r="D1217" s="354"/>
      <c r="E1217" s="355"/>
      <c r="F1217" s="353"/>
      <c r="G1217" s="353"/>
    </row>
    <row r="1218" spans="1:7" x14ac:dyDescent="0.35">
      <c r="A1218" s="353" t="s">
        <v>2152</v>
      </c>
      <c r="B1218" s="361">
        <v>24.59</v>
      </c>
      <c r="C1218" s="354"/>
      <c r="D1218" s="354"/>
      <c r="E1218" s="355"/>
      <c r="F1218" s="353"/>
      <c r="G1218" s="353"/>
    </row>
    <row r="1219" spans="1:7" x14ac:dyDescent="0.35">
      <c r="A1219" s="353" t="s">
        <v>2152</v>
      </c>
      <c r="B1219" s="361">
        <v>24.59</v>
      </c>
      <c r="C1219" s="354"/>
      <c r="D1219" s="354"/>
      <c r="E1219" s="355"/>
      <c r="F1219" s="353"/>
      <c r="G1219" s="353"/>
    </row>
    <row r="1220" spans="1:7" x14ac:dyDescent="0.35">
      <c r="A1220" s="353" t="s">
        <v>2153</v>
      </c>
      <c r="B1220" s="361">
        <v>29.79</v>
      </c>
      <c r="C1220" s="354"/>
      <c r="D1220" s="354"/>
      <c r="E1220" s="355"/>
      <c r="F1220" s="353"/>
      <c r="G1220" s="353"/>
    </row>
    <row r="1221" spans="1:7" x14ac:dyDescent="0.35">
      <c r="A1221" s="353" t="s">
        <v>2153</v>
      </c>
      <c r="B1221" s="361">
        <v>29.79</v>
      </c>
      <c r="C1221" s="354"/>
      <c r="D1221" s="354"/>
      <c r="E1221" s="355"/>
      <c r="F1221" s="353"/>
      <c r="G1221" s="353"/>
    </row>
    <row r="1222" spans="1:7" x14ac:dyDescent="0.35">
      <c r="A1222" s="353" t="s">
        <v>2153</v>
      </c>
      <c r="B1222" s="361">
        <v>29.79</v>
      </c>
      <c r="C1222" s="354"/>
      <c r="D1222" s="354"/>
      <c r="E1222" s="355"/>
      <c r="F1222" s="353"/>
      <c r="G1222" s="353"/>
    </row>
    <row r="1223" spans="1:7" x14ac:dyDescent="0.35">
      <c r="A1223" s="353" t="s">
        <v>2153</v>
      </c>
      <c r="B1223" s="361">
        <v>29.79</v>
      </c>
      <c r="C1223" s="354"/>
      <c r="D1223" s="354"/>
      <c r="E1223" s="355"/>
      <c r="F1223" s="353"/>
      <c r="G1223" s="353"/>
    </row>
    <row r="1224" spans="1:7" x14ac:dyDescent="0.35">
      <c r="A1224" s="353" t="s">
        <v>2153</v>
      </c>
      <c r="B1224" s="361">
        <v>29.79</v>
      </c>
      <c r="C1224" s="354"/>
      <c r="D1224" s="354"/>
      <c r="E1224" s="355"/>
      <c r="F1224" s="353"/>
      <c r="G1224" s="353"/>
    </row>
    <row r="1225" spans="1:7" x14ac:dyDescent="0.35">
      <c r="A1225" s="353" t="s">
        <v>2153</v>
      </c>
      <c r="B1225" s="361">
        <v>29.79</v>
      </c>
      <c r="C1225" s="354"/>
      <c r="D1225" s="354"/>
      <c r="E1225" s="355"/>
      <c r="F1225" s="353"/>
      <c r="G1225" s="353"/>
    </row>
    <row r="1226" spans="1:7" x14ac:dyDescent="0.35">
      <c r="A1226" s="353" t="s">
        <v>2153</v>
      </c>
      <c r="B1226" s="361">
        <v>29.79</v>
      </c>
      <c r="C1226" s="354"/>
      <c r="D1226" s="354"/>
      <c r="E1226" s="355"/>
      <c r="F1226" s="353"/>
      <c r="G1226" s="353"/>
    </row>
    <row r="1227" spans="1:7" x14ac:dyDescent="0.35">
      <c r="A1227" s="353" t="s">
        <v>2154</v>
      </c>
      <c r="B1227" s="361">
        <v>29.69</v>
      </c>
      <c r="C1227" s="354"/>
      <c r="D1227" s="354"/>
      <c r="E1227" s="355"/>
      <c r="F1227" s="353"/>
      <c r="G1227" s="353"/>
    </row>
    <row r="1228" spans="1:7" x14ac:dyDescent="0.35">
      <c r="A1228" s="353" t="s">
        <v>2154</v>
      </c>
      <c r="B1228" s="361">
        <v>29.69</v>
      </c>
      <c r="C1228" s="354"/>
      <c r="D1228" s="354"/>
      <c r="E1228" s="355"/>
      <c r="F1228" s="353"/>
      <c r="G1228" s="353"/>
    </row>
    <row r="1229" spans="1:7" x14ac:dyDescent="0.35">
      <c r="A1229" s="353" t="s">
        <v>2154</v>
      </c>
      <c r="B1229" s="361">
        <v>29.69</v>
      </c>
      <c r="C1229" s="354"/>
      <c r="D1229" s="354"/>
      <c r="E1229" s="355"/>
      <c r="F1229" s="353"/>
      <c r="G1229" s="353"/>
    </row>
    <row r="1230" spans="1:7" x14ac:dyDescent="0.35">
      <c r="A1230" s="353" t="s">
        <v>2154</v>
      </c>
      <c r="B1230" s="361">
        <v>29.69</v>
      </c>
      <c r="C1230" s="354"/>
      <c r="D1230" s="354"/>
      <c r="E1230" s="355"/>
      <c r="F1230" s="353"/>
      <c r="G1230" s="353"/>
    </row>
    <row r="1231" spans="1:7" x14ac:dyDescent="0.35">
      <c r="A1231" s="353" t="s">
        <v>2154</v>
      </c>
      <c r="B1231" s="361">
        <v>29.69</v>
      </c>
      <c r="C1231" s="354"/>
      <c r="D1231" s="354"/>
      <c r="E1231" s="355"/>
      <c r="F1231" s="353"/>
      <c r="G1231" s="353"/>
    </row>
    <row r="1232" spans="1:7" x14ac:dyDescent="0.35">
      <c r="A1232" s="353" t="s">
        <v>2154</v>
      </c>
      <c r="B1232" s="361">
        <v>29.69</v>
      </c>
      <c r="C1232" s="354"/>
      <c r="D1232" s="354"/>
      <c r="E1232" s="355"/>
      <c r="F1232" s="353"/>
      <c r="G1232" s="353"/>
    </row>
    <row r="1233" spans="1:7" x14ac:dyDescent="0.35">
      <c r="A1233" s="353" t="s">
        <v>2154</v>
      </c>
      <c r="B1233" s="361">
        <v>29.69</v>
      </c>
      <c r="C1233" s="354"/>
      <c r="D1233" s="354"/>
      <c r="E1233" s="355"/>
      <c r="F1233" s="353"/>
      <c r="G1233" s="353"/>
    </row>
    <row r="1234" spans="1:7" x14ac:dyDescent="0.35">
      <c r="A1234" s="353" t="s">
        <v>2155</v>
      </c>
      <c r="B1234" s="361">
        <v>29.69</v>
      </c>
      <c r="C1234" s="354"/>
      <c r="D1234" s="354"/>
      <c r="E1234" s="355"/>
      <c r="F1234" s="353"/>
      <c r="G1234" s="353"/>
    </row>
    <row r="1235" spans="1:7" x14ac:dyDescent="0.35">
      <c r="A1235" s="353" t="s">
        <v>2155</v>
      </c>
      <c r="B1235" s="361">
        <v>29.69</v>
      </c>
      <c r="C1235" s="354"/>
      <c r="D1235" s="354"/>
      <c r="E1235" s="355"/>
      <c r="F1235" s="353"/>
      <c r="G1235" s="353"/>
    </row>
    <row r="1236" spans="1:7" x14ac:dyDescent="0.35">
      <c r="A1236" s="353" t="s">
        <v>2155</v>
      </c>
      <c r="B1236" s="361">
        <v>29.69</v>
      </c>
      <c r="C1236" s="354"/>
      <c r="D1236" s="354"/>
      <c r="E1236" s="355"/>
      <c r="F1236" s="353"/>
      <c r="G1236" s="353"/>
    </row>
    <row r="1237" spans="1:7" x14ac:dyDescent="0.35">
      <c r="A1237" s="353" t="s">
        <v>2155</v>
      </c>
      <c r="B1237" s="361">
        <v>29.69</v>
      </c>
      <c r="C1237" s="354"/>
      <c r="D1237" s="354"/>
      <c r="E1237" s="355"/>
      <c r="F1237" s="353"/>
      <c r="G1237" s="353"/>
    </row>
    <row r="1238" spans="1:7" x14ac:dyDescent="0.35">
      <c r="A1238" s="353" t="s">
        <v>2155</v>
      </c>
      <c r="B1238" s="361">
        <v>29.69</v>
      </c>
      <c r="C1238" s="354"/>
      <c r="D1238" s="354"/>
      <c r="E1238" s="355"/>
      <c r="F1238" s="353"/>
      <c r="G1238" s="353"/>
    </row>
    <row r="1239" spans="1:7" x14ac:dyDescent="0.35">
      <c r="A1239" s="353" t="s">
        <v>2155</v>
      </c>
      <c r="B1239" s="361">
        <v>29.69</v>
      </c>
      <c r="C1239" s="354"/>
      <c r="D1239" s="354"/>
      <c r="E1239" s="355"/>
      <c r="F1239" s="353"/>
      <c r="G1239" s="353"/>
    </row>
    <row r="1240" spans="1:7" x14ac:dyDescent="0.35">
      <c r="A1240" s="353" t="s">
        <v>2155</v>
      </c>
      <c r="B1240" s="361">
        <v>29.69</v>
      </c>
      <c r="C1240" s="354"/>
      <c r="D1240" s="354"/>
      <c r="E1240" s="355"/>
      <c r="F1240" s="353"/>
      <c r="G1240" s="353"/>
    </row>
    <row r="1241" spans="1:7" x14ac:dyDescent="0.35">
      <c r="A1241" s="353" t="s">
        <v>2156</v>
      </c>
      <c r="B1241" s="361">
        <v>29.69</v>
      </c>
      <c r="C1241" s="354"/>
      <c r="D1241" s="354"/>
      <c r="E1241" s="355"/>
      <c r="F1241" s="353"/>
      <c r="G1241" s="353"/>
    </row>
    <row r="1242" spans="1:7" x14ac:dyDescent="0.35">
      <c r="A1242" s="353" t="s">
        <v>2156</v>
      </c>
      <c r="B1242" s="361">
        <v>29.69</v>
      </c>
      <c r="C1242" s="354"/>
      <c r="D1242" s="354"/>
      <c r="E1242" s="355"/>
      <c r="F1242" s="353"/>
      <c r="G1242" s="353"/>
    </row>
    <row r="1243" spans="1:7" x14ac:dyDescent="0.35">
      <c r="A1243" s="353" t="s">
        <v>2156</v>
      </c>
      <c r="B1243" s="361">
        <v>29.69</v>
      </c>
      <c r="C1243" s="354"/>
      <c r="D1243" s="354"/>
      <c r="E1243" s="355"/>
      <c r="F1243" s="353"/>
      <c r="G1243" s="353"/>
    </row>
    <row r="1244" spans="1:7" x14ac:dyDescent="0.35">
      <c r="A1244" s="353" t="s">
        <v>2156</v>
      </c>
      <c r="B1244" s="361">
        <v>29.69</v>
      </c>
      <c r="C1244" s="354"/>
      <c r="D1244" s="354"/>
      <c r="E1244" s="355"/>
      <c r="F1244" s="353"/>
      <c r="G1244" s="353"/>
    </row>
    <row r="1245" spans="1:7" x14ac:dyDescent="0.35">
      <c r="A1245" s="353" t="s">
        <v>2156</v>
      </c>
      <c r="B1245" s="361">
        <v>29.69</v>
      </c>
      <c r="C1245" s="354"/>
      <c r="D1245" s="354"/>
      <c r="E1245" s="355"/>
      <c r="F1245" s="353"/>
      <c r="G1245" s="353"/>
    </row>
    <row r="1246" spans="1:7" x14ac:dyDescent="0.35">
      <c r="A1246" s="353" t="s">
        <v>2156</v>
      </c>
      <c r="B1246" s="361">
        <v>29.69</v>
      </c>
      <c r="C1246" s="354"/>
      <c r="D1246" s="354"/>
      <c r="E1246" s="355"/>
      <c r="F1246" s="353"/>
      <c r="G1246" s="353"/>
    </row>
    <row r="1247" spans="1:7" x14ac:dyDescent="0.35">
      <c r="A1247" s="353" t="s">
        <v>2156</v>
      </c>
      <c r="B1247" s="361">
        <v>29.69</v>
      </c>
      <c r="C1247" s="354"/>
      <c r="D1247" s="354"/>
      <c r="E1247" s="355"/>
      <c r="F1247" s="353"/>
      <c r="G1247" s="353"/>
    </row>
    <row r="1248" spans="1:7" x14ac:dyDescent="0.35">
      <c r="A1248" s="353" t="s">
        <v>2157</v>
      </c>
      <c r="B1248" s="361">
        <v>27.17</v>
      </c>
      <c r="C1248" s="354"/>
      <c r="D1248" s="354"/>
      <c r="E1248" s="355"/>
      <c r="F1248" s="353"/>
      <c r="G1248" s="353"/>
    </row>
    <row r="1249" spans="1:7" x14ac:dyDescent="0.35">
      <c r="A1249" s="353" t="s">
        <v>2157</v>
      </c>
      <c r="B1249" s="361">
        <v>27.17</v>
      </c>
      <c r="C1249" s="354"/>
      <c r="D1249" s="354"/>
      <c r="E1249" s="355"/>
      <c r="F1249" s="353"/>
      <c r="G1249" s="353"/>
    </row>
    <row r="1250" spans="1:7" x14ac:dyDescent="0.35">
      <c r="A1250" s="353" t="s">
        <v>2157</v>
      </c>
      <c r="B1250" s="361">
        <v>27.17</v>
      </c>
      <c r="C1250" s="354"/>
      <c r="D1250" s="354"/>
      <c r="E1250" s="355"/>
      <c r="F1250" s="353"/>
      <c r="G1250" s="353"/>
    </row>
    <row r="1251" spans="1:7" x14ac:dyDescent="0.35">
      <c r="A1251" s="353" t="s">
        <v>2157</v>
      </c>
      <c r="B1251" s="361">
        <v>27.17</v>
      </c>
      <c r="C1251" s="354"/>
      <c r="D1251" s="354"/>
      <c r="E1251" s="355"/>
      <c r="F1251" s="353"/>
      <c r="G1251" s="353"/>
    </row>
    <row r="1252" spans="1:7" x14ac:dyDescent="0.35">
      <c r="A1252" s="353" t="s">
        <v>2157</v>
      </c>
      <c r="B1252" s="361">
        <v>27.17</v>
      </c>
      <c r="C1252" s="354"/>
      <c r="D1252" s="354"/>
      <c r="E1252" s="355"/>
      <c r="F1252" s="353"/>
      <c r="G1252" s="353"/>
    </row>
    <row r="1253" spans="1:7" x14ac:dyDescent="0.35">
      <c r="A1253" s="353" t="s">
        <v>2157</v>
      </c>
      <c r="B1253" s="361">
        <v>27.17</v>
      </c>
      <c r="C1253" s="354"/>
      <c r="D1253" s="354"/>
      <c r="E1253" s="355"/>
      <c r="F1253" s="353"/>
      <c r="G1253" s="353"/>
    </row>
    <row r="1254" spans="1:7" x14ac:dyDescent="0.35">
      <c r="A1254" s="353" t="s">
        <v>2157</v>
      </c>
      <c r="B1254" s="361">
        <v>27.17</v>
      </c>
      <c r="C1254" s="354"/>
      <c r="D1254" s="354"/>
      <c r="E1254" s="355"/>
      <c r="F1254" s="353"/>
      <c r="G1254" s="353"/>
    </row>
    <row r="1255" spans="1:7" x14ac:dyDescent="0.35">
      <c r="A1255" s="353" t="s">
        <v>2158</v>
      </c>
      <c r="B1255" s="361">
        <v>28.22</v>
      </c>
      <c r="C1255" s="354"/>
      <c r="D1255" s="354"/>
      <c r="E1255" s="355"/>
      <c r="F1255" s="353"/>
      <c r="G1255" s="353"/>
    </row>
    <row r="1256" spans="1:7" x14ac:dyDescent="0.35">
      <c r="A1256" s="353" t="s">
        <v>2158</v>
      </c>
      <c r="B1256" s="361">
        <v>28.22</v>
      </c>
      <c r="C1256" s="354"/>
      <c r="D1256" s="354"/>
      <c r="E1256" s="355"/>
      <c r="F1256" s="353"/>
      <c r="G1256" s="353"/>
    </row>
    <row r="1257" spans="1:7" x14ac:dyDescent="0.35">
      <c r="A1257" s="353" t="s">
        <v>2158</v>
      </c>
      <c r="B1257" s="361">
        <v>28.22</v>
      </c>
      <c r="C1257" s="354"/>
      <c r="D1257" s="354"/>
      <c r="E1257" s="355"/>
      <c r="F1257" s="353"/>
      <c r="G1257" s="353"/>
    </row>
    <row r="1258" spans="1:7" x14ac:dyDescent="0.35">
      <c r="A1258" s="353" t="s">
        <v>2158</v>
      </c>
      <c r="B1258" s="361">
        <v>28.22</v>
      </c>
      <c r="C1258" s="354"/>
      <c r="D1258" s="354"/>
      <c r="E1258" s="355"/>
      <c r="F1258" s="353"/>
      <c r="G1258" s="353"/>
    </row>
    <row r="1259" spans="1:7" x14ac:dyDescent="0.35">
      <c r="A1259" s="353" t="s">
        <v>2158</v>
      </c>
      <c r="B1259" s="361">
        <v>28.22</v>
      </c>
      <c r="C1259" s="354"/>
      <c r="D1259" s="354"/>
      <c r="E1259" s="355"/>
      <c r="F1259" s="353"/>
      <c r="G1259" s="353"/>
    </row>
    <row r="1260" spans="1:7" x14ac:dyDescent="0.35">
      <c r="A1260" s="353" t="s">
        <v>2158</v>
      </c>
      <c r="B1260" s="361">
        <v>28.22</v>
      </c>
      <c r="C1260" s="354"/>
      <c r="D1260" s="354"/>
      <c r="E1260" s="355"/>
      <c r="F1260" s="353"/>
      <c r="G1260" s="353"/>
    </row>
    <row r="1261" spans="1:7" x14ac:dyDescent="0.35">
      <c r="A1261" s="353" t="s">
        <v>2158</v>
      </c>
      <c r="B1261" s="361">
        <v>28.22</v>
      </c>
      <c r="C1261" s="354"/>
      <c r="D1261" s="354"/>
      <c r="E1261" s="355"/>
      <c r="F1261" s="353"/>
      <c r="G1261" s="353"/>
    </row>
    <row r="1262" spans="1:7" x14ac:dyDescent="0.35">
      <c r="A1262" s="353" t="s">
        <v>2159</v>
      </c>
      <c r="B1262" s="361">
        <v>28.12</v>
      </c>
      <c r="C1262" s="354"/>
      <c r="D1262" s="354"/>
      <c r="E1262" s="355"/>
      <c r="F1262" s="353"/>
      <c r="G1262" s="353"/>
    </row>
    <row r="1263" spans="1:7" x14ac:dyDescent="0.35">
      <c r="A1263" s="353" t="s">
        <v>2159</v>
      </c>
      <c r="B1263" s="361">
        <v>28.12</v>
      </c>
      <c r="C1263" s="354"/>
      <c r="D1263" s="354"/>
      <c r="E1263" s="355"/>
      <c r="F1263" s="353"/>
      <c r="G1263" s="353"/>
    </row>
    <row r="1264" spans="1:7" x14ac:dyDescent="0.35">
      <c r="A1264" s="353" t="s">
        <v>2159</v>
      </c>
      <c r="B1264" s="361">
        <v>28.12</v>
      </c>
      <c r="C1264" s="354"/>
      <c r="D1264" s="354"/>
      <c r="E1264" s="355"/>
      <c r="F1264" s="353"/>
      <c r="G1264" s="353"/>
    </row>
    <row r="1265" spans="1:7" x14ac:dyDescent="0.35">
      <c r="A1265" s="353" t="s">
        <v>2159</v>
      </c>
      <c r="B1265" s="361">
        <v>28.12</v>
      </c>
      <c r="C1265" s="354"/>
      <c r="D1265" s="354"/>
      <c r="E1265" s="355"/>
      <c r="F1265" s="353"/>
      <c r="G1265" s="353"/>
    </row>
    <row r="1266" spans="1:7" x14ac:dyDescent="0.35">
      <c r="A1266" s="353" t="s">
        <v>2159</v>
      </c>
      <c r="B1266" s="361">
        <v>28.12</v>
      </c>
      <c r="C1266" s="354"/>
      <c r="D1266" s="354"/>
      <c r="E1266" s="355"/>
      <c r="F1266" s="353"/>
      <c r="G1266" s="353"/>
    </row>
    <row r="1267" spans="1:7" x14ac:dyDescent="0.35">
      <c r="A1267" s="353" t="s">
        <v>2159</v>
      </c>
      <c r="B1267" s="361">
        <v>28.12</v>
      </c>
      <c r="C1267" s="354"/>
      <c r="D1267" s="354"/>
      <c r="E1267" s="355"/>
      <c r="F1267" s="353"/>
      <c r="G1267" s="353"/>
    </row>
    <row r="1268" spans="1:7" x14ac:dyDescent="0.35">
      <c r="A1268" s="353" t="s">
        <v>2159</v>
      </c>
      <c r="B1268" s="361">
        <v>28.12</v>
      </c>
      <c r="C1268" s="354"/>
      <c r="D1268" s="354"/>
      <c r="E1268" s="355"/>
      <c r="F1268" s="353"/>
      <c r="G1268" s="353"/>
    </row>
    <row r="1269" spans="1:7" x14ac:dyDescent="0.35">
      <c r="A1269" s="353" t="s">
        <v>2160</v>
      </c>
      <c r="B1269" s="361">
        <v>28.12</v>
      </c>
      <c r="C1269" s="354"/>
      <c r="D1269" s="354"/>
      <c r="E1269" s="355"/>
      <c r="F1269" s="353"/>
      <c r="G1269" s="353"/>
    </row>
    <row r="1270" spans="1:7" x14ac:dyDescent="0.35">
      <c r="A1270" s="353" t="s">
        <v>2160</v>
      </c>
      <c r="B1270" s="361">
        <v>28.12</v>
      </c>
      <c r="C1270" s="354"/>
      <c r="D1270" s="354"/>
      <c r="E1270" s="355"/>
      <c r="F1270" s="353"/>
      <c r="G1270" s="353"/>
    </row>
    <row r="1271" spans="1:7" x14ac:dyDescent="0.35">
      <c r="A1271" s="353" t="s">
        <v>2160</v>
      </c>
      <c r="B1271" s="361">
        <v>28.12</v>
      </c>
      <c r="C1271" s="354"/>
      <c r="D1271" s="354"/>
      <c r="E1271" s="355"/>
      <c r="F1271" s="353"/>
      <c r="G1271" s="353"/>
    </row>
    <row r="1272" spans="1:7" x14ac:dyDescent="0.35">
      <c r="A1272" s="353" t="s">
        <v>2160</v>
      </c>
      <c r="B1272" s="361">
        <v>28.12</v>
      </c>
      <c r="C1272" s="354"/>
      <c r="D1272" s="354"/>
      <c r="E1272" s="355"/>
      <c r="F1272" s="353"/>
      <c r="G1272" s="353"/>
    </row>
    <row r="1273" spans="1:7" x14ac:dyDescent="0.35">
      <c r="A1273" s="353" t="s">
        <v>2160</v>
      </c>
      <c r="B1273" s="361">
        <v>28.12</v>
      </c>
      <c r="C1273" s="354"/>
      <c r="D1273" s="354"/>
      <c r="E1273" s="355"/>
      <c r="F1273" s="353"/>
      <c r="G1273" s="353"/>
    </row>
    <row r="1274" spans="1:7" x14ac:dyDescent="0.35">
      <c r="A1274" s="353" t="s">
        <v>2160</v>
      </c>
      <c r="B1274" s="361">
        <v>28.12</v>
      </c>
      <c r="C1274" s="354"/>
      <c r="D1274" s="354"/>
      <c r="E1274" s="355"/>
      <c r="F1274" s="353"/>
      <c r="G1274" s="353"/>
    </row>
    <row r="1275" spans="1:7" x14ac:dyDescent="0.35">
      <c r="A1275" s="353" t="s">
        <v>2160</v>
      </c>
      <c r="B1275" s="361">
        <v>28.12</v>
      </c>
      <c r="C1275" s="354"/>
      <c r="D1275" s="354"/>
      <c r="E1275" s="355"/>
      <c r="F1275" s="353"/>
      <c r="G1275" s="353"/>
    </row>
    <row r="1276" spans="1:7" x14ac:dyDescent="0.35">
      <c r="A1276" s="353" t="s">
        <v>2161</v>
      </c>
      <c r="B1276" s="361">
        <v>28.12</v>
      </c>
      <c r="C1276" s="354"/>
      <c r="D1276" s="354"/>
      <c r="E1276" s="355"/>
      <c r="F1276" s="353"/>
      <c r="G1276" s="353"/>
    </row>
    <row r="1277" spans="1:7" x14ac:dyDescent="0.35">
      <c r="A1277" s="353" t="s">
        <v>2161</v>
      </c>
      <c r="B1277" s="361">
        <v>28.12</v>
      </c>
      <c r="C1277" s="354"/>
      <c r="D1277" s="354"/>
      <c r="E1277" s="355"/>
      <c r="F1277" s="353"/>
      <c r="G1277" s="353"/>
    </row>
    <row r="1278" spans="1:7" x14ac:dyDescent="0.35">
      <c r="A1278" s="353" t="s">
        <v>2161</v>
      </c>
      <c r="B1278" s="361">
        <v>28.12</v>
      </c>
      <c r="C1278" s="354"/>
      <c r="D1278" s="354"/>
      <c r="E1278" s="355"/>
      <c r="F1278" s="353"/>
      <c r="G1278" s="353"/>
    </row>
    <row r="1279" spans="1:7" x14ac:dyDescent="0.35">
      <c r="A1279" s="353" t="s">
        <v>2161</v>
      </c>
      <c r="B1279" s="361">
        <v>28.12</v>
      </c>
      <c r="C1279" s="354"/>
      <c r="D1279" s="354"/>
      <c r="E1279" s="355"/>
      <c r="F1279" s="353"/>
      <c r="G1279" s="353"/>
    </row>
    <row r="1280" spans="1:7" x14ac:dyDescent="0.35">
      <c r="A1280" s="353" t="s">
        <v>2161</v>
      </c>
      <c r="B1280" s="361">
        <v>28.12</v>
      </c>
      <c r="C1280" s="354"/>
      <c r="D1280" s="354"/>
      <c r="E1280" s="355"/>
      <c r="F1280" s="353"/>
      <c r="G1280" s="353"/>
    </row>
    <row r="1281" spans="1:7" x14ac:dyDescent="0.35">
      <c r="A1281" s="353" t="s">
        <v>2161</v>
      </c>
      <c r="B1281" s="361">
        <v>28.12</v>
      </c>
      <c r="C1281" s="354"/>
      <c r="D1281" s="354"/>
      <c r="E1281" s="355"/>
      <c r="F1281" s="353"/>
      <c r="G1281" s="353"/>
    </row>
    <row r="1282" spans="1:7" x14ac:dyDescent="0.35">
      <c r="A1282" s="353" t="s">
        <v>2161</v>
      </c>
      <c r="B1282" s="361">
        <v>28.12</v>
      </c>
      <c r="C1282" s="354"/>
      <c r="D1282" s="354"/>
      <c r="E1282" s="355"/>
      <c r="F1282" s="353"/>
      <c r="G1282" s="353"/>
    </row>
    <row r="1283" spans="1:7" x14ac:dyDescent="0.35">
      <c r="A1283" s="353" t="s">
        <v>2162</v>
      </c>
      <c r="B1283" s="361">
        <v>25.74</v>
      </c>
      <c r="C1283" s="354"/>
      <c r="D1283" s="354"/>
      <c r="E1283" s="355"/>
      <c r="F1283" s="353"/>
      <c r="G1283" s="353"/>
    </row>
    <row r="1284" spans="1:7" x14ac:dyDescent="0.35">
      <c r="A1284" s="353" t="s">
        <v>2162</v>
      </c>
      <c r="B1284" s="361">
        <v>25.74</v>
      </c>
      <c r="C1284" s="354"/>
      <c r="D1284" s="354"/>
      <c r="E1284" s="355"/>
      <c r="F1284" s="353"/>
      <c r="G1284" s="353"/>
    </row>
    <row r="1285" spans="1:7" x14ac:dyDescent="0.35">
      <c r="A1285" s="353" t="s">
        <v>2162</v>
      </c>
      <c r="B1285" s="361">
        <v>25.74</v>
      </c>
      <c r="C1285" s="354"/>
      <c r="D1285" s="354"/>
      <c r="E1285" s="355"/>
      <c r="F1285" s="353"/>
      <c r="G1285" s="353"/>
    </row>
    <row r="1286" spans="1:7" x14ac:dyDescent="0.35">
      <c r="A1286" s="353" t="s">
        <v>2162</v>
      </c>
      <c r="B1286" s="361">
        <v>25.74</v>
      </c>
      <c r="C1286" s="354"/>
      <c r="D1286" s="354"/>
      <c r="E1286" s="355"/>
      <c r="F1286" s="353"/>
      <c r="G1286" s="353"/>
    </row>
    <row r="1287" spans="1:7" x14ac:dyDescent="0.35">
      <c r="A1287" s="353" t="s">
        <v>2162</v>
      </c>
      <c r="B1287" s="361">
        <v>25.74</v>
      </c>
      <c r="C1287" s="354"/>
      <c r="D1287" s="354"/>
      <c r="E1287" s="355"/>
      <c r="F1287" s="353"/>
      <c r="G1287" s="353"/>
    </row>
    <row r="1288" spans="1:7" x14ac:dyDescent="0.35">
      <c r="A1288" s="353" t="s">
        <v>2162</v>
      </c>
      <c r="B1288" s="361">
        <v>25.74</v>
      </c>
      <c r="C1288" s="354"/>
      <c r="D1288" s="354"/>
      <c r="E1288" s="355"/>
      <c r="F1288" s="353"/>
      <c r="G1288" s="353"/>
    </row>
    <row r="1289" spans="1:7" x14ac:dyDescent="0.35">
      <c r="A1289" s="353" t="s">
        <v>2162</v>
      </c>
      <c r="B1289" s="361">
        <v>25.74</v>
      </c>
      <c r="C1289" s="354"/>
      <c r="D1289" s="354"/>
      <c r="E1289" s="355"/>
      <c r="F1289" s="353"/>
      <c r="G1289" s="353"/>
    </row>
    <row r="1290" spans="1:7" x14ac:dyDescent="0.35">
      <c r="A1290" s="353" t="s">
        <v>2163</v>
      </c>
      <c r="B1290" s="361">
        <v>12.45</v>
      </c>
      <c r="C1290" s="354"/>
      <c r="D1290" s="354"/>
      <c r="E1290" s="355"/>
      <c r="F1290" s="353"/>
      <c r="G1290" s="353"/>
    </row>
    <row r="1291" spans="1:7" x14ac:dyDescent="0.35">
      <c r="A1291" s="353" t="s">
        <v>2163</v>
      </c>
      <c r="B1291" s="361">
        <v>12.45</v>
      </c>
      <c r="C1291" s="354"/>
      <c r="D1291" s="354"/>
      <c r="E1291" s="355"/>
      <c r="F1291" s="353"/>
      <c r="G1291" s="353"/>
    </row>
    <row r="1292" spans="1:7" x14ac:dyDescent="0.35">
      <c r="A1292" s="353" t="s">
        <v>2163</v>
      </c>
      <c r="B1292" s="361">
        <v>12.45</v>
      </c>
      <c r="C1292" s="354"/>
      <c r="D1292" s="354"/>
      <c r="E1292" s="355"/>
      <c r="F1292" s="353"/>
      <c r="G1292" s="353"/>
    </row>
    <row r="1293" spans="1:7" x14ac:dyDescent="0.35">
      <c r="A1293" s="353" t="s">
        <v>2163</v>
      </c>
      <c r="B1293" s="361">
        <v>12.45</v>
      </c>
      <c r="C1293" s="354"/>
      <c r="D1293" s="354"/>
      <c r="E1293" s="355"/>
      <c r="F1293" s="353"/>
      <c r="G1293" s="353"/>
    </row>
    <row r="1294" spans="1:7" x14ac:dyDescent="0.35">
      <c r="A1294" s="353" t="s">
        <v>2163</v>
      </c>
      <c r="B1294" s="361">
        <v>12.45</v>
      </c>
      <c r="C1294" s="354"/>
      <c r="D1294" s="354"/>
      <c r="E1294" s="355"/>
      <c r="F1294" s="353"/>
      <c r="G1294" s="353"/>
    </row>
    <row r="1295" spans="1:7" x14ac:dyDescent="0.35">
      <c r="A1295" s="353" t="s">
        <v>2163</v>
      </c>
      <c r="B1295" s="361">
        <v>12.45</v>
      </c>
      <c r="C1295" s="354"/>
      <c r="D1295" s="354"/>
      <c r="E1295" s="355"/>
      <c r="F1295" s="353"/>
      <c r="G1295" s="353"/>
    </row>
    <row r="1296" spans="1:7" x14ac:dyDescent="0.35">
      <c r="A1296" s="353" t="s">
        <v>2163</v>
      </c>
      <c r="B1296" s="361">
        <v>12.45</v>
      </c>
      <c r="C1296" s="354"/>
      <c r="D1296" s="354"/>
      <c r="E1296" s="355"/>
      <c r="F1296" s="353"/>
      <c r="G1296" s="353"/>
    </row>
    <row r="1297" spans="1:7" x14ac:dyDescent="0.35">
      <c r="A1297" s="353" t="s">
        <v>2164</v>
      </c>
      <c r="B1297" s="361">
        <v>12.95</v>
      </c>
      <c r="C1297" s="354"/>
      <c r="D1297" s="354"/>
      <c r="E1297" s="355"/>
      <c r="F1297" s="353"/>
      <c r="G1297" s="353"/>
    </row>
    <row r="1298" spans="1:7" x14ac:dyDescent="0.35">
      <c r="A1298" s="353" t="s">
        <v>2164</v>
      </c>
      <c r="B1298" s="361">
        <v>12.95</v>
      </c>
      <c r="C1298" s="354"/>
      <c r="D1298" s="354"/>
      <c r="E1298" s="355"/>
      <c r="F1298" s="353"/>
      <c r="G1298" s="353"/>
    </row>
    <row r="1299" spans="1:7" x14ac:dyDescent="0.35">
      <c r="A1299" s="353" t="s">
        <v>2164</v>
      </c>
      <c r="B1299" s="361">
        <v>12.95</v>
      </c>
      <c r="C1299" s="354"/>
      <c r="D1299" s="354"/>
      <c r="E1299" s="355"/>
      <c r="F1299" s="353"/>
      <c r="G1299" s="353"/>
    </row>
    <row r="1300" spans="1:7" x14ac:dyDescent="0.35">
      <c r="A1300" s="353" t="s">
        <v>2164</v>
      </c>
      <c r="B1300" s="361">
        <v>12.95</v>
      </c>
      <c r="C1300" s="354"/>
      <c r="D1300" s="354"/>
      <c r="E1300" s="355"/>
      <c r="F1300" s="353"/>
      <c r="G1300" s="353"/>
    </row>
    <row r="1301" spans="1:7" x14ac:dyDescent="0.35">
      <c r="A1301" s="353" t="s">
        <v>2164</v>
      </c>
      <c r="B1301" s="361">
        <v>12.95</v>
      </c>
      <c r="C1301" s="354"/>
      <c r="D1301" s="354"/>
      <c r="E1301" s="355"/>
      <c r="F1301" s="353"/>
      <c r="G1301" s="353"/>
    </row>
    <row r="1302" spans="1:7" x14ac:dyDescent="0.35">
      <c r="A1302" s="353" t="s">
        <v>2164</v>
      </c>
      <c r="B1302" s="361">
        <v>12.95</v>
      </c>
      <c r="C1302" s="354"/>
      <c r="D1302" s="354"/>
      <c r="E1302" s="355"/>
      <c r="F1302" s="353"/>
      <c r="G1302" s="353"/>
    </row>
    <row r="1303" spans="1:7" x14ac:dyDescent="0.35">
      <c r="A1303" s="353" t="s">
        <v>2164</v>
      </c>
      <c r="B1303" s="361">
        <v>12.95</v>
      </c>
      <c r="C1303" s="354"/>
      <c r="D1303" s="354"/>
      <c r="E1303" s="355"/>
      <c r="F1303" s="353"/>
      <c r="G1303" s="353"/>
    </row>
    <row r="1304" spans="1:7" x14ac:dyDescent="0.35">
      <c r="A1304" s="353" t="s">
        <v>2165</v>
      </c>
      <c r="B1304" s="361">
        <v>13.91</v>
      </c>
      <c r="C1304" s="354"/>
      <c r="D1304" s="354"/>
      <c r="E1304" s="355"/>
      <c r="F1304" s="353"/>
      <c r="G1304" s="353"/>
    </row>
    <row r="1305" spans="1:7" x14ac:dyDescent="0.35">
      <c r="A1305" s="353" t="s">
        <v>2165</v>
      </c>
      <c r="B1305" s="361">
        <v>13.91</v>
      </c>
      <c r="C1305" s="354"/>
      <c r="D1305" s="354"/>
      <c r="E1305" s="355"/>
      <c r="F1305" s="353"/>
      <c r="G1305" s="353"/>
    </row>
    <row r="1306" spans="1:7" x14ac:dyDescent="0.35">
      <c r="A1306" s="353" t="s">
        <v>2165</v>
      </c>
      <c r="B1306" s="361">
        <v>13.91</v>
      </c>
      <c r="C1306" s="354"/>
      <c r="D1306" s="354"/>
      <c r="E1306" s="355"/>
      <c r="F1306" s="353"/>
      <c r="G1306" s="353"/>
    </row>
    <row r="1307" spans="1:7" x14ac:dyDescent="0.35">
      <c r="A1307" s="353" t="s">
        <v>2165</v>
      </c>
      <c r="B1307" s="361">
        <v>13.91</v>
      </c>
      <c r="C1307" s="354"/>
      <c r="D1307" s="354"/>
      <c r="E1307" s="355"/>
      <c r="F1307" s="353"/>
      <c r="G1307" s="353"/>
    </row>
    <row r="1308" spans="1:7" x14ac:dyDescent="0.35">
      <c r="A1308" s="353" t="s">
        <v>2165</v>
      </c>
      <c r="B1308" s="361">
        <v>13.91</v>
      </c>
      <c r="C1308" s="354"/>
      <c r="D1308" s="354"/>
      <c r="E1308" s="355"/>
      <c r="F1308" s="353"/>
      <c r="G1308" s="353"/>
    </row>
    <row r="1309" spans="1:7" x14ac:dyDescent="0.35">
      <c r="A1309" s="353" t="s">
        <v>2165</v>
      </c>
      <c r="B1309" s="361">
        <v>13.91</v>
      </c>
      <c r="C1309" s="354"/>
      <c r="D1309" s="354"/>
      <c r="E1309" s="355"/>
      <c r="F1309" s="353"/>
      <c r="G1309" s="353"/>
    </row>
    <row r="1310" spans="1:7" x14ac:dyDescent="0.35">
      <c r="A1310" s="353" t="s">
        <v>2166</v>
      </c>
      <c r="B1310" s="361">
        <v>12.45</v>
      </c>
      <c r="C1310" s="354"/>
      <c r="D1310" s="354"/>
      <c r="E1310" s="355"/>
      <c r="F1310" s="353"/>
      <c r="G1310" s="353"/>
    </row>
    <row r="1311" spans="1:7" x14ac:dyDescent="0.35">
      <c r="A1311" s="353" t="s">
        <v>2166</v>
      </c>
      <c r="B1311" s="361">
        <v>12.45</v>
      </c>
      <c r="C1311" s="354"/>
      <c r="D1311" s="354"/>
      <c r="E1311" s="355"/>
      <c r="F1311" s="353"/>
      <c r="G1311" s="353"/>
    </row>
    <row r="1312" spans="1:7" x14ac:dyDescent="0.35">
      <c r="A1312" s="353" t="s">
        <v>2166</v>
      </c>
      <c r="B1312" s="361">
        <v>12.45</v>
      </c>
      <c r="C1312" s="354"/>
      <c r="D1312" s="354"/>
      <c r="E1312" s="355"/>
      <c r="F1312" s="353"/>
      <c r="G1312" s="353"/>
    </row>
    <row r="1313" spans="1:7" x14ac:dyDescent="0.35">
      <c r="A1313" s="353" t="s">
        <v>2166</v>
      </c>
      <c r="B1313" s="361">
        <v>12.45</v>
      </c>
      <c r="C1313" s="354"/>
      <c r="D1313" s="354"/>
      <c r="E1313" s="355"/>
      <c r="F1313" s="353"/>
      <c r="G1313" s="353"/>
    </row>
    <row r="1314" spans="1:7" x14ac:dyDescent="0.35">
      <c r="A1314" s="353" t="s">
        <v>2166</v>
      </c>
      <c r="B1314" s="361">
        <v>12.45</v>
      </c>
      <c r="C1314" s="354"/>
      <c r="D1314" s="354"/>
      <c r="E1314" s="355"/>
      <c r="F1314" s="353"/>
      <c r="G1314" s="353"/>
    </row>
    <row r="1315" spans="1:7" x14ac:dyDescent="0.35">
      <c r="A1315" s="353" t="s">
        <v>2166</v>
      </c>
      <c r="B1315" s="361">
        <v>12.45</v>
      </c>
      <c r="C1315" s="354"/>
      <c r="D1315" s="354"/>
      <c r="E1315" s="355"/>
      <c r="F1315" s="353"/>
      <c r="G1315" s="353"/>
    </row>
    <row r="1316" spans="1:7" x14ac:dyDescent="0.35">
      <c r="A1316" s="353" t="s">
        <v>2166</v>
      </c>
      <c r="B1316" s="361">
        <v>12.45</v>
      </c>
      <c r="C1316" s="354"/>
      <c r="D1316" s="354"/>
      <c r="E1316" s="355"/>
      <c r="F1316" s="353"/>
      <c r="G1316" s="353"/>
    </row>
    <row r="1317" spans="1:7" x14ac:dyDescent="0.35">
      <c r="A1317" s="353" t="s">
        <v>2167</v>
      </c>
      <c r="B1317" s="361">
        <v>10.45</v>
      </c>
      <c r="C1317" s="354"/>
      <c r="D1317" s="354"/>
      <c r="E1317" s="355"/>
      <c r="F1317" s="353"/>
      <c r="G1317" s="353"/>
    </row>
    <row r="1318" spans="1:7" x14ac:dyDescent="0.35">
      <c r="A1318" s="353" t="s">
        <v>2167</v>
      </c>
      <c r="B1318" s="361">
        <v>10.45</v>
      </c>
      <c r="C1318" s="354"/>
      <c r="D1318" s="354"/>
      <c r="E1318" s="355"/>
      <c r="F1318" s="353"/>
      <c r="G1318" s="353"/>
    </row>
    <row r="1319" spans="1:7" x14ac:dyDescent="0.35">
      <c r="A1319" s="353" t="s">
        <v>2167</v>
      </c>
      <c r="B1319" s="361">
        <v>10.45</v>
      </c>
      <c r="C1319" s="354"/>
      <c r="D1319" s="354"/>
      <c r="E1319" s="355"/>
      <c r="F1319" s="353"/>
      <c r="G1319" s="353"/>
    </row>
    <row r="1320" spans="1:7" x14ac:dyDescent="0.35">
      <c r="A1320" s="353" t="s">
        <v>2167</v>
      </c>
      <c r="B1320" s="361">
        <v>10.45</v>
      </c>
      <c r="C1320" s="354"/>
      <c r="D1320" s="354"/>
      <c r="E1320" s="355"/>
      <c r="F1320" s="353"/>
      <c r="G1320" s="353"/>
    </row>
    <row r="1321" spans="1:7" x14ac:dyDescent="0.35">
      <c r="A1321" s="353" t="s">
        <v>2167</v>
      </c>
      <c r="B1321" s="361">
        <v>10.45</v>
      </c>
      <c r="C1321" s="354"/>
      <c r="D1321" s="354"/>
      <c r="E1321" s="355"/>
      <c r="F1321" s="353"/>
      <c r="G1321" s="353"/>
    </row>
    <row r="1322" spans="1:7" x14ac:dyDescent="0.35">
      <c r="A1322" s="353" t="s">
        <v>2167</v>
      </c>
      <c r="B1322" s="361">
        <v>10.45</v>
      </c>
      <c r="C1322" s="354"/>
      <c r="D1322" s="354"/>
      <c r="E1322" s="355"/>
      <c r="F1322" s="353"/>
      <c r="G1322" s="353"/>
    </row>
    <row r="1323" spans="1:7" x14ac:dyDescent="0.35">
      <c r="A1323" s="353" t="s">
        <v>2168</v>
      </c>
      <c r="B1323" s="361">
        <v>10.45</v>
      </c>
      <c r="C1323" s="354"/>
      <c r="D1323" s="354"/>
      <c r="E1323" s="355"/>
      <c r="F1323" s="353"/>
      <c r="G1323" s="353"/>
    </row>
    <row r="1324" spans="1:7" x14ac:dyDescent="0.35">
      <c r="A1324" s="353" t="s">
        <v>2168</v>
      </c>
      <c r="B1324" s="361">
        <v>10.45</v>
      </c>
      <c r="C1324" s="354"/>
      <c r="D1324" s="354"/>
      <c r="E1324" s="355"/>
      <c r="F1324" s="353"/>
      <c r="G1324" s="353"/>
    </row>
    <row r="1325" spans="1:7" x14ac:dyDescent="0.35">
      <c r="A1325" s="353" t="s">
        <v>2168</v>
      </c>
      <c r="B1325" s="361">
        <v>10.45</v>
      </c>
      <c r="C1325" s="354"/>
      <c r="D1325" s="354"/>
      <c r="E1325" s="355"/>
      <c r="F1325" s="353"/>
      <c r="G1325" s="353"/>
    </row>
    <row r="1326" spans="1:7" x14ac:dyDescent="0.35">
      <c r="A1326" s="353" t="s">
        <v>2168</v>
      </c>
      <c r="B1326" s="361">
        <v>10.45</v>
      </c>
      <c r="C1326" s="354"/>
      <c r="D1326" s="354"/>
      <c r="E1326" s="355"/>
      <c r="F1326" s="353"/>
      <c r="G1326" s="353"/>
    </row>
    <row r="1327" spans="1:7" x14ac:dyDescent="0.35">
      <c r="A1327" s="353" t="s">
        <v>2168</v>
      </c>
      <c r="B1327" s="361">
        <v>10.45</v>
      </c>
      <c r="C1327" s="354"/>
      <c r="D1327" s="354"/>
      <c r="E1327" s="355"/>
      <c r="F1327" s="353"/>
      <c r="G1327" s="353"/>
    </row>
    <row r="1328" spans="1:7" x14ac:dyDescent="0.35">
      <c r="A1328" s="353" t="s">
        <v>2168</v>
      </c>
      <c r="B1328" s="361">
        <v>10.45</v>
      </c>
      <c r="C1328" s="354"/>
      <c r="D1328" s="354"/>
      <c r="E1328" s="355"/>
      <c r="F1328" s="353"/>
      <c r="G1328" s="353"/>
    </row>
    <row r="1329" spans="1:7" x14ac:dyDescent="0.35">
      <c r="A1329" s="353" t="s">
        <v>2168</v>
      </c>
      <c r="B1329" s="361">
        <v>10.45</v>
      </c>
      <c r="C1329" s="354"/>
      <c r="D1329" s="354"/>
      <c r="E1329" s="355"/>
      <c r="F1329" s="353"/>
      <c r="G1329" s="353"/>
    </row>
    <row r="1330" spans="1:7" x14ac:dyDescent="0.35">
      <c r="A1330" s="353" t="s">
        <v>2169</v>
      </c>
      <c r="B1330" s="361">
        <v>12.55</v>
      </c>
      <c r="C1330" s="354"/>
      <c r="D1330" s="354"/>
      <c r="E1330" s="355"/>
      <c r="F1330" s="353"/>
      <c r="G1330" s="353"/>
    </row>
    <row r="1331" spans="1:7" x14ac:dyDescent="0.35">
      <c r="A1331" s="353" t="s">
        <v>2169</v>
      </c>
      <c r="B1331" s="361">
        <v>12.55</v>
      </c>
      <c r="C1331" s="354"/>
      <c r="D1331" s="354"/>
      <c r="E1331" s="355"/>
      <c r="F1331" s="353"/>
      <c r="G1331" s="353"/>
    </row>
    <row r="1332" spans="1:7" x14ac:dyDescent="0.35">
      <c r="A1332" s="353" t="s">
        <v>2169</v>
      </c>
      <c r="B1332" s="361">
        <v>12.55</v>
      </c>
      <c r="C1332" s="354"/>
      <c r="D1332" s="354"/>
      <c r="E1332" s="355"/>
      <c r="F1332" s="353"/>
      <c r="G1332" s="353"/>
    </row>
    <row r="1333" spans="1:7" x14ac:dyDescent="0.35">
      <c r="A1333" s="353" t="s">
        <v>2169</v>
      </c>
      <c r="B1333" s="361">
        <v>12.55</v>
      </c>
      <c r="C1333" s="354"/>
      <c r="D1333" s="354"/>
      <c r="E1333" s="355"/>
      <c r="F1333" s="353"/>
      <c r="G1333" s="353"/>
    </row>
    <row r="1334" spans="1:7" x14ac:dyDescent="0.35">
      <c r="A1334" s="353" t="s">
        <v>2169</v>
      </c>
      <c r="B1334" s="361">
        <v>12.55</v>
      </c>
      <c r="C1334" s="354"/>
      <c r="D1334" s="354"/>
      <c r="E1334" s="355"/>
      <c r="F1334" s="353"/>
      <c r="G1334" s="353"/>
    </row>
    <row r="1335" spans="1:7" x14ac:dyDescent="0.35">
      <c r="A1335" s="353" t="s">
        <v>2169</v>
      </c>
      <c r="B1335" s="361">
        <v>12.55</v>
      </c>
      <c r="C1335" s="354"/>
      <c r="D1335" s="354"/>
      <c r="E1335" s="355"/>
      <c r="F1335" s="353"/>
      <c r="G1335" s="353"/>
    </row>
    <row r="1336" spans="1:7" x14ac:dyDescent="0.35">
      <c r="A1336" s="353" t="s">
        <v>2169</v>
      </c>
      <c r="B1336" s="361">
        <v>12.55</v>
      </c>
      <c r="C1336" s="354"/>
      <c r="D1336" s="354"/>
      <c r="E1336" s="355"/>
      <c r="F1336" s="353"/>
      <c r="G1336" s="353"/>
    </row>
    <row r="1337" spans="1:7" x14ac:dyDescent="0.35">
      <c r="A1337" s="353" t="s">
        <v>2170</v>
      </c>
      <c r="B1337" s="361">
        <v>12.65</v>
      </c>
      <c r="C1337" s="354"/>
      <c r="D1337" s="354"/>
      <c r="E1337" s="355"/>
      <c r="F1337" s="353"/>
      <c r="G1337" s="353"/>
    </row>
    <row r="1338" spans="1:7" x14ac:dyDescent="0.35">
      <c r="A1338" s="353" t="s">
        <v>2170</v>
      </c>
      <c r="B1338" s="361">
        <v>12.65</v>
      </c>
      <c r="C1338" s="354"/>
      <c r="D1338" s="354"/>
      <c r="E1338" s="355"/>
      <c r="F1338" s="353"/>
      <c r="G1338" s="353"/>
    </row>
    <row r="1339" spans="1:7" x14ac:dyDescent="0.35">
      <c r="A1339" s="353" t="s">
        <v>2170</v>
      </c>
      <c r="B1339" s="361">
        <v>12.65</v>
      </c>
      <c r="C1339" s="354"/>
      <c r="D1339" s="354"/>
      <c r="E1339" s="355"/>
      <c r="F1339" s="353"/>
      <c r="G1339" s="353"/>
    </row>
    <row r="1340" spans="1:7" x14ac:dyDescent="0.35">
      <c r="A1340" s="353" t="s">
        <v>2170</v>
      </c>
      <c r="B1340" s="361">
        <v>12.65</v>
      </c>
      <c r="C1340" s="354"/>
      <c r="D1340" s="354"/>
      <c r="E1340" s="355"/>
      <c r="F1340" s="353"/>
      <c r="G1340" s="353"/>
    </row>
    <row r="1341" spans="1:7" x14ac:dyDescent="0.35">
      <c r="A1341" s="353" t="s">
        <v>2170</v>
      </c>
      <c r="B1341" s="361">
        <v>12.65</v>
      </c>
      <c r="C1341" s="354"/>
      <c r="D1341" s="354"/>
      <c r="E1341" s="355"/>
      <c r="F1341" s="353"/>
      <c r="G1341" s="353"/>
    </row>
    <row r="1342" spans="1:7" x14ac:dyDescent="0.35">
      <c r="A1342" s="353" t="s">
        <v>2170</v>
      </c>
      <c r="B1342" s="361">
        <v>12.65</v>
      </c>
      <c r="C1342" s="354"/>
      <c r="D1342" s="354"/>
      <c r="E1342" s="355"/>
      <c r="F1342" s="353"/>
      <c r="G1342" s="353"/>
    </row>
    <row r="1343" spans="1:7" x14ac:dyDescent="0.35">
      <c r="A1343" s="353" t="s">
        <v>2170</v>
      </c>
      <c r="B1343" s="361">
        <v>12.65</v>
      </c>
      <c r="C1343" s="354"/>
      <c r="D1343" s="354"/>
      <c r="E1343" s="355"/>
      <c r="F1343" s="353"/>
      <c r="G1343" s="353"/>
    </row>
    <row r="1344" spans="1:7" x14ac:dyDescent="0.35">
      <c r="A1344" s="353" t="s">
        <v>2171</v>
      </c>
      <c r="B1344" s="361">
        <v>15</v>
      </c>
      <c r="C1344" s="354"/>
      <c r="D1344" s="354"/>
      <c r="E1344" s="355"/>
      <c r="F1344" s="353"/>
      <c r="G1344" s="353"/>
    </row>
    <row r="1345" spans="1:7" x14ac:dyDescent="0.35">
      <c r="A1345" s="353" t="s">
        <v>2171</v>
      </c>
      <c r="B1345" s="361">
        <v>15</v>
      </c>
      <c r="C1345" s="354"/>
      <c r="D1345" s="354"/>
      <c r="E1345" s="355"/>
      <c r="F1345" s="353"/>
      <c r="G1345" s="353"/>
    </row>
    <row r="1346" spans="1:7" x14ac:dyDescent="0.35">
      <c r="A1346" s="353" t="s">
        <v>2171</v>
      </c>
      <c r="B1346" s="361">
        <v>15</v>
      </c>
      <c r="C1346" s="354"/>
      <c r="D1346" s="354"/>
      <c r="E1346" s="355"/>
      <c r="F1346" s="353"/>
      <c r="G1346" s="353"/>
    </row>
    <row r="1347" spans="1:7" x14ac:dyDescent="0.35">
      <c r="A1347" s="353" t="s">
        <v>2171</v>
      </c>
      <c r="B1347" s="361">
        <v>15</v>
      </c>
      <c r="C1347" s="354"/>
      <c r="D1347" s="354"/>
      <c r="E1347" s="355"/>
      <c r="F1347" s="353"/>
      <c r="G1347" s="353"/>
    </row>
    <row r="1348" spans="1:7" x14ac:dyDescent="0.35">
      <c r="A1348" s="353" t="s">
        <v>2171</v>
      </c>
      <c r="B1348" s="361">
        <v>15</v>
      </c>
      <c r="C1348" s="354"/>
      <c r="D1348" s="354"/>
      <c r="E1348" s="355"/>
      <c r="F1348" s="353"/>
      <c r="G1348" s="353"/>
    </row>
    <row r="1349" spans="1:7" x14ac:dyDescent="0.35">
      <c r="A1349" s="353" t="s">
        <v>2171</v>
      </c>
      <c r="B1349" s="361">
        <v>15</v>
      </c>
      <c r="C1349" s="354"/>
      <c r="D1349" s="354"/>
      <c r="E1349" s="355"/>
      <c r="F1349" s="353"/>
      <c r="G1349" s="353"/>
    </row>
    <row r="1350" spans="1:7" x14ac:dyDescent="0.35">
      <c r="A1350" s="353" t="s">
        <v>2171</v>
      </c>
      <c r="B1350" s="361">
        <v>15</v>
      </c>
      <c r="C1350" s="354"/>
      <c r="D1350" s="354"/>
      <c r="E1350" s="355"/>
      <c r="F1350" s="353"/>
      <c r="G1350" s="353"/>
    </row>
    <row r="1351" spans="1:7" x14ac:dyDescent="0.35">
      <c r="A1351" s="353" t="s">
        <v>2172</v>
      </c>
      <c r="B1351" s="361">
        <v>12.75</v>
      </c>
      <c r="C1351" s="354"/>
      <c r="D1351" s="354"/>
      <c r="E1351" s="355"/>
      <c r="F1351" s="353"/>
      <c r="G1351" s="353"/>
    </row>
    <row r="1352" spans="1:7" x14ac:dyDescent="0.35">
      <c r="A1352" s="353" t="s">
        <v>2172</v>
      </c>
      <c r="B1352" s="361">
        <v>12.75</v>
      </c>
      <c r="C1352" s="354"/>
      <c r="D1352" s="354"/>
      <c r="E1352" s="355"/>
      <c r="F1352" s="353"/>
      <c r="G1352" s="353"/>
    </row>
    <row r="1353" spans="1:7" x14ac:dyDescent="0.35">
      <c r="A1353" s="353" t="s">
        <v>2172</v>
      </c>
      <c r="B1353" s="361">
        <v>12.75</v>
      </c>
      <c r="C1353" s="354"/>
      <c r="D1353" s="354"/>
      <c r="E1353" s="355"/>
      <c r="F1353" s="353"/>
      <c r="G1353" s="353"/>
    </row>
    <row r="1354" spans="1:7" x14ac:dyDescent="0.35">
      <c r="A1354" s="353" t="s">
        <v>2172</v>
      </c>
      <c r="B1354" s="361">
        <v>12.75</v>
      </c>
      <c r="C1354" s="354"/>
      <c r="D1354" s="354"/>
      <c r="E1354" s="355"/>
      <c r="F1354" s="353"/>
      <c r="G1354" s="353"/>
    </row>
    <row r="1355" spans="1:7" x14ac:dyDescent="0.35">
      <c r="A1355" s="353" t="s">
        <v>2172</v>
      </c>
      <c r="B1355" s="361">
        <v>12.75</v>
      </c>
      <c r="C1355" s="354"/>
      <c r="D1355" s="354"/>
      <c r="E1355" s="355"/>
      <c r="F1355" s="353"/>
      <c r="G1355" s="353"/>
    </row>
    <row r="1356" spans="1:7" x14ac:dyDescent="0.35">
      <c r="A1356" s="353" t="s">
        <v>2172</v>
      </c>
      <c r="B1356" s="361">
        <v>12.75</v>
      </c>
      <c r="C1356" s="354"/>
      <c r="D1356" s="354"/>
      <c r="E1356" s="355"/>
      <c r="F1356" s="353"/>
      <c r="G1356" s="353"/>
    </row>
    <row r="1357" spans="1:7" x14ac:dyDescent="0.35">
      <c r="A1357" s="353" t="s">
        <v>2172</v>
      </c>
      <c r="B1357" s="361">
        <v>12.75</v>
      </c>
      <c r="C1357" s="354"/>
      <c r="D1357" s="354"/>
      <c r="E1357" s="355"/>
      <c r="F1357" s="353"/>
      <c r="G1357" s="353"/>
    </row>
    <row r="1358" spans="1:7" x14ac:dyDescent="0.35">
      <c r="A1358" s="353" t="s">
        <v>2173</v>
      </c>
      <c r="B1358" s="361">
        <v>12</v>
      </c>
      <c r="C1358" s="354"/>
      <c r="D1358" s="354"/>
      <c r="E1358" s="355"/>
      <c r="F1358" s="353"/>
      <c r="G1358" s="353"/>
    </row>
    <row r="1359" spans="1:7" x14ac:dyDescent="0.35">
      <c r="A1359" s="353" t="s">
        <v>2173</v>
      </c>
      <c r="B1359" s="361">
        <v>12</v>
      </c>
      <c r="C1359" s="354"/>
      <c r="D1359" s="354"/>
      <c r="E1359" s="355"/>
      <c r="F1359" s="353"/>
      <c r="G1359" s="353"/>
    </row>
    <row r="1360" spans="1:7" x14ac:dyDescent="0.35">
      <c r="A1360" s="353" t="s">
        <v>2173</v>
      </c>
      <c r="B1360" s="361">
        <v>12</v>
      </c>
      <c r="C1360" s="354"/>
      <c r="D1360" s="354"/>
      <c r="E1360" s="355"/>
      <c r="F1360" s="353"/>
      <c r="G1360" s="353"/>
    </row>
    <row r="1361" spans="1:7" x14ac:dyDescent="0.35">
      <c r="A1361" s="353" t="s">
        <v>2173</v>
      </c>
      <c r="B1361" s="361">
        <v>12</v>
      </c>
      <c r="C1361" s="354"/>
      <c r="D1361" s="354"/>
      <c r="E1361" s="355"/>
      <c r="F1361" s="353"/>
      <c r="G1361" s="353"/>
    </row>
    <row r="1362" spans="1:7" x14ac:dyDescent="0.35">
      <c r="A1362" s="353" t="s">
        <v>2173</v>
      </c>
      <c r="B1362" s="361">
        <v>12</v>
      </c>
      <c r="C1362" s="354"/>
      <c r="D1362" s="354"/>
      <c r="E1362" s="355"/>
      <c r="F1362" s="353"/>
      <c r="G1362" s="353"/>
    </row>
    <row r="1363" spans="1:7" x14ac:dyDescent="0.35">
      <c r="A1363" s="353" t="s">
        <v>2173</v>
      </c>
      <c r="B1363" s="361">
        <v>12</v>
      </c>
      <c r="C1363" s="354"/>
      <c r="D1363" s="354"/>
      <c r="E1363" s="355"/>
      <c r="F1363" s="353"/>
      <c r="G1363" s="353"/>
    </row>
    <row r="1364" spans="1:7" x14ac:dyDescent="0.35">
      <c r="A1364" s="353" t="s">
        <v>2173</v>
      </c>
      <c r="B1364" s="361">
        <v>12</v>
      </c>
      <c r="C1364" s="354"/>
      <c r="D1364" s="354"/>
      <c r="E1364" s="355"/>
      <c r="F1364" s="353"/>
      <c r="G1364" s="353"/>
    </row>
    <row r="1365" spans="1:7" x14ac:dyDescent="0.35">
      <c r="A1365" s="353" t="s">
        <v>2174</v>
      </c>
      <c r="B1365" s="361">
        <v>12</v>
      </c>
      <c r="C1365" s="354"/>
      <c r="D1365" s="354"/>
      <c r="E1365" s="355"/>
      <c r="F1365" s="353"/>
      <c r="G1365" s="353"/>
    </row>
    <row r="1366" spans="1:7" x14ac:dyDescent="0.35">
      <c r="A1366" s="353" t="s">
        <v>2174</v>
      </c>
      <c r="B1366" s="361">
        <v>12</v>
      </c>
      <c r="C1366" s="354"/>
      <c r="D1366" s="354"/>
      <c r="E1366" s="355"/>
      <c r="F1366" s="353"/>
      <c r="G1366" s="353"/>
    </row>
    <row r="1367" spans="1:7" x14ac:dyDescent="0.35">
      <c r="A1367" s="353" t="s">
        <v>2174</v>
      </c>
      <c r="B1367" s="361">
        <v>12</v>
      </c>
      <c r="C1367" s="354"/>
      <c r="D1367" s="354"/>
      <c r="E1367" s="355"/>
      <c r="F1367" s="353"/>
      <c r="G1367" s="353"/>
    </row>
    <row r="1368" spans="1:7" x14ac:dyDescent="0.35">
      <c r="A1368" s="353" t="s">
        <v>2174</v>
      </c>
      <c r="B1368" s="361">
        <v>12</v>
      </c>
      <c r="C1368" s="354"/>
      <c r="D1368" s="354"/>
      <c r="E1368" s="355"/>
      <c r="F1368" s="353"/>
      <c r="G1368" s="353"/>
    </row>
    <row r="1369" spans="1:7" x14ac:dyDescent="0.35">
      <c r="A1369" s="353" t="s">
        <v>2174</v>
      </c>
      <c r="B1369" s="361">
        <v>12</v>
      </c>
      <c r="C1369" s="354"/>
      <c r="D1369" s="354"/>
      <c r="E1369" s="355"/>
      <c r="F1369" s="353"/>
      <c r="G1369" s="353"/>
    </row>
    <row r="1370" spans="1:7" x14ac:dyDescent="0.35">
      <c r="A1370" s="353" t="s">
        <v>2174</v>
      </c>
      <c r="B1370" s="361">
        <v>12</v>
      </c>
      <c r="C1370" s="354"/>
      <c r="D1370" s="354"/>
      <c r="E1370" s="355"/>
      <c r="F1370" s="353"/>
      <c r="G1370" s="353"/>
    </row>
    <row r="1371" spans="1:7" x14ac:dyDescent="0.35">
      <c r="A1371" s="353" t="s">
        <v>2174</v>
      </c>
      <c r="B1371" s="361">
        <v>12</v>
      </c>
      <c r="C1371" s="354"/>
      <c r="D1371" s="354"/>
      <c r="E1371" s="355"/>
      <c r="F1371" s="353"/>
      <c r="G1371" s="353"/>
    </row>
    <row r="1372" spans="1:7" x14ac:dyDescent="0.35">
      <c r="A1372" s="353" t="s">
        <v>2175</v>
      </c>
      <c r="B1372" s="361">
        <v>12</v>
      </c>
      <c r="C1372" s="354"/>
      <c r="D1372" s="354"/>
      <c r="E1372" s="355"/>
      <c r="F1372" s="353"/>
      <c r="G1372" s="353"/>
    </row>
    <row r="1373" spans="1:7" x14ac:dyDescent="0.35">
      <c r="A1373" s="353" t="s">
        <v>2175</v>
      </c>
      <c r="B1373" s="361">
        <v>12</v>
      </c>
      <c r="C1373" s="354"/>
      <c r="D1373" s="354"/>
      <c r="E1373" s="355"/>
      <c r="F1373" s="353"/>
      <c r="G1373" s="353"/>
    </row>
    <row r="1374" spans="1:7" x14ac:dyDescent="0.35">
      <c r="A1374" s="353" t="s">
        <v>2175</v>
      </c>
      <c r="B1374" s="361">
        <v>12</v>
      </c>
      <c r="C1374" s="354"/>
      <c r="D1374" s="354"/>
      <c r="E1374" s="355"/>
      <c r="F1374" s="353"/>
      <c r="G1374" s="353"/>
    </row>
    <row r="1375" spans="1:7" x14ac:dyDescent="0.35">
      <c r="A1375" s="353" t="s">
        <v>2175</v>
      </c>
      <c r="B1375" s="361">
        <v>12</v>
      </c>
      <c r="C1375" s="354"/>
      <c r="D1375" s="354"/>
      <c r="E1375" s="355"/>
      <c r="F1375" s="353"/>
      <c r="G1375" s="353"/>
    </row>
    <row r="1376" spans="1:7" x14ac:dyDescent="0.35">
      <c r="A1376" s="353" t="s">
        <v>2175</v>
      </c>
      <c r="B1376" s="361">
        <v>12</v>
      </c>
      <c r="C1376" s="354"/>
      <c r="D1376" s="354"/>
      <c r="E1376" s="355"/>
      <c r="F1376" s="353"/>
      <c r="G1376" s="353"/>
    </row>
    <row r="1377" spans="1:7" x14ac:dyDescent="0.35">
      <c r="A1377" s="353" t="s">
        <v>2175</v>
      </c>
      <c r="B1377" s="361">
        <v>12</v>
      </c>
      <c r="C1377" s="354"/>
      <c r="D1377" s="354"/>
      <c r="E1377" s="355"/>
      <c r="F1377" s="353"/>
      <c r="G1377" s="353"/>
    </row>
    <row r="1378" spans="1:7" x14ac:dyDescent="0.35">
      <c r="A1378" s="353" t="s">
        <v>2175</v>
      </c>
      <c r="B1378" s="361">
        <v>12</v>
      </c>
      <c r="C1378" s="354"/>
      <c r="D1378" s="354"/>
      <c r="E1378" s="355"/>
      <c r="F1378" s="353"/>
      <c r="G1378" s="353"/>
    </row>
    <row r="1379" spans="1:7" x14ac:dyDescent="0.35">
      <c r="A1379" s="353" t="s">
        <v>2176</v>
      </c>
      <c r="B1379" s="361">
        <v>12</v>
      </c>
      <c r="C1379" s="354"/>
      <c r="D1379" s="354"/>
      <c r="E1379" s="355"/>
      <c r="F1379" s="353"/>
      <c r="G1379" s="353"/>
    </row>
    <row r="1380" spans="1:7" x14ac:dyDescent="0.35">
      <c r="A1380" s="353" t="s">
        <v>2177</v>
      </c>
      <c r="B1380" s="361">
        <v>11.02</v>
      </c>
      <c r="C1380" s="354"/>
      <c r="D1380" s="354"/>
      <c r="E1380" s="355"/>
      <c r="F1380" s="353"/>
      <c r="G1380" s="353"/>
    </row>
    <row r="1381" spans="1:7" x14ac:dyDescent="0.35">
      <c r="A1381" s="353" t="s">
        <v>2177</v>
      </c>
      <c r="B1381" s="361">
        <v>11.02</v>
      </c>
      <c r="C1381" s="354"/>
      <c r="D1381" s="354"/>
      <c r="E1381" s="355"/>
      <c r="F1381" s="353"/>
      <c r="G1381" s="353"/>
    </row>
    <row r="1382" spans="1:7" x14ac:dyDescent="0.35">
      <c r="A1382" s="353" t="s">
        <v>2177</v>
      </c>
      <c r="B1382" s="361">
        <v>11.02</v>
      </c>
      <c r="C1382" s="354"/>
      <c r="D1382" s="354"/>
      <c r="E1382" s="355"/>
      <c r="F1382" s="353"/>
      <c r="G1382" s="353"/>
    </row>
    <row r="1383" spans="1:7" x14ac:dyDescent="0.35">
      <c r="A1383" s="353" t="s">
        <v>2177</v>
      </c>
      <c r="B1383" s="361">
        <v>11.02</v>
      </c>
      <c r="C1383" s="354"/>
      <c r="D1383" s="354"/>
      <c r="E1383" s="355"/>
      <c r="F1383" s="353"/>
      <c r="G1383" s="353"/>
    </row>
    <row r="1384" spans="1:7" x14ac:dyDescent="0.35">
      <c r="A1384" s="353" t="s">
        <v>2177</v>
      </c>
      <c r="B1384" s="361">
        <v>11.02</v>
      </c>
      <c r="C1384" s="354"/>
      <c r="D1384" s="354"/>
      <c r="E1384" s="355"/>
      <c r="F1384" s="353"/>
      <c r="G1384" s="353"/>
    </row>
    <row r="1385" spans="1:7" x14ac:dyDescent="0.35">
      <c r="A1385" s="353" t="s">
        <v>2177</v>
      </c>
      <c r="B1385" s="361">
        <v>11.02</v>
      </c>
      <c r="C1385" s="354"/>
      <c r="D1385" s="354"/>
      <c r="E1385" s="355"/>
      <c r="F1385" s="353"/>
      <c r="G1385" s="353"/>
    </row>
    <row r="1386" spans="1:7" x14ac:dyDescent="0.35">
      <c r="A1386" s="353" t="s">
        <v>2177</v>
      </c>
      <c r="B1386" s="361">
        <v>11.02</v>
      </c>
      <c r="C1386" s="354"/>
      <c r="D1386" s="354"/>
      <c r="E1386" s="355"/>
      <c r="F1386" s="353"/>
      <c r="G1386" s="353"/>
    </row>
    <row r="1387" spans="1:7" x14ac:dyDescent="0.35">
      <c r="A1387" s="353" t="s">
        <v>2178</v>
      </c>
      <c r="B1387" s="361">
        <v>33</v>
      </c>
      <c r="C1387" s="354"/>
      <c r="D1387" s="354"/>
      <c r="E1387" s="355"/>
      <c r="F1387" s="353"/>
      <c r="G1387" s="353"/>
    </row>
    <row r="1388" spans="1:7" x14ac:dyDescent="0.35">
      <c r="A1388" s="353" t="s">
        <v>2178</v>
      </c>
      <c r="B1388" s="361">
        <v>33</v>
      </c>
      <c r="C1388" s="354"/>
      <c r="D1388" s="354"/>
      <c r="E1388" s="355"/>
      <c r="F1388" s="353"/>
      <c r="G1388" s="353"/>
    </row>
    <row r="1389" spans="1:7" x14ac:dyDescent="0.35">
      <c r="A1389" s="353" t="s">
        <v>2178</v>
      </c>
      <c r="B1389" s="361">
        <v>33</v>
      </c>
      <c r="C1389" s="354"/>
      <c r="D1389" s="354"/>
      <c r="E1389" s="355"/>
      <c r="F1389" s="353"/>
      <c r="G1389" s="353"/>
    </row>
    <row r="1390" spans="1:7" x14ac:dyDescent="0.35">
      <c r="A1390" s="353" t="s">
        <v>2178</v>
      </c>
      <c r="B1390" s="361">
        <v>33</v>
      </c>
      <c r="C1390" s="354"/>
      <c r="D1390" s="354"/>
      <c r="E1390" s="355"/>
      <c r="F1390" s="353"/>
      <c r="G1390" s="353"/>
    </row>
    <row r="1391" spans="1:7" x14ac:dyDescent="0.35">
      <c r="A1391" s="353" t="s">
        <v>2178</v>
      </c>
      <c r="B1391" s="361">
        <v>33</v>
      </c>
      <c r="C1391" s="354"/>
      <c r="D1391" s="354"/>
      <c r="E1391" s="355"/>
      <c r="F1391" s="353"/>
      <c r="G1391" s="353"/>
    </row>
    <row r="1392" spans="1:7" x14ac:dyDescent="0.35">
      <c r="A1392" s="353" t="s">
        <v>2178</v>
      </c>
      <c r="B1392" s="361">
        <v>33</v>
      </c>
      <c r="C1392" s="354"/>
      <c r="D1392" s="354"/>
      <c r="E1392" s="355"/>
      <c r="F1392" s="353"/>
      <c r="G1392" s="353"/>
    </row>
    <row r="1393" spans="1:7" x14ac:dyDescent="0.35">
      <c r="A1393" s="353" t="s">
        <v>2178</v>
      </c>
      <c r="B1393" s="361">
        <v>33</v>
      </c>
      <c r="C1393" s="354"/>
      <c r="D1393" s="354"/>
      <c r="E1393" s="355"/>
      <c r="F1393" s="353"/>
      <c r="G1393" s="353"/>
    </row>
    <row r="1394" spans="1:7" x14ac:dyDescent="0.35">
      <c r="A1394" s="353" t="s">
        <v>2179</v>
      </c>
      <c r="B1394" s="361">
        <v>38.840000000000003</v>
      </c>
      <c r="C1394" s="354"/>
      <c r="D1394" s="354"/>
      <c r="E1394" s="355"/>
      <c r="F1394" s="353"/>
      <c r="G1394" s="353"/>
    </row>
    <row r="1395" spans="1:7" x14ac:dyDescent="0.35">
      <c r="A1395" s="353" t="s">
        <v>2179</v>
      </c>
      <c r="B1395" s="361">
        <v>38.840000000000003</v>
      </c>
      <c r="C1395" s="354"/>
      <c r="D1395" s="354"/>
      <c r="E1395" s="355"/>
      <c r="F1395" s="353"/>
      <c r="G1395" s="353"/>
    </row>
    <row r="1396" spans="1:7" x14ac:dyDescent="0.35">
      <c r="A1396" s="353" t="s">
        <v>2179</v>
      </c>
      <c r="B1396" s="361">
        <v>38.840000000000003</v>
      </c>
      <c r="C1396" s="354"/>
      <c r="D1396" s="354"/>
      <c r="E1396" s="355"/>
      <c r="F1396" s="353"/>
      <c r="G1396" s="353"/>
    </row>
    <row r="1397" spans="1:7" x14ac:dyDescent="0.35">
      <c r="A1397" s="353" t="s">
        <v>2179</v>
      </c>
      <c r="B1397" s="361">
        <v>38.840000000000003</v>
      </c>
      <c r="C1397" s="354"/>
      <c r="D1397" s="354"/>
      <c r="E1397" s="355"/>
      <c r="F1397" s="353"/>
      <c r="G1397" s="353"/>
    </row>
    <row r="1398" spans="1:7" x14ac:dyDescent="0.35">
      <c r="A1398" s="353" t="s">
        <v>2179</v>
      </c>
      <c r="B1398" s="361">
        <v>38.840000000000003</v>
      </c>
      <c r="C1398" s="354"/>
      <c r="D1398" s="354"/>
      <c r="E1398" s="355"/>
      <c r="F1398" s="353"/>
      <c r="G1398" s="353"/>
    </row>
    <row r="1399" spans="1:7" x14ac:dyDescent="0.35">
      <c r="A1399" s="353" t="s">
        <v>2179</v>
      </c>
      <c r="B1399" s="361">
        <v>38.840000000000003</v>
      </c>
      <c r="C1399" s="354"/>
      <c r="D1399" s="354"/>
      <c r="E1399" s="355"/>
      <c r="F1399" s="353"/>
      <c r="G1399" s="353"/>
    </row>
    <row r="1400" spans="1:7" x14ac:dyDescent="0.35">
      <c r="A1400" s="353" t="s">
        <v>2179</v>
      </c>
      <c r="B1400" s="361">
        <v>38.840000000000003</v>
      </c>
      <c r="C1400" s="354"/>
      <c r="D1400" s="354"/>
      <c r="E1400" s="355"/>
      <c r="F1400" s="353"/>
      <c r="G1400" s="353"/>
    </row>
    <row r="1401" spans="1:7" x14ac:dyDescent="0.35">
      <c r="A1401" s="353" t="s">
        <v>2180</v>
      </c>
      <c r="B1401" s="361">
        <v>33</v>
      </c>
      <c r="C1401" s="354"/>
      <c r="D1401" s="354"/>
      <c r="E1401" s="355"/>
      <c r="F1401" s="353"/>
      <c r="G1401" s="353"/>
    </row>
    <row r="1402" spans="1:7" x14ac:dyDescent="0.35">
      <c r="A1402" s="353" t="s">
        <v>2180</v>
      </c>
      <c r="B1402" s="361">
        <v>33</v>
      </c>
      <c r="C1402" s="354"/>
      <c r="D1402" s="354"/>
      <c r="E1402" s="355"/>
      <c r="F1402" s="353"/>
      <c r="G1402" s="353"/>
    </row>
    <row r="1403" spans="1:7" x14ac:dyDescent="0.35">
      <c r="A1403" s="353" t="s">
        <v>2180</v>
      </c>
      <c r="B1403" s="361">
        <v>33</v>
      </c>
      <c r="C1403" s="354"/>
      <c r="D1403" s="354"/>
      <c r="E1403" s="355"/>
      <c r="F1403" s="353"/>
      <c r="G1403" s="353"/>
    </row>
    <row r="1404" spans="1:7" x14ac:dyDescent="0.35">
      <c r="A1404" s="353" t="s">
        <v>2180</v>
      </c>
      <c r="B1404" s="361">
        <v>33</v>
      </c>
      <c r="C1404" s="354"/>
      <c r="D1404" s="354"/>
      <c r="E1404" s="355"/>
      <c r="F1404" s="353"/>
      <c r="G1404" s="353"/>
    </row>
    <row r="1405" spans="1:7" x14ac:dyDescent="0.35">
      <c r="A1405" s="353" t="s">
        <v>2180</v>
      </c>
      <c r="B1405" s="361">
        <v>33</v>
      </c>
      <c r="C1405" s="354"/>
      <c r="D1405" s="354"/>
      <c r="E1405" s="355"/>
      <c r="F1405" s="353"/>
      <c r="G1405" s="353"/>
    </row>
    <row r="1406" spans="1:7" x14ac:dyDescent="0.35">
      <c r="A1406" s="353" t="s">
        <v>2180</v>
      </c>
      <c r="B1406" s="361">
        <v>33</v>
      </c>
      <c r="C1406" s="354"/>
      <c r="D1406" s="354"/>
      <c r="E1406" s="355"/>
      <c r="F1406" s="353"/>
      <c r="G1406" s="353"/>
    </row>
    <row r="1407" spans="1:7" x14ac:dyDescent="0.35">
      <c r="A1407" s="353" t="s">
        <v>2180</v>
      </c>
      <c r="B1407" s="361">
        <v>33</v>
      </c>
      <c r="C1407" s="354"/>
      <c r="D1407" s="354"/>
      <c r="E1407" s="355"/>
      <c r="F1407" s="353"/>
      <c r="G1407" s="353"/>
    </row>
    <row r="1408" spans="1:7" x14ac:dyDescent="0.35">
      <c r="A1408" s="353" t="s">
        <v>2181</v>
      </c>
      <c r="B1408" s="361">
        <v>25</v>
      </c>
      <c r="C1408" s="354"/>
      <c r="D1408" s="354"/>
      <c r="E1408" s="355"/>
      <c r="F1408" s="353"/>
      <c r="G1408" s="353"/>
    </row>
    <row r="1409" spans="1:7" x14ac:dyDescent="0.35">
      <c r="A1409" s="353" t="s">
        <v>2181</v>
      </c>
      <c r="B1409" s="361">
        <v>25</v>
      </c>
      <c r="C1409" s="354"/>
      <c r="D1409" s="354"/>
      <c r="E1409" s="355"/>
      <c r="F1409" s="353"/>
      <c r="G1409" s="353"/>
    </row>
    <row r="1410" spans="1:7" x14ac:dyDescent="0.35">
      <c r="A1410" s="353" t="s">
        <v>2181</v>
      </c>
      <c r="B1410" s="361">
        <v>25</v>
      </c>
      <c r="C1410" s="354"/>
      <c r="D1410" s="354"/>
      <c r="E1410" s="355"/>
      <c r="F1410" s="353"/>
      <c r="G1410" s="353"/>
    </row>
    <row r="1411" spans="1:7" x14ac:dyDescent="0.35">
      <c r="A1411" s="353" t="s">
        <v>2181</v>
      </c>
      <c r="B1411" s="361">
        <v>25</v>
      </c>
      <c r="C1411" s="354"/>
      <c r="D1411" s="354"/>
      <c r="E1411" s="355"/>
      <c r="F1411" s="353"/>
      <c r="G1411" s="353"/>
    </row>
    <row r="1412" spans="1:7" x14ac:dyDescent="0.35">
      <c r="A1412" s="353" t="s">
        <v>2181</v>
      </c>
      <c r="B1412" s="361">
        <v>25</v>
      </c>
      <c r="C1412" s="354"/>
      <c r="D1412" s="354"/>
      <c r="E1412" s="355"/>
      <c r="F1412" s="353"/>
      <c r="G1412" s="353"/>
    </row>
    <row r="1413" spans="1:7" x14ac:dyDescent="0.35">
      <c r="A1413" s="353" t="s">
        <v>2181</v>
      </c>
      <c r="B1413" s="361">
        <v>25</v>
      </c>
      <c r="C1413" s="354"/>
      <c r="D1413" s="354"/>
      <c r="E1413" s="355"/>
      <c r="F1413" s="353"/>
      <c r="G1413" s="353"/>
    </row>
    <row r="1414" spans="1:7" x14ac:dyDescent="0.35">
      <c r="A1414" s="353" t="s">
        <v>2181</v>
      </c>
      <c r="B1414" s="361">
        <v>25</v>
      </c>
      <c r="C1414" s="354"/>
      <c r="D1414" s="354"/>
      <c r="E1414" s="355"/>
      <c r="F1414" s="353"/>
      <c r="G1414" s="353"/>
    </row>
    <row r="1415" spans="1:7" x14ac:dyDescent="0.35">
      <c r="A1415" s="353" t="s">
        <v>2182</v>
      </c>
      <c r="B1415" s="361">
        <v>33.4</v>
      </c>
      <c r="C1415" s="354"/>
      <c r="D1415" s="354"/>
      <c r="E1415" s="355"/>
      <c r="F1415" s="353"/>
      <c r="G1415" s="353"/>
    </row>
    <row r="1416" spans="1:7" x14ac:dyDescent="0.35">
      <c r="A1416" s="353" t="s">
        <v>2182</v>
      </c>
      <c r="B1416" s="361">
        <v>33.4</v>
      </c>
      <c r="C1416" s="354"/>
      <c r="D1416" s="354"/>
      <c r="E1416" s="355"/>
      <c r="F1416" s="353"/>
      <c r="G1416" s="353"/>
    </row>
    <row r="1417" spans="1:7" x14ac:dyDescent="0.35">
      <c r="A1417" s="353" t="s">
        <v>2182</v>
      </c>
      <c r="B1417" s="361">
        <v>33.4</v>
      </c>
      <c r="C1417" s="354"/>
      <c r="D1417" s="354"/>
      <c r="E1417" s="355"/>
      <c r="F1417" s="353"/>
      <c r="G1417" s="353"/>
    </row>
    <row r="1418" spans="1:7" x14ac:dyDescent="0.35">
      <c r="A1418" s="353" t="s">
        <v>2182</v>
      </c>
      <c r="B1418" s="361">
        <v>33.4</v>
      </c>
      <c r="C1418" s="354"/>
      <c r="D1418" s="354"/>
      <c r="E1418" s="355"/>
      <c r="F1418" s="353"/>
      <c r="G1418" s="353"/>
    </row>
    <row r="1419" spans="1:7" x14ac:dyDescent="0.35">
      <c r="A1419" s="353" t="s">
        <v>2182</v>
      </c>
      <c r="B1419" s="361">
        <v>33.4</v>
      </c>
      <c r="C1419" s="354"/>
      <c r="D1419" s="354"/>
      <c r="E1419" s="355"/>
      <c r="F1419" s="353"/>
      <c r="G1419" s="353"/>
    </row>
    <row r="1420" spans="1:7" x14ac:dyDescent="0.35">
      <c r="A1420" s="353" t="s">
        <v>2182</v>
      </c>
      <c r="B1420" s="361">
        <v>33.4</v>
      </c>
      <c r="C1420" s="354"/>
      <c r="D1420" s="354"/>
      <c r="E1420" s="355"/>
      <c r="F1420" s="353"/>
      <c r="G1420" s="353"/>
    </row>
    <row r="1421" spans="1:7" x14ac:dyDescent="0.35">
      <c r="A1421" s="353" t="s">
        <v>2182</v>
      </c>
      <c r="B1421" s="361">
        <v>33.4</v>
      </c>
      <c r="C1421" s="354"/>
      <c r="D1421" s="354"/>
      <c r="E1421" s="355"/>
      <c r="F1421" s="353"/>
      <c r="G1421" s="353"/>
    </row>
    <row r="1422" spans="1:7" x14ac:dyDescent="0.35">
      <c r="A1422" s="353" t="s">
        <v>2183</v>
      </c>
      <c r="B1422" s="361">
        <v>33.4</v>
      </c>
      <c r="C1422" s="354"/>
      <c r="D1422" s="354"/>
      <c r="E1422" s="355"/>
      <c r="F1422" s="353"/>
      <c r="G1422" s="353"/>
    </row>
    <row r="1423" spans="1:7" x14ac:dyDescent="0.35">
      <c r="A1423" s="353" t="s">
        <v>2183</v>
      </c>
      <c r="B1423" s="361">
        <v>33.4</v>
      </c>
      <c r="C1423" s="354"/>
      <c r="D1423" s="354"/>
      <c r="E1423" s="355"/>
      <c r="F1423" s="353"/>
      <c r="G1423" s="353"/>
    </row>
    <row r="1424" spans="1:7" x14ac:dyDescent="0.35">
      <c r="A1424" s="353" t="s">
        <v>2183</v>
      </c>
      <c r="B1424" s="361">
        <v>33.4</v>
      </c>
      <c r="C1424" s="354"/>
      <c r="D1424" s="354"/>
      <c r="E1424" s="355"/>
      <c r="F1424" s="353"/>
      <c r="G1424" s="353"/>
    </row>
    <row r="1425" spans="1:7" x14ac:dyDescent="0.35">
      <c r="A1425" s="353" t="s">
        <v>2183</v>
      </c>
      <c r="B1425" s="361">
        <v>33.4</v>
      </c>
      <c r="C1425" s="354"/>
      <c r="D1425" s="354"/>
      <c r="E1425" s="355"/>
      <c r="F1425" s="353"/>
      <c r="G1425" s="353"/>
    </row>
    <row r="1426" spans="1:7" x14ac:dyDescent="0.35">
      <c r="A1426" s="353" t="s">
        <v>2183</v>
      </c>
      <c r="B1426" s="361">
        <v>33.4</v>
      </c>
      <c r="C1426" s="354"/>
      <c r="D1426" s="354"/>
      <c r="E1426" s="355"/>
      <c r="F1426" s="353"/>
      <c r="G1426" s="353"/>
    </row>
    <row r="1427" spans="1:7" x14ac:dyDescent="0.35">
      <c r="A1427" s="353" t="s">
        <v>2183</v>
      </c>
      <c r="B1427" s="361">
        <v>33.4</v>
      </c>
      <c r="C1427" s="354"/>
      <c r="D1427" s="354"/>
      <c r="E1427" s="355"/>
      <c r="F1427" s="353"/>
      <c r="G1427" s="353"/>
    </row>
    <row r="1428" spans="1:7" x14ac:dyDescent="0.35">
      <c r="A1428" s="353" t="s">
        <v>2183</v>
      </c>
      <c r="B1428" s="361">
        <v>33.4</v>
      </c>
      <c r="C1428" s="354"/>
      <c r="D1428" s="354"/>
      <c r="E1428" s="355"/>
      <c r="F1428" s="353"/>
      <c r="G1428" s="353"/>
    </row>
    <row r="1429" spans="1:7" x14ac:dyDescent="0.35">
      <c r="A1429" s="353" t="s">
        <v>2184</v>
      </c>
      <c r="B1429" s="361">
        <v>33.799999999999997</v>
      </c>
      <c r="C1429" s="354"/>
      <c r="D1429" s="354"/>
      <c r="E1429" s="355"/>
      <c r="F1429" s="353"/>
      <c r="G1429" s="353"/>
    </row>
    <row r="1430" spans="1:7" x14ac:dyDescent="0.35">
      <c r="A1430" s="353" t="s">
        <v>2184</v>
      </c>
      <c r="B1430" s="361">
        <v>33.799999999999997</v>
      </c>
      <c r="C1430" s="354"/>
      <c r="D1430" s="354"/>
      <c r="E1430" s="355"/>
      <c r="F1430" s="353"/>
      <c r="G1430" s="353"/>
    </row>
    <row r="1431" spans="1:7" x14ac:dyDescent="0.35">
      <c r="A1431" s="353" t="s">
        <v>2184</v>
      </c>
      <c r="B1431" s="361">
        <v>33.799999999999997</v>
      </c>
      <c r="C1431" s="354"/>
      <c r="D1431" s="354"/>
      <c r="E1431" s="355"/>
      <c r="F1431" s="353"/>
      <c r="G1431" s="353"/>
    </row>
    <row r="1432" spans="1:7" x14ac:dyDescent="0.35">
      <c r="A1432" s="353" t="s">
        <v>2184</v>
      </c>
      <c r="B1432" s="361">
        <v>33.799999999999997</v>
      </c>
      <c r="C1432" s="354"/>
      <c r="D1432" s="354"/>
      <c r="E1432" s="355"/>
      <c r="F1432" s="353"/>
      <c r="G1432" s="353"/>
    </row>
    <row r="1433" spans="1:7" x14ac:dyDescent="0.35">
      <c r="A1433" s="353" t="s">
        <v>2184</v>
      </c>
      <c r="B1433" s="361">
        <v>33.799999999999997</v>
      </c>
      <c r="C1433" s="354"/>
      <c r="D1433" s="354"/>
      <c r="E1433" s="355"/>
      <c r="F1433" s="353"/>
      <c r="G1433" s="353"/>
    </row>
    <row r="1434" spans="1:7" x14ac:dyDescent="0.35">
      <c r="A1434" s="353" t="s">
        <v>2184</v>
      </c>
      <c r="B1434" s="361">
        <v>33.799999999999997</v>
      </c>
      <c r="C1434" s="354"/>
      <c r="D1434" s="354"/>
      <c r="E1434" s="355"/>
      <c r="F1434" s="353"/>
      <c r="G1434" s="353"/>
    </row>
    <row r="1435" spans="1:7" x14ac:dyDescent="0.35">
      <c r="A1435" s="353" t="s">
        <v>2184</v>
      </c>
      <c r="B1435" s="361">
        <v>33.799999999999997</v>
      </c>
      <c r="C1435" s="354"/>
      <c r="D1435" s="354"/>
      <c r="E1435" s="355"/>
      <c r="F1435" s="353"/>
      <c r="G1435" s="353"/>
    </row>
    <row r="1436" spans="1:7" x14ac:dyDescent="0.35">
      <c r="A1436" s="353" t="s">
        <v>2185</v>
      </c>
      <c r="B1436" s="361">
        <v>43.22</v>
      </c>
      <c r="C1436" s="354"/>
      <c r="D1436" s="354"/>
      <c r="E1436" s="355"/>
      <c r="F1436" s="353"/>
      <c r="G1436" s="353"/>
    </row>
    <row r="1437" spans="1:7" x14ac:dyDescent="0.35">
      <c r="A1437" s="353" t="s">
        <v>2185</v>
      </c>
      <c r="B1437" s="361">
        <v>43.22</v>
      </c>
      <c r="C1437" s="354"/>
      <c r="D1437" s="354"/>
      <c r="E1437" s="355"/>
      <c r="F1437" s="353"/>
      <c r="G1437" s="353"/>
    </row>
    <row r="1438" spans="1:7" x14ac:dyDescent="0.35">
      <c r="A1438" s="353" t="s">
        <v>2185</v>
      </c>
      <c r="B1438" s="361">
        <v>43.22</v>
      </c>
      <c r="C1438" s="354"/>
      <c r="D1438" s="354"/>
      <c r="E1438" s="355"/>
      <c r="F1438" s="353"/>
      <c r="G1438" s="353"/>
    </row>
    <row r="1439" spans="1:7" x14ac:dyDescent="0.35">
      <c r="A1439" s="353" t="s">
        <v>2185</v>
      </c>
      <c r="B1439" s="361">
        <v>43.22</v>
      </c>
      <c r="C1439" s="354"/>
      <c r="D1439" s="354"/>
      <c r="E1439" s="355"/>
      <c r="F1439" s="353"/>
      <c r="G1439" s="353"/>
    </row>
    <row r="1440" spans="1:7" x14ac:dyDescent="0.35">
      <c r="A1440" s="353" t="s">
        <v>2185</v>
      </c>
      <c r="B1440" s="361">
        <v>43.22</v>
      </c>
      <c r="C1440" s="354"/>
      <c r="D1440" s="354"/>
      <c r="E1440" s="355"/>
      <c r="F1440" s="353"/>
      <c r="G1440" s="353"/>
    </row>
    <row r="1441" spans="1:7" x14ac:dyDescent="0.35">
      <c r="A1441" s="353" t="s">
        <v>2185</v>
      </c>
      <c r="B1441" s="361">
        <v>43.22</v>
      </c>
      <c r="C1441" s="354"/>
      <c r="D1441" s="354"/>
      <c r="E1441" s="355"/>
      <c r="F1441" s="353"/>
      <c r="G1441" s="353"/>
    </row>
    <row r="1442" spans="1:7" x14ac:dyDescent="0.35">
      <c r="A1442" s="353" t="s">
        <v>2186</v>
      </c>
      <c r="B1442" s="361">
        <v>34.200000000000003</v>
      </c>
      <c r="C1442" s="354"/>
      <c r="D1442" s="354"/>
      <c r="E1442" s="355"/>
      <c r="F1442" s="353"/>
      <c r="G1442" s="353"/>
    </row>
    <row r="1443" spans="1:7" x14ac:dyDescent="0.35">
      <c r="A1443" s="353" t="s">
        <v>2186</v>
      </c>
      <c r="B1443" s="361">
        <v>34.200000000000003</v>
      </c>
      <c r="C1443" s="354"/>
      <c r="D1443" s="354"/>
      <c r="E1443" s="355"/>
      <c r="F1443" s="353"/>
      <c r="G1443" s="353"/>
    </row>
    <row r="1444" spans="1:7" x14ac:dyDescent="0.35">
      <c r="A1444" s="353" t="s">
        <v>2186</v>
      </c>
      <c r="B1444" s="361">
        <v>34.200000000000003</v>
      </c>
      <c r="C1444" s="354"/>
      <c r="D1444" s="354"/>
      <c r="E1444" s="355"/>
      <c r="F1444" s="353"/>
      <c r="G1444" s="353"/>
    </row>
    <row r="1445" spans="1:7" x14ac:dyDescent="0.35">
      <c r="A1445" s="353" t="s">
        <v>2186</v>
      </c>
      <c r="B1445" s="361">
        <v>34.200000000000003</v>
      </c>
      <c r="C1445" s="354"/>
      <c r="D1445" s="354"/>
      <c r="E1445" s="355"/>
      <c r="F1445" s="353"/>
      <c r="G1445" s="353"/>
    </row>
    <row r="1446" spans="1:7" x14ac:dyDescent="0.35">
      <c r="A1446" s="353" t="s">
        <v>2186</v>
      </c>
      <c r="B1446" s="361">
        <v>34.200000000000003</v>
      </c>
      <c r="C1446" s="354"/>
      <c r="D1446" s="354"/>
      <c r="E1446" s="355"/>
      <c r="F1446" s="353"/>
      <c r="G1446" s="353"/>
    </row>
    <row r="1447" spans="1:7" x14ac:dyDescent="0.35">
      <c r="A1447" s="353" t="s">
        <v>2186</v>
      </c>
      <c r="B1447" s="361">
        <v>34.200000000000003</v>
      </c>
      <c r="C1447" s="354"/>
      <c r="D1447" s="354"/>
      <c r="E1447" s="355"/>
      <c r="F1447" s="353"/>
      <c r="G1447" s="353"/>
    </row>
    <row r="1448" spans="1:7" x14ac:dyDescent="0.35">
      <c r="A1448" s="353" t="s">
        <v>2186</v>
      </c>
      <c r="B1448" s="361">
        <v>34.200000000000003</v>
      </c>
      <c r="C1448" s="354"/>
      <c r="D1448" s="354"/>
      <c r="E1448" s="355"/>
      <c r="F1448" s="353"/>
      <c r="G1448" s="353"/>
    </row>
    <row r="1449" spans="1:7" x14ac:dyDescent="0.35">
      <c r="A1449" s="353" t="s">
        <v>2187</v>
      </c>
      <c r="B1449" s="361">
        <v>23.53</v>
      </c>
      <c r="C1449" s="354"/>
      <c r="D1449" s="354"/>
      <c r="E1449" s="355"/>
      <c r="F1449" s="353"/>
      <c r="G1449" s="353"/>
    </row>
    <row r="1450" spans="1:7" x14ac:dyDescent="0.35">
      <c r="A1450" s="353" t="s">
        <v>2187</v>
      </c>
      <c r="B1450" s="361">
        <v>23.53</v>
      </c>
      <c r="C1450" s="354"/>
      <c r="D1450" s="354"/>
      <c r="E1450" s="355"/>
      <c r="F1450" s="353"/>
      <c r="G1450" s="353"/>
    </row>
    <row r="1451" spans="1:7" x14ac:dyDescent="0.35">
      <c r="A1451" s="353" t="s">
        <v>2187</v>
      </c>
      <c r="B1451" s="361">
        <v>23.53</v>
      </c>
      <c r="C1451" s="354"/>
      <c r="D1451" s="354"/>
      <c r="E1451" s="355"/>
      <c r="F1451" s="353"/>
      <c r="G1451" s="353"/>
    </row>
    <row r="1452" spans="1:7" x14ac:dyDescent="0.35">
      <c r="A1452" s="353" t="s">
        <v>2187</v>
      </c>
      <c r="B1452" s="361">
        <v>23.53</v>
      </c>
      <c r="C1452" s="354"/>
      <c r="D1452" s="354"/>
      <c r="E1452" s="355"/>
      <c r="F1452" s="353"/>
      <c r="G1452" s="353"/>
    </row>
    <row r="1453" spans="1:7" x14ac:dyDescent="0.35">
      <c r="A1453" s="353" t="s">
        <v>2187</v>
      </c>
      <c r="B1453" s="361">
        <v>23.53</v>
      </c>
      <c r="C1453" s="354"/>
      <c r="D1453" s="354"/>
      <c r="E1453" s="355"/>
      <c r="F1453" s="353"/>
      <c r="G1453" s="353"/>
    </row>
    <row r="1454" spans="1:7" x14ac:dyDescent="0.35">
      <c r="A1454" s="353" t="s">
        <v>2187</v>
      </c>
      <c r="B1454" s="361">
        <v>23.53</v>
      </c>
      <c r="C1454" s="354"/>
      <c r="D1454" s="354"/>
      <c r="E1454" s="355"/>
      <c r="F1454" s="353"/>
      <c r="G1454" s="353"/>
    </row>
    <row r="1455" spans="1:7" x14ac:dyDescent="0.35">
      <c r="A1455" s="353" t="s">
        <v>2187</v>
      </c>
      <c r="B1455" s="361">
        <v>23.53</v>
      </c>
      <c r="C1455" s="354"/>
      <c r="D1455" s="354"/>
      <c r="E1455" s="355"/>
      <c r="F1455" s="353"/>
      <c r="G1455" s="353"/>
    </row>
    <row r="1456" spans="1:7" x14ac:dyDescent="0.35">
      <c r="A1456" s="353" t="s">
        <v>2188</v>
      </c>
      <c r="B1456" s="361">
        <v>23.53</v>
      </c>
      <c r="C1456" s="354"/>
      <c r="D1456" s="354"/>
      <c r="E1456" s="355"/>
      <c r="F1456" s="353"/>
      <c r="G1456" s="353"/>
    </row>
    <row r="1457" spans="1:7" x14ac:dyDescent="0.35">
      <c r="A1457" s="353" t="s">
        <v>2188</v>
      </c>
      <c r="B1457" s="361">
        <v>23.53</v>
      </c>
      <c r="C1457" s="354"/>
      <c r="D1457" s="354"/>
      <c r="E1457" s="355"/>
      <c r="F1457" s="353"/>
      <c r="G1457" s="353"/>
    </row>
    <row r="1458" spans="1:7" x14ac:dyDescent="0.35">
      <c r="A1458" s="353" t="s">
        <v>2188</v>
      </c>
      <c r="B1458" s="361">
        <v>23.53</v>
      </c>
      <c r="C1458" s="354"/>
      <c r="D1458" s="354"/>
      <c r="E1458" s="355"/>
      <c r="F1458" s="353"/>
      <c r="G1458" s="353"/>
    </row>
    <row r="1459" spans="1:7" x14ac:dyDescent="0.35">
      <c r="A1459" s="353" t="s">
        <v>2188</v>
      </c>
      <c r="B1459" s="361">
        <v>23.53</v>
      </c>
      <c r="C1459" s="354"/>
      <c r="D1459" s="354"/>
      <c r="E1459" s="355"/>
      <c r="F1459" s="353"/>
      <c r="G1459" s="353"/>
    </row>
    <row r="1460" spans="1:7" x14ac:dyDescent="0.35">
      <c r="A1460" s="353" t="s">
        <v>2188</v>
      </c>
      <c r="B1460" s="361">
        <v>23.53</v>
      </c>
      <c r="C1460" s="354"/>
      <c r="D1460" s="354"/>
      <c r="E1460" s="355"/>
      <c r="F1460" s="353"/>
      <c r="G1460" s="353"/>
    </row>
    <row r="1461" spans="1:7" x14ac:dyDescent="0.35">
      <c r="A1461" s="353" t="s">
        <v>2188</v>
      </c>
      <c r="B1461" s="361">
        <v>23.53</v>
      </c>
      <c r="C1461" s="354"/>
      <c r="D1461" s="354"/>
      <c r="E1461" s="355"/>
      <c r="F1461" s="353"/>
      <c r="G1461" s="353"/>
    </row>
    <row r="1462" spans="1:7" x14ac:dyDescent="0.35">
      <c r="A1462" s="353" t="s">
        <v>2188</v>
      </c>
      <c r="B1462" s="361">
        <v>23.53</v>
      </c>
      <c r="C1462" s="354"/>
      <c r="D1462" s="354"/>
      <c r="E1462" s="355"/>
      <c r="F1462" s="353"/>
      <c r="G1462" s="353"/>
    </row>
    <row r="1463" spans="1:7" x14ac:dyDescent="0.35">
      <c r="A1463" s="353" t="s">
        <v>2189</v>
      </c>
      <c r="B1463" s="361">
        <v>23.53</v>
      </c>
      <c r="C1463" s="354"/>
      <c r="D1463" s="354"/>
      <c r="E1463" s="355"/>
      <c r="F1463" s="353"/>
      <c r="G1463" s="353"/>
    </row>
    <row r="1464" spans="1:7" x14ac:dyDescent="0.35">
      <c r="A1464" s="353" t="s">
        <v>2189</v>
      </c>
      <c r="B1464" s="361">
        <v>23.53</v>
      </c>
      <c r="C1464" s="354"/>
      <c r="D1464" s="354"/>
      <c r="E1464" s="355"/>
      <c r="F1464" s="353"/>
      <c r="G1464" s="353"/>
    </row>
    <row r="1465" spans="1:7" x14ac:dyDescent="0.35">
      <c r="A1465" s="353" t="s">
        <v>2189</v>
      </c>
      <c r="B1465" s="361">
        <v>23.53</v>
      </c>
      <c r="C1465" s="354"/>
      <c r="D1465" s="354"/>
      <c r="E1465" s="355"/>
      <c r="F1465" s="353"/>
      <c r="G1465" s="353"/>
    </row>
    <row r="1466" spans="1:7" x14ac:dyDescent="0.35">
      <c r="A1466" s="353" t="s">
        <v>2189</v>
      </c>
      <c r="B1466" s="361">
        <v>23.53</v>
      </c>
      <c r="C1466" s="354"/>
      <c r="D1466" s="354"/>
      <c r="E1466" s="355"/>
      <c r="F1466" s="353"/>
      <c r="G1466" s="353"/>
    </row>
    <row r="1467" spans="1:7" x14ac:dyDescent="0.35">
      <c r="A1467" s="353" t="s">
        <v>2189</v>
      </c>
      <c r="B1467" s="361">
        <v>23.53</v>
      </c>
      <c r="C1467" s="354"/>
      <c r="D1467" s="354"/>
      <c r="E1467" s="355"/>
      <c r="F1467" s="353"/>
      <c r="G1467" s="353"/>
    </row>
    <row r="1468" spans="1:7" x14ac:dyDescent="0.35">
      <c r="A1468" s="353" t="s">
        <v>2189</v>
      </c>
      <c r="B1468" s="361">
        <v>23.53</v>
      </c>
      <c r="C1468" s="354"/>
      <c r="D1468" s="354"/>
      <c r="E1468" s="355"/>
      <c r="F1468" s="353"/>
      <c r="G1468" s="353"/>
    </row>
    <row r="1469" spans="1:7" x14ac:dyDescent="0.35">
      <c r="A1469" s="353" t="s">
        <v>2189</v>
      </c>
      <c r="B1469" s="361">
        <v>23.53</v>
      </c>
      <c r="C1469" s="354"/>
      <c r="D1469" s="354"/>
      <c r="E1469" s="355"/>
      <c r="F1469" s="353"/>
      <c r="G1469" s="353"/>
    </row>
    <row r="1470" spans="1:7" x14ac:dyDescent="0.35">
      <c r="A1470" s="353" t="s">
        <v>2190</v>
      </c>
      <c r="B1470" s="361">
        <v>23.53</v>
      </c>
      <c r="C1470" s="354"/>
      <c r="D1470" s="354"/>
      <c r="E1470" s="355"/>
      <c r="F1470" s="353"/>
      <c r="G1470" s="353"/>
    </row>
    <row r="1471" spans="1:7" x14ac:dyDescent="0.35">
      <c r="A1471" s="353" t="s">
        <v>2190</v>
      </c>
      <c r="B1471" s="361">
        <v>23.53</v>
      </c>
      <c r="C1471" s="354"/>
      <c r="D1471" s="354"/>
      <c r="E1471" s="355"/>
      <c r="F1471" s="353"/>
      <c r="G1471" s="353"/>
    </row>
    <row r="1472" spans="1:7" x14ac:dyDescent="0.35">
      <c r="A1472" s="353" t="s">
        <v>2190</v>
      </c>
      <c r="B1472" s="361">
        <v>23.53</v>
      </c>
      <c r="C1472" s="354"/>
      <c r="D1472" s="354"/>
      <c r="E1472" s="355"/>
      <c r="F1472" s="353"/>
      <c r="G1472" s="353"/>
    </row>
    <row r="1473" spans="1:7" x14ac:dyDescent="0.35">
      <c r="A1473" s="353" t="s">
        <v>2190</v>
      </c>
      <c r="B1473" s="361">
        <v>23.53</v>
      </c>
      <c r="C1473" s="354"/>
      <c r="D1473" s="354"/>
      <c r="E1473" s="355"/>
      <c r="F1473" s="353"/>
      <c r="G1473" s="353"/>
    </row>
    <row r="1474" spans="1:7" x14ac:dyDescent="0.35">
      <c r="A1474" s="353" t="s">
        <v>2190</v>
      </c>
      <c r="B1474" s="361">
        <v>23.53</v>
      </c>
      <c r="C1474" s="354"/>
      <c r="D1474" s="354"/>
      <c r="E1474" s="355"/>
      <c r="F1474" s="353"/>
      <c r="G1474" s="353"/>
    </row>
    <row r="1475" spans="1:7" x14ac:dyDescent="0.35">
      <c r="A1475" s="353" t="s">
        <v>2190</v>
      </c>
      <c r="B1475" s="361">
        <v>23.53</v>
      </c>
      <c r="C1475" s="354"/>
      <c r="D1475" s="354"/>
      <c r="E1475" s="355"/>
      <c r="F1475" s="353"/>
      <c r="G1475" s="353"/>
    </row>
    <row r="1476" spans="1:7" x14ac:dyDescent="0.35">
      <c r="A1476" s="353" t="s">
        <v>2190</v>
      </c>
      <c r="B1476" s="361">
        <v>23.53</v>
      </c>
      <c r="C1476" s="354"/>
      <c r="D1476" s="354"/>
      <c r="E1476" s="355"/>
      <c r="F1476" s="353"/>
      <c r="G1476" s="353"/>
    </row>
    <row r="1477" spans="1:7" x14ac:dyDescent="0.35">
      <c r="A1477" s="353" t="s">
        <v>2191</v>
      </c>
      <c r="B1477" s="361">
        <v>23.49</v>
      </c>
      <c r="C1477" s="354"/>
      <c r="D1477" s="354"/>
      <c r="E1477" s="355"/>
      <c r="F1477" s="353"/>
      <c r="G1477" s="353"/>
    </row>
    <row r="1478" spans="1:7" x14ac:dyDescent="0.35">
      <c r="A1478" s="353" t="s">
        <v>2191</v>
      </c>
      <c r="B1478" s="361">
        <v>23.49</v>
      </c>
      <c r="C1478" s="354"/>
      <c r="D1478" s="354"/>
      <c r="E1478" s="355"/>
      <c r="F1478" s="353"/>
      <c r="G1478" s="353"/>
    </row>
    <row r="1479" spans="1:7" x14ac:dyDescent="0.35">
      <c r="A1479" s="353" t="s">
        <v>2191</v>
      </c>
      <c r="B1479" s="361">
        <v>23.49</v>
      </c>
      <c r="C1479" s="354"/>
      <c r="D1479" s="354"/>
      <c r="E1479" s="355"/>
      <c r="F1479" s="353"/>
      <c r="G1479" s="353"/>
    </row>
    <row r="1480" spans="1:7" x14ac:dyDescent="0.35">
      <c r="A1480" s="353" t="s">
        <v>2191</v>
      </c>
      <c r="B1480" s="361">
        <v>23.49</v>
      </c>
      <c r="C1480" s="354"/>
      <c r="D1480" s="354"/>
      <c r="E1480" s="355"/>
      <c r="F1480" s="353"/>
      <c r="G1480" s="353"/>
    </row>
    <row r="1481" spans="1:7" x14ac:dyDescent="0.35">
      <c r="A1481" s="353" t="s">
        <v>2191</v>
      </c>
      <c r="B1481" s="361">
        <v>23.49</v>
      </c>
      <c r="C1481" s="354"/>
      <c r="D1481" s="354"/>
      <c r="E1481" s="355"/>
      <c r="F1481" s="353"/>
      <c r="G1481" s="353"/>
    </row>
    <row r="1482" spans="1:7" x14ac:dyDescent="0.35">
      <c r="A1482" s="353" t="s">
        <v>2191</v>
      </c>
      <c r="B1482" s="361">
        <v>23.49</v>
      </c>
      <c r="C1482" s="354"/>
      <c r="D1482" s="354"/>
      <c r="E1482" s="355"/>
      <c r="F1482" s="353"/>
      <c r="G1482" s="353"/>
    </row>
    <row r="1483" spans="1:7" x14ac:dyDescent="0.35">
      <c r="A1483" s="353" t="s">
        <v>2191</v>
      </c>
      <c r="B1483" s="361">
        <v>23.49</v>
      </c>
      <c r="C1483" s="354"/>
      <c r="D1483" s="354"/>
      <c r="E1483" s="355"/>
      <c r="F1483" s="353"/>
      <c r="G1483" s="353"/>
    </row>
    <row r="1484" spans="1:7" x14ac:dyDescent="0.35">
      <c r="A1484" s="353" t="s">
        <v>2192</v>
      </c>
      <c r="B1484" s="361">
        <v>23.17</v>
      </c>
      <c r="C1484" s="354"/>
      <c r="D1484" s="354"/>
      <c r="E1484" s="355"/>
      <c r="F1484" s="353"/>
      <c r="G1484" s="353"/>
    </row>
    <row r="1485" spans="1:7" x14ac:dyDescent="0.35">
      <c r="A1485" s="353" t="s">
        <v>2192</v>
      </c>
      <c r="B1485" s="361">
        <v>23.17</v>
      </c>
      <c r="C1485" s="354"/>
      <c r="D1485" s="354"/>
      <c r="E1485" s="355"/>
      <c r="F1485" s="353"/>
      <c r="G1485" s="353"/>
    </row>
    <row r="1486" spans="1:7" x14ac:dyDescent="0.35">
      <c r="A1486" s="353" t="s">
        <v>2192</v>
      </c>
      <c r="B1486" s="361">
        <v>23.17</v>
      </c>
      <c r="C1486" s="354"/>
      <c r="D1486" s="354"/>
      <c r="E1486" s="355"/>
      <c r="F1486" s="353"/>
      <c r="G1486" s="353"/>
    </row>
    <row r="1487" spans="1:7" x14ac:dyDescent="0.35">
      <c r="A1487" s="353" t="s">
        <v>2192</v>
      </c>
      <c r="B1487" s="361">
        <v>23.17</v>
      </c>
      <c r="C1487" s="354"/>
      <c r="D1487" s="354"/>
      <c r="E1487" s="355"/>
      <c r="F1487" s="353"/>
      <c r="G1487" s="353"/>
    </row>
    <row r="1488" spans="1:7" x14ac:dyDescent="0.35">
      <c r="A1488" s="353" t="s">
        <v>2192</v>
      </c>
      <c r="B1488" s="361">
        <v>23.17</v>
      </c>
      <c r="C1488" s="354"/>
      <c r="D1488" s="354"/>
      <c r="E1488" s="355"/>
      <c r="F1488" s="353"/>
      <c r="G1488" s="353"/>
    </row>
    <row r="1489" spans="1:7" x14ac:dyDescent="0.35">
      <c r="A1489" s="353" t="s">
        <v>2192</v>
      </c>
      <c r="B1489" s="361">
        <v>23.17</v>
      </c>
      <c r="C1489" s="354"/>
      <c r="D1489" s="354"/>
      <c r="E1489" s="355"/>
      <c r="F1489" s="353"/>
      <c r="G1489" s="353"/>
    </row>
    <row r="1490" spans="1:7" x14ac:dyDescent="0.35">
      <c r="A1490" s="353" t="s">
        <v>2192</v>
      </c>
      <c r="B1490" s="361">
        <v>23.17</v>
      </c>
      <c r="C1490" s="354"/>
      <c r="D1490" s="354"/>
      <c r="E1490" s="355"/>
      <c r="F1490" s="353"/>
      <c r="G1490" s="353"/>
    </row>
    <row r="1491" spans="1:7" x14ac:dyDescent="0.35">
      <c r="A1491" s="353" t="s">
        <v>2193</v>
      </c>
      <c r="B1491" s="361">
        <v>23.17</v>
      </c>
      <c r="C1491" s="354"/>
      <c r="D1491" s="354"/>
      <c r="E1491" s="355"/>
      <c r="F1491" s="353"/>
      <c r="G1491" s="353"/>
    </row>
    <row r="1492" spans="1:7" x14ac:dyDescent="0.35">
      <c r="A1492" s="353" t="s">
        <v>2193</v>
      </c>
      <c r="B1492" s="361">
        <v>23.17</v>
      </c>
      <c r="C1492" s="354"/>
      <c r="D1492" s="354"/>
      <c r="E1492" s="355"/>
      <c r="F1492" s="353"/>
      <c r="G1492" s="353"/>
    </row>
    <row r="1493" spans="1:7" x14ac:dyDescent="0.35">
      <c r="A1493" s="353" t="s">
        <v>2193</v>
      </c>
      <c r="B1493" s="361">
        <v>23.17</v>
      </c>
      <c r="C1493" s="354"/>
      <c r="D1493" s="354"/>
      <c r="E1493" s="355"/>
      <c r="F1493" s="353"/>
      <c r="G1493" s="353"/>
    </row>
    <row r="1494" spans="1:7" x14ac:dyDescent="0.35">
      <c r="A1494" s="353" t="s">
        <v>2193</v>
      </c>
      <c r="B1494" s="361">
        <v>23.17</v>
      </c>
      <c r="C1494" s="354"/>
      <c r="D1494" s="354"/>
      <c r="E1494" s="355"/>
      <c r="F1494" s="353"/>
      <c r="G1494" s="353"/>
    </row>
    <row r="1495" spans="1:7" x14ac:dyDescent="0.35">
      <c r="A1495" s="353" t="s">
        <v>2193</v>
      </c>
      <c r="B1495" s="361">
        <v>23.17</v>
      </c>
      <c r="C1495" s="354"/>
      <c r="D1495" s="354"/>
      <c r="E1495" s="355"/>
      <c r="F1495" s="353"/>
      <c r="G1495" s="353"/>
    </row>
    <row r="1496" spans="1:7" x14ac:dyDescent="0.35">
      <c r="A1496" s="353" t="s">
        <v>2193</v>
      </c>
      <c r="B1496" s="361">
        <v>23.17</v>
      </c>
      <c r="C1496" s="354"/>
      <c r="D1496" s="354"/>
      <c r="E1496" s="355"/>
      <c r="F1496" s="353"/>
      <c r="G1496" s="353"/>
    </row>
    <row r="1497" spans="1:7" x14ac:dyDescent="0.35">
      <c r="A1497" s="353" t="s">
        <v>2193</v>
      </c>
      <c r="B1497" s="361">
        <v>23.17</v>
      </c>
      <c r="C1497" s="354"/>
      <c r="D1497" s="354"/>
      <c r="E1497" s="355"/>
      <c r="F1497" s="353"/>
      <c r="G1497" s="353"/>
    </row>
    <row r="1498" spans="1:7" x14ac:dyDescent="0.35">
      <c r="A1498" s="353" t="s">
        <v>2194</v>
      </c>
      <c r="B1498" s="361">
        <v>23.17</v>
      </c>
      <c r="C1498" s="354"/>
      <c r="D1498" s="354"/>
      <c r="E1498" s="355"/>
      <c r="F1498" s="353"/>
      <c r="G1498" s="353"/>
    </row>
    <row r="1499" spans="1:7" x14ac:dyDescent="0.35">
      <c r="A1499" s="353" t="s">
        <v>2194</v>
      </c>
      <c r="B1499" s="361">
        <v>23.17</v>
      </c>
      <c r="C1499" s="354"/>
      <c r="D1499" s="354"/>
      <c r="E1499" s="355"/>
      <c r="F1499" s="353"/>
      <c r="G1499" s="353"/>
    </row>
    <row r="1500" spans="1:7" x14ac:dyDescent="0.35">
      <c r="A1500" s="353" t="s">
        <v>2194</v>
      </c>
      <c r="B1500" s="361">
        <v>23.17</v>
      </c>
      <c r="C1500" s="354"/>
      <c r="D1500" s="354"/>
      <c r="E1500" s="355"/>
      <c r="F1500" s="353"/>
      <c r="G1500" s="353"/>
    </row>
    <row r="1501" spans="1:7" x14ac:dyDescent="0.35">
      <c r="A1501" s="353" t="s">
        <v>2194</v>
      </c>
      <c r="B1501" s="361">
        <v>23.17</v>
      </c>
      <c r="C1501" s="354"/>
      <c r="D1501" s="354"/>
      <c r="E1501" s="355"/>
      <c r="F1501" s="353"/>
      <c r="G1501" s="353"/>
    </row>
    <row r="1502" spans="1:7" x14ac:dyDescent="0.35">
      <c r="A1502" s="353" t="s">
        <v>2194</v>
      </c>
      <c r="B1502" s="361">
        <v>23.17</v>
      </c>
      <c r="C1502" s="354"/>
      <c r="D1502" s="354"/>
      <c r="E1502" s="355"/>
      <c r="F1502" s="353"/>
      <c r="G1502" s="353"/>
    </row>
    <row r="1503" spans="1:7" x14ac:dyDescent="0.35">
      <c r="A1503" s="353" t="s">
        <v>2194</v>
      </c>
      <c r="B1503" s="361">
        <v>23.17</v>
      </c>
      <c r="C1503" s="354"/>
      <c r="D1503" s="354"/>
      <c r="E1503" s="355"/>
      <c r="F1503" s="353"/>
      <c r="G1503" s="353"/>
    </row>
    <row r="1504" spans="1:7" x14ac:dyDescent="0.35">
      <c r="A1504" s="353" t="s">
        <v>2194</v>
      </c>
      <c r="B1504" s="361">
        <v>23.17</v>
      </c>
      <c r="C1504" s="354"/>
      <c r="D1504" s="354"/>
      <c r="E1504" s="355"/>
      <c r="F1504" s="353"/>
      <c r="G1504" s="353"/>
    </row>
    <row r="1505" spans="1:7" x14ac:dyDescent="0.35">
      <c r="A1505" s="353" t="s">
        <v>2195</v>
      </c>
      <c r="B1505" s="361">
        <v>23.17</v>
      </c>
      <c r="C1505" s="354"/>
      <c r="D1505" s="354"/>
      <c r="E1505" s="355"/>
      <c r="F1505" s="353"/>
      <c r="G1505" s="353"/>
    </row>
    <row r="1506" spans="1:7" x14ac:dyDescent="0.35">
      <c r="A1506" s="353" t="s">
        <v>2195</v>
      </c>
      <c r="B1506" s="361">
        <v>23.17</v>
      </c>
      <c r="C1506" s="354"/>
      <c r="D1506" s="354"/>
      <c r="E1506" s="355"/>
      <c r="F1506" s="353"/>
      <c r="G1506" s="353"/>
    </row>
    <row r="1507" spans="1:7" x14ac:dyDescent="0.35">
      <c r="A1507" s="353" t="s">
        <v>2195</v>
      </c>
      <c r="B1507" s="361">
        <v>23.17</v>
      </c>
      <c r="C1507" s="354"/>
      <c r="D1507" s="354"/>
      <c r="E1507" s="355"/>
      <c r="F1507" s="353"/>
      <c r="G1507" s="353"/>
    </row>
    <row r="1508" spans="1:7" x14ac:dyDescent="0.35">
      <c r="A1508" s="353" t="s">
        <v>2195</v>
      </c>
      <c r="B1508" s="361">
        <v>23.17</v>
      </c>
      <c r="C1508" s="354"/>
      <c r="D1508" s="354"/>
      <c r="E1508" s="355"/>
      <c r="F1508" s="353"/>
      <c r="G1508" s="353"/>
    </row>
    <row r="1509" spans="1:7" x14ac:dyDescent="0.35">
      <c r="A1509" s="353" t="s">
        <v>2195</v>
      </c>
      <c r="B1509" s="361">
        <v>23.17</v>
      </c>
      <c r="C1509" s="354"/>
      <c r="D1509" s="354"/>
      <c r="E1509" s="355"/>
      <c r="F1509" s="353"/>
      <c r="G1509" s="353"/>
    </row>
    <row r="1510" spans="1:7" x14ac:dyDescent="0.35">
      <c r="A1510" s="353" t="s">
        <v>2195</v>
      </c>
      <c r="B1510" s="361">
        <v>23.17</v>
      </c>
      <c r="C1510" s="354"/>
      <c r="D1510" s="354"/>
      <c r="E1510" s="355"/>
      <c r="F1510" s="353"/>
      <c r="G1510" s="353"/>
    </row>
    <row r="1511" spans="1:7" x14ac:dyDescent="0.35">
      <c r="A1511" s="353" t="s">
        <v>2195</v>
      </c>
      <c r="B1511" s="361">
        <v>23.17</v>
      </c>
      <c r="C1511" s="354"/>
      <c r="D1511" s="354"/>
      <c r="E1511" s="355"/>
      <c r="F1511" s="353"/>
      <c r="G1511" s="353"/>
    </row>
    <row r="1512" spans="1:7" x14ac:dyDescent="0.35">
      <c r="A1512" s="353" t="s">
        <v>2196</v>
      </c>
      <c r="B1512" s="361">
        <v>22.9</v>
      </c>
      <c r="C1512" s="354"/>
      <c r="D1512" s="354"/>
      <c r="E1512" s="355"/>
      <c r="F1512" s="353"/>
      <c r="G1512" s="353"/>
    </row>
    <row r="1513" spans="1:7" x14ac:dyDescent="0.35">
      <c r="A1513" s="353" t="s">
        <v>2196</v>
      </c>
      <c r="B1513" s="361">
        <v>22.9</v>
      </c>
      <c r="C1513" s="354"/>
      <c r="D1513" s="354"/>
      <c r="E1513" s="355"/>
      <c r="F1513" s="353"/>
      <c r="G1513" s="353"/>
    </row>
    <row r="1514" spans="1:7" x14ac:dyDescent="0.35">
      <c r="A1514" s="353" t="s">
        <v>2196</v>
      </c>
      <c r="B1514" s="361">
        <v>22.9</v>
      </c>
      <c r="C1514" s="354"/>
      <c r="D1514" s="354"/>
      <c r="E1514" s="355"/>
      <c r="F1514" s="353"/>
      <c r="G1514" s="353"/>
    </row>
    <row r="1515" spans="1:7" x14ac:dyDescent="0.35">
      <c r="A1515" s="353" t="s">
        <v>2196</v>
      </c>
      <c r="B1515" s="361">
        <v>22.9</v>
      </c>
      <c r="C1515" s="354"/>
      <c r="D1515" s="354"/>
      <c r="E1515" s="355"/>
      <c r="F1515" s="353"/>
      <c r="G1515" s="353"/>
    </row>
    <row r="1516" spans="1:7" x14ac:dyDescent="0.35">
      <c r="A1516" s="353" t="s">
        <v>2196</v>
      </c>
      <c r="B1516" s="361">
        <v>22.9</v>
      </c>
      <c r="C1516" s="354"/>
      <c r="D1516" s="354"/>
      <c r="E1516" s="355"/>
      <c r="F1516" s="353"/>
      <c r="G1516" s="353"/>
    </row>
    <row r="1517" spans="1:7" x14ac:dyDescent="0.35">
      <c r="A1517" s="353" t="s">
        <v>2196</v>
      </c>
      <c r="B1517" s="361">
        <v>22.9</v>
      </c>
      <c r="C1517" s="354"/>
      <c r="D1517" s="354"/>
      <c r="E1517" s="355"/>
      <c r="F1517" s="353"/>
      <c r="G1517" s="353"/>
    </row>
    <row r="1518" spans="1:7" x14ac:dyDescent="0.35">
      <c r="A1518" s="353" t="s">
        <v>2196</v>
      </c>
      <c r="B1518" s="361">
        <v>22.9</v>
      </c>
      <c r="C1518" s="354"/>
      <c r="D1518" s="354"/>
      <c r="E1518" s="355"/>
      <c r="F1518" s="353"/>
      <c r="G1518" s="353"/>
    </row>
    <row r="1519" spans="1:7" x14ac:dyDescent="0.35">
      <c r="A1519" s="353" t="s">
        <v>2197</v>
      </c>
      <c r="B1519" s="361">
        <v>42.42</v>
      </c>
      <c r="C1519" s="354"/>
      <c r="D1519" s="354"/>
      <c r="E1519" s="355"/>
      <c r="F1519" s="353"/>
      <c r="G1519" s="353"/>
    </row>
    <row r="1520" spans="1:7" x14ac:dyDescent="0.35">
      <c r="A1520" s="353" t="s">
        <v>2197</v>
      </c>
      <c r="B1520" s="361">
        <v>42.42</v>
      </c>
      <c r="C1520" s="354"/>
      <c r="D1520" s="354"/>
      <c r="E1520" s="355"/>
      <c r="F1520" s="353"/>
      <c r="G1520" s="353"/>
    </row>
    <row r="1521" spans="1:7" x14ac:dyDescent="0.35">
      <c r="A1521" s="353" t="s">
        <v>2197</v>
      </c>
      <c r="B1521" s="361">
        <v>42.42</v>
      </c>
      <c r="C1521" s="354"/>
      <c r="D1521" s="354"/>
      <c r="E1521" s="355"/>
      <c r="F1521" s="353"/>
      <c r="G1521" s="353"/>
    </row>
    <row r="1522" spans="1:7" x14ac:dyDescent="0.35">
      <c r="A1522" s="353" t="s">
        <v>2197</v>
      </c>
      <c r="B1522" s="361">
        <v>42.42</v>
      </c>
      <c r="C1522" s="354"/>
      <c r="D1522" s="354"/>
      <c r="E1522" s="355"/>
      <c r="F1522" s="353"/>
      <c r="G1522" s="353"/>
    </row>
    <row r="1523" spans="1:7" x14ac:dyDescent="0.35">
      <c r="A1523" s="353" t="s">
        <v>2197</v>
      </c>
      <c r="B1523" s="361">
        <v>42.42</v>
      </c>
      <c r="C1523" s="354"/>
      <c r="D1523" s="354"/>
      <c r="E1523" s="355"/>
      <c r="F1523" s="353"/>
      <c r="G1523" s="353"/>
    </row>
    <row r="1524" spans="1:7" x14ac:dyDescent="0.35">
      <c r="A1524" s="353" t="s">
        <v>2197</v>
      </c>
      <c r="B1524" s="361">
        <v>42.42</v>
      </c>
      <c r="C1524" s="354"/>
      <c r="D1524" s="354"/>
      <c r="E1524" s="355"/>
      <c r="F1524" s="353"/>
      <c r="G1524" s="353"/>
    </row>
    <row r="1525" spans="1:7" x14ac:dyDescent="0.35">
      <c r="A1525" s="353" t="s">
        <v>2197</v>
      </c>
      <c r="B1525" s="361">
        <v>42.42</v>
      </c>
      <c r="C1525" s="354"/>
      <c r="D1525" s="354"/>
      <c r="E1525" s="355"/>
      <c r="F1525" s="353"/>
      <c r="G1525" s="353"/>
    </row>
    <row r="1526" spans="1:7" x14ac:dyDescent="0.35">
      <c r="A1526" s="353" t="s">
        <v>2198</v>
      </c>
      <c r="B1526" s="361">
        <v>42.42</v>
      </c>
      <c r="C1526" s="354"/>
      <c r="D1526" s="354"/>
      <c r="E1526" s="355"/>
      <c r="F1526" s="353"/>
      <c r="G1526" s="353"/>
    </row>
    <row r="1527" spans="1:7" x14ac:dyDescent="0.35">
      <c r="A1527" s="353" t="s">
        <v>2198</v>
      </c>
      <c r="B1527" s="361">
        <v>42.42</v>
      </c>
      <c r="C1527" s="354"/>
      <c r="D1527" s="354"/>
      <c r="E1527" s="355"/>
      <c r="F1527" s="353"/>
      <c r="G1527" s="353"/>
    </row>
    <row r="1528" spans="1:7" x14ac:dyDescent="0.35">
      <c r="A1528" s="353" t="s">
        <v>2198</v>
      </c>
      <c r="B1528" s="361">
        <v>42.42</v>
      </c>
      <c r="C1528" s="354"/>
      <c r="D1528" s="354"/>
      <c r="E1528" s="355"/>
      <c r="F1528" s="353"/>
      <c r="G1528" s="353"/>
    </row>
    <row r="1529" spans="1:7" x14ac:dyDescent="0.35">
      <c r="A1529" s="353" t="s">
        <v>2198</v>
      </c>
      <c r="B1529" s="361">
        <v>42.42</v>
      </c>
      <c r="C1529" s="354"/>
      <c r="D1529" s="354"/>
      <c r="E1529" s="355"/>
      <c r="F1529" s="353"/>
      <c r="G1529" s="353"/>
    </row>
    <row r="1530" spans="1:7" x14ac:dyDescent="0.35">
      <c r="A1530" s="353" t="s">
        <v>2198</v>
      </c>
      <c r="B1530" s="361">
        <v>42.42</v>
      </c>
      <c r="C1530" s="354"/>
      <c r="D1530" s="354"/>
      <c r="E1530" s="355"/>
      <c r="F1530" s="353"/>
      <c r="G1530" s="353"/>
    </row>
    <row r="1531" spans="1:7" x14ac:dyDescent="0.35">
      <c r="A1531" s="353" t="s">
        <v>2198</v>
      </c>
      <c r="B1531" s="361">
        <v>42.42</v>
      </c>
      <c r="C1531" s="354"/>
      <c r="D1531" s="354"/>
      <c r="E1531" s="355"/>
      <c r="F1531" s="353"/>
      <c r="G1531" s="353"/>
    </row>
    <row r="1532" spans="1:7" x14ac:dyDescent="0.35">
      <c r="A1532" s="353" t="s">
        <v>2198</v>
      </c>
      <c r="B1532" s="361">
        <v>42.42</v>
      </c>
      <c r="C1532" s="354"/>
      <c r="D1532" s="354"/>
      <c r="E1532" s="355"/>
      <c r="F1532" s="353"/>
      <c r="G1532" s="353"/>
    </row>
    <row r="1533" spans="1:7" x14ac:dyDescent="0.35">
      <c r="A1533" s="353" t="s">
        <v>2199</v>
      </c>
      <c r="B1533" s="361">
        <v>42.42</v>
      </c>
      <c r="C1533" s="354"/>
      <c r="D1533" s="354"/>
      <c r="E1533" s="355"/>
      <c r="F1533" s="353"/>
      <c r="G1533" s="353"/>
    </row>
    <row r="1534" spans="1:7" x14ac:dyDescent="0.35">
      <c r="A1534" s="353" t="s">
        <v>2199</v>
      </c>
      <c r="B1534" s="361">
        <v>42.42</v>
      </c>
      <c r="C1534" s="354"/>
      <c r="D1534" s="354"/>
      <c r="E1534" s="355"/>
      <c r="F1534" s="353"/>
      <c r="G1534" s="353"/>
    </row>
    <row r="1535" spans="1:7" x14ac:dyDescent="0.35">
      <c r="A1535" s="353" t="s">
        <v>2199</v>
      </c>
      <c r="B1535" s="361">
        <v>42.42</v>
      </c>
      <c r="C1535" s="354"/>
      <c r="D1535" s="354"/>
      <c r="E1535" s="355"/>
      <c r="F1535" s="353"/>
      <c r="G1535" s="353"/>
    </row>
    <row r="1536" spans="1:7" x14ac:dyDescent="0.35">
      <c r="A1536" s="353" t="s">
        <v>2199</v>
      </c>
      <c r="B1536" s="361">
        <v>42.42</v>
      </c>
      <c r="C1536" s="354"/>
      <c r="D1536" s="354"/>
      <c r="E1536" s="355"/>
      <c r="F1536" s="353"/>
      <c r="G1536" s="353"/>
    </row>
    <row r="1537" spans="1:7" x14ac:dyDescent="0.35">
      <c r="A1537" s="353" t="s">
        <v>2199</v>
      </c>
      <c r="B1537" s="361">
        <v>42.42</v>
      </c>
      <c r="C1537" s="354"/>
      <c r="D1537" s="354"/>
      <c r="E1537" s="355"/>
      <c r="F1537" s="353"/>
      <c r="G1537" s="353"/>
    </row>
    <row r="1538" spans="1:7" x14ac:dyDescent="0.35">
      <c r="A1538" s="353" t="s">
        <v>2199</v>
      </c>
      <c r="B1538" s="361">
        <v>42.42</v>
      </c>
      <c r="C1538" s="354"/>
      <c r="D1538" s="354"/>
      <c r="E1538" s="355"/>
      <c r="F1538" s="353"/>
      <c r="G1538" s="353"/>
    </row>
    <row r="1539" spans="1:7" x14ac:dyDescent="0.35">
      <c r="A1539" s="353" t="s">
        <v>2199</v>
      </c>
      <c r="B1539" s="361">
        <v>42.42</v>
      </c>
      <c r="C1539" s="354"/>
      <c r="D1539" s="354"/>
      <c r="E1539" s="355"/>
      <c r="F1539" s="353"/>
      <c r="G1539" s="353"/>
    </row>
    <row r="1540" spans="1:7" x14ac:dyDescent="0.35">
      <c r="A1540" s="353" t="s">
        <v>2200</v>
      </c>
      <c r="B1540" s="361">
        <v>42.42</v>
      </c>
      <c r="C1540" s="354"/>
      <c r="D1540" s="354"/>
      <c r="E1540" s="355"/>
      <c r="F1540" s="353"/>
      <c r="G1540" s="353"/>
    </row>
    <row r="1541" spans="1:7" x14ac:dyDescent="0.35">
      <c r="A1541" s="353" t="s">
        <v>2200</v>
      </c>
      <c r="B1541" s="361">
        <v>42.42</v>
      </c>
      <c r="C1541" s="354"/>
      <c r="D1541" s="354"/>
      <c r="E1541" s="355"/>
      <c r="F1541" s="353"/>
      <c r="G1541" s="353"/>
    </row>
    <row r="1542" spans="1:7" x14ac:dyDescent="0.35">
      <c r="A1542" s="353" t="s">
        <v>2200</v>
      </c>
      <c r="B1542" s="361">
        <v>42.42</v>
      </c>
      <c r="C1542" s="354"/>
      <c r="D1542" s="354"/>
      <c r="E1542" s="355"/>
      <c r="F1542" s="353"/>
      <c r="G1542" s="353"/>
    </row>
    <row r="1543" spans="1:7" x14ac:dyDescent="0.35">
      <c r="A1543" s="353" t="s">
        <v>2200</v>
      </c>
      <c r="B1543" s="361">
        <v>42.42</v>
      </c>
      <c r="C1543" s="354"/>
      <c r="D1543" s="354"/>
      <c r="E1543" s="355"/>
      <c r="F1543" s="353"/>
      <c r="G1543" s="353"/>
    </row>
    <row r="1544" spans="1:7" x14ac:dyDescent="0.35">
      <c r="A1544" s="353" t="s">
        <v>2200</v>
      </c>
      <c r="B1544" s="361">
        <v>42.42</v>
      </c>
      <c r="C1544" s="354"/>
      <c r="D1544" s="354"/>
      <c r="E1544" s="355"/>
      <c r="F1544" s="353"/>
      <c r="G1544" s="353"/>
    </row>
    <row r="1545" spans="1:7" x14ac:dyDescent="0.35">
      <c r="A1545" s="353" t="s">
        <v>2200</v>
      </c>
      <c r="B1545" s="361">
        <v>42.42</v>
      </c>
      <c r="C1545" s="354"/>
      <c r="D1545" s="354"/>
      <c r="E1545" s="355"/>
      <c r="F1545" s="353"/>
      <c r="G1545" s="353"/>
    </row>
    <row r="1546" spans="1:7" x14ac:dyDescent="0.35">
      <c r="A1546" s="353" t="s">
        <v>2200</v>
      </c>
      <c r="B1546" s="361">
        <v>42.42</v>
      </c>
      <c r="C1546" s="354"/>
      <c r="D1546" s="354"/>
      <c r="E1546" s="355"/>
      <c r="F1546" s="353"/>
      <c r="G1546" s="353"/>
    </row>
    <row r="1547" spans="1:7" x14ac:dyDescent="0.35">
      <c r="A1547" s="353" t="s">
        <v>2201</v>
      </c>
      <c r="B1547" s="361">
        <v>40.71</v>
      </c>
      <c r="C1547" s="354"/>
      <c r="D1547" s="354"/>
      <c r="E1547" s="355"/>
      <c r="F1547" s="353"/>
      <c r="G1547" s="353"/>
    </row>
    <row r="1548" spans="1:7" x14ac:dyDescent="0.35">
      <c r="A1548" s="353" t="s">
        <v>2201</v>
      </c>
      <c r="B1548" s="361">
        <v>40.71</v>
      </c>
      <c r="C1548" s="354"/>
      <c r="D1548" s="354"/>
      <c r="E1548" s="355"/>
      <c r="F1548" s="353"/>
      <c r="G1548" s="353"/>
    </row>
    <row r="1549" spans="1:7" x14ac:dyDescent="0.35">
      <c r="A1549" s="353" t="s">
        <v>2201</v>
      </c>
      <c r="B1549" s="361">
        <v>40.71</v>
      </c>
      <c r="C1549" s="354"/>
      <c r="D1549" s="354"/>
      <c r="E1549" s="355"/>
      <c r="F1549" s="353"/>
      <c r="G1549" s="353"/>
    </row>
    <row r="1550" spans="1:7" x14ac:dyDescent="0.35">
      <c r="A1550" s="353" t="s">
        <v>2201</v>
      </c>
      <c r="B1550" s="361">
        <v>40.71</v>
      </c>
      <c r="C1550" s="354"/>
      <c r="D1550" s="354"/>
      <c r="E1550" s="355"/>
      <c r="F1550" s="353"/>
      <c r="G1550" s="353"/>
    </row>
    <row r="1551" spans="1:7" x14ac:dyDescent="0.35">
      <c r="A1551" s="353" t="s">
        <v>2201</v>
      </c>
      <c r="B1551" s="361">
        <v>40.71</v>
      </c>
      <c r="C1551" s="354"/>
      <c r="D1551" s="354"/>
      <c r="E1551" s="355"/>
      <c r="F1551" s="353"/>
      <c r="G1551" s="353"/>
    </row>
    <row r="1552" spans="1:7" x14ac:dyDescent="0.35">
      <c r="A1552" s="353" t="s">
        <v>2201</v>
      </c>
      <c r="B1552" s="361">
        <v>40.71</v>
      </c>
      <c r="C1552" s="354"/>
      <c r="D1552" s="354"/>
      <c r="E1552" s="355"/>
      <c r="F1552" s="353"/>
      <c r="G1552" s="353"/>
    </row>
    <row r="1553" spans="1:7" x14ac:dyDescent="0.35">
      <c r="A1553" s="353" t="s">
        <v>2201</v>
      </c>
      <c r="B1553" s="361">
        <v>40.71</v>
      </c>
      <c r="C1553" s="354"/>
      <c r="D1553" s="354"/>
      <c r="E1553" s="355"/>
      <c r="F1553" s="353"/>
      <c r="G1553" s="353"/>
    </row>
    <row r="1554" spans="1:7" x14ac:dyDescent="0.35">
      <c r="A1554" s="353" t="s">
        <v>2202</v>
      </c>
      <c r="B1554" s="361">
        <v>26.13</v>
      </c>
      <c r="C1554" s="354"/>
      <c r="D1554" s="354"/>
      <c r="E1554" s="355"/>
      <c r="F1554" s="353"/>
      <c r="G1554" s="353"/>
    </row>
    <row r="1555" spans="1:7" x14ac:dyDescent="0.35">
      <c r="A1555" s="353" t="s">
        <v>2202</v>
      </c>
      <c r="B1555" s="361">
        <v>26.13</v>
      </c>
      <c r="C1555" s="354"/>
      <c r="D1555" s="354"/>
      <c r="E1555" s="355"/>
      <c r="F1555" s="353"/>
      <c r="G1555" s="353"/>
    </row>
    <row r="1556" spans="1:7" x14ac:dyDescent="0.35">
      <c r="A1556" s="353" t="s">
        <v>2202</v>
      </c>
      <c r="B1556" s="361">
        <v>26.13</v>
      </c>
      <c r="C1556" s="354"/>
      <c r="D1556" s="354"/>
      <c r="E1556" s="355"/>
      <c r="F1556" s="353"/>
      <c r="G1556" s="353"/>
    </row>
    <row r="1557" spans="1:7" x14ac:dyDescent="0.35">
      <c r="A1557" s="353" t="s">
        <v>2202</v>
      </c>
      <c r="B1557" s="361">
        <v>26.13</v>
      </c>
      <c r="C1557" s="354"/>
      <c r="D1557" s="354"/>
      <c r="E1557" s="355"/>
      <c r="F1557" s="353"/>
      <c r="G1557" s="353"/>
    </row>
    <row r="1558" spans="1:7" x14ac:dyDescent="0.35">
      <c r="A1558" s="353" t="s">
        <v>2202</v>
      </c>
      <c r="B1558" s="361">
        <v>26.13</v>
      </c>
      <c r="C1558" s="354"/>
      <c r="D1558" s="354"/>
      <c r="E1558" s="355"/>
      <c r="F1558" s="353"/>
      <c r="G1558" s="353"/>
    </row>
    <row r="1559" spans="1:7" x14ac:dyDescent="0.35">
      <c r="A1559" s="353" t="s">
        <v>2202</v>
      </c>
      <c r="B1559" s="361">
        <v>26.13</v>
      </c>
      <c r="C1559" s="354"/>
      <c r="D1559" s="354"/>
      <c r="E1559" s="355"/>
      <c r="F1559" s="353"/>
      <c r="G1559" s="353"/>
    </row>
    <row r="1560" spans="1:7" x14ac:dyDescent="0.35">
      <c r="A1560" s="353" t="s">
        <v>2203</v>
      </c>
      <c r="B1560" s="361">
        <v>26.13</v>
      </c>
      <c r="C1560" s="354"/>
      <c r="D1560" s="354"/>
      <c r="E1560" s="355"/>
      <c r="F1560" s="353"/>
      <c r="G1560" s="353"/>
    </row>
    <row r="1561" spans="1:7" x14ac:dyDescent="0.35">
      <c r="A1561" s="353" t="s">
        <v>2203</v>
      </c>
      <c r="B1561" s="361">
        <v>26.13</v>
      </c>
      <c r="C1561" s="354"/>
      <c r="D1561" s="354"/>
      <c r="E1561" s="355"/>
      <c r="F1561" s="353"/>
      <c r="G1561" s="353"/>
    </row>
    <row r="1562" spans="1:7" x14ac:dyDescent="0.35">
      <c r="A1562" s="353" t="s">
        <v>2203</v>
      </c>
      <c r="B1562" s="361">
        <v>26.13</v>
      </c>
      <c r="C1562" s="354"/>
      <c r="D1562" s="354"/>
      <c r="E1562" s="355"/>
      <c r="F1562" s="353"/>
      <c r="G1562" s="353"/>
    </row>
    <row r="1563" spans="1:7" x14ac:dyDescent="0.35">
      <c r="A1563" s="353" t="s">
        <v>2203</v>
      </c>
      <c r="B1563" s="361">
        <v>26.13</v>
      </c>
      <c r="C1563" s="354"/>
      <c r="D1563" s="354"/>
      <c r="E1563" s="355"/>
      <c r="F1563" s="353"/>
      <c r="G1563" s="353"/>
    </row>
    <row r="1564" spans="1:7" x14ac:dyDescent="0.35">
      <c r="A1564" s="353" t="s">
        <v>2203</v>
      </c>
      <c r="B1564" s="361">
        <v>26.13</v>
      </c>
      <c r="C1564" s="354"/>
      <c r="D1564" s="354"/>
      <c r="E1564" s="355"/>
      <c r="F1564" s="353"/>
      <c r="G1564" s="353"/>
    </row>
    <row r="1565" spans="1:7" x14ac:dyDescent="0.35">
      <c r="A1565" s="353" t="s">
        <v>2203</v>
      </c>
      <c r="B1565" s="361">
        <v>26.13</v>
      </c>
      <c r="C1565" s="354"/>
      <c r="D1565" s="354"/>
      <c r="E1565" s="355"/>
      <c r="F1565" s="353"/>
      <c r="G1565" s="353"/>
    </row>
    <row r="1566" spans="1:7" x14ac:dyDescent="0.35">
      <c r="A1566" s="353" t="s">
        <v>2203</v>
      </c>
      <c r="B1566" s="361">
        <v>26.13</v>
      </c>
      <c r="C1566" s="354"/>
      <c r="D1566" s="354"/>
      <c r="E1566" s="355"/>
      <c r="F1566" s="353"/>
      <c r="G1566" s="353"/>
    </row>
    <row r="1567" spans="1:7" x14ac:dyDescent="0.35">
      <c r="A1567" s="353" t="s">
        <v>2204</v>
      </c>
      <c r="B1567" s="361">
        <v>26.13</v>
      </c>
      <c r="C1567" s="354"/>
      <c r="D1567" s="354"/>
      <c r="E1567" s="355"/>
      <c r="F1567" s="353"/>
      <c r="G1567" s="353"/>
    </row>
    <row r="1568" spans="1:7" x14ac:dyDescent="0.35">
      <c r="A1568" s="353" t="s">
        <v>2204</v>
      </c>
      <c r="B1568" s="361">
        <v>26.13</v>
      </c>
      <c r="C1568" s="354"/>
      <c r="D1568" s="354"/>
      <c r="E1568" s="355"/>
      <c r="F1568" s="353"/>
      <c r="G1568" s="353"/>
    </row>
    <row r="1569" spans="1:7" x14ac:dyDescent="0.35">
      <c r="A1569" s="353" t="s">
        <v>2204</v>
      </c>
      <c r="B1569" s="361">
        <v>26.13</v>
      </c>
      <c r="C1569" s="354"/>
      <c r="D1569" s="354"/>
      <c r="E1569" s="355"/>
      <c r="F1569" s="353"/>
      <c r="G1569" s="353"/>
    </row>
    <row r="1570" spans="1:7" x14ac:dyDescent="0.35">
      <c r="A1570" s="353" t="s">
        <v>2204</v>
      </c>
      <c r="B1570" s="361">
        <v>26.13</v>
      </c>
      <c r="C1570" s="354"/>
      <c r="D1570" s="354"/>
      <c r="E1570" s="355"/>
      <c r="F1570" s="353"/>
      <c r="G1570" s="353"/>
    </row>
    <row r="1571" spans="1:7" x14ac:dyDescent="0.35">
      <c r="A1571" s="353" t="s">
        <v>2204</v>
      </c>
      <c r="B1571" s="361">
        <v>26.13</v>
      </c>
      <c r="C1571" s="354"/>
      <c r="D1571" s="354"/>
      <c r="E1571" s="355"/>
      <c r="F1571" s="353"/>
      <c r="G1571" s="353"/>
    </row>
    <row r="1572" spans="1:7" x14ac:dyDescent="0.35">
      <c r="A1572" s="353" t="s">
        <v>2204</v>
      </c>
      <c r="B1572" s="361">
        <v>26.13</v>
      </c>
      <c r="C1572" s="354"/>
      <c r="D1572" s="354"/>
      <c r="E1572" s="355"/>
      <c r="F1572" s="353"/>
      <c r="G1572" s="353"/>
    </row>
    <row r="1573" spans="1:7" x14ac:dyDescent="0.35">
      <c r="A1573" s="353" t="s">
        <v>2204</v>
      </c>
      <c r="B1573" s="361">
        <v>26.13</v>
      </c>
      <c r="C1573" s="354"/>
      <c r="D1573" s="354"/>
      <c r="E1573" s="355"/>
      <c r="F1573" s="353"/>
      <c r="G1573" s="353"/>
    </row>
    <row r="1574" spans="1:7" x14ac:dyDescent="0.35">
      <c r="A1574" s="353" t="s">
        <v>2205</v>
      </c>
      <c r="B1574" s="361">
        <v>25.31</v>
      </c>
      <c r="C1574" s="354"/>
      <c r="D1574" s="354"/>
      <c r="E1574" s="355"/>
      <c r="F1574" s="353"/>
      <c r="G1574" s="353"/>
    </row>
    <row r="1575" spans="1:7" x14ac:dyDescent="0.35">
      <c r="A1575" s="353" t="s">
        <v>2205</v>
      </c>
      <c r="B1575" s="361">
        <v>25.31</v>
      </c>
      <c r="C1575" s="354"/>
      <c r="D1575" s="354"/>
      <c r="E1575" s="355"/>
      <c r="F1575" s="353"/>
      <c r="G1575" s="353"/>
    </row>
    <row r="1576" spans="1:7" x14ac:dyDescent="0.35">
      <c r="A1576" s="353" t="s">
        <v>2205</v>
      </c>
      <c r="B1576" s="361">
        <v>25.31</v>
      </c>
      <c r="C1576" s="354"/>
      <c r="D1576" s="354"/>
      <c r="E1576" s="355"/>
      <c r="F1576" s="353"/>
      <c r="G1576" s="353"/>
    </row>
    <row r="1577" spans="1:7" x14ac:dyDescent="0.35">
      <c r="A1577" s="353" t="s">
        <v>2205</v>
      </c>
      <c r="B1577" s="361">
        <v>25.31</v>
      </c>
      <c r="C1577" s="354"/>
      <c r="D1577" s="354"/>
      <c r="E1577" s="355"/>
      <c r="F1577" s="353"/>
      <c r="G1577" s="353"/>
    </row>
    <row r="1578" spans="1:7" x14ac:dyDescent="0.35">
      <c r="A1578" s="353" t="s">
        <v>2205</v>
      </c>
      <c r="B1578" s="361">
        <v>25.31</v>
      </c>
      <c r="C1578" s="354"/>
      <c r="D1578" s="354"/>
      <c r="E1578" s="355"/>
      <c r="F1578" s="353"/>
      <c r="G1578" s="353"/>
    </row>
    <row r="1579" spans="1:7" x14ac:dyDescent="0.35">
      <c r="A1579" s="353" t="s">
        <v>2205</v>
      </c>
      <c r="B1579" s="361">
        <v>25.31</v>
      </c>
      <c r="C1579" s="354"/>
      <c r="D1579" s="354"/>
      <c r="E1579" s="355"/>
      <c r="F1579" s="353"/>
      <c r="G1579" s="353"/>
    </row>
    <row r="1580" spans="1:7" x14ac:dyDescent="0.35">
      <c r="A1580" s="353" t="s">
        <v>2205</v>
      </c>
      <c r="B1580" s="361">
        <v>25.31</v>
      </c>
      <c r="C1580" s="354"/>
      <c r="D1580" s="354"/>
      <c r="E1580" s="355"/>
      <c r="F1580" s="353"/>
      <c r="G1580" s="353"/>
    </row>
    <row r="1581" spans="1:7" x14ac:dyDescent="0.35">
      <c r="A1581" s="353" t="s">
        <v>2206</v>
      </c>
      <c r="B1581" s="361">
        <v>21.31</v>
      </c>
      <c r="C1581" s="354"/>
      <c r="D1581" s="354"/>
      <c r="E1581" s="355"/>
      <c r="F1581" s="353"/>
      <c r="G1581" s="353"/>
    </row>
    <row r="1582" spans="1:7" x14ac:dyDescent="0.35">
      <c r="A1582" s="353" t="s">
        <v>2206</v>
      </c>
      <c r="B1582" s="361">
        <v>21.31</v>
      </c>
      <c r="C1582" s="354"/>
      <c r="D1582" s="354"/>
      <c r="E1582" s="355"/>
      <c r="F1582" s="353"/>
      <c r="G1582" s="353"/>
    </row>
    <row r="1583" spans="1:7" x14ac:dyDescent="0.35">
      <c r="A1583" s="353" t="s">
        <v>2206</v>
      </c>
      <c r="B1583" s="361">
        <v>21.31</v>
      </c>
      <c r="C1583" s="354"/>
      <c r="D1583" s="354"/>
      <c r="E1583" s="355"/>
      <c r="F1583" s="353"/>
      <c r="G1583" s="353"/>
    </row>
    <row r="1584" spans="1:7" x14ac:dyDescent="0.35">
      <c r="A1584" s="353" t="s">
        <v>2206</v>
      </c>
      <c r="B1584" s="361">
        <v>21.31</v>
      </c>
      <c r="C1584" s="354"/>
      <c r="D1584" s="354"/>
      <c r="E1584" s="355"/>
      <c r="F1584" s="353"/>
      <c r="G1584" s="353"/>
    </row>
    <row r="1585" spans="1:7" x14ac:dyDescent="0.35">
      <c r="A1585" s="353" t="s">
        <v>2206</v>
      </c>
      <c r="B1585" s="361">
        <v>21.31</v>
      </c>
      <c r="C1585" s="354"/>
      <c r="D1585" s="354"/>
      <c r="E1585" s="355"/>
      <c r="F1585" s="353"/>
      <c r="G1585" s="353"/>
    </row>
    <row r="1586" spans="1:7" x14ac:dyDescent="0.35">
      <c r="A1586" s="353" t="s">
        <v>2206</v>
      </c>
      <c r="B1586" s="361">
        <v>21.31</v>
      </c>
      <c r="C1586" s="354"/>
      <c r="D1586" s="354"/>
      <c r="E1586" s="355"/>
      <c r="F1586" s="353"/>
      <c r="G1586" s="353"/>
    </row>
    <row r="1587" spans="1:7" x14ac:dyDescent="0.35">
      <c r="A1587" s="353" t="s">
        <v>2206</v>
      </c>
      <c r="B1587" s="361">
        <v>21.31</v>
      </c>
      <c r="C1587" s="354"/>
      <c r="D1587" s="354"/>
      <c r="E1587" s="355"/>
      <c r="F1587" s="353"/>
      <c r="G1587" s="353"/>
    </row>
    <row r="1588" spans="1:7" x14ac:dyDescent="0.35">
      <c r="A1588" s="353" t="s">
        <v>2207</v>
      </c>
      <c r="B1588" s="361">
        <v>27.53</v>
      </c>
      <c r="C1588" s="354"/>
      <c r="D1588" s="354"/>
      <c r="E1588" s="355"/>
      <c r="F1588" s="353"/>
      <c r="G1588" s="353"/>
    </row>
    <row r="1589" spans="1:7" x14ac:dyDescent="0.35">
      <c r="A1589" s="353" t="s">
        <v>2207</v>
      </c>
      <c r="B1589" s="361">
        <v>27.53</v>
      </c>
      <c r="C1589" s="354"/>
      <c r="D1589" s="354"/>
      <c r="E1589" s="355"/>
      <c r="F1589" s="353"/>
      <c r="G1589" s="353"/>
    </row>
    <row r="1590" spans="1:7" x14ac:dyDescent="0.35">
      <c r="A1590" s="353" t="s">
        <v>2207</v>
      </c>
      <c r="B1590" s="361">
        <v>27.53</v>
      </c>
      <c r="C1590" s="354"/>
      <c r="D1590" s="354"/>
      <c r="E1590" s="355"/>
      <c r="F1590" s="353"/>
      <c r="G1590" s="353"/>
    </row>
    <row r="1591" spans="1:7" x14ac:dyDescent="0.35">
      <c r="A1591" s="353" t="s">
        <v>2207</v>
      </c>
      <c r="B1591" s="361">
        <v>27.53</v>
      </c>
      <c r="C1591" s="354"/>
      <c r="D1591" s="354"/>
      <c r="E1591" s="355"/>
      <c r="F1591" s="353"/>
      <c r="G1591" s="353"/>
    </row>
    <row r="1592" spans="1:7" x14ac:dyDescent="0.35">
      <c r="A1592" s="353" t="s">
        <v>2207</v>
      </c>
      <c r="B1592" s="361">
        <v>27.53</v>
      </c>
      <c r="C1592" s="354"/>
      <c r="D1592" s="354"/>
      <c r="E1592" s="355"/>
      <c r="F1592" s="353"/>
      <c r="G1592" s="353"/>
    </row>
    <row r="1593" spans="1:7" x14ac:dyDescent="0.35">
      <c r="A1593" s="353" t="s">
        <v>2207</v>
      </c>
      <c r="B1593" s="361">
        <v>27.53</v>
      </c>
      <c r="C1593" s="354"/>
      <c r="D1593" s="354"/>
      <c r="E1593" s="355"/>
      <c r="F1593" s="353"/>
      <c r="G1593" s="353"/>
    </row>
    <row r="1594" spans="1:7" x14ac:dyDescent="0.35">
      <c r="A1594" s="353" t="s">
        <v>2207</v>
      </c>
      <c r="B1594" s="361">
        <v>27.53</v>
      </c>
      <c r="C1594" s="354"/>
      <c r="D1594" s="354"/>
      <c r="E1594" s="355"/>
      <c r="F1594" s="353"/>
      <c r="G1594" s="353"/>
    </row>
    <row r="1595" spans="1:7" x14ac:dyDescent="0.35">
      <c r="A1595" s="353" t="s">
        <v>2208</v>
      </c>
      <c r="B1595" s="361">
        <v>0.37</v>
      </c>
      <c r="C1595" s="354"/>
      <c r="D1595" s="354"/>
      <c r="E1595" s="355"/>
      <c r="F1595" s="353"/>
      <c r="G1595" s="353"/>
    </row>
    <row r="1596" spans="1:7" x14ac:dyDescent="0.35">
      <c r="A1596" s="353" t="s">
        <v>2208</v>
      </c>
      <c r="B1596" s="361">
        <v>0.37</v>
      </c>
      <c r="C1596" s="354"/>
      <c r="D1596" s="354"/>
      <c r="E1596" s="355"/>
      <c r="F1596" s="353"/>
      <c r="G1596" s="353"/>
    </row>
    <row r="1597" spans="1:7" x14ac:dyDescent="0.35">
      <c r="A1597" s="353" t="s">
        <v>2208</v>
      </c>
      <c r="B1597" s="361">
        <v>0.37</v>
      </c>
      <c r="C1597" s="354"/>
      <c r="D1597" s="354"/>
      <c r="E1597" s="355"/>
      <c r="F1597" s="353"/>
      <c r="G1597" s="353"/>
    </row>
    <row r="1598" spans="1:7" x14ac:dyDescent="0.35">
      <c r="A1598" s="353" t="s">
        <v>2208</v>
      </c>
      <c r="B1598" s="361">
        <v>0.37</v>
      </c>
      <c r="C1598" s="354"/>
      <c r="D1598" s="354"/>
      <c r="E1598" s="355"/>
      <c r="F1598" s="353"/>
      <c r="G1598" s="353"/>
    </row>
    <row r="1599" spans="1:7" x14ac:dyDescent="0.35">
      <c r="A1599" s="353" t="s">
        <v>2208</v>
      </c>
      <c r="B1599" s="361">
        <v>0.37</v>
      </c>
      <c r="C1599" s="354"/>
      <c r="D1599" s="354"/>
      <c r="E1599" s="355"/>
      <c r="F1599" s="353"/>
      <c r="G1599" s="353"/>
    </row>
    <row r="1600" spans="1:7" x14ac:dyDescent="0.35">
      <c r="A1600" s="353" t="s">
        <v>2208</v>
      </c>
      <c r="B1600" s="361">
        <v>0.37</v>
      </c>
      <c r="C1600" s="354"/>
      <c r="D1600" s="354"/>
      <c r="E1600" s="355"/>
      <c r="F1600" s="353"/>
      <c r="G1600" s="353"/>
    </row>
    <row r="1601" spans="1:7" x14ac:dyDescent="0.35">
      <c r="A1601" s="353" t="s">
        <v>2208</v>
      </c>
      <c r="B1601" s="361">
        <v>0.37</v>
      </c>
      <c r="C1601" s="354"/>
      <c r="D1601" s="354"/>
      <c r="E1601" s="355"/>
      <c r="F1601" s="353"/>
      <c r="G1601" s="353"/>
    </row>
    <row r="1602" spans="1:7" x14ac:dyDescent="0.35">
      <c r="A1602" s="353" t="s">
        <v>2209</v>
      </c>
      <c r="B1602" s="361">
        <v>0.89</v>
      </c>
      <c r="C1602" s="354"/>
      <c r="D1602" s="354"/>
      <c r="E1602" s="355"/>
      <c r="F1602" s="353"/>
      <c r="G1602" s="353"/>
    </row>
    <row r="1603" spans="1:7" x14ac:dyDescent="0.35">
      <c r="A1603" s="353" t="s">
        <v>2209</v>
      </c>
      <c r="B1603" s="361">
        <v>0.89</v>
      </c>
      <c r="C1603" s="354"/>
      <c r="D1603" s="354"/>
      <c r="E1603" s="355"/>
      <c r="F1603" s="353"/>
      <c r="G1603" s="353"/>
    </row>
    <row r="1604" spans="1:7" x14ac:dyDescent="0.35">
      <c r="A1604" s="353" t="s">
        <v>2209</v>
      </c>
      <c r="B1604" s="361">
        <v>0.89</v>
      </c>
      <c r="C1604" s="354"/>
      <c r="D1604" s="354"/>
      <c r="E1604" s="355"/>
      <c r="F1604" s="353"/>
      <c r="G1604" s="353"/>
    </row>
    <row r="1605" spans="1:7" x14ac:dyDescent="0.35">
      <c r="A1605" s="353" t="s">
        <v>2209</v>
      </c>
      <c r="B1605" s="361">
        <v>0.89</v>
      </c>
      <c r="C1605" s="354"/>
      <c r="D1605" s="354"/>
      <c r="E1605" s="355"/>
      <c r="F1605" s="353"/>
      <c r="G1605" s="353"/>
    </row>
    <row r="1606" spans="1:7" x14ac:dyDescent="0.35">
      <c r="A1606" s="353" t="s">
        <v>2209</v>
      </c>
      <c r="B1606" s="361">
        <v>0.89</v>
      </c>
      <c r="C1606" s="354"/>
      <c r="D1606" s="354"/>
      <c r="E1606" s="355"/>
      <c r="F1606" s="353"/>
      <c r="G1606" s="353"/>
    </row>
    <row r="1607" spans="1:7" x14ac:dyDescent="0.35">
      <c r="A1607" s="353" t="s">
        <v>2209</v>
      </c>
      <c r="B1607" s="361">
        <v>0.89</v>
      </c>
      <c r="C1607" s="354"/>
      <c r="D1607" s="354"/>
      <c r="E1607" s="355"/>
      <c r="F1607" s="353"/>
      <c r="G1607" s="353"/>
    </row>
    <row r="1608" spans="1:7" x14ac:dyDescent="0.35">
      <c r="A1608" s="353" t="s">
        <v>2210</v>
      </c>
      <c r="B1608" s="361">
        <v>0.89</v>
      </c>
      <c r="C1608" s="354"/>
      <c r="D1608" s="354"/>
      <c r="E1608" s="355"/>
      <c r="F1608" s="353"/>
      <c r="G1608" s="353"/>
    </row>
    <row r="1609" spans="1:7" x14ac:dyDescent="0.35">
      <c r="A1609" s="353" t="s">
        <v>2210</v>
      </c>
      <c r="B1609" s="361">
        <v>0.89</v>
      </c>
      <c r="C1609" s="354"/>
      <c r="D1609" s="354"/>
      <c r="E1609" s="355"/>
      <c r="F1609" s="353"/>
      <c r="G1609" s="353"/>
    </row>
    <row r="1610" spans="1:7" x14ac:dyDescent="0.35">
      <c r="A1610" s="353" t="s">
        <v>2210</v>
      </c>
      <c r="B1610" s="361">
        <v>0.89</v>
      </c>
      <c r="C1610" s="354"/>
      <c r="D1610" s="354"/>
      <c r="E1610" s="355"/>
      <c r="F1610" s="353"/>
      <c r="G1610" s="353"/>
    </row>
    <row r="1611" spans="1:7" x14ac:dyDescent="0.35">
      <c r="A1611" s="353" t="s">
        <v>2210</v>
      </c>
      <c r="B1611" s="361">
        <v>0.89</v>
      </c>
      <c r="C1611" s="354"/>
      <c r="D1611" s="354"/>
      <c r="E1611" s="355"/>
      <c r="F1611" s="353"/>
      <c r="G1611" s="353"/>
    </row>
    <row r="1612" spans="1:7" x14ac:dyDescent="0.35">
      <c r="A1612" s="353" t="s">
        <v>2210</v>
      </c>
      <c r="B1612" s="361">
        <v>0.89</v>
      </c>
      <c r="C1612" s="354"/>
      <c r="D1612" s="354"/>
      <c r="E1612" s="355"/>
      <c r="F1612" s="353"/>
      <c r="G1612" s="353"/>
    </row>
    <row r="1613" spans="1:7" x14ac:dyDescent="0.35">
      <c r="A1613" s="353" t="s">
        <v>2210</v>
      </c>
      <c r="B1613" s="361">
        <v>0.89</v>
      </c>
      <c r="C1613" s="354"/>
      <c r="D1613" s="354"/>
      <c r="E1613" s="355"/>
      <c r="F1613" s="353"/>
      <c r="G1613" s="353"/>
    </row>
    <row r="1614" spans="1:7" x14ac:dyDescent="0.35">
      <c r="A1614" s="353" t="s">
        <v>2210</v>
      </c>
      <c r="B1614" s="361">
        <v>0.89</v>
      </c>
      <c r="C1614" s="354"/>
      <c r="D1614" s="354"/>
      <c r="E1614" s="355"/>
      <c r="F1614" s="353"/>
      <c r="G1614" s="353"/>
    </row>
    <row r="1615" spans="1:7" x14ac:dyDescent="0.35">
      <c r="A1615" s="353" t="s">
        <v>2211</v>
      </c>
      <c r="B1615" s="361">
        <v>1.08</v>
      </c>
      <c r="C1615" s="354"/>
      <c r="D1615" s="354"/>
      <c r="E1615" s="355"/>
      <c r="F1615" s="353"/>
      <c r="G1615" s="353"/>
    </row>
    <row r="1616" spans="1:7" x14ac:dyDescent="0.35">
      <c r="A1616" s="353" t="s">
        <v>2211</v>
      </c>
      <c r="B1616" s="361">
        <v>1.08</v>
      </c>
      <c r="C1616" s="354"/>
      <c r="D1616" s="354"/>
      <c r="E1616" s="355"/>
      <c r="F1616" s="353"/>
      <c r="G1616" s="353"/>
    </row>
    <row r="1617" spans="1:7" x14ac:dyDescent="0.35">
      <c r="A1617" s="353" t="s">
        <v>2211</v>
      </c>
      <c r="B1617" s="361">
        <v>1.08</v>
      </c>
      <c r="C1617" s="354"/>
      <c r="D1617" s="354"/>
      <c r="E1617" s="355"/>
      <c r="F1617" s="353"/>
      <c r="G1617" s="353"/>
    </row>
    <row r="1618" spans="1:7" x14ac:dyDescent="0.35">
      <c r="A1618" s="353" t="s">
        <v>2211</v>
      </c>
      <c r="B1618" s="361">
        <v>1.08</v>
      </c>
      <c r="C1618" s="354"/>
      <c r="D1618" s="354"/>
      <c r="E1618" s="355"/>
      <c r="F1618" s="353"/>
      <c r="G1618" s="353"/>
    </row>
    <row r="1619" spans="1:7" x14ac:dyDescent="0.35">
      <c r="A1619" s="353" t="s">
        <v>2211</v>
      </c>
      <c r="B1619" s="361">
        <v>1.08</v>
      </c>
      <c r="C1619" s="354"/>
      <c r="D1619" s="354"/>
      <c r="E1619" s="355"/>
      <c r="F1619" s="353"/>
      <c r="G1619" s="353"/>
    </row>
    <row r="1620" spans="1:7" x14ac:dyDescent="0.35">
      <c r="A1620" s="353" t="s">
        <v>2211</v>
      </c>
      <c r="B1620" s="361">
        <v>1.08</v>
      </c>
      <c r="C1620" s="354"/>
      <c r="D1620" s="354"/>
      <c r="E1620" s="355"/>
      <c r="F1620" s="353"/>
      <c r="G1620" s="353"/>
    </row>
    <row r="1621" spans="1:7" x14ac:dyDescent="0.35">
      <c r="A1621" s="353" t="s">
        <v>2211</v>
      </c>
      <c r="B1621" s="361">
        <v>1.08</v>
      </c>
      <c r="C1621" s="354"/>
      <c r="D1621" s="354"/>
      <c r="E1621" s="355"/>
      <c r="F1621" s="353"/>
      <c r="G1621" s="353"/>
    </row>
    <row r="1622" spans="1:7" x14ac:dyDescent="0.35">
      <c r="A1622" s="353" t="s">
        <v>2212</v>
      </c>
      <c r="B1622" s="361">
        <v>1.42</v>
      </c>
      <c r="C1622" s="354"/>
      <c r="D1622" s="354"/>
      <c r="E1622" s="355"/>
      <c r="F1622" s="353"/>
      <c r="G1622" s="353"/>
    </row>
    <row r="1623" spans="1:7" x14ac:dyDescent="0.35">
      <c r="A1623" s="353" t="s">
        <v>2212</v>
      </c>
      <c r="B1623" s="361">
        <v>1.42</v>
      </c>
      <c r="C1623" s="354"/>
      <c r="D1623" s="354"/>
      <c r="E1623" s="355"/>
      <c r="F1623" s="353"/>
      <c r="G1623" s="353"/>
    </row>
    <row r="1624" spans="1:7" x14ac:dyDescent="0.35">
      <c r="A1624" s="353" t="s">
        <v>2212</v>
      </c>
      <c r="B1624" s="361">
        <v>1.42</v>
      </c>
      <c r="C1624" s="354"/>
      <c r="D1624" s="354"/>
      <c r="E1624" s="355"/>
      <c r="F1624" s="353"/>
      <c r="G1624" s="353"/>
    </row>
    <row r="1625" spans="1:7" x14ac:dyDescent="0.35">
      <c r="A1625" s="353" t="s">
        <v>2212</v>
      </c>
      <c r="B1625" s="361">
        <v>1.42</v>
      </c>
      <c r="C1625" s="354"/>
      <c r="D1625" s="354"/>
      <c r="E1625" s="355"/>
      <c r="F1625" s="353"/>
      <c r="G1625" s="353"/>
    </row>
    <row r="1626" spans="1:7" x14ac:dyDescent="0.35">
      <c r="A1626" s="353" t="s">
        <v>2212</v>
      </c>
      <c r="B1626" s="361">
        <v>1.42</v>
      </c>
      <c r="C1626" s="354"/>
      <c r="D1626" s="354"/>
      <c r="E1626" s="355"/>
      <c r="F1626" s="353"/>
      <c r="G1626" s="353"/>
    </row>
    <row r="1627" spans="1:7" x14ac:dyDescent="0.35">
      <c r="A1627" s="353" t="s">
        <v>2212</v>
      </c>
      <c r="B1627" s="361">
        <v>1.42</v>
      </c>
      <c r="C1627" s="354"/>
      <c r="D1627" s="354"/>
      <c r="E1627" s="355"/>
      <c r="F1627" s="353"/>
      <c r="G1627" s="353"/>
    </row>
    <row r="1628" spans="1:7" x14ac:dyDescent="0.35">
      <c r="A1628" s="353" t="s">
        <v>2212</v>
      </c>
      <c r="B1628" s="361">
        <v>1.42</v>
      </c>
      <c r="C1628" s="354"/>
      <c r="D1628" s="354"/>
      <c r="E1628" s="355"/>
      <c r="F1628" s="353"/>
      <c r="G1628" s="353"/>
    </row>
    <row r="1629" spans="1:7" x14ac:dyDescent="0.35">
      <c r="A1629" s="353" t="s">
        <v>2213</v>
      </c>
      <c r="B1629" s="361">
        <v>0.89</v>
      </c>
      <c r="C1629" s="354"/>
      <c r="D1629" s="354"/>
      <c r="E1629" s="355"/>
      <c r="F1629" s="353"/>
      <c r="G1629" s="353"/>
    </row>
    <row r="1630" spans="1:7" x14ac:dyDescent="0.35">
      <c r="A1630" s="353" t="s">
        <v>2213</v>
      </c>
      <c r="B1630" s="361">
        <v>0.89</v>
      </c>
      <c r="C1630" s="354"/>
      <c r="D1630" s="354"/>
      <c r="E1630" s="355"/>
      <c r="F1630" s="353"/>
      <c r="G1630" s="353"/>
    </row>
    <row r="1631" spans="1:7" x14ac:dyDescent="0.35">
      <c r="A1631" s="353" t="s">
        <v>2213</v>
      </c>
      <c r="B1631" s="361">
        <v>0.89</v>
      </c>
      <c r="C1631" s="354"/>
      <c r="D1631" s="354"/>
      <c r="E1631" s="355"/>
      <c r="F1631" s="353"/>
      <c r="G1631" s="353"/>
    </row>
    <row r="1632" spans="1:7" x14ac:dyDescent="0.35">
      <c r="A1632" s="353" t="s">
        <v>2213</v>
      </c>
      <c r="B1632" s="361">
        <v>0.89</v>
      </c>
      <c r="C1632" s="354"/>
      <c r="D1632" s="354"/>
      <c r="E1632" s="355"/>
      <c r="F1632" s="353"/>
      <c r="G1632" s="353"/>
    </row>
    <row r="1633" spans="1:7" x14ac:dyDescent="0.35">
      <c r="A1633" s="353" t="s">
        <v>2213</v>
      </c>
      <c r="B1633" s="361">
        <v>0.89</v>
      </c>
      <c r="C1633" s="354"/>
      <c r="D1633" s="354"/>
      <c r="E1633" s="355"/>
      <c r="F1633" s="353"/>
      <c r="G1633" s="353"/>
    </row>
    <row r="1634" spans="1:7" x14ac:dyDescent="0.35">
      <c r="A1634" s="353" t="s">
        <v>2213</v>
      </c>
      <c r="B1634" s="361">
        <v>0.89</v>
      </c>
      <c r="C1634" s="354"/>
      <c r="D1634" s="354"/>
      <c r="E1634" s="355"/>
      <c r="F1634" s="353"/>
      <c r="G1634" s="353"/>
    </row>
    <row r="1635" spans="1:7" x14ac:dyDescent="0.35">
      <c r="A1635" s="353" t="s">
        <v>2213</v>
      </c>
      <c r="B1635" s="361">
        <v>0.89</v>
      </c>
      <c r="C1635" s="354"/>
      <c r="D1635" s="354"/>
      <c r="E1635" s="355"/>
      <c r="F1635" s="353"/>
      <c r="G1635" s="353"/>
    </row>
    <row r="1636" spans="1:7" x14ac:dyDescent="0.35">
      <c r="A1636" s="353" t="s">
        <v>2214</v>
      </c>
      <c r="B1636" s="361">
        <v>0.89</v>
      </c>
      <c r="C1636" s="354"/>
      <c r="D1636" s="354"/>
      <c r="E1636" s="355"/>
      <c r="F1636" s="353"/>
      <c r="G1636" s="353"/>
    </row>
    <row r="1637" spans="1:7" x14ac:dyDescent="0.35">
      <c r="A1637" s="353" t="s">
        <v>2214</v>
      </c>
      <c r="B1637" s="361">
        <v>0.89</v>
      </c>
      <c r="C1637" s="354"/>
      <c r="D1637" s="354"/>
      <c r="E1637" s="355"/>
      <c r="F1637" s="353"/>
      <c r="G1637" s="353"/>
    </row>
    <row r="1638" spans="1:7" x14ac:dyDescent="0.35">
      <c r="A1638" s="353" t="s">
        <v>2214</v>
      </c>
      <c r="B1638" s="361">
        <v>0.89</v>
      </c>
      <c r="C1638" s="354"/>
      <c r="D1638" s="354"/>
      <c r="E1638" s="355"/>
      <c r="F1638" s="353"/>
      <c r="G1638" s="353"/>
    </row>
    <row r="1639" spans="1:7" x14ac:dyDescent="0.35">
      <c r="A1639" s="353" t="s">
        <v>2214</v>
      </c>
      <c r="B1639" s="361">
        <v>0.89</v>
      </c>
      <c r="C1639" s="354"/>
      <c r="D1639" s="354"/>
      <c r="E1639" s="355"/>
      <c r="F1639" s="353"/>
      <c r="G1639" s="353"/>
    </row>
    <row r="1640" spans="1:7" x14ac:dyDescent="0.35">
      <c r="A1640" s="353" t="s">
        <v>2214</v>
      </c>
      <c r="B1640" s="361">
        <v>0.89</v>
      </c>
      <c r="C1640" s="354"/>
      <c r="D1640" s="354"/>
      <c r="E1640" s="355"/>
      <c r="F1640" s="353"/>
      <c r="G1640" s="353"/>
    </row>
    <row r="1641" spans="1:7" x14ac:dyDescent="0.35">
      <c r="A1641" s="353" t="s">
        <v>2214</v>
      </c>
      <c r="B1641" s="361">
        <v>0.89</v>
      </c>
      <c r="C1641" s="354"/>
      <c r="D1641" s="354"/>
      <c r="E1641" s="355"/>
      <c r="F1641" s="353"/>
      <c r="G1641" s="353"/>
    </row>
    <row r="1642" spans="1:7" x14ac:dyDescent="0.35">
      <c r="A1642" s="353" t="s">
        <v>2214</v>
      </c>
      <c r="B1642" s="361">
        <v>0.89</v>
      </c>
      <c r="C1642" s="354"/>
      <c r="D1642" s="354"/>
      <c r="E1642" s="355"/>
      <c r="F1642" s="353"/>
      <c r="G1642" s="353"/>
    </row>
    <row r="1643" spans="1:7" x14ac:dyDescent="0.35">
      <c r="A1643" s="353" t="s">
        <v>2215</v>
      </c>
      <c r="B1643" s="361">
        <v>0.89</v>
      </c>
      <c r="C1643" s="354"/>
      <c r="D1643" s="354"/>
      <c r="E1643" s="355"/>
      <c r="F1643" s="353"/>
      <c r="G1643" s="353"/>
    </row>
    <row r="1644" spans="1:7" x14ac:dyDescent="0.35">
      <c r="A1644" s="353" t="s">
        <v>2215</v>
      </c>
      <c r="B1644" s="361">
        <v>0.89</v>
      </c>
      <c r="C1644" s="354"/>
      <c r="D1644" s="354"/>
      <c r="E1644" s="355"/>
      <c r="F1644" s="353"/>
      <c r="G1644" s="353"/>
    </row>
    <row r="1645" spans="1:7" x14ac:dyDescent="0.35">
      <c r="A1645" s="353" t="s">
        <v>2215</v>
      </c>
      <c r="B1645" s="361">
        <v>0.89</v>
      </c>
      <c r="C1645" s="354"/>
      <c r="D1645" s="354"/>
      <c r="E1645" s="355"/>
      <c r="F1645" s="353"/>
      <c r="G1645" s="353"/>
    </row>
    <row r="1646" spans="1:7" x14ac:dyDescent="0.35">
      <c r="A1646" s="353" t="s">
        <v>2215</v>
      </c>
      <c r="B1646" s="361">
        <v>0.89</v>
      </c>
      <c r="C1646" s="354"/>
      <c r="D1646" s="354"/>
      <c r="E1646" s="355"/>
      <c r="F1646" s="353"/>
      <c r="G1646" s="353"/>
    </row>
    <row r="1647" spans="1:7" x14ac:dyDescent="0.35">
      <c r="A1647" s="353" t="s">
        <v>2215</v>
      </c>
      <c r="B1647" s="361">
        <v>0.89</v>
      </c>
      <c r="C1647" s="354"/>
      <c r="D1647" s="354"/>
      <c r="E1647" s="355"/>
      <c r="F1647" s="353"/>
      <c r="G1647" s="353"/>
    </row>
    <row r="1648" spans="1:7" x14ac:dyDescent="0.35">
      <c r="A1648" s="353" t="s">
        <v>2215</v>
      </c>
      <c r="B1648" s="361">
        <v>0.89</v>
      </c>
      <c r="C1648" s="354"/>
      <c r="D1648" s="354"/>
      <c r="E1648" s="355"/>
      <c r="F1648" s="353"/>
      <c r="G1648" s="353"/>
    </row>
    <row r="1649" spans="1:7" x14ac:dyDescent="0.35">
      <c r="A1649" s="353" t="s">
        <v>2215</v>
      </c>
      <c r="B1649" s="361">
        <v>0.89</v>
      </c>
      <c r="C1649" s="354"/>
      <c r="D1649" s="354"/>
      <c r="E1649" s="355"/>
      <c r="F1649" s="353"/>
      <c r="G1649" s="353"/>
    </row>
    <row r="1650" spans="1:7" x14ac:dyDescent="0.35">
      <c r="A1650" s="353" t="s">
        <v>2216</v>
      </c>
      <c r="B1650" s="361">
        <v>0.89</v>
      </c>
      <c r="C1650" s="354"/>
      <c r="D1650" s="354"/>
      <c r="E1650" s="355"/>
      <c r="F1650" s="353"/>
      <c r="G1650" s="353"/>
    </row>
    <row r="1651" spans="1:7" x14ac:dyDescent="0.35">
      <c r="A1651" s="353" t="s">
        <v>2216</v>
      </c>
      <c r="B1651" s="361">
        <v>0.89</v>
      </c>
      <c r="C1651" s="354"/>
      <c r="D1651" s="354"/>
      <c r="E1651" s="355"/>
      <c r="F1651" s="353"/>
      <c r="G1651" s="353"/>
    </row>
    <row r="1652" spans="1:7" x14ac:dyDescent="0.35">
      <c r="A1652" s="353" t="s">
        <v>2216</v>
      </c>
      <c r="B1652" s="361">
        <v>0.89</v>
      </c>
      <c r="C1652" s="354"/>
      <c r="D1652" s="354"/>
      <c r="E1652" s="355"/>
      <c r="F1652" s="353"/>
      <c r="G1652" s="353"/>
    </row>
    <row r="1653" spans="1:7" x14ac:dyDescent="0.35">
      <c r="A1653" s="353" t="s">
        <v>2216</v>
      </c>
      <c r="B1653" s="361">
        <v>0.89</v>
      </c>
      <c r="C1653" s="354"/>
      <c r="D1653" s="354"/>
      <c r="E1653" s="355"/>
      <c r="F1653" s="353"/>
      <c r="G1653" s="353"/>
    </row>
    <row r="1654" spans="1:7" x14ac:dyDescent="0.35">
      <c r="A1654" s="353" t="s">
        <v>2216</v>
      </c>
      <c r="B1654" s="361">
        <v>0.89</v>
      </c>
      <c r="C1654" s="354"/>
      <c r="D1654" s="354"/>
      <c r="E1654" s="355"/>
      <c r="F1654" s="353"/>
      <c r="G1654" s="353"/>
    </row>
    <row r="1655" spans="1:7" x14ac:dyDescent="0.35">
      <c r="A1655" s="353" t="s">
        <v>2216</v>
      </c>
      <c r="B1655" s="361">
        <v>0.89</v>
      </c>
      <c r="C1655" s="354"/>
      <c r="D1655" s="354"/>
      <c r="E1655" s="355"/>
      <c r="F1655" s="353"/>
      <c r="G1655" s="353"/>
    </row>
    <row r="1656" spans="1:7" x14ac:dyDescent="0.35">
      <c r="A1656" s="353" t="s">
        <v>2217</v>
      </c>
      <c r="B1656" s="361">
        <v>1.35</v>
      </c>
      <c r="C1656" s="354"/>
      <c r="D1656" s="354"/>
      <c r="E1656" s="355"/>
      <c r="F1656" s="353"/>
      <c r="G1656" s="353"/>
    </row>
    <row r="1657" spans="1:7" x14ac:dyDescent="0.35">
      <c r="A1657" s="353" t="s">
        <v>2217</v>
      </c>
      <c r="B1657" s="361">
        <v>1.35</v>
      </c>
      <c r="C1657" s="354"/>
      <c r="D1657" s="354"/>
      <c r="E1657" s="355"/>
      <c r="F1657" s="353"/>
      <c r="G1657" s="353"/>
    </row>
    <row r="1658" spans="1:7" x14ac:dyDescent="0.35">
      <c r="A1658" s="353" t="s">
        <v>2217</v>
      </c>
      <c r="B1658" s="361">
        <v>1.35</v>
      </c>
      <c r="C1658" s="354"/>
      <c r="D1658" s="354"/>
      <c r="E1658" s="355"/>
      <c r="F1658" s="353"/>
      <c r="G1658" s="353"/>
    </row>
    <row r="1659" spans="1:7" x14ac:dyDescent="0.35">
      <c r="A1659" s="353" t="s">
        <v>2217</v>
      </c>
      <c r="B1659" s="361">
        <v>1.35</v>
      </c>
      <c r="C1659" s="354"/>
      <c r="D1659" s="354"/>
      <c r="E1659" s="355"/>
      <c r="F1659" s="353"/>
      <c r="G1659" s="353"/>
    </row>
    <row r="1660" spans="1:7" x14ac:dyDescent="0.35">
      <c r="A1660" s="353" t="s">
        <v>2217</v>
      </c>
      <c r="B1660" s="361">
        <v>1.35</v>
      </c>
      <c r="C1660" s="354"/>
      <c r="D1660" s="354"/>
      <c r="E1660" s="355"/>
      <c r="F1660" s="353"/>
      <c r="G1660" s="353"/>
    </row>
    <row r="1661" spans="1:7" x14ac:dyDescent="0.35">
      <c r="A1661" s="353" t="s">
        <v>2217</v>
      </c>
      <c r="B1661" s="361">
        <v>1.35</v>
      </c>
      <c r="C1661" s="354"/>
      <c r="D1661" s="354"/>
      <c r="E1661" s="355"/>
      <c r="F1661" s="353"/>
      <c r="G1661" s="353"/>
    </row>
    <row r="1662" spans="1:7" x14ac:dyDescent="0.35">
      <c r="A1662" s="353" t="s">
        <v>2217</v>
      </c>
      <c r="B1662" s="361">
        <v>1.35</v>
      </c>
      <c r="C1662" s="354"/>
      <c r="D1662" s="354"/>
      <c r="E1662" s="355"/>
      <c r="F1662" s="353"/>
      <c r="G1662" s="353"/>
    </row>
    <row r="1663" spans="1:7" x14ac:dyDescent="0.35">
      <c r="A1663" s="353" t="s">
        <v>2218</v>
      </c>
      <c r="B1663" s="361">
        <v>2.16</v>
      </c>
      <c r="C1663" s="354"/>
      <c r="D1663" s="354"/>
      <c r="E1663" s="355"/>
      <c r="F1663" s="353"/>
      <c r="G1663" s="353"/>
    </row>
    <row r="1664" spans="1:7" x14ac:dyDescent="0.35">
      <c r="A1664" s="353" t="s">
        <v>2218</v>
      </c>
      <c r="B1664" s="361">
        <v>2.16</v>
      </c>
      <c r="C1664" s="354"/>
      <c r="D1664" s="354"/>
      <c r="E1664" s="355"/>
      <c r="F1664" s="353"/>
      <c r="G1664" s="353"/>
    </row>
    <row r="1665" spans="1:7" x14ac:dyDescent="0.35">
      <c r="A1665" s="353" t="s">
        <v>2218</v>
      </c>
      <c r="B1665" s="361">
        <v>2.16</v>
      </c>
      <c r="C1665" s="354"/>
      <c r="D1665" s="354"/>
      <c r="E1665" s="355"/>
      <c r="F1665" s="353"/>
      <c r="G1665" s="353"/>
    </row>
    <row r="1666" spans="1:7" x14ac:dyDescent="0.35">
      <c r="A1666" s="353" t="s">
        <v>2218</v>
      </c>
      <c r="B1666" s="361">
        <v>2.16</v>
      </c>
      <c r="C1666" s="354"/>
      <c r="D1666" s="354"/>
      <c r="E1666" s="355"/>
      <c r="F1666" s="353"/>
      <c r="G1666" s="353"/>
    </row>
    <row r="1667" spans="1:7" x14ac:dyDescent="0.35">
      <c r="A1667" s="353" t="s">
        <v>2218</v>
      </c>
      <c r="B1667" s="361">
        <v>2.16</v>
      </c>
      <c r="C1667" s="354"/>
      <c r="D1667" s="354"/>
      <c r="E1667" s="355"/>
      <c r="F1667" s="353"/>
      <c r="G1667" s="353"/>
    </row>
    <row r="1668" spans="1:7" x14ac:dyDescent="0.35">
      <c r="A1668" s="353" t="s">
        <v>2218</v>
      </c>
      <c r="B1668" s="361">
        <v>2.16</v>
      </c>
      <c r="C1668" s="354"/>
      <c r="D1668" s="354"/>
      <c r="E1668" s="355"/>
      <c r="F1668" s="353"/>
      <c r="G1668" s="353"/>
    </row>
    <row r="1669" spans="1:7" x14ac:dyDescent="0.35">
      <c r="A1669" s="353" t="s">
        <v>2218</v>
      </c>
      <c r="B1669" s="361">
        <v>2.16</v>
      </c>
      <c r="C1669" s="354"/>
      <c r="D1669" s="354"/>
      <c r="E1669" s="355"/>
      <c r="F1669" s="353"/>
      <c r="G1669" s="353"/>
    </row>
    <row r="1670" spans="1:7" x14ac:dyDescent="0.35">
      <c r="A1670" s="353" t="s">
        <v>2219</v>
      </c>
      <c r="B1670" s="361">
        <v>2.16</v>
      </c>
      <c r="C1670" s="354"/>
      <c r="D1670" s="354"/>
      <c r="E1670" s="355"/>
      <c r="F1670" s="353"/>
      <c r="G1670" s="353"/>
    </row>
    <row r="1671" spans="1:7" x14ac:dyDescent="0.35">
      <c r="A1671" s="353" t="s">
        <v>2219</v>
      </c>
      <c r="B1671" s="361">
        <v>2.16</v>
      </c>
      <c r="C1671" s="354"/>
      <c r="D1671" s="354"/>
      <c r="E1671" s="355"/>
      <c r="F1671" s="353"/>
      <c r="G1671" s="353"/>
    </row>
    <row r="1672" spans="1:7" x14ac:dyDescent="0.35">
      <c r="A1672" s="353" t="s">
        <v>2219</v>
      </c>
      <c r="B1672" s="361">
        <v>2.16</v>
      </c>
      <c r="C1672" s="354"/>
      <c r="D1672" s="354"/>
      <c r="E1672" s="355"/>
      <c r="F1672" s="353"/>
      <c r="G1672" s="353"/>
    </row>
    <row r="1673" spans="1:7" x14ac:dyDescent="0.35">
      <c r="A1673" s="353" t="s">
        <v>2219</v>
      </c>
      <c r="B1673" s="361">
        <v>2.16</v>
      </c>
      <c r="C1673" s="354"/>
      <c r="D1673" s="354"/>
      <c r="E1673" s="355"/>
      <c r="F1673" s="353"/>
      <c r="G1673" s="353"/>
    </row>
    <row r="1674" spans="1:7" x14ac:dyDescent="0.35">
      <c r="A1674" s="353" t="s">
        <v>2219</v>
      </c>
      <c r="B1674" s="361">
        <v>2.16</v>
      </c>
      <c r="C1674" s="354"/>
      <c r="D1674" s="354"/>
      <c r="E1674" s="355"/>
      <c r="F1674" s="353"/>
      <c r="G1674" s="353"/>
    </row>
    <row r="1675" spans="1:7" x14ac:dyDescent="0.35">
      <c r="A1675" s="353" t="s">
        <v>2219</v>
      </c>
      <c r="B1675" s="361">
        <v>2.16</v>
      </c>
      <c r="C1675" s="354"/>
      <c r="D1675" s="354"/>
      <c r="E1675" s="355"/>
      <c r="F1675" s="353"/>
      <c r="G1675" s="353"/>
    </row>
    <row r="1676" spans="1:7" x14ac:dyDescent="0.35">
      <c r="A1676" s="353" t="s">
        <v>2219</v>
      </c>
      <c r="B1676" s="361">
        <v>2.16</v>
      </c>
      <c r="C1676" s="354"/>
      <c r="D1676" s="354"/>
      <c r="E1676" s="355"/>
      <c r="F1676" s="353"/>
      <c r="G1676" s="353"/>
    </row>
    <row r="1677" spans="1:7" x14ac:dyDescent="0.35">
      <c r="A1677" s="353" t="s">
        <v>2220</v>
      </c>
      <c r="B1677" s="361">
        <v>3.17</v>
      </c>
      <c r="C1677" s="354"/>
      <c r="D1677" s="354"/>
      <c r="E1677" s="355"/>
      <c r="F1677" s="353"/>
      <c r="G1677" s="353"/>
    </row>
    <row r="1678" spans="1:7" x14ac:dyDescent="0.35">
      <c r="A1678" s="353" t="s">
        <v>2220</v>
      </c>
      <c r="B1678" s="361">
        <v>3.17</v>
      </c>
      <c r="C1678" s="354"/>
      <c r="D1678" s="354"/>
      <c r="E1678" s="355"/>
      <c r="F1678" s="353"/>
      <c r="G1678" s="353"/>
    </row>
    <row r="1679" spans="1:7" x14ac:dyDescent="0.35">
      <c r="A1679" s="353" t="s">
        <v>2220</v>
      </c>
      <c r="B1679" s="361">
        <v>3.17</v>
      </c>
      <c r="C1679" s="354"/>
      <c r="D1679" s="354"/>
      <c r="E1679" s="355"/>
      <c r="F1679" s="353"/>
      <c r="G1679" s="353"/>
    </row>
    <row r="1680" spans="1:7" x14ac:dyDescent="0.35">
      <c r="A1680" s="353" t="s">
        <v>2220</v>
      </c>
      <c r="B1680" s="361">
        <v>3.17</v>
      </c>
      <c r="C1680" s="354"/>
      <c r="D1680" s="354"/>
      <c r="E1680" s="355"/>
      <c r="F1680" s="353"/>
      <c r="G1680" s="353"/>
    </row>
    <row r="1681" spans="1:7" x14ac:dyDescent="0.35">
      <c r="A1681" s="353" t="s">
        <v>2220</v>
      </c>
      <c r="B1681" s="361">
        <v>3.17</v>
      </c>
      <c r="C1681" s="354"/>
      <c r="D1681" s="354"/>
      <c r="E1681" s="355"/>
      <c r="F1681" s="353"/>
      <c r="G1681" s="353"/>
    </row>
    <row r="1682" spans="1:7" x14ac:dyDescent="0.35">
      <c r="A1682" s="353" t="s">
        <v>2220</v>
      </c>
      <c r="B1682" s="361">
        <v>3.17</v>
      </c>
      <c r="C1682" s="354"/>
      <c r="D1682" s="354"/>
      <c r="E1682" s="355"/>
      <c r="F1682" s="353"/>
      <c r="G1682" s="353"/>
    </row>
    <row r="1683" spans="1:7" x14ac:dyDescent="0.35">
      <c r="A1683" s="353" t="s">
        <v>2220</v>
      </c>
      <c r="B1683" s="361">
        <v>3.17</v>
      </c>
      <c r="C1683" s="354"/>
      <c r="D1683" s="354"/>
      <c r="E1683" s="355"/>
      <c r="F1683" s="353"/>
      <c r="G1683" s="353"/>
    </row>
    <row r="1684" spans="1:7" x14ac:dyDescent="0.35">
      <c r="A1684" s="353" t="s">
        <v>2221</v>
      </c>
      <c r="B1684" s="361">
        <v>3.81</v>
      </c>
      <c r="C1684" s="354"/>
      <c r="D1684" s="354"/>
      <c r="E1684" s="355"/>
      <c r="F1684" s="353"/>
      <c r="G1684" s="353"/>
    </row>
    <row r="1685" spans="1:7" x14ac:dyDescent="0.35">
      <c r="A1685" s="353" t="s">
        <v>2221</v>
      </c>
      <c r="B1685" s="361">
        <v>3.81</v>
      </c>
      <c r="C1685" s="354"/>
      <c r="D1685" s="354"/>
      <c r="E1685" s="355"/>
      <c r="F1685" s="353"/>
      <c r="G1685" s="353"/>
    </row>
    <row r="1686" spans="1:7" x14ac:dyDescent="0.35">
      <c r="A1686" s="353" t="s">
        <v>2221</v>
      </c>
      <c r="B1686" s="361">
        <v>3.81</v>
      </c>
      <c r="C1686" s="354"/>
      <c r="D1686" s="354"/>
      <c r="E1686" s="355"/>
      <c r="F1686" s="353"/>
      <c r="G1686" s="353"/>
    </row>
    <row r="1687" spans="1:7" x14ac:dyDescent="0.35">
      <c r="A1687" s="353" t="s">
        <v>2221</v>
      </c>
      <c r="B1687" s="361">
        <v>3.81</v>
      </c>
      <c r="C1687" s="354"/>
      <c r="D1687" s="354"/>
      <c r="E1687" s="355"/>
      <c r="F1687" s="353"/>
      <c r="G1687" s="353"/>
    </row>
    <row r="1688" spans="1:7" x14ac:dyDescent="0.35">
      <c r="A1688" s="353" t="s">
        <v>2221</v>
      </c>
      <c r="B1688" s="361">
        <v>3.81</v>
      </c>
      <c r="C1688" s="354"/>
      <c r="D1688" s="354"/>
      <c r="E1688" s="355"/>
      <c r="F1688" s="353"/>
      <c r="G1688" s="353"/>
    </row>
    <row r="1689" spans="1:7" x14ac:dyDescent="0.35">
      <c r="A1689" s="353" t="s">
        <v>2221</v>
      </c>
      <c r="B1689" s="361">
        <v>3.81</v>
      </c>
      <c r="C1689" s="354"/>
      <c r="D1689" s="354"/>
      <c r="E1689" s="355"/>
      <c r="F1689" s="353"/>
      <c r="G1689" s="353"/>
    </row>
    <row r="1690" spans="1:7" x14ac:dyDescent="0.35">
      <c r="A1690" s="353" t="s">
        <v>2221</v>
      </c>
      <c r="B1690" s="361">
        <v>3.81</v>
      </c>
      <c r="C1690" s="354"/>
      <c r="D1690" s="354"/>
      <c r="E1690" s="355"/>
      <c r="F1690" s="353"/>
      <c r="G1690" s="353"/>
    </row>
    <row r="1691" spans="1:7" x14ac:dyDescent="0.35">
      <c r="A1691" s="353" t="s">
        <v>2222</v>
      </c>
      <c r="B1691" s="361">
        <v>2.16</v>
      </c>
      <c r="C1691" s="354"/>
      <c r="D1691" s="354"/>
      <c r="E1691" s="355"/>
      <c r="F1691" s="353"/>
      <c r="G1691" s="353"/>
    </row>
    <row r="1692" spans="1:7" x14ac:dyDescent="0.35">
      <c r="A1692" s="353" t="s">
        <v>2222</v>
      </c>
      <c r="B1692" s="361">
        <v>2.16</v>
      </c>
      <c r="C1692" s="354"/>
      <c r="D1692" s="354"/>
      <c r="E1692" s="355"/>
      <c r="F1692" s="353"/>
      <c r="G1692" s="353"/>
    </row>
    <row r="1693" spans="1:7" x14ac:dyDescent="0.35">
      <c r="A1693" s="353" t="s">
        <v>2222</v>
      </c>
      <c r="B1693" s="361">
        <v>2.16</v>
      </c>
      <c r="C1693" s="354"/>
      <c r="D1693" s="354"/>
      <c r="E1693" s="355"/>
      <c r="F1693" s="353"/>
      <c r="G1693" s="353"/>
    </row>
    <row r="1694" spans="1:7" x14ac:dyDescent="0.35">
      <c r="A1694" s="353" t="s">
        <v>2222</v>
      </c>
      <c r="B1694" s="361">
        <v>2.16</v>
      </c>
      <c r="C1694" s="354"/>
      <c r="D1694" s="354"/>
      <c r="E1694" s="355"/>
      <c r="F1694" s="353"/>
      <c r="G1694" s="353"/>
    </row>
    <row r="1695" spans="1:7" x14ac:dyDescent="0.35">
      <c r="A1695" s="353" t="s">
        <v>2222</v>
      </c>
      <c r="B1695" s="361">
        <v>2.16</v>
      </c>
      <c r="C1695" s="354"/>
      <c r="D1695" s="354"/>
      <c r="E1695" s="355"/>
      <c r="F1695" s="353"/>
      <c r="G1695" s="353"/>
    </row>
    <row r="1696" spans="1:7" x14ac:dyDescent="0.35">
      <c r="A1696" s="353" t="s">
        <v>2222</v>
      </c>
      <c r="B1696" s="361">
        <v>2.16</v>
      </c>
      <c r="C1696" s="354"/>
      <c r="D1696" s="354"/>
      <c r="E1696" s="355"/>
      <c r="F1696" s="353"/>
      <c r="G1696" s="353"/>
    </row>
    <row r="1697" spans="1:7" x14ac:dyDescent="0.35">
      <c r="A1697" s="353" t="s">
        <v>2222</v>
      </c>
      <c r="B1697" s="361">
        <v>2.16</v>
      </c>
      <c r="C1697" s="354"/>
      <c r="D1697" s="354"/>
      <c r="E1697" s="355"/>
      <c r="F1697" s="353"/>
      <c r="G1697" s="353"/>
    </row>
    <row r="1698" spans="1:7" x14ac:dyDescent="0.35">
      <c r="A1698" s="353" t="s">
        <v>2223</v>
      </c>
      <c r="B1698" s="361">
        <v>2.16</v>
      </c>
      <c r="C1698" s="354"/>
      <c r="D1698" s="354"/>
      <c r="E1698" s="355"/>
      <c r="F1698" s="353"/>
      <c r="G1698" s="353"/>
    </row>
    <row r="1699" spans="1:7" x14ac:dyDescent="0.35">
      <c r="A1699" s="353" t="s">
        <v>2223</v>
      </c>
      <c r="B1699" s="361">
        <v>2.16</v>
      </c>
      <c r="C1699" s="354"/>
      <c r="D1699" s="354"/>
      <c r="E1699" s="355"/>
      <c r="F1699" s="353"/>
      <c r="G1699" s="353"/>
    </row>
    <row r="1700" spans="1:7" x14ac:dyDescent="0.35">
      <c r="A1700" s="353" t="s">
        <v>2223</v>
      </c>
      <c r="B1700" s="361">
        <v>2.16</v>
      </c>
      <c r="C1700" s="354"/>
      <c r="D1700" s="354"/>
      <c r="E1700" s="355"/>
      <c r="F1700" s="353"/>
      <c r="G1700" s="353"/>
    </row>
    <row r="1701" spans="1:7" x14ac:dyDescent="0.35">
      <c r="A1701" s="353" t="s">
        <v>2223</v>
      </c>
      <c r="B1701" s="361">
        <v>2.16</v>
      </c>
      <c r="C1701" s="354"/>
      <c r="D1701" s="354"/>
      <c r="E1701" s="355"/>
      <c r="F1701" s="353"/>
      <c r="G1701" s="353"/>
    </row>
    <row r="1702" spans="1:7" x14ac:dyDescent="0.35">
      <c r="A1702" s="353" t="s">
        <v>2223</v>
      </c>
      <c r="B1702" s="361">
        <v>2.16</v>
      </c>
      <c r="C1702" s="354"/>
      <c r="D1702" s="354"/>
      <c r="E1702" s="355"/>
      <c r="F1702" s="353"/>
      <c r="G1702" s="353"/>
    </row>
    <row r="1703" spans="1:7" x14ac:dyDescent="0.35">
      <c r="A1703" s="353" t="s">
        <v>2223</v>
      </c>
      <c r="B1703" s="361">
        <v>2.16</v>
      </c>
      <c r="C1703" s="354"/>
      <c r="D1703" s="354"/>
      <c r="E1703" s="355"/>
      <c r="F1703" s="353"/>
      <c r="G1703" s="353"/>
    </row>
    <row r="1704" spans="1:7" x14ac:dyDescent="0.35">
      <c r="A1704" s="353" t="s">
        <v>2223</v>
      </c>
      <c r="B1704" s="361">
        <v>2.16</v>
      </c>
      <c r="C1704" s="354"/>
      <c r="D1704" s="354"/>
      <c r="E1704" s="355"/>
      <c r="F1704" s="353"/>
      <c r="G1704" s="353"/>
    </row>
    <row r="1705" spans="1:7" x14ac:dyDescent="0.35">
      <c r="A1705" s="353" t="s">
        <v>2224</v>
      </c>
      <c r="B1705" s="361">
        <v>2.16</v>
      </c>
      <c r="C1705" s="354"/>
      <c r="D1705" s="354"/>
      <c r="E1705" s="355"/>
      <c r="F1705" s="353"/>
      <c r="G1705" s="353"/>
    </row>
    <row r="1706" spans="1:7" x14ac:dyDescent="0.35">
      <c r="A1706" s="353" t="s">
        <v>2224</v>
      </c>
      <c r="B1706" s="361">
        <v>2.16</v>
      </c>
      <c r="C1706" s="354"/>
      <c r="D1706" s="354"/>
      <c r="E1706" s="355"/>
      <c r="F1706" s="353"/>
      <c r="G1706" s="353"/>
    </row>
    <row r="1707" spans="1:7" x14ac:dyDescent="0.35">
      <c r="A1707" s="353" t="s">
        <v>2224</v>
      </c>
      <c r="B1707" s="361">
        <v>2.16</v>
      </c>
      <c r="C1707" s="354"/>
      <c r="D1707" s="354"/>
      <c r="E1707" s="355"/>
      <c r="F1707" s="353"/>
      <c r="G1707" s="353"/>
    </row>
    <row r="1708" spans="1:7" x14ac:dyDescent="0.35">
      <c r="A1708" s="353" t="s">
        <v>2224</v>
      </c>
      <c r="B1708" s="361">
        <v>2.16</v>
      </c>
      <c r="C1708" s="354"/>
      <c r="D1708" s="354"/>
      <c r="E1708" s="355"/>
      <c r="F1708" s="353"/>
      <c r="G1708" s="353"/>
    </row>
    <row r="1709" spans="1:7" x14ac:dyDescent="0.35">
      <c r="A1709" s="353" t="s">
        <v>2224</v>
      </c>
      <c r="B1709" s="361">
        <v>2.16</v>
      </c>
      <c r="C1709" s="354"/>
      <c r="D1709" s="354"/>
      <c r="E1709" s="355"/>
      <c r="F1709" s="353"/>
      <c r="G1709" s="353"/>
    </row>
    <row r="1710" spans="1:7" x14ac:dyDescent="0.35">
      <c r="A1710" s="353" t="s">
        <v>2224</v>
      </c>
      <c r="B1710" s="361">
        <v>2.16</v>
      </c>
      <c r="C1710" s="354"/>
      <c r="D1710" s="354"/>
      <c r="E1710" s="355"/>
      <c r="F1710" s="353"/>
      <c r="G1710" s="353"/>
    </row>
    <row r="1711" spans="1:7" x14ac:dyDescent="0.35">
      <c r="A1711" s="353" t="s">
        <v>2224</v>
      </c>
      <c r="B1711" s="361">
        <v>2.16</v>
      </c>
      <c r="C1711" s="354"/>
      <c r="D1711" s="354"/>
      <c r="E1711" s="355"/>
      <c r="F1711" s="353"/>
      <c r="G1711" s="353"/>
    </row>
    <row r="1712" spans="1:7" x14ac:dyDescent="0.35">
      <c r="A1712" s="353" t="s">
        <v>2225</v>
      </c>
      <c r="B1712" s="361">
        <v>2.16</v>
      </c>
      <c r="C1712" s="354"/>
      <c r="D1712" s="354"/>
      <c r="E1712" s="355"/>
      <c r="F1712" s="353"/>
      <c r="G1712" s="353"/>
    </row>
    <row r="1713" spans="1:7" x14ac:dyDescent="0.35">
      <c r="A1713" s="353" t="s">
        <v>2225</v>
      </c>
      <c r="B1713" s="361">
        <v>2.16</v>
      </c>
      <c r="C1713" s="354"/>
      <c r="D1713" s="354"/>
      <c r="E1713" s="355"/>
      <c r="F1713" s="353"/>
      <c r="G1713" s="353"/>
    </row>
    <row r="1714" spans="1:7" x14ac:dyDescent="0.35">
      <c r="A1714" s="353" t="s">
        <v>2225</v>
      </c>
      <c r="B1714" s="361">
        <v>2.16</v>
      </c>
      <c r="C1714" s="354"/>
      <c r="D1714" s="354"/>
      <c r="E1714" s="355"/>
      <c r="F1714" s="353"/>
      <c r="G1714" s="353"/>
    </row>
    <row r="1715" spans="1:7" x14ac:dyDescent="0.35">
      <c r="A1715" s="353" t="s">
        <v>2225</v>
      </c>
      <c r="B1715" s="361">
        <v>2.16</v>
      </c>
      <c r="C1715" s="354"/>
      <c r="D1715" s="354"/>
      <c r="E1715" s="355"/>
      <c r="F1715" s="353"/>
      <c r="G1715" s="353"/>
    </row>
    <row r="1716" spans="1:7" x14ac:dyDescent="0.35">
      <c r="A1716" s="353" t="s">
        <v>2225</v>
      </c>
      <c r="B1716" s="361">
        <v>2.16</v>
      </c>
      <c r="C1716" s="354"/>
      <c r="D1716" s="354"/>
      <c r="E1716" s="355"/>
      <c r="F1716" s="353"/>
      <c r="G1716" s="353"/>
    </row>
    <row r="1717" spans="1:7" x14ac:dyDescent="0.35">
      <c r="A1717" s="353" t="s">
        <v>2225</v>
      </c>
      <c r="B1717" s="361">
        <v>2.16</v>
      </c>
      <c r="C1717" s="354"/>
      <c r="D1717" s="354"/>
      <c r="E1717" s="355"/>
      <c r="F1717" s="353"/>
      <c r="G1717" s="353"/>
    </row>
    <row r="1718" spans="1:7" x14ac:dyDescent="0.35">
      <c r="A1718" s="353" t="s">
        <v>2226</v>
      </c>
      <c r="B1718" s="361">
        <v>0.89</v>
      </c>
      <c r="C1718" s="354"/>
      <c r="D1718" s="354"/>
      <c r="E1718" s="355"/>
      <c r="F1718" s="353"/>
      <c r="G1718" s="353"/>
    </row>
    <row r="1719" spans="1:7" x14ac:dyDescent="0.35">
      <c r="A1719" s="353" t="s">
        <v>2226</v>
      </c>
      <c r="B1719" s="361">
        <v>0.89</v>
      </c>
      <c r="C1719" s="354"/>
      <c r="D1719" s="354"/>
      <c r="E1719" s="355"/>
      <c r="F1719" s="353"/>
      <c r="G1719" s="353"/>
    </row>
    <row r="1720" spans="1:7" x14ac:dyDescent="0.35">
      <c r="A1720" s="353" t="s">
        <v>2226</v>
      </c>
      <c r="B1720" s="361">
        <v>0.89</v>
      </c>
      <c r="C1720" s="354"/>
      <c r="D1720" s="354"/>
      <c r="E1720" s="355"/>
      <c r="F1720" s="353"/>
      <c r="G1720" s="353"/>
    </row>
    <row r="1721" spans="1:7" x14ac:dyDescent="0.35">
      <c r="A1721" s="353" t="s">
        <v>2226</v>
      </c>
      <c r="B1721" s="361">
        <v>0.89</v>
      </c>
      <c r="C1721" s="354"/>
      <c r="D1721" s="354"/>
      <c r="E1721" s="355"/>
      <c r="F1721" s="353"/>
      <c r="G1721" s="353"/>
    </row>
    <row r="1722" spans="1:7" x14ac:dyDescent="0.35">
      <c r="A1722" s="353" t="s">
        <v>2226</v>
      </c>
      <c r="B1722" s="361">
        <v>0.89</v>
      </c>
      <c r="C1722" s="354"/>
      <c r="D1722" s="354"/>
      <c r="E1722" s="355"/>
      <c r="F1722" s="353"/>
      <c r="G1722" s="353"/>
    </row>
    <row r="1723" spans="1:7" x14ac:dyDescent="0.35">
      <c r="A1723" s="353" t="s">
        <v>2226</v>
      </c>
      <c r="B1723" s="361">
        <v>0.89</v>
      </c>
      <c r="C1723" s="354"/>
      <c r="D1723" s="354"/>
      <c r="E1723" s="355"/>
      <c r="F1723" s="353"/>
      <c r="G1723" s="353"/>
    </row>
    <row r="1724" spans="1:7" x14ac:dyDescent="0.35">
      <c r="A1724" s="353" t="s">
        <v>2226</v>
      </c>
      <c r="B1724" s="361">
        <v>0.89</v>
      </c>
      <c r="C1724" s="354"/>
      <c r="D1724" s="354"/>
      <c r="E1724" s="355"/>
      <c r="F1724" s="353"/>
      <c r="G1724" s="353"/>
    </row>
    <row r="1725" spans="1:7" x14ac:dyDescent="0.35">
      <c r="A1725" s="353" t="s">
        <v>2227</v>
      </c>
      <c r="B1725" s="361">
        <v>2.16</v>
      </c>
      <c r="C1725" s="354"/>
      <c r="D1725" s="354"/>
      <c r="E1725" s="355"/>
      <c r="F1725" s="353"/>
      <c r="G1725" s="353"/>
    </row>
    <row r="1726" spans="1:7" x14ac:dyDescent="0.35">
      <c r="A1726" s="353" t="s">
        <v>2227</v>
      </c>
      <c r="B1726" s="361">
        <v>2.16</v>
      </c>
      <c r="C1726" s="354"/>
      <c r="D1726" s="354"/>
      <c r="E1726" s="355"/>
      <c r="F1726" s="353"/>
      <c r="G1726" s="353"/>
    </row>
    <row r="1727" spans="1:7" x14ac:dyDescent="0.35">
      <c r="A1727" s="353" t="s">
        <v>2227</v>
      </c>
      <c r="B1727" s="361">
        <v>2.16</v>
      </c>
      <c r="C1727" s="354"/>
      <c r="D1727" s="354"/>
      <c r="E1727" s="355"/>
      <c r="F1727" s="353"/>
      <c r="G1727" s="353"/>
    </row>
    <row r="1728" spans="1:7" x14ac:dyDescent="0.35">
      <c r="A1728" s="353" t="s">
        <v>2227</v>
      </c>
      <c r="B1728" s="361">
        <v>2.16</v>
      </c>
      <c r="C1728" s="354"/>
      <c r="D1728" s="354"/>
      <c r="E1728" s="355"/>
      <c r="F1728" s="353"/>
      <c r="G1728" s="353"/>
    </row>
    <row r="1729" spans="1:7" x14ac:dyDescent="0.35">
      <c r="A1729" s="353" t="s">
        <v>2227</v>
      </c>
      <c r="B1729" s="361">
        <v>2.16</v>
      </c>
      <c r="C1729" s="354"/>
      <c r="D1729" s="354"/>
      <c r="E1729" s="355"/>
      <c r="F1729" s="353"/>
      <c r="G1729" s="353"/>
    </row>
    <row r="1730" spans="1:7" x14ac:dyDescent="0.35">
      <c r="A1730" s="353" t="s">
        <v>2227</v>
      </c>
      <c r="B1730" s="361">
        <v>2.16</v>
      </c>
      <c r="C1730" s="354"/>
      <c r="D1730" s="354"/>
      <c r="E1730" s="355"/>
      <c r="F1730" s="353"/>
      <c r="G1730" s="353"/>
    </row>
    <row r="1731" spans="1:7" x14ac:dyDescent="0.35">
      <c r="A1731" s="353" t="s">
        <v>2227</v>
      </c>
      <c r="B1731" s="361">
        <v>2.16</v>
      </c>
      <c r="C1731" s="354"/>
      <c r="D1731" s="354"/>
      <c r="E1731" s="355"/>
      <c r="F1731" s="353"/>
      <c r="G1731" s="353"/>
    </row>
    <row r="1732" spans="1:7" x14ac:dyDescent="0.35">
      <c r="A1732" s="353" t="s">
        <v>2228</v>
      </c>
      <c r="B1732" s="361">
        <v>0.89</v>
      </c>
      <c r="C1732" s="354"/>
      <c r="D1732" s="354"/>
      <c r="E1732" s="355"/>
      <c r="F1732" s="353"/>
      <c r="G1732" s="353"/>
    </row>
    <row r="1733" spans="1:7" x14ac:dyDescent="0.35">
      <c r="A1733" s="353" t="s">
        <v>2228</v>
      </c>
      <c r="B1733" s="361">
        <v>0.89</v>
      </c>
      <c r="C1733" s="354"/>
      <c r="D1733" s="354"/>
      <c r="E1733" s="355"/>
      <c r="F1733" s="353"/>
      <c r="G1733" s="353"/>
    </row>
    <row r="1734" spans="1:7" x14ac:dyDescent="0.35">
      <c r="A1734" s="353" t="s">
        <v>2228</v>
      </c>
      <c r="B1734" s="361">
        <v>0.89</v>
      </c>
      <c r="C1734" s="354"/>
      <c r="D1734" s="354"/>
      <c r="E1734" s="355"/>
      <c r="F1734" s="353"/>
      <c r="G1734" s="353"/>
    </row>
    <row r="1735" spans="1:7" x14ac:dyDescent="0.35">
      <c r="A1735" s="353" t="s">
        <v>2228</v>
      </c>
      <c r="B1735" s="361">
        <v>0.89</v>
      </c>
      <c r="C1735" s="354"/>
      <c r="D1735" s="354"/>
      <c r="E1735" s="355"/>
      <c r="F1735" s="353"/>
      <c r="G1735" s="353"/>
    </row>
    <row r="1736" spans="1:7" x14ac:dyDescent="0.35">
      <c r="A1736" s="353" t="s">
        <v>2228</v>
      </c>
      <c r="B1736" s="361">
        <v>0.89</v>
      </c>
      <c r="C1736" s="354"/>
      <c r="D1736" s="354"/>
      <c r="E1736" s="355"/>
      <c r="F1736" s="353"/>
      <c r="G1736" s="353"/>
    </row>
    <row r="1737" spans="1:7" x14ac:dyDescent="0.35">
      <c r="A1737" s="353" t="s">
        <v>2228</v>
      </c>
      <c r="B1737" s="361">
        <v>0.89</v>
      </c>
      <c r="C1737" s="354"/>
      <c r="D1737" s="354"/>
      <c r="E1737" s="355"/>
      <c r="F1737" s="353"/>
      <c r="G1737" s="353"/>
    </row>
    <row r="1738" spans="1:7" x14ac:dyDescent="0.35">
      <c r="A1738" s="353" t="s">
        <v>2228</v>
      </c>
      <c r="B1738" s="361">
        <v>0.89</v>
      </c>
      <c r="C1738" s="354"/>
      <c r="D1738" s="354"/>
      <c r="E1738" s="355"/>
      <c r="F1738" s="353"/>
      <c r="G1738" s="353"/>
    </row>
    <row r="1739" spans="1:7" x14ac:dyDescent="0.35">
      <c r="A1739" s="353" t="s">
        <v>2229</v>
      </c>
      <c r="B1739" s="361">
        <v>2.16</v>
      </c>
      <c r="C1739" s="354"/>
      <c r="D1739" s="354"/>
      <c r="E1739" s="355"/>
      <c r="F1739" s="353"/>
      <c r="G1739" s="353"/>
    </row>
    <row r="1740" spans="1:7" x14ac:dyDescent="0.35">
      <c r="A1740" s="353" t="s">
        <v>2229</v>
      </c>
      <c r="B1740" s="361">
        <v>2.16</v>
      </c>
      <c r="C1740" s="354"/>
      <c r="D1740" s="354"/>
      <c r="E1740" s="355"/>
      <c r="F1740" s="353"/>
      <c r="G1740" s="353"/>
    </row>
    <row r="1741" spans="1:7" x14ac:dyDescent="0.35">
      <c r="A1741" s="353" t="s">
        <v>2229</v>
      </c>
      <c r="B1741" s="361">
        <v>2.16</v>
      </c>
      <c r="C1741" s="354"/>
      <c r="D1741" s="354"/>
      <c r="E1741" s="355"/>
      <c r="F1741" s="353"/>
      <c r="G1741" s="353"/>
    </row>
    <row r="1742" spans="1:7" x14ac:dyDescent="0.35">
      <c r="A1742" s="353" t="s">
        <v>2229</v>
      </c>
      <c r="B1742" s="361">
        <v>2.16</v>
      </c>
      <c r="C1742" s="354"/>
      <c r="D1742" s="354"/>
      <c r="E1742" s="355"/>
      <c r="F1742" s="353"/>
      <c r="G1742" s="353"/>
    </row>
    <row r="1743" spans="1:7" x14ac:dyDescent="0.35">
      <c r="A1743" s="353" t="s">
        <v>2229</v>
      </c>
      <c r="B1743" s="361">
        <v>2.16</v>
      </c>
      <c r="C1743" s="354"/>
      <c r="D1743" s="354"/>
      <c r="E1743" s="355"/>
      <c r="F1743" s="353"/>
      <c r="G1743" s="353"/>
    </row>
    <row r="1744" spans="1:7" x14ac:dyDescent="0.35">
      <c r="A1744" s="353" t="s">
        <v>2229</v>
      </c>
      <c r="B1744" s="361">
        <v>2.16</v>
      </c>
      <c r="C1744" s="354"/>
      <c r="D1744" s="354"/>
      <c r="E1744" s="355"/>
      <c r="F1744" s="353"/>
      <c r="G1744" s="353"/>
    </row>
    <row r="1745" spans="1:7" x14ac:dyDescent="0.35">
      <c r="A1745" s="353" t="s">
        <v>2229</v>
      </c>
      <c r="B1745" s="361">
        <v>2.16</v>
      </c>
      <c r="C1745" s="354"/>
      <c r="D1745" s="354"/>
      <c r="E1745" s="355"/>
      <c r="F1745" s="353"/>
      <c r="G1745" s="353"/>
    </row>
    <row r="1746" spans="1:7" x14ac:dyDescent="0.35">
      <c r="A1746" s="353" t="s">
        <v>2230</v>
      </c>
      <c r="B1746" s="361">
        <v>13.22</v>
      </c>
      <c r="C1746" s="354"/>
      <c r="D1746" s="354"/>
      <c r="E1746" s="355"/>
      <c r="F1746" s="353"/>
      <c r="G1746" s="353"/>
    </row>
    <row r="1747" spans="1:7" x14ac:dyDescent="0.35">
      <c r="A1747" s="353" t="s">
        <v>2230</v>
      </c>
      <c r="B1747" s="361">
        <v>13.22</v>
      </c>
      <c r="C1747" s="354"/>
      <c r="D1747" s="354"/>
      <c r="E1747" s="355"/>
      <c r="F1747" s="353"/>
      <c r="G1747" s="353"/>
    </row>
    <row r="1748" spans="1:7" x14ac:dyDescent="0.35">
      <c r="A1748" s="353" t="s">
        <v>2230</v>
      </c>
      <c r="B1748" s="361">
        <v>13.22</v>
      </c>
      <c r="C1748" s="354"/>
      <c r="D1748" s="354"/>
      <c r="E1748" s="355"/>
      <c r="F1748" s="353"/>
      <c r="G1748" s="353"/>
    </row>
    <row r="1749" spans="1:7" x14ac:dyDescent="0.35">
      <c r="A1749" s="353" t="s">
        <v>2230</v>
      </c>
      <c r="B1749" s="361">
        <v>13.22</v>
      </c>
      <c r="C1749" s="354"/>
      <c r="D1749" s="354"/>
      <c r="E1749" s="355"/>
      <c r="F1749" s="353"/>
      <c r="G1749" s="353"/>
    </row>
    <row r="1750" spans="1:7" x14ac:dyDescent="0.35">
      <c r="A1750" s="353" t="s">
        <v>2230</v>
      </c>
      <c r="B1750" s="361">
        <v>13.22</v>
      </c>
      <c r="C1750" s="354"/>
      <c r="D1750" s="354"/>
      <c r="E1750" s="355"/>
      <c r="F1750" s="353"/>
      <c r="G1750" s="353"/>
    </row>
    <row r="1751" spans="1:7" x14ac:dyDescent="0.35">
      <c r="A1751" s="353" t="s">
        <v>2230</v>
      </c>
      <c r="B1751" s="361">
        <v>13.22</v>
      </c>
      <c r="C1751" s="354"/>
      <c r="D1751" s="354"/>
      <c r="E1751" s="355"/>
      <c r="F1751" s="353"/>
      <c r="G1751" s="353"/>
    </row>
    <row r="1752" spans="1:7" x14ac:dyDescent="0.35">
      <c r="A1752" s="353" t="s">
        <v>2230</v>
      </c>
      <c r="B1752" s="361">
        <v>13.22</v>
      </c>
      <c r="C1752" s="354"/>
      <c r="D1752" s="354"/>
      <c r="E1752" s="355"/>
      <c r="F1752" s="353"/>
      <c r="G1752" s="353"/>
    </row>
    <row r="1753" spans="1:7" x14ac:dyDescent="0.35">
      <c r="A1753" s="353" t="s">
        <v>2231</v>
      </c>
      <c r="B1753" s="361">
        <v>13.22</v>
      </c>
      <c r="C1753" s="354"/>
      <c r="D1753" s="354"/>
      <c r="E1753" s="355"/>
      <c r="F1753" s="353"/>
      <c r="G1753" s="353"/>
    </row>
    <row r="1754" spans="1:7" x14ac:dyDescent="0.35">
      <c r="A1754" s="353" t="s">
        <v>2231</v>
      </c>
      <c r="B1754" s="361">
        <v>13.22</v>
      </c>
      <c r="C1754" s="354"/>
      <c r="D1754" s="354"/>
      <c r="E1754" s="355"/>
      <c r="F1754" s="353"/>
      <c r="G1754" s="353"/>
    </row>
    <row r="1755" spans="1:7" x14ac:dyDescent="0.35">
      <c r="A1755" s="353" t="s">
        <v>2231</v>
      </c>
      <c r="B1755" s="361">
        <v>13.22</v>
      </c>
      <c r="C1755" s="354"/>
      <c r="D1755" s="354"/>
      <c r="E1755" s="355"/>
      <c r="F1755" s="353"/>
      <c r="G1755" s="353"/>
    </row>
    <row r="1756" spans="1:7" x14ac:dyDescent="0.35">
      <c r="A1756" s="353" t="s">
        <v>2231</v>
      </c>
      <c r="B1756" s="361">
        <v>13.22</v>
      </c>
      <c r="C1756" s="354"/>
      <c r="D1756" s="354"/>
      <c r="E1756" s="355"/>
      <c r="F1756" s="353"/>
      <c r="G1756" s="353"/>
    </row>
    <row r="1757" spans="1:7" x14ac:dyDescent="0.35">
      <c r="A1757" s="353" t="s">
        <v>2231</v>
      </c>
      <c r="B1757" s="361">
        <v>13.22</v>
      </c>
      <c r="C1757" s="354"/>
      <c r="D1757" s="354"/>
      <c r="E1757" s="355"/>
      <c r="F1757" s="353"/>
      <c r="G1757" s="353"/>
    </row>
    <row r="1758" spans="1:7" x14ac:dyDescent="0.35">
      <c r="A1758" s="353" t="s">
        <v>2231</v>
      </c>
      <c r="B1758" s="361">
        <v>13.22</v>
      </c>
      <c r="C1758" s="354"/>
      <c r="D1758" s="354"/>
      <c r="E1758" s="355"/>
      <c r="F1758" s="353"/>
      <c r="G1758" s="353"/>
    </row>
    <row r="1759" spans="1:7" x14ac:dyDescent="0.35">
      <c r="A1759" s="353" t="s">
        <v>2231</v>
      </c>
      <c r="B1759" s="361">
        <v>13.22</v>
      </c>
      <c r="C1759" s="354"/>
      <c r="D1759" s="354"/>
      <c r="E1759" s="355"/>
      <c r="F1759" s="353"/>
      <c r="G1759" s="353"/>
    </row>
    <row r="1760" spans="1:7" x14ac:dyDescent="0.35">
      <c r="A1760" s="353" t="s">
        <v>2232</v>
      </c>
      <c r="B1760" s="361">
        <v>13.22</v>
      </c>
      <c r="C1760" s="354"/>
      <c r="D1760" s="354"/>
      <c r="E1760" s="355"/>
      <c r="F1760" s="353"/>
      <c r="G1760" s="353"/>
    </row>
    <row r="1761" spans="1:7" x14ac:dyDescent="0.35">
      <c r="A1761" s="353" t="s">
        <v>2232</v>
      </c>
      <c r="B1761" s="361">
        <v>13.22</v>
      </c>
      <c r="C1761" s="354"/>
      <c r="D1761" s="354"/>
      <c r="E1761" s="355"/>
      <c r="F1761" s="353"/>
      <c r="G1761" s="353"/>
    </row>
    <row r="1762" spans="1:7" x14ac:dyDescent="0.35">
      <c r="A1762" s="353" t="s">
        <v>2232</v>
      </c>
      <c r="B1762" s="361">
        <v>13.22</v>
      </c>
      <c r="C1762" s="354"/>
      <c r="D1762" s="354"/>
      <c r="E1762" s="355"/>
      <c r="F1762" s="353"/>
      <c r="G1762" s="353"/>
    </row>
    <row r="1763" spans="1:7" x14ac:dyDescent="0.35">
      <c r="A1763" s="353" t="s">
        <v>2232</v>
      </c>
      <c r="B1763" s="361">
        <v>13.22</v>
      </c>
      <c r="C1763" s="354"/>
      <c r="D1763" s="354"/>
      <c r="E1763" s="355"/>
      <c r="F1763" s="353"/>
      <c r="G1763" s="353"/>
    </row>
    <row r="1764" spans="1:7" x14ac:dyDescent="0.35">
      <c r="A1764" s="353" t="s">
        <v>2232</v>
      </c>
      <c r="B1764" s="361">
        <v>13.22</v>
      </c>
      <c r="C1764" s="354"/>
      <c r="D1764" s="354"/>
      <c r="E1764" s="355"/>
      <c r="F1764" s="353"/>
      <c r="G1764" s="353"/>
    </row>
    <row r="1765" spans="1:7" x14ac:dyDescent="0.35">
      <c r="A1765" s="353" t="s">
        <v>2232</v>
      </c>
      <c r="B1765" s="361">
        <v>13.22</v>
      </c>
      <c r="C1765" s="354"/>
      <c r="D1765" s="354"/>
      <c r="E1765" s="355"/>
      <c r="F1765" s="353"/>
      <c r="G1765" s="353"/>
    </row>
    <row r="1766" spans="1:7" x14ac:dyDescent="0.35">
      <c r="A1766" s="353" t="s">
        <v>2232</v>
      </c>
      <c r="B1766" s="361">
        <v>13.22</v>
      </c>
      <c r="C1766" s="354"/>
      <c r="D1766" s="354"/>
      <c r="E1766" s="355"/>
      <c r="F1766" s="353"/>
      <c r="G1766" s="353"/>
    </row>
    <row r="1767" spans="1:7" x14ac:dyDescent="0.35">
      <c r="A1767" s="353" t="s">
        <v>2233</v>
      </c>
      <c r="B1767" s="361">
        <v>13.22</v>
      </c>
      <c r="C1767" s="354"/>
      <c r="D1767" s="354"/>
      <c r="E1767" s="355"/>
      <c r="F1767" s="353"/>
      <c r="G1767" s="353"/>
    </row>
    <row r="1768" spans="1:7" x14ac:dyDescent="0.35">
      <c r="A1768" s="353" t="s">
        <v>2233</v>
      </c>
      <c r="B1768" s="361">
        <v>13.22</v>
      </c>
      <c r="C1768" s="354"/>
      <c r="D1768" s="354"/>
      <c r="E1768" s="355"/>
      <c r="F1768" s="353"/>
      <c r="G1768" s="353"/>
    </row>
    <row r="1769" spans="1:7" x14ac:dyDescent="0.35">
      <c r="A1769" s="353" t="s">
        <v>2233</v>
      </c>
      <c r="B1769" s="361">
        <v>13.22</v>
      </c>
      <c r="C1769" s="354"/>
      <c r="D1769" s="354"/>
      <c r="E1769" s="355"/>
      <c r="F1769" s="353"/>
      <c r="G1769" s="353"/>
    </row>
    <row r="1770" spans="1:7" x14ac:dyDescent="0.35">
      <c r="A1770" s="353" t="s">
        <v>2233</v>
      </c>
      <c r="B1770" s="361">
        <v>13.22</v>
      </c>
      <c r="C1770" s="354"/>
      <c r="D1770" s="354"/>
      <c r="E1770" s="355"/>
      <c r="F1770" s="353"/>
      <c r="G1770" s="353"/>
    </row>
    <row r="1771" spans="1:7" x14ac:dyDescent="0.35">
      <c r="A1771" s="353" t="s">
        <v>2233</v>
      </c>
      <c r="B1771" s="361">
        <v>13.22</v>
      </c>
      <c r="C1771" s="354"/>
      <c r="D1771" s="354"/>
      <c r="E1771" s="355"/>
      <c r="F1771" s="353"/>
      <c r="G1771" s="353"/>
    </row>
    <row r="1772" spans="1:7" x14ac:dyDescent="0.35">
      <c r="A1772" s="353" t="s">
        <v>2233</v>
      </c>
      <c r="B1772" s="361">
        <v>13.22</v>
      </c>
      <c r="C1772" s="354"/>
      <c r="D1772" s="354"/>
      <c r="E1772" s="355"/>
      <c r="F1772" s="353"/>
      <c r="G1772" s="353"/>
    </row>
    <row r="1773" spans="1:7" x14ac:dyDescent="0.35">
      <c r="A1773" s="353" t="s">
        <v>2233</v>
      </c>
      <c r="B1773" s="361">
        <v>13.22</v>
      </c>
      <c r="C1773" s="354"/>
      <c r="D1773" s="354"/>
      <c r="E1773" s="355"/>
      <c r="F1773" s="353"/>
      <c r="G1773" s="353"/>
    </row>
    <row r="1774" spans="1:7" x14ac:dyDescent="0.35">
      <c r="A1774" s="353" t="s">
        <v>2234</v>
      </c>
      <c r="B1774" s="361">
        <v>12.13</v>
      </c>
      <c r="C1774" s="354"/>
      <c r="D1774" s="354"/>
      <c r="E1774" s="355"/>
      <c r="F1774" s="353"/>
      <c r="G1774" s="353"/>
    </row>
    <row r="1775" spans="1:7" x14ac:dyDescent="0.35">
      <c r="A1775" s="353" t="s">
        <v>2234</v>
      </c>
      <c r="B1775" s="361">
        <v>12.13</v>
      </c>
      <c r="C1775" s="354"/>
      <c r="D1775" s="354"/>
      <c r="E1775" s="355"/>
      <c r="F1775" s="353"/>
      <c r="G1775" s="353"/>
    </row>
    <row r="1776" spans="1:7" x14ac:dyDescent="0.35">
      <c r="A1776" s="353" t="s">
        <v>2234</v>
      </c>
      <c r="B1776" s="361">
        <v>12.13</v>
      </c>
      <c r="C1776" s="354"/>
      <c r="D1776" s="354"/>
      <c r="E1776" s="355"/>
      <c r="F1776" s="353"/>
      <c r="G1776" s="353"/>
    </row>
    <row r="1777" spans="1:7" x14ac:dyDescent="0.35">
      <c r="A1777" s="353" t="s">
        <v>2234</v>
      </c>
      <c r="B1777" s="361">
        <v>12.13</v>
      </c>
      <c r="C1777" s="354"/>
      <c r="D1777" s="354"/>
      <c r="E1777" s="355"/>
      <c r="F1777" s="353"/>
      <c r="G1777" s="353"/>
    </row>
    <row r="1778" spans="1:7" x14ac:dyDescent="0.35">
      <c r="A1778" s="353" t="s">
        <v>2234</v>
      </c>
      <c r="B1778" s="361">
        <v>12.13</v>
      </c>
      <c r="C1778" s="354"/>
      <c r="D1778" s="354"/>
      <c r="E1778" s="355"/>
      <c r="F1778" s="353"/>
      <c r="G1778" s="353"/>
    </row>
    <row r="1779" spans="1:7" x14ac:dyDescent="0.35">
      <c r="A1779" s="353" t="s">
        <v>2234</v>
      </c>
      <c r="B1779" s="361">
        <v>12.13</v>
      </c>
      <c r="C1779" s="354"/>
      <c r="D1779" s="354"/>
      <c r="E1779" s="355"/>
      <c r="F1779" s="353"/>
      <c r="G1779" s="353"/>
    </row>
    <row r="1780" spans="1:7" x14ac:dyDescent="0.35">
      <c r="A1780" s="353" t="s">
        <v>2234</v>
      </c>
      <c r="B1780" s="361">
        <v>12.13</v>
      </c>
      <c r="C1780" s="354"/>
      <c r="D1780" s="354"/>
      <c r="E1780" s="355"/>
      <c r="F1780" s="353"/>
      <c r="G1780" s="353"/>
    </row>
    <row r="1781" spans="1:7" x14ac:dyDescent="0.35">
      <c r="A1781" s="353" t="s">
        <v>2235</v>
      </c>
      <c r="B1781" s="361">
        <v>16.190000000000001</v>
      </c>
      <c r="C1781" s="354"/>
      <c r="D1781" s="354"/>
      <c r="E1781" s="355"/>
      <c r="F1781" s="353"/>
      <c r="G1781" s="353"/>
    </row>
    <row r="1782" spans="1:7" x14ac:dyDescent="0.35">
      <c r="A1782" s="353" t="s">
        <v>2235</v>
      </c>
      <c r="B1782" s="361">
        <v>16.190000000000001</v>
      </c>
      <c r="C1782" s="354"/>
      <c r="D1782" s="354"/>
      <c r="E1782" s="355"/>
      <c r="F1782" s="353"/>
      <c r="G1782" s="353"/>
    </row>
    <row r="1783" spans="1:7" x14ac:dyDescent="0.35">
      <c r="A1783" s="353" t="s">
        <v>2235</v>
      </c>
      <c r="B1783" s="361">
        <v>16.190000000000001</v>
      </c>
      <c r="C1783" s="354"/>
      <c r="D1783" s="354"/>
      <c r="E1783" s="355"/>
      <c r="F1783" s="353"/>
      <c r="G1783" s="353"/>
    </row>
    <row r="1784" spans="1:7" x14ac:dyDescent="0.35">
      <c r="A1784" s="353" t="s">
        <v>2235</v>
      </c>
      <c r="B1784" s="361">
        <v>16.190000000000001</v>
      </c>
      <c r="C1784" s="354"/>
      <c r="D1784" s="354"/>
      <c r="E1784" s="355"/>
      <c r="F1784" s="353"/>
      <c r="G1784" s="353"/>
    </row>
    <row r="1785" spans="1:7" x14ac:dyDescent="0.35">
      <c r="A1785" s="353" t="s">
        <v>2235</v>
      </c>
      <c r="B1785" s="361">
        <v>16.190000000000001</v>
      </c>
      <c r="C1785" s="354"/>
      <c r="D1785" s="354"/>
      <c r="E1785" s="355"/>
      <c r="F1785" s="353"/>
      <c r="G1785" s="353"/>
    </row>
    <row r="1786" spans="1:7" x14ac:dyDescent="0.35">
      <c r="A1786" s="353" t="s">
        <v>2235</v>
      </c>
      <c r="B1786" s="361">
        <v>16.190000000000001</v>
      </c>
      <c r="C1786" s="354"/>
      <c r="D1786" s="354"/>
      <c r="E1786" s="355"/>
      <c r="F1786" s="353"/>
      <c r="G1786" s="353"/>
    </row>
    <row r="1787" spans="1:7" x14ac:dyDescent="0.35">
      <c r="A1787" s="353" t="s">
        <v>2235</v>
      </c>
      <c r="B1787" s="361">
        <v>16.190000000000001</v>
      </c>
      <c r="C1787" s="354"/>
      <c r="D1787" s="354"/>
      <c r="E1787" s="355"/>
      <c r="F1787" s="353"/>
      <c r="G1787" s="353"/>
    </row>
    <row r="1788" spans="1:7" x14ac:dyDescent="0.35">
      <c r="A1788" s="353" t="s">
        <v>2236</v>
      </c>
      <c r="B1788" s="361">
        <v>16.190000000000001</v>
      </c>
      <c r="C1788" s="354"/>
      <c r="D1788" s="354"/>
      <c r="E1788" s="355"/>
      <c r="F1788" s="353"/>
      <c r="G1788" s="353"/>
    </row>
    <row r="1789" spans="1:7" x14ac:dyDescent="0.35">
      <c r="A1789" s="353" t="s">
        <v>2236</v>
      </c>
      <c r="B1789" s="361">
        <v>16.190000000000001</v>
      </c>
      <c r="C1789" s="354"/>
      <c r="D1789" s="354"/>
      <c r="E1789" s="355"/>
      <c r="F1789" s="353"/>
      <c r="G1789" s="353"/>
    </row>
    <row r="1790" spans="1:7" x14ac:dyDescent="0.35">
      <c r="A1790" s="353" t="s">
        <v>2236</v>
      </c>
      <c r="B1790" s="361">
        <v>16.190000000000001</v>
      </c>
      <c r="C1790" s="354"/>
      <c r="D1790" s="354"/>
      <c r="E1790" s="355"/>
      <c r="F1790" s="353"/>
      <c r="G1790" s="353"/>
    </row>
    <row r="1791" spans="1:7" x14ac:dyDescent="0.35">
      <c r="A1791" s="353" t="s">
        <v>2236</v>
      </c>
      <c r="B1791" s="361">
        <v>16.190000000000001</v>
      </c>
      <c r="C1791" s="354"/>
      <c r="D1791" s="354"/>
      <c r="E1791" s="355"/>
      <c r="F1791" s="353"/>
      <c r="G1791" s="353"/>
    </row>
    <row r="1792" spans="1:7" x14ac:dyDescent="0.35">
      <c r="A1792" s="353" t="s">
        <v>2236</v>
      </c>
      <c r="B1792" s="361">
        <v>16.190000000000001</v>
      </c>
      <c r="C1792" s="354"/>
      <c r="D1792" s="354"/>
      <c r="E1792" s="355"/>
      <c r="F1792" s="353"/>
      <c r="G1792" s="353"/>
    </row>
    <row r="1793" spans="1:7" x14ac:dyDescent="0.35">
      <c r="A1793" s="353" t="s">
        <v>2236</v>
      </c>
      <c r="B1793" s="361">
        <v>16.190000000000001</v>
      </c>
      <c r="C1793" s="354"/>
      <c r="D1793" s="354"/>
      <c r="E1793" s="355"/>
      <c r="F1793" s="353"/>
      <c r="G1793" s="353"/>
    </row>
    <row r="1794" spans="1:7" x14ac:dyDescent="0.35">
      <c r="A1794" s="353" t="s">
        <v>2236</v>
      </c>
      <c r="B1794" s="361">
        <v>16.190000000000001</v>
      </c>
      <c r="C1794" s="354"/>
      <c r="D1794" s="354"/>
      <c r="E1794" s="355"/>
      <c r="F1794" s="353"/>
      <c r="G1794" s="353"/>
    </row>
    <row r="1795" spans="1:7" x14ac:dyDescent="0.35">
      <c r="A1795" s="353" t="s">
        <v>2237</v>
      </c>
      <c r="B1795" s="361">
        <v>16.190000000000001</v>
      </c>
      <c r="C1795" s="354"/>
      <c r="D1795" s="354"/>
      <c r="E1795" s="355"/>
      <c r="F1795" s="353"/>
      <c r="G1795" s="353"/>
    </row>
    <row r="1796" spans="1:7" x14ac:dyDescent="0.35">
      <c r="A1796" s="353" t="s">
        <v>2237</v>
      </c>
      <c r="B1796" s="361">
        <v>16.190000000000001</v>
      </c>
      <c r="C1796" s="354"/>
      <c r="D1796" s="354"/>
      <c r="E1796" s="355"/>
      <c r="F1796" s="353"/>
      <c r="G1796" s="353"/>
    </row>
    <row r="1797" spans="1:7" x14ac:dyDescent="0.35">
      <c r="A1797" s="353" t="s">
        <v>2237</v>
      </c>
      <c r="B1797" s="361">
        <v>16.190000000000001</v>
      </c>
      <c r="C1797" s="354"/>
      <c r="D1797" s="354"/>
      <c r="E1797" s="355"/>
      <c r="F1797" s="353"/>
      <c r="G1797" s="353"/>
    </row>
    <row r="1798" spans="1:7" x14ac:dyDescent="0.35">
      <c r="A1798" s="353" t="s">
        <v>2237</v>
      </c>
      <c r="B1798" s="361">
        <v>16.190000000000001</v>
      </c>
      <c r="C1798" s="354"/>
      <c r="D1798" s="354"/>
      <c r="E1798" s="355"/>
      <c r="F1798" s="353"/>
      <c r="G1798" s="353"/>
    </row>
    <row r="1799" spans="1:7" x14ac:dyDescent="0.35">
      <c r="A1799" s="353" t="s">
        <v>2237</v>
      </c>
      <c r="B1799" s="361">
        <v>16.190000000000001</v>
      </c>
      <c r="C1799" s="354"/>
      <c r="D1799" s="354"/>
      <c r="E1799" s="355"/>
      <c r="F1799" s="353"/>
      <c r="G1799" s="353"/>
    </row>
    <row r="1800" spans="1:7" x14ac:dyDescent="0.35">
      <c r="A1800" s="353" t="s">
        <v>2237</v>
      </c>
      <c r="B1800" s="361">
        <v>16.190000000000001</v>
      </c>
      <c r="C1800" s="354"/>
      <c r="D1800" s="354"/>
      <c r="E1800" s="355"/>
      <c r="F1800" s="353"/>
      <c r="G1800" s="353"/>
    </row>
    <row r="1801" spans="1:7" x14ac:dyDescent="0.35">
      <c r="A1801" s="353" t="s">
        <v>2237</v>
      </c>
      <c r="B1801" s="361">
        <v>16.190000000000001</v>
      </c>
      <c r="C1801" s="354"/>
      <c r="D1801" s="354"/>
      <c r="E1801" s="355"/>
      <c r="F1801" s="353"/>
      <c r="G1801" s="353"/>
    </row>
    <row r="1802" spans="1:7" x14ac:dyDescent="0.35">
      <c r="A1802" s="353" t="s">
        <v>2238</v>
      </c>
      <c r="B1802" s="361">
        <v>16.190000000000001</v>
      </c>
      <c r="C1802" s="354"/>
      <c r="D1802" s="354"/>
      <c r="E1802" s="355"/>
      <c r="F1802" s="353"/>
      <c r="G1802" s="353"/>
    </row>
    <row r="1803" spans="1:7" x14ac:dyDescent="0.35">
      <c r="A1803" s="353" t="s">
        <v>2238</v>
      </c>
      <c r="B1803" s="361">
        <v>16.190000000000001</v>
      </c>
      <c r="C1803" s="354"/>
      <c r="D1803" s="354"/>
      <c r="E1803" s="355"/>
      <c r="F1803" s="353"/>
      <c r="G1803" s="353"/>
    </row>
    <row r="1804" spans="1:7" x14ac:dyDescent="0.35">
      <c r="A1804" s="353" t="s">
        <v>2238</v>
      </c>
      <c r="B1804" s="361">
        <v>16.190000000000001</v>
      </c>
      <c r="C1804" s="354"/>
      <c r="D1804" s="354"/>
      <c r="E1804" s="355"/>
      <c r="F1804" s="353"/>
      <c r="G1804" s="353"/>
    </row>
    <row r="1805" spans="1:7" x14ac:dyDescent="0.35">
      <c r="A1805" s="353" t="s">
        <v>2238</v>
      </c>
      <c r="B1805" s="361">
        <v>16.190000000000001</v>
      </c>
      <c r="C1805" s="354"/>
      <c r="D1805" s="354"/>
      <c r="E1805" s="355"/>
      <c r="F1805" s="353"/>
      <c r="G1805" s="353"/>
    </row>
    <row r="1806" spans="1:7" x14ac:dyDescent="0.35">
      <c r="A1806" s="353" t="s">
        <v>2238</v>
      </c>
      <c r="B1806" s="361">
        <v>16.190000000000001</v>
      </c>
      <c r="C1806" s="354"/>
      <c r="D1806" s="354"/>
      <c r="E1806" s="355"/>
      <c r="F1806" s="353"/>
      <c r="G1806" s="353"/>
    </row>
    <row r="1807" spans="1:7" x14ac:dyDescent="0.35">
      <c r="A1807" s="353" t="s">
        <v>2238</v>
      </c>
      <c r="B1807" s="361">
        <v>16.190000000000001</v>
      </c>
      <c r="C1807" s="354"/>
      <c r="D1807" s="354"/>
      <c r="E1807" s="355"/>
      <c r="F1807" s="353"/>
      <c r="G1807" s="353"/>
    </row>
    <row r="1808" spans="1:7" x14ac:dyDescent="0.35">
      <c r="A1808" s="353" t="s">
        <v>2238</v>
      </c>
      <c r="B1808" s="361">
        <v>16.190000000000001</v>
      </c>
      <c r="C1808" s="354"/>
      <c r="D1808" s="354"/>
      <c r="E1808" s="355"/>
      <c r="F1808" s="353"/>
      <c r="G1808" s="353"/>
    </row>
    <row r="1809" spans="1:7" x14ac:dyDescent="0.35">
      <c r="A1809" s="353" t="s">
        <v>2239</v>
      </c>
      <c r="B1809" s="361">
        <v>14.83</v>
      </c>
      <c r="C1809" s="354"/>
      <c r="D1809" s="354"/>
      <c r="E1809" s="355"/>
      <c r="F1809" s="353"/>
      <c r="G1809" s="353"/>
    </row>
    <row r="1810" spans="1:7" x14ac:dyDescent="0.35">
      <c r="A1810" s="353" t="s">
        <v>2239</v>
      </c>
      <c r="B1810" s="361">
        <v>14.83</v>
      </c>
      <c r="C1810" s="354"/>
      <c r="D1810" s="354"/>
      <c r="E1810" s="355"/>
      <c r="F1810" s="353"/>
      <c r="G1810" s="353"/>
    </row>
    <row r="1811" spans="1:7" x14ac:dyDescent="0.35">
      <c r="A1811" s="353" t="s">
        <v>2239</v>
      </c>
      <c r="B1811" s="361">
        <v>14.83</v>
      </c>
      <c r="C1811" s="354"/>
      <c r="D1811" s="354"/>
      <c r="E1811" s="355"/>
      <c r="F1811" s="353"/>
      <c r="G1811" s="353"/>
    </row>
    <row r="1812" spans="1:7" x14ac:dyDescent="0.35">
      <c r="A1812" s="353" t="s">
        <v>2239</v>
      </c>
      <c r="B1812" s="361">
        <v>14.83</v>
      </c>
      <c r="C1812" s="354"/>
      <c r="D1812" s="354"/>
      <c r="E1812" s="355"/>
      <c r="F1812" s="353"/>
      <c r="G1812" s="353"/>
    </row>
    <row r="1813" spans="1:7" x14ac:dyDescent="0.35">
      <c r="A1813" s="353" t="s">
        <v>2239</v>
      </c>
      <c r="B1813" s="361">
        <v>14.83</v>
      </c>
      <c r="C1813" s="354"/>
      <c r="D1813" s="354"/>
      <c r="E1813" s="355"/>
      <c r="F1813" s="353"/>
      <c r="G1813" s="353"/>
    </row>
    <row r="1814" spans="1:7" x14ac:dyDescent="0.35">
      <c r="A1814" s="353" t="s">
        <v>2239</v>
      </c>
      <c r="B1814" s="361">
        <v>14.83</v>
      </c>
      <c r="C1814" s="354"/>
      <c r="D1814" s="354"/>
      <c r="E1814" s="355"/>
      <c r="F1814" s="353"/>
      <c r="G1814" s="353"/>
    </row>
    <row r="1815" spans="1:7" x14ac:dyDescent="0.35">
      <c r="A1815" s="353" t="s">
        <v>2239</v>
      </c>
      <c r="B1815" s="361">
        <v>14.83</v>
      </c>
      <c r="C1815" s="354"/>
      <c r="D1815" s="354"/>
      <c r="E1815" s="355"/>
      <c r="F1815" s="353"/>
      <c r="G1815" s="353"/>
    </row>
    <row r="1816" spans="1:7" x14ac:dyDescent="0.35">
      <c r="A1816" s="353" t="s">
        <v>2240</v>
      </c>
      <c r="B1816" s="361">
        <v>15.51</v>
      </c>
      <c r="C1816" s="354"/>
      <c r="D1816" s="354"/>
      <c r="E1816" s="355"/>
      <c r="F1816" s="353"/>
      <c r="G1816" s="353"/>
    </row>
    <row r="1817" spans="1:7" x14ac:dyDescent="0.35">
      <c r="A1817" s="353" t="s">
        <v>2240</v>
      </c>
      <c r="B1817" s="361">
        <v>15.51</v>
      </c>
      <c r="C1817" s="354"/>
      <c r="D1817" s="354"/>
      <c r="E1817" s="355"/>
      <c r="F1817" s="353"/>
      <c r="G1817" s="353"/>
    </row>
    <row r="1818" spans="1:7" x14ac:dyDescent="0.35">
      <c r="A1818" s="353" t="s">
        <v>2240</v>
      </c>
      <c r="B1818" s="361">
        <v>15.51</v>
      </c>
      <c r="C1818" s="354"/>
      <c r="D1818" s="354"/>
      <c r="E1818" s="355"/>
      <c r="F1818" s="353"/>
      <c r="G1818" s="353"/>
    </row>
    <row r="1819" spans="1:7" x14ac:dyDescent="0.35">
      <c r="A1819" s="353" t="s">
        <v>2240</v>
      </c>
      <c r="B1819" s="361">
        <v>15.51</v>
      </c>
      <c r="C1819" s="354"/>
      <c r="D1819" s="354"/>
      <c r="E1819" s="355"/>
      <c r="F1819" s="353"/>
      <c r="G1819" s="353"/>
    </row>
    <row r="1820" spans="1:7" x14ac:dyDescent="0.35">
      <c r="A1820" s="353" t="s">
        <v>2240</v>
      </c>
      <c r="B1820" s="361">
        <v>15.51</v>
      </c>
      <c r="C1820" s="354"/>
      <c r="D1820" s="354"/>
      <c r="E1820" s="355"/>
      <c r="F1820" s="353"/>
      <c r="G1820" s="353"/>
    </row>
    <row r="1821" spans="1:7" x14ac:dyDescent="0.35">
      <c r="A1821" s="353" t="s">
        <v>2240</v>
      </c>
      <c r="B1821" s="361">
        <v>15.51</v>
      </c>
      <c r="C1821" s="354"/>
      <c r="D1821" s="354"/>
      <c r="E1821" s="355"/>
      <c r="F1821" s="353"/>
      <c r="G1821" s="353"/>
    </row>
    <row r="1822" spans="1:7" x14ac:dyDescent="0.35">
      <c r="A1822" s="353" t="s">
        <v>2240</v>
      </c>
      <c r="B1822" s="361">
        <v>15.51</v>
      </c>
      <c r="C1822" s="354"/>
      <c r="D1822" s="354"/>
      <c r="E1822" s="355"/>
      <c r="F1822" s="353"/>
      <c r="G1822" s="353"/>
    </row>
    <row r="1823" spans="1:7" x14ac:dyDescent="0.35">
      <c r="A1823" s="353" t="s">
        <v>2241</v>
      </c>
      <c r="B1823" s="361">
        <v>15.51</v>
      </c>
      <c r="C1823" s="354"/>
      <c r="D1823" s="354"/>
      <c r="E1823" s="355"/>
      <c r="F1823" s="353"/>
      <c r="G1823" s="353"/>
    </row>
    <row r="1824" spans="1:7" x14ac:dyDescent="0.35">
      <c r="A1824" s="353" t="s">
        <v>2241</v>
      </c>
      <c r="B1824" s="361">
        <v>15.51</v>
      </c>
      <c r="C1824" s="354"/>
      <c r="D1824" s="354"/>
      <c r="E1824" s="355"/>
      <c r="F1824" s="353"/>
      <c r="G1824" s="353"/>
    </row>
    <row r="1825" spans="1:7" x14ac:dyDescent="0.35">
      <c r="A1825" s="353" t="s">
        <v>2241</v>
      </c>
      <c r="B1825" s="361">
        <v>15.51</v>
      </c>
      <c r="C1825" s="354"/>
      <c r="D1825" s="354"/>
      <c r="E1825" s="355"/>
      <c r="F1825" s="353"/>
      <c r="G1825" s="353"/>
    </row>
    <row r="1826" spans="1:7" x14ac:dyDescent="0.35">
      <c r="A1826" s="353" t="s">
        <v>2241</v>
      </c>
      <c r="B1826" s="361">
        <v>15.51</v>
      </c>
      <c r="C1826" s="354"/>
      <c r="D1826" s="354"/>
      <c r="E1826" s="355"/>
      <c r="F1826" s="353"/>
      <c r="G1826" s="353"/>
    </row>
    <row r="1827" spans="1:7" x14ac:dyDescent="0.35">
      <c r="A1827" s="353" t="s">
        <v>2241</v>
      </c>
      <c r="B1827" s="361">
        <v>15.51</v>
      </c>
      <c r="C1827" s="354"/>
      <c r="D1827" s="354"/>
      <c r="E1827" s="355"/>
      <c r="F1827" s="353"/>
      <c r="G1827" s="353"/>
    </row>
    <row r="1828" spans="1:7" x14ac:dyDescent="0.35">
      <c r="A1828" s="353" t="s">
        <v>2241</v>
      </c>
      <c r="B1828" s="361">
        <v>15.51</v>
      </c>
      <c r="C1828" s="354"/>
      <c r="D1828" s="354"/>
      <c r="E1828" s="355"/>
      <c r="F1828" s="353"/>
      <c r="G1828" s="353"/>
    </row>
    <row r="1829" spans="1:7" x14ac:dyDescent="0.35">
      <c r="A1829" s="353" t="s">
        <v>2241</v>
      </c>
      <c r="B1829" s="361">
        <v>15.51</v>
      </c>
      <c r="C1829" s="354"/>
      <c r="D1829" s="354"/>
      <c r="E1829" s="355"/>
      <c r="F1829" s="353"/>
      <c r="G1829" s="353"/>
    </row>
    <row r="1830" spans="1:7" x14ac:dyDescent="0.35">
      <c r="A1830" s="353" t="s">
        <v>2242</v>
      </c>
      <c r="B1830" s="361">
        <v>15.51</v>
      </c>
      <c r="C1830" s="354"/>
      <c r="D1830" s="354"/>
      <c r="E1830" s="355"/>
      <c r="F1830" s="353"/>
      <c r="G1830" s="353"/>
    </row>
    <row r="1831" spans="1:7" x14ac:dyDescent="0.35">
      <c r="A1831" s="353" t="s">
        <v>2242</v>
      </c>
      <c r="B1831" s="361">
        <v>15.51</v>
      </c>
      <c r="C1831" s="354"/>
      <c r="D1831" s="354"/>
      <c r="E1831" s="355"/>
      <c r="F1831" s="353"/>
      <c r="G1831" s="353"/>
    </row>
    <row r="1832" spans="1:7" x14ac:dyDescent="0.35">
      <c r="A1832" s="353" t="s">
        <v>2242</v>
      </c>
      <c r="B1832" s="361">
        <v>15.51</v>
      </c>
      <c r="C1832" s="354"/>
      <c r="D1832" s="354"/>
      <c r="E1832" s="355"/>
      <c r="F1832" s="353"/>
      <c r="G1832" s="353"/>
    </row>
    <row r="1833" spans="1:7" x14ac:dyDescent="0.35">
      <c r="A1833" s="353" t="s">
        <v>2242</v>
      </c>
      <c r="B1833" s="361">
        <v>15.51</v>
      </c>
      <c r="C1833" s="354"/>
      <c r="D1833" s="354"/>
      <c r="E1833" s="355"/>
      <c r="F1833" s="353"/>
      <c r="G1833" s="353"/>
    </row>
    <row r="1834" spans="1:7" x14ac:dyDescent="0.35">
      <c r="A1834" s="353" t="s">
        <v>2242</v>
      </c>
      <c r="B1834" s="361">
        <v>15.51</v>
      </c>
      <c r="C1834" s="354"/>
      <c r="D1834" s="354"/>
      <c r="E1834" s="355"/>
      <c r="F1834" s="353"/>
      <c r="G1834" s="353"/>
    </row>
    <row r="1835" spans="1:7" x14ac:dyDescent="0.35">
      <c r="A1835" s="353" t="s">
        <v>2242</v>
      </c>
      <c r="B1835" s="361">
        <v>15.51</v>
      </c>
      <c r="C1835" s="354"/>
      <c r="D1835" s="354"/>
      <c r="E1835" s="355"/>
      <c r="F1835" s="353"/>
      <c r="G1835" s="353"/>
    </row>
    <row r="1836" spans="1:7" x14ac:dyDescent="0.35">
      <c r="A1836" s="353" t="s">
        <v>2242</v>
      </c>
      <c r="B1836" s="361">
        <v>15.51</v>
      </c>
      <c r="C1836" s="354"/>
      <c r="D1836" s="354"/>
      <c r="E1836" s="355"/>
      <c r="F1836" s="353"/>
      <c r="G1836" s="353"/>
    </row>
    <row r="1837" spans="1:7" x14ac:dyDescent="0.35">
      <c r="A1837" s="353" t="s">
        <v>2243</v>
      </c>
      <c r="B1837" s="361">
        <v>15.51</v>
      </c>
      <c r="C1837" s="354"/>
      <c r="D1837" s="354"/>
      <c r="E1837" s="355"/>
      <c r="F1837" s="353"/>
      <c r="G1837" s="353"/>
    </row>
    <row r="1838" spans="1:7" x14ac:dyDescent="0.35">
      <c r="A1838" s="353" t="s">
        <v>2243</v>
      </c>
      <c r="B1838" s="361">
        <v>15.51</v>
      </c>
      <c r="C1838" s="354"/>
      <c r="D1838" s="354"/>
      <c r="E1838" s="355"/>
      <c r="F1838" s="353"/>
      <c r="G1838" s="353"/>
    </row>
    <row r="1839" spans="1:7" x14ac:dyDescent="0.35">
      <c r="A1839" s="353" t="s">
        <v>2243</v>
      </c>
      <c r="B1839" s="361">
        <v>15.51</v>
      </c>
      <c r="C1839" s="354"/>
      <c r="D1839" s="354"/>
      <c r="E1839" s="355"/>
      <c r="F1839" s="353"/>
      <c r="G1839" s="353"/>
    </row>
    <row r="1840" spans="1:7" x14ac:dyDescent="0.35">
      <c r="A1840" s="353" t="s">
        <v>2243</v>
      </c>
      <c r="B1840" s="361">
        <v>15.51</v>
      </c>
      <c r="C1840" s="354"/>
      <c r="D1840" s="354"/>
      <c r="E1840" s="355"/>
      <c r="F1840" s="353"/>
      <c r="G1840" s="353"/>
    </row>
    <row r="1841" spans="1:7" x14ac:dyDescent="0.35">
      <c r="A1841" s="353" t="s">
        <v>2243</v>
      </c>
      <c r="B1841" s="361">
        <v>15.51</v>
      </c>
      <c r="C1841" s="354"/>
      <c r="D1841" s="354"/>
      <c r="E1841" s="355"/>
      <c r="F1841" s="353"/>
      <c r="G1841" s="353"/>
    </row>
    <row r="1842" spans="1:7" x14ac:dyDescent="0.35">
      <c r="A1842" s="353" t="s">
        <v>2243</v>
      </c>
      <c r="B1842" s="361">
        <v>15.51</v>
      </c>
      <c r="C1842" s="354"/>
      <c r="D1842" s="354"/>
      <c r="E1842" s="355"/>
      <c r="F1842" s="353"/>
      <c r="G1842" s="353"/>
    </row>
    <row r="1843" spans="1:7" x14ac:dyDescent="0.35">
      <c r="A1843" s="353" t="s">
        <v>2243</v>
      </c>
      <c r="B1843" s="361">
        <v>15.51</v>
      </c>
      <c r="C1843" s="354"/>
      <c r="D1843" s="354"/>
      <c r="E1843" s="355"/>
      <c r="F1843" s="353"/>
      <c r="G1843" s="353"/>
    </row>
    <row r="1844" spans="1:7" x14ac:dyDescent="0.35">
      <c r="A1844" s="353" t="s">
        <v>2244</v>
      </c>
      <c r="B1844" s="361">
        <v>14.21</v>
      </c>
      <c r="C1844" s="354"/>
      <c r="D1844" s="354"/>
      <c r="E1844" s="355"/>
      <c r="F1844" s="353"/>
      <c r="G1844" s="353"/>
    </row>
    <row r="1845" spans="1:7" x14ac:dyDescent="0.35">
      <c r="A1845" s="353" t="s">
        <v>2244</v>
      </c>
      <c r="B1845" s="361">
        <v>14.21</v>
      </c>
      <c r="C1845" s="354"/>
      <c r="D1845" s="354"/>
      <c r="E1845" s="355"/>
      <c r="F1845" s="353"/>
      <c r="G1845" s="353"/>
    </row>
    <row r="1846" spans="1:7" x14ac:dyDescent="0.35">
      <c r="A1846" s="353" t="s">
        <v>2244</v>
      </c>
      <c r="B1846" s="361">
        <v>14.21</v>
      </c>
      <c r="C1846" s="354"/>
      <c r="D1846" s="354"/>
      <c r="E1846" s="355"/>
      <c r="F1846" s="353"/>
      <c r="G1846" s="353"/>
    </row>
    <row r="1847" spans="1:7" x14ac:dyDescent="0.35">
      <c r="A1847" s="353" t="s">
        <v>2244</v>
      </c>
      <c r="B1847" s="361">
        <v>14.21</v>
      </c>
      <c r="C1847" s="354"/>
      <c r="D1847" s="354"/>
      <c r="E1847" s="355"/>
      <c r="F1847" s="353"/>
      <c r="G1847" s="353"/>
    </row>
    <row r="1848" spans="1:7" x14ac:dyDescent="0.35">
      <c r="A1848" s="353" t="s">
        <v>2244</v>
      </c>
      <c r="B1848" s="361">
        <v>14.21</v>
      </c>
      <c r="C1848" s="354"/>
      <c r="D1848" s="354"/>
      <c r="E1848" s="355"/>
      <c r="F1848" s="353"/>
      <c r="G1848" s="353"/>
    </row>
    <row r="1849" spans="1:7" x14ac:dyDescent="0.35">
      <c r="A1849" s="353" t="s">
        <v>2244</v>
      </c>
      <c r="B1849" s="361">
        <v>14.21</v>
      </c>
      <c r="C1849" s="354"/>
      <c r="D1849" s="354"/>
      <c r="E1849" s="355"/>
      <c r="F1849" s="353"/>
      <c r="G1849" s="353"/>
    </row>
    <row r="1850" spans="1:7" x14ac:dyDescent="0.35">
      <c r="A1850" s="353" t="s">
        <v>2244</v>
      </c>
      <c r="B1850" s="361">
        <v>14.21</v>
      </c>
      <c r="C1850" s="354"/>
      <c r="D1850" s="354"/>
      <c r="E1850" s="355"/>
      <c r="F1850" s="353"/>
      <c r="G1850" s="353"/>
    </row>
    <row r="1851" spans="1:7" x14ac:dyDescent="0.35">
      <c r="A1851" s="353" t="s">
        <v>2245</v>
      </c>
      <c r="B1851" s="361">
        <v>16.329999999999998</v>
      </c>
      <c r="C1851" s="354"/>
      <c r="D1851" s="354"/>
      <c r="E1851" s="355"/>
      <c r="F1851" s="353"/>
      <c r="G1851" s="353"/>
    </row>
    <row r="1852" spans="1:7" x14ac:dyDescent="0.35">
      <c r="A1852" s="353" t="s">
        <v>2245</v>
      </c>
      <c r="B1852" s="361">
        <v>16.329999999999998</v>
      </c>
      <c r="C1852" s="354"/>
      <c r="D1852" s="354"/>
      <c r="E1852" s="355"/>
      <c r="F1852" s="353"/>
      <c r="G1852" s="353"/>
    </row>
    <row r="1853" spans="1:7" x14ac:dyDescent="0.35">
      <c r="A1853" s="353" t="s">
        <v>2245</v>
      </c>
      <c r="B1853" s="361">
        <v>16.329999999999998</v>
      </c>
      <c r="C1853" s="354"/>
      <c r="D1853" s="354"/>
      <c r="E1853" s="355"/>
      <c r="F1853" s="353"/>
      <c r="G1853" s="353"/>
    </row>
    <row r="1854" spans="1:7" x14ac:dyDescent="0.35">
      <c r="A1854" s="353" t="s">
        <v>2245</v>
      </c>
      <c r="B1854" s="361">
        <v>16.329999999999998</v>
      </c>
      <c r="C1854" s="354"/>
      <c r="D1854" s="354"/>
      <c r="E1854" s="355"/>
      <c r="F1854" s="353"/>
      <c r="G1854" s="353"/>
    </row>
    <row r="1855" spans="1:7" x14ac:dyDescent="0.35">
      <c r="A1855" s="353" t="s">
        <v>2245</v>
      </c>
      <c r="B1855" s="361">
        <v>16.329999999999998</v>
      </c>
      <c r="C1855" s="354"/>
      <c r="D1855" s="354"/>
      <c r="E1855" s="355"/>
      <c r="F1855" s="353"/>
      <c r="G1855" s="353"/>
    </row>
    <row r="1856" spans="1:7" x14ac:dyDescent="0.35">
      <c r="A1856" s="353" t="s">
        <v>2245</v>
      </c>
      <c r="B1856" s="361">
        <v>16.329999999999998</v>
      </c>
      <c r="C1856" s="354"/>
      <c r="D1856" s="354"/>
      <c r="E1856" s="355"/>
      <c r="F1856" s="353"/>
      <c r="G1856" s="353"/>
    </row>
    <row r="1857" spans="1:7" x14ac:dyDescent="0.35">
      <c r="A1857" s="353" t="s">
        <v>2245</v>
      </c>
      <c r="B1857" s="361">
        <v>16.329999999999998</v>
      </c>
      <c r="C1857" s="354"/>
      <c r="D1857" s="354"/>
      <c r="E1857" s="355"/>
      <c r="F1857" s="353"/>
      <c r="G1857" s="353"/>
    </row>
    <row r="1858" spans="1:7" x14ac:dyDescent="0.35">
      <c r="A1858" s="353" t="s">
        <v>2246</v>
      </c>
      <c r="B1858" s="361">
        <v>16.329999999999998</v>
      </c>
      <c r="C1858" s="354"/>
      <c r="D1858" s="354"/>
      <c r="E1858" s="355"/>
      <c r="F1858" s="353"/>
      <c r="G1858" s="353"/>
    </row>
    <row r="1859" spans="1:7" x14ac:dyDescent="0.35">
      <c r="A1859" s="353" t="s">
        <v>2246</v>
      </c>
      <c r="B1859" s="361">
        <v>16.329999999999998</v>
      </c>
      <c r="C1859" s="354"/>
      <c r="D1859" s="354"/>
      <c r="E1859" s="355"/>
      <c r="F1859" s="353"/>
      <c r="G1859" s="353"/>
    </row>
    <row r="1860" spans="1:7" x14ac:dyDescent="0.35">
      <c r="A1860" s="353" t="s">
        <v>2246</v>
      </c>
      <c r="B1860" s="361">
        <v>16.329999999999998</v>
      </c>
      <c r="C1860" s="354"/>
      <c r="D1860" s="354"/>
      <c r="E1860" s="355"/>
      <c r="F1860" s="353"/>
      <c r="G1860" s="353"/>
    </row>
    <row r="1861" spans="1:7" x14ac:dyDescent="0.35">
      <c r="A1861" s="353" t="s">
        <v>2246</v>
      </c>
      <c r="B1861" s="361">
        <v>16.329999999999998</v>
      </c>
      <c r="C1861" s="354"/>
      <c r="D1861" s="354"/>
      <c r="E1861" s="355"/>
      <c r="F1861" s="353"/>
      <c r="G1861" s="353"/>
    </row>
    <row r="1862" spans="1:7" x14ac:dyDescent="0.35">
      <c r="A1862" s="353" t="s">
        <v>2246</v>
      </c>
      <c r="B1862" s="361">
        <v>16.329999999999998</v>
      </c>
      <c r="C1862" s="354"/>
      <c r="D1862" s="354"/>
      <c r="E1862" s="355"/>
      <c r="F1862" s="353"/>
      <c r="G1862" s="353"/>
    </row>
    <row r="1863" spans="1:7" x14ac:dyDescent="0.35">
      <c r="A1863" s="353" t="s">
        <v>2246</v>
      </c>
      <c r="B1863" s="361">
        <v>16.329999999999998</v>
      </c>
      <c r="C1863" s="354"/>
      <c r="D1863" s="354"/>
      <c r="E1863" s="355"/>
      <c r="F1863" s="353"/>
      <c r="G1863" s="353"/>
    </row>
    <row r="1864" spans="1:7" x14ac:dyDescent="0.35">
      <c r="A1864" s="353" t="s">
        <v>2247</v>
      </c>
      <c r="B1864" s="361">
        <v>16.329999999999998</v>
      </c>
      <c r="C1864" s="354"/>
      <c r="D1864" s="354"/>
      <c r="E1864" s="355"/>
      <c r="F1864" s="353"/>
      <c r="G1864" s="353"/>
    </row>
    <row r="1865" spans="1:7" x14ac:dyDescent="0.35">
      <c r="A1865" s="353" t="s">
        <v>2247</v>
      </c>
      <c r="B1865" s="361">
        <v>16.329999999999998</v>
      </c>
      <c r="C1865" s="354"/>
      <c r="D1865" s="354"/>
      <c r="E1865" s="355"/>
      <c r="F1865" s="353"/>
      <c r="G1865" s="353"/>
    </row>
    <row r="1866" spans="1:7" x14ac:dyDescent="0.35">
      <c r="A1866" s="353" t="s">
        <v>2247</v>
      </c>
      <c r="B1866" s="361">
        <v>16.329999999999998</v>
      </c>
      <c r="C1866" s="354"/>
      <c r="D1866" s="354"/>
      <c r="E1866" s="355"/>
      <c r="F1866" s="353"/>
      <c r="G1866" s="353"/>
    </row>
    <row r="1867" spans="1:7" x14ac:dyDescent="0.35">
      <c r="A1867" s="353" t="s">
        <v>2247</v>
      </c>
      <c r="B1867" s="361">
        <v>16.329999999999998</v>
      </c>
      <c r="C1867" s="354"/>
      <c r="D1867" s="354"/>
      <c r="E1867" s="355"/>
      <c r="F1867" s="353"/>
      <c r="G1867" s="353"/>
    </row>
    <row r="1868" spans="1:7" x14ac:dyDescent="0.35">
      <c r="A1868" s="353" t="s">
        <v>2247</v>
      </c>
      <c r="B1868" s="361">
        <v>16.329999999999998</v>
      </c>
      <c r="C1868" s="354"/>
      <c r="D1868" s="354"/>
      <c r="E1868" s="355"/>
      <c r="F1868" s="353"/>
      <c r="G1868" s="353"/>
    </row>
    <row r="1869" spans="1:7" x14ac:dyDescent="0.35">
      <c r="A1869" s="353" t="s">
        <v>2247</v>
      </c>
      <c r="B1869" s="361">
        <v>16.329999999999998</v>
      </c>
      <c r="C1869" s="354"/>
      <c r="D1869" s="354"/>
      <c r="E1869" s="355"/>
      <c r="F1869" s="353"/>
      <c r="G1869" s="353"/>
    </row>
    <row r="1870" spans="1:7" x14ac:dyDescent="0.35">
      <c r="A1870" s="353" t="s">
        <v>2247</v>
      </c>
      <c r="B1870" s="361">
        <v>16.329999999999998</v>
      </c>
      <c r="C1870" s="354"/>
      <c r="D1870" s="354"/>
      <c r="E1870" s="355"/>
      <c r="F1870" s="353"/>
      <c r="G1870" s="353"/>
    </row>
    <row r="1871" spans="1:7" x14ac:dyDescent="0.35">
      <c r="A1871" s="353" t="s">
        <v>2248</v>
      </c>
      <c r="B1871" s="361">
        <v>16.329999999999998</v>
      </c>
      <c r="C1871" s="354"/>
      <c r="D1871" s="354"/>
      <c r="E1871" s="355"/>
      <c r="F1871" s="353"/>
      <c r="G1871" s="353"/>
    </row>
    <row r="1872" spans="1:7" x14ac:dyDescent="0.35">
      <c r="A1872" s="353" t="s">
        <v>2248</v>
      </c>
      <c r="B1872" s="361">
        <v>16.329999999999998</v>
      </c>
      <c r="C1872" s="354"/>
      <c r="D1872" s="354"/>
      <c r="E1872" s="355"/>
      <c r="F1872" s="353"/>
      <c r="G1872" s="353"/>
    </row>
    <row r="1873" spans="1:7" x14ac:dyDescent="0.35">
      <c r="A1873" s="353" t="s">
        <v>2248</v>
      </c>
      <c r="B1873" s="361">
        <v>16.329999999999998</v>
      </c>
      <c r="C1873" s="354"/>
      <c r="D1873" s="354"/>
      <c r="E1873" s="355"/>
      <c r="F1873" s="353"/>
      <c r="G1873" s="353"/>
    </row>
    <row r="1874" spans="1:7" x14ac:dyDescent="0.35">
      <c r="A1874" s="353" t="s">
        <v>2248</v>
      </c>
      <c r="B1874" s="361">
        <v>16.329999999999998</v>
      </c>
      <c r="C1874" s="354"/>
      <c r="D1874" s="354"/>
      <c r="E1874" s="355"/>
      <c r="F1874" s="353"/>
      <c r="G1874" s="353"/>
    </row>
    <row r="1875" spans="1:7" x14ac:dyDescent="0.35">
      <c r="A1875" s="353" t="s">
        <v>2248</v>
      </c>
      <c r="B1875" s="361">
        <v>16.329999999999998</v>
      </c>
      <c r="C1875" s="354"/>
      <c r="D1875" s="354"/>
      <c r="E1875" s="355"/>
      <c r="F1875" s="353"/>
      <c r="G1875" s="353"/>
    </row>
    <row r="1876" spans="1:7" x14ac:dyDescent="0.35">
      <c r="A1876" s="353" t="s">
        <v>2248</v>
      </c>
      <c r="B1876" s="361">
        <v>16.329999999999998</v>
      </c>
      <c r="C1876" s="354"/>
      <c r="D1876" s="354"/>
      <c r="E1876" s="355"/>
      <c r="F1876" s="353"/>
      <c r="G1876" s="353"/>
    </row>
    <row r="1877" spans="1:7" x14ac:dyDescent="0.35">
      <c r="A1877" s="353" t="s">
        <v>2248</v>
      </c>
      <c r="B1877" s="361">
        <v>16.329999999999998</v>
      </c>
      <c r="C1877" s="354"/>
      <c r="D1877" s="354"/>
      <c r="E1877" s="355"/>
      <c r="F1877" s="353"/>
      <c r="G1877" s="353"/>
    </row>
    <row r="1878" spans="1:7" x14ac:dyDescent="0.35">
      <c r="A1878" s="353" t="s">
        <v>2249</v>
      </c>
      <c r="B1878" s="361">
        <v>16.329999999999998</v>
      </c>
      <c r="C1878" s="354"/>
      <c r="D1878" s="354"/>
      <c r="E1878" s="355"/>
      <c r="F1878" s="353"/>
      <c r="G1878" s="353"/>
    </row>
    <row r="1879" spans="1:7" x14ac:dyDescent="0.35">
      <c r="A1879" s="353" t="s">
        <v>2249</v>
      </c>
      <c r="B1879" s="361">
        <v>16.329999999999998</v>
      </c>
      <c r="C1879" s="354"/>
      <c r="D1879" s="354"/>
      <c r="E1879" s="355"/>
      <c r="F1879" s="353"/>
      <c r="G1879" s="353"/>
    </row>
    <row r="1880" spans="1:7" x14ac:dyDescent="0.35">
      <c r="A1880" s="353" t="s">
        <v>2249</v>
      </c>
      <c r="B1880" s="361">
        <v>16.329999999999998</v>
      </c>
      <c r="C1880" s="354"/>
      <c r="D1880" s="354"/>
      <c r="E1880" s="355"/>
      <c r="F1880" s="353"/>
      <c r="G1880" s="353"/>
    </row>
    <row r="1881" spans="1:7" x14ac:dyDescent="0.35">
      <c r="A1881" s="353" t="s">
        <v>2249</v>
      </c>
      <c r="B1881" s="361">
        <v>16.329999999999998</v>
      </c>
      <c r="C1881" s="354"/>
      <c r="D1881" s="354"/>
      <c r="E1881" s="355"/>
      <c r="F1881" s="353"/>
      <c r="G1881" s="353"/>
    </row>
    <row r="1882" spans="1:7" x14ac:dyDescent="0.35">
      <c r="A1882" s="353" t="s">
        <v>2249</v>
      </c>
      <c r="B1882" s="361">
        <v>16.329999999999998</v>
      </c>
      <c r="C1882" s="354"/>
      <c r="D1882" s="354"/>
      <c r="E1882" s="355"/>
      <c r="F1882" s="353"/>
      <c r="G1882" s="353"/>
    </row>
    <row r="1883" spans="1:7" x14ac:dyDescent="0.35">
      <c r="A1883" s="353" t="s">
        <v>2249</v>
      </c>
      <c r="B1883" s="361">
        <v>16.329999999999998</v>
      </c>
      <c r="C1883" s="354"/>
      <c r="D1883" s="354"/>
      <c r="E1883" s="355"/>
      <c r="F1883" s="353"/>
      <c r="G1883" s="353"/>
    </row>
    <row r="1884" spans="1:7" x14ac:dyDescent="0.35">
      <c r="A1884" s="353" t="s">
        <v>2249</v>
      </c>
      <c r="B1884" s="361">
        <v>16.329999999999998</v>
      </c>
      <c r="C1884" s="354"/>
      <c r="D1884" s="354"/>
      <c r="E1884" s="355"/>
      <c r="F1884" s="353"/>
      <c r="G1884" s="353"/>
    </row>
    <row r="1885" spans="1:7" x14ac:dyDescent="0.35">
      <c r="A1885" s="353" t="s">
        <v>2250</v>
      </c>
      <c r="B1885" s="361">
        <v>16.329999999999998</v>
      </c>
      <c r="C1885" s="354"/>
      <c r="D1885" s="354"/>
      <c r="E1885" s="355"/>
      <c r="F1885" s="353"/>
      <c r="G1885" s="353"/>
    </row>
    <row r="1886" spans="1:7" x14ac:dyDescent="0.35">
      <c r="A1886" s="353" t="s">
        <v>2250</v>
      </c>
      <c r="B1886" s="361">
        <v>16.329999999999998</v>
      </c>
      <c r="C1886" s="354"/>
      <c r="D1886" s="354"/>
      <c r="E1886" s="355"/>
      <c r="F1886" s="353"/>
      <c r="G1886" s="353"/>
    </row>
    <row r="1887" spans="1:7" x14ac:dyDescent="0.35">
      <c r="A1887" s="353" t="s">
        <v>2250</v>
      </c>
      <c r="B1887" s="361">
        <v>16.329999999999998</v>
      </c>
      <c r="C1887" s="354"/>
      <c r="D1887" s="354"/>
      <c r="E1887" s="355"/>
      <c r="F1887" s="353"/>
      <c r="G1887" s="353"/>
    </row>
    <row r="1888" spans="1:7" x14ac:dyDescent="0.35">
      <c r="A1888" s="353" t="s">
        <v>2250</v>
      </c>
      <c r="B1888" s="361">
        <v>16.329999999999998</v>
      </c>
      <c r="C1888" s="354"/>
      <c r="D1888" s="354"/>
      <c r="E1888" s="355"/>
      <c r="F1888" s="353"/>
      <c r="G1888" s="353"/>
    </row>
    <row r="1889" spans="1:7" x14ac:dyDescent="0.35">
      <c r="A1889" s="353" t="s">
        <v>2250</v>
      </c>
      <c r="B1889" s="361">
        <v>16.329999999999998</v>
      </c>
      <c r="C1889" s="354"/>
      <c r="D1889" s="354"/>
      <c r="E1889" s="355"/>
      <c r="F1889" s="353"/>
      <c r="G1889" s="353"/>
    </row>
    <row r="1890" spans="1:7" x14ac:dyDescent="0.35">
      <c r="A1890" s="353" t="s">
        <v>2250</v>
      </c>
      <c r="B1890" s="361">
        <v>16.329999999999998</v>
      </c>
      <c r="C1890" s="354"/>
      <c r="D1890" s="354"/>
      <c r="E1890" s="355"/>
      <c r="F1890" s="353"/>
      <c r="G1890" s="353"/>
    </row>
    <row r="1891" spans="1:7" x14ac:dyDescent="0.35">
      <c r="A1891" s="353" t="s">
        <v>2250</v>
      </c>
      <c r="B1891" s="361">
        <v>16.329999999999998</v>
      </c>
      <c r="C1891" s="354"/>
      <c r="D1891" s="354"/>
      <c r="E1891" s="355"/>
      <c r="F1891" s="353"/>
      <c r="G1891" s="353"/>
    </row>
    <row r="1892" spans="1:7" x14ac:dyDescent="0.35">
      <c r="A1892" s="353" t="s">
        <v>2251</v>
      </c>
      <c r="B1892" s="361">
        <v>16.329999999999998</v>
      </c>
      <c r="C1892" s="354"/>
      <c r="D1892" s="354"/>
      <c r="E1892" s="355"/>
      <c r="F1892" s="353"/>
      <c r="G1892" s="353"/>
    </row>
    <row r="1893" spans="1:7" x14ac:dyDescent="0.35">
      <c r="A1893" s="353" t="s">
        <v>2251</v>
      </c>
      <c r="B1893" s="361">
        <v>16.329999999999998</v>
      </c>
      <c r="C1893" s="354"/>
      <c r="D1893" s="354"/>
      <c r="E1893" s="355"/>
      <c r="F1893" s="353"/>
      <c r="G1893" s="353"/>
    </row>
    <row r="1894" spans="1:7" x14ac:dyDescent="0.35">
      <c r="A1894" s="353" t="s">
        <v>2251</v>
      </c>
      <c r="B1894" s="361">
        <v>16.329999999999998</v>
      </c>
      <c r="C1894" s="354"/>
      <c r="D1894" s="354"/>
      <c r="E1894" s="355"/>
      <c r="F1894" s="353"/>
      <c r="G1894" s="353"/>
    </row>
    <row r="1895" spans="1:7" x14ac:dyDescent="0.35">
      <c r="A1895" s="353" t="s">
        <v>2251</v>
      </c>
      <c r="B1895" s="361">
        <v>16.329999999999998</v>
      </c>
      <c r="C1895" s="354"/>
      <c r="D1895" s="354"/>
      <c r="E1895" s="355"/>
      <c r="F1895" s="353"/>
      <c r="G1895" s="353"/>
    </row>
    <row r="1896" spans="1:7" x14ac:dyDescent="0.35">
      <c r="A1896" s="353" t="s">
        <v>2251</v>
      </c>
      <c r="B1896" s="361">
        <v>16.329999999999998</v>
      </c>
      <c r="C1896" s="354"/>
      <c r="D1896" s="354"/>
      <c r="E1896" s="355"/>
      <c r="F1896" s="353"/>
      <c r="G1896" s="353"/>
    </row>
    <row r="1897" spans="1:7" x14ac:dyDescent="0.35">
      <c r="A1897" s="353" t="s">
        <v>2251</v>
      </c>
      <c r="B1897" s="361">
        <v>16.329999999999998</v>
      </c>
      <c r="C1897" s="354"/>
      <c r="D1897" s="354"/>
      <c r="E1897" s="355"/>
      <c r="F1897" s="353"/>
      <c r="G1897" s="353"/>
    </row>
    <row r="1898" spans="1:7" x14ac:dyDescent="0.35">
      <c r="A1898" s="353" t="s">
        <v>2251</v>
      </c>
      <c r="B1898" s="361">
        <v>16.329999999999998</v>
      </c>
      <c r="C1898" s="354"/>
      <c r="D1898" s="354"/>
      <c r="E1898" s="355"/>
      <c r="F1898" s="353"/>
      <c r="G1898" s="353"/>
    </row>
    <row r="1899" spans="1:7" x14ac:dyDescent="0.35">
      <c r="A1899" s="353" t="s">
        <v>2252</v>
      </c>
      <c r="B1899" s="361">
        <v>17.82</v>
      </c>
      <c r="C1899" s="354"/>
      <c r="D1899" s="354"/>
      <c r="E1899" s="355"/>
      <c r="F1899" s="353"/>
      <c r="G1899" s="353"/>
    </row>
    <row r="1900" spans="1:7" x14ac:dyDescent="0.35">
      <c r="A1900" s="353" t="s">
        <v>2252</v>
      </c>
      <c r="B1900" s="361">
        <v>17.82</v>
      </c>
      <c r="C1900" s="354"/>
      <c r="D1900" s="354"/>
      <c r="E1900" s="355"/>
      <c r="F1900" s="353"/>
      <c r="G1900" s="353"/>
    </row>
    <row r="1901" spans="1:7" x14ac:dyDescent="0.35">
      <c r="A1901" s="353" t="s">
        <v>2252</v>
      </c>
      <c r="B1901" s="361">
        <v>17.82</v>
      </c>
      <c r="C1901" s="354"/>
      <c r="D1901" s="354"/>
      <c r="E1901" s="355"/>
      <c r="F1901" s="353"/>
      <c r="G1901" s="353"/>
    </row>
    <row r="1902" spans="1:7" x14ac:dyDescent="0.35">
      <c r="A1902" s="353" t="s">
        <v>2252</v>
      </c>
      <c r="B1902" s="361">
        <v>17.82</v>
      </c>
      <c r="C1902" s="354"/>
      <c r="D1902" s="354"/>
      <c r="E1902" s="355"/>
      <c r="F1902" s="353"/>
      <c r="G1902" s="353"/>
    </row>
    <row r="1903" spans="1:7" x14ac:dyDescent="0.35">
      <c r="A1903" s="353" t="s">
        <v>2252</v>
      </c>
      <c r="B1903" s="361">
        <v>17.82</v>
      </c>
      <c r="C1903" s="354"/>
      <c r="D1903" s="354"/>
      <c r="E1903" s="355"/>
      <c r="F1903" s="353"/>
      <c r="G1903" s="353"/>
    </row>
    <row r="1904" spans="1:7" x14ac:dyDescent="0.35">
      <c r="A1904" s="353" t="s">
        <v>2252</v>
      </c>
      <c r="B1904" s="361">
        <v>17.82</v>
      </c>
      <c r="C1904" s="354"/>
      <c r="D1904" s="354"/>
      <c r="E1904" s="355"/>
      <c r="F1904" s="353"/>
      <c r="G1904" s="353"/>
    </row>
    <row r="1905" spans="1:7" x14ac:dyDescent="0.35">
      <c r="A1905" s="353" t="s">
        <v>2252</v>
      </c>
      <c r="B1905" s="361">
        <v>17.82</v>
      </c>
      <c r="C1905" s="354"/>
      <c r="D1905" s="354"/>
      <c r="E1905" s="355"/>
      <c r="F1905" s="353"/>
      <c r="G1905" s="353"/>
    </row>
    <row r="1906" spans="1:7" x14ac:dyDescent="0.35">
      <c r="A1906" s="353" t="s">
        <v>2253</v>
      </c>
      <c r="B1906" s="361">
        <v>16.329999999999998</v>
      </c>
      <c r="C1906" s="354"/>
      <c r="D1906" s="354"/>
      <c r="E1906" s="355"/>
      <c r="F1906" s="353"/>
      <c r="G1906" s="353"/>
    </row>
    <row r="1907" spans="1:7" x14ac:dyDescent="0.35">
      <c r="A1907" s="353" t="s">
        <v>2253</v>
      </c>
      <c r="B1907" s="361">
        <v>16.329999999999998</v>
      </c>
      <c r="C1907" s="354"/>
      <c r="D1907" s="354"/>
      <c r="E1907" s="355"/>
      <c r="F1907" s="353"/>
      <c r="G1907" s="353"/>
    </row>
    <row r="1908" spans="1:7" x14ac:dyDescent="0.35">
      <c r="A1908" s="353" t="s">
        <v>2253</v>
      </c>
      <c r="B1908" s="361">
        <v>16.329999999999998</v>
      </c>
      <c r="C1908" s="354"/>
      <c r="D1908" s="354"/>
      <c r="E1908" s="355"/>
      <c r="F1908" s="353"/>
      <c r="G1908" s="353"/>
    </row>
    <row r="1909" spans="1:7" x14ac:dyDescent="0.35">
      <c r="A1909" s="353" t="s">
        <v>2253</v>
      </c>
      <c r="B1909" s="361">
        <v>16.329999999999998</v>
      </c>
      <c r="C1909" s="354"/>
      <c r="D1909" s="354"/>
      <c r="E1909" s="355"/>
      <c r="F1909" s="353"/>
      <c r="G1909" s="353"/>
    </row>
    <row r="1910" spans="1:7" x14ac:dyDescent="0.35">
      <c r="A1910" s="353" t="s">
        <v>2253</v>
      </c>
      <c r="B1910" s="361">
        <v>16.329999999999998</v>
      </c>
      <c r="C1910" s="354"/>
      <c r="D1910" s="354"/>
      <c r="E1910" s="355"/>
      <c r="F1910" s="353"/>
      <c r="G1910" s="353"/>
    </row>
    <row r="1911" spans="1:7" x14ac:dyDescent="0.35">
      <c r="A1911" s="353" t="s">
        <v>2253</v>
      </c>
      <c r="B1911" s="361">
        <v>16.329999999999998</v>
      </c>
      <c r="C1911" s="354"/>
      <c r="D1911" s="354"/>
      <c r="E1911" s="355"/>
      <c r="F1911" s="353"/>
      <c r="G1911" s="353"/>
    </row>
    <row r="1912" spans="1:7" x14ac:dyDescent="0.35">
      <c r="A1912" s="353" t="s">
        <v>2253</v>
      </c>
      <c r="B1912" s="361">
        <v>16.329999999999998</v>
      </c>
      <c r="C1912" s="354"/>
      <c r="D1912" s="354"/>
      <c r="E1912" s="355"/>
      <c r="F1912" s="353"/>
      <c r="G1912" s="353"/>
    </row>
    <row r="1913" spans="1:7" x14ac:dyDescent="0.35">
      <c r="A1913" s="353" t="s">
        <v>2254</v>
      </c>
      <c r="B1913" s="361">
        <v>48.56</v>
      </c>
      <c r="C1913" s="354"/>
      <c r="D1913" s="354"/>
      <c r="E1913" s="355"/>
      <c r="F1913" s="353"/>
      <c r="G1913" s="353"/>
    </row>
    <row r="1914" spans="1:7" x14ac:dyDescent="0.35">
      <c r="A1914" s="353" t="s">
        <v>2254</v>
      </c>
      <c r="B1914" s="361">
        <v>48.56</v>
      </c>
      <c r="C1914" s="354"/>
      <c r="D1914" s="354"/>
      <c r="E1914" s="355"/>
      <c r="F1914" s="353"/>
      <c r="G1914" s="353"/>
    </row>
    <row r="1915" spans="1:7" x14ac:dyDescent="0.35">
      <c r="A1915" s="353" t="s">
        <v>2254</v>
      </c>
      <c r="B1915" s="361">
        <v>48.56</v>
      </c>
      <c r="C1915" s="354"/>
      <c r="D1915" s="354"/>
      <c r="E1915" s="355"/>
      <c r="F1915" s="353"/>
      <c r="G1915" s="353"/>
    </row>
    <row r="1916" spans="1:7" x14ac:dyDescent="0.35">
      <c r="A1916" s="353" t="s">
        <v>2254</v>
      </c>
      <c r="B1916" s="361">
        <v>48.56</v>
      </c>
      <c r="C1916" s="354"/>
      <c r="D1916" s="354"/>
      <c r="E1916" s="355"/>
      <c r="F1916" s="353"/>
      <c r="G1916" s="353"/>
    </row>
    <row r="1917" spans="1:7" x14ac:dyDescent="0.35">
      <c r="A1917" s="353" t="s">
        <v>2254</v>
      </c>
      <c r="B1917" s="361">
        <v>48.56</v>
      </c>
      <c r="C1917" s="354"/>
      <c r="D1917" s="354"/>
      <c r="E1917" s="355"/>
      <c r="F1917" s="353"/>
      <c r="G1917" s="353"/>
    </row>
    <row r="1918" spans="1:7" x14ac:dyDescent="0.35">
      <c r="A1918" s="353" t="s">
        <v>2254</v>
      </c>
      <c r="B1918" s="361">
        <v>48.56</v>
      </c>
      <c r="C1918" s="354"/>
      <c r="D1918" s="354"/>
      <c r="E1918" s="355"/>
      <c r="F1918" s="353"/>
      <c r="G1918" s="353"/>
    </row>
    <row r="1919" spans="1:7" x14ac:dyDescent="0.35">
      <c r="A1919" s="353" t="s">
        <v>2254</v>
      </c>
      <c r="B1919" s="361">
        <v>48.56</v>
      </c>
      <c r="C1919" s="354"/>
      <c r="D1919" s="354"/>
      <c r="E1919" s="355"/>
      <c r="F1919" s="353"/>
      <c r="G1919" s="353"/>
    </row>
    <row r="1920" spans="1:7" x14ac:dyDescent="0.35">
      <c r="A1920" s="353" t="s">
        <v>2255</v>
      </c>
      <c r="B1920" s="361">
        <v>48.56</v>
      </c>
      <c r="C1920" s="354"/>
      <c r="D1920" s="354"/>
      <c r="E1920" s="355"/>
      <c r="F1920" s="353"/>
      <c r="G1920" s="353"/>
    </row>
    <row r="1921" spans="1:7" x14ac:dyDescent="0.35">
      <c r="A1921" s="353" t="s">
        <v>2255</v>
      </c>
      <c r="B1921" s="361">
        <v>48.56</v>
      </c>
      <c r="C1921" s="354"/>
      <c r="D1921" s="354"/>
      <c r="E1921" s="355"/>
      <c r="F1921" s="353"/>
      <c r="G1921" s="353"/>
    </row>
    <row r="1922" spans="1:7" x14ac:dyDescent="0.35">
      <c r="A1922" s="353" t="s">
        <v>2255</v>
      </c>
      <c r="B1922" s="361">
        <v>48.56</v>
      </c>
      <c r="C1922" s="354"/>
      <c r="D1922" s="354"/>
      <c r="E1922" s="355"/>
      <c r="F1922" s="353"/>
      <c r="G1922" s="353"/>
    </row>
    <row r="1923" spans="1:7" x14ac:dyDescent="0.35">
      <c r="A1923" s="353" t="s">
        <v>2255</v>
      </c>
      <c r="B1923" s="361">
        <v>48.56</v>
      </c>
      <c r="C1923" s="354"/>
      <c r="D1923" s="354"/>
      <c r="E1923" s="355"/>
      <c r="F1923" s="353"/>
      <c r="G1923" s="353"/>
    </row>
    <row r="1924" spans="1:7" x14ac:dyDescent="0.35">
      <c r="A1924" s="353" t="s">
        <v>2255</v>
      </c>
      <c r="B1924" s="361">
        <v>48.56</v>
      </c>
      <c r="C1924" s="354"/>
      <c r="D1924" s="354"/>
      <c r="E1924" s="355"/>
      <c r="F1924" s="353"/>
      <c r="G1924" s="353"/>
    </row>
    <row r="1925" spans="1:7" x14ac:dyDescent="0.35">
      <c r="A1925" s="353" t="s">
        <v>2255</v>
      </c>
      <c r="B1925" s="361">
        <v>48.56</v>
      </c>
      <c r="C1925" s="354"/>
      <c r="D1925" s="354"/>
      <c r="E1925" s="355"/>
      <c r="F1925" s="353"/>
      <c r="G1925" s="353"/>
    </row>
    <row r="1926" spans="1:7" x14ac:dyDescent="0.35">
      <c r="A1926" s="353" t="s">
        <v>2255</v>
      </c>
      <c r="B1926" s="361">
        <v>48.56</v>
      </c>
      <c r="C1926" s="354"/>
      <c r="D1926" s="354"/>
      <c r="E1926" s="355"/>
      <c r="F1926" s="353"/>
      <c r="G1926" s="353"/>
    </row>
    <row r="1927" spans="1:7" x14ac:dyDescent="0.35">
      <c r="A1927" s="353" t="s">
        <v>2256</v>
      </c>
      <c r="B1927" s="361">
        <v>48.56</v>
      </c>
      <c r="C1927" s="354"/>
      <c r="D1927" s="354"/>
      <c r="E1927" s="355"/>
      <c r="F1927" s="353"/>
      <c r="G1927" s="353"/>
    </row>
    <row r="1928" spans="1:7" x14ac:dyDescent="0.35">
      <c r="A1928" s="353" t="s">
        <v>2256</v>
      </c>
      <c r="B1928" s="361">
        <v>48.56</v>
      </c>
      <c r="C1928" s="354"/>
      <c r="D1928" s="354"/>
      <c r="E1928" s="355"/>
      <c r="F1928" s="353"/>
      <c r="G1928" s="353"/>
    </row>
    <row r="1929" spans="1:7" x14ac:dyDescent="0.35">
      <c r="A1929" s="353" t="s">
        <v>2256</v>
      </c>
      <c r="B1929" s="361">
        <v>48.56</v>
      </c>
      <c r="C1929" s="354"/>
      <c r="D1929" s="354"/>
      <c r="E1929" s="355"/>
      <c r="F1929" s="353"/>
      <c r="G1929" s="353"/>
    </row>
    <row r="1930" spans="1:7" x14ac:dyDescent="0.35">
      <c r="A1930" s="353" t="s">
        <v>2256</v>
      </c>
      <c r="B1930" s="361">
        <v>48.56</v>
      </c>
      <c r="C1930" s="354"/>
      <c r="D1930" s="354"/>
      <c r="E1930" s="355"/>
      <c r="F1930" s="353"/>
      <c r="G1930" s="353"/>
    </row>
    <row r="1931" spans="1:7" x14ac:dyDescent="0.35">
      <c r="A1931" s="353" t="s">
        <v>2256</v>
      </c>
      <c r="B1931" s="361">
        <v>48.56</v>
      </c>
      <c r="C1931" s="354"/>
      <c r="D1931" s="354"/>
      <c r="E1931" s="355"/>
      <c r="F1931" s="353"/>
      <c r="G1931" s="353"/>
    </row>
    <row r="1932" spans="1:7" x14ac:dyDescent="0.35">
      <c r="A1932" s="353" t="s">
        <v>2256</v>
      </c>
      <c r="B1932" s="361">
        <v>48.56</v>
      </c>
      <c r="C1932" s="354"/>
      <c r="D1932" s="354"/>
      <c r="E1932" s="355"/>
      <c r="F1932" s="353"/>
      <c r="G1932" s="353"/>
    </row>
    <row r="1933" spans="1:7" x14ac:dyDescent="0.35">
      <c r="A1933" s="353" t="s">
        <v>2256</v>
      </c>
      <c r="B1933" s="361">
        <v>48.56</v>
      </c>
      <c r="C1933" s="354"/>
      <c r="D1933" s="354"/>
      <c r="E1933" s="355"/>
      <c r="F1933" s="353"/>
      <c r="G1933" s="353"/>
    </row>
    <row r="1934" spans="1:7" x14ac:dyDescent="0.35">
      <c r="A1934" s="353" t="s">
        <v>2257</v>
      </c>
      <c r="B1934" s="361">
        <v>48.56</v>
      </c>
      <c r="C1934" s="354"/>
      <c r="D1934" s="354"/>
      <c r="E1934" s="355"/>
      <c r="F1934" s="353"/>
      <c r="G1934" s="353"/>
    </row>
    <row r="1935" spans="1:7" x14ac:dyDescent="0.35">
      <c r="A1935" s="353" t="s">
        <v>2257</v>
      </c>
      <c r="B1935" s="361">
        <v>48.56</v>
      </c>
      <c r="C1935" s="354"/>
      <c r="D1935" s="354"/>
      <c r="E1935" s="355"/>
      <c r="F1935" s="353"/>
      <c r="G1935" s="353"/>
    </row>
    <row r="1936" spans="1:7" x14ac:dyDescent="0.35">
      <c r="A1936" s="353" t="s">
        <v>2257</v>
      </c>
      <c r="B1936" s="361">
        <v>48.56</v>
      </c>
      <c r="C1936" s="354"/>
      <c r="D1936" s="354"/>
      <c r="E1936" s="355"/>
      <c r="F1936" s="353"/>
      <c r="G1936" s="353"/>
    </row>
    <row r="1937" spans="1:7" x14ac:dyDescent="0.35">
      <c r="A1937" s="353" t="s">
        <v>2257</v>
      </c>
      <c r="B1937" s="361">
        <v>48.56</v>
      </c>
      <c r="C1937" s="354"/>
      <c r="D1937" s="354"/>
      <c r="E1937" s="355"/>
      <c r="F1937" s="353"/>
      <c r="G1937" s="353"/>
    </row>
    <row r="1938" spans="1:7" x14ac:dyDescent="0.35">
      <c r="A1938" s="353" t="s">
        <v>2257</v>
      </c>
      <c r="B1938" s="361">
        <v>48.56</v>
      </c>
      <c r="C1938" s="354"/>
      <c r="D1938" s="354"/>
      <c r="E1938" s="355"/>
      <c r="F1938" s="353"/>
      <c r="G1938" s="353"/>
    </row>
    <row r="1939" spans="1:7" x14ac:dyDescent="0.35">
      <c r="A1939" s="353" t="s">
        <v>2257</v>
      </c>
      <c r="B1939" s="361">
        <v>48.56</v>
      </c>
      <c r="C1939" s="354"/>
      <c r="D1939" s="354"/>
      <c r="E1939" s="355"/>
      <c r="F1939" s="353"/>
      <c r="G1939" s="353"/>
    </row>
    <row r="1940" spans="1:7" x14ac:dyDescent="0.35">
      <c r="A1940" s="353" t="s">
        <v>2257</v>
      </c>
      <c r="B1940" s="361">
        <v>48.56</v>
      </c>
      <c r="C1940" s="354"/>
      <c r="D1940" s="354"/>
      <c r="E1940" s="355"/>
      <c r="F1940" s="353"/>
      <c r="G1940" s="353"/>
    </row>
    <row r="1941" spans="1:7" x14ac:dyDescent="0.35">
      <c r="A1941" s="353" t="s">
        <v>2258</v>
      </c>
      <c r="B1941" s="361">
        <v>48.56</v>
      </c>
      <c r="C1941" s="354"/>
      <c r="D1941" s="354"/>
      <c r="E1941" s="355"/>
      <c r="F1941" s="353"/>
      <c r="G1941" s="353"/>
    </row>
    <row r="1942" spans="1:7" x14ac:dyDescent="0.35">
      <c r="A1942" s="353" t="s">
        <v>2258</v>
      </c>
      <c r="B1942" s="361">
        <v>48.56</v>
      </c>
      <c r="C1942" s="354"/>
      <c r="D1942" s="354"/>
      <c r="E1942" s="355"/>
      <c r="F1942" s="353"/>
      <c r="G1942" s="353"/>
    </row>
    <row r="1943" spans="1:7" x14ac:dyDescent="0.35">
      <c r="A1943" s="353" t="s">
        <v>2258</v>
      </c>
      <c r="B1943" s="361">
        <v>48.56</v>
      </c>
      <c r="C1943" s="354"/>
      <c r="D1943" s="354"/>
      <c r="E1943" s="355"/>
      <c r="F1943" s="353"/>
      <c r="G1943" s="353"/>
    </row>
    <row r="1944" spans="1:7" x14ac:dyDescent="0.35">
      <c r="A1944" s="353" t="s">
        <v>2258</v>
      </c>
      <c r="B1944" s="361">
        <v>48.56</v>
      </c>
      <c r="C1944" s="354"/>
      <c r="D1944" s="354"/>
      <c r="E1944" s="355"/>
      <c r="F1944" s="353"/>
      <c r="G1944" s="353"/>
    </row>
    <row r="1945" spans="1:7" x14ac:dyDescent="0.35">
      <c r="A1945" s="353" t="s">
        <v>2258</v>
      </c>
      <c r="B1945" s="361">
        <v>48.56</v>
      </c>
      <c r="C1945" s="354"/>
      <c r="D1945" s="354"/>
      <c r="E1945" s="355"/>
      <c r="F1945" s="353"/>
      <c r="G1945" s="353"/>
    </row>
    <row r="1946" spans="1:7" x14ac:dyDescent="0.35">
      <c r="A1946" s="353" t="s">
        <v>2258</v>
      </c>
      <c r="B1946" s="361">
        <v>48.56</v>
      </c>
      <c r="C1946" s="354"/>
      <c r="D1946" s="354"/>
      <c r="E1946" s="355"/>
      <c r="F1946" s="353"/>
      <c r="G1946" s="353"/>
    </row>
    <row r="1947" spans="1:7" x14ac:dyDescent="0.35">
      <c r="A1947" s="353" t="s">
        <v>2258</v>
      </c>
      <c r="B1947" s="361">
        <v>48.56</v>
      </c>
      <c r="C1947" s="354"/>
      <c r="D1947" s="354"/>
      <c r="E1947" s="355"/>
      <c r="F1947" s="353"/>
      <c r="G1947" s="353"/>
    </row>
    <row r="1948" spans="1:7" x14ac:dyDescent="0.35">
      <c r="A1948" s="353" t="s">
        <v>2259</v>
      </c>
      <c r="B1948" s="361">
        <v>48.56</v>
      </c>
      <c r="C1948" s="354"/>
      <c r="D1948" s="354"/>
      <c r="E1948" s="355"/>
      <c r="F1948" s="353"/>
      <c r="G1948" s="353"/>
    </row>
    <row r="1949" spans="1:7" x14ac:dyDescent="0.35">
      <c r="A1949" s="353" t="s">
        <v>2259</v>
      </c>
      <c r="B1949" s="361">
        <v>48.56</v>
      </c>
      <c r="C1949" s="354"/>
      <c r="D1949" s="354"/>
      <c r="E1949" s="355"/>
      <c r="F1949" s="353"/>
      <c r="G1949" s="353"/>
    </row>
    <row r="1950" spans="1:7" x14ac:dyDescent="0.35">
      <c r="A1950" s="353" t="s">
        <v>2259</v>
      </c>
      <c r="B1950" s="361">
        <v>48.56</v>
      </c>
      <c r="C1950" s="354"/>
      <c r="D1950" s="354"/>
      <c r="E1950" s="355"/>
      <c r="F1950" s="353"/>
      <c r="G1950" s="353"/>
    </row>
    <row r="1951" spans="1:7" x14ac:dyDescent="0.35">
      <c r="A1951" s="353" t="s">
        <v>2259</v>
      </c>
      <c r="B1951" s="361">
        <v>48.56</v>
      </c>
      <c r="C1951" s="354"/>
      <c r="D1951" s="354"/>
      <c r="E1951" s="355"/>
      <c r="F1951" s="353"/>
      <c r="G1951" s="353"/>
    </row>
    <row r="1952" spans="1:7" x14ac:dyDescent="0.35">
      <c r="A1952" s="353" t="s">
        <v>2259</v>
      </c>
      <c r="B1952" s="361">
        <v>48.56</v>
      </c>
      <c r="C1952" s="354"/>
      <c r="D1952" s="354"/>
      <c r="E1952" s="355"/>
      <c r="F1952" s="353"/>
      <c r="G1952" s="353"/>
    </row>
    <row r="1953" spans="1:7" x14ac:dyDescent="0.35">
      <c r="A1953" s="353" t="s">
        <v>2259</v>
      </c>
      <c r="B1953" s="361">
        <v>48.56</v>
      </c>
      <c r="C1953" s="354"/>
      <c r="D1953" s="354"/>
      <c r="E1953" s="355"/>
      <c r="F1953" s="353"/>
      <c r="G1953" s="353"/>
    </row>
    <row r="1954" spans="1:7" x14ac:dyDescent="0.35">
      <c r="A1954" s="353" t="s">
        <v>2259</v>
      </c>
      <c r="B1954" s="361">
        <v>48.56</v>
      </c>
      <c r="C1954" s="354"/>
      <c r="D1954" s="354"/>
      <c r="E1954" s="355"/>
      <c r="F1954" s="353"/>
      <c r="G1954" s="353"/>
    </row>
    <row r="1955" spans="1:7" x14ac:dyDescent="0.35">
      <c r="A1955" s="353" t="s">
        <v>2260</v>
      </c>
      <c r="B1955" s="361">
        <v>54.51</v>
      </c>
      <c r="C1955" s="354"/>
      <c r="D1955" s="354"/>
      <c r="E1955" s="355"/>
      <c r="F1955" s="353"/>
      <c r="G1955" s="353"/>
    </row>
    <row r="1956" spans="1:7" x14ac:dyDescent="0.35">
      <c r="A1956" s="353" t="s">
        <v>2260</v>
      </c>
      <c r="B1956" s="361">
        <v>54.51</v>
      </c>
      <c r="C1956" s="354"/>
      <c r="D1956" s="354"/>
      <c r="E1956" s="355"/>
      <c r="F1956" s="353"/>
      <c r="G1956" s="353"/>
    </row>
    <row r="1957" spans="1:7" x14ac:dyDescent="0.35">
      <c r="A1957" s="353" t="s">
        <v>2260</v>
      </c>
      <c r="B1957" s="361">
        <v>54.51</v>
      </c>
      <c r="C1957" s="354"/>
      <c r="D1957" s="354"/>
      <c r="E1957" s="355"/>
      <c r="F1957" s="353"/>
      <c r="G1957" s="353"/>
    </row>
    <row r="1958" spans="1:7" x14ac:dyDescent="0.35">
      <c r="A1958" s="353" t="s">
        <v>2260</v>
      </c>
      <c r="B1958" s="361">
        <v>54.51</v>
      </c>
      <c r="C1958" s="354"/>
      <c r="D1958" s="354"/>
      <c r="E1958" s="355"/>
      <c r="F1958" s="353"/>
      <c r="G1958" s="353"/>
    </row>
    <row r="1959" spans="1:7" x14ac:dyDescent="0.35">
      <c r="A1959" s="353" t="s">
        <v>2260</v>
      </c>
      <c r="B1959" s="361">
        <v>54.51</v>
      </c>
      <c r="C1959" s="354"/>
      <c r="D1959" s="354"/>
      <c r="E1959" s="355"/>
      <c r="F1959" s="353"/>
      <c r="G1959" s="353"/>
    </row>
    <row r="1960" spans="1:7" x14ac:dyDescent="0.35">
      <c r="A1960" s="353" t="s">
        <v>2260</v>
      </c>
      <c r="B1960" s="361">
        <v>54.51</v>
      </c>
      <c r="C1960" s="354"/>
      <c r="D1960" s="354"/>
      <c r="E1960" s="355"/>
      <c r="F1960" s="353"/>
      <c r="G1960" s="353"/>
    </row>
    <row r="1961" spans="1:7" x14ac:dyDescent="0.35">
      <c r="A1961" s="353" t="s">
        <v>2260</v>
      </c>
      <c r="B1961" s="361">
        <v>54.51</v>
      </c>
      <c r="C1961" s="354"/>
      <c r="D1961" s="354"/>
      <c r="E1961" s="355"/>
      <c r="F1961" s="353"/>
      <c r="G1961" s="353"/>
    </row>
    <row r="1962" spans="1:7" x14ac:dyDescent="0.35">
      <c r="A1962" s="353" t="s">
        <v>2261</v>
      </c>
      <c r="B1962" s="361">
        <v>48.56</v>
      </c>
      <c r="C1962" s="354"/>
      <c r="D1962" s="354"/>
      <c r="E1962" s="355"/>
      <c r="F1962" s="353"/>
      <c r="G1962" s="353"/>
    </row>
    <row r="1963" spans="1:7" x14ac:dyDescent="0.35">
      <c r="A1963" s="353" t="s">
        <v>2261</v>
      </c>
      <c r="B1963" s="361">
        <v>48.56</v>
      </c>
      <c r="C1963" s="354"/>
      <c r="D1963" s="354"/>
      <c r="E1963" s="355"/>
      <c r="F1963" s="353"/>
      <c r="G1963" s="353"/>
    </row>
    <row r="1964" spans="1:7" x14ac:dyDescent="0.35">
      <c r="A1964" s="353" t="s">
        <v>2261</v>
      </c>
      <c r="B1964" s="361">
        <v>48.56</v>
      </c>
      <c r="C1964" s="354"/>
      <c r="D1964" s="354"/>
      <c r="E1964" s="355"/>
      <c r="F1964" s="353"/>
      <c r="G1964" s="353"/>
    </row>
    <row r="1965" spans="1:7" x14ac:dyDescent="0.35">
      <c r="A1965" s="353" t="s">
        <v>2261</v>
      </c>
      <c r="B1965" s="361">
        <v>48.56</v>
      </c>
      <c r="C1965" s="354"/>
      <c r="D1965" s="354"/>
      <c r="E1965" s="355"/>
      <c r="F1965" s="353"/>
      <c r="G1965" s="353"/>
    </row>
    <row r="1966" spans="1:7" x14ac:dyDescent="0.35">
      <c r="A1966" s="353" t="s">
        <v>2261</v>
      </c>
      <c r="B1966" s="361">
        <v>48.56</v>
      </c>
      <c r="C1966" s="354"/>
      <c r="D1966" s="354"/>
      <c r="E1966" s="355"/>
      <c r="F1966" s="353"/>
      <c r="G1966" s="353"/>
    </row>
    <row r="1967" spans="1:7" x14ac:dyDescent="0.35">
      <c r="A1967" s="353" t="s">
        <v>2261</v>
      </c>
      <c r="B1967" s="361">
        <v>48.56</v>
      </c>
      <c r="C1967" s="354"/>
      <c r="D1967" s="354"/>
      <c r="E1967" s="355"/>
      <c r="F1967" s="353"/>
      <c r="G1967" s="353"/>
    </row>
    <row r="1968" spans="1:7" x14ac:dyDescent="0.35">
      <c r="A1968" s="353" t="s">
        <v>2262</v>
      </c>
      <c r="B1968" s="361">
        <v>122.57</v>
      </c>
      <c r="C1968" s="354"/>
      <c r="D1968" s="354"/>
      <c r="E1968" s="355"/>
      <c r="F1968" s="353"/>
      <c r="G1968" s="353"/>
    </row>
    <row r="1969" spans="1:7" x14ac:dyDescent="0.35">
      <c r="A1969" s="353" t="s">
        <v>1918</v>
      </c>
      <c r="B1969" s="361">
        <v>106.77</v>
      </c>
      <c r="C1969" s="354"/>
      <c r="D1969" s="354"/>
      <c r="E1969" s="355"/>
      <c r="F1969" s="353"/>
      <c r="G1969" s="353"/>
    </row>
    <row r="1970" spans="1:7" x14ac:dyDescent="0.35">
      <c r="A1970" s="353" t="s">
        <v>2263</v>
      </c>
      <c r="B1970" s="361">
        <v>103.72</v>
      </c>
      <c r="C1970" s="354"/>
      <c r="D1970" s="354"/>
      <c r="E1970" s="355"/>
      <c r="F1970" s="353"/>
      <c r="G1970" s="353"/>
    </row>
    <row r="1971" spans="1:7" x14ac:dyDescent="0.35">
      <c r="A1971" s="353" t="s">
        <v>2264</v>
      </c>
      <c r="B1971" s="361">
        <v>106.77</v>
      </c>
      <c r="C1971" s="354"/>
      <c r="D1971" s="354"/>
      <c r="E1971" s="355"/>
      <c r="F1971" s="353"/>
      <c r="G1971" s="353"/>
    </row>
    <row r="1972" spans="1:7" x14ac:dyDescent="0.35">
      <c r="A1972" s="353" t="s">
        <v>1881</v>
      </c>
      <c r="B1972" s="361">
        <v>83.31</v>
      </c>
      <c r="C1972" s="354"/>
      <c r="D1972" s="354"/>
      <c r="E1972" s="355"/>
      <c r="F1972" s="353"/>
      <c r="G1972" s="353"/>
    </row>
    <row r="1973" spans="1:7" x14ac:dyDescent="0.35">
      <c r="A1973" s="353" t="s">
        <v>1882</v>
      </c>
      <c r="B1973" s="361">
        <v>83.31</v>
      </c>
      <c r="C1973" s="354"/>
      <c r="D1973" s="354"/>
      <c r="E1973" s="355"/>
      <c r="F1973" s="353"/>
      <c r="G1973" s="353"/>
    </row>
    <row r="1974" spans="1:7" x14ac:dyDescent="0.35">
      <c r="A1974" s="353" t="s">
        <v>2265</v>
      </c>
      <c r="B1974" s="361">
        <v>105.66</v>
      </c>
      <c r="C1974" s="354"/>
      <c r="D1974" s="354"/>
      <c r="E1974" s="355"/>
      <c r="F1974" s="353"/>
      <c r="G1974" s="353"/>
    </row>
    <row r="1975" spans="1:7" x14ac:dyDescent="0.35">
      <c r="A1975" s="353" t="s">
        <v>2266</v>
      </c>
      <c r="B1975" s="361">
        <v>104.27</v>
      </c>
      <c r="C1975" s="354"/>
      <c r="D1975" s="354"/>
      <c r="E1975" s="355"/>
      <c r="F1975" s="353"/>
      <c r="G1975" s="353"/>
    </row>
    <row r="1976" spans="1:7" x14ac:dyDescent="0.35">
      <c r="A1976" s="353" t="s">
        <v>2267</v>
      </c>
      <c r="B1976" s="361">
        <v>101.7</v>
      </c>
      <c r="C1976" s="354"/>
      <c r="D1976" s="354"/>
      <c r="E1976" s="355"/>
      <c r="F1976" s="353"/>
      <c r="G1976" s="353"/>
    </row>
    <row r="1977" spans="1:7" x14ac:dyDescent="0.35">
      <c r="A1977" s="353" t="s">
        <v>1891</v>
      </c>
      <c r="B1977" s="361">
        <v>79.61</v>
      </c>
      <c r="C1977" s="354"/>
      <c r="D1977" s="354"/>
      <c r="E1977" s="355"/>
      <c r="F1977" s="353"/>
      <c r="G1977" s="353"/>
    </row>
    <row r="1978" spans="1:7" x14ac:dyDescent="0.35">
      <c r="A1978" s="353" t="s">
        <v>1574</v>
      </c>
      <c r="B1978" s="361">
        <v>101.95</v>
      </c>
      <c r="C1978" s="354"/>
      <c r="D1978" s="354"/>
      <c r="E1978" s="355"/>
      <c r="F1978" s="353"/>
      <c r="G1978" s="353"/>
    </row>
    <row r="1979" spans="1:7" x14ac:dyDescent="0.35">
      <c r="A1979" s="353" t="s">
        <v>1574</v>
      </c>
      <c r="B1979" s="361">
        <v>101.95</v>
      </c>
      <c r="C1979" s="354"/>
      <c r="D1979" s="354"/>
      <c r="E1979" s="355"/>
      <c r="F1979" s="353"/>
      <c r="G1979" s="353"/>
    </row>
    <row r="1980" spans="1:7" x14ac:dyDescent="0.35">
      <c r="A1980" s="353" t="s">
        <v>2268</v>
      </c>
      <c r="B1980" s="361">
        <v>83.57</v>
      </c>
      <c r="C1980" s="354"/>
      <c r="D1980" s="354"/>
      <c r="E1980" s="355"/>
      <c r="F1980" s="353"/>
      <c r="G1980" s="353"/>
    </row>
    <row r="1981" spans="1:7" x14ac:dyDescent="0.35">
      <c r="A1981" s="353" t="s">
        <v>2269</v>
      </c>
      <c r="B1981" s="361">
        <v>105</v>
      </c>
      <c r="C1981" s="354"/>
      <c r="D1981" s="354"/>
      <c r="E1981" s="355"/>
      <c r="F1981" s="353"/>
      <c r="G1981" s="353"/>
    </row>
    <row r="1982" spans="1:7" x14ac:dyDescent="0.35">
      <c r="A1982" s="353" t="s">
        <v>2041</v>
      </c>
      <c r="B1982" s="361">
        <v>108.51</v>
      </c>
      <c r="C1982" s="354"/>
      <c r="D1982" s="354"/>
      <c r="E1982" s="355"/>
      <c r="F1982" s="353"/>
      <c r="G1982" s="353"/>
    </row>
    <row r="1983" spans="1:7" x14ac:dyDescent="0.35">
      <c r="A1983" s="353" t="s">
        <v>1907</v>
      </c>
      <c r="B1983" s="361">
        <v>0</v>
      </c>
      <c r="C1983" s="354"/>
      <c r="D1983" s="354"/>
      <c r="E1983" s="355"/>
      <c r="F1983" s="353"/>
      <c r="G1983" s="353"/>
    </row>
    <row r="1984" spans="1:7" x14ac:dyDescent="0.35">
      <c r="A1984" s="353" t="s">
        <v>2270</v>
      </c>
      <c r="B1984" s="361">
        <v>101.7</v>
      </c>
      <c r="C1984" s="354"/>
      <c r="D1984" s="354"/>
      <c r="E1984" s="355"/>
      <c r="F1984" s="353"/>
      <c r="G1984" s="353"/>
    </row>
    <row r="1985" spans="1:7" x14ac:dyDescent="0.35">
      <c r="A1985" s="353" t="s">
        <v>1892</v>
      </c>
      <c r="B1985" s="361">
        <v>79.349999999999994</v>
      </c>
      <c r="C1985" s="354"/>
      <c r="D1985" s="354"/>
      <c r="E1985" s="355"/>
      <c r="F1985" s="353"/>
      <c r="G1985" s="353"/>
    </row>
    <row r="1986" spans="1:7" x14ac:dyDescent="0.35">
      <c r="A1986" s="353" t="s">
        <v>2477</v>
      </c>
      <c r="B1986" s="361">
        <v>131.38</v>
      </c>
      <c r="C1986" s="354"/>
      <c r="D1986" s="354"/>
      <c r="E1986" s="355"/>
      <c r="F1986" s="353"/>
      <c r="G1986" s="353"/>
    </row>
    <row r="1987" spans="1:7" x14ac:dyDescent="0.35">
      <c r="A1987" s="353" t="s">
        <v>2271</v>
      </c>
      <c r="B1987" s="361">
        <v>106</v>
      </c>
      <c r="C1987" s="354"/>
      <c r="D1987" s="354"/>
      <c r="E1987" s="355"/>
      <c r="F1987" s="353"/>
      <c r="G1987" s="353"/>
    </row>
    <row r="1988" spans="1:7" x14ac:dyDescent="0.35">
      <c r="A1988" s="353" t="s">
        <v>1922</v>
      </c>
      <c r="B1988" s="361">
        <v>103.72</v>
      </c>
      <c r="C1988" s="354"/>
      <c r="D1988" s="354"/>
      <c r="E1988" s="355"/>
      <c r="F1988" s="353"/>
      <c r="G1988" s="353"/>
    </row>
    <row r="1989" spans="1:7" x14ac:dyDescent="0.35">
      <c r="A1989" s="353" t="s">
        <v>1874</v>
      </c>
      <c r="B1989" s="361">
        <v>81.63</v>
      </c>
      <c r="C1989" s="354"/>
      <c r="D1989" s="354"/>
      <c r="E1989" s="355"/>
      <c r="F1989" s="353"/>
      <c r="G1989" s="353"/>
    </row>
    <row r="1990" spans="1:7" x14ac:dyDescent="0.35">
      <c r="A1990" s="353" t="s">
        <v>1579</v>
      </c>
      <c r="B1990" s="361">
        <v>104.89</v>
      </c>
      <c r="C1990" s="354"/>
      <c r="D1990" s="354"/>
      <c r="E1990" s="355"/>
      <c r="F1990" s="353"/>
      <c r="G1990" s="353"/>
    </row>
    <row r="1991" spans="1:7" x14ac:dyDescent="0.35">
      <c r="A1991" s="353" t="s">
        <v>1578</v>
      </c>
      <c r="B1991" s="361">
        <v>105.66</v>
      </c>
      <c r="C1991" s="354"/>
      <c r="D1991" s="354"/>
      <c r="E1991" s="355"/>
      <c r="F1991" s="353"/>
      <c r="G1991" s="353"/>
    </row>
    <row r="1992" spans="1:7" x14ac:dyDescent="0.35">
      <c r="A1992" s="353" t="s">
        <v>1883</v>
      </c>
      <c r="B1992" s="361">
        <v>79.349999999999994</v>
      </c>
      <c r="C1992" s="354"/>
      <c r="D1992" s="354"/>
      <c r="E1992" s="355"/>
      <c r="F1992" s="353"/>
      <c r="G1992" s="353"/>
    </row>
    <row r="1993" spans="1:7" x14ac:dyDescent="0.35">
      <c r="A1993" s="353" t="s">
        <v>2272</v>
      </c>
      <c r="B1993" s="361">
        <v>105</v>
      </c>
      <c r="C1993" s="354"/>
      <c r="D1993" s="354"/>
      <c r="E1993" s="355"/>
      <c r="F1993" s="353"/>
      <c r="G1993" s="353"/>
    </row>
    <row r="1994" spans="1:7" x14ac:dyDescent="0.35">
      <c r="A1994" s="353" t="s">
        <v>2273</v>
      </c>
      <c r="B1994" s="361">
        <v>79.349999999999994</v>
      </c>
      <c r="C1994" s="354"/>
      <c r="D1994" s="354"/>
      <c r="E1994" s="355"/>
      <c r="F1994" s="353"/>
      <c r="G1994" s="353"/>
    </row>
    <row r="1995" spans="1:7" x14ac:dyDescent="0.35">
      <c r="A1995" s="353" t="s">
        <v>2478</v>
      </c>
      <c r="B1995" s="361">
        <v>138.03</v>
      </c>
      <c r="C1995" s="354"/>
      <c r="D1995" s="354"/>
      <c r="E1995" s="355"/>
      <c r="F1995" s="353"/>
      <c r="G1995" s="353"/>
    </row>
    <row r="1996" spans="1:7" x14ac:dyDescent="0.35">
      <c r="A1996" s="353" t="s">
        <v>2274</v>
      </c>
      <c r="B1996" s="361">
        <v>81.38</v>
      </c>
      <c r="C1996" s="354"/>
      <c r="D1996" s="354"/>
      <c r="E1996" s="355"/>
      <c r="F1996" s="353"/>
      <c r="G1996" s="353"/>
    </row>
    <row r="1997" spans="1:7" x14ac:dyDescent="0.35">
      <c r="A1997" s="353" t="s">
        <v>2275</v>
      </c>
      <c r="B1997" s="361">
        <v>83.31</v>
      </c>
      <c r="C1997" s="354"/>
      <c r="D1997" s="354"/>
      <c r="E1997" s="355"/>
      <c r="F1997" s="353"/>
      <c r="G1997" s="353"/>
    </row>
    <row r="1998" spans="1:7" x14ac:dyDescent="0.35">
      <c r="A1998" s="353" t="s">
        <v>1573</v>
      </c>
      <c r="B1998" s="361">
        <v>101.7</v>
      </c>
      <c r="C1998" s="354"/>
      <c r="D1998" s="354"/>
      <c r="E1998" s="355"/>
      <c r="F1998" s="353"/>
      <c r="G1998" s="353"/>
    </row>
    <row r="1999" spans="1:7" x14ac:dyDescent="0.35">
      <c r="A1999" s="353" t="s">
        <v>2276</v>
      </c>
      <c r="B1999" s="361">
        <v>104.75</v>
      </c>
      <c r="C1999" s="354"/>
      <c r="D1999" s="354"/>
      <c r="E1999" s="355"/>
      <c r="F1999" s="353"/>
      <c r="G1999" s="353"/>
    </row>
    <row r="2000" spans="1:7" x14ac:dyDescent="0.35">
      <c r="A2000" s="353" t="s">
        <v>1867</v>
      </c>
      <c r="B2000" s="361">
        <v>82.66</v>
      </c>
      <c r="C2000" s="354"/>
      <c r="D2000" s="354"/>
      <c r="E2000" s="355"/>
      <c r="F2000" s="353"/>
      <c r="G2000" s="353"/>
    </row>
    <row r="2001" spans="1:7" x14ac:dyDescent="0.35">
      <c r="A2001" s="353" t="s">
        <v>2479</v>
      </c>
      <c r="B2001" s="361">
        <v>111.04</v>
      </c>
      <c r="C2001" s="354"/>
      <c r="D2001" s="354"/>
      <c r="E2001" s="355"/>
      <c r="F2001" s="353"/>
      <c r="G2001" s="353"/>
    </row>
    <row r="2002" spans="1:7" x14ac:dyDescent="0.35">
      <c r="A2002" s="353" t="s">
        <v>1580</v>
      </c>
      <c r="B2002" s="361">
        <v>82.68</v>
      </c>
      <c r="C2002" s="354"/>
      <c r="D2002" s="354"/>
      <c r="E2002" s="355"/>
      <c r="F2002" s="353"/>
      <c r="G2002" s="353"/>
    </row>
    <row r="2003" spans="1:7" x14ac:dyDescent="0.35">
      <c r="A2003" s="353" t="s">
        <v>1893</v>
      </c>
      <c r="B2003" s="361">
        <v>101.97</v>
      </c>
      <c r="C2003" s="354"/>
      <c r="D2003" s="354"/>
      <c r="E2003" s="355"/>
      <c r="F2003" s="353"/>
      <c r="G2003" s="353"/>
    </row>
    <row r="2004" spans="1:7" x14ac:dyDescent="0.35">
      <c r="A2004" s="353" t="s">
        <v>1893</v>
      </c>
      <c r="B2004" s="361">
        <v>101.97</v>
      </c>
      <c r="C2004" s="354"/>
      <c r="D2004" s="354"/>
      <c r="E2004" s="355"/>
      <c r="F2004" s="353"/>
      <c r="G2004" s="353"/>
    </row>
    <row r="2005" spans="1:7" x14ac:dyDescent="0.35">
      <c r="A2005" s="353" t="s">
        <v>1920</v>
      </c>
      <c r="B2005" s="361">
        <v>82.93</v>
      </c>
      <c r="C2005" s="354"/>
      <c r="D2005" s="354"/>
      <c r="E2005" s="355"/>
      <c r="F2005" s="353"/>
      <c r="G2005" s="353"/>
    </row>
    <row r="2006" spans="1:7" x14ac:dyDescent="0.35">
      <c r="A2006" s="353" t="s">
        <v>2480</v>
      </c>
      <c r="B2006" s="361">
        <v>79.760000000000005</v>
      </c>
      <c r="C2006" s="354"/>
      <c r="D2006" s="354"/>
      <c r="E2006" s="355"/>
      <c r="F2006" s="353"/>
      <c r="G2006" s="353"/>
    </row>
    <row r="2007" spans="1:7" x14ac:dyDescent="0.35">
      <c r="A2007" s="353" t="s">
        <v>1669</v>
      </c>
      <c r="B2007" s="361">
        <v>101.82</v>
      </c>
      <c r="C2007" s="354"/>
      <c r="D2007" s="354"/>
      <c r="E2007" s="355"/>
      <c r="F2007" s="353"/>
      <c r="G2007" s="353"/>
    </row>
    <row r="2008" spans="1:7" x14ac:dyDescent="0.35">
      <c r="A2008" s="353" t="s">
        <v>1669</v>
      </c>
      <c r="B2008" s="361">
        <v>101.82</v>
      </c>
      <c r="C2008" s="354"/>
      <c r="D2008" s="354"/>
      <c r="E2008" s="355"/>
      <c r="F2008" s="353"/>
      <c r="G2008" s="353"/>
    </row>
    <row r="2009" spans="1:7" x14ac:dyDescent="0.35">
      <c r="A2009" s="353" t="s">
        <v>1669</v>
      </c>
      <c r="B2009" s="361">
        <v>101.82</v>
      </c>
      <c r="C2009" s="354"/>
      <c r="D2009" s="354"/>
      <c r="E2009" s="355"/>
      <c r="F2009" s="353"/>
      <c r="G2009" s="353"/>
    </row>
    <row r="2010" spans="1:7" x14ac:dyDescent="0.35">
      <c r="A2010" s="353" t="s">
        <v>1669</v>
      </c>
      <c r="B2010" s="361">
        <v>101.82</v>
      </c>
      <c r="C2010" s="354"/>
      <c r="D2010" s="354"/>
      <c r="E2010" s="355"/>
      <c r="F2010" s="353"/>
      <c r="G2010" s="353"/>
    </row>
    <row r="2011" spans="1:7" x14ac:dyDescent="0.35">
      <c r="A2011" s="353" t="s">
        <v>1669</v>
      </c>
      <c r="B2011" s="361">
        <v>101.82</v>
      </c>
      <c r="C2011" s="354"/>
      <c r="D2011" s="354"/>
      <c r="E2011" s="355"/>
      <c r="F2011" s="353"/>
      <c r="G2011" s="353"/>
    </row>
    <row r="2012" spans="1:7" x14ac:dyDescent="0.35">
      <c r="A2012" s="353" t="s">
        <v>2481</v>
      </c>
      <c r="B2012" s="361">
        <v>79.760000000000005</v>
      </c>
      <c r="C2012" s="354"/>
      <c r="D2012" s="354"/>
      <c r="E2012" s="355"/>
      <c r="F2012" s="353"/>
      <c r="G2012" s="353"/>
    </row>
    <row r="2013" spans="1:7" x14ac:dyDescent="0.35">
      <c r="A2013" s="353" t="s">
        <v>1911</v>
      </c>
      <c r="B2013" s="361">
        <v>105.47</v>
      </c>
      <c r="C2013" s="354"/>
      <c r="D2013" s="354"/>
      <c r="E2013" s="355"/>
      <c r="F2013" s="353"/>
      <c r="G2013" s="353"/>
    </row>
    <row r="2014" spans="1:7" x14ac:dyDescent="0.35">
      <c r="A2014" s="353" t="s">
        <v>1884</v>
      </c>
      <c r="B2014" s="361">
        <v>105.47</v>
      </c>
      <c r="C2014" s="354"/>
      <c r="D2014" s="354"/>
      <c r="E2014" s="355"/>
      <c r="F2014" s="353"/>
      <c r="G2014" s="353"/>
    </row>
    <row r="2015" spans="1:7" x14ac:dyDescent="0.35">
      <c r="A2015" s="353" t="s">
        <v>1904</v>
      </c>
      <c r="B2015" s="361">
        <v>81.69</v>
      </c>
      <c r="C2015" s="354"/>
      <c r="D2015" s="354"/>
      <c r="E2015" s="355"/>
      <c r="F2015" s="353"/>
      <c r="G2015" s="353"/>
    </row>
    <row r="2016" spans="1:7" x14ac:dyDescent="0.35">
      <c r="A2016" s="353" t="s">
        <v>1904</v>
      </c>
      <c r="B2016" s="361">
        <v>81.69</v>
      </c>
      <c r="C2016" s="354"/>
      <c r="D2016" s="354"/>
      <c r="E2016" s="355"/>
      <c r="F2016" s="353"/>
      <c r="G2016" s="353"/>
    </row>
    <row r="2017" spans="1:7" x14ac:dyDescent="0.35">
      <c r="A2017" s="353" t="s">
        <v>1904</v>
      </c>
      <c r="B2017" s="361">
        <v>81.69</v>
      </c>
      <c r="C2017" s="354"/>
      <c r="D2017" s="354"/>
      <c r="E2017" s="355"/>
      <c r="F2017" s="353"/>
      <c r="G2017" s="353"/>
    </row>
    <row r="2018" spans="1:7" x14ac:dyDescent="0.35">
      <c r="A2018" s="353" t="s">
        <v>1904</v>
      </c>
      <c r="B2018" s="361">
        <v>81.69</v>
      </c>
      <c r="C2018" s="354"/>
      <c r="D2018" s="354"/>
      <c r="E2018" s="355"/>
      <c r="F2018" s="353"/>
      <c r="G2018" s="353"/>
    </row>
    <row r="2019" spans="1:7" x14ac:dyDescent="0.35">
      <c r="A2019" s="353" t="s">
        <v>1576</v>
      </c>
      <c r="B2019" s="361">
        <v>104.03</v>
      </c>
      <c r="C2019" s="354"/>
      <c r="D2019" s="354"/>
      <c r="E2019" s="355"/>
      <c r="F2019" s="353"/>
      <c r="G2019" s="353"/>
    </row>
    <row r="2020" spans="1:7" x14ac:dyDescent="0.35">
      <c r="A2020" s="353" t="s">
        <v>1576</v>
      </c>
      <c r="B2020" s="361">
        <v>104.03</v>
      </c>
      <c r="C2020" s="354"/>
      <c r="D2020" s="354"/>
      <c r="E2020" s="355"/>
      <c r="F2020" s="353"/>
      <c r="G2020" s="353"/>
    </row>
    <row r="2021" spans="1:7" x14ac:dyDescent="0.35">
      <c r="A2021" s="353" t="s">
        <v>1894</v>
      </c>
      <c r="B2021" s="361">
        <v>104.03</v>
      </c>
      <c r="C2021" s="354"/>
      <c r="D2021" s="354"/>
      <c r="E2021" s="355"/>
      <c r="F2021" s="353"/>
      <c r="G2021" s="353"/>
    </row>
    <row r="2022" spans="1:7" x14ac:dyDescent="0.35">
      <c r="A2022" s="353" t="s">
        <v>2482</v>
      </c>
      <c r="B2022" s="361">
        <v>83.13</v>
      </c>
      <c r="C2022" s="354"/>
      <c r="D2022" s="354"/>
      <c r="E2022" s="355"/>
      <c r="F2022" s="353"/>
      <c r="G2022" s="353"/>
    </row>
    <row r="2023" spans="1:7" x14ac:dyDescent="0.35">
      <c r="A2023" s="353" t="s">
        <v>2277</v>
      </c>
      <c r="B2023" s="361">
        <v>99.52</v>
      </c>
      <c r="C2023" s="354"/>
      <c r="D2023" s="354"/>
      <c r="E2023" s="355"/>
      <c r="F2023" s="353"/>
      <c r="G2023" s="353"/>
    </row>
    <row r="2024" spans="1:7" x14ac:dyDescent="0.35">
      <c r="A2024" s="353" t="s">
        <v>1914</v>
      </c>
      <c r="B2024" s="361">
        <v>77.59</v>
      </c>
      <c r="C2024" s="354"/>
      <c r="D2024" s="354"/>
      <c r="E2024" s="355"/>
      <c r="F2024" s="353"/>
      <c r="G2024" s="353"/>
    </row>
    <row r="2025" spans="1:7" x14ac:dyDescent="0.35">
      <c r="A2025" s="353" t="s">
        <v>1919</v>
      </c>
      <c r="B2025" s="361">
        <v>76.44</v>
      </c>
      <c r="C2025" s="354"/>
      <c r="D2025" s="354"/>
      <c r="E2025" s="355"/>
      <c r="F2025" s="353"/>
      <c r="G2025" s="353"/>
    </row>
    <row r="2026" spans="1:7" x14ac:dyDescent="0.35">
      <c r="A2026" s="353" t="s">
        <v>2038</v>
      </c>
      <c r="B2026" s="361">
        <v>75.599999999999994</v>
      </c>
      <c r="C2026" s="354"/>
      <c r="D2026" s="354"/>
      <c r="E2026" s="355"/>
      <c r="F2026" s="353"/>
      <c r="G2026" s="353"/>
    </row>
    <row r="2027" spans="1:7" x14ac:dyDescent="0.35">
      <c r="A2027" s="353" t="s">
        <v>1895</v>
      </c>
      <c r="B2027" s="361">
        <v>97.94</v>
      </c>
      <c r="C2027" s="354"/>
      <c r="D2027" s="354"/>
      <c r="E2027" s="355"/>
      <c r="F2027" s="353"/>
      <c r="G2027" s="353"/>
    </row>
    <row r="2028" spans="1:7" x14ac:dyDescent="0.35">
      <c r="A2028" s="353" t="s">
        <v>2278</v>
      </c>
      <c r="B2028" s="361">
        <v>97.47</v>
      </c>
      <c r="C2028" s="354"/>
      <c r="D2028" s="354"/>
      <c r="E2028" s="355"/>
      <c r="F2028" s="353"/>
      <c r="G2028" s="353"/>
    </row>
    <row r="2029" spans="1:7" x14ac:dyDescent="0.35">
      <c r="A2029" s="353" t="s">
        <v>2035</v>
      </c>
      <c r="B2029" s="361">
        <v>98.62</v>
      </c>
      <c r="C2029" s="354"/>
      <c r="D2029" s="354"/>
      <c r="E2029" s="355"/>
      <c r="F2029" s="353"/>
      <c r="G2029" s="353"/>
    </row>
    <row r="2030" spans="1:7" x14ac:dyDescent="0.35">
      <c r="A2030" s="353" t="s">
        <v>2279</v>
      </c>
      <c r="B2030" s="361">
        <v>77.040000000000006</v>
      </c>
      <c r="C2030" s="354"/>
      <c r="D2030" s="354"/>
      <c r="E2030" s="355"/>
      <c r="F2030" s="353"/>
      <c r="G2030" s="353"/>
    </row>
    <row r="2031" spans="1:7" x14ac:dyDescent="0.35">
      <c r="A2031" s="353" t="s">
        <v>1572</v>
      </c>
      <c r="B2031" s="361">
        <v>99.8</v>
      </c>
      <c r="C2031" s="354"/>
      <c r="D2031" s="354"/>
      <c r="E2031" s="355"/>
      <c r="F2031" s="353"/>
      <c r="G2031" s="353"/>
    </row>
    <row r="2032" spans="1:7" x14ac:dyDescent="0.35">
      <c r="A2032" s="353" t="s">
        <v>2280</v>
      </c>
      <c r="B2032" s="361">
        <v>98.64</v>
      </c>
      <c r="C2032" s="354"/>
      <c r="D2032" s="354"/>
      <c r="E2032" s="355"/>
      <c r="F2032" s="353"/>
      <c r="G2032" s="353"/>
    </row>
    <row r="2033" spans="1:7" x14ac:dyDescent="0.35">
      <c r="A2033" s="353" t="s">
        <v>1885</v>
      </c>
      <c r="B2033" s="361">
        <v>98.64</v>
      </c>
      <c r="C2033" s="354"/>
      <c r="D2033" s="354"/>
      <c r="E2033" s="355"/>
      <c r="F2033" s="353"/>
      <c r="G2033" s="353"/>
    </row>
    <row r="2034" spans="1:7" x14ac:dyDescent="0.35">
      <c r="A2034" s="353" t="s">
        <v>1872</v>
      </c>
      <c r="B2034" s="361">
        <v>77.73</v>
      </c>
      <c r="C2034" s="354"/>
      <c r="D2034" s="354"/>
      <c r="E2034" s="355"/>
      <c r="F2034" s="353"/>
      <c r="G2034" s="353"/>
    </row>
    <row r="2035" spans="1:7" x14ac:dyDescent="0.35">
      <c r="A2035" s="353" t="s">
        <v>2281</v>
      </c>
      <c r="B2035" s="361">
        <v>98.64</v>
      </c>
      <c r="C2035" s="354"/>
      <c r="D2035" s="354"/>
      <c r="E2035" s="355"/>
      <c r="F2035" s="353"/>
      <c r="G2035" s="353"/>
    </row>
    <row r="2036" spans="1:7" x14ac:dyDescent="0.35">
      <c r="A2036" s="353" t="s">
        <v>2281</v>
      </c>
      <c r="B2036" s="361">
        <v>98.64</v>
      </c>
      <c r="C2036" s="354"/>
      <c r="D2036" s="354"/>
      <c r="E2036" s="355"/>
      <c r="F2036" s="353"/>
      <c r="G2036" s="353"/>
    </row>
    <row r="2037" spans="1:7" x14ac:dyDescent="0.35">
      <c r="A2037" s="353" t="s">
        <v>1873</v>
      </c>
      <c r="B2037" s="361">
        <v>77.73</v>
      </c>
      <c r="C2037" s="354"/>
      <c r="D2037" s="354"/>
      <c r="E2037" s="355"/>
      <c r="F2037" s="353"/>
      <c r="G2037" s="353"/>
    </row>
    <row r="2038" spans="1:7" x14ac:dyDescent="0.35">
      <c r="A2038" s="353" t="s">
        <v>1571</v>
      </c>
      <c r="B2038" s="361">
        <v>100.07</v>
      </c>
      <c r="C2038" s="354"/>
      <c r="D2038" s="354"/>
      <c r="E2038" s="355"/>
      <c r="F2038" s="353"/>
      <c r="G2038" s="353"/>
    </row>
    <row r="2039" spans="1:7" x14ac:dyDescent="0.35">
      <c r="A2039" s="353" t="s">
        <v>1908</v>
      </c>
      <c r="B2039" s="361">
        <v>76.3</v>
      </c>
      <c r="C2039" s="354"/>
      <c r="D2039" s="354"/>
      <c r="E2039" s="355"/>
      <c r="F2039" s="353"/>
      <c r="G2039" s="353"/>
    </row>
    <row r="2040" spans="1:7" x14ac:dyDescent="0.35">
      <c r="A2040" s="353" t="s">
        <v>1868</v>
      </c>
      <c r="B2040" s="361">
        <v>105.19</v>
      </c>
      <c r="C2040" s="354"/>
      <c r="D2040" s="354"/>
      <c r="E2040" s="355"/>
      <c r="F2040" s="353"/>
      <c r="G2040" s="353"/>
    </row>
    <row r="2041" spans="1:7" x14ac:dyDescent="0.35">
      <c r="A2041" s="353" t="s">
        <v>1886</v>
      </c>
      <c r="B2041" s="361">
        <v>105.47</v>
      </c>
      <c r="C2041" s="354"/>
      <c r="D2041" s="354"/>
      <c r="E2041" s="355"/>
      <c r="F2041" s="353"/>
      <c r="G2041" s="353"/>
    </row>
    <row r="2042" spans="1:7" x14ac:dyDescent="0.35">
      <c r="A2042" s="353" t="s">
        <v>1896</v>
      </c>
      <c r="B2042" s="361">
        <v>104.03</v>
      </c>
      <c r="C2042" s="354"/>
      <c r="D2042" s="354"/>
      <c r="E2042" s="355"/>
      <c r="F2042" s="353"/>
      <c r="G2042" s="353"/>
    </row>
    <row r="2043" spans="1:7" x14ac:dyDescent="0.35">
      <c r="A2043" s="353" t="s">
        <v>1897</v>
      </c>
      <c r="B2043" s="361">
        <v>81.69</v>
      </c>
      <c r="C2043" s="354"/>
      <c r="D2043" s="354"/>
      <c r="E2043" s="355"/>
      <c r="F2043" s="353"/>
      <c r="G2043" s="353"/>
    </row>
    <row r="2044" spans="1:7" x14ac:dyDescent="0.35">
      <c r="A2044" s="353" t="s">
        <v>1887</v>
      </c>
      <c r="B2044" s="361">
        <v>105.59</v>
      </c>
      <c r="C2044" s="354"/>
      <c r="D2044" s="354"/>
      <c r="E2044" s="355"/>
      <c r="F2044" s="353"/>
      <c r="G2044" s="353"/>
    </row>
    <row r="2045" spans="1:7" x14ac:dyDescent="0.35">
      <c r="A2045" s="353" t="s">
        <v>1905</v>
      </c>
      <c r="B2045" s="361">
        <v>105.47</v>
      </c>
      <c r="C2045" s="354"/>
      <c r="D2045" s="354"/>
      <c r="E2045" s="355"/>
      <c r="F2045" s="353"/>
      <c r="G2045" s="353"/>
    </row>
    <row r="2046" spans="1:7" x14ac:dyDescent="0.35">
      <c r="A2046" s="353" t="s">
        <v>2036</v>
      </c>
      <c r="B2046" s="361">
        <v>82.85</v>
      </c>
      <c r="C2046" s="354"/>
      <c r="D2046" s="354"/>
      <c r="E2046" s="355"/>
      <c r="F2046" s="353"/>
      <c r="G2046" s="353"/>
    </row>
    <row r="2047" spans="1:7" x14ac:dyDescent="0.35">
      <c r="A2047" s="353" t="s">
        <v>2282</v>
      </c>
      <c r="B2047" s="361">
        <v>104.03</v>
      </c>
      <c r="C2047" s="354"/>
      <c r="D2047" s="354"/>
      <c r="E2047" s="355"/>
      <c r="F2047" s="353"/>
      <c r="G2047" s="353"/>
    </row>
    <row r="2048" spans="1:7" x14ac:dyDescent="0.35">
      <c r="A2048" s="353" t="s">
        <v>2283</v>
      </c>
      <c r="B2048" s="361">
        <v>104.03</v>
      </c>
      <c r="C2048" s="354"/>
      <c r="D2048" s="354"/>
      <c r="E2048" s="355"/>
      <c r="F2048" s="353"/>
      <c r="G2048" s="353"/>
    </row>
    <row r="2049" spans="1:7" x14ac:dyDescent="0.35">
      <c r="A2049" s="353" t="s">
        <v>1869</v>
      </c>
      <c r="B2049" s="361">
        <v>104.74</v>
      </c>
      <c r="C2049" s="354"/>
      <c r="D2049" s="354"/>
      <c r="E2049" s="355"/>
      <c r="F2049" s="353"/>
      <c r="G2049" s="353"/>
    </row>
    <row r="2050" spans="1:7" x14ac:dyDescent="0.35">
      <c r="A2050" s="353" t="s">
        <v>2031</v>
      </c>
      <c r="B2050" s="361">
        <v>83.55</v>
      </c>
      <c r="C2050" s="354"/>
      <c r="D2050" s="354"/>
      <c r="E2050" s="355"/>
      <c r="F2050" s="353"/>
      <c r="G2050" s="353"/>
    </row>
    <row r="2051" spans="1:7" x14ac:dyDescent="0.35">
      <c r="A2051" s="353" t="s">
        <v>1898</v>
      </c>
      <c r="B2051" s="361">
        <v>76.3</v>
      </c>
      <c r="C2051" s="354"/>
      <c r="D2051" s="354"/>
      <c r="E2051" s="355"/>
      <c r="F2051" s="353"/>
      <c r="G2051" s="353"/>
    </row>
    <row r="2052" spans="1:7" x14ac:dyDescent="0.35">
      <c r="A2052" s="353" t="s">
        <v>2284</v>
      </c>
      <c r="B2052" s="361">
        <v>122.95</v>
      </c>
      <c r="C2052" s="354"/>
      <c r="D2052" s="354"/>
      <c r="E2052" s="355"/>
      <c r="F2052" s="353"/>
      <c r="G2052" s="353"/>
    </row>
    <row r="2053" spans="1:7" x14ac:dyDescent="0.35">
      <c r="A2053" s="353" t="s">
        <v>1899</v>
      </c>
      <c r="B2053" s="361">
        <v>99.78</v>
      </c>
      <c r="C2053" s="354"/>
      <c r="D2053" s="354"/>
      <c r="E2053" s="355"/>
      <c r="F2053" s="353"/>
      <c r="G2053" s="353"/>
    </row>
    <row r="2054" spans="1:7" x14ac:dyDescent="0.35">
      <c r="A2054" s="353" t="s">
        <v>2285</v>
      </c>
      <c r="B2054" s="361">
        <v>100.35</v>
      </c>
      <c r="C2054" s="354"/>
      <c r="D2054" s="354"/>
      <c r="E2054" s="355"/>
      <c r="F2054" s="353"/>
      <c r="G2054" s="353"/>
    </row>
    <row r="2055" spans="1:7" x14ac:dyDescent="0.35">
      <c r="A2055" s="353" t="s">
        <v>1912</v>
      </c>
      <c r="B2055" s="361">
        <v>99.87</v>
      </c>
      <c r="C2055" s="354"/>
      <c r="D2055" s="354"/>
      <c r="E2055" s="355"/>
      <c r="F2055" s="353"/>
      <c r="G2055" s="353"/>
    </row>
    <row r="2056" spans="1:7" x14ac:dyDescent="0.35">
      <c r="A2056" s="353" t="s">
        <v>1670</v>
      </c>
      <c r="B2056" s="361">
        <v>81.69</v>
      </c>
      <c r="C2056" s="354"/>
      <c r="D2056" s="354"/>
      <c r="E2056" s="355"/>
      <c r="F2056" s="353"/>
      <c r="G2056" s="353"/>
    </row>
    <row r="2057" spans="1:7" x14ac:dyDescent="0.35">
      <c r="A2057" s="353" t="s">
        <v>2286</v>
      </c>
      <c r="B2057" s="361">
        <v>105.47</v>
      </c>
      <c r="C2057" s="354"/>
      <c r="D2057" s="354"/>
      <c r="E2057" s="355"/>
      <c r="F2057" s="353"/>
      <c r="G2057" s="353"/>
    </row>
    <row r="2058" spans="1:7" x14ac:dyDescent="0.35">
      <c r="A2058" s="353" t="s">
        <v>1888</v>
      </c>
      <c r="B2058" s="361">
        <v>83.83</v>
      </c>
      <c r="C2058" s="354"/>
      <c r="D2058" s="354"/>
      <c r="E2058" s="355"/>
      <c r="F2058" s="353"/>
      <c r="G2058" s="353"/>
    </row>
    <row r="2059" spans="1:7" x14ac:dyDescent="0.35">
      <c r="A2059" s="353" t="s">
        <v>1917</v>
      </c>
      <c r="B2059" s="361">
        <v>78.010000000000005</v>
      </c>
      <c r="C2059" s="354"/>
      <c r="D2059" s="354"/>
      <c r="E2059" s="355"/>
      <c r="F2059" s="353"/>
      <c r="G2059" s="353"/>
    </row>
    <row r="2060" spans="1:7" x14ac:dyDescent="0.35">
      <c r="A2060" s="353" t="s">
        <v>1915</v>
      </c>
      <c r="B2060" s="361">
        <v>94.69</v>
      </c>
      <c r="C2060" s="354"/>
      <c r="D2060" s="354"/>
      <c r="E2060" s="355"/>
      <c r="F2060" s="353"/>
      <c r="G2060" s="353"/>
    </row>
    <row r="2061" spans="1:7" x14ac:dyDescent="0.35">
      <c r="A2061" s="353" t="s">
        <v>2483</v>
      </c>
      <c r="B2061" s="361">
        <v>73.52</v>
      </c>
      <c r="C2061" s="354"/>
      <c r="D2061" s="354"/>
      <c r="E2061" s="355"/>
      <c r="F2061" s="353"/>
      <c r="G2061" s="353"/>
    </row>
    <row r="2062" spans="1:7" x14ac:dyDescent="0.35">
      <c r="A2062" s="353" t="s">
        <v>2287</v>
      </c>
      <c r="B2062" s="361">
        <v>73.52</v>
      </c>
      <c r="C2062" s="354"/>
      <c r="D2062" s="354"/>
      <c r="E2062" s="355"/>
      <c r="F2062" s="353"/>
      <c r="G2062" s="353"/>
    </row>
    <row r="2063" spans="1:7" x14ac:dyDescent="0.35">
      <c r="A2063" s="353" t="s">
        <v>2287</v>
      </c>
      <c r="B2063" s="361">
        <v>73.52</v>
      </c>
      <c r="C2063" s="354"/>
      <c r="D2063" s="354"/>
      <c r="E2063" s="355"/>
      <c r="F2063" s="353"/>
      <c r="G2063" s="353"/>
    </row>
    <row r="2064" spans="1:7" x14ac:dyDescent="0.35">
      <c r="A2064" s="353" t="s">
        <v>2484</v>
      </c>
      <c r="B2064" s="361">
        <v>74.680000000000007</v>
      </c>
      <c r="C2064" s="354"/>
      <c r="D2064" s="354"/>
      <c r="E2064" s="355"/>
      <c r="F2064" s="353"/>
      <c r="G2064" s="353"/>
    </row>
    <row r="2065" spans="1:7" x14ac:dyDescent="0.35">
      <c r="A2065" s="353" t="s">
        <v>1875</v>
      </c>
      <c r="B2065" s="361">
        <v>81.69</v>
      </c>
      <c r="C2065" s="354"/>
      <c r="D2065" s="354"/>
      <c r="E2065" s="355"/>
      <c r="F2065" s="353"/>
      <c r="G2065" s="353"/>
    </row>
    <row r="2066" spans="1:7" x14ac:dyDescent="0.35">
      <c r="A2066" s="353" t="s">
        <v>2288</v>
      </c>
      <c r="B2066" s="361">
        <v>103.34</v>
      </c>
      <c r="C2066" s="354"/>
      <c r="D2066" s="354"/>
      <c r="E2066" s="355"/>
      <c r="F2066" s="353"/>
      <c r="G2066" s="353"/>
    </row>
    <row r="2067" spans="1:7" x14ac:dyDescent="0.35">
      <c r="A2067" s="353" t="s">
        <v>1900</v>
      </c>
      <c r="B2067" s="361">
        <v>84.91</v>
      </c>
      <c r="C2067" s="354"/>
      <c r="D2067" s="354"/>
      <c r="E2067" s="355"/>
      <c r="F2067" s="353"/>
      <c r="G2067" s="353"/>
    </row>
    <row r="2068" spans="1:7" x14ac:dyDescent="0.35">
      <c r="A2068" s="353" t="s">
        <v>2289</v>
      </c>
      <c r="B2068" s="361">
        <v>81</v>
      </c>
      <c r="C2068" s="354"/>
      <c r="D2068" s="354"/>
      <c r="E2068" s="355"/>
      <c r="F2068" s="353"/>
      <c r="G2068" s="353"/>
    </row>
    <row r="2069" spans="1:7" x14ac:dyDescent="0.35">
      <c r="A2069" s="353" t="s">
        <v>1876</v>
      </c>
      <c r="B2069" s="361">
        <v>75.599999999999994</v>
      </c>
      <c r="C2069" s="354"/>
      <c r="D2069" s="354"/>
      <c r="E2069" s="355"/>
      <c r="F2069" s="353"/>
      <c r="G2069" s="353"/>
    </row>
    <row r="2070" spans="1:7" x14ac:dyDescent="0.35">
      <c r="A2070" s="353" t="s">
        <v>2485</v>
      </c>
      <c r="B2070" s="361">
        <v>98.64</v>
      </c>
      <c r="C2070" s="354"/>
      <c r="D2070" s="354"/>
      <c r="E2070" s="355"/>
      <c r="F2070" s="353"/>
      <c r="G2070" s="353"/>
    </row>
    <row r="2071" spans="1:7" x14ac:dyDescent="0.35">
      <c r="A2071" s="353" t="s">
        <v>2039</v>
      </c>
      <c r="B2071" s="361">
        <v>77.73</v>
      </c>
      <c r="C2071" s="354"/>
      <c r="D2071" s="354"/>
      <c r="E2071" s="355"/>
      <c r="F2071" s="353"/>
      <c r="G2071" s="353"/>
    </row>
    <row r="2072" spans="1:7" x14ac:dyDescent="0.35">
      <c r="A2072" s="353" t="s">
        <v>2290</v>
      </c>
      <c r="B2072" s="361">
        <v>77.73</v>
      </c>
      <c r="C2072" s="354"/>
      <c r="D2072" s="354"/>
      <c r="E2072" s="355"/>
      <c r="F2072" s="353"/>
      <c r="G2072" s="353"/>
    </row>
    <row r="2073" spans="1:7" x14ac:dyDescent="0.35">
      <c r="A2073" s="353" t="s">
        <v>2486</v>
      </c>
      <c r="B2073" s="361">
        <v>98.64</v>
      </c>
      <c r="C2073" s="354"/>
      <c r="D2073" s="354"/>
      <c r="E2073" s="355"/>
      <c r="F2073" s="353"/>
      <c r="G2073" s="353"/>
    </row>
    <row r="2074" spans="1:7" x14ac:dyDescent="0.35">
      <c r="A2074" s="353" t="s">
        <v>1901</v>
      </c>
      <c r="B2074" s="361">
        <v>105.47</v>
      </c>
      <c r="C2074" s="354"/>
      <c r="D2074" s="354"/>
      <c r="E2074" s="355"/>
      <c r="F2074" s="353"/>
      <c r="G2074" s="353"/>
    </row>
    <row r="2075" spans="1:7" x14ac:dyDescent="0.35">
      <c r="A2075" s="353" t="s">
        <v>2291</v>
      </c>
      <c r="B2075" s="361">
        <v>81.69</v>
      </c>
      <c r="C2075" s="354"/>
      <c r="D2075" s="354"/>
      <c r="E2075" s="355"/>
      <c r="F2075" s="353"/>
      <c r="G2075" s="353"/>
    </row>
    <row r="2076" spans="1:7" x14ac:dyDescent="0.35">
      <c r="A2076" s="353" t="s">
        <v>2292</v>
      </c>
      <c r="B2076" s="361">
        <v>104.03</v>
      </c>
      <c r="C2076" s="354"/>
      <c r="D2076" s="354"/>
      <c r="E2076" s="355"/>
      <c r="F2076" s="353"/>
      <c r="G2076" s="353"/>
    </row>
    <row r="2077" spans="1:7" x14ac:dyDescent="0.35">
      <c r="A2077" s="353" t="s">
        <v>2292</v>
      </c>
      <c r="B2077" s="361">
        <v>104.03</v>
      </c>
      <c r="C2077" s="354"/>
      <c r="D2077" s="354"/>
      <c r="E2077" s="355"/>
      <c r="F2077" s="353"/>
      <c r="G2077" s="353"/>
    </row>
    <row r="2078" spans="1:7" x14ac:dyDescent="0.35">
      <c r="A2078" s="353" t="s">
        <v>2292</v>
      </c>
      <c r="B2078" s="361">
        <v>104.03</v>
      </c>
      <c r="C2078" s="354"/>
      <c r="D2078" s="354"/>
      <c r="E2078" s="355"/>
      <c r="F2078" s="353"/>
      <c r="G2078" s="353"/>
    </row>
    <row r="2079" spans="1:7" x14ac:dyDescent="0.35">
      <c r="A2079" s="353" t="s">
        <v>2292</v>
      </c>
      <c r="B2079" s="361">
        <v>104.03</v>
      </c>
      <c r="C2079" s="354"/>
      <c r="D2079" s="354"/>
      <c r="E2079" s="355"/>
      <c r="F2079" s="353"/>
      <c r="G2079" s="353"/>
    </row>
    <row r="2080" spans="1:7" x14ac:dyDescent="0.35">
      <c r="A2080" s="353" t="s">
        <v>2292</v>
      </c>
      <c r="B2080" s="361">
        <v>104.03</v>
      </c>
      <c r="C2080" s="354"/>
      <c r="D2080" s="354"/>
      <c r="E2080" s="355"/>
      <c r="F2080" s="353"/>
      <c r="G2080" s="353"/>
    </row>
    <row r="2081" spans="1:7" x14ac:dyDescent="0.35">
      <c r="A2081" s="353" t="s">
        <v>2292</v>
      </c>
      <c r="B2081" s="361">
        <v>104.03</v>
      </c>
      <c r="C2081" s="354"/>
      <c r="D2081" s="354"/>
      <c r="E2081" s="355"/>
      <c r="F2081" s="353"/>
      <c r="G2081" s="353"/>
    </row>
    <row r="2082" spans="1:7" x14ac:dyDescent="0.35">
      <c r="A2082" s="353" t="s">
        <v>2293</v>
      </c>
      <c r="B2082" s="361">
        <v>81.69</v>
      </c>
      <c r="C2082" s="354"/>
      <c r="D2082" s="354"/>
      <c r="E2082" s="355"/>
      <c r="F2082" s="353"/>
      <c r="G2082" s="353"/>
    </row>
    <row r="2083" spans="1:7" x14ac:dyDescent="0.35">
      <c r="A2083" s="353" t="s">
        <v>1906</v>
      </c>
      <c r="B2083" s="361">
        <v>105.47</v>
      </c>
      <c r="C2083" s="354"/>
      <c r="D2083" s="354"/>
      <c r="E2083" s="355"/>
      <c r="F2083" s="353"/>
      <c r="G2083" s="353"/>
    </row>
    <row r="2084" spans="1:7" x14ac:dyDescent="0.35">
      <c r="A2084" s="353" t="s">
        <v>2294</v>
      </c>
      <c r="B2084" s="361">
        <v>81.69</v>
      </c>
      <c r="C2084" s="354"/>
      <c r="D2084" s="354"/>
      <c r="E2084" s="355"/>
      <c r="F2084" s="353"/>
      <c r="G2084" s="353"/>
    </row>
    <row r="2085" spans="1:7" x14ac:dyDescent="0.35">
      <c r="A2085" s="353" t="s">
        <v>2295</v>
      </c>
      <c r="B2085" s="361">
        <v>83.38</v>
      </c>
      <c r="C2085" s="354"/>
      <c r="D2085" s="354"/>
      <c r="E2085" s="355"/>
      <c r="F2085" s="353"/>
      <c r="G2085" s="353"/>
    </row>
    <row r="2086" spans="1:7" x14ac:dyDescent="0.35">
      <c r="A2086" s="353" t="s">
        <v>2034</v>
      </c>
      <c r="B2086" s="361">
        <v>106.18</v>
      </c>
      <c r="C2086" s="354"/>
      <c r="D2086" s="354"/>
      <c r="E2086" s="355"/>
      <c r="F2086" s="353"/>
      <c r="G2086" s="353"/>
    </row>
    <row r="2087" spans="1:7" x14ac:dyDescent="0.35">
      <c r="A2087" s="353" t="s">
        <v>1902</v>
      </c>
      <c r="B2087" s="361">
        <v>98.64</v>
      </c>
      <c r="C2087" s="354"/>
      <c r="D2087" s="354"/>
      <c r="E2087" s="355"/>
      <c r="F2087" s="353"/>
      <c r="G2087" s="353"/>
    </row>
    <row r="2088" spans="1:7" x14ac:dyDescent="0.35">
      <c r="A2088" s="353" t="s">
        <v>1903</v>
      </c>
      <c r="B2088" s="361">
        <v>81.94</v>
      </c>
      <c r="C2088" s="354"/>
      <c r="D2088" s="354"/>
      <c r="E2088" s="355"/>
      <c r="F2088" s="353"/>
      <c r="G2088" s="353"/>
    </row>
    <row r="2089" spans="1:7" x14ac:dyDescent="0.35">
      <c r="A2089" s="353" t="s">
        <v>2296</v>
      </c>
      <c r="B2089" s="361">
        <v>73.52</v>
      </c>
      <c r="C2089" s="354"/>
      <c r="D2089" s="354"/>
      <c r="E2089" s="355"/>
      <c r="F2089" s="353"/>
      <c r="G2089" s="353"/>
    </row>
    <row r="2090" spans="1:7" x14ac:dyDescent="0.35">
      <c r="A2090" s="353" t="s">
        <v>2487</v>
      </c>
      <c r="B2090" s="361">
        <v>128.21</v>
      </c>
      <c r="C2090" s="354"/>
      <c r="D2090" s="354"/>
      <c r="E2090" s="355"/>
      <c r="F2090" s="353"/>
      <c r="G2090" s="353"/>
    </row>
    <row r="2091" spans="1:7" x14ac:dyDescent="0.35">
      <c r="A2091" s="353" t="s">
        <v>1916</v>
      </c>
      <c r="B2091" s="361">
        <v>105.47</v>
      </c>
      <c r="C2091" s="354"/>
      <c r="D2091" s="354"/>
      <c r="E2091" s="355"/>
      <c r="F2091" s="353"/>
      <c r="G2091" s="353"/>
    </row>
    <row r="2092" spans="1:7" x14ac:dyDescent="0.35">
      <c r="A2092" s="353" t="s">
        <v>2297</v>
      </c>
      <c r="B2092" s="361">
        <v>100.35</v>
      </c>
      <c r="C2092" s="354"/>
      <c r="D2092" s="354"/>
      <c r="E2092" s="355"/>
      <c r="F2092" s="353"/>
      <c r="G2092" s="353"/>
    </row>
    <row r="2093" spans="1:7" x14ac:dyDescent="0.35">
      <c r="A2093" s="353" t="s">
        <v>1909</v>
      </c>
      <c r="B2093" s="361">
        <v>104.29</v>
      </c>
      <c r="C2093" s="354"/>
      <c r="D2093" s="354"/>
      <c r="E2093" s="355"/>
      <c r="F2093" s="353"/>
      <c r="G2093" s="353"/>
    </row>
    <row r="2094" spans="1:7" x14ac:dyDescent="0.35">
      <c r="A2094" s="353" t="s">
        <v>2298</v>
      </c>
      <c r="B2094" s="361">
        <v>100.35</v>
      </c>
      <c r="C2094" s="354"/>
      <c r="D2094" s="354"/>
      <c r="E2094" s="355"/>
      <c r="F2094" s="353"/>
      <c r="G2094" s="353"/>
    </row>
    <row r="2095" spans="1:7" x14ac:dyDescent="0.35">
      <c r="A2095" s="353" t="s">
        <v>2040</v>
      </c>
      <c r="B2095" s="361">
        <v>75.599999999999994</v>
      </c>
      <c r="C2095" s="354"/>
      <c r="D2095" s="354"/>
      <c r="E2095" s="355"/>
      <c r="F2095" s="353"/>
      <c r="G2095" s="353"/>
    </row>
    <row r="2096" spans="1:7" x14ac:dyDescent="0.35">
      <c r="A2096" s="353" t="s">
        <v>2040</v>
      </c>
      <c r="B2096" s="361">
        <v>75.599999999999994</v>
      </c>
      <c r="C2096" s="354"/>
      <c r="D2096" s="354"/>
      <c r="E2096" s="355"/>
      <c r="F2096" s="353"/>
      <c r="G2096" s="353"/>
    </row>
    <row r="2097" spans="1:7" x14ac:dyDescent="0.35">
      <c r="A2097" s="353" t="s">
        <v>2299</v>
      </c>
      <c r="B2097" s="361">
        <v>97.92</v>
      </c>
      <c r="C2097" s="354"/>
      <c r="D2097" s="354"/>
      <c r="E2097" s="355"/>
      <c r="F2097" s="353"/>
      <c r="G2097" s="353"/>
    </row>
    <row r="2098" spans="1:7" x14ac:dyDescent="0.35">
      <c r="A2098" s="353" t="s">
        <v>1910</v>
      </c>
      <c r="B2098" s="361">
        <v>76.3</v>
      </c>
      <c r="C2098" s="354"/>
      <c r="D2098" s="354"/>
      <c r="E2098" s="355"/>
      <c r="F2098" s="353"/>
      <c r="G2098" s="353"/>
    </row>
    <row r="2099" spans="1:7" x14ac:dyDescent="0.35">
      <c r="A2099" s="353" t="s">
        <v>2300</v>
      </c>
      <c r="B2099" s="361">
        <v>104.03</v>
      </c>
      <c r="C2099" s="354"/>
      <c r="D2099" s="354"/>
      <c r="E2099" s="355"/>
      <c r="F2099" s="353"/>
      <c r="G2099" s="353"/>
    </row>
    <row r="2100" spans="1:7" x14ac:dyDescent="0.35">
      <c r="A2100" s="353" t="s">
        <v>1877</v>
      </c>
      <c r="B2100" s="361">
        <v>105.59</v>
      </c>
      <c r="C2100" s="354"/>
      <c r="D2100" s="354"/>
      <c r="E2100" s="355"/>
      <c r="F2100" s="353"/>
      <c r="G2100" s="353"/>
    </row>
    <row r="2101" spans="1:7" x14ac:dyDescent="0.35">
      <c r="A2101" s="353" t="s">
        <v>1877</v>
      </c>
      <c r="B2101" s="361">
        <v>105.59</v>
      </c>
      <c r="C2101" s="354"/>
      <c r="D2101" s="354"/>
      <c r="E2101" s="355"/>
      <c r="F2101" s="353"/>
      <c r="G2101" s="353"/>
    </row>
    <row r="2102" spans="1:7" x14ac:dyDescent="0.35">
      <c r="A2102" s="353" t="s">
        <v>2301</v>
      </c>
      <c r="B2102" s="361">
        <v>105.47</v>
      </c>
      <c r="C2102" s="354"/>
      <c r="D2102" s="354"/>
      <c r="E2102" s="355"/>
      <c r="F2102" s="353"/>
      <c r="G2102" s="353"/>
    </row>
    <row r="2103" spans="1:7" x14ac:dyDescent="0.35">
      <c r="A2103" s="353" t="s">
        <v>2302</v>
      </c>
      <c r="B2103" s="361">
        <v>105.47</v>
      </c>
      <c r="C2103" s="354"/>
      <c r="D2103" s="354"/>
      <c r="E2103" s="355"/>
      <c r="F2103" s="353"/>
      <c r="G2103" s="353"/>
    </row>
    <row r="2104" spans="1:7" x14ac:dyDescent="0.35">
      <c r="A2104" s="353" t="s">
        <v>2303</v>
      </c>
      <c r="B2104" s="361">
        <v>83.5</v>
      </c>
      <c r="C2104" s="354"/>
      <c r="D2104" s="354"/>
      <c r="E2104" s="355"/>
      <c r="F2104" s="353"/>
      <c r="G2104" s="353"/>
    </row>
    <row r="2105" spans="1:7" x14ac:dyDescent="0.35">
      <c r="A2105" s="353" t="s">
        <v>1671</v>
      </c>
      <c r="B2105" s="361">
        <v>77.73</v>
      </c>
      <c r="C2105" s="354"/>
      <c r="D2105" s="354"/>
      <c r="E2105" s="355"/>
      <c r="F2105" s="353"/>
      <c r="G2105" s="353"/>
    </row>
    <row r="2106" spans="1:7" x14ac:dyDescent="0.35">
      <c r="A2106" s="353" t="s">
        <v>2488</v>
      </c>
      <c r="B2106" s="361">
        <v>123.42</v>
      </c>
      <c r="C2106" s="354"/>
      <c r="D2106" s="354"/>
      <c r="E2106" s="355"/>
      <c r="F2106" s="353"/>
      <c r="G2106" s="353"/>
    </row>
    <row r="2107" spans="1:7" x14ac:dyDescent="0.35">
      <c r="A2107" s="353" t="s">
        <v>2304</v>
      </c>
      <c r="B2107" s="361">
        <v>105.47</v>
      </c>
      <c r="C2107" s="354"/>
      <c r="D2107" s="354"/>
      <c r="E2107" s="355"/>
      <c r="F2107" s="353"/>
      <c r="G2107" s="353"/>
    </row>
    <row r="2108" spans="1:7" x14ac:dyDescent="0.35">
      <c r="A2108" s="353" t="s">
        <v>2305</v>
      </c>
      <c r="B2108" s="361">
        <v>98.44</v>
      </c>
      <c r="C2108" s="354"/>
      <c r="D2108" s="354"/>
      <c r="E2108" s="355"/>
      <c r="F2108" s="353"/>
      <c r="G2108" s="353"/>
    </row>
    <row r="2109" spans="1:7" x14ac:dyDescent="0.35">
      <c r="A2109" s="353" t="s">
        <v>1913</v>
      </c>
      <c r="B2109" s="361">
        <v>98.92</v>
      </c>
      <c r="C2109" s="354"/>
      <c r="D2109" s="354"/>
      <c r="E2109" s="355"/>
      <c r="F2109" s="353"/>
      <c r="G2109" s="353"/>
    </row>
    <row r="2110" spans="1:7" x14ac:dyDescent="0.35">
      <c r="A2110" s="353" t="s">
        <v>2306</v>
      </c>
      <c r="B2110" s="361">
        <v>97.02</v>
      </c>
      <c r="C2110" s="354"/>
      <c r="D2110" s="354"/>
      <c r="E2110" s="355"/>
      <c r="F2110" s="353"/>
      <c r="G2110" s="353"/>
    </row>
    <row r="2111" spans="1:7" x14ac:dyDescent="0.35">
      <c r="A2111" s="353" t="s">
        <v>2307</v>
      </c>
      <c r="B2111" s="361">
        <v>77.45</v>
      </c>
      <c r="C2111" s="354"/>
      <c r="D2111" s="354"/>
      <c r="E2111" s="355"/>
      <c r="F2111" s="353"/>
      <c r="G2111" s="353"/>
    </row>
    <row r="2112" spans="1:7" x14ac:dyDescent="0.35">
      <c r="A2112" s="353" t="s">
        <v>2308</v>
      </c>
      <c r="B2112" s="361">
        <v>98.64</v>
      </c>
      <c r="C2112" s="354"/>
      <c r="D2112" s="354"/>
      <c r="E2112" s="355"/>
      <c r="F2112" s="353"/>
      <c r="G2112" s="353"/>
    </row>
    <row r="2113" spans="1:7" x14ac:dyDescent="0.35">
      <c r="A2113" s="353" t="s">
        <v>2308</v>
      </c>
      <c r="B2113" s="361">
        <v>98.64</v>
      </c>
      <c r="C2113" s="354"/>
      <c r="D2113" s="354"/>
      <c r="E2113" s="355"/>
      <c r="F2113" s="353"/>
      <c r="G2113" s="353"/>
    </row>
    <row r="2114" spans="1:7" x14ac:dyDescent="0.35">
      <c r="A2114" s="353" t="s">
        <v>2309</v>
      </c>
      <c r="B2114" s="361">
        <v>191.54</v>
      </c>
      <c r="C2114" s="354"/>
      <c r="D2114" s="354"/>
      <c r="E2114" s="355"/>
      <c r="F2114" s="353"/>
      <c r="G2114" s="353"/>
    </row>
    <row r="2115" spans="1:7" x14ac:dyDescent="0.35">
      <c r="A2115" s="353" t="s">
        <v>1870</v>
      </c>
      <c r="B2115" s="361">
        <v>195.96</v>
      </c>
      <c r="C2115" s="354"/>
      <c r="D2115" s="354"/>
      <c r="E2115" s="355"/>
      <c r="F2115" s="353"/>
      <c r="G2115" s="353"/>
    </row>
    <row r="2116" spans="1:7" x14ac:dyDescent="0.35">
      <c r="A2116" s="353" t="s">
        <v>2489</v>
      </c>
      <c r="B2116" s="361">
        <v>185.18</v>
      </c>
      <c r="C2116" s="354"/>
      <c r="D2116" s="354"/>
      <c r="E2116" s="355"/>
      <c r="F2116" s="353"/>
      <c r="G2116" s="353"/>
    </row>
    <row r="2117" spans="1:7" x14ac:dyDescent="0.35">
      <c r="A2117" s="353" t="s">
        <v>2310</v>
      </c>
      <c r="B2117" s="361">
        <v>188.04</v>
      </c>
      <c r="C2117" s="354"/>
      <c r="D2117" s="354"/>
      <c r="E2117" s="355"/>
      <c r="F2117" s="353"/>
      <c r="G2117" s="353"/>
    </row>
    <row r="2118" spans="1:7" x14ac:dyDescent="0.35">
      <c r="A2118" s="353" t="s">
        <v>2311</v>
      </c>
      <c r="B2118" s="361">
        <v>235.43</v>
      </c>
      <c r="C2118" s="354"/>
      <c r="D2118" s="354"/>
      <c r="E2118" s="355"/>
      <c r="F2118" s="353"/>
      <c r="G2118" s="353"/>
    </row>
    <row r="2119" spans="1:7" x14ac:dyDescent="0.35">
      <c r="A2119" s="353" t="s">
        <v>2312</v>
      </c>
      <c r="B2119" s="361">
        <v>188.04</v>
      </c>
      <c r="C2119" s="354"/>
      <c r="D2119" s="354"/>
      <c r="E2119" s="355"/>
      <c r="F2119" s="353"/>
      <c r="G2119" s="353"/>
    </row>
    <row r="2120" spans="1:7" x14ac:dyDescent="0.35">
      <c r="A2120" s="353" t="s">
        <v>2313</v>
      </c>
      <c r="B2120" s="361">
        <v>188.04</v>
      </c>
      <c r="C2120" s="354"/>
      <c r="D2120" s="354"/>
      <c r="E2120" s="355"/>
      <c r="F2120" s="353"/>
      <c r="G2120" s="353"/>
    </row>
    <row r="2121" spans="1:7" x14ac:dyDescent="0.35">
      <c r="A2121" s="353" t="s">
        <v>2314</v>
      </c>
      <c r="B2121" s="361">
        <v>198.83</v>
      </c>
      <c r="C2121" s="354"/>
      <c r="D2121" s="354"/>
      <c r="E2121" s="355"/>
      <c r="F2121" s="353"/>
      <c r="G2121" s="353"/>
    </row>
    <row r="2122" spans="1:7" x14ac:dyDescent="0.35">
      <c r="A2122" s="353" t="s">
        <v>1871</v>
      </c>
      <c r="B2122" s="361">
        <v>199.07</v>
      </c>
      <c r="C2122" s="354"/>
      <c r="D2122" s="354"/>
      <c r="E2122" s="355"/>
      <c r="F2122" s="353"/>
      <c r="G2122" s="353"/>
    </row>
    <row r="2123" spans="1:7" x14ac:dyDescent="0.35">
      <c r="A2123" s="353" t="s">
        <v>2315</v>
      </c>
      <c r="B2123" s="361">
        <v>198.83</v>
      </c>
      <c r="C2123" s="354"/>
      <c r="D2123" s="354"/>
      <c r="E2123" s="355"/>
      <c r="F2123" s="353"/>
      <c r="G2123" s="353"/>
    </row>
    <row r="2124" spans="1:7" x14ac:dyDescent="0.35">
      <c r="A2124" s="353" t="s">
        <v>2490</v>
      </c>
      <c r="B2124" s="361">
        <v>248.11</v>
      </c>
      <c r="C2124" s="354"/>
      <c r="D2124" s="354"/>
      <c r="E2124" s="355"/>
      <c r="F2124" s="353"/>
      <c r="G2124" s="353"/>
    </row>
    <row r="2125" spans="1:7" x14ac:dyDescent="0.35">
      <c r="A2125" s="353" t="s">
        <v>2316</v>
      </c>
      <c r="B2125" s="361">
        <v>247.27</v>
      </c>
      <c r="C2125" s="354"/>
      <c r="D2125" s="354"/>
      <c r="E2125" s="355"/>
      <c r="F2125" s="353"/>
      <c r="G2125" s="353"/>
    </row>
    <row r="2126" spans="1:7" x14ac:dyDescent="0.35">
      <c r="A2126" s="353" t="s">
        <v>2491</v>
      </c>
      <c r="B2126" s="361">
        <v>185.18</v>
      </c>
      <c r="C2126" s="354"/>
      <c r="D2126" s="354"/>
      <c r="E2126" s="355"/>
      <c r="F2126" s="353"/>
      <c r="G2126" s="353"/>
    </row>
    <row r="2127" spans="1:7" x14ac:dyDescent="0.35">
      <c r="A2127" s="353" t="s">
        <v>2317</v>
      </c>
      <c r="B2127" s="361">
        <v>195.96</v>
      </c>
      <c r="C2127" s="354"/>
      <c r="D2127" s="354"/>
      <c r="E2127" s="355"/>
      <c r="F2127" s="353"/>
      <c r="G2127" s="353"/>
    </row>
    <row r="2128" spans="1:7" x14ac:dyDescent="0.35">
      <c r="A2128" s="353" t="s">
        <v>1880</v>
      </c>
      <c r="B2128" s="361">
        <v>172.87</v>
      </c>
      <c r="C2128" s="354"/>
      <c r="D2128" s="354"/>
      <c r="E2128" s="355"/>
      <c r="F2128" s="353"/>
      <c r="G2128" s="353"/>
    </row>
    <row r="2129" spans="1:7" x14ac:dyDescent="0.35">
      <c r="A2129" s="353" t="s">
        <v>2318</v>
      </c>
      <c r="B2129" s="361">
        <v>163.46</v>
      </c>
      <c r="C2129" s="354"/>
      <c r="D2129" s="354"/>
      <c r="E2129" s="355"/>
      <c r="F2129" s="353"/>
      <c r="G2129" s="353"/>
    </row>
    <row r="2130" spans="1:7" x14ac:dyDescent="0.35">
      <c r="A2130" s="353" t="s">
        <v>2319</v>
      </c>
      <c r="B2130" s="361">
        <v>185.18</v>
      </c>
      <c r="C2130" s="354"/>
      <c r="D2130" s="354"/>
      <c r="E2130" s="355"/>
      <c r="F2130" s="353"/>
      <c r="G2130" s="353"/>
    </row>
    <row r="2131" spans="1:7" x14ac:dyDescent="0.35">
      <c r="A2131" s="353" t="s">
        <v>2492</v>
      </c>
      <c r="B2131" s="361">
        <v>195.96</v>
      </c>
      <c r="C2131" s="354"/>
      <c r="D2131" s="354"/>
      <c r="E2131" s="355"/>
      <c r="F2131" s="353"/>
      <c r="G2131" s="353"/>
    </row>
    <row r="2132" spans="1:7" x14ac:dyDescent="0.35">
      <c r="A2132" s="353" t="s">
        <v>2320</v>
      </c>
      <c r="B2132" s="361">
        <v>198.28</v>
      </c>
      <c r="C2132" s="354"/>
      <c r="D2132" s="354"/>
      <c r="E2132" s="355"/>
      <c r="F2132" s="353"/>
      <c r="G2132" s="353"/>
    </row>
    <row r="2133" spans="1:7" x14ac:dyDescent="0.35">
      <c r="A2133" s="353" t="s">
        <v>2321</v>
      </c>
      <c r="B2133" s="361">
        <v>200.09</v>
      </c>
      <c r="C2133" s="354"/>
      <c r="D2133" s="354"/>
      <c r="E2133" s="355"/>
      <c r="F2133" s="353"/>
      <c r="G2133" s="353"/>
    </row>
    <row r="2134" spans="1:7" x14ac:dyDescent="0.35">
      <c r="A2134" s="353" t="s">
        <v>2322</v>
      </c>
      <c r="B2134" s="361">
        <v>172.81</v>
      </c>
      <c r="C2134" s="354"/>
      <c r="D2134" s="354"/>
      <c r="E2134" s="355"/>
      <c r="F2134" s="353"/>
      <c r="G2134" s="353"/>
    </row>
    <row r="2135" spans="1:7" x14ac:dyDescent="0.35">
      <c r="A2135" s="353" t="s">
        <v>2323</v>
      </c>
      <c r="B2135" s="361">
        <v>172.81</v>
      </c>
      <c r="C2135" s="354"/>
      <c r="D2135" s="354"/>
      <c r="E2135" s="355"/>
      <c r="F2135" s="353"/>
      <c r="G2135" s="353"/>
    </row>
    <row r="2136" spans="1:7" x14ac:dyDescent="0.35">
      <c r="A2136" s="353" t="s">
        <v>2493</v>
      </c>
      <c r="B2136" s="361">
        <v>163.78</v>
      </c>
      <c r="C2136" s="354"/>
      <c r="D2136" s="354"/>
      <c r="E2136" s="355"/>
      <c r="F2136" s="353"/>
      <c r="G2136" s="353"/>
    </row>
    <row r="2137" spans="1:7" x14ac:dyDescent="0.35">
      <c r="A2137" s="353" t="s">
        <v>2324</v>
      </c>
      <c r="B2137" s="361">
        <v>165.72</v>
      </c>
      <c r="C2137" s="354"/>
      <c r="D2137" s="354"/>
      <c r="E2137" s="355"/>
      <c r="F2137" s="353"/>
      <c r="G2137" s="353"/>
    </row>
    <row r="2138" spans="1:7" x14ac:dyDescent="0.35">
      <c r="A2138" s="353" t="s">
        <v>1865</v>
      </c>
      <c r="B2138" s="361">
        <v>172.81</v>
      </c>
      <c r="C2138" s="354"/>
      <c r="D2138" s="354"/>
      <c r="E2138" s="355"/>
      <c r="F2138" s="353"/>
      <c r="G2138" s="353"/>
    </row>
    <row r="2139" spans="1:7" x14ac:dyDescent="0.35">
      <c r="A2139" s="353" t="s">
        <v>2325</v>
      </c>
      <c r="B2139" s="361">
        <v>311.54000000000002</v>
      </c>
      <c r="C2139" s="354"/>
      <c r="D2139" s="354"/>
      <c r="E2139" s="355"/>
      <c r="F2139" s="353"/>
      <c r="G2139" s="353"/>
    </row>
    <row r="2140" spans="1:7" x14ac:dyDescent="0.35">
      <c r="A2140" s="353" t="s">
        <v>2032</v>
      </c>
      <c r="B2140" s="361">
        <v>192.19</v>
      </c>
      <c r="C2140" s="354"/>
      <c r="D2140" s="354"/>
      <c r="E2140" s="355"/>
      <c r="F2140" s="353"/>
      <c r="G2140" s="353"/>
    </row>
    <row r="2141" spans="1:7" x14ac:dyDescent="0.35">
      <c r="A2141" s="353" t="s">
        <v>1889</v>
      </c>
      <c r="B2141" s="361">
        <v>145.4</v>
      </c>
      <c r="C2141" s="354"/>
      <c r="D2141" s="354"/>
      <c r="E2141" s="355"/>
      <c r="F2141" s="353"/>
      <c r="G2141" s="353"/>
    </row>
    <row r="2142" spans="1:7" x14ac:dyDescent="0.35">
      <c r="A2142" s="353" t="s">
        <v>2326</v>
      </c>
      <c r="B2142" s="361">
        <v>183.5</v>
      </c>
      <c r="C2142" s="354"/>
      <c r="D2142" s="354"/>
      <c r="E2142" s="355"/>
      <c r="F2142" s="353"/>
      <c r="G2142" s="353"/>
    </row>
    <row r="2143" spans="1:7" x14ac:dyDescent="0.35">
      <c r="A2143" s="353" t="s">
        <v>2033</v>
      </c>
      <c r="B2143" s="361">
        <v>207.03</v>
      </c>
      <c r="C2143" s="354"/>
      <c r="D2143" s="354"/>
      <c r="E2143" s="355"/>
      <c r="F2143" s="353"/>
      <c r="G2143" s="353"/>
    </row>
    <row r="2144" spans="1:7" x14ac:dyDescent="0.35">
      <c r="A2144" s="353" t="s">
        <v>2327</v>
      </c>
      <c r="B2144" s="361">
        <v>145.27000000000001</v>
      </c>
      <c r="C2144" s="354"/>
      <c r="D2144" s="354"/>
      <c r="E2144" s="355"/>
      <c r="F2144" s="353"/>
      <c r="G2144" s="353"/>
    </row>
    <row r="2145" spans="1:7" x14ac:dyDescent="0.35">
      <c r="A2145" s="353" t="s">
        <v>2327</v>
      </c>
      <c r="B2145" s="361">
        <v>145.27000000000001</v>
      </c>
      <c r="C2145" s="354"/>
      <c r="D2145" s="354"/>
      <c r="E2145" s="355"/>
      <c r="F2145" s="353"/>
      <c r="G2145" s="353"/>
    </row>
    <row r="2146" spans="1:7" x14ac:dyDescent="0.35">
      <c r="A2146" s="353" t="s">
        <v>2327</v>
      </c>
      <c r="B2146" s="361">
        <v>145.27000000000001</v>
      </c>
      <c r="C2146" s="354"/>
      <c r="D2146" s="354"/>
      <c r="E2146" s="355"/>
      <c r="F2146" s="353"/>
      <c r="G2146" s="353"/>
    </row>
    <row r="2147" spans="1:7" x14ac:dyDescent="0.35">
      <c r="A2147" s="353" t="s">
        <v>2327</v>
      </c>
      <c r="B2147" s="361">
        <v>145.27000000000001</v>
      </c>
      <c r="C2147" s="354"/>
      <c r="D2147" s="354"/>
      <c r="E2147" s="355"/>
      <c r="F2147" s="353"/>
      <c r="G2147" s="353"/>
    </row>
    <row r="2148" spans="1:7" x14ac:dyDescent="0.35">
      <c r="A2148" s="353" t="s">
        <v>2327</v>
      </c>
      <c r="B2148" s="361">
        <v>145.27000000000001</v>
      </c>
      <c r="C2148" s="354"/>
      <c r="D2148" s="354"/>
      <c r="E2148" s="355"/>
      <c r="F2148" s="353"/>
      <c r="G2148" s="353"/>
    </row>
    <row r="2149" spans="1:7" x14ac:dyDescent="0.35">
      <c r="A2149" s="353" t="s">
        <v>2328</v>
      </c>
      <c r="B2149" s="361">
        <v>168.66</v>
      </c>
      <c r="C2149" s="354"/>
      <c r="D2149" s="354"/>
      <c r="E2149" s="355"/>
      <c r="F2149" s="353"/>
      <c r="G2149" s="353"/>
    </row>
    <row r="2150" spans="1:7" x14ac:dyDescent="0.35">
      <c r="A2150" s="353" t="s">
        <v>2329</v>
      </c>
      <c r="B2150" s="361">
        <v>136.08000000000001</v>
      </c>
      <c r="C2150" s="354"/>
      <c r="D2150" s="354"/>
      <c r="E2150" s="355"/>
      <c r="F2150" s="353"/>
      <c r="G2150" s="353"/>
    </row>
    <row r="2151" spans="1:7" x14ac:dyDescent="0.35">
      <c r="A2151" s="353" t="s">
        <v>2329</v>
      </c>
      <c r="B2151" s="361">
        <v>136.08000000000001</v>
      </c>
      <c r="C2151" s="354"/>
      <c r="D2151" s="354"/>
      <c r="E2151" s="355"/>
      <c r="F2151" s="353"/>
      <c r="G2151" s="353"/>
    </row>
    <row r="2152" spans="1:7" x14ac:dyDescent="0.35">
      <c r="A2152" s="353" t="s">
        <v>2330</v>
      </c>
      <c r="B2152" s="361">
        <v>182.39</v>
      </c>
      <c r="C2152" s="354"/>
      <c r="D2152" s="354"/>
      <c r="E2152" s="355"/>
      <c r="F2152" s="353"/>
      <c r="G2152" s="353"/>
    </row>
    <row r="2153" spans="1:7" x14ac:dyDescent="0.35">
      <c r="A2153" s="353" t="s">
        <v>2331</v>
      </c>
      <c r="B2153" s="361">
        <v>158.76</v>
      </c>
      <c r="C2153" s="354"/>
      <c r="D2153" s="354"/>
      <c r="E2153" s="355"/>
      <c r="F2153" s="353"/>
      <c r="G2153" s="353"/>
    </row>
    <row r="2154" spans="1:7" x14ac:dyDescent="0.35">
      <c r="A2154" s="353" t="s">
        <v>2037</v>
      </c>
      <c r="B2154" s="361">
        <v>181.79</v>
      </c>
      <c r="C2154" s="354"/>
      <c r="D2154" s="354"/>
      <c r="E2154" s="355"/>
      <c r="F2154" s="353"/>
      <c r="G2154" s="353"/>
    </row>
    <row r="2155" spans="1:7" x14ac:dyDescent="0.35">
      <c r="A2155" s="353" t="s">
        <v>2332</v>
      </c>
      <c r="B2155" s="361">
        <v>148.36000000000001</v>
      </c>
      <c r="C2155" s="354"/>
      <c r="D2155" s="354"/>
      <c r="E2155" s="355"/>
      <c r="F2155" s="353"/>
      <c r="G2155" s="353"/>
    </row>
    <row r="2156" spans="1:7" x14ac:dyDescent="0.35">
      <c r="A2156" s="353" t="s">
        <v>1890</v>
      </c>
      <c r="B2156" s="361">
        <v>183.38</v>
      </c>
      <c r="C2156" s="354"/>
      <c r="D2156" s="354"/>
      <c r="E2156" s="355"/>
      <c r="F2156" s="353"/>
      <c r="G2156" s="353"/>
    </row>
    <row r="2157" spans="1:7" x14ac:dyDescent="0.35">
      <c r="A2157" s="353" t="s">
        <v>2494</v>
      </c>
      <c r="B2157" s="361">
        <v>198.15</v>
      </c>
      <c r="C2157" s="354"/>
      <c r="D2157" s="354"/>
      <c r="E2157" s="355"/>
      <c r="F2157" s="353"/>
      <c r="G2157" s="353"/>
    </row>
    <row r="2158" spans="1:7" x14ac:dyDescent="0.35">
      <c r="A2158" s="353" t="s">
        <v>2495</v>
      </c>
      <c r="B2158" s="361">
        <v>174.38</v>
      </c>
      <c r="C2158" s="354"/>
      <c r="D2158" s="354"/>
      <c r="E2158" s="355"/>
      <c r="F2158" s="353"/>
      <c r="G2158" s="353"/>
    </row>
    <row r="2159" spans="1:7" x14ac:dyDescent="0.35">
      <c r="A2159" s="353" t="s">
        <v>2333</v>
      </c>
      <c r="B2159" s="361">
        <v>136.08000000000001</v>
      </c>
      <c r="C2159" s="354"/>
      <c r="D2159" s="354"/>
      <c r="E2159" s="355"/>
      <c r="F2159" s="353"/>
      <c r="G2159" s="353"/>
    </row>
    <row r="2160" spans="1:7" x14ac:dyDescent="0.35">
      <c r="A2160" s="353" t="s">
        <v>2334</v>
      </c>
      <c r="B2160" s="361">
        <v>138.85</v>
      </c>
      <c r="C2160" s="354"/>
      <c r="D2160" s="354"/>
      <c r="E2160" s="355"/>
      <c r="F2160" s="353"/>
      <c r="G2160" s="353"/>
    </row>
    <row r="2161" spans="1:7" x14ac:dyDescent="0.35">
      <c r="A2161" s="353" t="s">
        <v>1570</v>
      </c>
      <c r="B2161" s="361">
        <v>203.87</v>
      </c>
      <c r="C2161" s="354"/>
      <c r="D2161" s="354"/>
      <c r="E2161" s="355"/>
      <c r="F2161" s="353"/>
      <c r="G2161" s="353"/>
    </row>
    <row r="2162" spans="1:7" x14ac:dyDescent="0.35">
      <c r="A2162" s="353" t="s">
        <v>2335</v>
      </c>
      <c r="B2162" s="361">
        <v>207.76</v>
      </c>
      <c r="C2162" s="354"/>
      <c r="D2162" s="354"/>
      <c r="E2162" s="355"/>
      <c r="F2162" s="353"/>
      <c r="G2162" s="353"/>
    </row>
    <row r="2163" spans="1:7" x14ac:dyDescent="0.35">
      <c r="A2163" s="353" t="s">
        <v>1569</v>
      </c>
      <c r="B2163" s="361">
        <v>206.07</v>
      </c>
      <c r="C2163" s="354"/>
      <c r="D2163" s="354"/>
      <c r="E2163" s="355"/>
      <c r="F2163" s="353"/>
      <c r="G2163" s="353"/>
    </row>
    <row r="2164" spans="1:7" x14ac:dyDescent="0.35">
      <c r="A2164" s="353" t="s">
        <v>2336</v>
      </c>
      <c r="B2164" s="361">
        <v>137.75</v>
      </c>
      <c r="C2164" s="354"/>
      <c r="D2164" s="354"/>
      <c r="E2164" s="355"/>
      <c r="F2164" s="353"/>
      <c r="G2164" s="353"/>
    </row>
    <row r="2165" spans="1:7" x14ac:dyDescent="0.35">
      <c r="A2165" s="353" t="s">
        <v>2337</v>
      </c>
      <c r="B2165" s="361">
        <v>182.85</v>
      </c>
      <c r="C2165" s="354"/>
      <c r="D2165" s="354"/>
      <c r="E2165" s="355"/>
      <c r="F2165" s="353"/>
      <c r="G2165" s="353"/>
    </row>
    <row r="2166" spans="1:7" x14ac:dyDescent="0.35">
      <c r="A2166" s="353" t="s">
        <v>2338</v>
      </c>
      <c r="B2166" s="361">
        <v>205.56</v>
      </c>
      <c r="C2166" s="354"/>
      <c r="D2166" s="354"/>
      <c r="E2166" s="355"/>
      <c r="F2166" s="353"/>
      <c r="G2166" s="353"/>
    </row>
    <row r="2167" spans="1:7" x14ac:dyDescent="0.35">
      <c r="A2167" s="353" t="s">
        <v>2496</v>
      </c>
      <c r="B2167" s="361">
        <v>203.87</v>
      </c>
      <c r="C2167" s="354"/>
      <c r="D2167" s="354"/>
      <c r="E2167" s="355"/>
      <c r="F2167" s="353"/>
      <c r="G2167" s="353"/>
    </row>
    <row r="2168" spans="1:7" x14ac:dyDescent="0.35">
      <c r="A2168" s="353" t="s">
        <v>1866</v>
      </c>
      <c r="B2168" s="361">
        <v>182.15</v>
      </c>
      <c r="C2168" s="354"/>
      <c r="D2168" s="354"/>
      <c r="E2168" s="355"/>
      <c r="F2168" s="353"/>
      <c r="G2168" s="353"/>
    </row>
    <row r="2169" spans="1:7" x14ac:dyDescent="0.35">
      <c r="A2169" s="353" t="s">
        <v>2339</v>
      </c>
      <c r="B2169" s="361">
        <v>182.27</v>
      </c>
      <c r="C2169" s="354"/>
      <c r="D2169" s="354"/>
      <c r="E2169" s="355"/>
      <c r="F2169" s="353"/>
      <c r="G2169" s="353"/>
    </row>
    <row r="2170" spans="1:7" x14ac:dyDescent="0.35">
      <c r="A2170" s="353" t="s">
        <v>1921</v>
      </c>
      <c r="B2170" s="361">
        <v>137.9</v>
      </c>
      <c r="C2170" s="354"/>
      <c r="D2170" s="354"/>
      <c r="E2170" s="355"/>
      <c r="F2170" s="353"/>
      <c r="G2170" s="353"/>
    </row>
    <row r="2171" spans="1:7" x14ac:dyDescent="0.35">
      <c r="A2171" s="353" t="s">
        <v>2497</v>
      </c>
      <c r="B2171" s="361">
        <v>137.16</v>
      </c>
      <c r="C2171" s="354"/>
      <c r="D2171" s="354"/>
      <c r="E2171" s="355"/>
      <c r="F2171" s="353"/>
      <c r="G2171" s="353"/>
    </row>
    <row r="2172" spans="1:7" x14ac:dyDescent="0.35">
      <c r="A2172" s="353" t="s">
        <v>2340</v>
      </c>
      <c r="B2172" s="361">
        <v>137.16</v>
      </c>
      <c r="C2172" s="354"/>
      <c r="D2172" s="354"/>
      <c r="E2172" s="355"/>
      <c r="F2172" s="353"/>
      <c r="G2172" s="353"/>
    </row>
    <row r="2173" spans="1:7" x14ac:dyDescent="0.35">
      <c r="A2173" s="353" t="s">
        <v>1864</v>
      </c>
      <c r="B2173" s="361">
        <v>160.44999999999999</v>
      </c>
      <c r="C2173" s="354"/>
      <c r="D2173" s="354"/>
      <c r="E2173" s="355"/>
      <c r="F2173" s="353"/>
      <c r="G2173" s="353"/>
    </row>
    <row r="2174" spans="1:7" x14ac:dyDescent="0.35">
      <c r="A2174" s="353" t="s">
        <v>2341</v>
      </c>
      <c r="B2174" s="361">
        <v>183.93</v>
      </c>
      <c r="C2174" s="354"/>
      <c r="D2174" s="354"/>
      <c r="E2174" s="355"/>
      <c r="F2174" s="353"/>
      <c r="G2174" s="353"/>
    </row>
    <row r="2175" spans="1:7" x14ac:dyDescent="0.35">
      <c r="A2175" s="353" t="s">
        <v>2498</v>
      </c>
      <c r="B2175" s="361">
        <v>388.8</v>
      </c>
      <c r="C2175" s="354"/>
      <c r="D2175" s="354"/>
      <c r="E2175" s="355"/>
      <c r="F2175" s="353"/>
      <c r="G2175" s="353"/>
    </row>
    <row r="2176" spans="1:7" x14ac:dyDescent="0.35">
      <c r="A2176" s="353" t="s">
        <v>2499</v>
      </c>
      <c r="B2176" s="361">
        <v>349.14</v>
      </c>
      <c r="C2176" s="354"/>
      <c r="D2176" s="354"/>
      <c r="E2176" s="355"/>
      <c r="F2176" s="353"/>
      <c r="G2176" s="353"/>
    </row>
    <row r="2177" spans="1:7" x14ac:dyDescent="0.35">
      <c r="A2177" s="353" t="s">
        <v>2342</v>
      </c>
      <c r="B2177" s="361">
        <v>323.39</v>
      </c>
      <c r="C2177" s="354"/>
      <c r="D2177" s="354"/>
      <c r="E2177" s="355"/>
      <c r="F2177" s="353"/>
      <c r="G2177" s="353"/>
    </row>
    <row r="2178" spans="1:7" x14ac:dyDescent="0.35">
      <c r="A2178" s="353" t="s">
        <v>2343</v>
      </c>
      <c r="B2178" s="361">
        <v>345.7</v>
      </c>
      <c r="C2178" s="354"/>
      <c r="D2178" s="354"/>
      <c r="E2178" s="355"/>
      <c r="F2178" s="353"/>
      <c r="G2178" s="353"/>
    </row>
    <row r="2179" spans="1:7" x14ac:dyDescent="0.35">
      <c r="A2179" s="353" t="s">
        <v>2344</v>
      </c>
      <c r="B2179" s="361">
        <v>389.18</v>
      </c>
      <c r="C2179" s="354"/>
      <c r="D2179" s="354"/>
      <c r="E2179" s="355"/>
      <c r="F2179" s="353"/>
      <c r="G2179" s="353"/>
    </row>
    <row r="2180" spans="1:7" x14ac:dyDescent="0.35">
      <c r="A2180" s="353" t="s">
        <v>2345</v>
      </c>
      <c r="B2180" s="361">
        <v>393.58</v>
      </c>
      <c r="C2180" s="354"/>
      <c r="D2180" s="354"/>
      <c r="E2180" s="355"/>
      <c r="F2180" s="353"/>
      <c r="G2180" s="353"/>
    </row>
    <row r="2181" spans="1:7" x14ac:dyDescent="0.35">
      <c r="A2181" s="353" t="s">
        <v>2346</v>
      </c>
      <c r="B2181" s="361">
        <v>389.18</v>
      </c>
      <c r="C2181" s="354"/>
      <c r="D2181" s="354"/>
      <c r="E2181" s="355"/>
      <c r="F2181" s="353"/>
      <c r="G2181" s="353"/>
    </row>
    <row r="2182" spans="1:7" x14ac:dyDescent="0.35">
      <c r="A2182" s="353" t="s">
        <v>2347</v>
      </c>
      <c r="B2182" s="361">
        <v>590.72</v>
      </c>
      <c r="C2182" s="354"/>
      <c r="D2182" s="354"/>
      <c r="E2182" s="355"/>
      <c r="F2182" s="353"/>
      <c r="G2182" s="353"/>
    </row>
    <row r="2183" spans="1:7" x14ac:dyDescent="0.35">
      <c r="A2183" s="353" t="s">
        <v>2348</v>
      </c>
      <c r="B2183" s="361">
        <v>588.88</v>
      </c>
      <c r="C2183" s="354"/>
      <c r="D2183" s="354"/>
      <c r="E2183" s="355"/>
      <c r="F2183" s="353"/>
      <c r="G2183" s="353"/>
    </row>
    <row r="2184" spans="1:7" x14ac:dyDescent="0.35">
      <c r="A2184" s="353" t="s">
        <v>2349</v>
      </c>
      <c r="B2184" s="361">
        <v>588.5</v>
      </c>
      <c r="C2184" s="354"/>
      <c r="D2184" s="354"/>
      <c r="E2184" s="355"/>
      <c r="F2184" s="353"/>
      <c r="G2184" s="353"/>
    </row>
    <row r="2185" spans="1:7" x14ac:dyDescent="0.35">
      <c r="A2185" s="353" t="s">
        <v>2350</v>
      </c>
      <c r="B2185" s="361">
        <v>594.07000000000005</v>
      </c>
      <c r="C2185" s="354"/>
      <c r="D2185" s="354"/>
      <c r="E2185" s="355"/>
      <c r="F2185" s="353"/>
      <c r="G2185" s="353"/>
    </row>
    <row r="2186" spans="1:7" x14ac:dyDescent="0.35">
      <c r="A2186" s="353" t="s">
        <v>2351</v>
      </c>
      <c r="B2186" s="361">
        <v>593.20000000000005</v>
      </c>
      <c r="C2186" s="354"/>
      <c r="D2186" s="354"/>
      <c r="E2186" s="355"/>
      <c r="F2186" s="353"/>
      <c r="G2186" s="353"/>
    </row>
    <row r="2187" spans="1:7" x14ac:dyDescent="0.35">
      <c r="A2187" s="353" t="s">
        <v>2352</v>
      </c>
      <c r="B2187" s="361">
        <v>679.61</v>
      </c>
      <c r="C2187" s="354"/>
      <c r="D2187" s="354"/>
      <c r="E2187" s="355"/>
      <c r="F2187" s="353"/>
      <c r="G2187" s="353"/>
    </row>
    <row r="2188" spans="1:7" x14ac:dyDescent="0.35">
      <c r="A2188" s="353" t="s">
        <v>2353</v>
      </c>
      <c r="B2188" s="361">
        <v>680.47</v>
      </c>
      <c r="C2188" s="354"/>
      <c r="D2188" s="354"/>
      <c r="E2188" s="355"/>
      <c r="F2188" s="353"/>
      <c r="G2188" s="353"/>
    </row>
    <row r="2189" spans="1:7" x14ac:dyDescent="0.35">
      <c r="A2189" s="353" t="s">
        <v>2500</v>
      </c>
      <c r="B2189" s="361">
        <v>684.62</v>
      </c>
      <c r="C2189" s="354"/>
      <c r="D2189" s="354"/>
      <c r="E2189" s="355"/>
      <c r="F2189" s="353"/>
      <c r="G2189" s="353"/>
    </row>
    <row r="2190" spans="1:7" x14ac:dyDescent="0.35">
      <c r="A2190" s="353" t="s">
        <v>789</v>
      </c>
      <c r="B2190" s="361">
        <v>38.020000000000003</v>
      </c>
      <c r="C2190" s="354"/>
      <c r="D2190" s="354"/>
      <c r="E2190" s="355"/>
      <c r="F2190" s="353"/>
      <c r="G2190" s="353"/>
    </row>
    <row r="2191" spans="1:7" x14ac:dyDescent="0.35">
      <c r="A2191" s="353" t="s">
        <v>111</v>
      </c>
      <c r="B2191" s="361">
        <v>38.020000000000003</v>
      </c>
      <c r="C2191" s="354"/>
      <c r="D2191" s="354"/>
      <c r="E2191" s="355"/>
      <c r="F2191" s="353"/>
      <c r="G2191" s="353"/>
    </row>
    <row r="2192" spans="1:7" x14ac:dyDescent="0.35">
      <c r="A2192" s="353" t="s">
        <v>2015</v>
      </c>
      <c r="B2192" s="361">
        <v>38.020000000000003</v>
      </c>
      <c r="C2192" s="354"/>
      <c r="D2192" s="354"/>
      <c r="E2192" s="355"/>
      <c r="F2192" s="353"/>
      <c r="G2192" s="353"/>
    </row>
    <row r="2193" spans="1:7" x14ac:dyDescent="0.35">
      <c r="A2193" s="353" t="s">
        <v>2015</v>
      </c>
      <c r="B2193" s="361">
        <v>38.020000000000003</v>
      </c>
      <c r="C2193" s="354"/>
      <c r="D2193" s="354"/>
      <c r="E2193" s="355"/>
      <c r="F2193" s="353"/>
      <c r="G2193" s="353"/>
    </row>
    <row r="2194" spans="1:7" x14ac:dyDescent="0.35">
      <c r="A2194" s="353" t="s">
        <v>2015</v>
      </c>
      <c r="B2194" s="361">
        <v>38.020000000000003</v>
      </c>
      <c r="C2194" s="354"/>
      <c r="D2194" s="354"/>
      <c r="E2194" s="355"/>
      <c r="F2194" s="353"/>
      <c r="G2194" s="353"/>
    </row>
    <row r="2195" spans="1:7" x14ac:dyDescent="0.35">
      <c r="A2195" s="353" t="s">
        <v>2015</v>
      </c>
      <c r="B2195" s="361">
        <v>38.020000000000003</v>
      </c>
      <c r="C2195" s="354"/>
      <c r="D2195" s="354"/>
      <c r="E2195" s="355"/>
      <c r="F2195" s="353"/>
      <c r="G2195" s="353"/>
    </row>
    <row r="2196" spans="1:7" x14ac:dyDescent="0.35">
      <c r="A2196" s="353" t="s">
        <v>2015</v>
      </c>
      <c r="B2196" s="361">
        <v>38.020000000000003</v>
      </c>
      <c r="C2196" s="354"/>
      <c r="D2196" s="354"/>
      <c r="E2196" s="355"/>
      <c r="F2196" s="353"/>
      <c r="G2196" s="353"/>
    </row>
    <row r="2197" spans="1:7" x14ac:dyDescent="0.35">
      <c r="A2197" s="353" t="s">
        <v>2015</v>
      </c>
      <c r="B2197" s="361">
        <v>38.020000000000003</v>
      </c>
      <c r="C2197" s="354"/>
      <c r="D2197" s="354"/>
      <c r="E2197" s="355"/>
      <c r="F2197" s="353"/>
      <c r="G2197" s="353"/>
    </row>
    <row r="2198" spans="1:7" x14ac:dyDescent="0.35">
      <c r="A2198" s="353" t="s">
        <v>2015</v>
      </c>
      <c r="B2198" s="361">
        <v>38.020000000000003</v>
      </c>
      <c r="C2198" s="354"/>
      <c r="D2198" s="354"/>
      <c r="E2198" s="355"/>
      <c r="F2198" s="353"/>
      <c r="G2198" s="353"/>
    </row>
    <row r="2199" spans="1:7" x14ac:dyDescent="0.35">
      <c r="A2199" s="353" t="s">
        <v>2015</v>
      </c>
      <c r="B2199" s="361">
        <v>38.020000000000003</v>
      </c>
      <c r="C2199" s="354"/>
      <c r="D2199" s="354"/>
      <c r="E2199" s="355"/>
      <c r="F2199" s="353"/>
      <c r="G2199" s="353"/>
    </row>
    <row r="2200" spans="1:7" x14ac:dyDescent="0.35">
      <c r="A2200" s="353" t="s">
        <v>2461</v>
      </c>
      <c r="B2200" s="361">
        <v>38.020000000000003</v>
      </c>
      <c r="C2200" s="354"/>
      <c r="D2200" s="354"/>
      <c r="E2200" s="355"/>
      <c r="F2200" s="353"/>
      <c r="G2200" s="353"/>
    </row>
    <row r="2201" spans="1:7" x14ac:dyDescent="0.35">
      <c r="A2201" s="353" t="s">
        <v>1650</v>
      </c>
      <c r="B2201" s="361">
        <v>38.020000000000003</v>
      </c>
      <c r="C2201" s="354"/>
      <c r="D2201" s="354"/>
      <c r="E2201" s="355"/>
      <c r="F2201" s="353"/>
      <c r="G2201" s="353"/>
    </row>
    <row r="2202" spans="1:7" x14ac:dyDescent="0.35">
      <c r="A2202" s="353" t="s">
        <v>1650</v>
      </c>
      <c r="B2202" s="361">
        <v>38.020000000000003</v>
      </c>
      <c r="C2202" s="354"/>
      <c r="D2202" s="354"/>
      <c r="E2202" s="355"/>
      <c r="F2202" s="353"/>
      <c r="G2202" s="353"/>
    </row>
    <row r="2203" spans="1:7" x14ac:dyDescent="0.35">
      <c r="A2203" s="353" t="s">
        <v>1650</v>
      </c>
      <c r="B2203" s="361">
        <v>38.020000000000003</v>
      </c>
      <c r="C2203" s="354"/>
      <c r="D2203" s="354"/>
      <c r="E2203" s="355"/>
      <c r="F2203" s="353"/>
      <c r="G2203" s="353"/>
    </row>
    <row r="2204" spans="1:7" x14ac:dyDescent="0.35">
      <c r="A2204" s="353" t="s">
        <v>2354</v>
      </c>
      <c r="B2204" s="361">
        <v>38.200000000000003</v>
      </c>
      <c r="C2204" s="354"/>
      <c r="D2204" s="354"/>
      <c r="E2204" s="355"/>
      <c r="F2204" s="353"/>
      <c r="G2204" s="353"/>
    </row>
    <row r="2205" spans="1:7" x14ac:dyDescent="0.35">
      <c r="A2205" s="353" t="s">
        <v>113</v>
      </c>
      <c r="B2205" s="361">
        <v>38.020000000000003</v>
      </c>
      <c r="C2205" s="354"/>
      <c r="D2205" s="354"/>
      <c r="E2205" s="355"/>
      <c r="F2205" s="353"/>
      <c r="G2205" s="353"/>
    </row>
    <row r="2206" spans="1:7" x14ac:dyDescent="0.35">
      <c r="A2206" s="353" t="s">
        <v>113</v>
      </c>
      <c r="B2206" s="361">
        <v>38.020000000000003</v>
      </c>
      <c r="C2206" s="354"/>
      <c r="D2206" s="354"/>
      <c r="E2206" s="355"/>
      <c r="F2206" s="353"/>
      <c r="G2206" s="353"/>
    </row>
    <row r="2207" spans="1:7" x14ac:dyDescent="0.35">
      <c r="A2207" s="353" t="s">
        <v>113</v>
      </c>
      <c r="B2207" s="361">
        <v>38.020000000000003</v>
      </c>
      <c r="C2207" s="354"/>
      <c r="D2207" s="354"/>
      <c r="E2207" s="355"/>
      <c r="F2207" s="353"/>
      <c r="G2207" s="353"/>
    </row>
    <row r="2208" spans="1:7" x14ac:dyDescent="0.35">
      <c r="A2208" s="353" t="s">
        <v>1030</v>
      </c>
      <c r="B2208" s="361">
        <v>38.200000000000003</v>
      </c>
      <c r="C2208" s="354"/>
      <c r="D2208" s="354"/>
      <c r="E2208" s="355"/>
      <c r="F2208" s="353"/>
      <c r="G2208" s="353"/>
    </row>
    <row r="2209" spans="1:7" x14ac:dyDescent="0.35">
      <c r="A2209" s="353" t="s">
        <v>1030</v>
      </c>
      <c r="B2209" s="361">
        <v>38.200000000000003</v>
      </c>
      <c r="C2209" s="354"/>
      <c r="D2209" s="354"/>
      <c r="E2209" s="355"/>
      <c r="F2209" s="353"/>
      <c r="G2209" s="353"/>
    </row>
    <row r="2210" spans="1:7" x14ac:dyDescent="0.35">
      <c r="A2210" s="353" t="s">
        <v>490</v>
      </c>
      <c r="B2210" s="361">
        <v>38.020000000000003</v>
      </c>
      <c r="C2210" s="354"/>
      <c r="D2210" s="354"/>
      <c r="E2210" s="355"/>
      <c r="F2210" s="353"/>
      <c r="G2210" s="353"/>
    </row>
    <row r="2211" spans="1:7" x14ac:dyDescent="0.35">
      <c r="A2211" s="353" t="s">
        <v>490</v>
      </c>
      <c r="B2211" s="361">
        <v>38.020000000000003</v>
      </c>
      <c r="C2211" s="354"/>
      <c r="D2211" s="354"/>
      <c r="E2211" s="355"/>
      <c r="F2211" s="353"/>
      <c r="G2211" s="353"/>
    </row>
    <row r="2212" spans="1:7" x14ac:dyDescent="0.35">
      <c r="A2212" s="353" t="s">
        <v>490</v>
      </c>
      <c r="B2212" s="361">
        <v>38.020000000000003</v>
      </c>
      <c r="C2212" s="354"/>
      <c r="D2212" s="354"/>
      <c r="E2212" s="355"/>
      <c r="F2212" s="353"/>
      <c r="G2212" s="353"/>
    </row>
    <row r="2213" spans="1:7" x14ac:dyDescent="0.35">
      <c r="A2213" s="353" t="s">
        <v>490</v>
      </c>
      <c r="B2213" s="361">
        <v>38.020000000000003</v>
      </c>
      <c r="C2213" s="354"/>
      <c r="D2213" s="354"/>
      <c r="E2213" s="355"/>
      <c r="F2213" s="353"/>
      <c r="G2213" s="353"/>
    </row>
    <row r="2214" spans="1:7" x14ac:dyDescent="0.35">
      <c r="A2214" s="353" t="s">
        <v>490</v>
      </c>
      <c r="B2214" s="361">
        <v>38.020000000000003</v>
      </c>
      <c r="C2214" s="354"/>
      <c r="D2214" s="354"/>
      <c r="E2214" s="355"/>
      <c r="F2214" s="353"/>
      <c r="G2214" s="353"/>
    </row>
    <row r="2215" spans="1:7" x14ac:dyDescent="0.35">
      <c r="A2215" s="353" t="s">
        <v>490</v>
      </c>
      <c r="B2215" s="361">
        <v>38.020000000000003</v>
      </c>
      <c r="C2215" s="354"/>
      <c r="D2215" s="354"/>
      <c r="E2215" s="355"/>
      <c r="F2215" s="353"/>
      <c r="G2215" s="353"/>
    </row>
    <row r="2216" spans="1:7" x14ac:dyDescent="0.35">
      <c r="A2216" s="353" t="s">
        <v>490</v>
      </c>
      <c r="B2216" s="361">
        <v>38.020000000000003</v>
      </c>
      <c r="C2216" s="354"/>
      <c r="D2216" s="354"/>
      <c r="E2216" s="355"/>
      <c r="F2216" s="353"/>
      <c r="G2216" s="353"/>
    </row>
    <row r="2217" spans="1:7" x14ac:dyDescent="0.35">
      <c r="A2217" s="353" t="s">
        <v>490</v>
      </c>
      <c r="B2217" s="361">
        <v>38.020000000000003</v>
      </c>
      <c r="C2217" s="354"/>
      <c r="D2217" s="354"/>
      <c r="E2217" s="355"/>
      <c r="F2217" s="353"/>
      <c r="G2217" s="353"/>
    </row>
    <row r="2218" spans="1:7" x14ac:dyDescent="0.35">
      <c r="A2218" s="353" t="s">
        <v>1014</v>
      </c>
      <c r="B2218" s="361">
        <v>38.200000000000003</v>
      </c>
      <c r="C2218" s="354"/>
      <c r="D2218" s="354"/>
      <c r="E2218" s="355"/>
      <c r="F2218" s="353"/>
      <c r="G2218" s="353"/>
    </row>
    <row r="2219" spans="1:7" x14ac:dyDescent="0.35">
      <c r="A2219" s="353" t="s">
        <v>1014</v>
      </c>
      <c r="B2219" s="361">
        <v>38.200000000000003</v>
      </c>
      <c r="C2219" s="354"/>
      <c r="D2219" s="354"/>
      <c r="E2219" s="355"/>
      <c r="F2219" s="353"/>
      <c r="G2219" s="353"/>
    </row>
    <row r="2220" spans="1:7" x14ac:dyDescent="0.35">
      <c r="A2220" s="353" t="s">
        <v>1014</v>
      </c>
      <c r="B2220" s="361">
        <v>38.200000000000003</v>
      </c>
      <c r="C2220" s="354"/>
      <c r="D2220" s="354"/>
      <c r="E2220" s="355"/>
      <c r="F2220" s="353"/>
      <c r="G2220" s="353"/>
    </row>
    <row r="2221" spans="1:7" x14ac:dyDescent="0.35">
      <c r="A2221" s="353" t="s">
        <v>1014</v>
      </c>
      <c r="B2221" s="361">
        <v>38.200000000000003</v>
      </c>
      <c r="C2221" s="354"/>
      <c r="D2221" s="354"/>
      <c r="E2221" s="355"/>
      <c r="F2221" s="353"/>
      <c r="G2221" s="353"/>
    </row>
    <row r="2222" spans="1:7" x14ac:dyDescent="0.35">
      <c r="A2222" s="353" t="s">
        <v>1014</v>
      </c>
      <c r="B2222" s="361">
        <v>38.200000000000003</v>
      </c>
      <c r="C2222" s="354"/>
      <c r="D2222" s="354"/>
      <c r="E2222" s="355"/>
      <c r="F2222" s="353"/>
      <c r="G2222" s="353"/>
    </row>
    <row r="2223" spans="1:7" x14ac:dyDescent="0.35">
      <c r="A2223" s="353" t="s">
        <v>1014</v>
      </c>
      <c r="B2223" s="361">
        <v>38.200000000000003</v>
      </c>
      <c r="C2223" s="354"/>
      <c r="D2223" s="354"/>
      <c r="E2223" s="355"/>
      <c r="F2223" s="353"/>
      <c r="G2223" s="353"/>
    </row>
    <row r="2224" spans="1:7" x14ac:dyDescent="0.35">
      <c r="A2224" s="353" t="s">
        <v>1014</v>
      </c>
      <c r="B2224" s="361">
        <v>38.200000000000003</v>
      </c>
      <c r="C2224" s="354"/>
      <c r="D2224" s="354"/>
      <c r="E2224" s="355"/>
      <c r="F2224" s="353"/>
      <c r="G2224" s="353"/>
    </row>
    <row r="2225" spans="1:7" x14ac:dyDescent="0.35">
      <c r="A2225" s="353" t="s">
        <v>1014</v>
      </c>
      <c r="B2225" s="361">
        <v>38.200000000000003</v>
      </c>
      <c r="C2225" s="354"/>
      <c r="D2225" s="354"/>
      <c r="E2225" s="355"/>
      <c r="F2225" s="353"/>
      <c r="G2225" s="353"/>
    </row>
    <row r="2226" spans="1:7" x14ac:dyDescent="0.35">
      <c r="A2226" s="353" t="s">
        <v>1014</v>
      </c>
      <c r="B2226" s="361">
        <v>38.200000000000003</v>
      </c>
      <c r="C2226" s="354"/>
      <c r="D2226" s="354"/>
      <c r="E2226" s="355"/>
      <c r="F2226" s="353"/>
      <c r="G2226" s="353"/>
    </row>
    <row r="2227" spans="1:7" x14ac:dyDescent="0.35">
      <c r="A2227" s="353" t="s">
        <v>1014</v>
      </c>
      <c r="B2227" s="361">
        <v>38.200000000000003</v>
      </c>
      <c r="C2227" s="354"/>
      <c r="D2227" s="354"/>
      <c r="E2227" s="355"/>
      <c r="F2227" s="353"/>
      <c r="G2227" s="353"/>
    </row>
    <row r="2228" spans="1:7" x14ac:dyDescent="0.35">
      <c r="A2228" s="353" t="s">
        <v>1014</v>
      </c>
      <c r="B2228" s="361">
        <v>38.200000000000003</v>
      </c>
      <c r="C2228" s="354"/>
      <c r="D2228" s="354"/>
      <c r="E2228" s="355"/>
      <c r="F2228" s="353"/>
      <c r="G2228" s="353"/>
    </row>
    <row r="2229" spans="1:7" x14ac:dyDescent="0.35">
      <c r="A2229" s="353" t="s">
        <v>1014</v>
      </c>
      <c r="B2229" s="361">
        <v>38.200000000000003</v>
      </c>
      <c r="C2229" s="354"/>
      <c r="D2229" s="354"/>
      <c r="E2229" s="355"/>
      <c r="F2229" s="353"/>
      <c r="G2229" s="353"/>
    </row>
    <row r="2230" spans="1:7" x14ac:dyDescent="0.35">
      <c r="A2230" s="353" t="s">
        <v>1014</v>
      </c>
      <c r="B2230" s="361">
        <v>38.200000000000003</v>
      </c>
      <c r="C2230" s="354"/>
      <c r="D2230" s="354"/>
      <c r="E2230" s="355"/>
      <c r="F2230" s="353"/>
      <c r="G2230" s="353"/>
    </row>
    <row r="2231" spans="1:7" x14ac:dyDescent="0.35">
      <c r="A2231" s="353" t="s">
        <v>1974</v>
      </c>
      <c r="B2231" s="361">
        <v>38.020000000000003</v>
      </c>
      <c r="C2231" s="354"/>
      <c r="D2231" s="354"/>
      <c r="E2231" s="355"/>
      <c r="F2231" s="353"/>
      <c r="G2231" s="353"/>
    </row>
    <row r="2232" spans="1:7" x14ac:dyDescent="0.35">
      <c r="A2232" s="353" t="s">
        <v>1974</v>
      </c>
      <c r="B2232" s="361">
        <v>38.020000000000003</v>
      </c>
      <c r="C2232" s="354"/>
      <c r="D2232" s="354"/>
      <c r="E2232" s="355"/>
      <c r="F2232" s="353"/>
      <c r="G2232" s="353"/>
    </row>
    <row r="2233" spans="1:7" x14ac:dyDescent="0.35">
      <c r="A2233" s="353" t="s">
        <v>1974</v>
      </c>
      <c r="B2233" s="361">
        <v>38.020000000000003</v>
      </c>
      <c r="C2233" s="354"/>
      <c r="D2233" s="354"/>
      <c r="E2233" s="355"/>
      <c r="F2233" s="353"/>
      <c r="G2233" s="353"/>
    </row>
    <row r="2234" spans="1:7" x14ac:dyDescent="0.35">
      <c r="A2234" s="353" t="s">
        <v>245</v>
      </c>
      <c r="B2234" s="361">
        <v>58.32</v>
      </c>
      <c r="C2234" s="354"/>
      <c r="D2234" s="354"/>
      <c r="E2234" s="355"/>
      <c r="F2234" s="353"/>
      <c r="G2234" s="353"/>
    </row>
    <row r="2235" spans="1:7" x14ac:dyDescent="0.35">
      <c r="A2235" s="353" t="s">
        <v>245</v>
      </c>
      <c r="B2235" s="361">
        <v>58.32</v>
      </c>
      <c r="C2235" s="354"/>
      <c r="D2235" s="354"/>
      <c r="E2235" s="355"/>
      <c r="F2235" s="353"/>
      <c r="G2235" s="353"/>
    </row>
    <row r="2236" spans="1:7" x14ac:dyDescent="0.35">
      <c r="A2236" s="353" t="s">
        <v>245</v>
      </c>
      <c r="B2236" s="361">
        <v>58.32</v>
      </c>
      <c r="C2236" s="354"/>
      <c r="D2236" s="354"/>
      <c r="E2236" s="355"/>
      <c r="F2236" s="353"/>
      <c r="G2236" s="353"/>
    </row>
    <row r="2237" spans="1:7" x14ac:dyDescent="0.35">
      <c r="A2237" s="353" t="s">
        <v>245</v>
      </c>
      <c r="B2237" s="361">
        <v>58.32</v>
      </c>
      <c r="C2237" s="354"/>
      <c r="D2237" s="354"/>
      <c r="E2237" s="355"/>
      <c r="F2237" s="353"/>
      <c r="G2237" s="353"/>
    </row>
    <row r="2238" spans="1:7" x14ac:dyDescent="0.35">
      <c r="A2238" s="353" t="s">
        <v>245</v>
      </c>
      <c r="B2238" s="361">
        <v>58.32</v>
      </c>
      <c r="C2238" s="354"/>
      <c r="D2238" s="354"/>
      <c r="E2238" s="355"/>
      <c r="F2238" s="353"/>
      <c r="G2238" s="353"/>
    </row>
    <row r="2239" spans="1:7" x14ac:dyDescent="0.35">
      <c r="A2239" s="353" t="s">
        <v>2019</v>
      </c>
      <c r="B2239" s="361">
        <v>38.020000000000003</v>
      </c>
      <c r="C2239" s="354"/>
      <c r="D2239" s="354"/>
      <c r="E2239" s="355"/>
      <c r="F2239" s="353"/>
      <c r="G2239" s="353"/>
    </row>
    <row r="2240" spans="1:7" x14ac:dyDescent="0.35">
      <c r="A2240" s="353" t="s">
        <v>1017</v>
      </c>
      <c r="B2240" s="361">
        <v>38.020000000000003</v>
      </c>
      <c r="C2240" s="354"/>
      <c r="D2240" s="354"/>
      <c r="E2240" s="355"/>
      <c r="F2240" s="353"/>
      <c r="G2240" s="353"/>
    </row>
    <row r="2241" spans="1:7" x14ac:dyDescent="0.35">
      <c r="A2241" s="353" t="s">
        <v>1017</v>
      </c>
      <c r="B2241" s="361">
        <v>38.020000000000003</v>
      </c>
      <c r="C2241" s="354"/>
      <c r="D2241" s="354"/>
      <c r="E2241" s="355"/>
      <c r="F2241" s="353"/>
      <c r="G2241" s="353"/>
    </row>
    <row r="2242" spans="1:7" x14ac:dyDescent="0.35">
      <c r="A2242" s="353" t="s">
        <v>1017</v>
      </c>
      <c r="B2242" s="361">
        <v>38.020000000000003</v>
      </c>
      <c r="C2242" s="354"/>
      <c r="D2242" s="354"/>
      <c r="E2242" s="355"/>
      <c r="F2242" s="353"/>
      <c r="G2242" s="353"/>
    </row>
    <row r="2243" spans="1:7" x14ac:dyDescent="0.35">
      <c r="A2243" s="353" t="s">
        <v>1025</v>
      </c>
      <c r="B2243" s="361">
        <v>38.200000000000003</v>
      </c>
      <c r="C2243" s="354"/>
      <c r="D2243" s="354"/>
      <c r="E2243" s="355"/>
      <c r="F2243" s="353"/>
      <c r="G2243" s="353"/>
    </row>
    <row r="2244" spans="1:7" x14ac:dyDescent="0.35">
      <c r="A2244" s="353" t="s">
        <v>1025</v>
      </c>
      <c r="B2244" s="361">
        <v>38.200000000000003</v>
      </c>
      <c r="C2244" s="354"/>
      <c r="D2244" s="354"/>
      <c r="E2244" s="355"/>
      <c r="F2244" s="353"/>
      <c r="G2244" s="353"/>
    </row>
    <row r="2245" spans="1:7" x14ac:dyDescent="0.35">
      <c r="A2245" s="353" t="s">
        <v>1025</v>
      </c>
      <c r="B2245" s="361">
        <v>38.200000000000003</v>
      </c>
      <c r="C2245" s="354"/>
      <c r="D2245" s="354"/>
      <c r="E2245" s="355"/>
      <c r="F2245" s="353"/>
      <c r="G2245" s="353"/>
    </row>
    <row r="2246" spans="1:7" x14ac:dyDescent="0.35">
      <c r="A2246" s="353" t="s">
        <v>1025</v>
      </c>
      <c r="B2246" s="361">
        <v>38.200000000000003</v>
      </c>
      <c r="C2246" s="354"/>
      <c r="D2246" s="354"/>
      <c r="E2246" s="355"/>
      <c r="F2246" s="353"/>
      <c r="G2246" s="353"/>
    </row>
    <row r="2247" spans="1:7" x14ac:dyDescent="0.35">
      <c r="A2247" s="353" t="s">
        <v>1025</v>
      </c>
      <c r="B2247" s="361">
        <v>38.200000000000003</v>
      </c>
      <c r="C2247" s="354"/>
      <c r="D2247" s="354"/>
      <c r="E2247" s="355"/>
      <c r="F2247" s="353"/>
      <c r="G2247" s="353"/>
    </row>
    <row r="2248" spans="1:7" x14ac:dyDescent="0.35">
      <c r="A2248" s="353" t="s">
        <v>1025</v>
      </c>
      <c r="B2248" s="361">
        <v>38.200000000000003</v>
      </c>
      <c r="C2248" s="354"/>
      <c r="D2248" s="354"/>
      <c r="E2248" s="355"/>
      <c r="F2248" s="353"/>
      <c r="G2248" s="353"/>
    </row>
    <row r="2249" spans="1:7" x14ac:dyDescent="0.35">
      <c r="A2249" s="353" t="s">
        <v>493</v>
      </c>
      <c r="B2249" s="361">
        <v>38.020000000000003</v>
      </c>
      <c r="C2249" s="354"/>
      <c r="D2249" s="354"/>
      <c r="E2249" s="355"/>
      <c r="F2249" s="353"/>
      <c r="G2249" s="353"/>
    </row>
    <row r="2250" spans="1:7" x14ac:dyDescent="0.35">
      <c r="A2250" s="353" t="s">
        <v>2355</v>
      </c>
      <c r="B2250" s="361">
        <v>38.200000000000003</v>
      </c>
      <c r="C2250" s="354"/>
      <c r="D2250" s="354"/>
      <c r="E2250" s="355"/>
      <c r="F2250" s="353"/>
      <c r="G2250" s="353"/>
    </row>
    <row r="2251" spans="1:7" x14ac:dyDescent="0.35">
      <c r="A2251" s="353" t="s">
        <v>2355</v>
      </c>
      <c r="B2251" s="361">
        <v>38.200000000000003</v>
      </c>
      <c r="C2251" s="354"/>
      <c r="D2251" s="354"/>
      <c r="E2251" s="355"/>
      <c r="F2251" s="353"/>
      <c r="G2251" s="353"/>
    </row>
    <row r="2252" spans="1:7" x14ac:dyDescent="0.35">
      <c r="A2252" s="353" t="s">
        <v>2355</v>
      </c>
      <c r="B2252" s="361">
        <v>38.200000000000003</v>
      </c>
      <c r="C2252" s="354"/>
      <c r="D2252" s="354"/>
      <c r="E2252" s="355"/>
      <c r="F2252" s="353"/>
      <c r="G2252" s="353"/>
    </row>
    <row r="2253" spans="1:7" x14ac:dyDescent="0.35">
      <c r="A2253" s="353" t="s">
        <v>2355</v>
      </c>
      <c r="B2253" s="361">
        <v>38.200000000000003</v>
      </c>
      <c r="C2253" s="354"/>
      <c r="D2253" s="354"/>
      <c r="E2253" s="355"/>
      <c r="F2253" s="353"/>
      <c r="G2253" s="353"/>
    </row>
    <row r="2254" spans="1:7" x14ac:dyDescent="0.35">
      <c r="A2254" s="353" t="s">
        <v>2355</v>
      </c>
      <c r="B2254" s="361">
        <v>38.200000000000003</v>
      </c>
      <c r="C2254" s="354"/>
      <c r="D2254" s="354"/>
      <c r="E2254" s="355"/>
      <c r="F2254" s="353"/>
      <c r="G2254" s="353"/>
    </row>
    <row r="2255" spans="1:7" x14ac:dyDescent="0.35">
      <c r="A2255" s="353" t="s">
        <v>2355</v>
      </c>
      <c r="B2255" s="361">
        <v>38.200000000000003</v>
      </c>
      <c r="C2255" s="354"/>
      <c r="D2255" s="354"/>
      <c r="E2255" s="355"/>
      <c r="F2255" s="353"/>
      <c r="G2255" s="353"/>
    </row>
    <row r="2256" spans="1:7" x14ac:dyDescent="0.35">
      <c r="A2256" s="353" t="s">
        <v>2355</v>
      </c>
      <c r="B2256" s="361">
        <v>38.200000000000003</v>
      </c>
      <c r="C2256" s="354"/>
      <c r="D2256" s="354"/>
      <c r="E2256" s="355"/>
      <c r="F2256" s="353"/>
      <c r="G2256" s="353"/>
    </row>
    <row r="2257" spans="1:7" x14ac:dyDescent="0.35">
      <c r="A2257" s="353" t="s">
        <v>2355</v>
      </c>
      <c r="B2257" s="361">
        <v>38.200000000000003</v>
      </c>
      <c r="C2257" s="354"/>
      <c r="D2257" s="354"/>
      <c r="E2257" s="355"/>
      <c r="F2257" s="353"/>
      <c r="G2257" s="353"/>
    </row>
    <row r="2258" spans="1:7" x14ac:dyDescent="0.35">
      <c r="A2258" s="353" t="s">
        <v>2355</v>
      </c>
      <c r="B2258" s="361">
        <v>38.200000000000003</v>
      </c>
      <c r="C2258" s="354"/>
      <c r="D2258" s="354"/>
      <c r="E2258" s="355"/>
      <c r="F2258" s="353"/>
      <c r="G2258" s="353"/>
    </row>
    <row r="2259" spans="1:7" x14ac:dyDescent="0.35">
      <c r="A2259" s="353" t="s">
        <v>2355</v>
      </c>
      <c r="B2259" s="361">
        <v>38.200000000000003</v>
      </c>
      <c r="C2259" s="354"/>
      <c r="D2259" s="354"/>
      <c r="E2259" s="355"/>
      <c r="F2259" s="353"/>
      <c r="G2259" s="353"/>
    </row>
    <row r="2260" spans="1:7" x14ac:dyDescent="0.35">
      <c r="A2260" s="353" t="s">
        <v>2355</v>
      </c>
      <c r="B2260" s="361">
        <v>38.200000000000003</v>
      </c>
      <c r="C2260" s="354"/>
      <c r="D2260" s="354"/>
      <c r="E2260" s="355"/>
      <c r="F2260" s="353"/>
      <c r="G2260" s="353"/>
    </row>
    <row r="2261" spans="1:7" x14ac:dyDescent="0.35">
      <c r="A2261" s="353" t="s">
        <v>2355</v>
      </c>
      <c r="B2261" s="361">
        <v>38.200000000000003</v>
      </c>
      <c r="C2261" s="354"/>
      <c r="D2261" s="354"/>
      <c r="E2261" s="355"/>
      <c r="F2261" s="353"/>
      <c r="G2261" s="353"/>
    </row>
    <row r="2262" spans="1:7" x14ac:dyDescent="0.35">
      <c r="A2262" s="353" t="s">
        <v>2355</v>
      </c>
      <c r="B2262" s="361">
        <v>38.200000000000003</v>
      </c>
      <c r="C2262" s="354"/>
      <c r="D2262" s="354"/>
      <c r="E2262" s="355"/>
      <c r="F2262" s="353"/>
      <c r="G2262" s="353"/>
    </row>
    <row r="2263" spans="1:7" x14ac:dyDescent="0.35">
      <c r="A2263" s="353" t="s">
        <v>2355</v>
      </c>
      <c r="B2263" s="361">
        <v>38.200000000000003</v>
      </c>
      <c r="C2263" s="354"/>
      <c r="D2263" s="354"/>
      <c r="E2263" s="355"/>
      <c r="F2263" s="353"/>
      <c r="G2263" s="353"/>
    </row>
    <row r="2264" spans="1:7" x14ac:dyDescent="0.35">
      <c r="A2264" s="353" t="s">
        <v>2355</v>
      </c>
      <c r="B2264" s="361">
        <v>38.200000000000003</v>
      </c>
      <c r="C2264" s="354"/>
      <c r="D2264" s="354"/>
      <c r="E2264" s="355"/>
      <c r="F2264" s="353"/>
      <c r="G2264" s="353"/>
    </row>
    <row r="2265" spans="1:7" x14ac:dyDescent="0.35">
      <c r="A2265" s="353" t="s">
        <v>2355</v>
      </c>
      <c r="B2265" s="361">
        <v>38.200000000000003</v>
      </c>
      <c r="C2265" s="354"/>
      <c r="D2265" s="354"/>
      <c r="E2265" s="355"/>
      <c r="F2265" s="353"/>
      <c r="G2265" s="353"/>
    </row>
    <row r="2266" spans="1:7" x14ac:dyDescent="0.35">
      <c r="A2266" s="353" t="s">
        <v>2355</v>
      </c>
      <c r="B2266" s="361">
        <v>38.200000000000003</v>
      </c>
      <c r="C2266" s="354"/>
      <c r="D2266" s="354"/>
      <c r="E2266" s="355"/>
      <c r="F2266" s="353"/>
      <c r="G2266" s="353"/>
    </row>
    <row r="2267" spans="1:7" x14ac:dyDescent="0.35">
      <c r="A2267" s="353" t="s">
        <v>2355</v>
      </c>
      <c r="B2267" s="361">
        <v>38.200000000000003</v>
      </c>
      <c r="C2267" s="354"/>
      <c r="D2267" s="354"/>
      <c r="E2267" s="355"/>
      <c r="F2267" s="353"/>
      <c r="G2267" s="353"/>
    </row>
    <row r="2268" spans="1:7" x14ac:dyDescent="0.35">
      <c r="A2268" s="353" t="s">
        <v>2355</v>
      </c>
      <c r="B2268" s="361">
        <v>38.200000000000003</v>
      </c>
      <c r="C2268" s="354"/>
      <c r="D2268" s="354"/>
      <c r="E2268" s="355"/>
      <c r="F2268" s="353"/>
      <c r="G2268" s="353"/>
    </row>
    <row r="2269" spans="1:7" x14ac:dyDescent="0.35">
      <c r="A2269" s="353" t="s">
        <v>2355</v>
      </c>
      <c r="B2269" s="361">
        <v>38.200000000000003</v>
      </c>
      <c r="C2269" s="354"/>
      <c r="D2269" s="354"/>
      <c r="E2269" s="355"/>
      <c r="F2269" s="353"/>
      <c r="G2269" s="353"/>
    </row>
    <row r="2270" spans="1:7" x14ac:dyDescent="0.35">
      <c r="A2270" s="353" t="s">
        <v>2355</v>
      </c>
      <c r="B2270" s="361">
        <v>38.200000000000003</v>
      </c>
      <c r="C2270" s="354"/>
      <c r="D2270" s="354"/>
      <c r="E2270" s="355"/>
      <c r="F2270" s="353"/>
      <c r="G2270" s="353"/>
    </row>
    <row r="2271" spans="1:7" x14ac:dyDescent="0.35">
      <c r="A2271" s="353" t="s">
        <v>2355</v>
      </c>
      <c r="B2271" s="361">
        <v>38.200000000000003</v>
      </c>
      <c r="C2271" s="354"/>
      <c r="D2271" s="354"/>
      <c r="E2271" s="355"/>
      <c r="F2271" s="353"/>
      <c r="G2271" s="353"/>
    </row>
    <row r="2272" spans="1:7" x14ac:dyDescent="0.35">
      <c r="A2272" s="353" t="s">
        <v>2355</v>
      </c>
      <c r="B2272" s="361">
        <v>38.200000000000003</v>
      </c>
      <c r="C2272" s="354"/>
      <c r="D2272" s="354"/>
      <c r="E2272" s="355"/>
      <c r="F2272" s="353"/>
      <c r="G2272" s="353"/>
    </row>
    <row r="2273" spans="1:7" x14ac:dyDescent="0.35">
      <c r="A2273" s="353" t="s">
        <v>2355</v>
      </c>
      <c r="B2273" s="361">
        <v>38.200000000000003</v>
      </c>
      <c r="C2273" s="354"/>
      <c r="D2273" s="354"/>
      <c r="E2273" s="355"/>
      <c r="F2273" s="353"/>
      <c r="G2273" s="353"/>
    </row>
    <row r="2274" spans="1:7" x14ac:dyDescent="0.35">
      <c r="A2274" s="353" t="s">
        <v>2355</v>
      </c>
      <c r="B2274" s="361">
        <v>38.200000000000003</v>
      </c>
      <c r="C2274" s="354"/>
      <c r="D2274" s="354"/>
      <c r="E2274" s="355"/>
      <c r="F2274" s="353"/>
      <c r="G2274" s="353"/>
    </row>
    <row r="2275" spans="1:7" x14ac:dyDescent="0.35">
      <c r="A2275" s="353" t="s">
        <v>2355</v>
      </c>
      <c r="B2275" s="361">
        <v>38.200000000000003</v>
      </c>
      <c r="C2275" s="354"/>
      <c r="D2275" s="354"/>
      <c r="E2275" s="355"/>
      <c r="F2275" s="353"/>
      <c r="G2275" s="353"/>
    </row>
    <row r="2276" spans="1:7" x14ac:dyDescent="0.35">
      <c r="A2276" s="353" t="s">
        <v>2355</v>
      </c>
      <c r="B2276" s="361">
        <v>38.200000000000003</v>
      </c>
      <c r="C2276" s="354"/>
      <c r="D2276" s="354"/>
      <c r="E2276" s="355"/>
      <c r="F2276" s="353"/>
      <c r="G2276" s="353"/>
    </row>
    <row r="2277" spans="1:7" x14ac:dyDescent="0.35">
      <c r="A2277" s="353" t="s">
        <v>1000</v>
      </c>
      <c r="B2277" s="361">
        <v>58.32</v>
      </c>
      <c r="C2277" s="354"/>
      <c r="D2277" s="354"/>
      <c r="E2277" s="355"/>
      <c r="F2277" s="353"/>
      <c r="G2277" s="353"/>
    </row>
    <row r="2278" spans="1:7" x14ac:dyDescent="0.35">
      <c r="A2278" s="353" t="s">
        <v>1130</v>
      </c>
      <c r="B2278" s="361">
        <v>38.020000000000003</v>
      </c>
      <c r="C2278" s="354"/>
      <c r="D2278" s="354"/>
      <c r="E2278" s="355"/>
      <c r="F2278" s="353"/>
      <c r="G2278" s="353"/>
    </row>
    <row r="2279" spans="1:7" x14ac:dyDescent="0.35">
      <c r="A2279" s="353" t="s">
        <v>2356</v>
      </c>
      <c r="B2279" s="361">
        <v>38.200000000000003</v>
      </c>
      <c r="C2279" s="354"/>
      <c r="D2279" s="354"/>
      <c r="E2279" s="355"/>
      <c r="F2279" s="353"/>
      <c r="G2279" s="353"/>
    </row>
    <row r="2280" spans="1:7" x14ac:dyDescent="0.35">
      <c r="A2280" s="353" t="s">
        <v>2356</v>
      </c>
      <c r="B2280" s="361">
        <v>38.200000000000003</v>
      </c>
      <c r="C2280" s="354"/>
      <c r="D2280" s="354"/>
      <c r="E2280" s="355"/>
      <c r="F2280" s="353"/>
      <c r="G2280" s="353"/>
    </row>
    <row r="2281" spans="1:7" x14ac:dyDescent="0.35">
      <c r="A2281" s="353" t="s">
        <v>793</v>
      </c>
      <c r="B2281" s="361">
        <v>38.020000000000003</v>
      </c>
      <c r="C2281" s="354"/>
      <c r="D2281" s="354"/>
      <c r="E2281" s="355"/>
      <c r="F2281" s="353"/>
      <c r="G2281" s="353"/>
    </row>
    <row r="2282" spans="1:7" x14ac:dyDescent="0.35">
      <c r="A2282" s="353" t="s">
        <v>793</v>
      </c>
      <c r="B2282" s="361">
        <v>38.020000000000003</v>
      </c>
      <c r="C2282" s="354"/>
      <c r="D2282" s="354"/>
      <c r="E2282" s="355"/>
      <c r="F2282" s="353"/>
      <c r="G2282" s="353"/>
    </row>
    <row r="2283" spans="1:7" x14ac:dyDescent="0.35">
      <c r="A2283" s="353" t="s">
        <v>1129</v>
      </c>
      <c r="B2283" s="361">
        <v>38.200000000000003</v>
      </c>
      <c r="C2283" s="354"/>
      <c r="D2283" s="354"/>
      <c r="E2283" s="355"/>
      <c r="F2283" s="353"/>
      <c r="G2283" s="353"/>
    </row>
    <row r="2284" spans="1:7" x14ac:dyDescent="0.35">
      <c r="A2284" s="353" t="s">
        <v>1129</v>
      </c>
      <c r="B2284" s="361">
        <v>38.200000000000003</v>
      </c>
      <c r="C2284" s="354"/>
      <c r="D2284" s="354"/>
      <c r="E2284" s="355"/>
      <c r="F2284" s="353"/>
      <c r="G2284" s="353"/>
    </row>
    <row r="2285" spans="1:7" x14ac:dyDescent="0.35">
      <c r="A2285" s="353" t="s">
        <v>186</v>
      </c>
      <c r="B2285" s="361">
        <v>38.200000000000003</v>
      </c>
      <c r="C2285" s="354"/>
      <c r="D2285" s="354"/>
      <c r="E2285" s="355"/>
      <c r="F2285" s="353"/>
      <c r="G2285" s="353"/>
    </row>
    <row r="2286" spans="1:7" x14ac:dyDescent="0.35">
      <c r="A2286" s="353" t="s">
        <v>186</v>
      </c>
      <c r="B2286" s="361">
        <v>38.200000000000003</v>
      </c>
      <c r="C2286" s="354"/>
      <c r="D2286" s="354"/>
      <c r="E2286" s="355"/>
      <c r="F2286" s="353"/>
      <c r="G2286" s="353"/>
    </row>
    <row r="2287" spans="1:7" x14ac:dyDescent="0.35">
      <c r="A2287" s="353" t="s">
        <v>186</v>
      </c>
      <c r="B2287" s="361">
        <v>38.200000000000003</v>
      </c>
      <c r="C2287" s="354"/>
      <c r="D2287" s="354"/>
      <c r="E2287" s="355"/>
      <c r="F2287" s="353"/>
      <c r="G2287" s="353"/>
    </row>
    <row r="2288" spans="1:7" x14ac:dyDescent="0.35">
      <c r="A2288" s="353" t="s">
        <v>186</v>
      </c>
      <c r="B2288" s="361">
        <v>38.200000000000003</v>
      </c>
      <c r="C2288" s="354"/>
      <c r="D2288" s="354"/>
      <c r="E2288" s="355"/>
      <c r="F2288" s="353"/>
      <c r="G2288" s="353"/>
    </row>
    <row r="2289" spans="1:7" x14ac:dyDescent="0.35">
      <c r="A2289" s="353" t="s">
        <v>186</v>
      </c>
      <c r="B2289" s="361">
        <v>38.200000000000003</v>
      </c>
      <c r="C2289" s="354"/>
      <c r="D2289" s="354"/>
      <c r="E2289" s="355"/>
      <c r="F2289" s="353"/>
      <c r="G2289" s="353"/>
    </row>
    <row r="2290" spans="1:7" x14ac:dyDescent="0.35">
      <c r="A2290" s="353" t="s">
        <v>186</v>
      </c>
      <c r="B2290" s="361">
        <v>38.200000000000003</v>
      </c>
      <c r="C2290" s="354"/>
      <c r="D2290" s="354"/>
      <c r="E2290" s="355"/>
      <c r="F2290" s="353"/>
      <c r="G2290" s="353"/>
    </row>
    <row r="2291" spans="1:7" x14ac:dyDescent="0.35">
      <c r="A2291" s="353" t="s">
        <v>186</v>
      </c>
      <c r="B2291" s="361">
        <v>38.200000000000003</v>
      </c>
      <c r="C2291" s="354"/>
      <c r="D2291" s="354"/>
      <c r="E2291" s="355"/>
      <c r="F2291" s="353"/>
      <c r="G2291" s="353"/>
    </row>
    <row r="2292" spans="1:7" x14ac:dyDescent="0.35">
      <c r="A2292" s="353" t="s">
        <v>186</v>
      </c>
      <c r="B2292" s="361">
        <v>38.200000000000003</v>
      </c>
      <c r="C2292" s="354"/>
      <c r="D2292" s="354"/>
      <c r="E2292" s="355"/>
      <c r="F2292" s="353"/>
      <c r="G2292" s="353"/>
    </row>
    <row r="2293" spans="1:7" x14ac:dyDescent="0.35">
      <c r="A2293" s="353" t="s">
        <v>247</v>
      </c>
      <c r="B2293" s="361">
        <v>42.41</v>
      </c>
      <c r="C2293" s="354"/>
      <c r="D2293" s="354"/>
      <c r="E2293" s="355"/>
      <c r="F2293" s="353"/>
      <c r="G2293" s="353"/>
    </row>
    <row r="2294" spans="1:7" x14ac:dyDescent="0.35">
      <c r="A2294" s="353" t="s">
        <v>247</v>
      </c>
      <c r="B2294" s="361">
        <v>42.41</v>
      </c>
      <c r="C2294" s="354"/>
      <c r="D2294" s="354"/>
      <c r="E2294" s="355"/>
      <c r="F2294" s="353"/>
      <c r="G2294" s="353"/>
    </row>
    <row r="2295" spans="1:7" x14ac:dyDescent="0.35">
      <c r="A2295" s="353" t="s">
        <v>441</v>
      </c>
      <c r="B2295" s="361">
        <v>42.66</v>
      </c>
      <c r="C2295" s="354"/>
      <c r="D2295" s="354"/>
      <c r="E2295" s="355"/>
      <c r="F2295" s="353"/>
      <c r="G2295" s="353"/>
    </row>
    <row r="2296" spans="1:7" x14ac:dyDescent="0.35">
      <c r="A2296" s="353" t="s">
        <v>474</v>
      </c>
      <c r="B2296" s="361">
        <v>42.41</v>
      </c>
      <c r="C2296" s="354"/>
      <c r="D2296" s="354"/>
      <c r="E2296" s="355"/>
      <c r="F2296" s="353"/>
      <c r="G2296" s="353"/>
    </row>
    <row r="2297" spans="1:7" x14ac:dyDescent="0.35">
      <c r="A2297" s="353" t="s">
        <v>1651</v>
      </c>
      <c r="B2297" s="361">
        <v>42.66</v>
      </c>
      <c r="C2297" s="354"/>
      <c r="D2297" s="354"/>
      <c r="E2297" s="355"/>
      <c r="F2297" s="353"/>
      <c r="G2297" s="353"/>
    </row>
    <row r="2298" spans="1:7" x14ac:dyDescent="0.35">
      <c r="A2298" s="353" t="s">
        <v>1651</v>
      </c>
      <c r="B2298" s="361">
        <v>42.66</v>
      </c>
      <c r="C2298" s="354"/>
      <c r="D2298" s="354"/>
      <c r="E2298" s="355"/>
      <c r="F2298" s="353"/>
      <c r="G2298" s="353"/>
    </row>
    <row r="2299" spans="1:7" x14ac:dyDescent="0.35">
      <c r="A2299" s="353" t="s">
        <v>543</v>
      </c>
      <c r="B2299" s="361">
        <v>42.66</v>
      </c>
      <c r="C2299" s="354"/>
      <c r="D2299" s="354"/>
      <c r="E2299" s="355"/>
      <c r="F2299" s="353"/>
      <c r="G2299" s="353"/>
    </row>
    <row r="2300" spans="1:7" x14ac:dyDescent="0.35">
      <c r="A2300" s="353" t="s">
        <v>488</v>
      </c>
      <c r="B2300" s="361">
        <v>42.66</v>
      </c>
      <c r="C2300" s="354"/>
      <c r="D2300" s="354"/>
      <c r="E2300" s="355"/>
      <c r="F2300" s="353"/>
      <c r="G2300" s="353"/>
    </row>
    <row r="2301" spans="1:7" x14ac:dyDescent="0.35">
      <c r="A2301" s="353" t="s">
        <v>479</v>
      </c>
      <c r="B2301" s="361">
        <v>42.66</v>
      </c>
      <c r="C2301" s="354"/>
      <c r="D2301" s="354"/>
      <c r="E2301" s="355"/>
      <c r="F2301" s="353"/>
      <c r="G2301" s="353"/>
    </row>
    <row r="2302" spans="1:7" x14ac:dyDescent="0.35">
      <c r="A2302" s="353" t="s">
        <v>479</v>
      </c>
      <c r="B2302" s="361">
        <v>42.66</v>
      </c>
      <c r="C2302" s="354"/>
      <c r="D2302" s="354"/>
      <c r="E2302" s="355"/>
      <c r="F2302" s="353"/>
      <c r="G2302" s="353"/>
    </row>
    <row r="2303" spans="1:7" x14ac:dyDescent="0.35">
      <c r="A2303" s="353" t="s">
        <v>485</v>
      </c>
      <c r="B2303" s="361">
        <v>42.66</v>
      </c>
      <c r="C2303" s="354"/>
      <c r="D2303" s="354"/>
      <c r="E2303" s="355"/>
      <c r="F2303" s="353"/>
      <c r="G2303" s="353"/>
    </row>
    <row r="2304" spans="1:7" x14ac:dyDescent="0.35">
      <c r="A2304" s="353" t="s">
        <v>1492</v>
      </c>
      <c r="B2304" s="361">
        <v>42.41</v>
      </c>
      <c r="C2304" s="354"/>
      <c r="D2304" s="354"/>
      <c r="E2304" s="355"/>
      <c r="F2304" s="353"/>
      <c r="G2304" s="353"/>
    </row>
    <row r="2305" spans="1:7" x14ac:dyDescent="0.35">
      <c r="A2305" s="353" t="s">
        <v>804</v>
      </c>
      <c r="B2305" s="361">
        <v>98.95</v>
      </c>
      <c r="C2305" s="354"/>
      <c r="D2305" s="354"/>
      <c r="E2305" s="355"/>
      <c r="F2305" s="353"/>
      <c r="G2305" s="353"/>
    </row>
    <row r="2306" spans="1:7" x14ac:dyDescent="0.35">
      <c r="A2306" s="353" t="s">
        <v>804</v>
      </c>
      <c r="B2306" s="361">
        <v>98.95</v>
      </c>
      <c r="C2306" s="354"/>
      <c r="D2306" s="354"/>
      <c r="E2306" s="355"/>
      <c r="F2306" s="353"/>
      <c r="G2306" s="353"/>
    </row>
    <row r="2307" spans="1:7" x14ac:dyDescent="0.35">
      <c r="A2307" s="353" t="s">
        <v>804</v>
      </c>
      <c r="B2307" s="361">
        <v>98.95</v>
      </c>
      <c r="C2307" s="354"/>
      <c r="D2307" s="354"/>
      <c r="E2307" s="355"/>
      <c r="F2307" s="353"/>
      <c r="G2307" s="353"/>
    </row>
    <row r="2308" spans="1:7" x14ac:dyDescent="0.35">
      <c r="A2308" s="353" t="s">
        <v>2018</v>
      </c>
      <c r="B2308" s="361">
        <v>98.95</v>
      </c>
      <c r="C2308" s="354"/>
      <c r="D2308" s="354"/>
      <c r="E2308" s="355"/>
      <c r="F2308" s="353"/>
      <c r="G2308" s="353"/>
    </row>
    <row r="2309" spans="1:7" x14ac:dyDescent="0.35">
      <c r="A2309" s="353" t="s">
        <v>2018</v>
      </c>
      <c r="B2309" s="361">
        <v>98.95</v>
      </c>
      <c r="C2309" s="354"/>
      <c r="D2309" s="354"/>
      <c r="E2309" s="355"/>
      <c r="F2309" s="353"/>
      <c r="G2309" s="353"/>
    </row>
    <row r="2310" spans="1:7" x14ac:dyDescent="0.35">
      <c r="A2310" s="353" t="s">
        <v>2018</v>
      </c>
      <c r="B2310" s="361">
        <v>98.95</v>
      </c>
      <c r="C2310" s="354"/>
      <c r="D2310" s="354"/>
      <c r="E2310" s="355"/>
      <c r="F2310" s="353"/>
      <c r="G2310" s="353"/>
    </row>
    <row r="2311" spans="1:7" x14ac:dyDescent="0.35">
      <c r="A2311" s="353" t="s">
        <v>2018</v>
      </c>
      <c r="B2311" s="361">
        <v>98.95</v>
      </c>
      <c r="C2311" s="354"/>
      <c r="D2311" s="354"/>
      <c r="E2311" s="355"/>
      <c r="F2311" s="353"/>
      <c r="G2311" s="353"/>
    </row>
    <row r="2312" spans="1:7" x14ac:dyDescent="0.35">
      <c r="A2312" s="353" t="s">
        <v>2018</v>
      </c>
      <c r="B2312" s="361">
        <v>98.95</v>
      </c>
      <c r="C2312" s="354"/>
      <c r="D2312" s="354"/>
      <c r="E2312" s="355"/>
      <c r="F2312" s="353"/>
      <c r="G2312" s="353"/>
    </row>
    <row r="2313" spans="1:7" x14ac:dyDescent="0.35">
      <c r="A2313" s="353" t="s">
        <v>2018</v>
      </c>
      <c r="B2313" s="361">
        <v>98.95</v>
      </c>
      <c r="C2313" s="354"/>
      <c r="D2313" s="354"/>
      <c r="E2313" s="355"/>
      <c r="F2313" s="353"/>
      <c r="G2313" s="353"/>
    </row>
    <row r="2314" spans="1:7" x14ac:dyDescent="0.35">
      <c r="A2314" s="353" t="s">
        <v>2018</v>
      </c>
      <c r="B2314" s="361">
        <v>98.95</v>
      </c>
      <c r="C2314" s="354"/>
      <c r="D2314" s="354"/>
      <c r="E2314" s="355"/>
      <c r="F2314" s="353"/>
      <c r="G2314" s="353"/>
    </row>
    <row r="2315" spans="1:7" x14ac:dyDescent="0.35">
      <c r="A2315" s="353" t="s">
        <v>2018</v>
      </c>
      <c r="B2315" s="361">
        <v>98.95</v>
      </c>
      <c r="C2315" s="354"/>
      <c r="D2315" s="354"/>
      <c r="E2315" s="355"/>
      <c r="F2315" s="353"/>
      <c r="G2315" s="353"/>
    </row>
    <row r="2316" spans="1:7" x14ac:dyDescent="0.35">
      <c r="A2316" s="353" t="s">
        <v>2463</v>
      </c>
      <c r="B2316" s="361">
        <v>98.95</v>
      </c>
      <c r="C2316" s="354"/>
      <c r="D2316" s="354"/>
      <c r="E2316" s="355"/>
      <c r="F2316" s="353"/>
      <c r="G2316" s="353"/>
    </row>
    <row r="2317" spans="1:7" x14ac:dyDescent="0.35">
      <c r="A2317" s="353" t="s">
        <v>2464</v>
      </c>
      <c r="B2317" s="361">
        <v>98.95</v>
      </c>
      <c r="C2317" s="354"/>
      <c r="D2317" s="354"/>
      <c r="E2317" s="355"/>
      <c r="F2317" s="353"/>
      <c r="G2317" s="353"/>
    </row>
    <row r="2318" spans="1:7" x14ac:dyDescent="0.35">
      <c r="A2318" s="353" t="s">
        <v>2464</v>
      </c>
      <c r="B2318" s="361">
        <v>98.95</v>
      </c>
      <c r="C2318" s="354"/>
      <c r="D2318" s="354"/>
      <c r="E2318" s="355"/>
      <c r="F2318" s="353"/>
      <c r="G2318" s="353"/>
    </row>
    <row r="2319" spans="1:7" x14ac:dyDescent="0.35">
      <c r="A2319" s="353" t="s">
        <v>114</v>
      </c>
      <c r="B2319" s="361">
        <v>98.95</v>
      </c>
      <c r="C2319" s="354"/>
      <c r="D2319" s="354"/>
      <c r="E2319" s="355"/>
      <c r="F2319" s="353"/>
      <c r="G2319" s="353"/>
    </row>
    <row r="2320" spans="1:7" x14ac:dyDescent="0.35">
      <c r="A2320" s="353" t="s">
        <v>114</v>
      </c>
      <c r="B2320" s="361">
        <v>98.95</v>
      </c>
      <c r="C2320" s="354"/>
      <c r="D2320" s="354"/>
      <c r="E2320" s="355"/>
      <c r="F2320" s="353"/>
      <c r="G2320" s="353"/>
    </row>
    <row r="2321" spans="1:7" x14ac:dyDescent="0.35">
      <c r="A2321" s="353" t="s">
        <v>114</v>
      </c>
      <c r="B2321" s="361">
        <v>98.95</v>
      </c>
      <c r="C2321" s="354"/>
      <c r="D2321" s="354"/>
      <c r="E2321" s="355"/>
      <c r="F2321" s="353"/>
      <c r="G2321" s="353"/>
    </row>
    <row r="2322" spans="1:7" x14ac:dyDescent="0.35">
      <c r="A2322" s="353" t="s">
        <v>114</v>
      </c>
      <c r="B2322" s="361">
        <v>98.95</v>
      </c>
      <c r="C2322" s="354"/>
      <c r="D2322" s="354"/>
      <c r="E2322" s="355"/>
      <c r="F2322" s="353"/>
      <c r="G2322" s="353"/>
    </row>
    <row r="2323" spans="1:7" x14ac:dyDescent="0.35">
      <c r="A2323" s="353" t="s">
        <v>114</v>
      </c>
      <c r="B2323" s="361">
        <v>98.95</v>
      </c>
      <c r="C2323" s="354"/>
      <c r="D2323" s="354"/>
      <c r="E2323" s="355"/>
      <c r="F2323" s="353"/>
      <c r="G2323" s="353"/>
    </row>
    <row r="2324" spans="1:7" x14ac:dyDescent="0.35">
      <c r="A2324" s="353" t="s">
        <v>1069</v>
      </c>
      <c r="B2324" s="361">
        <v>99.64</v>
      </c>
      <c r="C2324" s="354"/>
      <c r="D2324" s="354"/>
      <c r="E2324" s="355"/>
      <c r="F2324" s="353"/>
      <c r="G2324" s="353"/>
    </row>
    <row r="2325" spans="1:7" x14ac:dyDescent="0.35">
      <c r="A2325" s="353" t="s">
        <v>1069</v>
      </c>
      <c r="B2325" s="361">
        <v>99.64</v>
      </c>
      <c r="C2325" s="354"/>
      <c r="D2325" s="354"/>
      <c r="E2325" s="355"/>
      <c r="F2325" s="353"/>
      <c r="G2325" s="353"/>
    </row>
    <row r="2326" spans="1:7" x14ac:dyDescent="0.35">
      <c r="A2326" s="353" t="s">
        <v>187</v>
      </c>
      <c r="B2326" s="361">
        <v>98.95</v>
      </c>
      <c r="C2326" s="354"/>
      <c r="D2326" s="354"/>
      <c r="E2326" s="355"/>
      <c r="F2326" s="353"/>
      <c r="G2326" s="353"/>
    </row>
    <row r="2327" spans="1:7" x14ac:dyDescent="0.35">
      <c r="A2327" s="353" t="s">
        <v>1238</v>
      </c>
      <c r="B2327" s="361">
        <v>99.64</v>
      </c>
      <c r="C2327" s="354"/>
      <c r="D2327" s="354"/>
      <c r="E2327" s="355"/>
      <c r="F2327" s="353"/>
      <c r="G2327" s="353"/>
    </row>
    <row r="2328" spans="1:7" x14ac:dyDescent="0.35">
      <c r="A2328" s="353" t="s">
        <v>1238</v>
      </c>
      <c r="B2328" s="361">
        <v>99.64</v>
      </c>
      <c r="C2328" s="354"/>
      <c r="D2328" s="354"/>
      <c r="E2328" s="355"/>
      <c r="F2328" s="353"/>
      <c r="G2328" s="353"/>
    </row>
    <row r="2329" spans="1:7" x14ac:dyDescent="0.35">
      <c r="A2329" s="353" t="s">
        <v>1238</v>
      </c>
      <c r="B2329" s="361">
        <v>99.64</v>
      </c>
      <c r="C2329" s="354"/>
      <c r="D2329" s="354"/>
      <c r="E2329" s="355"/>
      <c r="F2329" s="353"/>
      <c r="G2329" s="353"/>
    </row>
    <row r="2330" spans="1:7" x14ac:dyDescent="0.35">
      <c r="A2330" s="353" t="s">
        <v>1238</v>
      </c>
      <c r="B2330" s="361">
        <v>99.64</v>
      </c>
      <c r="C2330" s="354"/>
      <c r="D2330" s="354"/>
      <c r="E2330" s="355"/>
      <c r="F2330" s="353"/>
      <c r="G2330" s="353"/>
    </row>
    <row r="2331" spans="1:7" x14ac:dyDescent="0.35">
      <c r="A2331" s="353" t="s">
        <v>1238</v>
      </c>
      <c r="B2331" s="361">
        <v>99.64</v>
      </c>
      <c r="C2331" s="354"/>
      <c r="D2331" s="354"/>
      <c r="E2331" s="355"/>
      <c r="F2331" s="353"/>
      <c r="G2331" s="353"/>
    </row>
    <row r="2332" spans="1:7" x14ac:dyDescent="0.35">
      <c r="A2332" s="353" t="s">
        <v>1238</v>
      </c>
      <c r="B2332" s="361">
        <v>99.64</v>
      </c>
      <c r="C2332" s="354"/>
      <c r="D2332" s="354"/>
      <c r="E2332" s="355"/>
      <c r="F2332" s="353"/>
      <c r="G2332" s="353"/>
    </row>
    <row r="2333" spans="1:7" x14ac:dyDescent="0.35">
      <c r="A2333" s="353" t="s">
        <v>1238</v>
      </c>
      <c r="B2333" s="361">
        <v>99.64</v>
      </c>
      <c r="C2333" s="354"/>
      <c r="D2333" s="354"/>
      <c r="E2333" s="355"/>
      <c r="F2333" s="353"/>
      <c r="G2333" s="353"/>
    </row>
    <row r="2334" spans="1:7" x14ac:dyDescent="0.35">
      <c r="A2334" s="353" t="s">
        <v>1238</v>
      </c>
      <c r="B2334" s="361">
        <v>99.64</v>
      </c>
      <c r="C2334" s="354"/>
      <c r="D2334" s="354"/>
      <c r="E2334" s="355"/>
      <c r="F2334" s="353"/>
      <c r="G2334" s="353"/>
    </row>
    <row r="2335" spans="1:7" x14ac:dyDescent="0.35">
      <c r="A2335" s="353" t="s">
        <v>1238</v>
      </c>
      <c r="B2335" s="361">
        <v>99.64</v>
      </c>
      <c r="C2335" s="354"/>
      <c r="D2335" s="354"/>
      <c r="E2335" s="355"/>
      <c r="F2335" s="353"/>
      <c r="G2335" s="353"/>
    </row>
    <row r="2336" spans="1:7" x14ac:dyDescent="0.35">
      <c r="A2336" s="353" t="s">
        <v>1238</v>
      </c>
      <c r="B2336" s="361">
        <v>99.64</v>
      </c>
      <c r="C2336" s="354"/>
      <c r="D2336" s="354"/>
      <c r="E2336" s="355"/>
      <c r="F2336" s="353"/>
      <c r="G2336" s="353"/>
    </row>
    <row r="2337" spans="1:7" x14ac:dyDescent="0.35">
      <c r="A2337" s="353" t="s">
        <v>1238</v>
      </c>
      <c r="B2337" s="361">
        <v>99.64</v>
      </c>
      <c r="C2337" s="354"/>
      <c r="D2337" s="354"/>
      <c r="E2337" s="355"/>
      <c r="F2337" s="353"/>
      <c r="G2337" s="353"/>
    </row>
    <row r="2338" spans="1:7" x14ac:dyDescent="0.35">
      <c r="A2338" s="353" t="s">
        <v>1238</v>
      </c>
      <c r="B2338" s="361">
        <v>99.64</v>
      </c>
      <c r="C2338" s="354"/>
      <c r="D2338" s="354"/>
      <c r="E2338" s="355"/>
      <c r="F2338" s="353"/>
      <c r="G2338" s="353"/>
    </row>
    <row r="2339" spans="1:7" x14ac:dyDescent="0.35">
      <c r="A2339" s="353" t="s">
        <v>1238</v>
      </c>
      <c r="B2339" s="361">
        <v>99.64</v>
      </c>
      <c r="C2339" s="354"/>
      <c r="D2339" s="354"/>
      <c r="E2339" s="355"/>
      <c r="F2339" s="353"/>
      <c r="G2339" s="353"/>
    </row>
    <row r="2340" spans="1:7" x14ac:dyDescent="0.35">
      <c r="A2340" s="353" t="s">
        <v>1238</v>
      </c>
      <c r="B2340" s="361">
        <v>99.64</v>
      </c>
      <c r="C2340" s="354"/>
      <c r="D2340" s="354"/>
      <c r="E2340" s="355"/>
      <c r="F2340" s="353"/>
      <c r="G2340" s="353"/>
    </row>
    <row r="2341" spans="1:7" x14ac:dyDescent="0.35">
      <c r="A2341" s="353" t="s">
        <v>1238</v>
      </c>
      <c r="B2341" s="361">
        <v>99.64</v>
      </c>
      <c r="C2341" s="354"/>
      <c r="D2341" s="354"/>
      <c r="E2341" s="355"/>
      <c r="F2341" s="353"/>
      <c r="G2341" s="353"/>
    </row>
    <row r="2342" spans="1:7" x14ac:dyDescent="0.35">
      <c r="A2342" s="353" t="s">
        <v>1238</v>
      </c>
      <c r="B2342" s="361">
        <v>99.64</v>
      </c>
      <c r="C2342" s="354"/>
      <c r="D2342" s="354"/>
      <c r="E2342" s="355"/>
      <c r="F2342" s="353"/>
      <c r="G2342" s="353"/>
    </row>
    <row r="2343" spans="1:7" x14ac:dyDescent="0.35">
      <c r="A2343" s="353" t="s">
        <v>115</v>
      </c>
      <c r="B2343" s="361">
        <v>98.95</v>
      </c>
      <c r="C2343" s="354"/>
      <c r="D2343" s="354"/>
      <c r="E2343" s="355"/>
      <c r="F2343" s="353"/>
      <c r="G2343" s="353"/>
    </row>
    <row r="2344" spans="1:7" x14ac:dyDescent="0.35">
      <c r="A2344" s="353" t="s">
        <v>115</v>
      </c>
      <c r="B2344" s="361">
        <v>98.95</v>
      </c>
      <c r="C2344" s="354"/>
      <c r="D2344" s="354"/>
      <c r="E2344" s="355"/>
      <c r="F2344" s="353"/>
      <c r="G2344" s="353"/>
    </row>
    <row r="2345" spans="1:7" x14ac:dyDescent="0.35">
      <c r="A2345" s="353" t="s">
        <v>115</v>
      </c>
      <c r="B2345" s="361">
        <v>98.95</v>
      </c>
      <c r="C2345" s="354"/>
      <c r="D2345" s="354"/>
      <c r="E2345" s="355"/>
      <c r="F2345" s="353"/>
      <c r="G2345" s="353"/>
    </row>
    <row r="2346" spans="1:7" x14ac:dyDescent="0.35">
      <c r="A2346" s="353" t="s">
        <v>1835</v>
      </c>
      <c r="B2346" s="361">
        <v>99.6</v>
      </c>
      <c r="C2346" s="354"/>
      <c r="D2346" s="354"/>
      <c r="E2346" s="355"/>
      <c r="F2346" s="353"/>
      <c r="G2346" s="353"/>
    </row>
    <row r="2347" spans="1:7" x14ac:dyDescent="0.35">
      <c r="A2347" s="353" t="s">
        <v>505</v>
      </c>
      <c r="B2347" s="361">
        <v>100.29</v>
      </c>
      <c r="C2347" s="354"/>
      <c r="D2347" s="354"/>
      <c r="E2347" s="355"/>
      <c r="F2347" s="353"/>
      <c r="G2347" s="353"/>
    </row>
    <row r="2348" spans="1:7" x14ac:dyDescent="0.35">
      <c r="A2348" s="353" t="s">
        <v>549</v>
      </c>
      <c r="B2348" s="361">
        <v>100.29</v>
      </c>
      <c r="C2348" s="354"/>
      <c r="D2348" s="354"/>
      <c r="E2348" s="355"/>
      <c r="F2348" s="353"/>
      <c r="G2348" s="353"/>
    </row>
    <row r="2349" spans="1:7" x14ac:dyDescent="0.35">
      <c r="A2349" s="353" t="s">
        <v>549</v>
      </c>
      <c r="B2349" s="361">
        <v>100.29</v>
      </c>
      <c r="C2349" s="354"/>
      <c r="D2349" s="354"/>
      <c r="E2349" s="355"/>
      <c r="F2349" s="353"/>
      <c r="G2349" s="353"/>
    </row>
    <row r="2350" spans="1:7" x14ac:dyDescent="0.35">
      <c r="A2350" s="353" t="s">
        <v>549</v>
      </c>
      <c r="B2350" s="361">
        <v>100.29</v>
      </c>
      <c r="C2350" s="354"/>
      <c r="D2350" s="354"/>
      <c r="E2350" s="355"/>
      <c r="F2350" s="353"/>
      <c r="G2350" s="353"/>
    </row>
    <row r="2351" spans="1:7" x14ac:dyDescent="0.35">
      <c r="A2351" s="353" t="s">
        <v>549</v>
      </c>
      <c r="B2351" s="361">
        <v>100.29</v>
      </c>
      <c r="C2351" s="354"/>
      <c r="D2351" s="354"/>
      <c r="E2351" s="355"/>
      <c r="F2351" s="353"/>
      <c r="G2351" s="353"/>
    </row>
    <row r="2352" spans="1:7" x14ac:dyDescent="0.35">
      <c r="A2352" s="353" t="s">
        <v>549</v>
      </c>
      <c r="B2352" s="361">
        <v>100.29</v>
      </c>
      <c r="C2352" s="354"/>
      <c r="D2352" s="354"/>
      <c r="E2352" s="355"/>
      <c r="F2352" s="353"/>
      <c r="G2352" s="353"/>
    </row>
    <row r="2353" spans="1:7" x14ac:dyDescent="0.35">
      <c r="A2353" s="353" t="s">
        <v>518</v>
      </c>
      <c r="B2353" s="361">
        <v>99.6</v>
      </c>
      <c r="C2353" s="354"/>
      <c r="D2353" s="354"/>
      <c r="E2353" s="355"/>
      <c r="F2353" s="353"/>
      <c r="G2353" s="353"/>
    </row>
    <row r="2354" spans="1:7" x14ac:dyDescent="0.35">
      <c r="A2354" s="353" t="s">
        <v>518</v>
      </c>
      <c r="B2354" s="361">
        <v>99.6</v>
      </c>
      <c r="C2354" s="354"/>
      <c r="D2354" s="354"/>
      <c r="E2354" s="355"/>
      <c r="F2354" s="353"/>
      <c r="G2354" s="353"/>
    </row>
    <row r="2355" spans="1:7" x14ac:dyDescent="0.35">
      <c r="A2355" s="353" t="s">
        <v>518</v>
      </c>
      <c r="B2355" s="361">
        <v>99.6</v>
      </c>
      <c r="C2355" s="354"/>
      <c r="D2355" s="354"/>
      <c r="E2355" s="355"/>
      <c r="F2355" s="353"/>
      <c r="G2355" s="353"/>
    </row>
    <row r="2356" spans="1:7" x14ac:dyDescent="0.35">
      <c r="A2356" s="353" t="s">
        <v>518</v>
      </c>
      <c r="B2356" s="361">
        <v>99.6</v>
      </c>
      <c r="C2356" s="354"/>
      <c r="D2356" s="354"/>
      <c r="E2356" s="355"/>
      <c r="F2356" s="353"/>
      <c r="G2356" s="353"/>
    </row>
    <row r="2357" spans="1:7" x14ac:dyDescent="0.35">
      <c r="A2357" s="353" t="s">
        <v>518</v>
      </c>
      <c r="B2357" s="361">
        <v>99.6</v>
      </c>
      <c r="C2357" s="354"/>
      <c r="D2357" s="354"/>
      <c r="E2357" s="355"/>
      <c r="F2357" s="353"/>
      <c r="G2357" s="353"/>
    </row>
    <row r="2358" spans="1:7" x14ac:dyDescent="0.35">
      <c r="A2358" s="353" t="s">
        <v>2027</v>
      </c>
      <c r="B2358" s="361">
        <v>100.29</v>
      </c>
      <c r="C2358" s="354"/>
      <c r="D2358" s="354"/>
      <c r="E2358" s="355"/>
      <c r="F2358" s="353"/>
      <c r="G2358" s="353"/>
    </row>
    <row r="2359" spans="1:7" x14ac:dyDescent="0.35">
      <c r="A2359" s="353" t="s">
        <v>2027</v>
      </c>
      <c r="B2359" s="361">
        <v>100.29</v>
      </c>
      <c r="C2359" s="354"/>
      <c r="D2359" s="354"/>
      <c r="E2359" s="355"/>
      <c r="F2359" s="353"/>
      <c r="G2359" s="353"/>
    </row>
    <row r="2360" spans="1:7" x14ac:dyDescent="0.35">
      <c r="A2360" s="353" t="s">
        <v>2027</v>
      </c>
      <c r="B2360" s="361">
        <v>100.29</v>
      </c>
      <c r="C2360" s="354"/>
      <c r="D2360" s="354"/>
      <c r="E2360" s="355"/>
      <c r="F2360" s="353"/>
      <c r="G2360" s="353"/>
    </row>
    <row r="2361" spans="1:7" x14ac:dyDescent="0.35">
      <c r="A2361" s="353" t="s">
        <v>2027</v>
      </c>
      <c r="B2361" s="361">
        <v>100.29</v>
      </c>
      <c r="C2361" s="354"/>
      <c r="D2361" s="354"/>
      <c r="E2361" s="355"/>
      <c r="F2361" s="353"/>
      <c r="G2361" s="353"/>
    </row>
    <row r="2362" spans="1:7" x14ac:dyDescent="0.35">
      <c r="A2362" s="353" t="s">
        <v>2027</v>
      </c>
      <c r="B2362" s="361">
        <v>100.29</v>
      </c>
      <c r="C2362" s="354"/>
      <c r="D2362" s="354"/>
      <c r="E2362" s="355"/>
      <c r="F2362" s="353"/>
      <c r="G2362" s="353"/>
    </row>
    <row r="2363" spans="1:7" x14ac:dyDescent="0.35">
      <c r="A2363" s="353" t="s">
        <v>2027</v>
      </c>
      <c r="B2363" s="361">
        <v>100.29</v>
      </c>
      <c r="C2363" s="354"/>
      <c r="D2363" s="354"/>
      <c r="E2363" s="355"/>
      <c r="F2363" s="353"/>
      <c r="G2363" s="353"/>
    </row>
    <row r="2364" spans="1:7" x14ac:dyDescent="0.35">
      <c r="A2364" s="353" t="s">
        <v>2027</v>
      </c>
      <c r="B2364" s="361">
        <v>100.29</v>
      </c>
      <c r="C2364" s="354"/>
      <c r="D2364" s="354"/>
      <c r="E2364" s="355"/>
      <c r="F2364" s="353"/>
      <c r="G2364" s="353"/>
    </row>
    <row r="2365" spans="1:7" x14ac:dyDescent="0.35">
      <c r="A2365" s="353" t="s">
        <v>2027</v>
      </c>
      <c r="B2365" s="361">
        <v>100.29</v>
      </c>
      <c r="C2365" s="354"/>
      <c r="D2365" s="354"/>
      <c r="E2365" s="355"/>
      <c r="F2365" s="353"/>
      <c r="G2365" s="353"/>
    </row>
    <row r="2366" spans="1:7" x14ac:dyDescent="0.35">
      <c r="A2366" s="353" t="s">
        <v>2027</v>
      </c>
      <c r="B2366" s="361">
        <v>100.29</v>
      </c>
      <c r="C2366" s="354"/>
      <c r="D2366" s="354"/>
      <c r="E2366" s="355"/>
      <c r="F2366" s="353"/>
      <c r="G2366" s="353"/>
    </row>
    <row r="2367" spans="1:7" x14ac:dyDescent="0.35">
      <c r="A2367" s="353" t="s">
        <v>2027</v>
      </c>
      <c r="B2367" s="361">
        <v>100.29</v>
      </c>
      <c r="C2367" s="354"/>
      <c r="D2367" s="354"/>
      <c r="E2367" s="355"/>
      <c r="F2367" s="353"/>
      <c r="G2367" s="353"/>
    </row>
    <row r="2368" spans="1:7" x14ac:dyDescent="0.35">
      <c r="A2368" s="353" t="s">
        <v>2027</v>
      </c>
      <c r="B2368" s="361">
        <v>100.29</v>
      </c>
      <c r="C2368" s="354"/>
      <c r="D2368" s="354"/>
      <c r="E2368" s="355"/>
      <c r="F2368" s="353"/>
      <c r="G2368" s="353"/>
    </row>
    <row r="2369" spans="1:7" x14ac:dyDescent="0.35">
      <c r="A2369" s="353" t="s">
        <v>2027</v>
      </c>
      <c r="B2369" s="361">
        <v>100.29</v>
      </c>
      <c r="C2369" s="354"/>
      <c r="D2369" s="354"/>
      <c r="E2369" s="355"/>
      <c r="F2369" s="353"/>
      <c r="G2369" s="353"/>
    </row>
    <row r="2370" spans="1:7" x14ac:dyDescent="0.35">
      <c r="A2370" s="353" t="s">
        <v>2027</v>
      </c>
      <c r="B2370" s="361">
        <v>100.29</v>
      </c>
      <c r="C2370" s="354"/>
      <c r="D2370" s="354"/>
      <c r="E2370" s="355"/>
      <c r="F2370" s="353"/>
      <c r="G2370" s="353"/>
    </row>
    <row r="2371" spans="1:7" x14ac:dyDescent="0.35">
      <c r="A2371" s="353" t="s">
        <v>2027</v>
      </c>
      <c r="B2371" s="361">
        <v>100.29</v>
      </c>
      <c r="C2371" s="354"/>
      <c r="D2371" s="354"/>
      <c r="E2371" s="355"/>
      <c r="F2371" s="353"/>
      <c r="G2371" s="353"/>
    </row>
    <row r="2372" spans="1:7" x14ac:dyDescent="0.35">
      <c r="A2372" s="353" t="s">
        <v>2027</v>
      </c>
      <c r="B2372" s="361">
        <v>100.29</v>
      </c>
      <c r="C2372" s="354"/>
      <c r="D2372" s="354"/>
      <c r="E2372" s="355"/>
      <c r="F2372" s="353"/>
      <c r="G2372" s="353"/>
    </row>
    <row r="2373" spans="1:7" x14ac:dyDescent="0.35">
      <c r="A2373" s="353" t="s">
        <v>2027</v>
      </c>
      <c r="B2373" s="361">
        <v>100.29</v>
      </c>
      <c r="C2373" s="354"/>
      <c r="D2373" s="354"/>
      <c r="E2373" s="355"/>
      <c r="F2373" s="353"/>
      <c r="G2373" s="353"/>
    </row>
    <row r="2374" spans="1:7" x14ac:dyDescent="0.35">
      <c r="A2374" s="353" t="s">
        <v>2027</v>
      </c>
      <c r="B2374" s="361">
        <v>100.29</v>
      </c>
      <c r="C2374" s="354"/>
      <c r="D2374" s="354"/>
      <c r="E2374" s="355"/>
      <c r="F2374" s="353"/>
      <c r="G2374" s="353"/>
    </row>
    <row r="2375" spans="1:7" x14ac:dyDescent="0.35">
      <c r="A2375" s="353" t="s">
        <v>2027</v>
      </c>
      <c r="B2375" s="361">
        <v>100.29</v>
      </c>
      <c r="C2375" s="354"/>
      <c r="D2375" s="354"/>
      <c r="E2375" s="355"/>
      <c r="F2375" s="353"/>
      <c r="G2375" s="353"/>
    </row>
    <row r="2376" spans="1:7" x14ac:dyDescent="0.35">
      <c r="A2376" s="353" t="s">
        <v>2027</v>
      </c>
      <c r="B2376" s="361">
        <v>100.29</v>
      </c>
      <c r="C2376" s="354"/>
      <c r="D2376" s="354"/>
      <c r="E2376" s="355"/>
      <c r="F2376" s="353"/>
      <c r="G2376" s="353"/>
    </row>
    <row r="2377" spans="1:7" x14ac:dyDescent="0.35">
      <c r="A2377" s="353" t="s">
        <v>2027</v>
      </c>
      <c r="B2377" s="361">
        <v>100.29</v>
      </c>
      <c r="C2377" s="354"/>
      <c r="D2377" s="354"/>
      <c r="E2377" s="355"/>
      <c r="F2377" s="353"/>
      <c r="G2377" s="353"/>
    </row>
    <row r="2378" spans="1:7" x14ac:dyDescent="0.35">
      <c r="A2378" s="353" t="s">
        <v>2027</v>
      </c>
      <c r="B2378" s="361">
        <v>100.29</v>
      </c>
      <c r="C2378" s="354"/>
      <c r="D2378" s="354"/>
      <c r="E2378" s="355"/>
      <c r="F2378" s="353"/>
      <c r="G2378" s="353"/>
    </row>
    <row r="2379" spans="1:7" x14ac:dyDescent="0.35">
      <c r="A2379" s="353" t="s">
        <v>2027</v>
      </c>
      <c r="B2379" s="361">
        <v>100.29</v>
      </c>
      <c r="C2379" s="354"/>
      <c r="D2379" s="354"/>
      <c r="E2379" s="355"/>
      <c r="F2379" s="353"/>
      <c r="G2379" s="353"/>
    </row>
    <row r="2380" spans="1:7" x14ac:dyDescent="0.35">
      <c r="A2380" s="353" t="s">
        <v>2027</v>
      </c>
      <c r="B2380" s="361">
        <v>100.29</v>
      </c>
      <c r="C2380" s="354"/>
      <c r="D2380" s="354"/>
      <c r="E2380" s="355"/>
      <c r="F2380" s="353"/>
      <c r="G2380" s="353"/>
    </row>
    <row r="2381" spans="1:7" x14ac:dyDescent="0.35">
      <c r="A2381" s="353" t="s">
        <v>2027</v>
      </c>
      <c r="B2381" s="361">
        <v>100.29</v>
      </c>
      <c r="C2381" s="354"/>
      <c r="D2381" s="354"/>
      <c r="E2381" s="355"/>
      <c r="F2381" s="353"/>
      <c r="G2381" s="353"/>
    </row>
    <row r="2382" spans="1:7" x14ac:dyDescent="0.35">
      <c r="A2382" s="353" t="s">
        <v>2027</v>
      </c>
      <c r="B2382" s="361">
        <v>100.29</v>
      </c>
      <c r="C2382" s="354"/>
      <c r="D2382" s="354"/>
      <c r="E2382" s="355"/>
      <c r="F2382" s="353"/>
      <c r="G2382" s="353"/>
    </row>
    <row r="2383" spans="1:7" x14ac:dyDescent="0.35">
      <c r="A2383" s="353" t="s">
        <v>2027</v>
      </c>
      <c r="B2383" s="361">
        <v>100.29</v>
      </c>
      <c r="C2383" s="354"/>
      <c r="D2383" s="354"/>
      <c r="E2383" s="355"/>
      <c r="F2383" s="353"/>
      <c r="G2383" s="353"/>
    </row>
    <row r="2384" spans="1:7" x14ac:dyDescent="0.35">
      <c r="A2384" s="353" t="s">
        <v>2027</v>
      </c>
      <c r="B2384" s="361">
        <v>100.29</v>
      </c>
      <c r="C2384" s="354"/>
      <c r="D2384" s="354"/>
      <c r="E2384" s="355"/>
      <c r="F2384" s="353"/>
      <c r="G2384" s="353"/>
    </row>
    <row r="2385" spans="1:7" x14ac:dyDescent="0.35">
      <c r="A2385" s="353" t="s">
        <v>2027</v>
      </c>
      <c r="B2385" s="361">
        <v>100.29</v>
      </c>
      <c r="C2385" s="354"/>
      <c r="D2385" s="354"/>
      <c r="E2385" s="355"/>
      <c r="F2385" s="353"/>
      <c r="G2385" s="353"/>
    </row>
    <row r="2386" spans="1:7" x14ac:dyDescent="0.35">
      <c r="A2386" s="353" t="s">
        <v>2027</v>
      </c>
      <c r="B2386" s="361">
        <v>100.29</v>
      </c>
      <c r="C2386" s="354"/>
      <c r="D2386" s="354"/>
      <c r="E2386" s="355"/>
      <c r="F2386" s="353"/>
      <c r="G2386" s="353"/>
    </row>
    <row r="2387" spans="1:7" x14ac:dyDescent="0.35">
      <c r="A2387" s="353" t="s">
        <v>2027</v>
      </c>
      <c r="B2387" s="361">
        <v>100.29</v>
      </c>
      <c r="C2387" s="354"/>
      <c r="D2387" s="354"/>
      <c r="E2387" s="355"/>
      <c r="F2387" s="353"/>
      <c r="G2387" s="353"/>
    </row>
    <row r="2388" spans="1:7" x14ac:dyDescent="0.35">
      <c r="A2388" s="353" t="s">
        <v>2027</v>
      </c>
      <c r="B2388" s="361">
        <v>100.29</v>
      </c>
      <c r="C2388" s="354"/>
      <c r="D2388" s="354"/>
      <c r="E2388" s="355"/>
      <c r="F2388" s="353"/>
      <c r="G2388" s="353"/>
    </row>
    <row r="2389" spans="1:7" x14ac:dyDescent="0.35">
      <c r="A2389" s="353" t="s">
        <v>2027</v>
      </c>
      <c r="B2389" s="361">
        <v>100.29</v>
      </c>
      <c r="C2389" s="354"/>
      <c r="D2389" s="354"/>
      <c r="E2389" s="355"/>
      <c r="F2389" s="353"/>
      <c r="G2389" s="353"/>
    </row>
    <row r="2390" spans="1:7" x14ac:dyDescent="0.35">
      <c r="A2390" s="353" t="s">
        <v>2027</v>
      </c>
      <c r="B2390" s="361">
        <v>100.29</v>
      </c>
      <c r="C2390" s="354"/>
      <c r="D2390" s="354"/>
      <c r="E2390" s="355"/>
      <c r="F2390" s="353"/>
      <c r="G2390" s="353"/>
    </row>
    <row r="2391" spans="1:7" x14ac:dyDescent="0.35">
      <c r="A2391" s="353" t="s">
        <v>500</v>
      </c>
      <c r="B2391" s="361">
        <v>99.6</v>
      </c>
      <c r="C2391" s="354"/>
      <c r="D2391" s="354"/>
      <c r="E2391" s="355"/>
      <c r="F2391" s="353"/>
      <c r="G2391" s="353"/>
    </row>
    <row r="2392" spans="1:7" x14ac:dyDescent="0.35">
      <c r="A2392" s="353" t="s">
        <v>500</v>
      </c>
      <c r="B2392" s="361">
        <v>99.6</v>
      </c>
      <c r="C2392" s="354"/>
      <c r="D2392" s="354"/>
      <c r="E2392" s="355"/>
      <c r="F2392" s="353"/>
      <c r="G2392" s="353"/>
    </row>
    <row r="2393" spans="1:7" x14ac:dyDescent="0.35">
      <c r="A2393" s="353" t="s">
        <v>1065</v>
      </c>
      <c r="B2393" s="361">
        <v>100.29</v>
      </c>
      <c r="C2393" s="354"/>
      <c r="D2393" s="354"/>
      <c r="E2393" s="355"/>
      <c r="F2393" s="353"/>
      <c r="G2393" s="353"/>
    </row>
    <row r="2394" spans="1:7" x14ac:dyDescent="0.35">
      <c r="A2394" s="353" t="s">
        <v>1065</v>
      </c>
      <c r="B2394" s="361">
        <v>100.29</v>
      </c>
      <c r="C2394" s="354"/>
      <c r="D2394" s="354"/>
      <c r="E2394" s="355"/>
      <c r="F2394" s="353"/>
      <c r="G2394" s="353"/>
    </row>
    <row r="2395" spans="1:7" x14ac:dyDescent="0.35">
      <c r="A2395" s="353" t="s">
        <v>1065</v>
      </c>
      <c r="B2395" s="361">
        <v>100.29</v>
      </c>
      <c r="C2395" s="354"/>
      <c r="D2395" s="354"/>
      <c r="E2395" s="355"/>
      <c r="F2395" s="353"/>
      <c r="G2395" s="353"/>
    </row>
    <row r="2396" spans="1:7" x14ac:dyDescent="0.35">
      <c r="A2396" s="353" t="s">
        <v>1065</v>
      </c>
      <c r="B2396" s="361">
        <v>100.29</v>
      </c>
      <c r="C2396" s="354"/>
      <c r="D2396" s="354"/>
      <c r="E2396" s="355"/>
      <c r="F2396" s="353"/>
      <c r="G2396" s="353"/>
    </row>
    <row r="2397" spans="1:7" x14ac:dyDescent="0.35">
      <c r="A2397" s="353" t="s">
        <v>1065</v>
      </c>
      <c r="B2397" s="361">
        <v>100.29</v>
      </c>
      <c r="C2397" s="354"/>
      <c r="D2397" s="354"/>
      <c r="E2397" s="355"/>
      <c r="F2397" s="353"/>
      <c r="G2397" s="353"/>
    </row>
    <row r="2398" spans="1:7" x14ac:dyDescent="0.35">
      <c r="A2398" s="353" t="s">
        <v>1820</v>
      </c>
      <c r="B2398" s="361">
        <v>99.6</v>
      </c>
      <c r="C2398" s="354"/>
      <c r="D2398" s="354"/>
      <c r="E2398" s="355"/>
      <c r="F2398" s="353"/>
      <c r="G2398" s="353"/>
    </row>
    <row r="2399" spans="1:7" x14ac:dyDescent="0.35">
      <c r="A2399" s="353" t="s">
        <v>1820</v>
      </c>
      <c r="B2399" s="361">
        <v>99.6</v>
      </c>
      <c r="C2399" s="354"/>
      <c r="D2399" s="354"/>
      <c r="E2399" s="355"/>
      <c r="F2399" s="353"/>
      <c r="G2399" s="353"/>
    </row>
    <row r="2400" spans="1:7" x14ac:dyDescent="0.35">
      <c r="A2400" s="353" t="s">
        <v>1820</v>
      </c>
      <c r="B2400" s="361">
        <v>99.6</v>
      </c>
      <c r="C2400" s="354"/>
      <c r="D2400" s="354"/>
      <c r="E2400" s="355"/>
      <c r="F2400" s="353"/>
      <c r="G2400" s="353"/>
    </row>
    <row r="2401" spans="1:7" x14ac:dyDescent="0.35">
      <c r="A2401" s="353" t="s">
        <v>502</v>
      </c>
      <c r="B2401" s="361">
        <v>100.29</v>
      </c>
      <c r="C2401" s="354"/>
      <c r="D2401" s="354"/>
      <c r="E2401" s="355"/>
      <c r="F2401" s="353"/>
      <c r="G2401" s="353"/>
    </row>
    <row r="2402" spans="1:7" x14ac:dyDescent="0.35">
      <c r="A2402" s="353" t="s">
        <v>502</v>
      </c>
      <c r="B2402" s="361">
        <v>100.29</v>
      </c>
      <c r="C2402" s="354"/>
      <c r="D2402" s="354"/>
      <c r="E2402" s="355"/>
      <c r="F2402" s="353"/>
      <c r="G2402" s="353"/>
    </row>
    <row r="2403" spans="1:7" x14ac:dyDescent="0.35">
      <c r="A2403" s="353" t="s">
        <v>502</v>
      </c>
      <c r="B2403" s="361">
        <v>100.29</v>
      </c>
      <c r="C2403" s="354"/>
      <c r="D2403" s="354"/>
      <c r="E2403" s="355"/>
      <c r="F2403" s="353"/>
      <c r="G2403" s="353"/>
    </row>
    <row r="2404" spans="1:7" x14ac:dyDescent="0.35">
      <c r="A2404" s="353" t="s">
        <v>502</v>
      </c>
      <c r="B2404" s="361">
        <v>100.29</v>
      </c>
      <c r="C2404" s="354"/>
      <c r="D2404" s="354"/>
      <c r="E2404" s="355"/>
      <c r="F2404" s="353"/>
      <c r="G2404" s="353"/>
    </row>
    <row r="2405" spans="1:7" x14ac:dyDescent="0.35">
      <c r="A2405" s="353" t="s">
        <v>502</v>
      </c>
      <c r="B2405" s="361">
        <v>100.29</v>
      </c>
      <c r="C2405" s="354"/>
      <c r="D2405" s="354"/>
      <c r="E2405" s="355"/>
      <c r="F2405" s="353"/>
      <c r="G2405" s="353"/>
    </row>
    <row r="2406" spans="1:7" x14ac:dyDescent="0.35">
      <c r="A2406" s="353" t="s">
        <v>188</v>
      </c>
      <c r="B2406" s="361">
        <v>115.46</v>
      </c>
      <c r="C2406" s="354"/>
      <c r="D2406" s="354"/>
      <c r="E2406" s="355"/>
      <c r="F2406" s="353"/>
      <c r="G2406" s="353"/>
    </row>
    <row r="2407" spans="1:7" x14ac:dyDescent="0.35">
      <c r="A2407" s="353" t="s">
        <v>188</v>
      </c>
      <c r="B2407" s="361">
        <v>115.46</v>
      </c>
      <c r="C2407" s="354"/>
      <c r="D2407" s="354"/>
      <c r="E2407" s="355"/>
      <c r="F2407" s="353"/>
      <c r="G2407" s="353"/>
    </row>
    <row r="2408" spans="1:7" x14ac:dyDescent="0.35">
      <c r="A2408" s="353" t="s">
        <v>981</v>
      </c>
      <c r="B2408" s="361">
        <v>116.45</v>
      </c>
      <c r="C2408" s="354"/>
      <c r="D2408" s="354"/>
      <c r="E2408" s="355"/>
      <c r="F2408" s="353"/>
      <c r="G2408" s="353"/>
    </row>
    <row r="2409" spans="1:7" x14ac:dyDescent="0.35">
      <c r="A2409" s="353" t="s">
        <v>981</v>
      </c>
      <c r="B2409" s="361">
        <v>116.45</v>
      </c>
      <c r="C2409" s="354"/>
      <c r="D2409" s="354"/>
      <c r="E2409" s="355"/>
      <c r="F2409" s="353"/>
      <c r="G2409" s="353"/>
    </row>
    <row r="2410" spans="1:7" x14ac:dyDescent="0.35">
      <c r="A2410" s="353" t="s">
        <v>859</v>
      </c>
      <c r="B2410" s="361">
        <v>115.46</v>
      </c>
      <c r="C2410" s="354"/>
      <c r="D2410" s="354"/>
      <c r="E2410" s="355"/>
      <c r="F2410" s="353"/>
      <c r="G2410" s="353"/>
    </row>
    <row r="2411" spans="1:7" x14ac:dyDescent="0.35">
      <c r="A2411" s="353" t="s">
        <v>503</v>
      </c>
      <c r="B2411" s="361">
        <v>115.46</v>
      </c>
      <c r="C2411" s="354"/>
      <c r="D2411" s="354"/>
      <c r="E2411" s="355"/>
      <c r="F2411" s="353"/>
      <c r="G2411" s="353"/>
    </row>
    <row r="2412" spans="1:7" x14ac:dyDescent="0.35">
      <c r="A2412" s="353" t="s">
        <v>1131</v>
      </c>
      <c r="B2412" s="361">
        <v>116.45</v>
      </c>
      <c r="C2412" s="354"/>
      <c r="D2412" s="354"/>
      <c r="E2412" s="355"/>
      <c r="F2412" s="353"/>
      <c r="G2412" s="353"/>
    </row>
    <row r="2413" spans="1:7" x14ac:dyDescent="0.35">
      <c r="A2413" s="353" t="s">
        <v>1837</v>
      </c>
      <c r="B2413" s="361">
        <v>116.45</v>
      </c>
      <c r="C2413" s="354"/>
      <c r="D2413" s="354"/>
      <c r="E2413" s="355"/>
      <c r="F2413" s="353"/>
      <c r="G2413" s="353"/>
    </row>
    <row r="2414" spans="1:7" x14ac:dyDescent="0.35">
      <c r="A2414" s="353" t="s">
        <v>189</v>
      </c>
      <c r="B2414" s="361">
        <v>115.46</v>
      </c>
      <c r="C2414" s="354"/>
      <c r="D2414" s="354"/>
      <c r="E2414" s="355"/>
      <c r="F2414" s="353"/>
      <c r="G2414" s="353"/>
    </row>
    <row r="2415" spans="1:7" x14ac:dyDescent="0.35">
      <c r="A2415" s="353" t="s">
        <v>130</v>
      </c>
      <c r="B2415" s="361">
        <v>116.45</v>
      </c>
      <c r="C2415" s="354"/>
      <c r="D2415" s="354"/>
      <c r="E2415" s="355"/>
      <c r="F2415" s="353"/>
      <c r="G2415" s="353"/>
    </row>
    <row r="2416" spans="1:7" x14ac:dyDescent="0.35">
      <c r="A2416" s="353" t="s">
        <v>1654</v>
      </c>
      <c r="B2416" s="361">
        <v>116.45</v>
      </c>
      <c r="C2416" s="354"/>
      <c r="D2416" s="354"/>
      <c r="E2416" s="355"/>
      <c r="F2416" s="353"/>
      <c r="G2416" s="353"/>
    </row>
    <row r="2417" spans="1:7" x14ac:dyDescent="0.35">
      <c r="A2417" s="353" t="s">
        <v>511</v>
      </c>
      <c r="B2417" s="361">
        <v>116.45</v>
      </c>
      <c r="C2417" s="354"/>
      <c r="D2417" s="354"/>
      <c r="E2417" s="355"/>
      <c r="F2417" s="353"/>
      <c r="G2417" s="353"/>
    </row>
    <row r="2418" spans="1:7" x14ac:dyDescent="0.35">
      <c r="A2418" s="353" t="s">
        <v>514</v>
      </c>
      <c r="B2418" s="361">
        <v>115.45</v>
      </c>
      <c r="C2418" s="354"/>
      <c r="D2418" s="354"/>
      <c r="E2418" s="355"/>
      <c r="F2418" s="353"/>
      <c r="G2418" s="353"/>
    </row>
    <row r="2419" spans="1:7" x14ac:dyDescent="0.35">
      <c r="A2419" s="353" t="s">
        <v>1005</v>
      </c>
      <c r="B2419" s="361">
        <v>45.8</v>
      </c>
      <c r="C2419" s="354"/>
      <c r="D2419" s="354"/>
      <c r="E2419" s="355"/>
      <c r="F2419" s="353"/>
      <c r="G2419" s="353"/>
    </row>
    <row r="2420" spans="1:7" x14ac:dyDescent="0.35">
      <c r="A2420" s="353" t="s">
        <v>2501</v>
      </c>
      <c r="B2420" s="361">
        <v>48.6</v>
      </c>
      <c r="C2420" s="354"/>
      <c r="D2420" s="354"/>
      <c r="E2420" s="355"/>
      <c r="F2420" s="353"/>
      <c r="G2420" s="353"/>
    </row>
    <row r="2421" spans="1:7" x14ac:dyDescent="0.35">
      <c r="A2421" s="353" t="s">
        <v>2501</v>
      </c>
      <c r="B2421" s="361">
        <v>48.6</v>
      </c>
      <c r="C2421" s="354"/>
      <c r="D2421" s="354"/>
      <c r="E2421" s="355"/>
      <c r="F2421" s="353"/>
      <c r="G2421" s="353"/>
    </row>
    <row r="2422" spans="1:7" x14ac:dyDescent="0.35">
      <c r="A2422" s="353" t="s">
        <v>267</v>
      </c>
      <c r="B2422" s="361">
        <v>45.8</v>
      </c>
      <c r="C2422" s="354"/>
      <c r="D2422" s="354"/>
      <c r="E2422" s="355"/>
      <c r="F2422" s="353"/>
      <c r="G2422" s="353"/>
    </row>
    <row r="2423" spans="1:7" x14ac:dyDescent="0.35">
      <c r="A2423" s="353" t="s">
        <v>629</v>
      </c>
      <c r="B2423" s="361">
        <v>46.88</v>
      </c>
      <c r="C2423" s="354"/>
      <c r="D2423" s="354"/>
      <c r="E2423" s="355"/>
      <c r="F2423" s="353"/>
      <c r="G2423" s="353"/>
    </row>
    <row r="2424" spans="1:7" x14ac:dyDescent="0.35">
      <c r="A2424" s="353" t="s">
        <v>1846</v>
      </c>
      <c r="B2424" s="361">
        <v>46.05</v>
      </c>
      <c r="C2424" s="354"/>
      <c r="D2424" s="354"/>
      <c r="E2424" s="355"/>
      <c r="F2424" s="353"/>
      <c r="G2424" s="353"/>
    </row>
    <row r="2425" spans="1:7" x14ac:dyDescent="0.35">
      <c r="A2425" s="353" t="s">
        <v>2424</v>
      </c>
      <c r="B2425" s="361">
        <v>0</v>
      </c>
      <c r="C2425" s="354"/>
      <c r="D2425" s="354"/>
      <c r="E2425" s="355"/>
      <c r="F2425" s="353"/>
      <c r="G2425" s="353"/>
    </row>
    <row r="2426" spans="1:7" x14ac:dyDescent="0.35">
      <c r="A2426" s="353" t="s">
        <v>2357</v>
      </c>
      <c r="B2426" s="361">
        <v>43.33</v>
      </c>
      <c r="C2426" s="354"/>
      <c r="D2426" s="354"/>
      <c r="E2426" s="355"/>
      <c r="F2426" s="353"/>
      <c r="G2426" s="353"/>
    </row>
    <row r="2427" spans="1:7" x14ac:dyDescent="0.35">
      <c r="A2427" s="353" t="s">
        <v>2357</v>
      </c>
      <c r="B2427" s="361">
        <v>43.33</v>
      </c>
      <c r="C2427" s="354"/>
      <c r="D2427" s="354"/>
      <c r="E2427" s="355"/>
      <c r="F2427" s="353"/>
      <c r="G2427" s="353"/>
    </row>
    <row r="2428" spans="1:7" x14ac:dyDescent="0.35">
      <c r="A2428" s="353" t="s">
        <v>2358</v>
      </c>
      <c r="B2428" s="361">
        <v>46.88</v>
      </c>
      <c r="C2428" s="354"/>
      <c r="D2428" s="354"/>
      <c r="E2428" s="355"/>
      <c r="F2428" s="353"/>
      <c r="G2428" s="353"/>
    </row>
    <row r="2429" spans="1:7" x14ac:dyDescent="0.35">
      <c r="A2429" s="353" t="s">
        <v>2358</v>
      </c>
      <c r="B2429" s="361">
        <v>46.88</v>
      </c>
      <c r="C2429" s="354"/>
      <c r="D2429" s="354"/>
      <c r="E2429" s="355"/>
      <c r="F2429" s="353"/>
      <c r="G2429" s="353"/>
    </row>
    <row r="2430" spans="1:7" x14ac:dyDescent="0.35">
      <c r="A2430" s="353" t="s">
        <v>2359</v>
      </c>
      <c r="B2430" s="361">
        <v>46.05</v>
      </c>
      <c r="C2430" s="354"/>
      <c r="D2430" s="354"/>
      <c r="E2430" s="355"/>
      <c r="F2430" s="353"/>
      <c r="G2430" s="353"/>
    </row>
    <row r="2431" spans="1:7" x14ac:dyDescent="0.35">
      <c r="A2431" s="353" t="s">
        <v>1847</v>
      </c>
      <c r="B2431" s="361">
        <v>45.8</v>
      </c>
      <c r="C2431" s="354"/>
      <c r="D2431" s="354"/>
      <c r="E2431" s="355"/>
      <c r="F2431" s="353"/>
      <c r="G2431" s="353"/>
    </row>
    <row r="2432" spans="1:7" x14ac:dyDescent="0.35">
      <c r="A2432" s="353" t="s">
        <v>1847</v>
      </c>
      <c r="B2432" s="361">
        <v>45.8</v>
      </c>
      <c r="C2432" s="354"/>
      <c r="D2432" s="354"/>
      <c r="E2432" s="355"/>
      <c r="F2432" s="353"/>
      <c r="G2432" s="353"/>
    </row>
    <row r="2433" spans="1:7" x14ac:dyDescent="0.35">
      <c r="A2433" s="353" t="s">
        <v>864</v>
      </c>
      <c r="B2433" s="361">
        <v>46.88</v>
      </c>
      <c r="C2433" s="354"/>
      <c r="D2433" s="354"/>
      <c r="E2433" s="355"/>
      <c r="F2433" s="353"/>
      <c r="G2433" s="353"/>
    </row>
    <row r="2434" spans="1:7" x14ac:dyDescent="0.35">
      <c r="A2434" s="353" t="s">
        <v>1588</v>
      </c>
      <c r="B2434" s="361">
        <v>48.85</v>
      </c>
      <c r="C2434" s="354"/>
      <c r="D2434" s="354"/>
      <c r="E2434" s="355"/>
      <c r="F2434" s="353"/>
      <c r="G2434" s="353"/>
    </row>
    <row r="2435" spans="1:7" x14ac:dyDescent="0.35">
      <c r="A2435" s="353" t="s">
        <v>1588</v>
      </c>
      <c r="B2435" s="361">
        <v>48.85</v>
      </c>
      <c r="C2435" s="354"/>
      <c r="D2435" s="354"/>
      <c r="E2435" s="355"/>
      <c r="F2435" s="353"/>
      <c r="G2435" s="353"/>
    </row>
    <row r="2436" spans="1:7" x14ac:dyDescent="0.35">
      <c r="A2436" s="353" t="s">
        <v>1046</v>
      </c>
      <c r="B2436" s="361">
        <v>47.13</v>
      </c>
      <c r="C2436" s="354"/>
      <c r="D2436" s="354"/>
      <c r="E2436" s="355"/>
      <c r="F2436" s="353"/>
      <c r="G2436" s="353"/>
    </row>
    <row r="2437" spans="1:7" x14ac:dyDescent="0.35">
      <c r="A2437" s="353" t="s">
        <v>1050</v>
      </c>
      <c r="B2437" s="361">
        <v>47.32</v>
      </c>
      <c r="C2437" s="354"/>
      <c r="D2437" s="354"/>
      <c r="E2437" s="355"/>
      <c r="F2437" s="353"/>
      <c r="G2437" s="353"/>
    </row>
    <row r="2438" spans="1:7" x14ac:dyDescent="0.35">
      <c r="A2438" s="353" t="s">
        <v>2360</v>
      </c>
      <c r="B2438" s="361">
        <v>45.8</v>
      </c>
      <c r="C2438" s="354"/>
      <c r="D2438" s="354"/>
      <c r="E2438" s="355"/>
      <c r="F2438" s="353"/>
      <c r="G2438" s="353"/>
    </row>
    <row r="2439" spans="1:7" x14ac:dyDescent="0.35">
      <c r="A2439" s="353" t="s">
        <v>2426</v>
      </c>
      <c r="B2439" s="361">
        <v>0</v>
      </c>
      <c r="C2439" s="354"/>
      <c r="D2439" s="354"/>
      <c r="E2439" s="355"/>
      <c r="F2439" s="353"/>
      <c r="G2439" s="353"/>
    </row>
    <row r="2440" spans="1:7" x14ac:dyDescent="0.35">
      <c r="A2440" s="353" t="s">
        <v>1006</v>
      </c>
      <c r="B2440" s="361">
        <v>48.6</v>
      </c>
      <c r="C2440" s="354"/>
      <c r="D2440" s="354"/>
      <c r="E2440" s="355"/>
      <c r="F2440" s="353"/>
      <c r="G2440" s="353"/>
    </row>
    <row r="2441" spans="1:7" x14ac:dyDescent="0.35">
      <c r="A2441" s="353" t="s">
        <v>662</v>
      </c>
      <c r="B2441" s="361">
        <v>47.06</v>
      </c>
      <c r="C2441" s="354"/>
      <c r="D2441" s="354"/>
      <c r="E2441" s="355"/>
      <c r="F2441" s="353"/>
      <c r="G2441" s="353"/>
    </row>
    <row r="2442" spans="1:7" x14ac:dyDescent="0.35">
      <c r="A2442" s="353" t="s">
        <v>2502</v>
      </c>
      <c r="B2442" s="361">
        <v>47.22</v>
      </c>
      <c r="C2442" s="354"/>
      <c r="D2442" s="354"/>
      <c r="E2442" s="355"/>
      <c r="F2442" s="353"/>
      <c r="G2442" s="353"/>
    </row>
    <row r="2443" spans="1:7" x14ac:dyDescent="0.35">
      <c r="A2443" s="353" t="s">
        <v>666</v>
      </c>
      <c r="B2443" s="361">
        <v>46.05</v>
      </c>
      <c r="C2443" s="354"/>
      <c r="D2443" s="354"/>
      <c r="E2443" s="355"/>
      <c r="F2443" s="353"/>
      <c r="G2443" s="353"/>
    </row>
    <row r="2444" spans="1:7" x14ac:dyDescent="0.35">
      <c r="A2444" s="353" t="s">
        <v>666</v>
      </c>
      <c r="B2444" s="361">
        <v>46.05</v>
      </c>
      <c r="C2444" s="354"/>
      <c r="D2444" s="354"/>
      <c r="E2444" s="355"/>
      <c r="F2444" s="353"/>
      <c r="G2444" s="353"/>
    </row>
    <row r="2445" spans="1:7" x14ac:dyDescent="0.35">
      <c r="A2445" s="353" t="s">
        <v>668</v>
      </c>
      <c r="B2445" s="361">
        <v>47.13</v>
      </c>
      <c r="C2445" s="354"/>
      <c r="D2445" s="354"/>
      <c r="E2445" s="355"/>
      <c r="F2445" s="353"/>
      <c r="G2445" s="353"/>
    </row>
    <row r="2446" spans="1:7" x14ac:dyDescent="0.35">
      <c r="A2446" s="353" t="s">
        <v>668</v>
      </c>
      <c r="B2446" s="361">
        <v>47.13</v>
      </c>
      <c r="C2446" s="354"/>
      <c r="D2446" s="354"/>
      <c r="E2446" s="355"/>
      <c r="F2446" s="353"/>
      <c r="G2446" s="353"/>
    </row>
    <row r="2447" spans="1:7" x14ac:dyDescent="0.35">
      <c r="A2447" s="353" t="s">
        <v>1801</v>
      </c>
      <c r="B2447" s="361">
        <v>47.32</v>
      </c>
      <c r="C2447" s="354"/>
      <c r="D2447" s="354"/>
      <c r="E2447" s="355"/>
      <c r="F2447" s="353"/>
      <c r="G2447" s="353"/>
    </row>
    <row r="2448" spans="1:7" x14ac:dyDescent="0.35">
      <c r="A2448" s="353" t="s">
        <v>1796</v>
      </c>
      <c r="B2448" s="361">
        <v>47.47</v>
      </c>
      <c r="C2448" s="354"/>
      <c r="D2448" s="354"/>
      <c r="E2448" s="355"/>
      <c r="F2448" s="353"/>
      <c r="G2448" s="353"/>
    </row>
    <row r="2449" spans="1:7" x14ac:dyDescent="0.35">
      <c r="A2449" s="353" t="s">
        <v>1796</v>
      </c>
      <c r="B2449" s="361">
        <v>47.48</v>
      </c>
      <c r="C2449" s="354"/>
      <c r="D2449" s="354"/>
      <c r="E2449" s="355"/>
      <c r="F2449" s="353"/>
      <c r="G2449" s="353"/>
    </row>
    <row r="2450" spans="1:7" x14ac:dyDescent="0.35">
      <c r="A2450" s="353" t="s">
        <v>1790</v>
      </c>
      <c r="B2450" s="361">
        <v>47.22</v>
      </c>
      <c r="C2450" s="354"/>
      <c r="D2450" s="354"/>
      <c r="E2450" s="355"/>
      <c r="F2450" s="353"/>
      <c r="G2450" s="353"/>
    </row>
    <row r="2451" spans="1:7" x14ac:dyDescent="0.35">
      <c r="A2451" s="353" t="s">
        <v>1590</v>
      </c>
      <c r="B2451" s="361">
        <v>48.85</v>
      </c>
      <c r="C2451" s="354"/>
      <c r="D2451" s="354"/>
      <c r="E2451" s="355"/>
      <c r="F2451" s="353"/>
      <c r="G2451" s="353"/>
    </row>
    <row r="2452" spans="1:7" x14ac:dyDescent="0.35">
      <c r="A2452" s="353" t="s">
        <v>2503</v>
      </c>
      <c r="B2452" s="361">
        <v>48.6</v>
      </c>
      <c r="C2452" s="354"/>
      <c r="D2452" s="354"/>
      <c r="E2452" s="355"/>
      <c r="F2452" s="353"/>
      <c r="G2452" s="353"/>
    </row>
    <row r="2453" spans="1:7" x14ac:dyDescent="0.35">
      <c r="A2453" s="353" t="s">
        <v>2428</v>
      </c>
      <c r="B2453" s="361">
        <v>0</v>
      </c>
      <c r="C2453" s="354"/>
      <c r="D2453" s="354"/>
      <c r="E2453" s="355"/>
      <c r="F2453" s="353"/>
      <c r="G2453" s="353"/>
    </row>
    <row r="2454" spans="1:7" x14ac:dyDescent="0.35">
      <c r="A2454" s="353" t="s">
        <v>1581</v>
      </c>
      <c r="B2454" s="361">
        <v>46.05</v>
      </c>
      <c r="C2454" s="354"/>
      <c r="D2454" s="354"/>
      <c r="E2454" s="355"/>
      <c r="F2454" s="353"/>
      <c r="G2454" s="353"/>
    </row>
    <row r="2455" spans="1:7" x14ac:dyDescent="0.35">
      <c r="A2455" s="353" t="s">
        <v>1787</v>
      </c>
      <c r="B2455" s="361">
        <v>46.88</v>
      </c>
      <c r="C2455" s="354"/>
      <c r="D2455" s="354"/>
      <c r="E2455" s="355"/>
      <c r="F2455" s="353"/>
      <c r="G2455" s="353"/>
    </row>
    <row r="2456" spans="1:7" x14ac:dyDescent="0.35">
      <c r="A2456" s="353" t="s">
        <v>2361</v>
      </c>
      <c r="B2456" s="361">
        <v>47.22</v>
      </c>
      <c r="C2456" s="354"/>
      <c r="D2456" s="354"/>
      <c r="E2456" s="355"/>
      <c r="F2456" s="353"/>
      <c r="G2456" s="353"/>
    </row>
    <row r="2457" spans="1:7" x14ac:dyDescent="0.35">
      <c r="A2457" s="353" t="s">
        <v>1792</v>
      </c>
      <c r="B2457" s="361">
        <v>48.85</v>
      </c>
      <c r="C2457" s="354"/>
      <c r="D2457" s="354"/>
      <c r="E2457" s="355"/>
      <c r="F2457" s="353"/>
      <c r="G2457" s="353"/>
    </row>
    <row r="2458" spans="1:7" x14ac:dyDescent="0.35">
      <c r="A2458" s="353" t="s">
        <v>624</v>
      </c>
      <c r="B2458" s="361">
        <v>46.88</v>
      </c>
      <c r="C2458" s="354"/>
      <c r="D2458" s="354"/>
      <c r="E2458" s="355"/>
      <c r="F2458" s="353"/>
      <c r="G2458" s="353"/>
    </row>
    <row r="2459" spans="1:7" x14ac:dyDescent="0.35">
      <c r="A2459" s="353" t="s">
        <v>1091</v>
      </c>
      <c r="B2459" s="361">
        <v>46.88</v>
      </c>
      <c r="C2459" s="354"/>
      <c r="D2459" s="354"/>
      <c r="E2459" s="355"/>
      <c r="F2459" s="353"/>
      <c r="G2459" s="353"/>
    </row>
    <row r="2460" spans="1:7" x14ac:dyDescent="0.35">
      <c r="A2460" s="353" t="s">
        <v>2362</v>
      </c>
      <c r="B2460" s="361">
        <v>48.6</v>
      </c>
      <c r="C2460" s="354"/>
      <c r="D2460" s="354"/>
      <c r="E2460" s="355"/>
      <c r="F2460" s="353"/>
      <c r="G2460" s="353"/>
    </row>
    <row r="2461" spans="1:7" x14ac:dyDescent="0.35">
      <c r="A2461" s="353" t="s">
        <v>1085</v>
      </c>
      <c r="B2461" s="361">
        <v>62.14</v>
      </c>
      <c r="C2461" s="354"/>
      <c r="D2461" s="354"/>
      <c r="E2461" s="355"/>
      <c r="F2461" s="353"/>
      <c r="G2461" s="353"/>
    </row>
    <row r="2462" spans="1:7" x14ac:dyDescent="0.35">
      <c r="A2462" s="353" t="s">
        <v>673</v>
      </c>
      <c r="B2462" s="361">
        <v>46.23</v>
      </c>
      <c r="C2462" s="354"/>
      <c r="D2462" s="354"/>
      <c r="E2462" s="355"/>
      <c r="F2462" s="353"/>
      <c r="G2462" s="353"/>
    </row>
    <row r="2463" spans="1:7" x14ac:dyDescent="0.35">
      <c r="A2463" s="353" t="s">
        <v>634</v>
      </c>
      <c r="B2463" s="361">
        <v>47.3</v>
      </c>
      <c r="C2463" s="354"/>
      <c r="D2463" s="354"/>
      <c r="E2463" s="355"/>
      <c r="F2463" s="353"/>
      <c r="G2463" s="353"/>
    </row>
    <row r="2464" spans="1:7" x14ac:dyDescent="0.35">
      <c r="A2464" s="353" t="s">
        <v>1077</v>
      </c>
      <c r="B2464" s="361">
        <v>47.49</v>
      </c>
      <c r="C2464" s="354"/>
      <c r="D2464" s="354"/>
      <c r="E2464" s="355"/>
      <c r="F2464" s="353"/>
      <c r="G2464" s="353"/>
    </row>
    <row r="2465" spans="1:7" x14ac:dyDescent="0.35">
      <c r="A2465" s="353" t="s">
        <v>2363</v>
      </c>
      <c r="B2465" s="361">
        <v>47.3</v>
      </c>
      <c r="C2465" s="354"/>
      <c r="D2465" s="354"/>
      <c r="E2465" s="355"/>
      <c r="F2465" s="353"/>
      <c r="G2465" s="353"/>
    </row>
    <row r="2466" spans="1:7" x14ac:dyDescent="0.35">
      <c r="A2466" s="353" t="s">
        <v>2430</v>
      </c>
      <c r="B2466" s="361">
        <v>0</v>
      </c>
      <c r="C2466" s="354"/>
      <c r="D2466" s="354"/>
      <c r="E2466" s="355"/>
      <c r="F2466" s="353"/>
      <c r="G2466" s="353"/>
    </row>
    <row r="2467" spans="1:7" x14ac:dyDescent="0.35">
      <c r="A2467" s="353" t="s">
        <v>2504</v>
      </c>
      <c r="B2467" s="361">
        <v>49.28</v>
      </c>
      <c r="C2467" s="354"/>
      <c r="D2467" s="354"/>
      <c r="E2467" s="355"/>
      <c r="F2467" s="353"/>
      <c r="G2467" s="353"/>
    </row>
    <row r="2468" spans="1:7" x14ac:dyDescent="0.35">
      <c r="A2468" s="353" t="s">
        <v>671</v>
      </c>
      <c r="B2468" s="361">
        <v>49.28</v>
      </c>
      <c r="C2468" s="354"/>
      <c r="D2468" s="354"/>
      <c r="E2468" s="355"/>
      <c r="F2468" s="353"/>
      <c r="G2468" s="353"/>
    </row>
    <row r="2469" spans="1:7" x14ac:dyDescent="0.35">
      <c r="A2469" s="353" t="s">
        <v>1080</v>
      </c>
      <c r="B2469" s="361">
        <v>47.3</v>
      </c>
      <c r="C2469" s="354"/>
      <c r="D2469" s="354"/>
      <c r="E2469" s="355"/>
      <c r="F2469" s="353"/>
      <c r="G2469" s="353"/>
    </row>
    <row r="2470" spans="1:7" x14ac:dyDescent="0.35">
      <c r="A2470" s="353" t="s">
        <v>1605</v>
      </c>
      <c r="B2470" s="361">
        <v>47.3</v>
      </c>
      <c r="C2470" s="354"/>
      <c r="D2470" s="354"/>
      <c r="E2470" s="355"/>
      <c r="F2470" s="353"/>
      <c r="G2470" s="353"/>
    </row>
    <row r="2471" spans="1:7" x14ac:dyDescent="0.35">
      <c r="A2471" s="353" t="s">
        <v>1596</v>
      </c>
      <c r="B2471" s="361">
        <v>47.65</v>
      </c>
      <c r="C2471" s="354"/>
      <c r="D2471" s="354"/>
      <c r="E2471" s="355"/>
      <c r="F2471" s="353"/>
      <c r="G2471" s="353"/>
    </row>
    <row r="2472" spans="1:7" x14ac:dyDescent="0.35">
      <c r="A2472" s="353" t="s">
        <v>2364</v>
      </c>
      <c r="B2472" s="361">
        <v>47.3</v>
      </c>
      <c r="C2472" s="354"/>
      <c r="D2472" s="354"/>
      <c r="E2472" s="355"/>
      <c r="F2472" s="353"/>
      <c r="G2472" s="353"/>
    </row>
    <row r="2473" spans="1:7" x14ac:dyDescent="0.35">
      <c r="A2473" s="353" t="s">
        <v>1593</v>
      </c>
      <c r="B2473" s="361">
        <v>49.03</v>
      </c>
      <c r="C2473" s="354"/>
      <c r="D2473" s="354"/>
      <c r="E2473" s="355"/>
      <c r="F2473" s="353"/>
      <c r="G2473" s="353"/>
    </row>
    <row r="2474" spans="1:7" x14ac:dyDescent="0.35">
      <c r="A2474" s="353" t="s">
        <v>861</v>
      </c>
      <c r="B2474" s="361">
        <v>49.03</v>
      </c>
      <c r="C2474" s="354"/>
      <c r="D2474" s="354"/>
      <c r="E2474" s="355"/>
      <c r="F2474" s="353"/>
      <c r="G2474" s="353"/>
    </row>
    <row r="2475" spans="1:7" x14ac:dyDescent="0.35">
      <c r="A2475" s="353" t="s">
        <v>1033</v>
      </c>
      <c r="B2475" s="361">
        <v>47.9</v>
      </c>
      <c r="C2475" s="354"/>
      <c r="D2475" s="354"/>
      <c r="E2475" s="355"/>
      <c r="F2475" s="353"/>
      <c r="G2475" s="353"/>
    </row>
    <row r="2476" spans="1:7" x14ac:dyDescent="0.35">
      <c r="A2476" s="353" t="s">
        <v>616</v>
      </c>
      <c r="B2476" s="361">
        <v>47.56</v>
      </c>
      <c r="C2476" s="354"/>
      <c r="D2476" s="354"/>
      <c r="E2476" s="355"/>
      <c r="F2476" s="353"/>
      <c r="G2476" s="353"/>
    </row>
    <row r="2477" spans="1:7" x14ac:dyDescent="0.35">
      <c r="A2477" s="353" t="s">
        <v>2365</v>
      </c>
      <c r="B2477" s="361">
        <v>46.48</v>
      </c>
      <c r="C2477" s="354"/>
      <c r="D2477" s="354"/>
      <c r="E2477" s="355"/>
      <c r="F2477" s="353"/>
      <c r="G2477" s="353"/>
    </row>
    <row r="2478" spans="1:7" x14ac:dyDescent="0.35">
      <c r="A2478" s="353" t="s">
        <v>1586</v>
      </c>
      <c r="B2478" s="361">
        <v>47.74</v>
      </c>
      <c r="C2478" s="354"/>
      <c r="D2478" s="354"/>
      <c r="E2478" s="355"/>
      <c r="F2478" s="353"/>
      <c r="G2478" s="353"/>
    </row>
    <row r="2479" spans="1:7" x14ac:dyDescent="0.35">
      <c r="A2479" s="353" t="s">
        <v>1586</v>
      </c>
      <c r="B2479" s="361">
        <v>47.74</v>
      </c>
      <c r="C2479" s="354"/>
      <c r="D2479" s="354"/>
      <c r="E2479" s="355"/>
      <c r="F2479" s="353"/>
      <c r="G2479" s="353"/>
    </row>
    <row r="2480" spans="1:7" x14ac:dyDescent="0.35">
      <c r="A2480" s="353" t="s">
        <v>1587</v>
      </c>
      <c r="B2480" s="361">
        <v>47.49</v>
      </c>
      <c r="C2480" s="354"/>
      <c r="D2480" s="354"/>
      <c r="E2480" s="355"/>
      <c r="F2480" s="353"/>
      <c r="G2480" s="353"/>
    </row>
    <row r="2481" spans="1:7" x14ac:dyDescent="0.35">
      <c r="A2481" s="353" t="s">
        <v>2366</v>
      </c>
      <c r="B2481" s="361">
        <v>47.3</v>
      </c>
      <c r="C2481" s="354"/>
      <c r="D2481" s="354"/>
      <c r="E2481" s="355"/>
      <c r="F2481" s="353"/>
      <c r="G2481" s="353"/>
    </row>
    <row r="2482" spans="1:7" x14ac:dyDescent="0.35">
      <c r="A2482" s="353" t="s">
        <v>2367</v>
      </c>
      <c r="B2482" s="361">
        <v>49.03</v>
      </c>
      <c r="C2482" s="354"/>
      <c r="D2482" s="354"/>
      <c r="E2482" s="355"/>
      <c r="F2482" s="353"/>
      <c r="G2482" s="353"/>
    </row>
    <row r="2483" spans="1:7" x14ac:dyDescent="0.35">
      <c r="A2483" s="353" t="s">
        <v>950</v>
      </c>
      <c r="B2483" s="361">
        <v>130.6</v>
      </c>
      <c r="C2483" s="354"/>
      <c r="D2483" s="354"/>
      <c r="E2483" s="355"/>
      <c r="F2483" s="353"/>
      <c r="G2483" s="353"/>
    </row>
    <row r="2484" spans="1:7" x14ac:dyDescent="0.35">
      <c r="A2484" s="353" t="s">
        <v>1766</v>
      </c>
      <c r="B2484" s="361">
        <v>130.6</v>
      </c>
      <c r="C2484" s="354"/>
      <c r="D2484" s="354"/>
      <c r="E2484" s="355"/>
      <c r="F2484" s="353"/>
      <c r="G2484" s="353"/>
    </row>
    <row r="2485" spans="1:7" x14ac:dyDescent="0.35">
      <c r="A2485" s="353" t="s">
        <v>2368</v>
      </c>
      <c r="B2485" s="361">
        <v>126.29</v>
      </c>
      <c r="C2485" s="354"/>
      <c r="D2485" s="354"/>
      <c r="E2485" s="355"/>
      <c r="F2485" s="353"/>
      <c r="G2485" s="353"/>
    </row>
    <row r="2486" spans="1:7" x14ac:dyDescent="0.35">
      <c r="A2486" s="353" t="s">
        <v>2465</v>
      </c>
      <c r="B2486" s="361">
        <v>137.5</v>
      </c>
      <c r="C2486" s="354"/>
      <c r="D2486" s="354"/>
      <c r="E2486" s="355"/>
      <c r="F2486" s="353"/>
      <c r="G2486" s="353"/>
    </row>
    <row r="2487" spans="1:7" x14ac:dyDescent="0.35">
      <c r="A2487" s="353" t="s">
        <v>2465</v>
      </c>
      <c r="B2487" s="361">
        <v>137.5</v>
      </c>
      <c r="C2487" s="354"/>
      <c r="D2487" s="354"/>
      <c r="E2487" s="355"/>
      <c r="F2487" s="353"/>
      <c r="G2487" s="353"/>
    </row>
    <row r="2488" spans="1:7" x14ac:dyDescent="0.35">
      <c r="A2488" s="353" t="s">
        <v>1755</v>
      </c>
      <c r="B2488" s="361">
        <v>130.6</v>
      </c>
      <c r="C2488" s="354"/>
      <c r="D2488" s="354"/>
      <c r="E2488" s="355"/>
      <c r="F2488" s="353"/>
      <c r="G2488" s="353"/>
    </row>
    <row r="2489" spans="1:7" x14ac:dyDescent="0.35">
      <c r="A2489" s="353" t="s">
        <v>1101</v>
      </c>
      <c r="B2489" s="361">
        <v>131.51</v>
      </c>
      <c r="C2489" s="354"/>
      <c r="D2489" s="354"/>
      <c r="E2489" s="355"/>
      <c r="F2489" s="353"/>
      <c r="G2489" s="353"/>
    </row>
    <row r="2490" spans="1:7" x14ac:dyDescent="0.35">
      <c r="A2490" s="353" t="s">
        <v>1151</v>
      </c>
      <c r="B2490" s="361">
        <v>132.49</v>
      </c>
      <c r="C2490" s="354"/>
      <c r="D2490" s="354"/>
      <c r="E2490" s="355"/>
      <c r="F2490" s="353"/>
      <c r="G2490" s="353"/>
    </row>
    <row r="2491" spans="1:7" x14ac:dyDescent="0.35">
      <c r="A2491" s="353" t="s">
        <v>1151</v>
      </c>
      <c r="B2491" s="361">
        <v>132.49</v>
      </c>
      <c r="C2491" s="354"/>
      <c r="D2491" s="354"/>
      <c r="E2491" s="355"/>
      <c r="F2491" s="353"/>
      <c r="G2491" s="353"/>
    </row>
    <row r="2492" spans="1:7" x14ac:dyDescent="0.35">
      <c r="A2492" s="353" t="s">
        <v>204</v>
      </c>
      <c r="B2492" s="361">
        <v>126.29</v>
      </c>
      <c r="C2492" s="354"/>
      <c r="D2492" s="354"/>
      <c r="E2492" s="355"/>
      <c r="F2492" s="353"/>
      <c r="G2492" s="353"/>
    </row>
    <row r="2493" spans="1:7" x14ac:dyDescent="0.35">
      <c r="A2493" s="353" t="s">
        <v>204</v>
      </c>
      <c r="B2493" s="361">
        <v>126.29</v>
      </c>
      <c r="C2493" s="354"/>
      <c r="D2493" s="354"/>
      <c r="E2493" s="355"/>
      <c r="F2493" s="353"/>
      <c r="G2493" s="353"/>
    </row>
    <row r="2494" spans="1:7" x14ac:dyDescent="0.35">
      <c r="A2494" s="353" t="s">
        <v>1160</v>
      </c>
      <c r="B2494" s="361">
        <v>130.6</v>
      </c>
      <c r="C2494" s="354"/>
      <c r="D2494" s="354"/>
      <c r="E2494" s="355"/>
      <c r="F2494" s="353"/>
      <c r="G2494" s="353"/>
    </row>
    <row r="2495" spans="1:7" x14ac:dyDescent="0.35">
      <c r="A2495" s="353" t="s">
        <v>1160</v>
      </c>
      <c r="B2495" s="361">
        <v>130.6</v>
      </c>
      <c r="C2495" s="354"/>
      <c r="D2495" s="354"/>
      <c r="E2495" s="355"/>
      <c r="F2495" s="353"/>
      <c r="G2495" s="353"/>
    </row>
    <row r="2496" spans="1:7" x14ac:dyDescent="0.35">
      <c r="A2496" s="353" t="s">
        <v>2369</v>
      </c>
      <c r="B2496" s="361">
        <v>126.29</v>
      </c>
      <c r="C2496" s="354"/>
      <c r="D2496" s="354"/>
      <c r="E2496" s="355"/>
      <c r="F2496" s="353"/>
      <c r="G2496" s="353"/>
    </row>
    <row r="2497" spans="1:7" x14ac:dyDescent="0.35">
      <c r="A2497" s="353" t="s">
        <v>1988</v>
      </c>
      <c r="B2497" s="361">
        <v>137.5</v>
      </c>
      <c r="C2497" s="354"/>
      <c r="D2497" s="354"/>
      <c r="E2497" s="355"/>
      <c r="F2497" s="353"/>
      <c r="G2497" s="353"/>
    </row>
    <row r="2498" spans="1:7" x14ac:dyDescent="0.35">
      <c r="A2498" s="353" t="s">
        <v>1153</v>
      </c>
      <c r="B2498" s="361">
        <v>127.28</v>
      </c>
      <c r="C2498" s="354"/>
      <c r="D2498" s="354"/>
      <c r="E2498" s="355"/>
      <c r="F2498" s="353"/>
      <c r="G2498" s="353"/>
    </row>
    <row r="2499" spans="1:7" x14ac:dyDescent="0.35">
      <c r="A2499" s="353" t="s">
        <v>1153</v>
      </c>
      <c r="B2499" s="361">
        <v>127.28</v>
      </c>
      <c r="C2499" s="354"/>
      <c r="D2499" s="354"/>
      <c r="E2499" s="355"/>
      <c r="F2499" s="353"/>
      <c r="G2499" s="353"/>
    </row>
    <row r="2500" spans="1:7" x14ac:dyDescent="0.35">
      <c r="A2500" s="353" t="s">
        <v>2432</v>
      </c>
      <c r="B2500" s="361">
        <v>99.701899999999895</v>
      </c>
      <c r="C2500" s="354"/>
      <c r="D2500" s="354"/>
      <c r="E2500" s="355"/>
      <c r="F2500" s="353"/>
      <c r="G2500" s="353"/>
    </row>
    <row r="2501" spans="1:7" x14ac:dyDescent="0.35">
      <c r="A2501" s="353" t="s">
        <v>687</v>
      </c>
      <c r="B2501" s="361">
        <v>116.4</v>
      </c>
      <c r="C2501" s="354"/>
      <c r="D2501" s="354"/>
      <c r="E2501" s="355"/>
      <c r="F2501" s="353"/>
      <c r="G2501" s="353"/>
    </row>
    <row r="2502" spans="1:7" x14ac:dyDescent="0.35">
      <c r="A2502" s="353" t="s">
        <v>1850</v>
      </c>
      <c r="B2502" s="361">
        <v>126.29</v>
      </c>
      <c r="C2502" s="354"/>
      <c r="D2502" s="354"/>
      <c r="E2502" s="355"/>
      <c r="F2502" s="353"/>
      <c r="G2502" s="353"/>
    </row>
    <row r="2503" spans="1:7" x14ac:dyDescent="0.35">
      <c r="A2503" s="353" t="s">
        <v>2370</v>
      </c>
      <c r="B2503" s="361">
        <v>130.6</v>
      </c>
      <c r="C2503" s="354"/>
      <c r="D2503" s="354"/>
      <c r="E2503" s="355"/>
      <c r="F2503" s="353"/>
      <c r="G2503" s="353"/>
    </row>
    <row r="2504" spans="1:7" x14ac:dyDescent="0.35">
      <c r="A2504" s="353" t="s">
        <v>1990</v>
      </c>
      <c r="B2504" s="361">
        <v>127.28</v>
      </c>
      <c r="C2504" s="354"/>
      <c r="D2504" s="354"/>
      <c r="E2504" s="355"/>
      <c r="F2504" s="353"/>
      <c r="G2504" s="353"/>
    </row>
    <row r="2505" spans="1:7" x14ac:dyDescent="0.35">
      <c r="A2505" s="353" t="s">
        <v>916</v>
      </c>
      <c r="B2505" s="361">
        <v>130.6</v>
      </c>
      <c r="C2505" s="354"/>
      <c r="D2505" s="354"/>
      <c r="E2505" s="355"/>
      <c r="F2505" s="353"/>
      <c r="G2505" s="353"/>
    </row>
    <row r="2506" spans="1:7" x14ac:dyDescent="0.35">
      <c r="A2506" s="353" t="s">
        <v>1198</v>
      </c>
      <c r="B2506" s="361">
        <v>130.6</v>
      </c>
      <c r="C2506" s="354"/>
      <c r="D2506" s="354"/>
      <c r="E2506" s="355"/>
      <c r="F2506" s="353"/>
      <c r="G2506" s="353"/>
    </row>
    <row r="2507" spans="1:7" x14ac:dyDescent="0.35">
      <c r="A2507" s="353" t="s">
        <v>1198</v>
      </c>
      <c r="B2507" s="361">
        <v>130.6</v>
      </c>
      <c r="C2507" s="354"/>
      <c r="D2507" s="354"/>
      <c r="E2507" s="355"/>
      <c r="F2507" s="353"/>
      <c r="G2507" s="353"/>
    </row>
    <row r="2508" spans="1:7" x14ac:dyDescent="0.35">
      <c r="A2508" s="353" t="s">
        <v>1763</v>
      </c>
      <c r="B2508" s="361">
        <v>137.5</v>
      </c>
      <c r="C2508" s="354"/>
      <c r="D2508" s="354"/>
      <c r="E2508" s="355"/>
      <c r="F2508" s="353"/>
      <c r="G2508" s="353"/>
    </row>
    <row r="2509" spans="1:7" x14ac:dyDescent="0.35">
      <c r="A2509" s="353" t="s">
        <v>1778</v>
      </c>
      <c r="B2509" s="361">
        <v>130.6</v>
      </c>
      <c r="C2509" s="354"/>
      <c r="D2509" s="354"/>
      <c r="E2509" s="355"/>
      <c r="F2509" s="353"/>
      <c r="G2509" s="353"/>
    </row>
    <row r="2510" spans="1:7" x14ac:dyDescent="0.35">
      <c r="A2510" s="353" t="s">
        <v>1768</v>
      </c>
      <c r="B2510" s="361">
        <v>131.35</v>
      </c>
      <c r="C2510" s="354"/>
      <c r="D2510" s="354"/>
      <c r="E2510" s="355"/>
      <c r="F2510" s="353"/>
      <c r="G2510" s="353"/>
    </row>
    <row r="2511" spans="1:7" x14ac:dyDescent="0.35">
      <c r="A2511" s="353" t="s">
        <v>1978</v>
      </c>
      <c r="B2511" s="361">
        <v>138.49</v>
      </c>
      <c r="C2511" s="354"/>
      <c r="D2511" s="354"/>
      <c r="E2511" s="355"/>
      <c r="F2511" s="353"/>
      <c r="G2511" s="353"/>
    </row>
    <row r="2512" spans="1:7" x14ac:dyDescent="0.35">
      <c r="A2512" s="353" t="s">
        <v>1978</v>
      </c>
      <c r="B2512" s="361">
        <v>138.49</v>
      </c>
      <c r="C2512" s="354"/>
      <c r="D2512" s="354"/>
      <c r="E2512" s="355"/>
      <c r="F2512" s="353"/>
      <c r="G2512" s="353"/>
    </row>
    <row r="2513" spans="1:7" x14ac:dyDescent="0.35">
      <c r="A2513" s="353" t="s">
        <v>1759</v>
      </c>
      <c r="B2513" s="361">
        <v>132.49</v>
      </c>
      <c r="C2513" s="354"/>
      <c r="D2513" s="354"/>
      <c r="E2513" s="355"/>
      <c r="F2513" s="353"/>
      <c r="G2513" s="353"/>
    </row>
    <row r="2514" spans="1:7" x14ac:dyDescent="0.35">
      <c r="A2514" s="353" t="s">
        <v>1743</v>
      </c>
      <c r="B2514" s="361">
        <v>131.26</v>
      </c>
      <c r="C2514" s="354"/>
      <c r="D2514" s="354"/>
      <c r="E2514" s="355"/>
      <c r="F2514" s="353"/>
      <c r="G2514" s="353"/>
    </row>
    <row r="2515" spans="1:7" x14ac:dyDescent="0.35">
      <c r="A2515" s="353" t="s">
        <v>692</v>
      </c>
      <c r="B2515" s="361">
        <v>131.26</v>
      </c>
      <c r="C2515" s="354"/>
      <c r="D2515" s="354"/>
      <c r="E2515" s="355"/>
      <c r="F2515" s="353"/>
      <c r="G2515" s="353"/>
    </row>
    <row r="2516" spans="1:7" x14ac:dyDescent="0.35">
      <c r="A2516" s="353" t="s">
        <v>1155</v>
      </c>
      <c r="B2516" s="361">
        <v>127.93</v>
      </c>
      <c r="C2516" s="354"/>
      <c r="D2516" s="354"/>
      <c r="E2516" s="355"/>
      <c r="F2516" s="353"/>
      <c r="G2516" s="353"/>
    </row>
    <row r="2517" spans="1:7" x14ac:dyDescent="0.35">
      <c r="A2517" s="353" t="s">
        <v>700</v>
      </c>
      <c r="B2517" s="361">
        <v>127.93</v>
      </c>
      <c r="C2517" s="354"/>
      <c r="D2517" s="354"/>
      <c r="E2517" s="355"/>
      <c r="F2517" s="353"/>
      <c r="G2517" s="353"/>
    </row>
    <row r="2518" spans="1:7" x14ac:dyDescent="0.35">
      <c r="A2518" s="353" t="s">
        <v>1178</v>
      </c>
      <c r="B2518" s="361">
        <v>139.13999999999999</v>
      </c>
      <c r="C2518" s="354"/>
      <c r="D2518" s="354"/>
      <c r="E2518" s="355"/>
      <c r="F2518" s="353"/>
      <c r="G2518" s="353"/>
    </row>
    <row r="2519" spans="1:7" x14ac:dyDescent="0.35">
      <c r="A2519" s="353" t="s">
        <v>1539</v>
      </c>
      <c r="B2519" s="361">
        <v>131.26</v>
      </c>
      <c r="C2519" s="354"/>
      <c r="D2519" s="354"/>
      <c r="E2519" s="355"/>
      <c r="F2519" s="353"/>
      <c r="G2519" s="353"/>
    </row>
    <row r="2520" spans="1:7" x14ac:dyDescent="0.35">
      <c r="A2520" s="353" t="s">
        <v>1839</v>
      </c>
      <c r="B2520" s="361">
        <v>131.26</v>
      </c>
      <c r="C2520" s="354"/>
      <c r="D2520" s="354"/>
      <c r="E2520" s="355"/>
      <c r="F2520" s="353"/>
      <c r="G2520" s="353"/>
    </row>
    <row r="2521" spans="1:7" x14ac:dyDescent="0.35">
      <c r="A2521" s="353" t="s">
        <v>2434</v>
      </c>
      <c r="B2521" s="361">
        <v>0</v>
      </c>
      <c r="C2521" s="354"/>
      <c r="D2521" s="354"/>
      <c r="E2521" s="355"/>
      <c r="F2521" s="353"/>
      <c r="G2521" s="353"/>
    </row>
    <row r="2522" spans="1:7" x14ac:dyDescent="0.35">
      <c r="A2522" s="353" t="s">
        <v>1744</v>
      </c>
      <c r="B2522" s="361">
        <v>138.16</v>
      </c>
      <c r="C2522" s="354"/>
      <c r="D2522" s="354"/>
      <c r="E2522" s="355"/>
      <c r="F2522" s="353"/>
      <c r="G2522" s="353"/>
    </row>
    <row r="2523" spans="1:7" x14ac:dyDescent="0.35">
      <c r="A2523" s="353" t="s">
        <v>1745</v>
      </c>
      <c r="B2523" s="361">
        <v>138.16</v>
      </c>
      <c r="C2523" s="354"/>
      <c r="D2523" s="354"/>
      <c r="E2523" s="355"/>
      <c r="F2523" s="353"/>
      <c r="G2523" s="353"/>
    </row>
    <row r="2524" spans="1:7" x14ac:dyDescent="0.35">
      <c r="A2524" s="353" t="s">
        <v>1156</v>
      </c>
      <c r="B2524" s="361">
        <v>127.93</v>
      </c>
      <c r="C2524" s="354"/>
      <c r="D2524" s="354"/>
      <c r="E2524" s="355"/>
      <c r="F2524" s="353"/>
      <c r="G2524" s="353"/>
    </row>
    <row r="2525" spans="1:7" x14ac:dyDescent="0.35">
      <c r="A2525" s="353" t="s">
        <v>1156</v>
      </c>
      <c r="B2525" s="361">
        <v>127.93</v>
      </c>
      <c r="C2525" s="354"/>
      <c r="D2525" s="354"/>
      <c r="E2525" s="355"/>
      <c r="F2525" s="353"/>
      <c r="G2525" s="353"/>
    </row>
    <row r="2526" spans="1:7" x14ac:dyDescent="0.35">
      <c r="A2526" s="353" t="s">
        <v>2505</v>
      </c>
      <c r="B2526" s="361">
        <v>132.24</v>
      </c>
      <c r="C2526" s="354"/>
      <c r="D2526" s="354"/>
      <c r="E2526" s="355"/>
      <c r="F2526" s="353"/>
      <c r="G2526" s="353"/>
    </row>
    <row r="2527" spans="1:7" x14ac:dyDescent="0.35">
      <c r="A2527" s="353" t="s">
        <v>991</v>
      </c>
      <c r="B2527" s="361">
        <v>132.24</v>
      </c>
      <c r="C2527" s="354"/>
      <c r="D2527" s="354"/>
      <c r="E2527" s="355"/>
      <c r="F2527" s="353"/>
      <c r="G2527" s="353"/>
    </row>
    <row r="2528" spans="1:7" x14ac:dyDescent="0.35">
      <c r="A2528" s="353" t="s">
        <v>1816</v>
      </c>
      <c r="B2528" s="361">
        <v>132.24</v>
      </c>
      <c r="C2528" s="354"/>
      <c r="D2528" s="354"/>
      <c r="E2528" s="355"/>
      <c r="F2528" s="353"/>
      <c r="G2528" s="353"/>
    </row>
    <row r="2529" spans="1:7" x14ac:dyDescent="0.35">
      <c r="A2529" s="353" t="s">
        <v>1780</v>
      </c>
      <c r="B2529" s="361">
        <v>133.15</v>
      </c>
      <c r="C2529" s="354"/>
      <c r="D2529" s="354"/>
      <c r="E2529" s="355"/>
      <c r="F2529" s="353"/>
      <c r="G2529" s="353"/>
    </row>
    <row r="2530" spans="1:7" x14ac:dyDescent="0.35">
      <c r="A2530" s="353" t="s">
        <v>1780</v>
      </c>
      <c r="B2530" s="361">
        <v>133.15</v>
      </c>
      <c r="C2530" s="354"/>
      <c r="D2530" s="354"/>
      <c r="E2530" s="355"/>
      <c r="F2530" s="353"/>
      <c r="G2530" s="353"/>
    </row>
    <row r="2531" spans="1:7" x14ac:dyDescent="0.35">
      <c r="A2531" s="353" t="s">
        <v>1780</v>
      </c>
      <c r="B2531" s="361">
        <v>133.15</v>
      </c>
      <c r="C2531" s="354"/>
      <c r="D2531" s="354"/>
      <c r="E2531" s="355"/>
      <c r="F2531" s="353"/>
      <c r="G2531" s="353"/>
    </row>
    <row r="2532" spans="1:7" x14ac:dyDescent="0.35">
      <c r="A2532" s="353" t="s">
        <v>912</v>
      </c>
      <c r="B2532" s="361">
        <v>126.95</v>
      </c>
      <c r="C2532" s="354"/>
      <c r="D2532" s="354"/>
      <c r="E2532" s="355"/>
      <c r="F2532" s="353"/>
      <c r="G2532" s="353"/>
    </row>
    <row r="2533" spans="1:7" x14ac:dyDescent="0.35">
      <c r="A2533" s="353" t="s">
        <v>912</v>
      </c>
      <c r="B2533" s="361">
        <v>126.95</v>
      </c>
      <c r="C2533" s="354"/>
      <c r="D2533" s="354"/>
      <c r="E2533" s="355"/>
      <c r="F2533" s="353"/>
      <c r="G2533" s="353"/>
    </row>
    <row r="2534" spans="1:7" x14ac:dyDescent="0.35">
      <c r="A2534" s="353" t="s">
        <v>912</v>
      </c>
      <c r="B2534" s="361">
        <v>126.95</v>
      </c>
      <c r="C2534" s="354"/>
      <c r="D2534" s="354"/>
      <c r="E2534" s="355"/>
      <c r="F2534" s="353"/>
      <c r="G2534" s="353"/>
    </row>
    <row r="2535" spans="1:7" x14ac:dyDescent="0.35">
      <c r="A2535" s="353" t="s">
        <v>1992</v>
      </c>
      <c r="B2535" s="361">
        <v>132.16</v>
      </c>
      <c r="C2535" s="354"/>
      <c r="D2535" s="354"/>
      <c r="E2535" s="355"/>
      <c r="F2535" s="353"/>
      <c r="G2535" s="353"/>
    </row>
    <row r="2536" spans="1:7" x14ac:dyDescent="0.35">
      <c r="A2536" s="353" t="s">
        <v>696</v>
      </c>
      <c r="B2536" s="361">
        <v>116.36</v>
      </c>
      <c r="C2536" s="354"/>
      <c r="D2536" s="354"/>
      <c r="E2536" s="355"/>
      <c r="F2536" s="353"/>
      <c r="G2536" s="353"/>
    </row>
    <row r="2537" spans="1:7" x14ac:dyDescent="0.35">
      <c r="A2537" s="353" t="s">
        <v>1849</v>
      </c>
      <c r="B2537" s="361">
        <v>126.95</v>
      </c>
      <c r="C2537" s="354"/>
      <c r="D2537" s="354"/>
      <c r="E2537" s="355"/>
      <c r="F2537" s="353"/>
      <c r="G2537" s="353"/>
    </row>
    <row r="2538" spans="1:7" x14ac:dyDescent="0.35">
      <c r="A2538" s="353" t="s">
        <v>1849</v>
      </c>
      <c r="B2538" s="361">
        <v>126.95</v>
      </c>
      <c r="C2538" s="354"/>
      <c r="D2538" s="354"/>
      <c r="E2538" s="355"/>
      <c r="F2538" s="353"/>
      <c r="G2538" s="353"/>
    </row>
    <row r="2539" spans="1:7" x14ac:dyDescent="0.35">
      <c r="A2539" s="353" t="s">
        <v>1849</v>
      </c>
      <c r="B2539" s="361">
        <v>126.95</v>
      </c>
      <c r="C2539" s="354"/>
      <c r="D2539" s="354"/>
      <c r="E2539" s="355"/>
      <c r="F2539" s="353"/>
      <c r="G2539" s="353"/>
    </row>
    <row r="2540" spans="1:7" x14ac:dyDescent="0.35">
      <c r="A2540" s="353" t="s">
        <v>925</v>
      </c>
      <c r="B2540" s="361">
        <v>131.26</v>
      </c>
      <c r="C2540" s="354"/>
      <c r="D2540" s="354"/>
      <c r="E2540" s="355"/>
      <c r="F2540" s="353"/>
      <c r="G2540" s="353"/>
    </row>
    <row r="2541" spans="1:7" x14ac:dyDescent="0.35">
      <c r="A2541" s="353" t="s">
        <v>911</v>
      </c>
      <c r="B2541" s="361">
        <v>131.26</v>
      </c>
      <c r="C2541" s="354"/>
      <c r="D2541" s="354"/>
      <c r="E2541" s="355"/>
      <c r="F2541" s="353"/>
      <c r="G2541" s="353"/>
    </row>
    <row r="2542" spans="1:7" x14ac:dyDescent="0.35">
      <c r="A2542" s="353" t="s">
        <v>922</v>
      </c>
      <c r="B2542" s="361">
        <v>132.16</v>
      </c>
      <c r="C2542" s="354"/>
      <c r="D2542" s="354"/>
      <c r="E2542" s="355"/>
      <c r="F2542" s="353"/>
      <c r="G2542" s="353"/>
    </row>
    <row r="2543" spans="1:7" x14ac:dyDescent="0.35">
      <c r="A2543" s="353" t="s">
        <v>1976</v>
      </c>
      <c r="B2543" s="361">
        <v>127.93</v>
      </c>
      <c r="C2543" s="354"/>
      <c r="D2543" s="354"/>
      <c r="E2543" s="355"/>
      <c r="F2543" s="353"/>
      <c r="G2543" s="353"/>
    </row>
    <row r="2544" spans="1:7" x14ac:dyDescent="0.35">
      <c r="A2544" s="353" t="s">
        <v>2371</v>
      </c>
      <c r="B2544" s="361">
        <v>139.13999999999999</v>
      </c>
      <c r="C2544" s="354"/>
      <c r="D2544" s="354"/>
      <c r="E2544" s="355"/>
      <c r="F2544" s="353"/>
      <c r="G2544" s="353"/>
    </row>
    <row r="2545" spans="1:7" x14ac:dyDescent="0.35">
      <c r="A2545" s="353" t="s">
        <v>2371</v>
      </c>
      <c r="B2545" s="361">
        <v>139.13999999999999</v>
      </c>
      <c r="C2545" s="354"/>
      <c r="D2545" s="354"/>
      <c r="E2545" s="355"/>
      <c r="F2545" s="353"/>
      <c r="G2545" s="353"/>
    </row>
    <row r="2546" spans="1:7" x14ac:dyDescent="0.35">
      <c r="A2546" s="353" t="s">
        <v>2371</v>
      </c>
      <c r="B2546" s="361">
        <v>139.13999999999999</v>
      </c>
      <c r="C2546" s="354"/>
      <c r="D2546" s="354"/>
      <c r="E2546" s="355"/>
      <c r="F2546" s="353"/>
      <c r="G2546" s="353"/>
    </row>
    <row r="2547" spans="1:7" x14ac:dyDescent="0.35">
      <c r="A2547" s="353" t="s">
        <v>2371</v>
      </c>
      <c r="B2547" s="361">
        <v>139.13999999999999</v>
      </c>
      <c r="C2547" s="354"/>
      <c r="D2547" s="354"/>
      <c r="E2547" s="355"/>
      <c r="F2547" s="353"/>
      <c r="G2547" s="353"/>
    </row>
    <row r="2548" spans="1:7" x14ac:dyDescent="0.35">
      <c r="A2548" s="353" t="s">
        <v>1979</v>
      </c>
      <c r="B2548" s="361">
        <v>139.13999999999999</v>
      </c>
      <c r="C2548" s="354"/>
      <c r="D2548" s="354"/>
      <c r="E2548" s="355"/>
      <c r="F2548" s="353"/>
      <c r="G2548" s="353"/>
    </row>
    <row r="2549" spans="1:7" x14ac:dyDescent="0.35">
      <c r="A2549" s="353" t="s">
        <v>1979</v>
      </c>
      <c r="B2549" s="361">
        <v>139.13999999999999</v>
      </c>
      <c r="C2549" s="354"/>
      <c r="D2549" s="354"/>
      <c r="E2549" s="355"/>
      <c r="F2549" s="353"/>
      <c r="G2549" s="353"/>
    </row>
    <row r="2550" spans="1:7" x14ac:dyDescent="0.35">
      <c r="A2550" s="353" t="s">
        <v>2435</v>
      </c>
      <c r="B2550" s="361">
        <v>0</v>
      </c>
      <c r="C2550" s="354"/>
      <c r="D2550" s="354"/>
      <c r="E2550" s="355"/>
      <c r="F2550" s="353"/>
      <c r="G2550" s="353"/>
    </row>
    <row r="2551" spans="1:7" x14ac:dyDescent="0.35">
      <c r="A2551" s="353" t="s">
        <v>1121</v>
      </c>
      <c r="B2551" s="361">
        <v>132</v>
      </c>
      <c r="C2551" s="354"/>
      <c r="D2551" s="354"/>
      <c r="E2551" s="355"/>
      <c r="F2551" s="353"/>
      <c r="G2551" s="353"/>
    </row>
    <row r="2552" spans="1:7" x14ac:dyDescent="0.35">
      <c r="A2552" s="353" t="s">
        <v>1770</v>
      </c>
      <c r="B2552" s="361">
        <v>131.26</v>
      </c>
      <c r="C2552" s="354"/>
      <c r="D2552" s="354"/>
      <c r="E2552" s="355"/>
      <c r="F2552" s="353"/>
      <c r="G2552" s="353"/>
    </row>
    <row r="2553" spans="1:7" x14ac:dyDescent="0.35">
      <c r="A2553" s="353" t="s">
        <v>1746</v>
      </c>
      <c r="B2553" s="361">
        <v>131.26</v>
      </c>
      <c r="C2553" s="354"/>
      <c r="D2553" s="354"/>
      <c r="E2553" s="355"/>
      <c r="F2553" s="353"/>
      <c r="G2553" s="353"/>
    </row>
    <row r="2554" spans="1:7" x14ac:dyDescent="0.35">
      <c r="A2554" s="353" t="s">
        <v>1746</v>
      </c>
      <c r="B2554" s="361">
        <v>131.26</v>
      </c>
      <c r="C2554" s="354"/>
      <c r="D2554" s="354"/>
      <c r="E2554" s="355"/>
      <c r="F2554" s="353"/>
      <c r="G2554" s="353"/>
    </row>
    <row r="2555" spans="1:7" x14ac:dyDescent="0.35">
      <c r="A2555" s="353" t="s">
        <v>1756</v>
      </c>
      <c r="B2555" s="361">
        <v>132</v>
      </c>
      <c r="C2555" s="354"/>
      <c r="D2555" s="354"/>
      <c r="E2555" s="355"/>
      <c r="F2555" s="353"/>
      <c r="G2555" s="353"/>
    </row>
    <row r="2556" spans="1:7" x14ac:dyDescent="0.35">
      <c r="A2556" s="353" t="s">
        <v>120</v>
      </c>
      <c r="B2556" s="361">
        <v>116.36</v>
      </c>
      <c r="C2556" s="354"/>
      <c r="D2556" s="354"/>
      <c r="E2556" s="355"/>
      <c r="F2556" s="353"/>
      <c r="G2556" s="353"/>
    </row>
    <row r="2557" spans="1:7" x14ac:dyDescent="0.35">
      <c r="A2557" s="353" t="s">
        <v>1164</v>
      </c>
      <c r="B2557" s="361">
        <v>127.93</v>
      </c>
      <c r="C2557" s="354"/>
      <c r="D2557" s="354"/>
      <c r="E2557" s="355"/>
      <c r="F2557" s="353"/>
      <c r="G2557" s="353"/>
    </row>
    <row r="2558" spans="1:7" x14ac:dyDescent="0.35">
      <c r="A2558" s="353" t="s">
        <v>1164</v>
      </c>
      <c r="B2558" s="361">
        <v>127.93</v>
      </c>
      <c r="C2558" s="354"/>
      <c r="D2558" s="354"/>
      <c r="E2558" s="355"/>
      <c r="F2558" s="353"/>
      <c r="G2558" s="353"/>
    </row>
    <row r="2559" spans="1:7" x14ac:dyDescent="0.35">
      <c r="A2559" s="353" t="s">
        <v>2437</v>
      </c>
      <c r="B2559" s="361">
        <v>0</v>
      </c>
      <c r="C2559" s="354"/>
      <c r="D2559" s="354"/>
      <c r="E2559" s="355"/>
      <c r="F2559" s="353"/>
      <c r="G2559" s="353"/>
    </row>
    <row r="2560" spans="1:7" x14ac:dyDescent="0.35">
      <c r="A2560" s="353" t="s">
        <v>1772</v>
      </c>
      <c r="B2560" s="361">
        <v>139.13999999999999</v>
      </c>
      <c r="C2560" s="354"/>
      <c r="D2560" s="354"/>
      <c r="E2560" s="355"/>
      <c r="F2560" s="353"/>
      <c r="G2560" s="353"/>
    </row>
    <row r="2561" spans="1:7" x14ac:dyDescent="0.35">
      <c r="A2561" s="353" t="s">
        <v>1147</v>
      </c>
      <c r="B2561" s="361">
        <v>133.15</v>
      </c>
      <c r="C2561" s="354"/>
      <c r="D2561" s="354"/>
      <c r="E2561" s="355"/>
      <c r="F2561" s="353"/>
      <c r="G2561" s="353"/>
    </row>
    <row r="2562" spans="1:7" x14ac:dyDescent="0.35">
      <c r="A2562" s="353" t="s">
        <v>1099</v>
      </c>
      <c r="B2562" s="361">
        <v>131.26</v>
      </c>
      <c r="C2562" s="354"/>
      <c r="D2562" s="354"/>
      <c r="E2562" s="355"/>
      <c r="F2562" s="353"/>
      <c r="G2562" s="353"/>
    </row>
    <row r="2563" spans="1:7" x14ac:dyDescent="0.35">
      <c r="A2563" s="353" t="s">
        <v>941</v>
      </c>
      <c r="B2563" s="361">
        <v>132.16</v>
      </c>
      <c r="C2563" s="354"/>
      <c r="D2563" s="354"/>
      <c r="E2563" s="355"/>
      <c r="F2563" s="353"/>
      <c r="G2563" s="353"/>
    </row>
    <row r="2564" spans="1:7" x14ac:dyDescent="0.35">
      <c r="A2564" s="353" t="s">
        <v>2506</v>
      </c>
      <c r="B2564" s="361">
        <v>131.26</v>
      </c>
      <c r="C2564" s="354"/>
      <c r="D2564" s="354"/>
      <c r="E2564" s="355"/>
      <c r="F2564" s="353"/>
      <c r="G2564" s="353"/>
    </row>
    <row r="2565" spans="1:7" x14ac:dyDescent="0.35">
      <c r="A2565" s="353" t="s">
        <v>1825</v>
      </c>
      <c r="B2565" s="361">
        <v>131.26</v>
      </c>
      <c r="C2565" s="354"/>
      <c r="D2565" s="354"/>
      <c r="E2565" s="355"/>
      <c r="F2565" s="353"/>
      <c r="G2565" s="353"/>
    </row>
    <row r="2566" spans="1:7" x14ac:dyDescent="0.35">
      <c r="A2566" s="353" t="s">
        <v>702</v>
      </c>
      <c r="B2566" s="361">
        <v>132</v>
      </c>
      <c r="C2566" s="354"/>
      <c r="D2566" s="354"/>
      <c r="E2566" s="355"/>
      <c r="F2566" s="353"/>
      <c r="G2566" s="353"/>
    </row>
    <row r="2567" spans="1:7" x14ac:dyDescent="0.35">
      <c r="A2567" s="353" t="s">
        <v>1123</v>
      </c>
      <c r="B2567" s="361">
        <v>126.95</v>
      </c>
      <c r="C2567" s="354"/>
      <c r="D2567" s="354"/>
      <c r="E2567" s="355"/>
      <c r="F2567" s="353"/>
      <c r="G2567" s="353"/>
    </row>
    <row r="2568" spans="1:7" x14ac:dyDescent="0.35">
      <c r="A2568" s="353" t="s">
        <v>1653</v>
      </c>
      <c r="B2568" s="361">
        <v>131.26</v>
      </c>
      <c r="C2568" s="354"/>
      <c r="D2568" s="354"/>
      <c r="E2568" s="355"/>
      <c r="F2568" s="353"/>
      <c r="G2568" s="353"/>
    </row>
    <row r="2569" spans="1:7" x14ac:dyDescent="0.35">
      <c r="A2569" s="353" t="s">
        <v>1754</v>
      </c>
      <c r="B2569" s="361">
        <v>132</v>
      </c>
      <c r="C2569" s="354"/>
      <c r="D2569" s="354"/>
      <c r="E2569" s="355"/>
      <c r="F2569" s="353"/>
      <c r="G2569" s="353"/>
    </row>
    <row r="2570" spans="1:7" x14ac:dyDescent="0.35">
      <c r="A2570" s="353" t="s">
        <v>1202</v>
      </c>
      <c r="B2570" s="361">
        <v>127.93</v>
      </c>
      <c r="C2570" s="354"/>
      <c r="D2570" s="354"/>
      <c r="E2570" s="355"/>
      <c r="F2570" s="353"/>
      <c r="G2570" s="353"/>
    </row>
    <row r="2571" spans="1:7" x14ac:dyDescent="0.35">
      <c r="A2571" s="353" t="s">
        <v>2507</v>
      </c>
      <c r="B2571" s="361">
        <v>132.24</v>
      </c>
      <c r="C2571" s="354"/>
      <c r="D2571" s="354"/>
      <c r="E2571" s="355"/>
      <c r="F2571" s="353"/>
      <c r="G2571" s="353"/>
    </row>
    <row r="2572" spans="1:7" x14ac:dyDescent="0.35">
      <c r="A2572" s="353" t="s">
        <v>1747</v>
      </c>
      <c r="B2572" s="361">
        <v>131.26</v>
      </c>
      <c r="C2572" s="354"/>
      <c r="D2572" s="354"/>
      <c r="E2572" s="355"/>
      <c r="F2572" s="353"/>
      <c r="G2572" s="353"/>
    </row>
    <row r="2573" spans="1:7" x14ac:dyDescent="0.35">
      <c r="A2573" s="353" t="s">
        <v>1986</v>
      </c>
      <c r="B2573" s="361">
        <v>131.26</v>
      </c>
      <c r="C2573" s="354"/>
      <c r="D2573" s="354"/>
      <c r="E2573" s="355"/>
      <c r="F2573" s="353"/>
      <c r="G2573" s="353"/>
    </row>
    <row r="2574" spans="1:7" x14ac:dyDescent="0.35">
      <c r="A2574" s="353" t="s">
        <v>1749</v>
      </c>
      <c r="B2574" s="361">
        <v>138.16</v>
      </c>
      <c r="C2574" s="354"/>
      <c r="D2574" s="354"/>
      <c r="E2574" s="355"/>
      <c r="F2574" s="353"/>
      <c r="G2574" s="353"/>
    </row>
    <row r="2575" spans="1:7" x14ac:dyDescent="0.35">
      <c r="A2575" s="353" t="s">
        <v>1818</v>
      </c>
      <c r="B2575" s="361">
        <v>132</v>
      </c>
      <c r="C2575" s="354"/>
      <c r="D2575" s="354"/>
      <c r="E2575" s="355"/>
      <c r="F2575" s="353"/>
      <c r="G2575" s="353"/>
    </row>
    <row r="2576" spans="1:7" x14ac:dyDescent="0.35">
      <c r="A2576" s="353" t="s">
        <v>2439</v>
      </c>
      <c r="B2576" s="361">
        <v>0</v>
      </c>
      <c r="C2576" s="354"/>
      <c r="D2576" s="354"/>
      <c r="E2576" s="355"/>
      <c r="F2576" s="353"/>
      <c r="G2576" s="353"/>
    </row>
    <row r="2577" spans="1:7" x14ac:dyDescent="0.35">
      <c r="A2577" s="353" t="s">
        <v>1774</v>
      </c>
      <c r="B2577" s="361">
        <v>131.26</v>
      </c>
      <c r="C2577" s="354"/>
      <c r="D2577" s="354"/>
      <c r="E2577" s="355"/>
      <c r="F2577" s="353"/>
      <c r="G2577" s="353"/>
    </row>
    <row r="2578" spans="1:7" x14ac:dyDescent="0.35">
      <c r="A2578" s="353" t="s">
        <v>1169</v>
      </c>
      <c r="B2578" s="361">
        <v>131.26</v>
      </c>
      <c r="C2578" s="354"/>
      <c r="D2578" s="354"/>
      <c r="E2578" s="355"/>
      <c r="F2578" s="353"/>
      <c r="G2578" s="353"/>
    </row>
    <row r="2579" spans="1:7" x14ac:dyDescent="0.35">
      <c r="A2579" s="353" t="s">
        <v>1152</v>
      </c>
      <c r="B2579" s="361">
        <v>138.16</v>
      </c>
      <c r="C2579" s="354"/>
      <c r="D2579" s="354"/>
      <c r="E2579" s="355"/>
      <c r="F2579" s="353"/>
      <c r="G2579" s="353"/>
    </row>
    <row r="2580" spans="1:7" x14ac:dyDescent="0.35">
      <c r="A2580" s="353" t="s">
        <v>1108</v>
      </c>
      <c r="B2580" s="361">
        <v>170.74</v>
      </c>
      <c r="C2580" s="354"/>
      <c r="D2580" s="354"/>
      <c r="E2580" s="355"/>
      <c r="F2580" s="353"/>
      <c r="G2580" s="353"/>
    </row>
    <row r="2581" spans="1:7" x14ac:dyDescent="0.35">
      <c r="A2581" s="353" t="s">
        <v>1103</v>
      </c>
      <c r="B2581" s="361">
        <v>131.26</v>
      </c>
      <c r="C2581" s="354"/>
      <c r="D2581" s="354"/>
      <c r="E2581" s="355"/>
      <c r="F2581" s="353"/>
      <c r="G2581" s="353"/>
    </row>
    <row r="2582" spans="1:7" x14ac:dyDescent="0.35">
      <c r="A2582" s="353" t="s">
        <v>689</v>
      </c>
      <c r="B2582" s="361">
        <v>126.95</v>
      </c>
      <c r="C2582" s="354"/>
      <c r="D2582" s="354"/>
      <c r="E2582" s="355"/>
      <c r="F2582" s="353"/>
      <c r="G2582" s="353"/>
    </row>
    <row r="2583" spans="1:7" x14ac:dyDescent="0.35">
      <c r="A2583" s="353" t="s">
        <v>2372</v>
      </c>
      <c r="B2583" s="361">
        <v>131.26</v>
      </c>
      <c r="C2583" s="354"/>
      <c r="D2583" s="354"/>
      <c r="E2583" s="355"/>
      <c r="F2583" s="353"/>
      <c r="G2583" s="353"/>
    </row>
    <row r="2584" spans="1:7" x14ac:dyDescent="0.35">
      <c r="A2584" s="353" t="s">
        <v>1827</v>
      </c>
      <c r="B2584" s="361">
        <v>131.26</v>
      </c>
      <c r="C2584" s="354"/>
      <c r="D2584" s="354"/>
      <c r="E2584" s="355"/>
      <c r="F2584" s="353"/>
      <c r="G2584" s="353"/>
    </row>
    <row r="2585" spans="1:7" x14ac:dyDescent="0.35">
      <c r="A2585" s="353" t="s">
        <v>1758</v>
      </c>
      <c r="B2585" s="361">
        <v>132</v>
      </c>
      <c r="C2585" s="354"/>
      <c r="D2585" s="354"/>
      <c r="E2585" s="355"/>
      <c r="F2585" s="353"/>
      <c r="G2585" s="353"/>
    </row>
    <row r="2586" spans="1:7" x14ac:dyDescent="0.35">
      <c r="A2586" s="353" t="s">
        <v>1758</v>
      </c>
      <c r="B2586" s="361">
        <v>132</v>
      </c>
      <c r="C2586" s="354"/>
      <c r="D2586" s="354"/>
      <c r="E2586" s="355"/>
      <c r="F2586" s="353"/>
      <c r="G2586" s="353"/>
    </row>
    <row r="2587" spans="1:7" x14ac:dyDescent="0.35">
      <c r="A2587" s="353" t="s">
        <v>277</v>
      </c>
      <c r="B2587" s="361">
        <v>138.16</v>
      </c>
      <c r="C2587" s="354"/>
      <c r="D2587" s="354"/>
      <c r="E2587" s="355"/>
      <c r="F2587" s="353"/>
      <c r="G2587" s="353"/>
    </row>
    <row r="2588" spans="1:7" x14ac:dyDescent="0.35">
      <c r="A2588" s="353" t="s">
        <v>2373</v>
      </c>
      <c r="B2588" s="361">
        <v>132.24</v>
      </c>
      <c r="C2588" s="354"/>
      <c r="D2588" s="354"/>
      <c r="E2588" s="355"/>
      <c r="F2588" s="353"/>
      <c r="G2588" s="353"/>
    </row>
    <row r="2589" spans="1:7" x14ac:dyDescent="0.35">
      <c r="A2589" s="353" t="s">
        <v>1805</v>
      </c>
      <c r="B2589" s="361">
        <v>139.13999999999999</v>
      </c>
      <c r="C2589" s="354"/>
      <c r="D2589" s="354"/>
      <c r="E2589" s="355"/>
      <c r="F2589" s="353"/>
      <c r="G2589" s="353"/>
    </row>
    <row r="2590" spans="1:7" x14ac:dyDescent="0.35">
      <c r="A2590" s="353" t="s">
        <v>1167</v>
      </c>
      <c r="B2590" s="361">
        <v>139.13999999999999</v>
      </c>
      <c r="C2590" s="354"/>
      <c r="D2590" s="354"/>
      <c r="E2590" s="355"/>
      <c r="F2590" s="353"/>
      <c r="G2590" s="353"/>
    </row>
    <row r="2591" spans="1:7" x14ac:dyDescent="0.35">
      <c r="A2591" s="353" t="s">
        <v>1162</v>
      </c>
      <c r="B2591" s="361">
        <v>133.15</v>
      </c>
      <c r="C2591" s="354"/>
      <c r="D2591" s="354"/>
      <c r="E2591" s="355"/>
      <c r="F2591" s="353"/>
      <c r="G2591" s="353"/>
    </row>
    <row r="2592" spans="1:7" x14ac:dyDescent="0.35">
      <c r="A2592" s="353" t="s">
        <v>1210</v>
      </c>
      <c r="B2592" s="361">
        <v>131.26</v>
      </c>
      <c r="C2592" s="354"/>
      <c r="D2592" s="354"/>
      <c r="E2592" s="355"/>
      <c r="F2592" s="353"/>
      <c r="G2592" s="353"/>
    </row>
    <row r="2593" spans="1:7" x14ac:dyDescent="0.35">
      <c r="A2593" s="353" t="s">
        <v>1176</v>
      </c>
      <c r="B2593" s="361">
        <v>131.26</v>
      </c>
      <c r="C2593" s="354"/>
      <c r="D2593" s="354"/>
      <c r="E2593" s="355"/>
      <c r="F2593" s="353"/>
      <c r="G2593" s="353"/>
    </row>
    <row r="2594" spans="1:7" x14ac:dyDescent="0.35">
      <c r="A2594" s="353" t="s">
        <v>1176</v>
      </c>
      <c r="B2594" s="361">
        <v>131.26</v>
      </c>
      <c r="C2594" s="354"/>
      <c r="D2594" s="354"/>
      <c r="E2594" s="355"/>
      <c r="F2594" s="353"/>
      <c r="G2594" s="353"/>
    </row>
    <row r="2595" spans="1:7" x14ac:dyDescent="0.35">
      <c r="A2595" s="353" t="s">
        <v>1221</v>
      </c>
      <c r="B2595" s="361">
        <v>138.16</v>
      </c>
      <c r="C2595" s="354"/>
      <c r="D2595" s="354"/>
      <c r="E2595" s="355"/>
      <c r="F2595" s="353"/>
      <c r="G2595" s="353"/>
    </row>
    <row r="2596" spans="1:7" x14ac:dyDescent="0.35">
      <c r="A2596" s="353" t="s">
        <v>1750</v>
      </c>
      <c r="B2596" s="361">
        <v>132</v>
      </c>
      <c r="C2596" s="354"/>
      <c r="D2596" s="354"/>
      <c r="E2596" s="355"/>
      <c r="F2596" s="353"/>
      <c r="G2596" s="353"/>
    </row>
    <row r="2597" spans="1:7" x14ac:dyDescent="0.35">
      <c r="A2597" s="353" t="s">
        <v>1750</v>
      </c>
      <c r="B2597" s="361">
        <v>132</v>
      </c>
      <c r="C2597" s="354"/>
      <c r="D2597" s="354"/>
      <c r="E2597" s="355"/>
      <c r="F2597" s="353"/>
      <c r="G2597" s="353"/>
    </row>
    <row r="2598" spans="1:7" x14ac:dyDescent="0.35">
      <c r="A2598" s="353" t="s">
        <v>1752</v>
      </c>
      <c r="B2598" s="361">
        <v>138.16</v>
      </c>
      <c r="C2598" s="354"/>
      <c r="D2598" s="354"/>
      <c r="E2598" s="355"/>
      <c r="F2598" s="353"/>
      <c r="G2598" s="353"/>
    </row>
    <row r="2599" spans="1:7" x14ac:dyDescent="0.35">
      <c r="A2599" s="353" t="s">
        <v>1752</v>
      </c>
      <c r="B2599" s="361">
        <v>138.16</v>
      </c>
      <c r="C2599" s="354"/>
      <c r="D2599" s="354"/>
      <c r="E2599" s="355"/>
      <c r="F2599" s="353"/>
      <c r="G2599" s="353"/>
    </row>
    <row r="2600" spans="1:7" x14ac:dyDescent="0.35">
      <c r="A2600" s="353" t="s">
        <v>1752</v>
      </c>
      <c r="B2600" s="361">
        <v>138.16</v>
      </c>
      <c r="C2600" s="354"/>
      <c r="D2600" s="354"/>
      <c r="E2600" s="355"/>
      <c r="F2600" s="353"/>
      <c r="G2600" s="353"/>
    </row>
    <row r="2601" spans="1:7" x14ac:dyDescent="0.35">
      <c r="A2601" s="353" t="s">
        <v>1752</v>
      </c>
      <c r="B2601" s="361">
        <v>138.16</v>
      </c>
      <c r="C2601" s="354"/>
      <c r="D2601" s="354"/>
      <c r="E2601" s="355"/>
      <c r="F2601" s="353"/>
      <c r="G2601" s="353"/>
    </row>
    <row r="2602" spans="1:7" x14ac:dyDescent="0.35">
      <c r="A2602" s="353" t="s">
        <v>1223</v>
      </c>
      <c r="B2602" s="361">
        <v>132.16</v>
      </c>
      <c r="C2602" s="354"/>
      <c r="D2602" s="354"/>
      <c r="E2602" s="355"/>
      <c r="F2602" s="353"/>
      <c r="G2602" s="353"/>
    </row>
    <row r="2603" spans="1:7" x14ac:dyDescent="0.35">
      <c r="A2603" s="353" t="s">
        <v>997</v>
      </c>
      <c r="B2603" s="361">
        <v>132.24</v>
      </c>
      <c r="C2603" s="354"/>
      <c r="D2603" s="354"/>
      <c r="E2603" s="355"/>
      <c r="F2603" s="353"/>
      <c r="G2603" s="353"/>
    </row>
    <row r="2604" spans="1:7" x14ac:dyDescent="0.35">
      <c r="A2604" s="353" t="s">
        <v>1776</v>
      </c>
      <c r="B2604" s="361">
        <v>132.24</v>
      </c>
      <c r="C2604" s="354"/>
      <c r="D2604" s="354"/>
      <c r="E2604" s="355"/>
      <c r="F2604" s="353"/>
      <c r="G2604" s="353"/>
    </row>
    <row r="2605" spans="1:7" x14ac:dyDescent="0.35">
      <c r="A2605" s="353" t="s">
        <v>1149</v>
      </c>
      <c r="B2605" s="361">
        <v>132.99</v>
      </c>
      <c r="C2605" s="354"/>
      <c r="D2605" s="354"/>
      <c r="E2605" s="355"/>
      <c r="F2605" s="353"/>
      <c r="G2605" s="353"/>
    </row>
    <row r="2606" spans="1:7" x14ac:dyDescent="0.35">
      <c r="A2606" s="353" t="s">
        <v>990</v>
      </c>
      <c r="B2606" s="361">
        <v>139.13999999999999</v>
      </c>
      <c r="C2606" s="354"/>
      <c r="D2606" s="354"/>
      <c r="E2606" s="355"/>
      <c r="F2606" s="353"/>
      <c r="G2606" s="353"/>
    </row>
    <row r="2607" spans="1:7" x14ac:dyDescent="0.35">
      <c r="A2607" s="353" t="s">
        <v>982</v>
      </c>
      <c r="B2607" s="361">
        <v>133.21</v>
      </c>
      <c r="C2607" s="354"/>
      <c r="D2607" s="354"/>
      <c r="E2607" s="355"/>
      <c r="F2607" s="353"/>
      <c r="G2607" s="353"/>
    </row>
    <row r="2608" spans="1:7" x14ac:dyDescent="0.35">
      <c r="A2608" s="353" t="s">
        <v>1106</v>
      </c>
      <c r="B2608" s="361">
        <v>126.95</v>
      </c>
      <c r="C2608" s="354"/>
      <c r="D2608" s="354"/>
      <c r="E2608" s="355"/>
      <c r="F2608" s="353"/>
      <c r="G2608" s="353"/>
    </row>
    <row r="2609" spans="1:7" x14ac:dyDescent="0.35">
      <c r="A2609" s="353" t="s">
        <v>914</v>
      </c>
      <c r="B2609" s="361">
        <v>139.13999999999999</v>
      </c>
      <c r="C2609" s="354"/>
      <c r="D2609" s="354"/>
      <c r="E2609" s="355"/>
      <c r="F2609" s="353"/>
      <c r="G2609" s="353"/>
    </row>
    <row r="2610" spans="1:7" x14ac:dyDescent="0.35">
      <c r="A2610" s="353" t="s">
        <v>712</v>
      </c>
      <c r="B2610" s="361">
        <v>139.13999999999999</v>
      </c>
      <c r="C2610" s="354"/>
      <c r="D2610" s="354"/>
      <c r="E2610" s="355"/>
      <c r="F2610" s="353"/>
      <c r="G2610" s="353"/>
    </row>
    <row r="2611" spans="1:7" x14ac:dyDescent="0.35">
      <c r="A2611" s="353" t="s">
        <v>917</v>
      </c>
      <c r="B2611" s="361">
        <v>126.95</v>
      </c>
      <c r="C2611" s="354"/>
      <c r="D2611" s="354"/>
      <c r="E2611" s="355"/>
      <c r="F2611" s="353"/>
      <c r="G2611" s="353"/>
    </row>
    <row r="2612" spans="1:7" x14ac:dyDescent="0.35">
      <c r="A2612" s="353" t="s">
        <v>1170</v>
      </c>
      <c r="B2612" s="361">
        <v>131.26</v>
      </c>
      <c r="C2612" s="354"/>
      <c r="D2612" s="354"/>
      <c r="E2612" s="355"/>
      <c r="F2612" s="353"/>
      <c r="G2612" s="353"/>
    </row>
    <row r="2613" spans="1:7" x14ac:dyDescent="0.35">
      <c r="A2613" s="353" t="s">
        <v>918</v>
      </c>
      <c r="B2613" s="361">
        <v>131.26</v>
      </c>
      <c r="C2613" s="354"/>
      <c r="D2613" s="354"/>
      <c r="E2613" s="355"/>
      <c r="F2613" s="353"/>
      <c r="G2613" s="353"/>
    </row>
    <row r="2614" spans="1:7" x14ac:dyDescent="0.35">
      <c r="A2614" s="353" t="s">
        <v>1145</v>
      </c>
      <c r="B2614" s="361">
        <v>132</v>
      </c>
      <c r="C2614" s="354"/>
      <c r="D2614" s="354"/>
      <c r="E2614" s="355"/>
      <c r="F2614" s="353"/>
      <c r="G2614" s="353"/>
    </row>
    <row r="2615" spans="1:7" x14ac:dyDescent="0.35">
      <c r="A2615" s="353" t="s">
        <v>1145</v>
      </c>
      <c r="B2615" s="361">
        <v>132</v>
      </c>
      <c r="C2615" s="354"/>
      <c r="D2615" s="354"/>
      <c r="E2615" s="355"/>
      <c r="F2615" s="353"/>
      <c r="G2615" s="353"/>
    </row>
    <row r="2616" spans="1:7" x14ac:dyDescent="0.35">
      <c r="A2616" s="353" t="s">
        <v>1781</v>
      </c>
      <c r="B2616" s="361">
        <v>132.16</v>
      </c>
      <c r="C2616" s="354"/>
      <c r="D2616" s="354"/>
      <c r="E2616" s="355"/>
      <c r="F2616" s="353"/>
      <c r="G2616" s="353"/>
    </row>
    <row r="2617" spans="1:7" x14ac:dyDescent="0.35">
      <c r="A2617" s="353" t="s">
        <v>955</v>
      </c>
      <c r="B2617" s="361">
        <v>133.15</v>
      </c>
      <c r="C2617" s="354"/>
      <c r="D2617" s="354"/>
      <c r="E2617" s="355"/>
      <c r="F2617" s="353"/>
      <c r="G2617" s="353"/>
    </row>
    <row r="2618" spans="1:7" x14ac:dyDescent="0.35">
      <c r="A2618" s="353" t="s">
        <v>2374</v>
      </c>
      <c r="B2618" s="361">
        <v>46.88</v>
      </c>
      <c r="C2618" s="354"/>
      <c r="D2618" s="354"/>
      <c r="E2618" s="355"/>
      <c r="F2618" s="353"/>
      <c r="G2618" s="353"/>
    </row>
    <row r="2619" spans="1:7" x14ac:dyDescent="0.35">
      <c r="A2619" s="353" t="s">
        <v>1636</v>
      </c>
      <c r="B2619" s="361">
        <v>48.6</v>
      </c>
      <c r="C2619" s="354"/>
      <c r="D2619" s="354"/>
      <c r="E2619" s="355"/>
      <c r="F2619" s="353"/>
      <c r="G2619" s="353"/>
    </row>
    <row r="2620" spans="1:7" x14ac:dyDescent="0.35">
      <c r="A2620" s="353" t="s">
        <v>1058</v>
      </c>
      <c r="B2620" s="361">
        <v>47.22</v>
      </c>
      <c r="C2620" s="354"/>
      <c r="D2620" s="354"/>
      <c r="E2620" s="355"/>
      <c r="F2620" s="353"/>
      <c r="G2620" s="353"/>
    </row>
    <row r="2621" spans="1:7" x14ac:dyDescent="0.35">
      <c r="A2621" s="353" t="s">
        <v>2375</v>
      </c>
      <c r="B2621" s="361">
        <v>46.62</v>
      </c>
      <c r="C2621" s="354"/>
      <c r="D2621" s="354"/>
      <c r="E2621" s="355"/>
      <c r="F2621" s="353"/>
      <c r="G2621" s="353"/>
    </row>
    <row r="2622" spans="1:7" x14ac:dyDescent="0.35">
      <c r="A2622" s="353" t="s">
        <v>451</v>
      </c>
      <c r="B2622" s="361">
        <v>48.35</v>
      </c>
      <c r="C2622" s="354"/>
      <c r="D2622" s="354"/>
      <c r="E2622" s="355"/>
      <c r="F2622" s="353"/>
      <c r="G2622" s="353"/>
    </row>
    <row r="2623" spans="1:7" x14ac:dyDescent="0.35">
      <c r="A2623" s="353" t="s">
        <v>734</v>
      </c>
      <c r="B2623" s="361">
        <v>46.62</v>
      </c>
      <c r="C2623" s="354"/>
      <c r="D2623" s="354"/>
      <c r="E2623" s="355"/>
      <c r="F2623" s="353"/>
      <c r="G2623" s="353"/>
    </row>
    <row r="2624" spans="1:7" x14ac:dyDescent="0.35">
      <c r="A2624" s="353" t="s">
        <v>2508</v>
      </c>
      <c r="B2624" s="361">
        <v>48.35</v>
      </c>
      <c r="C2624" s="354"/>
      <c r="D2624" s="354"/>
      <c r="E2624" s="355"/>
      <c r="F2624" s="353"/>
      <c r="G2624" s="353"/>
    </row>
    <row r="2625" spans="1:7" x14ac:dyDescent="0.35">
      <c r="A2625" s="353" t="s">
        <v>2508</v>
      </c>
      <c r="B2625" s="361">
        <v>48.35</v>
      </c>
      <c r="C2625" s="354"/>
      <c r="D2625" s="354"/>
      <c r="E2625" s="355"/>
      <c r="F2625" s="353"/>
      <c r="G2625" s="353"/>
    </row>
    <row r="2626" spans="1:7" x14ac:dyDescent="0.35">
      <c r="A2626" s="353" t="s">
        <v>1857</v>
      </c>
      <c r="B2626" s="361">
        <v>48.35</v>
      </c>
      <c r="C2626" s="354"/>
      <c r="D2626" s="354"/>
      <c r="E2626" s="355"/>
      <c r="F2626" s="353"/>
      <c r="G2626" s="353"/>
    </row>
    <row r="2627" spans="1:7" x14ac:dyDescent="0.35">
      <c r="A2627" s="353" t="s">
        <v>1060</v>
      </c>
      <c r="B2627" s="361">
        <v>48.6</v>
      </c>
      <c r="C2627" s="354"/>
      <c r="D2627" s="354"/>
      <c r="E2627" s="355"/>
      <c r="F2627" s="353"/>
      <c r="G2627" s="353"/>
    </row>
    <row r="2628" spans="1:7" x14ac:dyDescent="0.35">
      <c r="A2628" s="353" t="s">
        <v>249</v>
      </c>
      <c r="B2628" s="361">
        <v>46.97</v>
      </c>
      <c r="C2628" s="354"/>
      <c r="D2628" s="354"/>
      <c r="E2628" s="355"/>
      <c r="F2628" s="353"/>
      <c r="G2628" s="353"/>
    </row>
    <row r="2629" spans="1:7" x14ac:dyDescent="0.35">
      <c r="A2629" s="353" t="s">
        <v>727</v>
      </c>
      <c r="B2629" s="361">
        <v>46.88</v>
      </c>
      <c r="C2629" s="354"/>
      <c r="D2629" s="354"/>
      <c r="E2629" s="355"/>
      <c r="F2629" s="353"/>
      <c r="G2629" s="353"/>
    </row>
    <row r="2630" spans="1:7" x14ac:dyDescent="0.35">
      <c r="A2630" s="353" t="s">
        <v>1859</v>
      </c>
      <c r="B2630" s="361">
        <v>47.22</v>
      </c>
      <c r="C2630" s="354"/>
      <c r="D2630" s="354"/>
      <c r="E2630" s="355"/>
      <c r="F2630" s="353"/>
      <c r="G2630" s="353"/>
    </row>
    <row r="2631" spans="1:7" x14ac:dyDescent="0.35">
      <c r="A2631" s="353" t="s">
        <v>2376</v>
      </c>
      <c r="B2631" s="361">
        <v>46.62</v>
      </c>
      <c r="C2631" s="354"/>
      <c r="D2631" s="354"/>
      <c r="E2631" s="355"/>
      <c r="F2631" s="353"/>
      <c r="G2631" s="353"/>
    </row>
    <row r="2632" spans="1:7" x14ac:dyDescent="0.35">
      <c r="A2632" s="353" t="s">
        <v>2440</v>
      </c>
      <c r="B2632" s="361">
        <v>0</v>
      </c>
      <c r="C2632" s="354"/>
      <c r="D2632" s="354"/>
      <c r="E2632" s="355"/>
      <c r="F2632" s="353"/>
      <c r="G2632" s="353"/>
    </row>
    <row r="2633" spans="1:7" x14ac:dyDescent="0.35">
      <c r="A2633" s="353" t="s">
        <v>1860</v>
      </c>
      <c r="B2633" s="361">
        <v>63.31</v>
      </c>
      <c r="C2633" s="354"/>
      <c r="D2633" s="354"/>
      <c r="E2633" s="355"/>
      <c r="F2633" s="353"/>
      <c r="G2633" s="353"/>
    </row>
    <row r="2634" spans="1:7" x14ac:dyDescent="0.35">
      <c r="A2634" s="353" t="s">
        <v>2377</v>
      </c>
      <c r="B2634" s="361">
        <v>46.62</v>
      </c>
      <c r="C2634" s="354"/>
      <c r="D2634" s="354"/>
      <c r="E2634" s="355"/>
      <c r="F2634" s="353"/>
      <c r="G2634" s="353"/>
    </row>
    <row r="2635" spans="1:7" x14ac:dyDescent="0.35">
      <c r="A2635" s="353" t="s">
        <v>1854</v>
      </c>
      <c r="B2635" s="361">
        <v>46.62</v>
      </c>
      <c r="C2635" s="354"/>
      <c r="D2635" s="354"/>
      <c r="E2635" s="355"/>
      <c r="F2635" s="353"/>
      <c r="G2635" s="353"/>
    </row>
    <row r="2636" spans="1:7" x14ac:dyDescent="0.35">
      <c r="A2636" s="353" t="s">
        <v>2509</v>
      </c>
      <c r="B2636" s="361">
        <v>48.35</v>
      </c>
      <c r="C2636" s="354"/>
      <c r="D2636" s="354"/>
      <c r="E2636" s="355"/>
      <c r="F2636" s="353"/>
      <c r="G2636" s="353"/>
    </row>
    <row r="2637" spans="1:7" x14ac:dyDescent="0.35">
      <c r="A2637" s="353" t="s">
        <v>2509</v>
      </c>
      <c r="B2637" s="361">
        <v>48.35</v>
      </c>
      <c r="C2637" s="354"/>
      <c r="D2637" s="354"/>
      <c r="E2637" s="355"/>
      <c r="F2637" s="353"/>
      <c r="G2637" s="353"/>
    </row>
    <row r="2638" spans="1:7" x14ac:dyDescent="0.35">
      <c r="A2638" s="353" t="s">
        <v>2378</v>
      </c>
      <c r="B2638" s="361">
        <v>46.88</v>
      </c>
      <c r="C2638" s="354"/>
      <c r="D2638" s="354"/>
      <c r="E2638" s="355"/>
      <c r="F2638" s="353"/>
      <c r="G2638" s="353"/>
    </row>
    <row r="2639" spans="1:7" x14ac:dyDescent="0.35">
      <c r="A2639" s="353" t="s">
        <v>456</v>
      </c>
      <c r="B2639" s="361">
        <v>48.6</v>
      </c>
      <c r="C2639" s="354"/>
      <c r="D2639" s="354"/>
      <c r="E2639" s="355"/>
      <c r="F2639" s="353"/>
      <c r="G2639" s="353"/>
    </row>
    <row r="2640" spans="1:7" x14ac:dyDescent="0.35">
      <c r="A2640" s="353" t="s">
        <v>715</v>
      </c>
      <c r="B2640" s="361">
        <v>46.88</v>
      </c>
      <c r="C2640" s="354"/>
      <c r="D2640" s="354"/>
      <c r="E2640" s="355"/>
      <c r="F2640" s="353"/>
      <c r="G2640" s="353"/>
    </row>
    <row r="2641" spans="1:7" x14ac:dyDescent="0.35">
      <c r="A2641" s="353" t="s">
        <v>715</v>
      </c>
      <c r="B2641" s="361">
        <v>46.88</v>
      </c>
      <c r="C2641" s="354"/>
      <c r="D2641" s="354"/>
      <c r="E2641" s="355"/>
      <c r="F2641" s="353"/>
      <c r="G2641" s="353"/>
    </row>
    <row r="2642" spans="1:7" x14ac:dyDescent="0.35">
      <c r="A2642" s="353" t="s">
        <v>720</v>
      </c>
      <c r="B2642" s="361">
        <v>48.6</v>
      </c>
      <c r="C2642" s="354"/>
      <c r="D2642" s="354"/>
      <c r="E2642" s="355"/>
      <c r="F2642" s="353"/>
      <c r="G2642" s="353"/>
    </row>
    <row r="2643" spans="1:7" x14ac:dyDescent="0.35">
      <c r="A2643" s="353" t="s">
        <v>745</v>
      </c>
      <c r="B2643" s="361">
        <v>47.22</v>
      </c>
      <c r="C2643" s="354"/>
      <c r="D2643" s="354"/>
      <c r="E2643" s="355"/>
      <c r="F2643" s="353"/>
      <c r="G2643" s="353"/>
    </row>
    <row r="2644" spans="1:7" x14ac:dyDescent="0.35">
      <c r="A2644" s="353" t="s">
        <v>745</v>
      </c>
      <c r="B2644" s="361">
        <v>47.22</v>
      </c>
      <c r="C2644" s="354"/>
      <c r="D2644" s="354"/>
      <c r="E2644" s="355"/>
      <c r="F2644" s="353"/>
      <c r="G2644" s="353"/>
    </row>
    <row r="2645" spans="1:7" x14ac:dyDescent="0.35">
      <c r="A2645" s="353" t="s">
        <v>745</v>
      </c>
      <c r="B2645" s="361">
        <v>47.22</v>
      </c>
      <c r="C2645" s="354"/>
      <c r="D2645" s="354"/>
      <c r="E2645" s="355"/>
      <c r="F2645" s="353"/>
      <c r="G2645" s="353"/>
    </row>
    <row r="2646" spans="1:7" x14ac:dyDescent="0.35">
      <c r="A2646" s="353" t="s">
        <v>745</v>
      </c>
      <c r="B2646" s="361">
        <v>47.22</v>
      </c>
      <c r="C2646" s="354"/>
      <c r="D2646" s="354"/>
      <c r="E2646" s="355"/>
      <c r="F2646" s="353"/>
      <c r="G2646" s="353"/>
    </row>
    <row r="2647" spans="1:7" x14ac:dyDescent="0.35">
      <c r="A2647" s="353" t="s">
        <v>745</v>
      </c>
      <c r="B2647" s="361">
        <v>47.22</v>
      </c>
      <c r="C2647" s="354"/>
      <c r="D2647" s="354"/>
      <c r="E2647" s="355"/>
      <c r="F2647" s="353"/>
      <c r="G2647" s="353"/>
    </row>
    <row r="2648" spans="1:7" x14ac:dyDescent="0.35">
      <c r="A2648" s="353" t="s">
        <v>458</v>
      </c>
      <c r="B2648" s="361">
        <v>46.62</v>
      </c>
      <c r="C2648" s="354"/>
      <c r="D2648" s="354"/>
      <c r="E2648" s="355"/>
      <c r="F2648" s="353"/>
      <c r="G2648" s="353"/>
    </row>
    <row r="2649" spans="1:7" x14ac:dyDescent="0.35">
      <c r="A2649" s="353" t="s">
        <v>729</v>
      </c>
      <c r="B2649" s="361">
        <v>46.62</v>
      </c>
      <c r="C2649" s="354"/>
      <c r="D2649" s="354"/>
      <c r="E2649" s="355"/>
      <c r="F2649" s="353"/>
      <c r="G2649" s="353"/>
    </row>
    <row r="2650" spans="1:7" x14ac:dyDescent="0.35">
      <c r="A2650" s="353" t="s">
        <v>729</v>
      </c>
      <c r="B2650" s="361">
        <v>46.62</v>
      </c>
      <c r="C2650" s="354"/>
      <c r="D2650" s="354"/>
      <c r="E2650" s="355"/>
      <c r="F2650" s="353"/>
      <c r="G2650" s="353"/>
    </row>
    <row r="2651" spans="1:7" x14ac:dyDescent="0.35">
      <c r="A2651" s="353" t="s">
        <v>746</v>
      </c>
      <c r="B2651" s="361">
        <v>46.62</v>
      </c>
      <c r="C2651" s="354"/>
      <c r="D2651" s="354"/>
      <c r="E2651" s="355"/>
      <c r="F2651" s="353"/>
      <c r="G2651" s="353"/>
    </row>
    <row r="2652" spans="1:7" x14ac:dyDescent="0.35">
      <c r="A2652" s="353" t="s">
        <v>746</v>
      </c>
      <c r="B2652" s="361">
        <v>46.62</v>
      </c>
      <c r="C2652" s="354"/>
      <c r="D2652" s="354"/>
      <c r="E2652" s="355"/>
      <c r="F2652" s="353"/>
      <c r="G2652" s="353"/>
    </row>
    <row r="2653" spans="1:7" x14ac:dyDescent="0.35">
      <c r="A2653" s="353" t="s">
        <v>746</v>
      </c>
      <c r="B2653" s="361">
        <v>46.62</v>
      </c>
      <c r="C2653" s="354"/>
      <c r="D2653" s="354"/>
      <c r="E2653" s="355"/>
      <c r="F2653" s="353"/>
      <c r="G2653" s="353"/>
    </row>
    <row r="2654" spans="1:7" x14ac:dyDescent="0.35">
      <c r="A2654" s="353" t="s">
        <v>746</v>
      </c>
      <c r="B2654" s="361">
        <v>46.62</v>
      </c>
      <c r="C2654" s="354"/>
      <c r="D2654" s="354"/>
      <c r="E2654" s="355"/>
      <c r="F2654" s="353"/>
      <c r="G2654" s="353"/>
    </row>
    <row r="2655" spans="1:7" x14ac:dyDescent="0.35">
      <c r="A2655" s="353" t="s">
        <v>746</v>
      </c>
      <c r="B2655" s="361">
        <v>46.62</v>
      </c>
      <c r="C2655" s="354"/>
      <c r="D2655" s="354"/>
      <c r="E2655" s="355"/>
      <c r="F2655" s="353"/>
      <c r="G2655" s="353"/>
    </row>
    <row r="2656" spans="1:7" x14ac:dyDescent="0.35">
      <c r="A2656" s="353" t="s">
        <v>746</v>
      </c>
      <c r="B2656" s="361">
        <v>46.62</v>
      </c>
      <c r="C2656" s="354"/>
      <c r="D2656" s="354"/>
      <c r="E2656" s="355"/>
      <c r="F2656" s="353"/>
      <c r="G2656" s="353"/>
    </row>
    <row r="2657" spans="1:7" x14ac:dyDescent="0.35">
      <c r="A2657" s="353" t="s">
        <v>746</v>
      </c>
      <c r="B2657" s="361">
        <v>46.62</v>
      </c>
      <c r="C2657" s="354"/>
      <c r="D2657" s="354"/>
      <c r="E2657" s="355"/>
      <c r="F2657" s="353"/>
      <c r="G2657" s="353"/>
    </row>
    <row r="2658" spans="1:7" x14ac:dyDescent="0.35">
      <c r="A2658" s="353" t="s">
        <v>746</v>
      </c>
      <c r="B2658" s="361">
        <v>46.62</v>
      </c>
      <c r="C2658" s="354"/>
      <c r="D2658" s="354"/>
      <c r="E2658" s="355"/>
      <c r="F2658" s="353"/>
      <c r="G2658" s="353"/>
    </row>
    <row r="2659" spans="1:7" x14ac:dyDescent="0.35">
      <c r="A2659" s="353" t="s">
        <v>746</v>
      </c>
      <c r="B2659" s="361">
        <v>46.62</v>
      </c>
      <c r="C2659" s="354"/>
      <c r="D2659" s="354"/>
      <c r="E2659" s="355"/>
      <c r="F2659" s="353"/>
      <c r="G2659" s="353"/>
    </row>
    <row r="2660" spans="1:7" x14ac:dyDescent="0.35">
      <c r="A2660" s="353" t="s">
        <v>746</v>
      </c>
      <c r="B2660" s="361">
        <v>46.62</v>
      </c>
      <c r="C2660" s="354"/>
      <c r="D2660" s="354"/>
      <c r="E2660" s="355"/>
      <c r="F2660" s="353"/>
      <c r="G2660" s="353"/>
    </row>
    <row r="2661" spans="1:7" x14ac:dyDescent="0.35">
      <c r="A2661" s="353" t="s">
        <v>746</v>
      </c>
      <c r="B2661" s="361">
        <v>46.62</v>
      </c>
      <c r="C2661" s="354"/>
      <c r="D2661" s="354"/>
      <c r="E2661" s="355"/>
      <c r="F2661" s="353"/>
      <c r="G2661" s="353"/>
    </row>
    <row r="2662" spans="1:7" x14ac:dyDescent="0.35">
      <c r="A2662" s="353" t="s">
        <v>746</v>
      </c>
      <c r="B2662" s="361">
        <v>46.62</v>
      </c>
      <c r="C2662" s="354"/>
      <c r="D2662" s="354"/>
      <c r="E2662" s="355"/>
      <c r="F2662" s="353"/>
      <c r="G2662" s="353"/>
    </row>
    <row r="2663" spans="1:7" x14ac:dyDescent="0.35">
      <c r="A2663" s="353" t="s">
        <v>751</v>
      </c>
      <c r="B2663" s="361">
        <v>48.35</v>
      </c>
      <c r="C2663" s="354"/>
      <c r="D2663" s="354"/>
      <c r="E2663" s="355"/>
      <c r="F2663" s="353"/>
      <c r="G2663" s="353"/>
    </row>
    <row r="2664" spans="1:7" x14ac:dyDescent="0.35">
      <c r="A2664" s="353" t="s">
        <v>2379</v>
      </c>
      <c r="B2664" s="361">
        <v>48.35</v>
      </c>
      <c r="C2664" s="354"/>
      <c r="D2664" s="354"/>
      <c r="E2664" s="355"/>
      <c r="F2664" s="353"/>
      <c r="G2664" s="353"/>
    </row>
    <row r="2665" spans="1:7" x14ac:dyDescent="0.35">
      <c r="A2665" s="353" t="s">
        <v>2380</v>
      </c>
      <c r="B2665" s="361">
        <v>47.05</v>
      </c>
      <c r="C2665" s="354"/>
      <c r="D2665" s="354"/>
      <c r="E2665" s="355"/>
      <c r="F2665" s="353"/>
      <c r="G2665" s="353"/>
    </row>
    <row r="2666" spans="1:7" x14ac:dyDescent="0.35">
      <c r="A2666" s="353" t="s">
        <v>1064</v>
      </c>
      <c r="B2666" s="361">
        <v>47.3</v>
      </c>
      <c r="C2666" s="354"/>
      <c r="D2666" s="354"/>
      <c r="E2666" s="355"/>
      <c r="F2666" s="353"/>
      <c r="G2666" s="353"/>
    </row>
    <row r="2667" spans="1:7" x14ac:dyDescent="0.35">
      <c r="A2667" s="353" t="s">
        <v>1062</v>
      </c>
      <c r="B2667" s="361">
        <v>47.49</v>
      </c>
      <c r="C2667" s="354"/>
      <c r="D2667" s="354"/>
      <c r="E2667" s="355"/>
      <c r="F2667" s="353"/>
      <c r="G2667" s="353"/>
    </row>
    <row r="2668" spans="1:7" x14ac:dyDescent="0.35">
      <c r="A2668" s="353" t="s">
        <v>2510</v>
      </c>
      <c r="B2668" s="361">
        <v>47.05</v>
      </c>
      <c r="C2668" s="354"/>
      <c r="D2668" s="354"/>
      <c r="E2668" s="355"/>
      <c r="F2668" s="353"/>
      <c r="G2668" s="353"/>
    </row>
    <row r="2669" spans="1:7" x14ac:dyDescent="0.35">
      <c r="A2669" s="353" t="s">
        <v>281</v>
      </c>
      <c r="B2669" s="361">
        <v>47.39</v>
      </c>
      <c r="C2669" s="354"/>
      <c r="D2669" s="354"/>
      <c r="E2669" s="355"/>
      <c r="F2669" s="353"/>
      <c r="G2669" s="353"/>
    </row>
    <row r="2670" spans="1:7" x14ac:dyDescent="0.35">
      <c r="A2670" s="353" t="s">
        <v>281</v>
      </c>
      <c r="B2670" s="361">
        <v>47.39</v>
      </c>
      <c r="C2670" s="354"/>
      <c r="D2670" s="354"/>
      <c r="E2670" s="355"/>
      <c r="F2670" s="353"/>
      <c r="G2670" s="353"/>
    </row>
    <row r="2671" spans="1:7" x14ac:dyDescent="0.35">
      <c r="A2671" s="353" t="s">
        <v>281</v>
      </c>
      <c r="B2671" s="361">
        <v>47.39</v>
      </c>
      <c r="C2671" s="354"/>
      <c r="D2671" s="354"/>
      <c r="E2671" s="355"/>
      <c r="F2671" s="353"/>
      <c r="G2671" s="353"/>
    </row>
    <row r="2672" spans="1:7" x14ac:dyDescent="0.35">
      <c r="A2672" s="353" t="s">
        <v>281</v>
      </c>
      <c r="B2672" s="361">
        <v>47.39</v>
      </c>
      <c r="C2672" s="354"/>
      <c r="D2672" s="354"/>
      <c r="E2672" s="355"/>
      <c r="F2672" s="353"/>
      <c r="G2672" s="353"/>
    </row>
    <row r="2673" spans="1:7" x14ac:dyDescent="0.35">
      <c r="A2673" s="353" t="s">
        <v>1614</v>
      </c>
      <c r="B2673" s="361">
        <v>47.3</v>
      </c>
      <c r="C2673" s="354"/>
      <c r="D2673" s="354"/>
      <c r="E2673" s="355"/>
      <c r="F2673" s="353"/>
      <c r="G2673" s="353"/>
    </row>
    <row r="2674" spans="1:7" x14ac:dyDescent="0.35">
      <c r="A2674" s="353" t="s">
        <v>1791</v>
      </c>
      <c r="B2674" s="361">
        <v>49.03</v>
      </c>
      <c r="C2674" s="354"/>
      <c r="D2674" s="354"/>
      <c r="E2674" s="355"/>
      <c r="F2674" s="353"/>
      <c r="G2674" s="353"/>
    </row>
    <row r="2675" spans="1:7" x14ac:dyDescent="0.35">
      <c r="A2675" s="353" t="s">
        <v>2381</v>
      </c>
      <c r="B2675" s="361">
        <v>47.49</v>
      </c>
      <c r="C2675" s="354"/>
      <c r="D2675" s="354"/>
      <c r="E2675" s="355"/>
      <c r="F2675" s="353"/>
      <c r="G2675" s="353"/>
    </row>
    <row r="2676" spans="1:7" x14ac:dyDescent="0.35">
      <c r="A2676" s="353" t="s">
        <v>1807</v>
      </c>
      <c r="B2676" s="361">
        <v>47.65</v>
      </c>
      <c r="C2676" s="354"/>
      <c r="D2676" s="354"/>
      <c r="E2676" s="355"/>
      <c r="F2676" s="353"/>
      <c r="G2676" s="353"/>
    </row>
    <row r="2677" spans="1:7" x14ac:dyDescent="0.35">
      <c r="A2677" s="353" t="s">
        <v>1612</v>
      </c>
      <c r="B2677" s="361">
        <v>47.3</v>
      </c>
      <c r="C2677" s="354"/>
      <c r="D2677" s="354"/>
      <c r="E2677" s="355"/>
      <c r="F2677" s="353"/>
      <c r="G2677" s="353"/>
    </row>
    <row r="2678" spans="1:7" x14ac:dyDescent="0.35">
      <c r="A2678" s="353" t="s">
        <v>1855</v>
      </c>
      <c r="B2678" s="361">
        <v>47.3</v>
      </c>
      <c r="C2678" s="354"/>
      <c r="D2678" s="354"/>
      <c r="E2678" s="355"/>
      <c r="F2678" s="353"/>
      <c r="G2678" s="353"/>
    </row>
    <row r="2679" spans="1:7" x14ac:dyDescent="0.35">
      <c r="A2679" s="353" t="s">
        <v>2511</v>
      </c>
      <c r="B2679" s="361">
        <v>49.03</v>
      </c>
      <c r="C2679" s="354"/>
      <c r="D2679" s="354"/>
      <c r="E2679" s="355"/>
      <c r="F2679" s="353"/>
      <c r="G2679" s="353"/>
    </row>
    <row r="2680" spans="1:7" x14ac:dyDescent="0.35">
      <c r="A2680" s="353" t="s">
        <v>1645</v>
      </c>
      <c r="B2680" s="361">
        <v>47.3</v>
      </c>
      <c r="C2680" s="354"/>
      <c r="D2680" s="354"/>
      <c r="E2680" s="355"/>
      <c r="F2680" s="353"/>
      <c r="G2680" s="353"/>
    </row>
    <row r="2681" spans="1:7" x14ac:dyDescent="0.35">
      <c r="A2681" s="353" t="s">
        <v>1638</v>
      </c>
      <c r="B2681" s="361">
        <v>47.3</v>
      </c>
      <c r="C2681" s="354"/>
      <c r="D2681" s="354"/>
      <c r="E2681" s="355"/>
      <c r="F2681" s="353"/>
      <c r="G2681" s="353"/>
    </row>
    <row r="2682" spans="1:7" x14ac:dyDescent="0.35">
      <c r="A2682" s="353" t="s">
        <v>1638</v>
      </c>
      <c r="B2682" s="361">
        <v>47.3</v>
      </c>
      <c r="C2682" s="354"/>
      <c r="D2682" s="354"/>
      <c r="E2682" s="355"/>
      <c r="F2682" s="353"/>
      <c r="G2682" s="353"/>
    </row>
    <row r="2683" spans="1:7" x14ac:dyDescent="0.35">
      <c r="A2683" s="353" t="s">
        <v>1056</v>
      </c>
      <c r="B2683" s="361">
        <v>49.03</v>
      </c>
      <c r="C2683" s="354"/>
      <c r="D2683" s="354"/>
      <c r="E2683" s="355"/>
      <c r="F2683" s="353"/>
      <c r="G2683" s="353"/>
    </row>
    <row r="2684" spans="1:7" x14ac:dyDescent="0.35">
      <c r="A2684" s="353" t="s">
        <v>1617</v>
      </c>
      <c r="B2684" s="361">
        <v>47.65</v>
      </c>
      <c r="C2684" s="354"/>
      <c r="D2684" s="354"/>
      <c r="E2684" s="355"/>
      <c r="F2684" s="353"/>
      <c r="G2684" s="353"/>
    </row>
    <row r="2685" spans="1:7" x14ac:dyDescent="0.35">
      <c r="A2685" s="353" t="s">
        <v>1613</v>
      </c>
      <c r="B2685" s="361">
        <v>48.77</v>
      </c>
      <c r="C2685" s="354"/>
      <c r="D2685" s="354"/>
      <c r="E2685" s="355"/>
      <c r="F2685" s="353"/>
      <c r="G2685" s="353"/>
    </row>
    <row r="2686" spans="1:7" x14ac:dyDescent="0.35">
      <c r="A2686" s="353" t="s">
        <v>826</v>
      </c>
      <c r="B2686" s="361">
        <v>47.24</v>
      </c>
      <c r="C2686" s="354"/>
      <c r="D2686" s="354"/>
      <c r="E2686" s="355"/>
      <c r="F2686" s="353"/>
      <c r="G2686" s="353"/>
    </row>
    <row r="2687" spans="1:7" x14ac:dyDescent="0.35">
      <c r="A2687" s="353" t="s">
        <v>826</v>
      </c>
      <c r="B2687" s="361">
        <v>47.24</v>
      </c>
      <c r="C2687" s="354"/>
      <c r="D2687" s="354"/>
      <c r="E2687" s="355"/>
      <c r="F2687" s="353"/>
      <c r="G2687" s="353"/>
    </row>
    <row r="2688" spans="1:7" x14ac:dyDescent="0.35">
      <c r="A2688" s="353" t="s">
        <v>826</v>
      </c>
      <c r="B2688" s="361">
        <v>47.24</v>
      </c>
      <c r="C2688" s="354"/>
      <c r="D2688" s="354"/>
      <c r="E2688" s="355"/>
      <c r="F2688" s="353"/>
      <c r="G2688" s="353"/>
    </row>
    <row r="2689" spans="1:7" x14ac:dyDescent="0.35">
      <c r="A2689" s="353" t="s">
        <v>826</v>
      </c>
      <c r="B2689" s="361">
        <v>47.24</v>
      </c>
      <c r="C2689" s="354"/>
      <c r="D2689" s="354"/>
      <c r="E2689" s="355"/>
      <c r="F2689" s="353"/>
      <c r="G2689" s="353"/>
    </row>
    <row r="2690" spans="1:7" x14ac:dyDescent="0.35">
      <c r="A2690" s="353" t="s">
        <v>826</v>
      </c>
      <c r="B2690" s="361">
        <v>47.24</v>
      </c>
      <c r="C2690" s="354"/>
      <c r="D2690" s="354"/>
      <c r="E2690" s="355"/>
      <c r="F2690" s="353"/>
      <c r="G2690" s="353"/>
    </row>
    <row r="2691" spans="1:7" x14ac:dyDescent="0.35">
      <c r="A2691" s="353" t="s">
        <v>826</v>
      </c>
      <c r="B2691" s="361">
        <v>47.24</v>
      </c>
      <c r="C2691" s="354"/>
      <c r="D2691" s="354"/>
      <c r="E2691" s="355"/>
      <c r="F2691" s="353"/>
      <c r="G2691" s="353"/>
    </row>
    <row r="2692" spans="1:7" x14ac:dyDescent="0.35">
      <c r="A2692" s="353" t="s">
        <v>826</v>
      </c>
      <c r="B2692" s="361">
        <v>47.24</v>
      </c>
      <c r="C2692" s="354"/>
      <c r="D2692" s="354"/>
      <c r="E2692" s="355"/>
      <c r="F2692" s="353"/>
      <c r="G2692" s="353"/>
    </row>
    <row r="2693" spans="1:7" x14ac:dyDescent="0.35">
      <c r="A2693" s="353" t="s">
        <v>826</v>
      </c>
      <c r="B2693" s="361">
        <v>47.24</v>
      </c>
      <c r="C2693" s="354"/>
      <c r="D2693" s="354"/>
      <c r="E2693" s="355"/>
      <c r="F2693" s="353"/>
      <c r="G2693" s="353"/>
    </row>
    <row r="2694" spans="1:7" x14ac:dyDescent="0.35">
      <c r="A2694" s="353" t="s">
        <v>826</v>
      </c>
      <c r="B2694" s="361">
        <v>47.24</v>
      </c>
      <c r="C2694" s="354"/>
      <c r="D2694" s="354"/>
      <c r="E2694" s="355"/>
      <c r="F2694" s="353"/>
      <c r="G2694" s="353"/>
    </row>
    <row r="2695" spans="1:7" x14ac:dyDescent="0.35">
      <c r="A2695" s="353" t="s">
        <v>826</v>
      </c>
      <c r="B2695" s="361">
        <v>47.24</v>
      </c>
      <c r="C2695" s="354"/>
      <c r="D2695" s="354"/>
      <c r="E2695" s="355"/>
      <c r="F2695" s="353"/>
      <c r="G2695" s="353"/>
    </row>
    <row r="2696" spans="1:7" x14ac:dyDescent="0.35">
      <c r="A2696" s="353" t="s">
        <v>288</v>
      </c>
      <c r="B2696" s="361">
        <v>48.78</v>
      </c>
      <c r="C2696" s="354"/>
      <c r="D2696" s="354"/>
      <c r="E2696" s="355"/>
      <c r="F2696" s="353"/>
      <c r="G2696" s="353"/>
    </row>
    <row r="2697" spans="1:7" x14ac:dyDescent="0.35">
      <c r="A2697" s="353" t="s">
        <v>283</v>
      </c>
      <c r="B2697" s="361">
        <v>47.39</v>
      </c>
      <c r="C2697" s="354"/>
      <c r="D2697" s="354"/>
      <c r="E2697" s="355"/>
      <c r="F2697" s="353"/>
      <c r="G2697" s="353"/>
    </row>
    <row r="2698" spans="1:7" x14ac:dyDescent="0.35">
      <c r="A2698" s="353" t="s">
        <v>719</v>
      </c>
      <c r="B2698" s="361">
        <v>47.3</v>
      </c>
      <c r="C2698" s="354"/>
      <c r="D2698" s="354"/>
      <c r="E2698" s="355"/>
      <c r="F2698" s="353"/>
      <c r="G2698" s="353"/>
    </row>
    <row r="2699" spans="1:7" x14ac:dyDescent="0.35">
      <c r="A2699" s="353" t="s">
        <v>1642</v>
      </c>
      <c r="B2699" s="361">
        <v>47.3</v>
      </c>
      <c r="C2699" s="354"/>
      <c r="D2699" s="354"/>
      <c r="E2699" s="355"/>
      <c r="F2699" s="353"/>
      <c r="G2699" s="353"/>
    </row>
    <row r="2700" spans="1:7" x14ac:dyDescent="0.35">
      <c r="A2700" s="353" t="s">
        <v>366</v>
      </c>
      <c r="B2700" s="361">
        <v>49.03</v>
      </c>
      <c r="C2700" s="354"/>
      <c r="D2700" s="354"/>
      <c r="E2700" s="355"/>
      <c r="F2700" s="353"/>
      <c r="G2700" s="353"/>
    </row>
    <row r="2701" spans="1:7" x14ac:dyDescent="0.35">
      <c r="A2701" s="353" t="s">
        <v>366</v>
      </c>
      <c r="B2701" s="361">
        <v>49.03</v>
      </c>
      <c r="C2701" s="354"/>
      <c r="D2701" s="354"/>
      <c r="E2701" s="355"/>
      <c r="F2701" s="353"/>
      <c r="G2701" s="353"/>
    </row>
    <row r="2702" spans="1:7" x14ac:dyDescent="0.35">
      <c r="A2702" s="353" t="s">
        <v>829</v>
      </c>
      <c r="B2702" s="361">
        <v>47.49</v>
      </c>
      <c r="C2702" s="354"/>
      <c r="D2702" s="354"/>
      <c r="E2702" s="355"/>
      <c r="F2702" s="353"/>
      <c r="G2702" s="353"/>
    </row>
    <row r="2703" spans="1:7" x14ac:dyDescent="0.35">
      <c r="A2703" s="353" t="s">
        <v>732</v>
      </c>
      <c r="B2703" s="361">
        <v>47.05</v>
      </c>
      <c r="C2703" s="354"/>
      <c r="D2703" s="354"/>
      <c r="E2703" s="355"/>
      <c r="F2703" s="353"/>
      <c r="G2703" s="353"/>
    </row>
    <row r="2704" spans="1:7" x14ac:dyDescent="0.35">
      <c r="A2704" s="353" t="s">
        <v>762</v>
      </c>
      <c r="B2704" s="361">
        <v>45.97</v>
      </c>
      <c r="C2704" s="354"/>
      <c r="D2704" s="354"/>
      <c r="E2704" s="355"/>
      <c r="F2704" s="353"/>
      <c r="G2704" s="353"/>
    </row>
    <row r="2705" spans="1:7" x14ac:dyDescent="0.35">
      <c r="A2705" s="353" t="s">
        <v>762</v>
      </c>
      <c r="B2705" s="361">
        <v>45.97</v>
      </c>
      <c r="C2705" s="354"/>
      <c r="D2705" s="354"/>
      <c r="E2705" s="355"/>
      <c r="F2705" s="353"/>
      <c r="G2705" s="353"/>
    </row>
    <row r="2706" spans="1:7" x14ac:dyDescent="0.35">
      <c r="A2706" s="353" t="s">
        <v>833</v>
      </c>
      <c r="B2706" s="361">
        <v>48.77</v>
      </c>
      <c r="C2706" s="354"/>
      <c r="D2706" s="354"/>
      <c r="E2706" s="355"/>
      <c r="F2706" s="353"/>
      <c r="G2706" s="353"/>
    </row>
    <row r="2707" spans="1:7" x14ac:dyDescent="0.35">
      <c r="A2707" s="353" t="s">
        <v>833</v>
      </c>
      <c r="B2707" s="361">
        <v>48.77</v>
      </c>
      <c r="C2707" s="354"/>
      <c r="D2707" s="354"/>
      <c r="E2707" s="355"/>
      <c r="F2707" s="353"/>
      <c r="G2707" s="353"/>
    </row>
    <row r="2708" spans="1:7" x14ac:dyDescent="0.35">
      <c r="A2708" s="353" t="s">
        <v>2382</v>
      </c>
      <c r="B2708" s="361">
        <v>47.4</v>
      </c>
      <c r="C2708" s="354"/>
      <c r="D2708" s="354"/>
      <c r="E2708" s="355"/>
      <c r="F2708" s="353"/>
      <c r="G2708" s="353"/>
    </row>
    <row r="2709" spans="1:7" x14ac:dyDescent="0.35">
      <c r="A2709" s="353" t="s">
        <v>2382</v>
      </c>
      <c r="B2709" s="361">
        <v>47.4</v>
      </c>
      <c r="C2709" s="354"/>
      <c r="D2709" s="354"/>
      <c r="E2709" s="355"/>
      <c r="F2709" s="353"/>
      <c r="G2709" s="353"/>
    </row>
    <row r="2710" spans="1:7" x14ac:dyDescent="0.35">
      <c r="A2710" s="353" t="s">
        <v>836</v>
      </c>
      <c r="B2710" s="361">
        <v>47.3</v>
      </c>
      <c r="C2710" s="354"/>
      <c r="D2710" s="354"/>
      <c r="E2710" s="355"/>
      <c r="F2710" s="353"/>
      <c r="G2710" s="353"/>
    </row>
    <row r="2711" spans="1:7" x14ac:dyDescent="0.35">
      <c r="A2711" s="353" t="s">
        <v>1110</v>
      </c>
      <c r="B2711" s="361">
        <v>49.03</v>
      </c>
      <c r="C2711" s="354"/>
      <c r="D2711" s="354"/>
      <c r="E2711" s="355"/>
      <c r="F2711" s="353"/>
      <c r="G2711" s="353"/>
    </row>
    <row r="2712" spans="1:7" x14ac:dyDescent="0.35">
      <c r="A2712" s="353" t="s">
        <v>840</v>
      </c>
      <c r="B2712" s="361">
        <v>49.03</v>
      </c>
      <c r="C2712" s="354"/>
      <c r="D2712" s="354"/>
      <c r="E2712" s="355"/>
      <c r="F2712" s="353"/>
      <c r="G2712" s="353"/>
    </row>
    <row r="2713" spans="1:7" x14ac:dyDescent="0.35">
      <c r="A2713" s="353" t="s">
        <v>1113</v>
      </c>
      <c r="B2713" s="361">
        <v>47.39</v>
      </c>
      <c r="C2713" s="354"/>
      <c r="D2713" s="354"/>
      <c r="E2713" s="355"/>
      <c r="F2713" s="353"/>
      <c r="G2713" s="353"/>
    </row>
    <row r="2714" spans="1:7" x14ac:dyDescent="0.35">
      <c r="A2714" s="353" t="s">
        <v>1113</v>
      </c>
      <c r="B2714" s="361">
        <v>47.39</v>
      </c>
      <c r="C2714" s="354"/>
      <c r="D2714" s="354"/>
      <c r="E2714" s="355"/>
      <c r="F2714" s="353"/>
      <c r="G2714" s="353"/>
    </row>
    <row r="2715" spans="1:7" x14ac:dyDescent="0.35">
      <c r="A2715" s="353" t="s">
        <v>1113</v>
      </c>
      <c r="B2715" s="361">
        <v>47.39</v>
      </c>
      <c r="C2715" s="354"/>
      <c r="D2715" s="354"/>
      <c r="E2715" s="355"/>
      <c r="F2715" s="353"/>
      <c r="G2715" s="353"/>
    </row>
    <row r="2716" spans="1:7" x14ac:dyDescent="0.35">
      <c r="A2716" s="353" t="s">
        <v>841</v>
      </c>
      <c r="B2716" s="361">
        <v>49.03</v>
      </c>
      <c r="C2716" s="354"/>
      <c r="D2716" s="354"/>
      <c r="E2716" s="355"/>
      <c r="F2716" s="353"/>
      <c r="G2716" s="353"/>
    </row>
    <row r="2717" spans="1:7" x14ac:dyDescent="0.35">
      <c r="A2717" s="353" t="s">
        <v>526</v>
      </c>
      <c r="B2717" s="361">
        <v>137</v>
      </c>
      <c r="C2717" s="354"/>
      <c r="D2717" s="354"/>
      <c r="E2717" s="355"/>
      <c r="F2717" s="353"/>
      <c r="G2717" s="353"/>
    </row>
    <row r="2718" spans="1:7" x14ac:dyDescent="0.35">
      <c r="A2718" s="353" t="s">
        <v>258</v>
      </c>
      <c r="B2718" s="361">
        <v>130.1</v>
      </c>
      <c r="C2718" s="354"/>
      <c r="D2718" s="354"/>
      <c r="E2718" s="355"/>
      <c r="F2718" s="353"/>
      <c r="G2718" s="353"/>
    </row>
    <row r="2719" spans="1:7" x14ac:dyDescent="0.35">
      <c r="A2719" s="353" t="s">
        <v>1703</v>
      </c>
      <c r="B2719" s="361">
        <v>137</v>
      </c>
      <c r="C2719" s="354"/>
      <c r="D2719" s="354"/>
      <c r="E2719" s="355"/>
      <c r="F2719" s="353"/>
      <c r="G2719" s="353"/>
    </row>
    <row r="2720" spans="1:7" x14ac:dyDescent="0.35">
      <c r="A2720" s="353" t="s">
        <v>1508</v>
      </c>
      <c r="B2720" s="361">
        <v>137.97999999999999</v>
      </c>
      <c r="C2720" s="354"/>
      <c r="D2720" s="354"/>
      <c r="E2720" s="355"/>
      <c r="F2720" s="353"/>
      <c r="G2720" s="353"/>
    </row>
    <row r="2721" spans="1:7" x14ac:dyDescent="0.35">
      <c r="A2721" s="353" t="s">
        <v>2011</v>
      </c>
      <c r="B2721" s="361">
        <v>130.1</v>
      </c>
      <c r="C2721" s="354"/>
      <c r="D2721" s="354"/>
      <c r="E2721" s="355"/>
      <c r="F2721" s="353"/>
      <c r="G2721" s="353"/>
    </row>
    <row r="2722" spans="1:7" x14ac:dyDescent="0.35">
      <c r="A2722" s="353" t="s">
        <v>2003</v>
      </c>
      <c r="B2722" s="361">
        <v>131</v>
      </c>
      <c r="C2722" s="354"/>
      <c r="D2722" s="354"/>
      <c r="E2722" s="355"/>
      <c r="F2722" s="353"/>
      <c r="G2722" s="353"/>
    </row>
    <row r="2723" spans="1:7" x14ac:dyDescent="0.35">
      <c r="A2723" s="353" t="s">
        <v>462</v>
      </c>
      <c r="B2723" s="361">
        <v>131.83000000000001</v>
      </c>
      <c r="C2723" s="354"/>
      <c r="D2723" s="354"/>
      <c r="E2723" s="355"/>
      <c r="F2723" s="353"/>
      <c r="G2723" s="353"/>
    </row>
    <row r="2724" spans="1:7" x14ac:dyDescent="0.35">
      <c r="A2724" s="353" t="s">
        <v>1710</v>
      </c>
      <c r="B2724" s="361">
        <v>131.99</v>
      </c>
      <c r="C2724" s="354"/>
      <c r="D2724" s="354"/>
      <c r="E2724" s="355"/>
      <c r="F2724" s="353"/>
      <c r="G2724" s="353"/>
    </row>
    <row r="2725" spans="1:7" x14ac:dyDescent="0.35">
      <c r="A2725" s="353" t="s">
        <v>1710</v>
      </c>
      <c r="B2725" s="361">
        <v>131.99</v>
      </c>
      <c r="C2725" s="354"/>
      <c r="D2725" s="354"/>
      <c r="E2725" s="355"/>
      <c r="F2725" s="353"/>
      <c r="G2725" s="353"/>
    </row>
    <row r="2726" spans="1:7" x14ac:dyDescent="0.35">
      <c r="A2726" s="353" t="s">
        <v>528</v>
      </c>
      <c r="B2726" s="361">
        <v>130.84</v>
      </c>
      <c r="C2726" s="354"/>
      <c r="D2726" s="354"/>
      <c r="E2726" s="355"/>
      <c r="F2726" s="353"/>
      <c r="G2726" s="353"/>
    </row>
    <row r="2727" spans="1:7" x14ac:dyDescent="0.35">
      <c r="A2727" s="353" t="s">
        <v>1705</v>
      </c>
      <c r="B2727" s="361">
        <v>0</v>
      </c>
      <c r="C2727" s="354"/>
      <c r="D2727" s="354"/>
      <c r="E2727" s="355"/>
      <c r="F2727" s="353"/>
      <c r="G2727" s="353"/>
    </row>
    <row r="2728" spans="1:7" x14ac:dyDescent="0.35">
      <c r="A2728" s="353" t="s">
        <v>1705</v>
      </c>
      <c r="B2728" s="361">
        <v>130.1</v>
      </c>
      <c r="C2728" s="354"/>
      <c r="D2728" s="354"/>
      <c r="E2728" s="355"/>
      <c r="F2728" s="353"/>
      <c r="G2728" s="353"/>
    </row>
    <row r="2729" spans="1:7" x14ac:dyDescent="0.35">
      <c r="A2729" s="353" t="s">
        <v>261</v>
      </c>
      <c r="B2729" s="361">
        <v>130.75</v>
      </c>
      <c r="C2729" s="354"/>
      <c r="D2729" s="354"/>
      <c r="E2729" s="355"/>
      <c r="F2729" s="353"/>
      <c r="G2729" s="353"/>
    </row>
    <row r="2730" spans="1:7" x14ac:dyDescent="0.35">
      <c r="A2730" s="353" t="s">
        <v>2512</v>
      </c>
      <c r="B2730" s="361">
        <v>137.65</v>
      </c>
      <c r="C2730" s="354"/>
      <c r="D2730" s="354"/>
      <c r="E2730" s="355"/>
      <c r="F2730" s="353"/>
      <c r="G2730" s="353"/>
    </row>
    <row r="2731" spans="1:7" x14ac:dyDescent="0.35">
      <c r="A2731" s="353" t="s">
        <v>2512</v>
      </c>
      <c r="B2731" s="361">
        <v>137.65</v>
      </c>
      <c r="C2731" s="354"/>
      <c r="D2731" s="354"/>
      <c r="E2731" s="355"/>
      <c r="F2731" s="353"/>
      <c r="G2731" s="353"/>
    </row>
    <row r="2732" spans="1:7" x14ac:dyDescent="0.35">
      <c r="A2732" s="353" t="s">
        <v>1529</v>
      </c>
      <c r="B2732" s="361">
        <v>138.63</v>
      </c>
      <c r="C2732" s="354"/>
      <c r="D2732" s="354"/>
      <c r="E2732" s="355"/>
      <c r="F2732" s="353"/>
      <c r="G2732" s="353"/>
    </row>
    <row r="2733" spans="1:7" x14ac:dyDescent="0.35">
      <c r="A2733" s="353" t="s">
        <v>1723</v>
      </c>
      <c r="B2733" s="361">
        <v>132.47999999999999</v>
      </c>
      <c r="C2733" s="354"/>
      <c r="D2733" s="354"/>
      <c r="E2733" s="355"/>
      <c r="F2733" s="353"/>
      <c r="G2733" s="353"/>
    </row>
    <row r="2734" spans="1:7" x14ac:dyDescent="0.35">
      <c r="A2734" s="353" t="s">
        <v>1518</v>
      </c>
      <c r="B2734" s="361">
        <v>138.63</v>
      </c>
      <c r="C2734" s="354"/>
      <c r="D2734" s="354"/>
      <c r="E2734" s="355"/>
      <c r="F2734" s="353"/>
      <c r="G2734" s="353"/>
    </row>
    <row r="2735" spans="1:7" x14ac:dyDescent="0.35">
      <c r="A2735" s="353" t="s">
        <v>2466</v>
      </c>
      <c r="B2735" s="361">
        <v>130.75</v>
      </c>
      <c r="C2735" s="354"/>
      <c r="D2735" s="354"/>
      <c r="E2735" s="355"/>
      <c r="F2735" s="353"/>
      <c r="G2735" s="353"/>
    </row>
    <row r="2736" spans="1:7" x14ac:dyDescent="0.35">
      <c r="A2736" s="353" t="s">
        <v>1677</v>
      </c>
      <c r="B2736" s="361">
        <v>131.5</v>
      </c>
      <c r="C2736" s="354"/>
      <c r="D2736" s="354"/>
      <c r="E2736" s="355"/>
      <c r="F2736" s="353"/>
      <c r="G2736" s="353"/>
    </row>
    <row r="2737" spans="1:7" x14ac:dyDescent="0.35">
      <c r="A2737" s="353" t="s">
        <v>1678</v>
      </c>
      <c r="B2737" s="361">
        <v>131.65</v>
      </c>
      <c r="C2737" s="354"/>
      <c r="D2737" s="354"/>
      <c r="E2737" s="355"/>
      <c r="F2737" s="353"/>
      <c r="G2737" s="353"/>
    </row>
    <row r="2738" spans="1:7" x14ac:dyDescent="0.35">
      <c r="A2738" s="353" t="s">
        <v>1679</v>
      </c>
      <c r="B2738" s="361">
        <v>131.74</v>
      </c>
      <c r="C2738" s="354"/>
      <c r="D2738" s="354"/>
      <c r="E2738" s="355"/>
      <c r="F2738" s="353"/>
      <c r="G2738" s="353"/>
    </row>
    <row r="2739" spans="1:7" x14ac:dyDescent="0.35">
      <c r="A2739" s="353" t="s">
        <v>986</v>
      </c>
      <c r="B2739" s="361">
        <v>131.74</v>
      </c>
      <c r="C2739" s="354"/>
      <c r="D2739" s="354"/>
      <c r="E2739" s="355"/>
      <c r="F2739" s="353"/>
      <c r="G2739" s="353"/>
    </row>
    <row r="2740" spans="1:7" x14ac:dyDescent="0.35">
      <c r="A2740" s="353" t="s">
        <v>464</v>
      </c>
      <c r="B2740" s="361">
        <v>138.63</v>
      </c>
      <c r="C2740" s="354"/>
      <c r="D2740" s="354"/>
      <c r="E2740" s="355"/>
      <c r="F2740" s="353"/>
      <c r="G2740" s="353"/>
    </row>
    <row r="2741" spans="1:7" x14ac:dyDescent="0.35">
      <c r="A2741" s="353" t="s">
        <v>1725</v>
      </c>
      <c r="B2741" s="361">
        <v>132.63999999999999</v>
      </c>
      <c r="C2741" s="354"/>
      <c r="D2741" s="354"/>
      <c r="E2741" s="355"/>
      <c r="F2741" s="353"/>
      <c r="G2741" s="353"/>
    </row>
    <row r="2742" spans="1:7" x14ac:dyDescent="0.35">
      <c r="A2742" s="353" t="s">
        <v>1733</v>
      </c>
      <c r="B2742" s="361">
        <v>130.75</v>
      </c>
      <c r="C2742" s="354"/>
      <c r="D2742" s="354"/>
      <c r="E2742" s="355"/>
      <c r="F2742" s="353"/>
      <c r="G2742" s="353"/>
    </row>
    <row r="2743" spans="1:7" x14ac:dyDescent="0.35">
      <c r="A2743" s="353" t="s">
        <v>871</v>
      </c>
      <c r="B2743" s="361">
        <v>130.75</v>
      </c>
      <c r="C2743" s="354"/>
      <c r="D2743" s="354"/>
      <c r="E2743" s="355"/>
      <c r="F2743" s="353"/>
      <c r="G2743" s="353"/>
    </row>
    <row r="2744" spans="1:7" x14ac:dyDescent="0.35">
      <c r="A2744" s="353" t="s">
        <v>875</v>
      </c>
      <c r="B2744" s="361">
        <v>137.65</v>
      </c>
      <c r="C2744" s="354"/>
      <c r="D2744" s="354"/>
      <c r="E2744" s="355"/>
      <c r="F2744" s="353"/>
      <c r="G2744" s="353"/>
    </row>
    <row r="2745" spans="1:7" x14ac:dyDescent="0.35">
      <c r="A2745" s="353" t="s">
        <v>881</v>
      </c>
      <c r="B2745" s="361">
        <v>137.65</v>
      </c>
      <c r="C2745" s="354"/>
      <c r="D2745" s="354"/>
      <c r="E2745" s="355"/>
      <c r="F2745" s="353"/>
      <c r="G2745" s="353"/>
    </row>
    <row r="2746" spans="1:7" x14ac:dyDescent="0.35">
      <c r="A2746" s="353" t="s">
        <v>866</v>
      </c>
      <c r="B2746" s="361">
        <v>131.65</v>
      </c>
      <c r="C2746" s="354"/>
      <c r="D2746" s="354"/>
      <c r="E2746" s="355"/>
      <c r="F2746" s="353"/>
      <c r="G2746" s="353"/>
    </row>
    <row r="2747" spans="1:7" x14ac:dyDescent="0.35">
      <c r="A2747" s="353" t="s">
        <v>1727</v>
      </c>
      <c r="B2747" s="361">
        <v>130.75</v>
      </c>
      <c r="C2747" s="354"/>
      <c r="D2747" s="354"/>
      <c r="E2747" s="355"/>
      <c r="F2747" s="353"/>
      <c r="G2747" s="353"/>
    </row>
    <row r="2748" spans="1:7" x14ac:dyDescent="0.35">
      <c r="A2748" s="353" t="s">
        <v>2513</v>
      </c>
      <c r="B2748" s="361">
        <v>137.65</v>
      </c>
      <c r="C2748" s="354"/>
      <c r="D2748" s="354"/>
      <c r="E2748" s="355"/>
      <c r="F2748" s="353"/>
      <c r="G2748" s="353"/>
    </row>
    <row r="2749" spans="1:7" x14ac:dyDescent="0.35">
      <c r="A2749" s="353" t="s">
        <v>2513</v>
      </c>
      <c r="B2749" s="361">
        <v>137.65</v>
      </c>
      <c r="C2749" s="354"/>
      <c r="D2749" s="354"/>
      <c r="E2749" s="355"/>
      <c r="F2749" s="353"/>
      <c r="G2749" s="353"/>
    </row>
    <row r="2750" spans="1:7" x14ac:dyDescent="0.35">
      <c r="A2750" s="353" t="s">
        <v>1516</v>
      </c>
      <c r="B2750" s="361">
        <v>131.74</v>
      </c>
      <c r="C2750" s="354"/>
      <c r="D2750" s="354"/>
      <c r="E2750" s="355"/>
      <c r="F2750" s="353"/>
      <c r="G2750" s="353"/>
    </row>
    <row r="2751" spans="1:7" x14ac:dyDescent="0.35">
      <c r="A2751" s="353" t="s">
        <v>1516</v>
      </c>
      <c r="B2751" s="361">
        <v>131.74</v>
      </c>
      <c r="C2751" s="354"/>
      <c r="D2751" s="354"/>
      <c r="E2751" s="355"/>
      <c r="F2751" s="353"/>
      <c r="G2751" s="353"/>
    </row>
    <row r="2752" spans="1:7" x14ac:dyDescent="0.35">
      <c r="A2752" s="353" t="s">
        <v>2001</v>
      </c>
      <c r="B2752" s="361">
        <v>131.74</v>
      </c>
      <c r="C2752" s="354"/>
      <c r="D2752" s="354"/>
      <c r="E2752" s="355"/>
      <c r="F2752" s="353"/>
      <c r="G2752" s="353"/>
    </row>
    <row r="2753" spans="1:7" x14ac:dyDescent="0.35">
      <c r="A2753" s="353" t="s">
        <v>465</v>
      </c>
      <c r="B2753" s="361">
        <v>138.63</v>
      </c>
      <c r="C2753" s="354"/>
      <c r="D2753" s="354"/>
      <c r="E2753" s="355"/>
      <c r="F2753" s="353"/>
      <c r="G2753" s="353"/>
    </row>
    <row r="2754" spans="1:7" x14ac:dyDescent="0.35">
      <c r="A2754" s="353" t="s">
        <v>465</v>
      </c>
      <c r="B2754" s="361">
        <v>138.63</v>
      </c>
      <c r="C2754" s="354"/>
      <c r="D2754" s="354"/>
      <c r="E2754" s="355"/>
      <c r="F2754" s="353"/>
      <c r="G2754" s="353"/>
    </row>
    <row r="2755" spans="1:7" x14ac:dyDescent="0.35">
      <c r="A2755" s="353" t="s">
        <v>1542</v>
      </c>
      <c r="B2755" s="361">
        <v>131.5</v>
      </c>
      <c r="C2755" s="354"/>
      <c r="D2755" s="354"/>
      <c r="E2755" s="355"/>
      <c r="F2755" s="353"/>
      <c r="G2755" s="353"/>
    </row>
    <row r="2756" spans="1:7" x14ac:dyDescent="0.35">
      <c r="A2756" s="353" t="s">
        <v>1680</v>
      </c>
      <c r="B2756" s="361">
        <v>131.74</v>
      </c>
      <c r="C2756" s="354"/>
      <c r="D2756" s="354"/>
      <c r="E2756" s="355"/>
      <c r="F2756" s="353"/>
      <c r="G2756" s="353"/>
    </row>
    <row r="2757" spans="1:7" x14ac:dyDescent="0.35">
      <c r="A2757" s="353" t="s">
        <v>1216</v>
      </c>
      <c r="B2757" s="361">
        <v>131.74</v>
      </c>
      <c r="C2757" s="354"/>
      <c r="D2757" s="354"/>
      <c r="E2757" s="355"/>
      <c r="F2757" s="353"/>
      <c r="G2757" s="353"/>
    </row>
    <row r="2758" spans="1:7" x14ac:dyDescent="0.35">
      <c r="A2758" s="353" t="s">
        <v>1216</v>
      </c>
      <c r="B2758" s="361">
        <v>131.74</v>
      </c>
      <c r="C2758" s="354"/>
      <c r="D2758" s="354"/>
      <c r="E2758" s="355"/>
      <c r="F2758" s="353"/>
      <c r="G2758" s="353"/>
    </row>
    <row r="2759" spans="1:7" x14ac:dyDescent="0.35">
      <c r="A2759" s="353" t="s">
        <v>1520</v>
      </c>
      <c r="B2759" s="361">
        <v>131.74</v>
      </c>
      <c r="C2759" s="354"/>
      <c r="D2759" s="354"/>
      <c r="E2759" s="355"/>
      <c r="F2759" s="353"/>
      <c r="G2759" s="353"/>
    </row>
    <row r="2760" spans="1:7" x14ac:dyDescent="0.35">
      <c r="A2760" s="353" t="s">
        <v>530</v>
      </c>
      <c r="B2760" s="361">
        <v>138.63</v>
      </c>
      <c r="C2760" s="354"/>
      <c r="D2760" s="354"/>
      <c r="E2760" s="355"/>
      <c r="F2760" s="353"/>
      <c r="G2760" s="353"/>
    </row>
    <row r="2761" spans="1:7" x14ac:dyDescent="0.35">
      <c r="A2761" s="353" t="s">
        <v>532</v>
      </c>
      <c r="B2761" s="361">
        <v>132.63999999999999</v>
      </c>
      <c r="C2761" s="354"/>
      <c r="D2761" s="354"/>
      <c r="E2761" s="355"/>
      <c r="F2761" s="353"/>
      <c r="G2761" s="353"/>
    </row>
    <row r="2762" spans="1:7" x14ac:dyDescent="0.35">
      <c r="A2762" s="353" t="s">
        <v>532</v>
      </c>
      <c r="B2762" s="361">
        <v>132.63999999999999</v>
      </c>
      <c r="C2762" s="354"/>
      <c r="D2762" s="354"/>
      <c r="E2762" s="355"/>
      <c r="F2762" s="353"/>
      <c r="G2762" s="353"/>
    </row>
    <row r="2763" spans="1:7" x14ac:dyDescent="0.35">
      <c r="A2763" s="353" t="s">
        <v>532</v>
      </c>
      <c r="B2763" s="361">
        <v>132.63999999999999</v>
      </c>
      <c r="C2763" s="354"/>
      <c r="D2763" s="354"/>
      <c r="E2763" s="355"/>
      <c r="F2763" s="353"/>
      <c r="G2763" s="353"/>
    </row>
    <row r="2764" spans="1:7" x14ac:dyDescent="0.35">
      <c r="A2764" s="353" t="s">
        <v>532</v>
      </c>
      <c r="B2764" s="361">
        <v>132.63999999999999</v>
      </c>
      <c r="C2764" s="354"/>
      <c r="D2764" s="354"/>
      <c r="E2764" s="355"/>
      <c r="F2764" s="353"/>
      <c r="G2764" s="353"/>
    </row>
    <row r="2765" spans="1:7" x14ac:dyDescent="0.35">
      <c r="A2765" s="353" t="s">
        <v>532</v>
      </c>
      <c r="B2765" s="361">
        <v>132.63999999999999</v>
      </c>
      <c r="C2765" s="354"/>
      <c r="D2765" s="354"/>
      <c r="E2765" s="355"/>
      <c r="F2765" s="353"/>
      <c r="G2765" s="353"/>
    </row>
    <row r="2766" spans="1:7" x14ac:dyDescent="0.35">
      <c r="A2766" s="353" t="s">
        <v>532</v>
      </c>
      <c r="B2766" s="361">
        <v>132.63999999999999</v>
      </c>
      <c r="C2766" s="354"/>
      <c r="D2766" s="354"/>
      <c r="E2766" s="355"/>
      <c r="F2766" s="353"/>
      <c r="G2766" s="353"/>
    </row>
    <row r="2767" spans="1:7" x14ac:dyDescent="0.35">
      <c r="A2767" s="353" t="s">
        <v>532</v>
      </c>
      <c r="B2767" s="361">
        <v>132.63999999999999</v>
      </c>
      <c r="C2767" s="354"/>
      <c r="D2767" s="354"/>
      <c r="E2767" s="355"/>
      <c r="F2767" s="353"/>
      <c r="G2767" s="353"/>
    </row>
    <row r="2768" spans="1:7" x14ac:dyDescent="0.35">
      <c r="A2768" s="353" t="s">
        <v>869</v>
      </c>
      <c r="B2768" s="361">
        <v>130.75</v>
      </c>
      <c r="C2768" s="354"/>
      <c r="D2768" s="354"/>
      <c r="E2768" s="355"/>
      <c r="F2768" s="353"/>
      <c r="G2768" s="353"/>
    </row>
    <row r="2769" spans="1:7" x14ac:dyDescent="0.35">
      <c r="A2769" s="353" t="s">
        <v>466</v>
      </c>
      <c r="B2769" s="361">
        <v>130.75</v>
      </c>
      <c r="C2769" s="354"/>
      <c r="D2769" s="354"/>
      <c r="E2769" s="355"/>
      <c r="F2769" s="353"/>
      <c r="G2769" s="353"/>
    </row>
    <row r="2770" spans="1:7" x14ac:dyDescent="0.35">
      <c r="A2770" s="353" t="s">
        <v>466</v>
      </c>
      <c r="B2770" s="361">
        <v>130.75</v>
      </c>
      <c r="C2770" s="354"/>
      <c r="D2770" s="354"/>
      <c r="E2770" s="355"/>
      <c r="F2770" s="353"/>
      <c r="G2770" s="353"/>
    </row>
    <row r="2771" spans="1:7" x14ac:dyDescent="0.35">
      <c r="A2771" s="353" t="s">
        <v>882</v>
      </c>
      <c r="B2771" s="361">
        <v>130.75</v>
      </c>
      <c r="C2771" s="354"/>
      <c r="D2771" s="354"/>
      <c r="E2771" s="355"/>
      <c r="F2771" s="353"/>
      <c r="G2771" s="353"/>
    </row>
    <row r="2772" spans="1:7" x14ac:dyDescent="0.35">
      <c r="A2772" s="353" t="s">
        <v>872</v>
      </c>
      <c r="B2772" s="361">
        <v>137.65</v>
      </c>
      <c r="C2772" s="354"/>
      <c r="D2772" s="354"/>
      <c r="E2772" s="355"/>
      <c r="F2772" s="353"/>
      <c r="G2772" s="353"/>
    </row>
    <row r="2773" spans="1:7" x14ac:dyDescent="0.35">
      <c r="A2773" s="353" t="s">
        <v>893</v>
      </c>
      <c r="B2773" s="361">
        <v>130.75</v>
      </c>
      <c r="C2773" s="354"/>
      <c r="D2773" s="354"/>
      <c r="E2773" s="355"/>
      <c r="F2773" s="353"/>
      <c r="G2773" s="353"/>
    </row>
    <row r="2774" spans="1:7" x14ac:dyDescent="0.35">
      <c r="A2774" s="353" t="s">
        <v>1997</v>
      </c>
      <c r="B2774" s="361">
        <v>131.74</v>
      </c>
      <c r="C2774" s="354"/>
      <c r="D2774" s="354"/>
      <c r="E2774" s="355"/>
      <c r="F2774" s="353"/>
      <c r="G2774" s="353"/>
    </row>
    <row r="2775" spans="1:7" x14ac:dyDescent="0.35">
      <c r="A2775" s="353" t="s">
        <v>1117</v>
      </c>
      <c r="B2775" s="361">
        <v>131.74</v>
      </c>
      <c r="C2775" s="354"/>
      <c r="D2775" s="354"/>
      <c r="E2775" s="355"/>
      <c r="F2775" s="353"/>
      <c r="G2775" s="353"/>
    </row>
    <row r="2776" spans="1:7" x14ac:dyDescent="0.35">
      <c r="A2776" s="353" t="s">
        <v>1729</v>
      </c>
      <c r="B2776" s="361">
        <v>130.75</v>
      </c>
      <c r="C2776" s="354"/>
      <c r="D2776" s="354"/>
      <c r="E2776" s="355"/>
      <c r="F2776" s="353"/>
      <c r="G2776" s="353"/>
    </row>
    <row r="2777" spans="1:7" x14ac:dyDescent="0.35">
      <c r="A2777" s="353" t="s">
        <v>1512</v>
      </c>
      <c r="B2777" s="361">
        <v>131.74</v>
      </c>
      <c r="C2777" s="354"/>
      <c r="D2777" s="354"/>
      <c r="E2777" s="355"/>
      <c r="F2777" s="353"/>
      <c r="G2777" s="353"/>
    </row>
    <row r="2778" spans="1:7" x14ac:dyDescent="0.35">
      <c r="A2778" s="353" t="s">
        <v>2442</v>
      </c>
      <c r="B2778" s="361">
        <v>0</v>
      </c>
      <c r="C2778" s="354"/>
      <c r="D2778" s="354"/>
      <c r="E2778" s="355"/>
      <c r="F2778" s="353"/>
      <c r="G2778" s="353"/>
    </row>
    <row r="2779" spans="1:7" x14ac:dyDescent="0.35">
      <c r="A2779" s="353" t="s">
        <v>2468</v>
      </c>
      <c r="B2779" s="361">
        <v>132.63999999999999</v>
      </c>
      <c r="C2779" s="354"/>
      <c r="D2779" s="354"/>
      <c r="E2779" s="355"/>
      <c r="F2779" s="353"/>
      <c r="G2779" s="353"/>
    </row>
    <row r="2780" spans="1:7" x14ac:dyDescent="0.35">
      <c r="A2780" s="353" t="s">
        <v>1533</v>
      </c>
      <c r="B2780" s="361">
        <v>130.75</v>
      </c>
      <c r="C2780" s="354"/>
      <c r="D2780" s="354"/>
      <c r="E2780" s="355"/>
      <c r="F2780" s="353"/>
      <c r="G2780" s="353"/>
    </row>
    <row r="2781" spans="1:7" x14ac:dyDescent="0.35">
      <c r="A2781" s="353" t="s">
        <v>1208</v>
      </c>
      <c r="B2781" s="361">
        <v>130.75</v>
      </c>
      <c r="C2781" s="354"/>
      <c r="D2781" s="354"/>
      <c r="E2781" s="355"/>
      <c r="F2781" s="353"/>
      <c r="G2781" s="353"/>
    </row>
    <row r="2782" spans="1:7" x14ac:dyDescent="0.35">
      <c r="A2782" s="353" t="s">
        <v>1684</v>
      </c>
      <c r="B2782" s="361">
        <v>130.75</v>
      </c>
      <c r="C2782" s="354"/>
      <c r="D2782" s="354"/>
      <c r="E2782" s="355"/>
      <c r="F2782" s="353"/>
      <c r="G2782" s="353"/>
    </row>
    <row r="2783" spans="1:7" x14ac:dyDescent="0.35">
      <c r="A2783" s="353" t="s">
        <v>1813</v>
      </c>
      <c r="B2783" s="361">
        <v>130.75</v>
      </c>
      <c r="C2783" s="354"/>
      <c r="D2783" s="354"/>
      <c r="E2783" s="355"/>
      <c r="F2783" s="353"/>
      <c r="G2783" s="353"/>
    </row>
    <row r="2784" spans="1:7" x14ac:dyDescent="0.35">
      <c r="A2784" s="353" t="s">
        <v>1507</v>
      </c>
      <c r="B2784" s="361">
        <v>137.65</v>
      </c>
      <c r="C2784" s="354"/>
      <c r="D2784" s="354"/>
      <c r="E2784" s="355"/>
      <c r="F2784" s="353"/>
      <c r="G2784" s="353"/>
    </row>
    <row r="2785" spans="1:7" x14ac:dyDescent="0.35">
      <c r="A2785" s="353" t="s">
        <v>1829</v>
      </c>
      <c r="B2785" s="361">
        <v>137.65</v>
      </c>
      <c r="C2785" s="354"/>
      <c r="D2785" s="354"/>
      <c r="E2785" s="355"/>
      <c r="F2785" s="353"/>
      <c r="G2785" s="353"/>
    </row>
    <row r="2786" spans="1:7" x14ac:dyDescent="0.35">
      <c r="A2786" s="353" t="s">
        <v>1685</v>
      </c>
      <c r="B2786" s="361">
        <v>131.5</v>
      </c>
      <c r="C2786" s="354"/>
      <c r="D2786" s="354"/>
      <c r="E2786" s="355"/>
      <c r="F2786" s="353"/>
      <c r="G2786" s="353"/>
    </row>
    <row r="2787" spans="1:7" x14ac:dyDescent="0.35">
      <c r="A2787" s="353" t="s">
        <v>1687</v>
      </c>
      <c r="B2787" s="361">
        <v>131.65</v>
      </c>
      <c r="C2787" s="354"/>
      <c r="D2787" s="354"/>
      <c r="E2787" s="355"/>
      <c r="F2787" s="353"/>
      <c r="G2787" s="353"/>
    </row>
    <row r="2788" spans="1:7" x14ac:dyDescent="0.35">
      <c r="A2788" s="353" t="s">
        <v>1687</v>
      </c>
      <c r="B2788" s="361">
        <v>131.65</v>
      </c>
      <c r="C2788" s="354"/>
      <c r="D2788" s="354"/>
      <c r="E2788" s="355"/>
      <c r="F2788" s="353"/>
      <c r="G2788" s="353"/>
    </row>
    <row r="2789" spans="1:7" x14ac:dyDescent="0.35">
      <c r="A2789" s="353" t="s">
        <v>1687</v>
      </c>
      <c r="B2789" s="361">
        <v>131.65</v>
      </c>
      <c r="C2789" s="354"/>
      <c r="D2789" s="354"/>
      <c r="E2789" s="355"/>
      <c r="F2789" s="353"/>
      <c r="G2789" s="353"/>
    </row>
    <row r="2790" spans="1:7" x14ac:dyDescent="0.35">
      <c r="A2790" s="353" t="s">
        <v>1687</v>
      </c>
      <c r="B2790" s="361">
        <v>131.65</v>
      </c>
      <c r="C2790" s="354"/>
      <c r="D2790" s="354"/>
      <c r="E2790" s="355"/>
      <c r="F2790" s="353"/>
      <c r="G2790" s="353"/>
    </row>
    <row r="2791" spans="1:7" x14ac:dyDescent="0.35">
      <c r="A2791" s="353" t="s">
        <v>1687</v>
      </c>
      <c r="B2791" s="361">
        <v>131.65</v>
      </c>
      <c r="C2791" s="354"/>
      <c r="D2791" s="354"/>
      <c r="E2791" s="355"/>
      <c r="F2791" s="353"/>
      <c r="G2791" s="353"/>
    </row>
    <row r="2792" spans="1:7" x14ac:dyDescent="0.35">
      <c r="A2792" s="353" t="s">
        <v>1687</v>
      </c>
      <c r="B2792" s="361">
        <v>131.65</v>
      </c>
      <c r="C2792" s="354"/>
      <c r="D2792" s="354"/>
      <c r="E2792" s="355"/>
      <c r="F2792" s="353"/>
      <c r="G2792" s="353"/>
    </row>
    <row r="2793" spans="1:7" x14ac:dyDescent="0.35">
      <c r="A2793" s="353" t="s">
        <v>1687</v>
      </c>
      <c r="B2793" s="361">
        <v>131.65</v>
      </c>
      <c r="C2793" s="354"/>
      <c r="D2793" s="354"/>
      <c r="E2793" s="355"/>
      <c r="F2793" s="353"/>
      <c r="G2793" s="353"/>
    </row>
    <row r="2794" spans="1:7" x14ac:dyDescent="0.35">
      <c r="A2794" s="353" t="s">
        <v>1687</v>
      </c>
      <c r="B2794" s="361">
        <v>131.65</v>
      </c>
      <c r="C2794" s="354"/>
      <c r="D2794" s="354"/>
      <c r="E2794" s="355"/>
      <c r="F2794" s="353"/>
      <c r="G2794" s="353"/>
    </row>
    <row r="2795" spans="1:7" x14ac:dyDescent="0.35">
      <c r="A2795" s="353" t="s">
        <v>1687</v>
      </c>
      <c r="B2795" s="361">
        <v>131.65</v>
      </c>
      <c r="C2795" s="354"/>
      <c r="D2795" s="354"/>
      <c r="E2795" s="355"/>
      <c r="F2795" s="353"/>
      <c r="G2795" s="353"/>
    </row>
    <row r="2796" spans="1:7" x14ac:dyDescent="0.35">
      <c r="A2796" s="353" t="s">
        <v>1714</v>
      </c>
      <c r="B2796" s="361">
        <v>131.74</v>
      </c>
      <c r="C2796" s="354"/>
      <c r="D2796" s="354"/>
      <c r="E2796" s="355"/>
      <c r="F2796" s="353"/>
      <c r="G2796" s="353"/>
    </row>
    <row r="2797" spans="1:7" x14ac:dyDescent="0.35">
      <c r="A2797" s="353" t="s">
        <v>2007</v>
      </c>
      <c r="B2797" s="361">
        <v>131.74</v>
      </c>
      <c r="C2797" s="354"/>
      <c r="D2797" s="354"/>
      <c r="E2797" s="355"/>
      <c r="F2797" s="353"/>
      <c r="G2797" s="353"/>
    </row>
    <row r="2798" spans="1:7" x14ac:dyDescent="0.35">
      <c r="A2798" s="353" t="s">
        <v>1722</v>
      </c>
      <c r="B2798" s="361">
        <v>138.63</v>
      </c>
      <c r="C2798" s="354"/>
      <c r="D2798" s="354"/>
      <c r="E2798" s="355"/>
      <c r="F2798" s="353"/>
      <c r="G2798" s="353"/>
    </row>
    <row r="2799" spans="1:7" x14ac:dyDescent="0.35">
      <c r="A2799" s="353" t="s">
        <v>2009</v>
      </c>
      <c r="B2799" s="361">
        <v>132.47999999999999</v>
      </c>
      <c r="C2799" s="354"/>
      <c r="D2799" s="354"/>
      <c r="E2799" s="355"/>
      <c r="F2799" s="353"/>
      <c r="G2799" s="353"/>
    </row>
    <row r="2800" spans="1:7" x14ac:dyDescent="0.35">
      <c r="A2800" s="353" t="s">
        <v>1999</v>
      </c>
      <c r="B2800" s="361">
        <v>132.63999999999999</v>
      </c>
      <c r="C2800" s="354"/>
      <c r="D2800" s="354"/>
      <c r="E2800" s="355"/>
      <c r="F2800" s="353"/>
      <c r="G2800" s="353"/>
    </row>
    <row r="2801" spans="1:7" x14ac:dyDescent="0.35">
      <c r="A2801" s="353" t="s">
        <v>1999</v>
      </c>
      <c r="B2801" s="361">
        <v>132.63999999999999</v>
      </c>
      <c r="C2801" s="354"/>
      <c r="D2801" s="354"/>
      <c r="E2801" s="355"/>
      <c r="F2801" s="353"/>
      <c r="G2801" s="353"/>
    </row>
    <row r="2802" spans="1:7" x14ac:dyDescent="0.35">
      <c r="A2802" s="353" t="s">
        <v>867</v>
      </c>
      <c r="B2802" s="361">
        <v>131.65</v>
      </c>
      <c r="C2802" s="354"/>
      <c r="D2802" s="354"/>
      <c r="E2802" s="355"/>
      <c r="F2802" s="353"/>
      <c r="G2802" s="353"/>
    </row>
    <row r="2803" spans="1:7" x14ac:dyDescent="0.35">
      <c r="A2803" s="353" t="s">
        <v>1995</v>
      </c>
      <c r="B2803" s="361">
        <v>131.74</v>
      </c>
      <c r="C2803" s="354"/>
      <c r="D2803" s="354"/>
      <c r="E2803" s="355"/>
      <c r="F2803" s="353"/>
      <c r="G2803" s="353"/>
    </row>
    <row r="2804" spans="1:7" x14ac:dyDescent="0.35">
      <c r="A2804" s="353" t="s">
        <v>906</v>
      </c>
      <c r="B2804" s="361">
        <v>131.74</v>
      </c>
      <c r="C2804" s="354"/>
      <c r="D2804" s="354"/>
      <c r="E2804" s="355"/>
      <c r="F2804" s="353"/>
      <c r="G2804" s="353"/>
    </row>
    <row r="2805" spans="1:7" x14ac:dyDescent="0.35">
      <c r="A2805" s="353" t="s">
        <v>906</v>
      </c>
      <c r="B2805" s="361">
        <v>131.74</v>
      </c>
      <c r="C2805" s="354"/>
      <c r="D2805" s="354"/>
      <c r="E2805" s="355"/>
      <c r="F2805" s="353"/>
      <c r="G2805" s="353"/>
    </row>
    <row r="2806" spans="1:7" x14ac:dyDescent="0.35">
      <c r="A2806" s="353" t="s">
        <v>2514</v>
      </c>
      <c r="B2806" s="361">
        <v>138.63999999999999</v>
      </c>
      <c r="C2806" s="354"/>
      <c r="D2806" s="354"/>
      <c r="E2806" s="355"/>
      <c r="F2806" s="353"/>
      <c r="G2806" s="353"/>
    </row>
    <row r="2807" spans="1:7" x14ac:dyDescent="0.35">
      <c r="A2807" s="353" t="s">
        <v>1209</v>
      </c>
      <c r="B2807" s="361">
        <v>131.74</v>
      </c>
      <c r="C2807" s="354"/>
      <c r="D2807" s="354"/>
      <c r="E2807" s="355"/>
      <c r="F2807" s="353"/>
      <c r="G2807" s="353"/>
    </row>
    <row r="2808" spans="1:7" x14ac:dyDescent="0.35">
      <c r="A2808" s="353" t="s">
        <v>1996</v>
      </c>
      <c r="B2808" s="361">
        <v>131.74</v>
      </c>
      <c r="C2808" s="354"/>
      <c r="D2808" s="354"/>
      <c r="E2808" s="355"/>
      <c r="F2808" s="353"/>
      <c r="G2808" s="353"/>
    </row>
    <row r="2809" spans="1:7" x14ac:dyDescent="0.35">
      <c r="A2809" s="353" t="s">
        <v>1996</v>
      </c>
      <c r="B2809" s="361">
        <v>131.74</v>
      </c>
      <c r="C2809" s="354"/>
      <c r="D2809" s="354"/>
      <c r="E2809" s="355"/>
      <c r="F2809" s="353"/>
      <c r="G2809" s="353"/>
    </row>
    <row r="2810" spans="1:7" x14ac:dyDescent="0.35">
      <c r="A2810" s="353" t="s">
        <v>1996</v>
      </c>
      <c r="B2810" s="361">
        <v>131.74</v>
      </c>
      <c r="C2810" s="354"/>
      <c r="D2810" s="354"/>
      <c r="E2810" s="355"/>
      <c r="F2810" s="353"/>
      <c r="G2810" s="353"/>
    </row>
    <row r="2811" spans="1:7" x14ac:dyDescent="0.35">
      <c r="A2811" s="353" t="s">
        <v>1996</v>
      </c>
      <c r="B2811" s="361">
        <v>131.74</v>
      </c>
      <c r="C2811" s="354"/>
      <c r="D2811" s="354"/>
      <c r="E2811" s="355"/>
      <c r="F2811" s="353"/>
      <c r="G2811" s="353"/>
    </row>
    <row r="2812" spans="1:7" x14ac:dyDescent="0.35">
      <c r="A2812" s="353" t="s">
        <v>1996</v>
      </c>
      <c r="B2812" s="361">
        <v>131.74</v>
      </c>
      <c r="C2812" s="354"/>
      <c r="D2812" s="354"/>
      <c r="E2812" s="355"/>
      <c r="F2812" s="353"/>
      <c r="G2812" s="353"/>
    </row>
    <row r="2813" spans="1:7" x14ac:dyDescent="0.35">
      <c r="A2813" s="353" t="s">
        <v>1996</v>
      </c>
      <c r="B2813" s="361">
        <v>131.74</v>
      </c>
      <c r="C2813" s="354"/>
      <c r="D2813" s="354"/>
      <c r="E2813" s="355"/>
      <c r="F2813" s="353"/>
      <c r="G2813" s="353"/>
    </row>
    <row r="2814" spans="1:7" x14ac:dyDescent="0.35">
      <c r="A2814" s="353" t="s">
        <v>1996</v>
      </c>
      <c r="B2814" s="361">
        <v>131.74</v>
      </c>
      <c r="C2814" s="354"/>
      <c r="D2814" s="354"/>
      <c r="E2814" s="355"/>
      <c r="F2814" s="353"/>
      <c r="G2814" s="353"/>
    </row>
    <row r="2815" spans="1:7" x14ac:dyDescent="0.35">
      <c r="A2815" s="353" t="s">
        <v>1996</v>
      </c>
      <c r="B2815" s="361">
        <v>131.74</v>
      </c>
      <c r="C2815" s="354"/>
      <c r="D2815" s="354"/>
      <c r="E2815" s="355"/>
      <c r="F2815" s="353"/>
      <c r="G2815" s="353"/>
    </row>
    <row r="2816" spans="1:7" x14ac:dyDescent="0.35">
      <c r="A2816" s="353" t="s">
        <v>845</v>
      </c>
      <c r="B2816" s="361">
        <v>130.75</v>
      </c>
      <c r="C2816" s="354"/>
      <c r="D2816" s="354"/>
      <c r="E2816" s="355"/>
      <c r="F2816" s="353"/>
      <c r="G2816" s="353"/>
    </row>
    <row r="2817" spans="1:7" x14ac:dyDescent="0.35">
      <c r="A2817" s="353" t="s">
        <v>2383</v>
      </c>
      <c r="B2817" s="361">
        <v>130.75</v>
      </c>
      <c r="C2817" s="354"/>
      <c r="D2817" s="354"/>
      <c r="E2817" s="355"/>
      <c r="F2817" s="353"/>
      <c r="G2817" s="353"/>
    </row>
    <row r="2818" spans="1:7" x14ac:dyDescent="0.35">
      <c r="A2818" s="353" t="s">
        <v>2444</v>
      </c>
      <c r="B2818" s="361">
        <v>0</v>
      </c>
      <c r="C2818" s="354"/>
      <c r="D2818" s="354"/>
      <c r="E2818" s="355"/>
      <c r="F2818" s="353"/>
      <c r="G2818" s="353"/>
    </row>
    <row r="2819" spans="1:7" x14ac:dyDescent="0.35">
      <c r="A2819" s="353" t="s">
        <v>1688</v>
      </c>
      <c r="B2819" s="361">
        <v>131.74</v>
      </c>
      <c r="C2819" s="354"/>
      <c r="D2819" s="354"/>
      <c r="E2819" s="355"/>
      <c r="F2819" s="353"/>
      <c r="G2819" s="353"/>
    </row>
    <row r="2820" spans="1:7" x14ac:dyDescent="0.35">
      <c r="A2820" s="353" t="s">
        <v>1841</v>
      </c>
      <c r="B2820" s="361">
        <v>131.74</v>
      </c>
      <c r="C2820" s="354"/>
      <c r="D2820" s="354"/>
      <c r="E2820" s="355"/>
      <c r="F2820" s="353"/>
      <c r="G2820" s="353"/>
    </row>
    <row r="2821" spans="1:7" x14ac:dyDescent="0.35">
      <c r="A2821" s="353" t="s">
        <v>1530</v>
      </c>
      <c r="B2821" s="361">
        <v>138.63</v>
      </c>
      <c r="C2821" s="354"/>
      <c r="D2821" s="354"/>
      <c r="E2821" s="355"/>
      <c r="F2821" s="353"/>
      <c r="G2821" s="353"/>
    </row>
    <row r="2822" spans="1:7" x14ac:dyDescent="0.35">
      <c r="A2822" s="353" t="s">
        <v>1689</v>
      </c>
      <c r="B2822" s="361">
        <v>132.63999999999999</v>
      </c>
      <c r="C2822" s="354"/>
      <c r="D2822" s="354"/>
      <c r="E2822" s="355"/>
      <c r="F2822" s="353"/>
      <c r="G2822" s="353"/>
    </row>
    <row r="2823" spans="1:7" x14ac:dyDescent="0.35">
      <c r="A2823" s="353" t="s">
        <v>1706</v>
      </c>
      <c r="B2823" s="361">
        <v>0</v>
      </c>
      <c r="C2823" s="354"/>
      <c r="D2823" s="354"/>
      <c r="E2823" s="355"/>
      <c r="F2823" s="353"/>
      <c r="G2823" s="353"/>
    </row>
    <row r="2824" spans="1:7" x14ac:dyDescent="0.35">
      <c r="A2824" s="353" t="s">
        <v>1706</v>
      </c>
      <c r="B2824" s="361">
        <v>130.75</v>
      </c>
      <c r="C2824" s="354"/>
      <c r="D2824" s="354"/>
      <c r="E2824" s="355"/>
      <c r="F2824" s="353"/>
      <c r="G2824" s="353"/>
    </row>
    <row r="2825" spans="1:7" x14ac:dyDescent="0.35">
      <c r="A2825" s="353" t="s">
        <v>1831</v>
      </c>
      <c r="B2825" s="361">
        <v>130.75</v>
      </c>
      <c r="C2825" s="354"/>
      <c r="D2825" s="354"/>
      <c r="E2825" s="355"/>
      <c r="F2825" s="353"/>
      <c r="G2825" s="353"/>
    </row>
    <row r="2826" spans="1:7" x14ac:dyDescent="0.35">
      <c r="A2826" s="353" t="s">
        <v>1514</v>
      </c>
      <c r="B2826" s="361">
        <v>130.75</v>
      </c>
      <c r="C2826" s="354"/>
      <c r="D2826" s="354"/>
      <c r="E2826" s="355"/>
      <c r="F2826" s="353"/>
      <c r="G2826" s="353"/>
    </row>
    <row r="2827" spans="1:7" x14ac:dyDescent="0.35">
      <c r="A2827" s="353" t="s">
        <v>1504</v>
      </c>
      <c r="B2827" s="361">
        <v>130.75</v>
      </c>
      <c r="C2827" s="354"/>
      <c r="D2827" s="354"/>
      <c r="E2827" s="355"/>
      <c r="F2827" s="353"/>
      <c r="G2827" s="353"/>
    </row>
    <row r="2828" spans="1:7" x14ac:dyDescent="0.35">
      <c r="A2828" s="353" t="s">
        <v>1713</v>
      </c>
      <c r="B2828" s="361">
        <v>137.65</v>
      </c>
      <c r="C2828" s="354"/>
      <c r="D2828" s="354"/>
      <c r="E2828" s="355"/>
      <c r="F2828" s="353"/>
      <c r="G2828" s="353"/>
    </row>
    <row r="2829" spans="1:7" x14ac:dyDescent="0.35">
      <c r="A2829" s="353" t="s">
        <v>2470</v>
      </c>
      <c r="B2829" s="361">
        <v>131.5</v>
      </c>
    </row>
    <row r="2830" spans="1:7" x14ac:dyDescent="0.35">
      <c r="A2830" s="353" t="s">
        <v>1506</v>
      </c>
      <c r="B2830" s="361">
        <v>137.65</v>
      </c>
    </row>
    <row r="2831" spans="1:7" x14ac:dyDescent="0.35">
      <c r="A2831" s="353" t="s">
        <v>1694</v>
      </c>
      <c r="B2831" s="361">
        <v>131.65</v>
      </c>
    </row>
    <row r="2832" spans="1:7" x14ac:dyDescent="0.35">
      <c r="A2832" s="353" t="s">
        <v>1694</v>
      </c>
      <c r="B2832" s="361">
        <v>131.65</v>
      </c>
    </row>
    <row r="2833" spans="1:2" x14ac:dyDescent="0.35">
      <c r="A2833" s="353" t="s">
        <v>1694</v>
      </c>
      <c r="B2833" s="361">
        <v>131.65</v>
      </c>
    </row>
    <row r="2834" spans="1:2" x14ac:dyDescent="0.35">
      <c r="A2834" s="353" t="s">
        <v>1694</v>
      </c>
      <c r="B2834" s="361">
        <v>131.65</v>
      </c>
    </row>
    <row r="2835" spans="1:2" x14ac:dyDescent="0.35">
      <c r="A2835" s="353" t="s">
        <v>1694</v>
      </c>
      <c r="B2835" s="361">
        <v>131.65</v>
      </c>
    </row>
    <row r="2836" spans="1:2" x14ac:dyDescent="0.35">
      <c r="A2836" s="353" t="s">
        <v>1694</v>
      </c>
      <c r="B2836" s="361">
        <v>131.65</v>
      </c>
    </row>
    <row r="2837" spans="1:2" x14ac:dyDescent="0.35">
      <c r="A2837" s="353" t="s">
        <v>1694</v>
      </c>
      <c r="B2837" s="361">
        <v>131.65</v>
      </c>
    </row>
    <row r="2838" spans="1:2" x14ac:dyDescent="0.35">
      <c r="A2838" s="353" t="s">
        <v>1694</v>
      </c>
      <c r="B2838" s="361">
        <v>131.65</v>
      </c>
    </row>
    <row r="2839" spans="1:2" x14ac:dyDescent="0.35">
      <c r="A2839" s="353" t="s">
        <v>1694</v>
      </c>
      <c r="B2839" s="361">
        <v>131.65</v>
      </c>
    </row>
    <row r="2840" spans="1:2" x14ac:dyDescent="0.35">
      <c r="A2840" s="353" t="s">
        <v>1694</v>
      </c>
      <c r="B2840" s="361">
        <v>131.65</v>
      </c>
    </row>
    <row r="2841" spans="1:2" x14ac:dyDescent="0.35">
      <c r="A2841" s="353" t="s">
        <v>1694</v>
      </c>
      <c r="B2841" s="361">
        <v>131.65</v>
      </c>
    </row>
    <row r="2842" spans="1:2" x14ac:dyDescent="0.35">
      <c r="A2842" s="353" t="s">
        <v>1811</v>
      </c>
      <c r="B2842" s="361">
        <v>131.72</v>
      </c>
    </row>
    <row r="2843" spans="1:2" x14ac:dyDescent="0.35">
      <c r="A2843" s="353" t="s">
        <v>538</v>
      </c>
      <c r="B2843" s="361">
        <v>131.74</v>
      </c>
    </row>
    <row r="2844" spans="1:2" x14ac:dyDescent="0.35">
      <c r="A2844" s="353" t="s">
        <v>1523</v>
      </c>
      <c r="B2844" s="361">
        <v>131.74</v>
      </c>
    </row>
    <row r="2845" spans="1:2" x14ac:dyDescent="0.35">
      <c r="A2845" s="353" t="s">
        <v>1719</v>
      </c>
      <c r="B2845" s="361">
        <v>131.74</v>
      </c>
    </row>
    <row r="2846" spans="1:2" x14ac:dyDescent="0.35">
      <c r="A2846" s="353" t="s">
        <v>1695</v>
      </c>
      <c r="B2846" s="361">
        <v>131.74</v>
      </c>
    </row>
    <row r="2847" spans="1:2" x14ac:dyDescent="0.35">
      <c r="A2847" s="353" t="s">
        <v>369</v>
      </c>
      <c r="B2847" s="361">
        <v>138.63</v>
      </c>
    </row>
    <row r="2848" spans="1:2" x14ac:dyDescent="0.35">
      <c r="A2848" s="353" t="s">
        <v>369</v>
      </c>
      <c r="B2848" s="361">
        <v>138.63999999999999</v>
      </c>
    </row>
    <row r="2849" spans="1:2" x14ac:dyDescent="0.35">
      <c r="A2849" s="353" t="s">
        <v>369</v>
      </c>
      <c r="B2849" s="361">
        <v>138.63</v>
      </c>
    </row>
    <row r="2850" spans="1:2" x14ac:dyDescent="0.35">
      <c r="A2850" s="353" t="s">
        <v>369</v>
      </c>
      <c r="B2850" s="361">
        <v>138.63</v>
      </c>
    </row>
    <row r="2851" spans="1:2" x14ac:dyDescent="0.35">
      <c r="A2851" s="353" t="s">
        <v>369</v>
      </c>
      <c r="B2851" s="361">
        <v>138.63</v>
      </c>
    </row>
    <row r="2852" spans="1:2" x14ac:dyDescent="0.35">
      <c r="A2852" s="353" t="s">
        <v>1696</v>
      </c>
      <c r="B2852" s="361">
        <v>132.47999999999999</v>
      </c>
    </row>
    <row r="2853" spans="1:2" x14ac:dyDescent="0.35">
      <c r="A2853" s="353" t="s">
        <v>1696</v>
      </c>
      <c r="B2853" s="361">
        <v>132.47999999999999</v>
      </c>
    </row>
    <row r="2854" spans="1:2" x14ac:dyDescent="0.35">
      <c r="A2854" s="353" t="s">
        <v>1696</v>
      </c>
      <c r="B2854" s="361">
        <v>132.47999999999999</v>
      </c>
    </row>
    <row r="2855" spans="1:2" x14ac:dyDescent="0.35">
      <c r="A2855" s="353" t="s">
        <v>1527</v>
      </c>
      <c r="B2855" s="361">
        <v>138.63</v>
      </c>
    </row>
    <row r="2856" spans="1:2" x14ac:dyDescent="0.35">
      <c r="A2856" s="353" t="s">
        <v>1698</v>
      </c>
      <c r="B2856" s="361">
        <v>132.63999999999999</v>
      </c>
    </row>
    <row r="2857" spans="1:2" x14ac:dyDescent="0.35">
      <c r="A2857" s="353" t="s">
        <v>1698</v>
      </c>
      <c r="B2857" s="361">
        <v>132.63999999999999</v>
      </c>
    </row>
    <row r="2858" spans="1:2" x14ac:dyDescent="0.35">
      <c r="A2858" s="353" t="s">
        <v>1701</v>
      </c>
      <c r="B2858" s="361">
        <v>132.71</v>
      </c>
    </row>
    <row r="2859" spans="1:2" x14ac:dyDescent="0.35">
      <c r="A2859" s="353" t="s">
        <v>1701</v>
      </c>
      <c r="B2859" s="361">
        <v>132.71</v>
      </c>
    </row>
    <row r="2860" spans="1:2" x14ac:dyDescent="0.35">
      <c r="A2860" s="353" t="s">
        <v>2384</v>
      </c>
      <c r="B2860" s="361">
        <v>130.75</v>
      </c>
    </row>
    <row r="2861" spans="1:2" x14ac:dyDescent="0.35">
      <c r="A2861" s="353" t="s">
        <v>1794</v>
      </c>
      <c r="B2861" s="361">
        <v>126.44</v>
      </c>
    </row>
    <row r="2862" spans="1:2" x14ac:dyDescent="0.35">
      <c r="A2862" s="353" t="s">
        <v>1717</v>
      </c>
      <c r="B2862" s="361">
        <v>137.65</v>
      </c>
    </row>
    <row r="2863" spans="1:2" x14ac:dyDescent="0.35">
      <c r="A2863" s="353" t="s">
        <v>891</v>
      </c>
      <c r="B2863" s="361">
        <v>131.5</v>
      </c>
    </row>
    <row r="2864" spans="1:2" x14ac:dyDescent="0.35">
      <c r="A2864" s="353" t="s">
        <v>891</v>
      </c>
      <c r="B2864" s="361">
        <v>131.5</v>
      </c>
    </row>
    <row r="2865" spans="1:2" x14ac:dyDescent="0.35">
      <c r="A2865" s="353" t="s">
        <v>878</v>
      </c>
      <c r="B2865" s="361">
        <v>131.65</v>
      </c>
    </row>
    <row r="2866" spans="1:2" x14ac:dyDescent="0.35">
      <c r="A2866" s="353" t="s">
        <v>878</v>
      </c>
      <c r="B2866" s="361">
        <v>131.65</v>
      </c>
    </row>
    <row r="2867" spans="1:2" x14ac:dyDescent="0.35">
      <c r="A2867" s="353" t="s">
        <v>878</v>
      </c>
      <c r="B2867" s="361">
        <v>131.65</v>
      </c>
    </row>
    <row r="2868" spans="1:2" x14ac:dyDescent="0.35">
      <c r="A2868" s="353" t="s">
        <v>1994</v>
      </c>
      <c r="B2868" s="361">
        <v>138.63</v>
      </c>
    </row>
    <row r="2869" spans="1:2" x14ac:dyDescent="0.35">
      <c r="A2869" s="353" t="s">
        <v>1994</v>
      </c>
      <c r="B2869" s="361">
        <v>138.63</v>
      </c>
    </row>
    <row r="2870" spans="1:2" x14ac:dyDescent="0.35">
      <c r="A2870" s="353" t="s">
        <v>1994</v>
      </c>
      <c r="B2870" s="361">
        <v>138.63</v>
      </c>
    </row>
    <row r="2871" spans="1:2" x14ac:dyDescent="0.35">
      <c r="A2871" s="353" t="s">
        <v>1994</v>
      </c>
      <c r="B2871" s="361">
        <v>138.63</v>
      </c>
    </row>
    <row r="2872" spans="1:2" x14ac:dyDescent="0.35">
      <c r="A2872" s="353" t="s">
        <v>1994</v>
      </c>
      <c r="B2872" s="361">
        <v>138.63</v>
      </c>
    </row>
    <row r="2873" spans="1:2" x14ac:dyDescent="0.35">
      <c r="A2873" s="353" t="s">
        <v>1994</v>
      </c>
      <c r="B2873" s="361">
        <v>138.63</v>
      </c>
    </row>
    <row r="2874" spans="1:2" x14ac:dyDescent="0.35">
      <c r="A2874" s="353" t="s">
        <v>1994</v>
      </c>
      <c r="B2874" s="361">
        <v>138.63</v>
      </c>
    </row>
    <row r="2875" spans="1:2" x14ac:dyDescent="0.35">
      <c r="A2875" s="353" t="s">
        <v>1709</v>
      </c>
      <c r="B2875" s="361">
        <v>131.65</v>
      </c>
    </row>
    <row r="2876" spans="1:2" x14ac:dyDescent="0.35">
      <c r="A2876" s="353" t="s">
        <v>1709</v>
      </c>
      <c r="B2876" s="361">
        <v>131.65</v>
      </c>
    </row>
    <row r="2877" spans="1:2" x14ac:dyDescent="0.35">
      <c r="A2877" s="353" t="s">
        <v>1730</v>
      </c>
      <c r="B2877" s="361">
        <v>132.63999999999999</v>
      </c>
    </row>
    <row r="2878" spans="1:2" x14ac:dyDescent="0.35">
      <c r="A2878" s="353" t="s">
        <v>2472</v>
      </c>
      <c r="B2878" s="361">
        <v>177.13</v>
      </c>
    </row>
    <row r="2879" spans="1:2" x14ac:dyDescent="0.35">
      <c r="A2879" s="353" t="s">
        <v>519</v>
      </c>
      <c r="B2879" s="361">
        <v>35.255099999999899</v>
      </c>
    </row>
    <row r="2880" spans="1:2" x14ac:dyDescent="0.35">
      <c r="A2880" t="s">
        <v>891</v>
      </c>
      <c r="B2880" s="361">
        <v>134.58000000000001</v>
      </c>
    </row>
    <row r="2881" spans="1:2" x14ac:dyDescent="0.35">
      <c r="A2881" t="s">
        <v>2044</v>
      </c>
      <c r="B2881" s="361">
        <v>4.5599999999999996</v>
      </c>
    </row>
    <row r="2882" spans="1:2" x14ac:dyDescent="0.35">
      <c r="A2882" t="s">
        <v>2044</v>
      </c>
      <c r="B2882" s="361">
        <v>4.5599999999999996</v>
      </c>
    </row>
    <row r="2883" spans="1:2" x14ac:dyDescent="0.35">
      <c r="A2883" t="s">
        <v>2044</v>
      </c>
      <c r="B2883" s="361">
        <v>4.5599999999999996</v>
      </c>
    </row>
    <row r="2884" spans="1:2" x14ac:dyDescent="0.35">
      <c r="A2884" t="s">
        <v>2044</v>
      </c>
      <c r="B2884" s="361">
        <v>4.5599999999999996</v>
      </c>
    </row>
    <row r="2885" spans="1:2" x14ac:dyDescent="0.35">
      <c r="A2885" t="s">
        <v>2044</v>
      </c>
      <c r="B2885" s="361">
        <v>4.5599999999999996</v>
      </c>
    </row>
    <row r="2886" spans="1:2" x14ac:dyDescent="0.35">
      <c r="A2886" t="s">
        <v>2044</v>
      </c>
      <c r="B2886" s="361">
        <v>4.5599999999999996</v>
      </c>
    </row>
    <row r="2887" spans="1:2" x14ac:dyDescent="0.35">
      <c r="A2887" t="s">
        <v>2044</v>
      </c>
      <c r="B2887" s="361">
        <v>4.5599999999999996</v>
      </c>
    </row>
    <row r="2888" spans="1:2" x14ac:dyDescent="0.35">
      <c r="A2888" t="s">
        <v>1961</v>
      </c>
      <c r="B2888" s="361">
        <v>4.5599999999999996</v>
      </c>
    </row>
    <row r="2889" spans="1:2" x14ac:dyDescent="0.35">
      <c r="A2889" t="s">
        <v>1961</v>
      </c>
      <c r="B2889" s="361">
        <v>4.5599999999999996</v>
      </c>
    </row>
    <row r="2890" spans="1:2" x14ac:dyDescent="0.35">
      <c r="A2890" t="s">
        <v>1961</v>
      </c>
      <c r="B2890" s="361">
        <v>4.5599999999999996</v>
      </c>
    </row>
    <row r="2891" spans="1:2" x14ac:dyDescent="0.35">
      <c r="A2891" t="s">
        <v>1961</v>
      </c>
      <c r="B2891" s="361">
        <v>4.5599999999999996</v>
      </c>
    </row>
    <row r="2892" spans="1:2" x14ac:dyDescent="0.35">
      <c r="A2892" t="s">
        <v>1961</v>
      </c>
      <c r="B2892" s="361">
        <v>4.5599999999999996</v>
      </c>
    </row>
    <row r="2893" spans="1:2" x14ac:dyDescent="0.35">
      <c r="A2893" t="s">
        <v>1961</v>
      </c>
      <c r="B2893" s="361">
        <v>4.5599999999999996</v>
      </c>
    </row>
    <row r="2894" spans="1:2" x14ac:dyDescent="0.35">
      <c r="A2894" t="s">
        <v>1961</v>
      </c>
      <c r="B2894" s="361">
        <v>4.5599999999999996</v>
      </c>
    </row>
    <row r="2895" spans="1:2" x14ac:dyDescent="0.35">
      <c r="A2895" t="s">
        <v>2045</v>
      </c>
      <c r="B2895" s="361">
        <v>4.5599999999999996</v>
      </c>
    </row>
    <row r="2896" spans="1:2" x14ac:dyDescent="0.35">
      <c r="A2896" t="s">
        <v>2045</v>
      </c>
      <c r="B2896" s="361">
        <v>4.5599999999999996</v>
      </c>
    </row>
    <row r="2897" spans="1:2" x14ac:dyDescent="0.35">
      <c r="A2897" t="s">
        <v>2045</v>
      </c>
      <c r="B2897" s="361">
        <v>4.5599999999999996</v>
      </c>
    </row>
    <row r="2898" spans="1:2" x14ac:dyDescent="0.35">
      <c r="A2898" t="s">
        <v>2045</v>
      </c>
      <c r="B2898" s="361">
        <v>4.5599999999999996</v>
      </c>
    </row>
    <row r="2899" spans="1:2" x14ac:dyDescent="0.35">
      <c r="A2899" t="s">
        <v>2045</v>
      </c>
      <c r="B2899" s="361">
        <v>4.5599999999999996</v>
      </c>
    </row>
    <row r="2900" spans="1:2" x14ac:dyDescent="0.35">
      <c r="A2900" t="s">
        <v>2045</v>
      </c>
      <c r="B2900" s="361">
        <v>4.5599999999999996</v>
      </c>
    </row>
    <row r="2901" spans="1:2" x14ac:dyDescent="0.35">
      <c r="A2901" t="s">
        <v>2045</v>
      </c>
      <c r="B2901" s="361">
        <v>4.5599999999999996</v>
      </c>
    </row>
    <row r="2902" spans="1:2" x14ac:dyDescent="0.35">
      <c r="A2902" t="s">
        <v>2046</v>
      </c>
      <c r="B2902" s="361">
        <v>4.5599999999999996</v>
      </c>
    </row>
    <row r="2903" spans="1:2" x14ac:dyDescent="0.35">
      <c r="A2903" t="s">
        <v>2046</v>
      </c>
      <c r="B2903" s="361">
        <v>4.5599999999999996</v>
      </c>
    </row>
    <row r="2904" spans="1:2" x14ac:dyDescent="0.35">
      <c r="A2904" t="s">
        <v>2046</v>
      </c>
      <c r="B2904" s="361">
        <v>4.5599999999999996</v>
      </c>
    </row>
    <row r="2905" spans="1:2" x14ac:dyDescent="0.35">
      <c r="A2905" t="s">
        <v>2046</v>
      </c>
      <c r="B2905" s="361">
        <v>4.5599999999999996</v>
      </c>
    </row>
    <row r="2906" spans="1:2" x14ac:dyDescent="0.35">
      <c r="A2906" t="s">
        <v>2046</v>
      </c>
      <c r="B2906" s="361">
        <v>4.5599999999999996</v>
      </c>
    </row>
    <row r="2907" spans="1:2" x14ac:dyDescent="0.35">
      <c r="A2907" t="s">
        <v>2046</v>
      </c>
      <c r="B2907" s="361">
        <v>4.5599999999999996</v>
      </c>
    </row>
    <row r="2908" spans="1:2" x14ac:dyDescent="0.35">
      <c r="A2908" t="s">
        <v>2046</v>
      </c>
      <c r="B2908" s="361">
        <v>4.5599999999999996</v>
      </c>
    </row>
    <row r="2909" spans="1:2" x14ac:dyDescent="0.35">
      <c r="A2909" t="s">
        <v>2047</v>
      </c>
      <c r="B2909" s="361">
        <v>4.6900000000000004</v>
      </c>
    </row>
    <row r="2910" spans="1:2" x14ac:dyDescent="0.35">
      <c r="A2910" t="s">
        <v>2047</v>
      </c>
      <c r="B2910" s="361">
        <v>4.6900000000000004</v>
      </c>
    </row>
    <row r="2911" spans="1:2" x14ac:dyDescent="0.35">
      <c r="A2911" t="s">
        <v>2047</v>
      </c>
      <c r="B2911" s="361">
        <v>4.6900000000000004</v>
      </c>
    </row>
    <row r="2912" spans="1:2" x14ac:dyDescent="0.35">
      <c r="A2912" t="s">
        <v>2047</v>
      </c>
      <c r="B2912" s="361">
        <v>4.6900000000000004</v>
      </c>
    </row>
    <row r="2913" spans="1:2" x14ac:dyDescent="0.35">
      <c r="A2913" t="s">
        <v>2047</v>
      </c>
      <c r="B2913" s="361">
        <v>4.6900000000000004</v>
      </c>
    </row>
    <row r="2914" spans="1:2" x14ac:dyDescent="0.35">
      <c r="A2914" t="s">
        <v>2047</v>
      </c>
      <c r="B2914" s="361">
        <v>4.6900000000000004</v>
      </c>
    </row>
    <row r="2915" spans="1:2" x14ac:dyDescent="0.35">
      <c r="A2915" t="s">
        <v>2047</v>
      </c>
      <c r="B2915" s="361">
        <v>4.6900000000000004</v>
      </c>
    </row>
    <row r="2916" spans="1:2" x14ac:dyDescent="0.35">
      <c r="A2916" t="s">
        <v>2048</v>
      </c>
      <c r="B2916" s="361">
        <v>4.6900000000000004</v>
      </c>
    </row>
    <row r="2917" spans="1:2" x14ac:dyDescent="0.35">
      <c r="A2917" t="s">
        <v>2048</v>
      </c>
      <c r="B2917" s="361">
        <v>4.6900000000000004</v>
      </c>
    </row>
    <row r="2918" spans="1:2" x14ac:dyDescent="0.35">
      <c r="A2918" t="s">
        <v>2048</v>
      </c>
      <c r="B2918" s="361">
        <v>4.6900000000000004</v>
      </c>
    </row>
    <row r="2919" spans="1:2" x14ac:dyDescent="0.35">
      <c r="A2919" t="s">
        <v>2048</v>
      </c>
      <c r="B2919" s="361">
        <v>4.6900000000000004</v>
      </c>
    </row>
    <row r="2920" spans="1:2" x14ac:dyDescent="0.35">
      <c r="A2920" t="s">
        <v>2048</v>
      </c>
      <c r="B2920" s="361">
        <v>4.6900000000000004</v>
      </c>
    </row>
    <row r="2921" spans="1:2" x14ac:dyDescent="0.35">
      <c r="A2921" t="s">
        <v>2048</v>
      </c>
      <c r="B2921" s="361">
        <v>4.6900000000000004</v>
      </c>
    </row>
    <row r="2922" spans="1:2" x14ac:dyDescent="0.35">
      <c r="A2922" t="s">
        <v>2048</v>
      </c>
      <c r="B2922" s="361">
        <v>4.6900000000000004</v>
      </c>
    </row>
    <row r="2923" spans="1:2" x14ac:dyDescent="0.35">
      <c r="A2923" t="s">
        <v>1951</v>
      </c>
      <c r="B2923" s="361">
        <v>4.6900000000000004</v>
      </c>
    </row>
    <row r="2924" spans="1:2" x14ac:dyDescent="0.35">
      <c r="A2924" t="s">
        <v>1951</v>
      </c>
      <c r="B2924" s="361">
        <v>4.6900000000000004</v>
      </c>
    </row>
    <row r="2925" spans="1:2" x14ac:dyDescent="0.35">
      <c r="A2925" t="s">
        <v>1951</v>
      </c>
      <c r="B2925" s="361">
        <v>4.6900000000000004</v>
      </c>
    </row>
    <row r="2926" spans="1:2" x14ac:dyDescent="0.35">
      <c r="A2926" t="s">
        <v>1951</v>
      </c>
      <c r="B2926" s="361">
        <v>4.6900000000000004</v>
      </c>
    </row>
    <row r="2927" spans="1:2" x14ac:dyDescent="0.35">
      <c r="A2927" t="s">
        <v>1951</v>
      </c>
      <c r="B2927" s="361">
        <v>4.6900000000000004</v>
      </c>
    </row>
    <row r="2928" spans="1:2" x14ac:dyDescent="0.35">
      <c r="A2928" t="s">
        <v>1951</v>
      </c>
      <c r="B2928" s="361">
        <v>4.6900000000000004</v>
      </c>
    </row>
    <row r="2929" spans="1:2" x14ac:dyDescent="0.35">
      <c r="A2929" t="s">
        <v>1951</v>
      </c>
      <c r="B2929" s="361">
        <v>4.6900000000000004</v>
      </c>
    </row>
    <row r="2930" spans="1:2" x14ac:dyDescent="0.35">
      <c r="A2930" t="s">
        <v>2049</v>
      </c>
      <c r="B2930" s="361">
        <v>7.82</v>
      </c>
    </row>
    <row r="2931" spans="1:2" x14ac:dyDescent="0.35">
      <c r="A2931" t="s">
        <v>2049</v>
      </c>
      <c r="B2931" s="361">
        <v>7.82</v>
      </c>
    </row>
    <row r="2932" spans="1:2" x14ac:dyDescent="0.35">
      <c r="A2932" t="s">
        <v>2049</v>
      </c>
      <c r="B2932" s="361">
        <v>7.82</v>
      </c>
    </row>
    <row r="2933" spans="1:2" x14ac:dyDescent="0.35">
      <c r="A2933" t="s">
        <v>2049</v>
      </c>
      <c r="B2933" s="361">
        <v>7.82</v>
      </c>
    </row>
    <row r="2934" spans="1:2" x14ac:dyDescent="0.35">
      <c r="A2934" t="s">
        <v>2049</v>
      </c>
      <c r="B2934" s="361">
        <v>7.82</v>
      </c>
    </row>
    <row r="2935" spans="1:2" x14ac:dyDescent="0.35">
      <c r="A2935" t="s">
        <v>2049</v>
      </c>
      <c r="B2935" s="361">
        <v>7.82</v>
      </c>
    </row>
    <row r="2936" spans="1:2" x14ac:dyDescent="0.35">
      <c r="A2936" t="s">
        <v>2049</v>
      </c>
      <c r="B2936" s="361">
        <v>7.82</v>
      </c>
    </row>
    <row r="2937" spans="1:2" x14ac:dyDescent="0.35">
      <c r="A2937" t="s">
        <v>2050</v>
      </c>
      <c r="B2937" s="361">
        <v>7.82</v>
      </c>
    </row>
    <row r="2938" spans="1:2" x14ac:dyDescent="0.35">
      <c r="A2938" t="s">
        <v>2050</v>
      </c>
      <c r="B2938" s="361">
        <v>7.82</v>
      </c>
    </row>
    <row r="2939" spans="1:2" x14ac:dyDescent="0.35">
      <c r="A2939" t="s">
        <v>2050</v>
      </c>
      <c r="B2939" s="361">
        <v>7.82</v>
      </c>
    </row>
    <row r="2940" spans="1:2" x14ac:dyDescent="0.35">
      <c r="A2940" t="s">
        <v>2050</v>
      </c>
      <c r="B2940" s="361">
        <v>7.82</v>
      </c>
    </row>
    <row r="2941" spans="1:2" x14ac:dyDescent="0.35">
      <c r="A2941" t="s">
        <v>2050</v>
      </c>
      <c r="B2941" s="361">
        <v>7.82</v>
      </c>
    </row>
    <row r="2942" spans="1:2" x14ac:dyDescent="0.35">
      <c r="A2942" t="s">
        <v>2050</v>
      </c>
      <c r="B2942" s="361">
        <v>7.82</v>
      </c>
    </row>
    <row r="2943" spans="1:2" x14ac:dyDescent="0.35">
      <c r="A2943" t="s">
        <v>2050</v>
      </c>
      <c r="B2943" s="361">
        <v>7.82</v>
      </c>
    </row>
    <row r="2944" spans="1:2" x14ac:dyDescent="0.35">
      <c r="A2944" t="s">
        <v>2051</v>
      </c>
      <c r="B2944" s="361">
        <v>7.82</v>
      </c>
    </row>
    <row r="2945" spans="1:2" x14ac:dyDescent="0.35">
      <c r="A2945" t="s">
        <v>2051</v>
      </c>
      <c r="B2945" s="361">
        <v>7.82</v>
      </c>
    </row>
    <row r="2946" spans="1:2" x14ac:dyDescent="0.35">
      <c r="A2946" t="s">
        <v>2051</v>
      </c>
      <c r="B2946" s="361">
        <v>7.82</v>
      </c>
    </row>
    <row r="2947" spans="1:2" x14ac:dyDescent="0.35">
      <c r="A2947" t="s">
        <v>2051</v>
      </c>
      <c r="B2947" s="361">
        <v>7.82</v>
      </c>
    </row>
    <row r="2948" spans="1:2" x14ac:dyDescent="0.35">
      <c r="A2948" t="s">
        <v>2051</v>
      </c>
      <c r="B2948" s="361">
        <v>7.82</v>
      </c>
    </row>
    <row r="2949" spans="1:2" x14ac:dyDescent="0.35">
      <c r="A2949" t="s">
        <v>2051</v>
      </c>
      <c r="B2949" s="361">
        <v>7.82</v>
      </c>
    </row>
    <row r="2950" spans="1:2" x14ac:dyDescent="0.35">
      <c r="A2950" t="s">
        <v>2051</v>
      </c>
      <c r="B2950" s="361">
        <v>7.82</v>
      </c>
    </row>
    <row r="2951" spans="1:2" x14ac:dyDescent="0.35">
      <c r="A2951" t="s">
        <v>1949</v>
      </c>
      <c r="B2951" s="361">
        <v>7.82</v>
      </c>
    </row>
    <row r="2952" spans="1:2" x14ac:dyDescent="0.35">
      <c r="A2952" t="s">
        <v>1949</v>
      </c>
      <c r="B2952" s="361">
        <v>7.82</v>
      </c>
    </row>
    <row r="2953" spans="1:2" x14ac:dyDescent="0.35">
      <c r="A2953" t="s">
        <v>1949</v>
      </c>
      <c r="B2953" s="361">
        <v>7.82</v>
      </c>
    </row>
    <row r="2954" spans="1:2" x14ac:dyDescent="0.35">
      <c r="A2954" t="s">
        <v>1949</v>
      </c>
      <c r="B2954" s="361">
        <v>7.82</v>
      </c>
    </row>
    <row r="2955" spans="1:2" x14ac:dyDescent="0.35">
      <c r="A2955" t="s">
        <v>1949</v>
      </c>
      <c r="B2955" s="361">
        <v>7.82</v>
      </c>
    </row>
    <row r="2956" spans="1:2" x14ac:dyDescent="0.35">
      <c r="A2956" t="s">
        <v>1949</v>
      </c>
      <c r="B2956" s="361">
        <v>7.82</v>
      </c>
    </row>
    <row r="2957" spans="1:2" x14ac:dyDescent="0.35">
      <c r="A2957" t="s">
        <v>1949</v>
      </c>
      <c r="B2957" s="361">
        <v>7.82</v>
      </c>
    </row>
    <row r="2958" spans="1:2" x14ac:dyDescent="0.35">
      <c r="A2958" t="s">
        <v>2052</v>
      </c>
      <c r="B2958" s="361">
        <v>7.82</v>
      </c>
    </row>
    <row r="2959" spans="1:2" x14ac:dyDescent="0.35">
      <c r="A2959" t="s">
        <v>2052</v>
      </c>
      <c r="B2959" s="361">
        <v>7.82</v>
      </c>
    </row>
    <row r="2960" spans="1:2" x14ac:dyDescent="0.35">
      <c r="A2960" t="s">
        <v>2052</v>
      </c>
      <c r="B2960" s="361">
        <v>7.82</v>
      </c>
    </row>
    <row r="2961" spans="1:2" x14ac:dyDescent="0.35">
      <c r="A2961" t="s">
        <v>2052</v>
      </c>
      <c r="B2961" s="361">
        <v>7.82</v>
      </c>
    </row>
    <row r="2962" spans="1:2" x14ac:dyDescent="0.35">
      <c r="A2962" t="s">
        <v>2052</v>
      </c>
      <c r="B2962" s="361">
        <v>7.82</v>
      </c>
    </row>
    <row r="2963" spans="1:2" x14ac:dyDescent="0.35">
      <c r="A2963" t="s">
        <v>2052</v>
      </c>
      <c r="B2963" s="361">
        <v>7.82</v>
      </c>
    </row>
    <row r="2964" spans="1:2" x14ac:dyDescent="0.35">
      <c r="A2964" t="s">
        <v>2052</v>
      </c>
      <c r="B2964" s="361">
        <v>7.82</v>
      </c>
    </row>
    <row r="2965" spans="1:2" x14ac:dyDescent="0.35">
      <c r="A2965" t="s">
        <v>2053</v>
      </c>
      <c r="B2965" s="361">
        <v>8.08</v>
      </c>
    </row>
    <row r="2966" spans="1:2" x14ac:dyDescent="0.35">
      <c r="A2966" t="s">
        <v>2053</v>
      </c>
      <c r="B2966" s="361">
        <v>8.08</v>
      </c>
    </row>
    <row r="2967" spans="1:2" x14ac:dyDescent="0.35">
      <c r="A2967" t="s">
        <v>2053</v>
      </c>
      <c r="B2967" s="361">
        <v>8.08</v>
      </c>
    </row>
    <row r="2968" spans="1:2" x14ac:dyDescent="0.35">
      <c r="A2968" t="s">
        <v>2053</v>
      </c>
      <c r="B2968" s="361">
        <v>8.08</v>
      </c>
    </row>
    <row r="2969" spans="1:2" x14ac:dyDescent="0.35">
      <c r="A2969" t="s">
        <v>2053</v>
      </c>
      <c r="B2969" s="361">
        <v>8.08</v>
      </c>
    </row>
    <row r="2970" spans="1:2" x14ac:dyDescent="0.35">
      <c r="A2970" t="s">
        <v>2053</v>
      </c>
      <c r="B2970" s="361">
        <v>8.08</v>
      </c>
    </row>
    <row r="2971" spans="1:2" x14ac:dyDescent="0.35">
      <c r="A2971" t="s">
        <v>2053</v>
      </c>
      <c r="B2971" s="361">
        <v>8.08</v>
      </c>
    </row>
    <row r="2972" spans="1:2" x14ac:dyDescent="0.35">
      <c r="A2972" t="s">
        <v>785</v>
      </c>
      <c r="B2972" s="361">
        <v>8.08</v>
      </c>
    </row>
    <row r="2973" spans="1:2" x14ac:dyDescent="0.35">
      <c r="A2973" t="s">
        <v>785</v>
      </c>
      <c r="B2973" s="361">
        <v>8.08</v>
      </c>
    </row>
    <row r="2974" spans="1:2" x14ac:dyDescent="0.35">
      <c r="A2974" t="s">
        <v>785</v>
      </c>
      <c r="B2974" s="361">
        <v>8.08</v>
      </c>
    </row>
    <row r="2975" spans="1:2" x14ac:dyDescent="0.35">
      <c r="A2975" t="s">
        <v>785</v>
      </c>
      <c r="B2975" s="361">
        <v>8.08</v>
      </c>
    </row>
    <row r="2976" spans="1:2" x14ac:dyDescent="0.35">
      <c r="A2976" t="s">
        <v>785</v>
      </c>
      <c r="B2976" s="361">
        <v>8.08</v>
      </c>
    </row>
    <row r="2977" spans="1:2" x14ac:dyDescent="0.35">
      <c r="A2977" t="s">
        <v>785</v>
      </c>
      <c r="B2977" s="361">
        <v>8.08</v>
      </c>
    </row>
    <row r="2978" spans="1:2" x14ac:dyDescent="0.35">
      <c r="A2978" t="s">
        <v>785</v>
      </c>
      <c r="B2978" s="361">
        <v>8.08</v>
      </c>
    </row>
    <row r="2979" spans="1:2" x14ac:dyDescent="0.35">
      <c r="A2979" t="s">
        <v>2054</v>
      </c>
      <c r="B2979" s="361">
        <v>8.08</v>
      </c>
    </row>
    <row r="2980" spans="1:2" x14ac:dyDescent="0.35">
      <c r="A2980" t="s">
        <v>2054</v>
      </c>
      <c r="B2980" s="361">
        <v>8.08</v>
      </c>
    </row>
    <row r="2981" spans="1:2" x14ac:dyDescent="0.35">
      <c r="A2981" t="s">
        <v>2054</v>
      </c>
      <c r="B2981" s="361">
        <v>8.08</v>
      </c>
    </row>
    <row r="2982" spans="1:2" x14ac:dyDescent="0.35">
      <c r="A2982" t="s">
        <v>2054</v>
      </c>
      <c r="B2982" s="361">
        <v>8.08</v>
      </c>
    </row>
    <row r="2983" spans="1:2" x14ac:dyDescent="0.35">
      <c r="A2983" t="s">
        <v>2054</v>
      </c>
      <c r="B2983" s="361">
        <v>8.08</v>
      </c>
    </row>
    <row r="2984" spans="1:2" x14ac:dyDescent="0.35">
      <c r="A2984" t="s">
        <v>2054</v>
      </c>
      <c r="B2984" s="361">
        <v>8.08</v>
      </c>
    </row>
    <row r="2985" spans="1:2" x14ac:dyDescent="0.35">
      <c r="A2985" t="s">
        <v>2054</v>
      </c>
      <c r="B2985" s="361">
        <v>8.08</v>
      </c>
    </row>
    <row r="2986" spans="1:2" x14ac:dyDescent="0.35">
      <c r="A2986" t="s">
        <v>2055</v>
      </c>
      <c r="B2986" s="361">
        <v>8.08</v>
      </c>
    </row>
    <row r="2987" spans="1:2" x14ac:dyDescent="0.35">
      <c r="A2987" t="s">
        <v>2055</v>
      </c>
      <c r="B2987" s="361">
        <v>8.08</v>
      </c>
    </row>
    <row r="2988" spans="1:2" x14ac:dyDescent="0.35">
      <c r="A2988" t="s">
        <v>2055</v>
      </c>
      <c r="B2988" s="361">
        <v>8.08</v>
      </c>
    </row>
    <row r="2989" spans="1:2" x14ac:dyDescent="0.35">
      <c r="A2989" t="s">
        <v>2055</v>
      </c>
      <c r="B2989" s="361">
        <v>8.08</v>
      </c>
    </row>
    <row r="2990" spans="1:2" x14ac:dyDescent="0.35">
      <c r="A2990" t="s">
        <v>2055</v>
      </c>
      <c r="B2990" s="361">
        <v>8.08</v>
      </c>
    </row>
    <row r="2991" spans="1:2" x14ac:dyDescent="0.35">
      <c r="A2991" t="s">
        <v>2055</v>
      </c>
      <c r="B2991" s="361">
        <v>8.08</v>
      </c>
    </row>
    <row r="2992" spans="1:2" x14ac:dyDescent="0.35">
      <c r="A2992" t="s">
        <v>2055</v>
      </c>
      <c r="B2992" s="361">
        <v>8.08</v>
      </c>
    </row>
    <row r="2993" spans="1:2" x14ac:dyDescent="0.35">
      <c r="A2993" t="s">
        <v>2056</v>
      </c>
      <c r="B2993" s="361">
        <v>19.79</v>
      </c>
    </row>
    <row r="2994" spans="1:2" x14ac:dyDescent="0.35">
      <c r="A2994" t="s">
        <v>2056</v>
      </c>
      <c r="B2994" s="361">
        <v>19.79</v>
      </c>
    </row>
    <row r="2995" spans="1:2" x14ac:dyDescent="0.35">
      <c r="A2995" t="s">
        <v>2056</v>
      </c>
      <c r="B2995" s="361">
        <v>19.79</v>
      </c>
    </row>
    <row r="2996" spans="1:2" x14ac:dyDescent="0.35">
      <c r="A2996" t="s">
        <v>2056</v>
      </c>
      <c r="B2996" s="361">
        <v>19.79</v>
      </c>
    </row>
    <row r="2997" spans="1:2" x14ac:dyDescent="0.35">
      <c r="A2997" t="s">
        <v>2056</v>
      </c>
      <c r="B2997" s="361">
        <v>19.79</v>
      </c>
    </row>
    <row r="2998" spans="1:2" x14ac:dyDescent="0.35">
      <c r="A2998" t="s">
        <v>2056</v>
      </c>
      <c r="B2998" s="361">
        <v>19.79</v>
      </c>
    </row>
    <row r="2999" spans="1:2" x14ac:dyDescent="0.35">
      <c r="A2999" t="s">
        <v>2057</v>
      </c>
      <c r="B2999" s="361">
        <v>36.79</v>
      </c>
    </row>
    <row r="3000" spans="1:2" x14ac:dyDescent="0.35">
      <c r="A3000" t="s">
        <v>2057</v>
      </c>
      <c r="B3000" s="361">
        <v>36.79</v>
      </c>
    </row>
    <row r="3001" spans="1:2" x14ac:dyDescent="0.35">
      <c r="A3001" t="s">
        <v>2057</v>
      </c>
      <c r="B3001" s="361">
        <v>36.79</v>
      </c>
    </row>
    <row r="3002" spans="1:2" x14ac:dyDescent="0.35">
      <c r="A3002" t="s">
        <v>2057</v>
      </c>
      <c r="B3002" s="361">
        <v>36.79</v>
      </c>
    </row>
    <row r="3003" spans="1:2" x14ac:dyDescent="0.35">
      <c r="A3003" t="s">
        <v>2057</v>
      </c>
      <c r="B3003" s="361">
        <v>36.79</v>
      </c>
    </row>
    <row r="3004" spans="1:2" x14ac:dyDescent="0.35">
      <c r="A3004" t="s">
        <v>2057</v>
      </c>
      <c r="B3004" s="361">
        <v>36.79</v>
      </c>
    </row>
    <row r="3005" spans="1:2" x14ac:dyDescent="0.35">
      <c r="A3005" t="s">
        <v>2057</v>
      </c>
      <c r="B3005" s="361">
        <v>36.79</v>
      </c>
    </row>
    <row r="3006" spans="1:2" x14ac:dyDescent="0.35">
      <c r="A3006" t="s">
        <v>401</v>
      </c>
      <c r="B3006" s="361">
        <v>7.54</v>
      </c>
    </row>
    <row r="3007" spans="1:2" x14ac:dyDescent="0.35">
      <c r="A3007" t="s">
        <v>401</v>
      </c>
      <c r="B3007" s="361">
        <v>7.54</v>
      </c>
    </row>
    <row r="3008" spans="1:2" x14ac:dyDescent="0.35">
      <c r="A3008" t="s">
        <v>401</v>
      </c>
      <c r="B3008" s="361">
        <v>7.54</v>
      </c>
    </row>
    <row r="3009" spans="1:2" x14ac:dyDescent="0.35">
      <c r="A3009" t="s">
        <v>401</v>
      </c>
      <c r="B3009" s="361">
        <v>7.54</v>
      </c>
    </row>
    <row r="3010" spans="1:2" x14ac:dyDescent="0.35">
      <c r="A3010" t="s">
        <v>401</v>
      </c>
      <c r="B3010" s="361">
        <v>7.54</v>
      </c>
    </row>
    <row r="3011" spans="1:2" x14ac:dyDescent="0.35">
      <c r="A3011" t="s">
        <v>401</v>
      </c>
      <c r="B3011" s="361">
        <v>7.54</v>
      </c>
    </row>
    <row r="3012" spans="1:2" x14ac:dyDescent="0.35">
      <c r="A3012" t="s">
        <v>401</v>
      </c>
      <c r="B3012" s="361">
        <v>7.54</v>
      </c>
    </row>
    <row r="3013" spans="1:2" x14ac:dyDescent="0.35">
      <c r="A3013" t="s">
        <v>317</v>
      </c>
      <c r="B3013" s="361">
        <v>7.54</v>
      </c>
    </row>
    <row r="3014" spans="1:2" x14ac:dyDescent="0.35">
      <c r="A3014" t="s">
        <v>317</v>
      </c>
      <c r="B3014" s="361">
        <v>7.54</v>
      </c>
    </row>
    <row r="3015" spans="1:2" x14ac:dyDescent="0.35">
      <c r="A3015" t="s">
        <v>317</v>
      </c>
      <c r="B3015" s="361">
        <v>7.54</v>
      </c>
    </row>
    <row r="3016" spans="1:2" x14ac:dyDescent="0.35">
      <c r="A3016" t="s">
        <v>317</v>
      </c>
      <c r="B3016" s="361">
        <v>7.54</v>
      </c>
    </row>
    <row r="3017" spans="1:2" x14ac:dyDescent="0.35">
      <c r="A3017" t="s">
        <v>317</v>
      </c>
      <c r="B3017" s="361">
        <v>7.54</v>
      </c>
    </row>
    <row r="3018" spans="1:2" x14ac:dyDescent="0.35">
      <c r="A3018" t="s">
        <v>317</v>
      </c>
      <c r="B3018" s="361">
        <v>7.54</v>
      </c>
    </row>
    <row r="3019" spans="1:2" x14ac:dyDescent="0.35">
      <c r="A3019" t="s">
        <v>317</v>
      </c>
      <c r="B3019" s="361">
        <v>7.54</v>
      </c>
    </row>
    <row r="3020" spans="1:2" x14ac:dyDescent="0.35">
      <c r="A3020" t="s">
        <v>405</v>
      </c>
      <c r="B3020" s="361">
        <v>7.54</v>
      </c>
    </row>
    <row r="3021" spans="1:2" x14ac:dyDescent="0.35">
      <c r="A3021" t="s">
        <v>405</v>
      </c>
      <c r="B3021" s="361">
        <v>7.54</v>
      </c>
    </row>
    <row r="3022" spans="1:2" x14ac:dyDescent="0.35">
      <c r="A3022" t="s">
        <v>405</v>
      </c>
      <c r="B3022" s="361">
        <v>7.54</v>
      </c>
    </row>
    <row r="3023" spans="1:2" x14ac:dyDescent="0.35">
      <c r="A3023" t="s">
        <v>405</v>
      </c>
      <c r="B3023" s="361">
        <v>7.54</v>
      </c>
    </row>
    <row r="3024" spans="1:2" x14ac:dyDescent="0.35">
      <c r="A3024" t="s">
        <v>405</v>
      </c>
      <c r="B3024" s="361">
        <v>7.54</v>
      </c>
    </row>
    <row r="3025" spans="1:2" x14ac:dyDescent="0.35">
      <c r="A3025" t="s">
        <v>405</v>
      </c>
      <c r="B3025" s="361">
        <v>7.54</v>
      </c>
    </row>
    <row r="3026" spans="1:2" x14ac:dyDescent="0.35">
      <c r="A3026" t="s">
        <v>405</v>
      </c>
      <c r="B3026" s="361">
        <v>7.54</v>
      </c>
    </row>
    <row r="3027" spans="1:2" x14ac:dyDescent="0.35">
      <c r="A3027" t="s">
        <v>408</v>
      </c>
      <c r="B3027" s="361">
        <v>7.54</v>
      </c>
    </row>
    <row r="3028" spans="1:2" x14ac:dyDescent="0.35">
      <c r="A3028" t="s">
        <v>408</v>
      </c>
      <c r="B3028" s="361">
        <v>7.54</v>
      </c>
    </row>
    <row r="3029" spans="1:2" x14ac:dyDescent="0.35">
      <c r="A3029" t="s">
        <v>408</v>
      </c>
      <c r="B3029" s="361">
        <v>7.54</v>
      </c>
    </row>
    <row r="3030" spans="1:2" x14ac:dyDescent="0.35">
      <c r="A3030" t="s">
        <v>408</v>
      </c>
      <c r="B3030" s="361">
        <v>7.54</v>
      </c>
    </row>
    <row r="3031" spans="1:2" x14ac:dyDescent="0.35">
      <c r="A3031" t="s">
        <v>408</v>
      </c>
      <c r="B3031" s="361">
        <v>7.54</v>
      </c>
    </row>
    <row r="3032" spans="1:2" x14ac:dyDescent="0.35">
      <c r="A3032" t="s">
        <v>408</v>
      </c>
      <c r="B3032" s="361">
        <v>7.54</v>
      </c>
    </row>
    <row r="3033" spans="1:2" x14ac:dyDescent="0.35">
      <c r="A3033" t="s">
        <v>408</v>
      </c>
      <c r="B3033" s="361">
        <v>7.54</v>
      </c>
    </row>
    <row r="3034" spans="1:2" x14ac:dyDescent="0.35">
      <c r="A3034" t="s">
        <v>332</v>
      </c>
      <c r="B3034" s="361">
        <v>7.73</v>
      </c>
    </row>
    <row r="3035" spans="1:2" x14ac:dyDescent="0.35">
      <c r="A3035" t="s">
        <v>332</v>
      </c>
      <c r="B3035" s="361">
        <v>7.73</v>
      </c>
    </row>
    <row r="3036" spans="1:2" x14ac:dyDescent="0.35">
      <c r="A3036" t="s">
        <v>332</v>
      </c>
      <c r="B3036" s="361">
        <v>7.73</v>
      </c>
    </row>
    <row r="3037" spans="1:2" x14ac:dyDescent="0.35">
      <c r="A3037" t="s">
        <v>332</v>
      </c>
      <c r="B3037" s="361">
        <v>7.73</v>
      </c>
    </row>
    <row r="3038" spans="1:2" x14ac:dyDescent="0.35">
      <c r="A3038" t="s">
        <v>332</v>
      </c>
      <c r="B3038" s="361">
        <v>7.73</v>
      </c>
    </row>
    <row r="3039" spans="1:2" x14ac:dyDescent="0.35">
      <c r="A3039" t="s">
        <v>332</v>
      </c>
      <c r="B3039" s="361">
        <v>7.73</v>
      </c>
    </row>
    <row r="3040" spans="1:2" x14ac:dyDescent="0.35">
      <c r="A3040" t="s">
        <v>332</v>
      </c>
      <c r="B3040" s="361">
        <v>7.73</v>
      </c>
    </row>
    <row r="3041" spans="1:2" x14ac:dyDescent="0.35">
      <c r="A3041" t="s">
        <v>371</v>
      </c>
      <c r="B3041" s="361">
        <v>7.73</v>
      </c>
    </row>
    <row r="3042" spans="1:2" x14ac:dyDescent="0.35">
      <c r="A3042" t="s">
        <v>371</v>
      </c>
      <c r="B3042" s="361">
        <v>7.73</v>
      </c>
    </row>
    <row r="3043" spans="1:2" x14ac:dyDescent="0.35">
      <c r="A3043" t="s">
        <v>371</v>
      </c>
      <c r="B3043" s="361">
        <v>7.73</v>
      </c>
    </row>
    <row r="3044" spans="1:2" x14ac:dyDescent="0.35">
      <c r="A3044" t="s">
        <v>371</v>
      </c>
      <c r="B3044" s="361">
        <v>7.73</v>
      </c>
    </row>
    <row r="3045" spans="1:2" x14ac:dyDescent="0.35">
      <c r="A3045" t="s">
        <v>371</v>
      </c>
      <c r="B3045" s="361">
        <v>7.73</v>
      </c>
    </row>
    <row r="3046" spans="1:2" x14ac:dyDescent="0.35">
      <c r="A3046" t="s">
        <v>371</v>
      </c>
      <c r="B3046" s="361">
        <v>7.73</v>
      </c>
    </row>
    <row r="3047" spans="1:2" x14ac:dyDescent="0.35">
      <c r="A3047" t="s">
        <v>371</v>
      </c>
      <c r="B3047" s="361">
        <v>7.73</v>
      </c>
    </row>
    <row r="3048" spans="1:2" x14ac:dyDescent="0.35">
      <c r="A3048" t="s">
        <v>416</v>
      </c>
      <c r="B3048" s="361">
        <v>7.73</v>
      </c>
    </row>
    <row r="3049" spans="1:2" x14ac:dyDescent="0.35">
      <c r="A3049" t="s">
        <v>416</v>
      </c>
      <c r="B3049" s="361">
        <v>7.73</v>
      </c>
    </row>
    <row r="3050" spans="1:2" x14ac:dyDescent="0.35">
      <c r="A3050" t="s">
        <v>416</v>
      </c>
      <c r="B3050" s="361">
        <v>7.73</v>
      </c>
    </row>
    <row r="3051" spans="1:2" x14ac:dyDescent="0.35">
      <c r="A3051" t="s">
        <v>416</v>
      </c>
      <c r="B3051" s="361">
        <v>7.73</v>
      </c>
    </row>
    <row r="3052" spans="1:2" x14ac:dyDescent="0.35">
      <c r="A3052" t="s">
        <v>416</v>
      </c>
      <c r="B3052" s="361">
        <v>7.73</v>
      </c>
    </row>
    <row r="3053" spans="1:2" x14ac:dyDescent="0.35">
      <c r="A3053" t="s">
        <v>416</v>
      </c>
      <c r="B3053" s="361">
        <v>7.73</v>
      </c>
    </row>
    <row r="3054" spans="1:2" x14ac:dyDescent="0.35">
      <c r="A3054" t="s">
        <v>416</v>
      </c>
      <c r="B3054" s="361">
        <v>7.73</v>
      </c>
    </row>
    <row r="3055" spans="1:2" x14ac:dyDescent="0.35">
      <c r="A3055" t="s">
        <v>419</v>
      </c>
      <c r="B3055" s="361">
        <v>7.73</v>
      </c>
    </row>
    <row r="3056" spans="1:2" x14ac:dyDescent="0.35">
      <c r="A3056" t="s">
        <v>419</v>
      </c>
      <c r="B3056" s="361">
        <v>7.73</v>
      </c>
    </row>
    <row r="3057" spans="1:2" x14ac:dyDescent="0.35">
      <c r="A3057" t="s">
        <v>419</v>
      </c>
      <c r="B3057" s="361">
        <v>7.73</v>
      </c>
    </row>
    <row r="3058" spans="1:2" x14ac:dyDescent="0.35">
      <c r="A3058" t="s">
        <v>419</v>
      </c>
      <c r="B3058" s="361">
        <v>7.73</v>
      </c>
    </row>
    <row r="3059" spans="1:2" x14ac:dyDescent="0.35">
      <c r="A3059" t="s">
        <v>419</v>
      </c>
      <c r="B3059" s="361">
        <v>7.73</v>
      </c>
    </row>
    <row r="3060" spans="1:2" x14ac:dyDescent="0.35">
      <c r="A3060" t="s">
        <v>419</v>
      </c>
      <c r="B3060" s="361">
        <v>7.73</v>
      </c>
    </row>
    <row r="3061" spans="1:2" x14ac:dyDescent="0.35">
      <c r="A3061" t="s">
        <v>419</v>
      </c>
      <c r="B3061" s="361">
        <v>7.73</v>
      </c>
    </row>
    <row r="3062" spans="1:2" x14ac:dyDescent="0.35">
      <c r="A3062" t="s">
        <v>323</v>
      </c>
      <c r="B3062" s="361">
        <v>13.77</v>
      </c>
    </row>
    <row r="3063" spans="1:2" x14ac:dyDescent="0.35">
      <c r="A3063" t="s">
        <v>323</v>
      </c>
      <c r="B3063" s="361">
        <v>13.77</v>
      </c>
    </row>
    <row r="3064" spans="1:2" x14ac:dyDescent="0.35">
      <c r="A3064" t="s">
        <v>323</v>
      </c>
      <c r="B3064" s="361">
        <v>13.77</v>
      </c>
    </row>
    <row r="3065" spans="1:2" x14ac:dyDescent="0.35">
      <c r="A3065" t="s">
        <v>323</v>
      </c>
      <c r="B3065" s="361">
        <v>13.77</v>
      </c>
    </row>
    <row r="3066" spans="1:2" x14ac:dyDescent="0.35">
      <c r="A3066" t="s">
        <v>323</v>
      </c>
      <c r="B3066" s="361">
        <v>13.77</v>
      </c>
    </row>
    <row r="3067" spans="1:2" x14ac:dyDescent="0.35">
      <c r="A3067" t="s">
        <v>323</v>
      </c>
      <c r="B3067" s="361">
        <v>13.77</v>
      </c>
    </row>
    <row r="3068" spans="1:2" x14ac:dyDescent="0.35">
      <c r="A3068" t="s">
        <v>323</v>
      </c>
      <c r="B3068" s="361">
        <v>13.77</v>
      </c>
    </row>
    <row r="3069" spans="1:2" x14ac:dyDescent="0.35">
      <c r="A3069" t="s">
        <v>319</v>
      </c>
      <c r="B3069" s="361">
        <v>13.77</v>
      </c>
    </row>
    <row r="3070" spans="1:2" x14ac:dyDescent="0.35">
      <c r="A3070" t="s">
        <v>319</v>
      </c>
      <c r="B3070" s="361">
        <v>13.77</v>
      </c>
    </row>
    <row r="3071" spans="1:2" x14ac:dyDescent="0.35">
      <c r="A3071" t="s">
        <v>319</v>
      </c>
      <c r="B3071" s="361">
        <v>13.77</v>
      </c>
    </row>
    <row r="3072" spans="1:2" x14ac:dyDescent="0.35">
      <c r="A3072" t="s">
        <v>319</v>
      </c>
      <c r="B3072" s="361">
        <v>13.77</v>
      </c>
    </row>
    <row r="3073" spans="1:2" x14ac:dyDescent="0.35">
      <c r="A3073" t="s">
        <v>319</v>
      </c>
      <c r="B3073" s="361">
        <v>13.77</v>
      </c>
    </row>
    <row r="3074" spans="1:2" x14ac:dyDescent="0.35">
      <c r="A3074" t="s">
        <v>319</v>
      </c>
      <c r="B3074" s="361">
        <v>13.77</v>
      </c>
    </row>
    <row r="3075" spans="1:2" x14ac:dyDescent="0.35">
      <c r="A3075" t="s">
        <v>319</v>
      </c>
      <c r="B3075" s="361">
        <v>13.77</v>
      </c>
    </row>
    <row r="3076" spans="1:2" x14ac:dyDescent="0.35">
      <c r="A3076" t="s">
        <v>425</v>
      </c>
      <c r="B3076" s="361">
        <v>13.77</v>
      </c>
    </row>
    <row r="3077" spans="1:2" x14ac:dyDescent="0.35">
      <c r="A3077" t="s">
        <v>425</v>
      </c>
      <c r="B3077" s="361">
        <v>13.77</v>
      </c>
    </row>
    <row r="3078" spans="1:2" x14ac:dyDescent="0.35">
      <c r="A3078" t="s">
        <v>425</v>
      </c>
      <c r="B3078" s="361">
        <v>13.77</v>
      </c>
    </row>
    <row r="3079" spans="1:2" x14ac:dyDescent="0.35">
      <c r="A3079" t="s">
        <v>425</v>
      </c>
      <c r="B3079" s="361">
        <v>13.77</v>
      </c>
    </row>
    <row r="3080" spans="1:2" x14ac:dyDescent="0.35">
      <c r="A3080" t="s">
        <v>425</v>
      </c>
      <c r="B3080" s="361">
        <v>13.77</v>
      </c>
    </row>
    <row r="3081" spans="1:2" x14ac:dyDescent="0.35">
      <c r="A3081" t="s">
        <v>425</v>
      </c>
      <c r="B3081" s="361">
        <v>13.77</v>
      </c>
    </row>
    <row r="3082" spans="1:2" x14ac:dyDescent="0.35">
      <c r="A3082" t="s">
        <v>425</v>
      </c>
      <c r="B3082" s="361">
        <v>13.77</v>
      </c>
    </row>
    <row r="3083" spans="1:2" x14ac:dyDescent="0.35">
      <c r="A3083" t="s">
        <v>428</v>
      </c>
      <c r="B3083" s="361">
        <v>13.77</v>
      </c>
    </row>
    <row r="3084" spans="1:2" x14ac:dyDescent="0.35">
      <c r="A3084" t="s">
        <v>428</v>
      </c>
      <c r="B3084" s="361">
        <v>13.77</v>
      </c>
    </row>
    <row r="3085" spans="1:2" x14ac:dyDescent="0.35">
      <c r="A3085" t="s">
        <v>428</v>
      </c>
      <c r="B3085" s="361">
        <v>13.77</v>
      </c>
    </row>
    <row r="3086" spans="1:2" x14ac:dyDescent="0.35">
      <c r="A3086" t="s">
        <v>428</v>
      </c>
      <c r="B3086" s="361">
        <v>13.77</v>
      </c>
    </row>
    <row r="3087" spans="1:2" x14ac:dyDescent="0.35">
      <c r="A3087" t="s">
        <v>428</v>
      </c>
      <c r="B3087" s="361">
        <v>13.77</v>
      </c>
    </row>
    <row r="3088" spans="1:2" x14ac:dyDescent="0.35">
      <c r="A3088" t="s">
        <v>428</v>
      </c>
      <c r="B3088" s="361">
        <v>13.77</v>
      </c>
    </row>
    <row r="3089" spans="1:2" x14ac:dyDescent="0.35">
      <c r="A3089" t="s">
        <v>428</v>
      </c>
      <c r="B3089" s="361">
        <v>13.77</v>
      </c>
    </row>
    <row r="3090" spans="1:2" x14ac:dyDescent="0.35">
      <c r="A3090" t="s">
        <v>337</v>
      </c>
      <c r="B3090" s="361">
        <v>14.14</v>
      </c>
    </row>
    <row r="3091" spans="1:2" x14ac:dyDescent="0.35">
      <c r="A3091" t="s">
        <v>337</v>
      </c>
      <c r="B3091" s="361">
        <v>14.14</v>
      </c>
    </row>
    <row r="3092" spans="1:2" x14ac:dyDescent="0.35">
      <c r="A3092" t="s">
        <v>337</v>
      </c>
      <c r="B3092" s="361">
        <v>14.14</v>
      </c>
    </row>
    <row r="3093" spans="1:2" x14ac:dyDescent="0.35">
      <c r="A3093" t="s">
        <v>337</v>
      </c>
      <c r="B3093" s="361">
        <v>14.14</v>
      </c>
    </row>
    <row r="3094" spans="1:2" x14ac:dyDescent="0.35">
      <c r="A3094" t="s">
        <v>337</v>
      </c>
      <c r="B3094" s="361">
        <v>14.14</v>
      </c>
    </row>
    <row r="3095" spans="1:2" x14ac:dyDescent="0.35">
      <c r="A3095" t="s">
        <v>337</v>
      </c>
      <c r="B3095" s="361">
        <v>14.14</v>
      </c>
    </row>
    <row r="3096" spans="1:2" x14ac:dyDescent="0.35">
      <c r="A3096" t="s">
        <v>337</v>
      </c>
      <c r="B3096" s="361">
        <v>14.14</v>
      </c>
    </row>
    <row r="3097" spans="1:2" x14ac:dyDescent="0.35">
      <c r="A3097" t="s">
        <v>138</v>
      </c>
      <c r="B3097" s="361">
        <v>14.14</v>
      </c>
    </row>
    <row r="3098" spans="1:2" x14ac:dyDescent="0.35">
      <c r="A3098" t="s">
        <v>138</v>
      </c>
      <c r="B3098" s="361">
        <v>14.14</v>
      </c>
    </row>
    <row r="3099" spans="1:2" x14ac:dyDescent="0.35">
      <c r="A3099" t="s">
        <v>138</v>
      </c>
      <c r="B3099" s="361">
        <v>14.14</v>
      </c>
    </row>
    <row r="3100" spans="1:2" x14ac:dyDescent="0.35">
      <c r="A3100" t="s">
        <v>138</v>
      </c>
      <c r="B3100" s="361">
        <v>14.14</v>
      </c>
    </row>
    <row r="3101" spans="1:2" x14ac:dyDescent="0.35">
      <c r="A3101" t="s">
        <v>138</v>
      </c>
      <c r="B3101" s="361">
        <v>14.14</v>
      </c>
    </row>
    <row r="3102" spans="1:2" x14ac:dyDescent="0.35">
      <c r="A3102" t="s">
        <v>138</v>
      </c>
      <c r="B3102" s="361">
        <v>14.14</v>
      </c>
    </row>
    <row r="3103" spans="1:2" x14ac:dyDescent="0.35">
      <c r="A3103" t="s">
        <v>138</v>
      </c>
      <c r="B3103" s="361">
        <v>14.14</v>
      </c>
    </row>
    <row r="3104" spans="1:2" x14ac:dyDescent="0.35">
      <c r="A3104" t="s">
        <v>436</v>
      </c>
      <c r="B3104" s="361">
        <v>14.14</v>
      </c>
    </row>
    <row r="3105" spans="1:2" x14ac:dyDescent="0.35">
      <c r="A3105" t="s">
        <v>436</v>
      </c>
      <c r="B3105" s="361">
        <v>14.14</v>
      </c>
    </row>
    <row r="3106" spans="1:2" x14ac:dyDescent="0.35">
      <c r="A3106" t="s">
        <v>436</v>
      </c>
      <c r="B3106" s="361">
        <v>14.14</v>
      </c>
    </row>
    <row r="3107" spans="1:2" x14ac:dyDescent="0.35">
      <c r="A3107" t="s">
        <v>436</v>
      </c>
      <c r="B3107" s="361">
        <v>14.14</v>
      </c>
    </row>
    <row r="3108" spans="1:2" x14ac:dyDescent="0.35">
      <c r="A3108" t="s">
        <v>436</v>
      </c>
      <c r="B3108" s="361">
        <v>14.14</v>
      </c>
    </row>
    <row r="3109" spans="1:2" x14ac:dyDescent="0.35">
      <c r="A3109" t="s">
        <v>436</v>
      </c>
      <c r="B3109" s="361">
        <v>14.14</v>
      </c>
    </row>
    <row r="3110" spans="1:2" x14ac:dyDescent="0.35">
      <c r="A3110" t="s">
        <v>436</v>
      </c>
      <c r="B3110" s="361">
        <v>14.14</v>
      </c>
    </row>
    <row r="3111" spans="1:2" x14ac:dyDescent="0.35">
      <c r="A3111" t="s">
        <v>321</v>
      </c>
      <c r="B3111" s="361">
        <v>14.14</v>
      </c>
    </row>
    <row r="3112" spans="1:2" x14ac:dyDescent="0.35">
      <c r="A3112" t="s">
        <v>321</v>
      </c>
      <c r="B3112" s="361">
        <v>14.14</v>
      </c>
    </row>
    <row r="3113" spans="1:2" x14ac:dyDescent="0.35">
      <c r="A3113" t="s">
        <v>321</v>
      </c>
      <c r="B3113" s="361">
        <v>14.14</v>
      </c>
    </row>
    <row r="3114" spans="1:2" x14ac:dyDescent="0.35">
      <c r="A3114" t="s">
        <v>321</v>
      </c>
      <c r="B3114" s="361">
        <v>14.14</v>
      </c>
    </row>
    <row r="3115" spans="1:2" x14ac:dyDescent="0.35">
      <c r="A3115" t="s">
        <v>321</v>
      </c>
      <c r="B3115" s="361">
        <v>14.14</v>
      </c>
    </row>
    <row r="3116" spans="1:2" x14ac:dyDescent="0.35">
      <c r="A3116" t="s">
        <v>321</v>
      </c>
      <c r="B3116" s="361">
        <v>14.14</v>
      </c>
    </row>
    <row r="3117" spans="1:2" x14ac:dyDescent="0.35">
      <c r="A3117" t="s">
        <v>321</v>
      </c>
      <c r="B3117" s="361">
        <v>14.14</v>
      </c>
    </row>
    <row r="3118" spans="1:2" x14ac:dyDescent="0.35">
      <c r="A3118" t="s">
        <v>2060</v>
      </c>
      <c r="B3118" s="361">
        <v>17.71</v>
      </c>
    </row>
    <row r="3119" spans="1:2" x14ac:dyDescent="0.35">
      <c r="A3119" t="s">
        <v>2060</v>
      </c>
      <c r="B3119" s="361">
        <v>17.71</v>
      </c>
    </row>
    <row r="3120" spans="1:2" x14ac:dyDescent="0.35">
      <c r="A3120" t="s">
        <v>2060</v>
      </c>
      <c r="B3120" s="361">
        <v>17.71</v>
      </c>
    </row>
    <row r="3121" spans="1:2" x14ac:dyDescent="0.35">
      <c r="A3121" t="s">
        <v>2060</v>
      </c>
      <c r="B3121" s="361">
        <v>17.71</v>
      </c>
    </row>
    <row r="3122" spans="1:2" x14ac:dyDescent="0.35">
      <c r="A3122" t="s">
        <v>2060</v>
      </c>
      <c r="B3122" s="361">
        <v>17.71</v>
      </c>
    </row>
    <row r="3123" spans="1:2" x14ac:dyDescent="0.35">
      <c r="A3123" t="s">
        <v>2060</v>
      </c>
      <c r="B3123" s="361">
        <v>17.71</v>
      </c>
    </row>
    <row r="3124" spans="1:2" x14ac:dyDescent="0.35">
      <c r="A3124" t="s">
        <v>2060</v>
      </c>
      <c r="B3124" s="361">
        <v>17.71</v>
      </c>
    </row>
    <row r="3125" spans="1:2" x14ac:dyDescent="0.35">
      <c r="A3125" t="s">
        <v>2061</v>
      </c>
      <c r="B3125" s="361">
        <v>17.989999999999998</v>
      </c>
    </row>
    <row r="3126" spans="1:2" x14ac:dyDescent="0.35">
      <c r="A3126" t="s">
        <v>2061</v>
      </c>
      <c r="B3126" s="361">
        <v>17.989999999999998</v>
      </c>
    </row>
    <row r="3127" spans="1:2" x14ac:dyDescent="0.35">
      <c r="A3127" t="s">
        <v>2061</v>
      </c>
      <c r="B3127" s="361">
        <v>17.989999999999998</v>
      </c>
    </row>
    <row r="3128" spans="1:2" x14ac:dyDescent="0.35">
      <c r="A3128" t="s">
        <v>2061</v>
      </c>
      <c r="B3128" s="361">
        <v>17.989999999999998</v>
      </c>
    </row>
    <row r="3129" spans="1:2" x14ac:dyDescent="0.35">
      <c r="A3129" t="s">
        <v>2061</v>
      </c>
      <c r="B3129" s="361">
        <v>17.989999999999998</v>
      </c>
    </row>
    <row r="3130" spans="1:2" x14ac:dyDescent="0.35">
      <c r="A3130" t="s">
        <v>2061</v>
      </c>
      <c r="B3130" s="361">
        <v>17.989999999999998</v>
      </c>
    </row>
    <row r="3131" spans="1:2" x14ac:dyDescent="0.35">
      <c r="A3131" t="s">
        <v>2061</v>
      </c>
      <c r="B3131" s="361">
        <v>17.989999999999998</v>
      </c>
    </row>
    <row r="3132" spans="1:2" x14ac:dyDescent="0.35">
      <c r="A3132" t="s">
        <v>2062</v>
      </c>
      <c r="B3132" s="361">
        <v>43.6</v>
      </c>
    </row>
    <row r="3133" spans="1:2" x14ac:dyDescent="0.35">
      <c r="A3133" t="s">
        <v>2062</v>
      </c>
      <c r="B3133" s="361">
        <v>43.6</v>
      </c>
    </row>
    <row r="3134" spans="1:2" x14ac:dyDescent="0.35">
      <c r="A3134" t="s">
        <v>2062</v>
      </c>
      <c r="B3134" s="361">
        <v>43.6</v>
      </c>
    </row>
    <row r="3135" spans="1:2" x14ac:dyDescent="0.35">
      <c r="A3135" t="s">
        <v>2062</v>
      </c>
      <c r="B3135" s="361">
        <v>43.6</v>
      </c>
    </row>
    <row r="3136" spans="1:2" x14ac:dyDescent="0.35">
      <c r="A3136" t="s">
        <v>2062</v>
      </c>
      <c r="B3136" s="361">
        <v>43.6</v>
      </c>
    </row>
    <row r="3137" spans="1:2" x14ac:dyDescent="0.35">
      <c r="A3137" t="s">
        <v>2062</v>
      </c>
      <c r="B3137" s="361">
        <v>43.6</v>
      </c>
    </row>
    <row r="3138" spans="1:2" x14ac:dyDescent="0.35">
      <c r="A3138" t="s">
        <v>2062</v>
      </c>
      <c r="B3138" s="361">
        <v>43.6</v>
      </c>
    </row>
    <row r="3139" spans="1:2" x14ac:dyDescent="0.35">
      <c r="A3139" t="s">
        <v>140</v>
      </c>
      <c r="B3139" s="361">
        <v>44.09</v>
      </c>
    </row>
    <row r="3140" spans="1:2" x14ac:dyDescent="0.35">
      <c r="A3140" t="s">
        <v>140</v>
      </c>
      <c r="B3140" s="361">
        <v>44.09</v>
      </c>
    </row>
    <row r="3141" spans="1:2" x14ac:dyDescent="0.35">
      <c r="A3141" t="s">
        <v>140</v>
      </c>
      <c r="B3141" s="361">
        <v>44.09</v>
      </c>
    </row>
    <row r="3142" spans="1:2" x14ac:dyDescent="0.35">
      <c r="A3142" t="s">
        <v>140</v>
      </c>
      <c r="B3142" s="361">
        <v>44.09</v>
      </c>
    </row>
    <row r="3143" spans="1:2" x14ac:dyDescent="0.35">
      <c r="A3143" t="s">
        <v>140</v>
      </c>
      <c r="B3143" s="361">
        <v>44.09</v>
      </c>
    </row>
    <row r="3144" spans="1:2" x14ac:dyDescent="0.35">
      <c r="A3144" t="s">
        <v>140</v>
      </c>
      <c r="B3144" s="361">
        <v>44.09</v>
      </c>
    </row>
    <row r="3145" spans="1:2" x14ac:dyDescent="0.35">
      <c r="A3145" t="s">
        <v>140</v>
      </c>
      <c r="B3145" s="361">
        <v>44.09</v>
      </c>
    </row>
    <row r="3146" spans="1:2" x14ac:dyDescent="0.35">
      <c r="A3146" t="s">
        <v>2063</v>
      </c>
      <c r="B3146" s="361">
        <v>3.24</v>
      </c>
    </row>
    <row r="3147" spans="1:2" x14ac:dyDescent="0.35">
      <c r="A3147" t="s">
        <v>2063</v>
      </c>
      <c r="B3147" s="361">
        <v>3.24</v>
      </c>
    </row>
    <row r="3148" spans="1:2" x14ac:dyDescent="0.35">
      <c r="A3148" t="s">
        <v>2063</v>
      </c>
      <c r="B3148" s="361">
        <v>3.24</v>
      </c>
    </row>
    <row r="3149" spans="1:2" x14ac:dyDescent="0.35">
      <c r="A3149" t="s">
        <v>2063</v>
      </c>
      <c r="B3149" s="361">
        <v>3.24</v>
      </c>
    </row>
    <row r="3150" spans="1:2" x14ac:dyDescent="0.35">
      <c r="A3150" t="s">
        <v>2063</v>
      </c>
      <c r="B3150" s="361">
        <v>3.24</v>
      </c>
    </row>
    <row r="3151" spans="1:2" x14ac:dyDescent="0.35">
      <c r="A3151" t="s">
        <v>2063</v>
      </c>
      <c r="B3151" s="361">
        <v>3.24</v>
      </c>
    </row>
    <row r="3152" spans="1:2" x14ac:dyDescent="0.35">
      <c r="A3152" t="s">
        <v>2063</v>
      </c>
      <c r="B3152" s="361">
        <v>3.24</v>
      </c>
    </row>
    <row r="3153" spans="1:2" x14ac:dyDescent="0.35">
      <c r="A3153" t="s">
        <v>2064</v>
      </c>
      <c r="B3153" s="361">
        <v>11.25</v>
      </c>
    </row>
    <row r="3154" spans="1:2" x14ac:dyDescent="0.35">
      <c r="A3154" t="s">
        <v>2064</v>
      </c>
      <c r="B3154" s="361">
        <v>11.25</v>
      </c>
    </row>
    <row r="3155" spans="1:2" x14ac:dyDescent="0.35">
      <c r="A3155" t="s">
        <v>2064</v>
      </c>
      <c r="B3155" s="361">
        <v>11.25</v>
      </c>
    </row>
    <row r="3156" spans="1:2" x14ac:dyDescent="0.35">
      <c r="A3156" t="s">
        <v>2064</v>
      </c>
      <c r="B3156" s="361">
        <v>11.25</v>
      </c>
    </row>
    <row r="3157" spans="1:2" x14ac:dyDescent="0.35">
      <c r="A3157" t="s">
        <v>2064</v>
      </c>
      <c r="B3157" s="361">
        <v>11.25</v>
      </c>
    </row>
    <row r="3158" spans="1:2" x14ac:dyDescent="0.35">
      <c r="A3158" t="s">
        <v>2064</v>
      </c>
      <c r="B3158" s="361">
        <v>11.25</v>
      </c>
    </row>
    <row r="3159" spans="1:2" x14ac:dyDescent="0.35">
      <c r="A3159" t="s">
        <v>2064</v>
      </c>
      <c r="B3159" s="361">
        <v>11.25</v>
      </c>
    </row>
    <row r="3160" spans="1:2" x14ac:dyDescent="0.35">
      <c r="A3160" t="s">
        <v>2065</v>
      </c>
      <c r="B3160" s="361">
        <v>10.64</v>
      </c>
    </row>
    <row r="3161" spans="1:2" x14ac:dyDescent="0.35">
      <c r="A3161" t="s">
        <v>2065</v>
      </c>
      <c r="B3161" s="361">
        <v>10.64</v>
      </c>
    </row>
    <row r="3162" spans="1:2" x14ac:dyDescent="0.35">
      <c r="A3162" t="s">
        <v>2065</v>
      </c>
      <c r="B3162" s="361">
        <v>10.64</v>
      </c>
    </row>
    <row r="3163" spans="1:2" x14ac:dyDescent="0.35">
      <c r="A3163" t="s">
        <v>2065</v>
      </c>
      <c r="B3163" s="361">
        <v>10.64</v>
      </c>
    </row>
    <row r="3164" spans="1:2" x14ac:dyDescent="0.35">
      <c r="A3164" t="s">
        <v>2065</v>
      </c>
      <c r="B3164" s="361">
        <v>10.64</v>
      </c>
    </row>
    <row r="3165" spans="1:2" x14ac:dyDescent="0.35">
      <c r="A3165" t="s">
        <v>2065</v>
      </c>
      <c r="B3165" s="361">
        <v>10.64</v>
      </c>
    </row>
    <row r="3166" spans="1:2" x14ac:dyDescent="0.35">
      <c r="A3166" t="s">
        <v>2065</v>
      </c>
      <c r="B3166" s="361">
        <v>10.64</v>
      </c>
    </row>
    <row r="3167" spans="1:2" x14ac:dyDescent="0.35">
      <c r="A3167" t="s">
        <v>2066</v>
      </c>
      <c r="B3167" s="361">
        <v>15.98</v>
      </c>
    </row>
    <row r="3168" spans="1:2" x14ac:dyDescent="0.35">
      <c r="A3168" t="s">
        <v>2066</v>
      </c>
      <c r="B3168" s="361">
        <v>15.98</v>
      </c>
    </row>
    <row r="3169" spans="1:2" x14ac:dyDescent="0.35">
      <c r="A3169" t="s">
        <v>2066</v>
      </c>
      <c r="B3169" s="361">
        <v>15.98</v>
      </c>
    </row>
    <row r="3170" spans="1:2" x14ac:dyDescent="0.35">
      <c r="A3170" t="s">
        <v>2066</v>
      </c>
      <c r="B3170" s="361">
        <v>15.98</v>
      </c>
    </row>
    <row r="3171" spans="1:2" x14ac:dyDescent="0.35">
      <c r="A3171" t="s">
        <v>2066</v>
      </c>
      <c r="B3171" s="361">
        <v>15.98</v>
      </c>
    </row>
    <row r="3172" spans="1:2" x14ac:dyDescent="0.35">
      <c r="A3172" t="s">
        <v>2066</v>
      </c>
      <c r="B3172" s="361">
        <v>15.98</v>
      </c>
    </row>
    <row r="3173" spans="1:2" x14ac:dyDescent="0.35">
      <c r="A3173" t="s">
        <v>2066</v>
      </c>
      <c r="B3173" s="361">
        <v>15.98</v>
      </c>
    </row>
    <row r="3174" spans="1:2" x14ac:dyDescent="0.35">
      <c r="A3174" t="s">
        <v>2067</v>
      </c>
      <c r="B3174" s="361">
        <v>16.309999999999999</v>
      </c>
    </row>
    <row r="3175" spans="1:2" x14ac:dyDescent="0.35">
      <c r="A3175" t="s">
        <v>2067</v>
      </c>
      <c r="B3175" s="361">
        <v>16.309999999999999</v>
      </c>
    </row>
    <row r="3176" spans="1:2" x14ac:dyDescent="0.35">
      <c r="A3176" t="s">
        <v>2067</v>
      </c>
      <c r="B3176" s="361">
        <v>16.309999999999999</v>
      </c>
    </row>
    <row r="3177" spans="1:2" x14ac:dyDescent="0.35">
      <c r="A3177" t="s">
        <v>2067</v>
      </c>
      <c r="B3177" s="361">
        <v>16.309999999999999</v>
      </c>
    </row>
    <row r="3178" spans="1:2" x14ac:dyDescent="0.35">
      <c r="A3178" t="s">
        <v>2067</v>
      </c>
      <c r="B3178" s="361">
        <v>16.309999999999999</v>
      </c>
    </row>
    <row r="3179" spans="1:2" x14ac:dyDescent="0.35">
      <c r="A3179" t="s">
        <v>2067</v>
      </c>
      <c r="B3179" s="361">
        <v>16.309999999999999</v>
      </c>
    </row>
    <row r="3180" spans="1:2" x14ac:dyDescent="0.35">
      <c r="A3180" t="s">
        <v>2067</v>
      </c>
      <c r="B3180" s="361">
        <v>16.309999999999999</v>
      </c>
    </row>
    <row r="3181" spans="1:2" x14ac:dyDescent="0.35">
      <c r="A3181" t="s">
        <v>2068</v>
      </c>
      <c r="B3181" s="361">
        <v>3.68</v>
      </c>
    </row>
    <row r="3182" spans="1:2" x14ac:dyDescent="0.35">
      <c r="A3182" t="s">
        <v>2068</v>
      </c>
      <c r="B3182" s="361">
        <v>3.68</v>
      </c>
    </row>
    <row r="3183" spans="1:2" x14ac:dyDescent="0.35">
      <c r="A3183" t="s">
        <v>2068</v>
      </c>
      <c r="B3183" s="361">
        <v>3.68</v>
      </c>
    </row>
    <row r="3184" spans="1:2" x14ac:dyDescent="0.35">
      <c r="A3184" t="s">
        <v>2068</v>
      </c>
      <c r="B3184" s="361">
        <v>3.68</v>
      </c>
    </row>
    <row r="3185" spans="1:2" x14ac:dyDescent="0.35">
      <c r="A3185" t="s">
        <v>2068</v>
      </c>
      <c r="B3185" s="361">
        <v>3.68</v>
      </c>
    </row>
    <row r="3186" spans="1:2" x14ac:dyDescent="0.35">
      <c r="A3186" t="s">
        <v>2068</v>
      </c>
      <c r="B3186" s="361">
        <v>3.68</v>
      </c>
    </row>
    <row r="3187" spans="1:2" x14ac:dyDescent="0.35">
      <c r="A3187" t="s">
        <v>2068</v>
      </c>
      <c r="B3187" s="361">
        <v>3.68</v>
      </c>
    </row>
    <row r="3188" spans="1:2" x14ac:dyDescent="0.35">
      <c r="A3188" t="s">
        <v>2069</v>
      </c>
      <c r="B3188" s="361">
        <v>3.68</v>
      </c>
    </row>
    <row r="3189" spans="1:2" x14ac:dyDescent="0.35">
      <c r="A3189" t="s">
        <v>2069</v>
      </c>
      <c r="B3189" s="361">
        <v>3.68</v>
      </c>
    </row>
    <row r="3190" spans="1:2" x14ac:dyDescent="0.35">
      <c r="A3190" t="s">
        <v>2069</v>
      </c>
      <c r="B3190" s="361">
        <v>3.68</v>
      </c>
    </row>
    <row r="3191" spans="1:2" x14ac:dyDescent="0.35">
      <c r="A3191" t="s">
        <v>2069</v>
      </c>
      <c r="B3191" s="361">
        <v>3.68</v>
      </c>
    </row>
    <row r="3192" spans="1:2" x14ac:dyDescent="0.35">
      <c r="A3192" t="s">
        <v>2069</v>
      </c>
      <c r="B3192" s="361">
        <v>3.68</v>
      </c>
    </row>
    <row r="3193" spans="1:2" x14ac:dyDescent="0.35">
      <c r="A3193" t="s">
        <v>2069</v>
      </c>
      <c r="B3193" s="361">
        <v>3.68</v>
      </c>
    </row>
    <row r="3194" spans="1:2" x14ac:dyDescent="0.35">
      <c r="A3194" t="s">
        <v>2069</v>
      </c>
      <c r="B3194" s="361">
        <v>3.68</v>
      </c>
    </row>
    <row r="3195" spans="1:2" x14ac:dyDescent="0.35">
      <c r="A3195" t="s">
        <v>2070</v>
      </c>
      <c r="B3195" s="361">
        <v>3.68</v>
      </c>
    </row>
    <row r="3196" spans="1:2" x14ac:dyDescent="0.35">
      <c r="A3196" t="s">
        <v>2070</v>
      </c>
      <c r="B3196" s="361">
        <v>3.68</v>
      </c>
    </row>
    <row r="3197" spans="1:2" x14ac:dyDescent="0.35">
      <c r="A3197" t="s">
        <v>2070</v>
      </c>
      <c r="B3197" s="361">
        <v>3.68</v>
      </c>
    </row>
    <row r="3198" spans="1:2" x14ac:dyDescent="0.35">
      <c r="A3198" t="s">
        <v>2070</v>
      </c>
      <c r="B3198" s="361">
        <v>3.68</v>
      </c>
    </row>
    <row r="3199" spans="1:2" x14ac:dyDescent="0.35">
      <c r="A3199" t="s">
        <v>2070</v>
      </c>
      <c r="B3199" s="361">
        <v>3.68</v>
      </c>
    </row>
    <row r="3200" spans="1:2" x14ac:dyDescent="0.35">
      <c r="A3200" t="s">
        <v>2070</v>
      </c>
      <c r="B3200" s="361">
        <v>3.68</v>
      </c>
    </row>
    <row r="3201" spans="1:2" x14ac:dyDescent="0.35">
      <c r="A3201" t="s">
        <v>2070</v>
      </c>
      <c r="B3201" s="361">
        <v>3.68</v>
      </c>
    </row>
    <row r="3202" spans="1:2" x14ac:dyDescent="0.35">
      <c r="A3202" t="s">
        <v>2071</v>
      </c>
      <c r="B3202" s="361">
        <v>3.8</v>
      </c>
    </row>
    <row r="3203" spans="1:2" x14ac:dyDescent="0.35">
      <c r="A3203" t="s">
        <v>2071</v>
      </c>
      <c r="B3203" s="361">
        <v>3.8</v>
      </c>
    </row>
    <row r="3204" spans="1:2" x14ac:dyDescent="0.35">
      <c r="A3204" t="s">
        <v>2071</v>
      </c>
      <c r="B3204" s="361">
        <v>3.8</v>
      </c>
    </row>
    <row r="3205" spans="1:2" x14ac:dyDescent="0.35">
      <c r="A3205" t="s">
        <v>2071</v>
      </c>
      <c r="B3205" s="361">
        <v>3.8</v>
      </c>
    </row>
    <row r="3206" spans="1:2" x14ac:dyDescent="0.35">
      <c r="A3206" t="s">
        <v>2071</v>
      </c>
      <c r="B3206" s="361">
        <v>3.8</v>
      </c>
    </row>
    <row r="3207" spans="1:2" x14ac:dyDescent="0.35">
      <c r="A3207" t="s">
        <v>2071</v>
      </c>
      <c r="B3207" s="361">
        <v>3.8</v>
      </c>
    </row>
    <row r="3208" spans="1:2" x14ac:dyDescent="0.35">
      <c r="A3208" t="s">
        <v>2071</v>
      </c>
      <c r="B3208" s="361">
        <v>3.8</v>
      </c>
    </row>
    <row r="3209" spans="1:2" x14ac:dyDescent="0.35">
      <c r="A3209" t="s">
        <v>2072</v>
      </c>
      <c r="B3209" s="361">
        <v>3.84</v>
      </c>
    </row>
    <row r="3210" spans="1:2" x14ac:dyDescent="0.35">
      <c r="A3210" t="s">
        <v>2072</v>
      </c>
      <c r="B3210" s="361">
        <v>3.84</v>
      </c>
    </row>
    <row r="3211" spans="1:2" x14ac:dyDescent="0.35">
      <c r="A3211" t="s">
        <v>2072</v>
      </c>
      <c r="B3211" s="361">
        <v>3.84</v>
      </c>
    </row>
    <row r="3212" spans="1:2" x14ac:dyDescent="0.35">
      <c r="A3212" t="s">
        <v>2072</v>
      </c>
      <c r="B3212" s="361">
        <v>3.84</v>
      </c>
    </row>
    <row r="3213" spans="1:2" x14ac:dyDescent="0.35">
      <c r="A3213" t="s">
        <v>2072</v>
      </c>
      <c r="B3213" s="361">
        <v>3.84</v>
      </c>
    </row>
    <row r="3214" spans="1:2" x14ac:dyDescent="0.35">
      <c r="A3214" t="s">
        <v>2072</v>
      </c>
      <c r="B3214" s="361">
        <v>3.84</v>
      </c>
    </row>
    <row r="3215" spans="1:2" x14ac:dyDescent="0.35">
      <c r="A3215" t="s">
        <v>2072</v>
      </c>
      <c r="B3215" s="361">
        <v>3.84</v>
      </c>
    </row>
    <row r="3216" spans="1:2" x14ac:dyDescent="0.35">
      <c r="A3216" t="s">
        <v>100</v>
      </c>
      <c r="B3216" s="361">
        <v>0.89</v>
      </c>
    </row>
    <row r="3217" spans="1:2" x14ac:dyDescent="0.35">
      <c r="A3217" t="s">
        <v>100</v>
      </c>
      <c r="B3217" s="361">
        <v>0.89</v>
      </c>
    </row>
    <row r="3218" spans="1:2" x14ac:dyDescent="0.35">
      <c r="A3218" t="s">
        <v>100</v>
      </c>
      <c r="B3218" s="361">
        <v>0.89</v>
      </c>
    </row>
    <row r="3219" spans="1:2" x14ac:dyDescent="0.35">
      <c r="A3219" t="s">
        <v>100</v>
      </c>
      <c r="B3219" s="361">
        <v>0.89</v>
      </c>
    </row>
    <row r="3220" spans="1:2" x14ac:dyDescent="0.35">
      <c r="A3220" t="s">
        <v>100</v>
      </c>
      <c r="B3220" s="361">
        <v>0.89</v>
      </c>
    </row>
    <row r="3221" spans="1:2" x14ac:dyDescent="0.35">
      <c r="A3221" t="s">
        <v>100</v>
      </c>
      <c r="B3221" s="361">
        <v>0.89</v>
      </c>
    </row>
    <row r="3222" spans="1:2" x14ac:dyDescent="0.35">
      <c r="A3222" t="s">
        <v>100</v>
      </c>
      <c r="B3222" s="361">
        <v>0.89</v>
      </c>
    </row>
    <row r="3223" spans="1:2" x14ac:dyDescent="0.35">
      <c r="A3223" t="s">
        <v>101</v>
      </c>
      <c r="B3223" s="361">
        <v>2.1</v>
      </c>
    </row>
    <row r="3224" spans="1:2" x14ac:dyDescent="0.35">
      <c r="A3224" t="s">
        <v>101</v>
      </c>
      <c r="B3224" s="361">
        <v>2.1</v>
      </c>
    </row>
    <row r="3225" spans="1:2" x14ac:dyDescent="0.35">
      <c r="A3225" t="s">
        <v>101</v>
      </c>
      <c r="B3225" s="361">
        <v>2.1</v>
      </c>
    </row>
    <row r="3226" spans="1:2" x14ac:dyDescent="0.35">
      <c r="A3226" t="s">
        <v>101</v>
      </c>
      <c r="B3226" s="361">
        <v>2.1</v>
      </c>
    </row>
    <row r="3227" spans="1:2" x14ac:dyDescent="0.35">
      <c r="A3227" t="s">
        <v>101</v>
      </c>
      <c r="B3227" s="361">
        <v>2.1</v>
      </c>
    </row>
    <row r="3228" spans="1:2" x14ac:dyDescent="0.35">
      <c r="A3228" t="s">
        <v>101</v>
      </c>
      <c r="B3228" s="361">
        <v>2.1</v>
      </c>
    </row>
    <row r="3229" spans="1:2" x14ac:dyDescent="0.35">
      <c r="A3229" t="s">
        <v>101</v>
      </c>
      <c r="B3229" s="361">
        <v>2.1</v>
      </c>
    </row>
    <row r="3230" spans="1:2" x14ac:dyDescent="0.35">
      <c r="A3230" t="s">
        <v>80</v>
      </c>
      <c r="B3230" s="361">
        <v>0.99</v>
      </c>
    </row>
    <row r="3231" spans="1:2" x14ac:dyDescent="0.35">
      <c r="A3231" t="s">
        <v>80</v>
      </c>
      <c r="B3231" s="361">
        <v>0.99</v>
      </c>
    </row>
    <row r="3232" spans="1:2" x14ac:dyDescent="0.35">
      <c r="A3232" t="s">
        <v>80</v>
      </c>
      <c r="B3232" s="361">
        <v>0.99</v>
      </c>
    </row>
    <row r="3233" spans="1:2" x14ac:dyDescent="0.35">
      <c r="A3233" t="s">
        <v>80</v>
      </c>
      <c r="B3233" s="361">
        <v>0.99</v>
      </c>
    </row>
    <row r="3234" spans="1:2" x14ac:dyDescent="0.35">
      <c r="A3234" t="s">
        <v>80</v>
      </c>
      <c r="B3234" s="361">
        <v>0.99</v>
      </c>
    </row>
    <row r="3235" spans="1:2" x14ac:dyDescent="0.35">
      <c r="A3235" t="s">
        <v>80</v>
      </c>
      <c r="B3235" s="361">
        <v>0.99</v>
      </c>
    </row>
    <row r="3236" spans="1:2" x14ac:dyDescent="0.35">
      <c r="A3236" t="s">
        <v>80</v>
      </c>
      <c r="B3236" s="361">
        <v>0.99</v>
      </c>
    </row>
    <row r="3237" spans="1:2" x14ac:dyDescent="0.35">
      <c r="A3237" t="s">
        <v>102</v>
      </c>
      <c r="B3237" s="361">
        <v>2.38</v>
      </c>
    </row>
    <row r="3238" spans="1:2" x14ac:dyDescent="0.35">
      <c r="A3238" t="s">
        <v>102</v>
      </c>
      <c r="B3238" s="361">
        <v>2.38</v>
      </c>
    </row>
    <row r="3239" spans="1:2" x14ac:dyDescent="0.35">
      <c r="A3239" t="s">
        <v>102</v>
      </c>
      <c r="B3239" s="361">
        <v>2.38</v>
      </c>
    </row>
    <row r="3240" spans="1:2" x14ac:dyDescent="0.35">
      <c r="A3240" t="s">
        <v>102</v>
      </c>
      <c r="B3240" s="361">
        <v>2.38</v>
      </c>
    </row>
    <row r="3241" spans="1:2" x14ac:dyDescent="0.35">
      <c r="A3241" t="s">
        <v>102</v>
      </c>
      <c r="B3241" s="361">
        <v>2.38</v>
      </c>
    </row>
    <row r="3242" spans="1:2" x14ac:dyDescent="0.35">
      <c r="A3242" t="s">
        <v>102</v>
      </c>
      <c r="B3242" s="361">
        <v>2.38</v>
      </c>
    </row>
    <row r="3243" spans="1:2" x14ac:dyDescent="0.35">
      <c r="A3243" t="s">
        <v>102</v>
      </c>
      <c r="B3243" s="361">
        <v>2.38</v>
      </c>
    </row>
    <row r="3244" spans="1:2" x14ac:dyDescent="0.35">
      <c r="A3244" t="s">
        <v>353</v>
      </c>
      <c r="B3244" s="361">
        <v>0.97</v>
      </c>
    </row>
    <row r="3245" spans="1:2" x14ac:dyDescent="0.35">
      <c r="A3245" t="s">
        <v>353</v>
      </c>
      <c r="B3245" s="361">
        <v>0.97</v>
      </c>
    </row>
    <row r="3246" spans="1:2" x14ac:dyDescent="0.35">
      <c r="A3246" t="s">
        <v>353</v>
      </c>
      <c r="B3246" s="361">
        <v>0.97</v>
      </c>
    </row>
    <row r="3247" spans="1:2" x14ac:dyDescent="0.35">
      <c r="A3247" t="s">
        <v>353</v>
      </c>
      <c r="B3247" s="361">
        <v>0.97</v>
      </c>
    </row>
    <row r="3248" spans="1:2" x14ac:dyDescent="0.35">
      <c r="A3248" t="s">
        <v>353</v>
      </c>
      <c r="B3248" s="361">
        <v>0.97</v>
      </c>
    </row>
    <row r="3249" spans="1:2" x14ac:dyDescent="0.35">
      <c r="A3249" t="s">
        <v>353</v>
      </c>
      <c r="B3249" s="361">
        <v>0.97</v>
      </c>
    </row>
    <row r="3250" spans="1:2" x14ac:dyDescent="0.35">
      <c r="A3250" t="s">
        <v>353</v>
      </c>
      <c r="B3250" s="361">
        <v>0.97</v>
      </c>
    </row>
    <row r="3251" spans="1:2" x14ac:dyDescent="0.35">
      <c r="A3251" t="s">
        <v>93</v>
      </c>
      <c r="B3251" s="361">
        <v>2.37</v>
      </c>
    </row>
    <row r="3252" spans="1:2" x14ac:dyDescent="0.35">
      <c r="A3252" t="s">
        <v>93</v>
      </c>
      <c r="B3252" s="361">
        <v>2.37</v>
      </c>
    </row>
    <row r="3253" spans="1:2" x14ac:dyDescent="0.35">
      <c r="A3253" t="s">
        <v>93</v>
      </c>
      <c r="B3253" s="361">
        <v>2.37</v>
      </c>
    </row>
    <row r="3254" spans="1:2" x14ac:dyDescent="0.35">
      <c r="A3254" t="s">
        <v>93</v>
      </c>
      <c r="B3254" s="361">
        <v>2.37</v>
      </c>
    </row>
    <row r="3255" spans="1:2" x14ac:dyDescent="0.35">
      <c r="A3255" t="s">
        <v>93</v>
      </c>
      <c r="B3255" s="361">
        <v>2.37</v>
      </c>
    </row>
    <row r="3256" spans="1:2" x14ac:dyDescent="0.35">
      <c r="A3256" t="s">
        <v>93</v>
      </c>
      <c r="B3256" s="361">
        <v>2.37</v>
      </c>
    </row>
    <row r="3257" spans="1:2" x14ac:dyDescent="0.35">
      <c r="A3257" t="s">
        <v>93</v>
      </c>
      <c r="B3257" s="361">
        <v>2.37</v>
      </c>
    </row>
    <row r="3258" spans="1:2" x14ac:dyDescent="0.35">
      <c r="A3258" t="s">
        <v>2073</v>
      </c>
      <c r="B3258" s="361">
        <v>6.78</v>
      </c>
    </row>
    <row r="3259" spans="1:2" x14ac:dyDescent="0.35">
      <c r="A3259" t="s">
        <v>2073</v>
      </c>
      <c r="B3259" s="361">
        <v>6.78</v>
      </c>
    </row>
    <row r="3260" spans="1:2" x14ac:dyDescent="0.35">
      <c r="A3260" t="s">
        <v>2073</v>
      </c>
      <c r="B3260" s="361">
        <v>6.78</v>
      </c>
    </row>
    <row r="3261" spans="1:2" x14ac:dyDescent="0.35">
      <c r="A3261" t="s">
        <v>2073</v>
      </c>
      <c r="B3261" s="361">
        <v>6.78</v>
      </c>
    </row>
    <row r="3262" spans="1:2" x14ac:dyDescent="0.35">
      <c r="A3262" t="s">
        <v>2073</v>
      </c>
      <c r="B3262" s="361">
        <v>6.78</v>
      </c>
    </row>
    <row r="3263" spans="1:2" x14ac:dyDescent="0.35">
      <c r="A3263" t="s">
        <v>2073</v>
      </c>
      <c r="B3263" s="361">
        <v>6.78</v>
      </c>
    </row>
    <row r="3264" spans="1:2" x14ac:dyDescent="0.35">
      <c r="A3264" t="s">
        <v>2073</v>
      </c>
      <c r="B3264" s="361">
        <v>6.78</v>
      </c>
    </row>
    <row r="3265" spans="1:2" x14ac:dyDescent="0.35">
      <c r="A3265" t="s">
        <v>81</v>
      </c>
      <c r="B3265" s="361">
        <v>2.06</v>
      </c>
    </row>
    <row r="3266" spans="1:2" x14ac:dyDescent="0.35">
      <c r="A3266" t="s">
        <v>81</v>
      </c>
      <c r="B3266" s="361">
        <v>2.06</v>
      </c>
    </row>
    <row r="3267" spans="1:2" x14ac:dyDescent="0.35">
      <c r="A3267" t="s">
        <v>81</v>
      </c>
      <c r="B3267" s="361">
        <v>2.06</v>
      </c>
    </row>
    <row r="3268" spans="1:2" x14ac:dyDescent="0.35">
      <c r="A3268" t="s">
        <v>81</v>
      </c>
      <c r="B3268" s="361">
        <v>2.06</v>
      </c>
    </row>
    <row r="3269" spans="1:2" x14ac:dyDescent="0.35">
      <c r="A3269" t="s">
        <v>81</v>
      </c>
      <c r="B3269" s="361">
        <v>2.06</v>
      </c>
    </row>
    <row r="3270" spans="1:2" x14ac:dyDescent="0.35">
      <c r="A3270" t="s">
        <v>81</v>
      </c>
      <c r="B3270" s="361">
        <v>2.06</v>
      </c>
    </row>
    <row r="3271" spans="1:2" x14ac:dyDescent="0.35">
      <c r="A3271" t="s">
        <v>81</v>
      </c>
      <c r="B3271" s="361">
        <v>2.06</v>
      </c>
    </row>
    <row r="3272" spans="1:2" x14ac:dyDescent="0.35">
      <c r="A3272" t="s">
        <v>639</v>
      </c>
      <c r="B3272" s="361">
        <v>3.05</v>
      </c>
    </row>
    <row r="3273" spans="1:2" x14ac:dyDescent="0.35">
      <c r="A3273" t="s">
        <v>639</v>
      </c>
      <c r="B3273" s="361">
        <v>3.05</v>
      </c>
    </row>
    <row r="3274" spans="1:2" x14ac:dyDescent="0.35">
      <c r="A3274" t="s">
        <v>639</v>
      </c>
      <c r="B3274" s="361">
        <v>3.05</v>
      </c>
    </row>
    <row r="3275" spans="1:2" x14ac:dyDescent="0.35">
      <c r="A3275" t="s">
        <v>639</v>
      </c>
      <c r="B3275" s="361">
        <v>3.05</v>
      </c>
    </row>
    <row r="3276" spans="1:2" x14ac:dyDescent="0.35">
      <c r="A3276" t="s">
        <v>639</v>
      </c>
      <c r="B3276" s="361">
        <v>3.05</v>
      </c>
    </row>
    <row r="3277" spans="1:2" x14ac:dyDescent="0.35">
      <c r="A3277" t="s">
        <v>639</v>
      </c>
      <c r="B3277" s="361">
        <v>3.05</v>
      </c>
    </row>
    <row r="3278" spans="1:2" x14ac:dyDescent="0.35">
      <c r="A3278" t="s">
        <v>639</v>
      </c>
      <c r="B3278" s="361">
        <v>3.05</v>
      </c>
    </row>
    <row r="3279" spans="1:2" x14ac:dyDescent="0.35">
      <c r="A3279" t="s">
        <v>330</v>
      </c>
      <c r="B3279" s="361">
        <v>3.14</v>
      </c>
    </row>
    <row r="3280" spans="1:2" x14ac:dyDescent="0.35">
      <c r="A3280" t="s">
        <v>330</v>
      </c>
      <c r="B3280" s="361">
        <v>3.14</v>
      </c>
    </row>
    <row r="3281" spans="1:2" x14ac:dyDescent="0.35">
      <c r="A3281" t="s">
        <v>330</v>
      </c>
      <c r="B3281" s="361">
        <v>3.14</v>
      </c>
    </row>
    <row r="3282" spans="1:2" x14ac:dyDescent="0.35">
      <c r="A3282" t="s">
        <v>330</v>
      </c>
      <c r="B3282" s="361">
        <v>3.14</v>
      </c>
    </row>
    <row r="3283" spans="1:2" x14ac:dyDescent="0.35">
      <c r="A3283" t="s">
        <v>330</v>
      </c>
      <c r="B3283" s="361">
        <v>3.14</v>
      </c>
    </row>
    <row r="3284" spans="1:2" x14ac:dyDescent="0.35">
      <c r="A3284" t="s">
        <v>330</v>
      </c>
      <c r="B3284" s="361">
        <v>3.14</v>
      </c>
    </row>
    <row r="3285" spans="1:2" x14ac:dyDescent="0.35">
      <c r="A3285" t="s">
        <v>330</v>
      </c>
      <c r="B3285" s="361">
        <v>3.14</v>
      </c>
    </row>
    <row r="3286" spans="1:2" x14ac:dyDescent="0.35">
      <c r="A3286" t="s">
        <v>346</v>
      </c>
      <c r="B3286" s="361">
        <v>4.16</v>
      </c>
    </row>
    <row r="3287" spans="1:2" x14ac:dyDescent="0.35">
      <c r="A3287" t="s">
        <v>346</v>
      </c>
      <c r="B3287" s="361">
        <v>4.16</v>
      </c>
    </row>
    <row r="3288" spans="1:2" x14ac:dyDescent="0.35">
      <c r="A3288" t="s">
        <v>346</v>
      </c>
      <c r="B3288" s="361">
        <v>4.16</v>
      </c>
    </row>
    <row r="3289" spans="1:2" x14ac:dyDescent="0.35">
      <c r="A3289" t="s">
        <v>346</v>
      </c>
      <c r="B3289" s="361">
        <v>4.16</v>
      </c>
    </row>
    <row r="3290" spans="1:2" x14ac:dyDescent="0.35">
      <c r="A3290" t="s">
        <v>346</v>
      </c>
      <c r="B3290" s="361">
        <v>4.16</v>
      </c>
    </row>
    <row r="3291" spans="1:2" x14ac:dyDescent="0.35">
      <c r="A3291" t="s">
        <v>346</v>
      </c>
      <c r="B3291" s="361">
        <v>4.16</v>
      </c>
    </row>
    <row r="3292" spans="1:2" x14ac:dyDescent="0.35">
      <c r="A3292" t="s">
        <v>346</v>
      </c>
      <c r="B3292" s="361">
        <v>4.16</v>
      </c>
    </row>
    <row r="3293" spans="1:2" x14ac:dyDescent="0.35">
      <c r="A3293" t="s">
        <v>348</v>
      </c>
      <c r="B3293" s="361">
        <v>4.16</v>
      </c>
    </row>
    <row r="3294" spans="1:2" x14ac:dyDescent="0.35">
      <c r="A3294" t="s">
        <v>348</v>
      </c>
      <c r="B3294" s="361">
        <v>4.16</v>
      </c>
    </row>
    <row r="3295" spans="1:2" x14ac:dyDescent="0.35">
      <c r="A3295" t="s">
        <v>348</v>
      </c>
      <c r="B3295" s="361">
        <v>4.16</v>
      </c>
    </row>
    <row r="3296" spans="1:2" x14ac:dyDescent="0.35">
      <c r="A3296" t="s">
        <v>348</v>
      </c>
      <c r="B3296" s="361">
        <v>4.16</v>
      </c>
    </row>
    <row r="3297" spans="1:2" x14ac:dyDescent="0.35">
      <c r="A3297" t="s">
        <v>348</v>
      </c>
      <c r="B3297" s="361">
        <v>4.16</v>
      </c>
    </row>
    <row r="3298" spans="1:2" x14ac:dyDescent="0.35">
      <c r="A3298" t="s">
        <v>348</v>
      </c>
      <c r="B3298" s="361">
        <v>4.16</v>
      </c>
    </row>
    <row r="3299" spans="1:2" x14ac:dyDescent="0.35">
      <c r="A3299" t="s">
        <v>348</v>
      </c>
      <c r="B3299" s="361">
        <v>4.16</v>
      </c>
    </row>
    <row r="3300" spans="1:2" x14ac:dyDescent="0.35">
      <c r="A3300" t="s">
        <v>103</v>
      </c>
      <c r="B3300" s="361">
        <v>4.16</v>
      </c>
    </row>
    <row r="3301" spans="1:2" x14ac:dyDescent="0.35">
      <c r="A3301" t="s">
        <v>103</v>
      </c>
      <c r="B3301" s="361">
        <v>4.16</v>
      </c>
    </row>
    <row r="3302" spans="1:2" x14ac:dyDescent="0.35">
      <c r="A3302" t="s">
        <v>103</v>
      </c>
      <c r="B3302" s="361">
        <v>4.16</v>
      </c>
    </row>
    <row r="3303" spans="1:2" x14ac:dyDescent="0.35">
      <c r="A3303" t="s">
        <v>103</v>
      </c>
      <c r="B3303" s="361">
        <v>4.16</v>
      </c>
    </row>
    <row r="3304" spans="1:2" x14ac:dyDescent="0.35">
      <c r="A3304" t="s">
        <v>103</v>
      </c>
      <c r="B3304" s="361">
        <v>4.16</v>
      </c>
    </row>
    <row r="3305" spans="1:2" x14ac:dyDescent="0.35">
      <c r="A3305" t="s">
        <v>103</v>
      </c>
      <c r="B3305" s="361">
        <v>4.16</v>
      </c>
    </row>
    <row r="3306" spans="1:2" x14ac:dyDescent="0.35">
      <c r="A3306" t="s">
        <v>103</v>
      </c>
      <c r="B3306" s="361">
        <v>4.16</v>
      </c>
    </row>
    <row r="3307" spans="1:2" x14ac:dyDescent="0.35">
      <c r="A3307" t="s">
        <v>339</v>
      </c>
      <c r="B3307" s="361">
        <v>3.01</v>
      </c>
    </row>
    <row r="3308" spans="1:2" x14ac:dyDescent="0.35">
      <c r="A3308" t="s">
        <v>339</v>
      </c>
      <c r="B3308" s="361">
        <v>3.01</v>
      </c>
    </row>
    <row r="3309" spans="1:2" x14ac:dyDescent="0.35">
      <c r="A3309" t="s">
        <v>339</v>
      </c>
      <c r="B3309" s="361">
        <v>3.01</v>
      </c>
    </row>
    <row r="3310" spans="1:2" x14ac:dyDescent="0.35">
      <c r="A3310" t="s">
        <v>339</v>
      </c>
      <c r="B3310" s="361">
        <v>3.01</v>
      </c>
    </row>
    <row r="3311" spans="1:2" x14ac:dyDescent="0.35">
      <c r="A3311" t="s">
        <v>339</v>
      </c>
      <c r="B3311" s="361">
        <v>3.01</v>
      </c>
    </row>
    <row r="3312" spans="1:2" x14ac:dyDescent="0.35">
      <c r="A3312" t="s">
        <v>339</v>
      </c>
      <c r="B3312" s="361">
        <v>3.01</v>
      </c>
    </row>
    <row r="3313" spans="1:2" x14ac:dyDescent="0.35">
      <c r="A3313" t="s">
        <v>750</v>
      </c>
      <c r="B3313" s="361">
        <v>4.16</v>
      </c>
    </row>
    <row r="3314" spans="1:2" x14ac:dyDescent="0.35">
      <c r="A3314" t="s">
        <v>750</v>
      </c>
      <c r="B3314" s="361">
        <v>4.16</v>
      </c>
    </row>
    <row r="3315" spans="1:2" x14ac:dyDescent="0.35">
      <c r="A3315" t="s">
        <v>750</v>
      </c>
      <c r="B3315" s="361">
        <v>4.16</v>
      </c>
    </row>
    <row r="3316" spans="1:2" x14ac:dyDescent="0.35">
      <c r="A3316" t="s">
        <v>750</v>
      </c>
      <c r="B3316" s="361">
        <v>4.16</v>
      </c>
    </row>
    <row r="3317" spans="1:2" x14ac:dyDescent="0.35">
      <c r="A3317" t="s">
        <v>750</v>
      </c>
      <c r="B3317" s="361">
        <v>4.16</v>
      </c>
    </row>
    <row r="3318" spans="1:2" x14ac:dyDescent="0.35">
      <c r="A3318" t="s">
        <v>750</v>
      </c>
      <c r="B3318" s="361">
        <v>4.16</v>
      </c>
    </row>
    <row r="3319" spans="1:2" x14ac:dyDescent="0.35">
      <c r="A3319" t="s">
        <v>750</v>
      </c>
      <c r="B3319" s="361">
        <v>4.16</v>
      </c>
    </row>
    <row r="3320" spans="1:2" x14ac:dyDescent="0.35">
      <c r="A3320" t="s">
        <v>588</v>
      </c>
      <c r="B3320" s="361">
        <v>2.87</v>
      </c>
    </row>
    <row r="3321" spans="1:2" x14ac:dyDescent="0.35">
      <c r="A3321" t="s">
        <v>588</v>
      </c>
      <c r="B3321" s="361">
        <v>2.87</v>
      </c>
    </row>
    <row r="3322" spans="1:2" x14ac:dyDescent="0.35">
      <c r="A3322" t="s">
        <v>588</v>
      </c>
      <c r="B3322" s="361">
        <v>2.87</v>
      </c>
    </row>
    <row r="3323" spans="1:2" x14ac:dyDescent="0.35">
      <c r="A3323" t="s">
        <v>588</v>
      </c>
      <c r="B3323" s="361">
        <v>2.87</v>
      </c>
    </row>
    <row r="3324" spans="1:2" x14ac:dyDescent="0.35">
      <c r="A3324" t="s">
        <v>588</v>
      </c>
      <c r="B3324" s="361">
        <v>2.87</v>
      </c>
    </row>
    <row r="3325" spans="1:2" x14ac:dyDescent="0.35">
      <c r="A3325" t="s">
        <v>588</v>
      </c>
      <c r="B3325" s="361">
        <v>2.87</v>
      </c>
    </row>
    <row r="3326" spans="1:2" x14ac:dyDescent="0.35">
      <c r="A3326" t="s">
        <v>588</v>
      </c>
      <c r="B3326" s="361">
        <v>2.87</v>
      </c>
    </row>
    <row r="3327" spans="1:2" x14ac:dyDescent="0.35">
      <c r="A3327" t="s">
        <v>646</v>
      </c>
      <c r="B3327" s="361">
        <v>2.87</v>
      </c>
    </row>
    <row r="3328" spans="1:2" x14ac:dyDescent="0.35">
      <c r="A3328" t="s">
        <v>646</v>
      </c>
      <c r="B3328" s="361">
        <v>2.87</v>
      </c>
    </row>
    <row r="3329" spans="1:2" x14ac:dyDescent="0.35">
      <c r="A3329" t="s">
        <v>646</v>
      </c>
      <c r="B3329" s="361">
        <v>2.87</v>
      </c>
    </row>
    <row r="3330" spans="1:2" x14ac:dyDescent="0.35">
      <c r="A3330" t="s">
        <v>646</v>
      </c>
      <c r="B3330" s="361">
        <v>2.87</v>
      </c>
    </row>
    <row r="3331" spans="1:2" x14ac:dyDescent="0.35">
      <c r="A3331" t="s">
        <v>646</v>
      </c>
      <c r="B3331" s="361">
        <v>2.87</v>
      </c>
    </row>
    <row r="3332" spans="1:2" x14ac:dyDescent="0.35">
      <c r="A3332" t="s">
        <v>646</v>
      </c>
      <c r="B3332" s="361">
        <v>2.87</v>
      </c>
    </row>
    <row r="3333" spans="1:2" x14ac:dyDescent="0.35">
      <c r="A3333" t="s">
        <v>646</v>
      </c>
      <c r="B3333" s="361">
        <v>2.87</v>
      </c>
    </row>
    <row r="3334" spans="1:2" x14ac:dyDescent="0.35">
      <c r="A3334" t="s">
        <v>589</v>
      </c>
      <c r="B3334" s="361">
        <v>2.87</v>
      </c>
    </row>
    <row r="3335" spans="1:2" x14ac:dyDescent="0.35">
      <c r="A3335" t="s">
        <v>589</v>
      </c>
      <c r="B3335" s="361">
        <v>2.87</v>
      </c>
    </row>
    <row r="3336" spans="1:2" x14ac:dyDescent="0.35">
      <c r="A3336" t="s">
        <v>589</v>
      </c>
      <c r="B3336" s="361">
        <v>2.87</v>
      </c>
    </row>
    <row r="3337" spans="1:2" x14ac:dyDescent="0.35">
      <c r="A3337" t="s">
        <v>589</v>
      </c>
      <c r="B3337" s="361">
        <v>2.87</v>
      </c>
    </row>
    <row r="3338" spans="1:2" x14ac:dyDescent="0.35">
      <c r="A3338" t="s">
        <v>589</v>
      </c>
      <c r="B3338" s="361">
        <v>2.87</v>
      </c>
    </row>
    <row r="3339" spans="1:2" x14ac:dyDescent="0.35">
      <c r="A3339" t="s">
        <v>589</v>
      </c>
      <c r="B3339" s="361">
        <v>2.87</v>
      </c>
    </row>
    <row r="3340" spans="1:2" x14ac:dyDescent="0.35">
      <c r="A3340" t="s">
        <v>589</v>
      </c>
      <c r="B3340" s="361">
        <v>2.87</v>
      </c>
    </row>
    <row r="3341" spans="1:2" x14ac:dyDescent="0.35">
      <c r="A3341" t="s">
        <v>591</v>
      </c>
      <c r="B3341" s="361">
        <v>2.87</v>
      </c>
    </row>
    <row r="3342" spans="1:2" x14ac:dyDescent="0.35">
      <c r="A3342" t="s">
        <v>591</v>
      </c>
      <c r="B3342" s="361">
        <v>2.87</v>
      </c>
    </row>
    <row r="3343" spans="1:2" x14ac:dyDescent="0.35">
      <c r="A3343" t="s">
        <v>591</v>
      </c>
      <c r="B3343" s="361">
        <v>2.87</v>
      </c>
    </row>
    <row r="3344" spans="1:2" x14ac:dyDescent="0.35">
      <c r="A3344" t="s">
        <v>591</v>
      </c>
      <c r="B3344" s="361">
        <v>2.87</v>
      </c>
    </row>
    <row r="3345" spans="1:2" x14ac:dyDescent="0.35">
      <c r="A3345" t="s">
        <v>591</v>
      </c>
      <c r="B3345" s="361">
        <v>2.87</v>
      </c>
    </row>
    <row r="3346" spans="1:2" x14ac:dyDescent="0.35">
      <c r="A3346" t="s">
        <v>591</v>
      </c>
      <c r="B3346" s="361">
        <v>2.87</v>
      </c>
    </row>
    <row r="3347" spans="1:2" x14ac:dyDescent="0.35">
      <c r="A3347" t="s">
        <v>591</v>
      </c>
      <c r="B3347" s="361">
        <v>2.87</v>
      </c>
    </row>
    <row r="3348" spans="1:2" x14ac:dyDescent="0.35">
      <c r="A3348" t="s">
        <v>2074</v>
      </c>
      <c r="B3348" s="361">
        <v>2.87</v>
      </c>
    </row>
    <row r="3349" spans="1:2" x14ac:dyDescent="0.35">
      <c r="A3349" t="s">
        <v>194</v>
      </c>
      <c r="B3349" s="361">
        <v>2.87</v>
      </c>
    </row>
    <row r="3350" spans="1:2" x14ac:dyDescent="0.35">
      <c r="A3350" t="s">
        <v>194</v>
      </c>
      <c r="B3350" s="361">
        <v>2.87</v>
      </c>
    </row>
    <row r="3351" spans="1:2" x14ac:dyDescent="0.35">
      <c r="A3351" t="s">
        <v>194</v>
      </c>
      <c r="B3351" s="361">
        <v>2.87</v>
      </c>
    </row>
    <row r="3352" spans="1:2" x14ac:dyDescent="0.35">
      <c r="A3352" t="s">
        <v>194</v>
      </c>
      <c r="B3352" s="361">
        <v>2.87</v>
      </c>
    </row>
    <row r="3353" spans="1:2" x14ac:dyDescent="0.35">
      <c r="A3353" t="s">
        <v>194</v>
      </c>
      <c r="B3353" s="361">
        <v>2.87</v>
      </c>
    </row>
    <row r="3354" spans="1:2" x14ac:dyDescent="0.35">
      <c r="A3354" t="s">
        <v>194</v>
      </c>
      <c r="B3354" s="361">
        <v>2.87</v>
      </c>
    </row>
    <row r="3355" spans="1:2" x14ac:dyDescent="0.35">
      <c r="A3355" t="s">
        <v>194</v>
      </c>
      <c r="B3355" s="361">
        <v>2.87</v>
      </c>
    </row>
    <row r="3356" spans="1:2" x14ac:dyDescent="0.35">
      <c r="A3356" t="s">
        <v>349</v>
      </c>
      <c r="B3356" s="361">
        <v>2.87</v>
      </c>
    </row>
    <row r="3357" spans="1:2" x14ac:dyDescent="0.35">
      <c r="A3357" t="s">
        <v>349</v>
      </c>
      <c r="B3357" s="361">
        <v>2.87</v>
      </c>
    </row>
    <row r="3358" spans="1:2" x14ac:dyDescent="0.35">
      <c r="A3358" t="s">
        <v>349</v>
      </c>
      <c r="B3358" s="361">
        <v>2.87</v>
      </c>
    </row>
    <row r="3359" spans="1:2" x14ac:dyDescent="0.35">
      <c r="A3359" t="s">
        <v>349</v>
      </c>
      <c r="B3359" s="361">
        <v>2.87</v>
      </c>
    </row>
    <row r="3360" spans="1:2" x14ac:dyDescent="0.35">
      <c r="A3360" t="s">
        <v>349</v>
      </c>
      <c r="B3360" s="361">
        <v>2.87</v>
      </c>
    </row>
    <row r="3361" spans="1:2" x14ac:dyDescent="0.35">
      <c r="A3361" t="s">
        <v>349</v>
      </c>
      <c r="B3361" s="361">
        <v>2.87</v>
      </c>
    </row>
    <row r="3362" spans="1:2" x14ac:dyDescent="0.35">
      <c r="A3362" t="s">
        <v>349</v>
      </c>
      <c r="B3362" s="361">
        <v>2.87</v>
      </c>
    </row>
    <row r="3363" spans="1:2" x14ac:dyDescent="0.35">
      <c r="A3363" t="s">
        <v>675</v>
      </c>
      <c r="B3363" s="361">
        <v>2.87</v>
      </c>
    </row>
    <row r="3364" spans="1:2" x14ac:dyDescent="0.35">
      <c r="A3364" t="s">
        <v>675</v>
      </c>
      <c r="B3364" s="361">
        <v>2.87</v>
      </c>
    </row>
    <row r="3365" spans="1:2" x14ac:dyDescent="0.35">
      <c r="A3365" t="s">
        <v>675</v>
      </c>
      <c r="B3365" s="361">
        <v>2.87</v>
      </c>
    </row>
    <row r="3366" spans="1:2" x14ac:dyDescent="0.35">
      <c r="A3366" t="s">
        <v>675</v>
      </c>
      <c r="B3366" s="361">
        <v>2.87</v>
      </c>
    </row>
    <row r="3367" spans="1:2" x14ac:dyDescent="0.35">
      <c r="A3367" t="s">
        <v>675</v>
      </c>
      <c r="B3367" s="361">
        <v>2.87</v>
      </c>
    </row>
    <row r="3368" spans="1:2" x14ac:dyDescent="0.35">
      <c r="A3368" t="s">
        <v>675</v>
      </c>
      <c r="B3368" s="361">
        <v>2.87</v>
      </c>
    </row>
    <row r="3369" spans="1:2" x14ac:dyDescent="0.35">
      <c r="A3369" t="s">
        <v>675</v>
      </c>
      <c r="B3369" s="361">
        <v>2.87</v>
      </c>
    </row>
    <row r="3370" spans="1:2" x14ac:dyDescent="0.35">
      <c r="A3370" t="s">
        <v>622</v>
      </c>
      <c r="B3370" s="361">
        <v>2.87</v>
      </c>
    </row>
    <row r="3371" spans="1:2" x14ac:dyDescent="0.35">
      <c r="A3371" t="s">
        <v>622</v>
      </c>
      <c r="B3371" s="361">
        <v>2.87</v>
      </c>
    </row>
    <row r="3372" spans="1:2" x14ac:dyDescent="0.35">
      <c r="A3372" t="s">
        <v>622</v>
      </c>
      <c r="B3372" s="361">
        <v>2.87</v>
      </c>
    </row>
    <row r="3373" spans="1:2" x14ac:dyDescent="0.35">
      <c r="A3373" t="s">
        <v>622</v>
      </c>
      <c r="B3373" s="361">
        <v>2.87</v>
      </c>
    </row>
    <row r="3374" spans="1:2" x14ac:dyDescent="0.35">
      <c r="A3374" t="s">
        <v>622</v>
      </c>
      <c r="B3374" s="361">
        <v>2.87</v>
      </c>
    </row>
    <row r="3375" spans="1:2" x14ac:dyDescent="0.35">
      <c r="A3375" t="s">
        <v>622</v>
      </c>
      <c r="B3375" s="361">
        <v>2.87</v>
      </c>
    </row>
    <row r="3376" spans="1:2" x14ac:dyDescent="0.35">
      <c r="A3376" t="s">
        <v>622</v>
      </c>
      <c r="B3376" s="361">
        <v>2.87</v>
      </c>
    </row>
    <row r="3377" spans="1:2" x14ac:dyDescent="0.35">
      <c r="A3377" t="s">
        <v>618</v>
      </c>
      <c r="B3377" s="361">
        <v>2.87</v>
      </c>
    </row>
    <row r="3378" spans="1:2" x14ac:dyDescent="0.35">
      <c r="A3378" t="s">
        <v>618</v>
      </c>
      <c r="B3378" s="361">
        <v>2.87</v>
      </c>
    </row>
    <row r="3379" spans="1:2" x14ac:dyDescent="0.35">
      <c r="A3379" t="s">
        <v>618</v>
      </c>
      <c r="B3379" s="361">
        <v>2.87</v>
      </c>
    </row>
    <row r="3380" spans="1:2" x14ac:dyDescent="0.35">
      <c r="A3380" t="s">
        <v>618</v>
      </c>
      <c r="B3380" s="361">
        <v>2.87</v>
      </c>
    </row>
    <row r="3381" spans="1:2" x14ac:dyDescent="0.35">
      <c r="A3381" t="s">
        <v>618</v>
      </c>
      <c r="B3381" s="361">
        <v>2.87</v>
      </c>
    </row>
    <row r="3382" spans="1:2" x14ac:dyDescent="0.35">
      <c r="A3382" t="s">
        <v>618</v>
      </c>
      <c r="B3382" s="361">
        <v>2.87</v>
      </c>
    </row>
    <row r="3383" spans="1:2" x14ac:dyDescent="0.35">
      <c r="A3383" t="s">
        <v>618</v>
      </c>
      <c r="B3383" s="361">
        <v>2.87</v>
      </c>
    </row>
    <row r="3384" spans="1:2" x14ac:dyDescent="0.35">
      <c r="A3384" t="s">
        <v>2075</v>
      </c>
      <c r="B3384" s="361">
        <v>2.87</v>
      </c>
    </row>
    <row r="3385" spans="1:2" x14ac:dyDescent="0.35">
      <c r="A3385" t="s">
        <v>2075</v>
      </c>
      <c r="B3385" s="361">
        <v>2.87</v>
      </c>
    </row>
    <row r="3386" spans="1:2" x14ac:dyDescent="0.35">
      <c r="A3386" t="s">
        <v>2075</v>
      </c>
      <c r="B3386" s="361">
        <v>2.87</v>
      </c>
    </row>
    <row r="3387" spans="1:2" x14ac:dyDescent="0.35">
      <c r="A3387" t="s">
        <v>2075</v>
      </c>
      <c r="B3387" s="361">
        <v>2.87</v>
      </c>
    </row>
    <row r="3388" spans="1:2" x14ac:dyDescent="0.35">
      <c r="A3388" t="s">
        <v>2075</v>
      </c>
      <c r="B3388" s="361">
        <v>2.87</v>
      </c>
    </row>
    <row r="3389" spans="1:2" x14ac:dyDescent="0.35">
      <c r="A3389" t="s">
        <v>2075</v>
      </c>
      <c r="B3389" s="361">
        <v>2.87</v>
      </c>
    </row>
    <row r="3390" spans="1:2" x14ac:dyDescent="0.35">
      <c r="A3390" t="s">
        <v>2075</v>
      </c>
      <c r="B3390" s="361">
        <v>2.87</v>
      </c>
    </row>
    <row r="3391" spans="1:2" x14ac:dyDescent="0.35">
      <c r="A3391" t="s">
        <v>614</v>
      </c>
      <c r="B3391" s="361">
        <v>2.87</v>
      </c>
    </row>
    <row r="3392" spans="1:2" x14ac:dyDescent="0.35">
      <c r="A3392" t="s">
        <v>614</v>
      </c>
      <c r="B3392" s="361">
        <v>2.87</v>
      </c>
    </row>
    <row r="3393" spans="1:2" x14ac:dyDescent="0.35">
      <c r="A3393" t="s">
        <v>614</v>
      </c>
      <c r="B3393" s="361">
        <v>2.87</v>
      </c>
    </row>
    <row r="3394" spans="1:2" x14ac:dyDescent="0.35">
      <c r="A3394" t="s">
        <v>614</v>
      </c>
      <c r="B3394" s="361">
        <v>2.87</v>
      </c>
    </row>
    <row r="3395" spans="1:2" x14ac:dyDescent="0.35">
      <c r="A3395" t="s">
        <v>614</v>
      </c>
      <c r="B3395" s="361">
        <v>2.87</v>
      </c>
    </row>
    <row r="3396" spans="1:2" x14ac:dyDescent="0.35">
      <c r="A3396" t="s">
        <v>614</v>
      </c>
      <c r="B3396" s="361">
        <v>2.87</v>
      </c>
    </row>
    <row r="3397" spans="1:2" x14ac:dyDescent="0.35">
      <c r="A3397" t="s">
        <v>614</v>
      </c>
      <c r="B3397" s="361">
        <v>2.87</v>
      </c>
    </row>
    <row r="3398" spans="1:2" x14ac:dyDescent="0.35">
      <c r="A3398" t="s">
        <v>2076</v>
      </c>
      <c r="B3398" s="361">
        <v>2.87</v>
      </c>
    </row>
    <row r="3399" spans="1:2" x14ac:dyDescent="0.35">
      <c r="A3399" t="s">
        <v>2076</v>
      </c>
      <c r="B3399" s="361">
        <v>2.87</v>
      </c>
    </row>
    <row r="3400" spans="1:2" x14ac:dyDescent="0.35">
      <c r="A3400" t="s">
        <v>2076</v>
      </c>
      <c r="B3400" s="361">
        <v>2.87</v>
      </c>
    </row>
    <row r="3401" spans="1:2" x14ac:dyDescent="0.35">
      <c r="A3401" t="s">
        <v>2076</v>
      </c>
      <c r="B3401" s="361">
        <v>2.87</v>
      </c>
    </row>
    <row r="3402" spans="1:2" x14ac:dyDescent="0.35">
      <c r="A3402" t="s">
        <v>2076</v>
      </c>
      <c r="B3402" s="361">
        <v>2.87</v>
      </c>
    </row>
    <row r="3403" spans="1:2" x14ac:dyDescent="0.35">
      <c r="A3403" t="s">
        <v>2076</v>
      </c>
      <c r="B3403" s="361">
        <v>2.87</v>
      </c>
    </row>
    <row r="3404" spans="1:2" x14ac:dyDescent="0.35">
      <c r="A3404" t="s">
        <v>2076</v>
      </c>
      <c r="B3404" s="361">
        <v>2.87</v>
      </c>
    </row>
    <row r="3405" spans="1:2" x14ac:dyDescent="0.35">
      <c r="A3405" t="s">
        <v>2077</v>
      </c>
      <c r="B3405" s="361">
        <v>2.87</v>
      </c>
    </row>
    <row r="3406" spans="1:2" x14ac:dyDescent="0.35">
      <c r="A3406" t="s">
        <v>2077</v>
      </c>
      <c r="B3406" s="361">
        <v>2.87</v>
      </c>
    </row>
    <row r="3407" spans="1:2" x14ac:dyDescent="0.35">
      <c r="A3407" t="s">
        <v>2077</v>
      </c>
      <c r="B3407" s="361">
        <v>2.87</v>
      </c>
    </row>
    <row r="3408" spans="1:2" x14ac:dyDescent="0.35">
      <c r="A3408" t="s">
        <v>2077</v>
      </c>
      <c r="B3408" s="361">
        <v>2.87</v>
      </c>
    </row>
    <row r="3409" spans="1:2" x14ac:dyDescent="0.35">
      <c r="A3409" t="s">
        <v>2077</v>
      </c>
      <c r="B3409" s="361">
        <v>2.87</v>
      </c>
    </row>
    <row r="3410" spans="1:2" x14ac:dyDescent="0.35">
      <c r="A3410" t="s">
        <v>2077</v>
      </c>
      <c r="B3410" s="361">
        <v>2.87</v>
      </c>
    </row>
    <row r="3411" spans="1:2" x14ac:dyDescent="0.35">
      <c r="A3411" t="s">
        <v>2077</v>
      </c>
      <c r="B3411" s="361">
        <v>2.87</v>
      </c>
    </row>
    <row r="3412" spans="1:2" x14ac:dyDescent="0.35">
      <c r="A3412" t="s">
        <v>698</v>
      </c>
      <c r="B3412" s="361">
        <v>7.5</v>
      </c>
    </row>
    <row r="3413" spans="1:2" x14ac:dyDescent="0.35">
      <c r="A3413" t="s">
        <v>698</v>
      </c>
      <c r="B3413" s="361">
        <v>7.5</v>
      </c>
    </row>
    <row r="3414" spans="1:2" x14ac:dyDescent="0.35">
      <c r="A3414" t="s">
        <v>698</v>
      </c>
      <c r="B3414" s="361">
        <v>7.5</v>
      </c>
    </row>
    <row r="3415" spans="1:2" x14ac:dyDescent="0.35">
      <c r="A3415" t="s">
        <v>698</v>
      </c>
      <c r="B3415" s="361">
        <v>7.5</v>
      </c>
    </row>
    <row r="3416" spans="1:2" x14ac:dyDescent="0.35">
      <c r="A3416" t="s">
        <v>698</v>
      </c>
      <c r="B3416" s="361">
        <v>7.5</v>
      </c>
    </row>
    <row r="3417" spans="1:2" x14ac:dyDescent="0.35">
      <c r="A3417" t="s">
        <v>698</v>
      </c>
      <c r="B3417" s="361">
        <v>7.5</v>
      </c>
    </row>
    <row r="3418" spans="1:2" x14ac:dyDescent="0.35">
      <c r="A3418" t="s">
        <v>698</v>
      </c>
      <c r="B3418" s="361">
        <v>7.5</v>
      </c>
    </row>
    <row r="3419" spans="1:2" x14ac:dyDescent="0.35">
      <c r="A3419" t="s">
        <v>104</v>
      </c>
      <c r="B3419" s="361">
        <v>11.46</v>
      </c>
    </row>
    <row r="3420" spans="1:2" x14ac:dyDescent="0.35">
      <c r="A3420" t="s">
        <v>104</v>
      </c>
      <c r="B3420" s="361">
        <v>11.46</v>
      </c>
    </row>
    <row r="3421" spans="1:2" x14ac:dyDescent="0.35">
      <c r="A3421" t="s">
        <v>104</v>
      </c>
      <c r="B3421" s="361">
        <v>11.46</v>
      </c>
    </row>
    <row r="3422" spans="1:2" x14ac:dyDescent="0.35">
      <c r="A3422" t="s">
        <v>104</v>
      </c>
      <c r="B3422" s="361">
        <v>11.46</v>
      </c>
    </row>
    <row r="3423" spans="1:2" x14ac:dyDescent="0.35">
      <c r="A3423" t="s">
        <v>104</v>
      </c>
      <c r="B3423" s="361">
        <v>11.46</v>
      </c>
    </row>
    <row r="3424" spans="1:2" x14ac:dyDescent="0.35">
      <c r="A3424" t="s">
        <v>104</v>
      </c>
      <c r="B3424" s="361">
        <v>11.46</v>
      </c>
    </row>
    <row r="3425" spans="1:2" x14ac:dyDescent="0.35">
      <c r="A3425" t="s">
        <v>104</v>
      </c>
      <c r="B3425" s="361">
        <v>11.46</v>
      </c>
    </row>
    <row r="3426" spans="1:2" x14ac:dyDescent="0.35">
      <c r="A3426" t="s">
        <v>94</v>
      </c>
      <c r="B3426" s="361">
        <v>11.42</v>
      </c>
    </row>
    <row r="3427" spans="1:2" x14ac:dyDescent="0.35">
      <c r="A3427" t="s">
        <v>94</v>
      </c>
      <c r="B3427" s="361">
        <v>11.42</v>
      </c>
    </row>
    <row r="3428" spans="1:2" x14ac:dyDescent="0.35">
      <c r="A3428" t="s">
        <v>94</v>
      </c>
      <c r="B3428" s="361">
        <v>11.42</v>
      </c>
    </row>
    <row r="3429" spans="1:2" x14ac:dyDescent="0.35">
      <c r="A3429" t="s">
        <v>94</v>
      </c>
      <c r="B3429" s="361">
        <v>11.42</v>
      </c>
    </row>
    <row r="3430" spans="1:2" x14ac:dyDescent="0.35">
      <c r="A3430" t="s">
        <v>94</v>
      </c>
      <c r="B3430" s="361">
        <v>11.42</v>
      </c>
    </row>
    <row r="3431" spans="1:2" x14ac:dyDescent="0.35">
      <c r="A3431" t="s">
        <v>94</v>
      </c>
      <c r="B3431" s="361">
        <v>11.42</v>
      </c>
    </row>
    <row r="3432" spans="1:2" x14ac:dyDescent="0.35">
      <c r="A3432" t="s">
        <v>94</v>
      </c>
      <c r="B3432" s="361">
        <v>11.42</v>
      </c>
    </row>
    <row r="3433" spans="1:2" x14ac:dyDescent="0.35">
      <c r="A3433" t="s">
        <v>342</v>
      </c>
      <c r="B3433" s="361">
        <v>15.9</v>
      </c>
    </row>
    <row r="3434" spans="1:2" x14ac:dyDescent="0.35">
      <c r="A3434" t="s">
        <v>342</v>
      </c>
      <c r="B3434" s="361">
        <v>15.9</v>
      </c>
    </row>
    <row r="3435" spans="1:2" x14ac:dyDescent="0.35">
      <c r="A3435" t="s">
        <v>342</v>
      </c>
      <c r="B3435" s="361">
        <v>15.9</v>
      </c>
    </row>
    <row r="3436" spans="1:2" x14ac:dyDescent="0.35">
      <c r="A3436" t="s">
        <v>342</v>
      </c>
      <c r="B3436" s="361">
        <v>15.9</v>
      </c>
    </row>
    <row r="3437" spans="1:2" x14ac:dyDescent="0.35">
      <c r="A3437" t="s">
        <v>342</v>
      </c>
      <c r="B3437" s="361">
        <v>15.9</v>
      </c>
    </row>
    <row r="3438" spans="1:2" x14ac:dyDescent="0.35">
      <c r="A3438" t="s">
        <v>342</v>
      </c>
      <c r="B3438" s="361">
        <v>15.9</v>
      </c>
    </row>
    <row r="3439" spans="1:2" x14ac:dyDescent="0.35">
      <c r="A3439" t="s">
        <v>342</v>
      </c>
      <c r="B3439" s="361">
        <v>15.9</v>
      </c>
    </row>
    <row r="3440" spans="1:2" x14ac:dyDescent="0.35">
      <c r="A3440" t="s">
        <v>334</v>
      </c>
      <c r="B3440" s="361">
        <v>15.9</v>
      </c>
    </row>
    <row r="3441" spans="1:2" x14ac:dyDescent="0.35">
      <c r="A3441" t="s">
        <v>334</v>
      </c>
      <c r="B3441" s="361">
        <v>15.9</v>
      </c>
    </row>
    <row r="3442" spans="1:2" x14ac:dyDescent="0.35">
      <c r="A3442" t="s">
        <v>334</v>
      </c>
      <c r="B3442" s="361">
        <v>15.9</v>
      </c>
    </row>
    <row r="3443" spans="1:2" x14ac:dyDescent="0.35">
      <c r="A3443" t="s">
        <v>334</v>
      </c>
      <c r="B3443" s="361">
        <v>15.9</v>
      </c>
    </row>
    <row r="3444" spans="1:2" x14ac:dyDescent="0.35">
      <c r="A3444" t="s">
        <v>334</v>
      </c>
      <c r="B3444" s="361">
        <v>15.9</v>
      </c>
    </row>
    <row r="3445" spans="1:2" x14ac:dyDescent="0.35">
      <c r="A3445" t="s">
        <v>334</v>
      </c>
      <c r="B3445" s="361">
        <v>15.9</v>
      </c>
    </row>
    <row r="3446" spans="1:2" x14ac:dyDescent="0.35">
      <c r="A3446" t="s">
        <v>334</v>
      </c>
      <c r="B3446" s="361">
        <v>15.9</v>
      </c>
    </row>
    <row r="3447" spans="1:2" x14ac:dyDescent="0.35">
      <c r="A3447" t="s">
        <v>375</v>
      </c>
      <c r="B3447" s="361">
        <v>15.9</v>
      </c>
    </row>
    <row r="3448" spans="1:2" x14ac:dyDescent="0.35">
      <c r="A3448" t="s">
        <v>375</v>
      </c>
      <c r="B3448" s="361">
        <v>15.9</v>
      </c>
    </row>
    <row r="3449" spans="1:2" x14ac:dyDescent="0.35">
      <c r="A3449" t="s">
        <v>375</v>
      </c>
      <c r="B3449" s="361">
        <v>15.9</v>
      </c>
    </row>
    <row r="3450" spans="1:2" x14ac:dyDescent="0.35">
      <c r="A3450" t="s">
        <v>375</v>
      </c>
      <c r="B3450" s="361">
        <v>15.9</v>
      </c>
    </row>
    <row r="3451" spans="1:2" x14ac:dyDescent="0.35">
      <c r="A3451" t="s">
        <v>375</v>
      </c>
      <c r="B3451" s="361">
        <v>15.9</v>
      </c>
    </row>
    <row r="3452" spans="1:2" x14ac:dyDescent="0.35">
      <c r="A3452" t="s">
        <v>375</v>
      </c>
      <c r="B3452" s="361">
        <v>15.9</v>
      </c>
    </row>
    <row r="3453" spans="1:2" x14ac:dyDescent="0.35">
      <c r="A3453" t="s">
        <v>375</v>
      </c>
      <c r="B3453" s="361">
        <v>15.9</v>
      </c>
    </row>
    <row r="3454" spans="1:2" x14ac:dyDescent="0.35">
      <c r="A3454" t="s">
        <v>592</v>
      </c>
      <c r="B3454" s="361">
        <v>11.29</v>
      </c>
    </row>
    <row r="3455" spans="1:2" x14ac:dyDescent="0.35">
      <c r="A3455" t="s">
        <v>592</v>
      </c>
      <c r="B3455" s="361">
        <v>11.29</v>
      </c>
    </row>
    <row r="3456" spans="1:2" x14ac:dyDescent="0.35">
      <c r="A3456" t="s">
        <v>592</v>
      </c>
      <c r="B3456" s="361">
        <v>11.29</v>
      </c>
    </row>
    <row r="3457" spans="1:2" x14ac:dyDescent="0.35">
      <c r="A3457" t="s">
        <v>592</v>
      </c>
      <c r="B3457" s="361">
        <v>11.29</v>
      </c>
    </row>
    <row r="3458" spans="1:2" x14ac:dyDescent="0.35">
      <c r="A3458" t="s">
        <v>592</v>
      </c>
      <c r="B3458" s="361">
        <v>11.29</v>
      </c>
    </row>
    <row r="3459" spans="1:2" x14ac:dyDescent="0.35">
      <c r="A3459" t="s">
        <v>592</v>
      </c>
      <c r="B3459" s="361">
        <v>11.29</v>
      </c>
    </row>
    <row r="3460" spans="1:2" x14ac:dyDescent="0.35">
      <c r="A3460" t="s">
        <v>2078</v>
      </c>
      <c r="B3460" s="361">
        <v>15.9</v>
      </c>
    </row>
    <row r="3461" spans="1:2" x14ac:dyDescent="0.35">
      <c r="A3461" t="s">
        <v>2078</v>
      </c>
      <c r="B3461" s="361">
        <v>15.9</v>
      </c>
    </row>
    <row r="3462" spans="1:2" x14ac:dyDescent="0.35">
      <c r="A3462" t="s">
        <v>2078</v>
      </c>
      <c r="B3462" s="361">
        <v>15.9</v>
      </c>
    </row>
    <row r="3463" spans="1:2" x14ac:dyDescent="0.35">
      <c r="A3463" t="s">
        <v>2078</v>
      </c>
      <c r="B3463" s="361">
        <v>15.9</v>
      </c>
    </row>
    <row r="3464" spans="1:2" x14ac:dyDescent="0.35">
      <c r="A3464" t="s">
        <v>2078</v>
      </c>
      <c r="B3464" s="361">
        <v>15.9</v>
      </c>
    </row>
    <row r="3465" spans="1:2" x14ac:dyDescent="0.35">
      <c r="A3465" t="s">
        <v>2078</v>
      </c>
      <c r="B3465" s="361">
        <v>15.9</v>
      </c>
    </row>
    <row r="3466" spans="1:2" x14ac:dyDescent="0.35">
      <c r="A3466" t="s">
        <v>2078</v>
      </c>
      <c r="B3466" s="361">
        <v>15.9</v>
      </c>
    </row>
    <row r="3467" spans="1:2" x14ac:dyDescent="0.35">
      <c r="A3467" t="s">
        <v>195</v>
      </c>
      <c r="B3467" s="361">
        <v>10.73</v>
      </c>
    </row>
    <row r="3468" spans="1:2" x14ac:dyDescent="0.35">
      <c r="A3468" t="s">
        <v>195</v>
      </c>
      <c r="B3468" s="361">
        <v>10.73</v>
      </c>
    </row>
    <row r="3469" spans="1:2" x14ac:dyDescent="0.35">
      <c r="A3469" t="s">
        <v>195</v>
      </c>
      <c r="B3469" s="361">
        <v>10.73</v>
      </c>
    </row>
    <row r="3470" spans="1:2" x14ac:dyDescent="0.35">
      <c r="A3470" t="s">
        <v>195</v>
      </c>
      <c r="B3470" s="361">
        <v>10.73</v>
      </c>
    </row>
    <row r="3471" spans="1:2" x14ac:dyDescent="0.35">
      <c r="A3471" t="s">
        <v>195</v>
      </c>
      <c r="B3471" s="361">
        <v>10.73</v>
      </c>
    </row>
    <row r="3472" spans="1:2" x14ac:dyDescent="0.35">
      <c r="A3472" t="s">
        <v>195</v>
      </c>
      <c r="B3472" s="361">
        <v>10.73</v>
      </c>
    </row>
    <row r="3473" spans="1:2" x14ac:dyDescent="0.35">
      <c r="A3473" t="s">
        <v>195</v>
      </c>
      <c r="B3473" s="361">
        <v>10.73</v>
      </c>
    </row>
    <row r="3474" spans="1:2" x14ac:dyDescent="0.35">
      <c r="A3474" t="s">
        <v>2079</v>
      </c>
      <c r="B3474" s="361">
        <v>10.73</v>
      </c>
    </row>
    <row r="3475" spans="1:2" x14ac:dyDescent="0.35">
      <c r="A3475" t="s">
        <v>2079</v>
      </c>
      <c r="B3475" s="361">
        <v>10.73</v>
      </c>
    </row>
    <row r="3476" spans="1:2" x14ac:dyDescent="0.35">
      <c r="A3476" t="s">
        <v>2079</v>
      </c>
      <c r="B3476" s="361">
        <v>10.73</v>
      </c>
    </row>
    <row r="3477" spans="1:2" x14ac:dyDescent="0.35">
      <c r="A3477" t="s">
        <v>2079</v>
      </c>
      <c r="B3477" s="361">
        <v>10.73</v>
      </c>
    </row>
    <row r="3478" spans="1:2" x14ac:dyDescent="0.35">
      <c r="A3478" t="s">
        <v>2079</v>
      </c>
      <c r="B3478" s="361">
        <v>10.73</v>
      </c>
    </row>
    <row r="3479" spans="1:2" x14ac:dyDescent="0.35">
      <c r="A3479" t="s">
        <v>2079</v>
      </c>
      <c r="B3479" s="361">
        <v>10.73</v>
      </c>
    </row>
    <row r="3480" spans="1:2" x14ac:dyDescent="0.35">
      <c r="A3480" t="s">
        <v>2079</v>
      </c>
      <c r="B3480" s="361">
        <v>10.73</v>
      </c>
    </row>
    <row r="3481" spans="1:2" x14ac:dyDescent="0.35">
      <c r="A3481" t="s">
        <v>196</v>
      </c>
      <c r="B3481" s="361">
        <v>10.73</v>
      </c>
    </row>
    <row r="3482" spans="1:2" x14ac:dyDescent="0.35">
      <c r="A3482" t="s">
        <v>196</v>
      </c>
      <c r="B3482" s="361">
        <v>10.73</v>
      </c>
    </row>
    <row r="3483" spans="1:2" x14ac:dyDescent="0.35">
      <c r="A3483" t="s">
        <v>196</v>
      </c>
      <c r="B3483" s="361">
        <v>10.73</v>
      </c>
    </row>
    <row r="3484" spans="1:2" x14ac:dyDescent="0.35">
      <c r="A3484" t="s">
        <v>196</v>
      </c>
      <c r="B3484" s="361">
        <v>10.73</v>
      </c>
    </row>
    <row r="3485" spans="1:2" x14ac:dyDescent="0.35">
      <c r="A3485" t="s">
        <v>196</v>
      </c>
      <c r="B3485" s="361">
        <v>10.73</v>
      </c>
    </row>
    <row r="3486" spans="1:2" x14ac:dyDescent="0.35">
      <c r="A3486" t="s">
        <v>196</v>
      </c>
      <c r="B3486" s="361">
        <v>10.73</v>
      </c>
    </row>
    <row r="3487" spans="1:2" x14ac:dyDescent="0.35">
      <c r="A3487" t="s">
        <v>196</v>
      </c>
      <c r="B3487" s="361">
        <v>10.73</v>
      </c>
    </row>
    <row r="3488" spans="1:2" x14ac:dyDescent="0.35">
      <c r="A3488" t="s">
        <v>593</v>
      </c>
      <c r="B3488" s="361">
        <v>10.73</v>
      </c>
    </row>
    <row r="3489" spans="1:2" x14ac:dyDescent="0.35">
      <c r="A3489" t="s">
        <v>593</v>
      </c>
      <c r="B3489" s="361">
        <v>10.73</v>
      </c>
    </row>
    <row r="3490" spans="1:2" x14ac:dyDescent="0.35">
      <c r="A3490" t="s">
        <v>593</v>
      </c>
      <c r="B3490" s="361">
        <v>10.73</v>
      </c>
    </row>
    <row r="3491" spans="1:2" x14ac:dyDescent="0.35">
      <c r="A3491" t="s">
        <v>593</v>
      </c>
      <c r="B3491" s="361">
        <v>10.73</v>
      </c>
    </row>
    <row r="3492" spans="1:2" x14ac:dyDescent="0.35">
      <c r="A3492" t="s">
        <v>593</v>
      </c>
      <c r="B3492" s="361">
        <v>10.73</v>
      </c>
    </row>
    <row r="3493" spans="1:2" x14ac:dyDescent="0.35">
      <c r="A3493" t="s">
        <v>593</v>
      </c>
      <c r="B3493" s="361">
        <v>10.73</v>
      </c>
    </row>
    <row r="3494" spans="1:2" x14ac:dyDescent="0.35">
      <c r="A3494" t="s">
        <v>593</v>
      </c>
      <c r="B3494" s="361">
        <v>10.73</v>
      </c>
    </row>
    <row r="3495" spans="1:2" x14ac:dyDescent="0.35">
      <c r="A3495" t="s">
        <v>2080</v>
      </c>
      <c r="B3495" s="361">
        <v>10.73</v>
      </c>
    </row>
    <row r="3496" spans="1:2" x14ac:dyDescent="0.35">
      <c r="A3496" t="s">
        <v>2080</v>
      </c>
      <c r="B3496" s="361">
        <v>10.73</v>
      </c>
    </row>
    <row r="3497" spans="1:2" x14ac:dyDescent="0.35">
      <c r="A3497" t="s">
        <v>2080</v>
      </c>
      <c r="B3497" s="361">
        <v>10.73</v>
      </c>
    </row>
    <row r="3498" spans="1:2" x14ac:dyDescent="0.35">
      <c r="A3498" t="s">
        <v>2080</v>
      </c>
      <c r="B3498" s="361">
        <v>10.73</v>
      </c>
    </row>
    <row r="3499" spans="1:2" x14ac:dyDescent="0.35">
      <c r="A3499" t="s">
        <v>2080</v>
      </c>
      <c r="B3499" s="361">
        <v>10.73</v>
      </c>
    </row>
    <row r="3500" spans="1:2" x14ac:dyDescent="0.35">
      <c r="A3500" t="s">
        <v>2080</v>
      </c>
      <c r="B3500" s="361">
        <v>10.73</v>
      </c>
    </row>
    <row r="3501" spans="1:2" x14ac:dyDescent="0.35">
      <c r="A3501" t="s">
        <v>2080</v>
      </c>
      <c r="B3501" s="361">
        <v>10.73</v>
      </c>
    </row>
    <row r="3502" spans="1:2" x14ac:dyDescent="0.35">
      <c r="A3502" t="s">
        <v>197</v>
      </c>
      <c r="B3502" s="361">
        <v>10.73</v>
      </c>
    </row>
    <row r="3503" spans="1:2" x14ac:dyDescent="0.35">
      <c r="A3503" t="s">
        <v>197</v>
      </c>
      <c r="B3503" s="361">
        <v>10.73</v>
      </c>
    </row>
    <row r="3504" spans="1:2" x14ac:dyDescent="0.35">
      <c r="A3504" t="s">
        <v>197</v>
      </c>
      <c r="B3504" s="361">
        <v>10.73</v>
      </c>
    </row>
    <row r="3505" spans="1:2" x14ac:dyDescent="0.35">
      <c r="A3505" t="s">
        <v>197</v>
      </c>
      <c r="B3505" s="361">
        <v>10.73</v>
      </c>
    </row>
    <row r="3506" spans="1:2" x14ac:dyDescent="0.35">
      <c r="A3506" t="s">
        <v>197</v>
      </c>
      <c r="B3506" s="361">
        <v>10.73</v>
      </c>
    </row>
    <row r="3507" spans="1:2" x14ac:dyDescent="0.35">
      <c r="A3507" t="s">
        <v>197</v>
      </c>
      <c r="B3507" s="361">
        <v>10.73</v>
      </c>
    </row>
    <row r="3508" spans="1:2" x14ac:dyDescent="0.35">
      <c r="A3508" t="s">
        <v>197</v>
      </c>
      <c r="B3508" s="361">
        <v>10.73</v>
      </c>
    </row>
    <row r="3509" spans="1:2" x14ac:dyDescent="0.35">
      <c r="A3509" t="s">
        <v>198</v>
      </c>
      <c r="B3509" s="361">
        <v>10.73</v>
      </c>
    </row>
    <row r="3510" spans="1:2" x14ac:dyDescent="0.35">
      <c r="A3510" t="s">
        <v>198</v>
      </c>
      <c r="B3510" s="361">
        <v>10.73</v>
      </c>
    </row>
    <row r="3511" spans="1:2" x14ac:dyDescent="0.35">
      <c r="A3511" t="s">
        <v>198</v>
      </c>
      <c r="B3511" s="361">
        <v>10.73</v>
      </c>
    </row>
    <row r="3512" spans="1:2" x14ac:dyDescent="0.35">
      <c r="A3512" t="s">
        <v>198</v>
      </c>
      <c r="B3512" s="361">
        <v>10.73</v>
      </c>
    </row>
    <row r="3513" spans="1:2" x14ac:dyDescent="0.35">
      <c r="A3513" t="s">
        <v>198</v>
      </c>
      <c r="B3513" s="361">
        <v>10.73</v>
      </c>
    </row>
    <row r="3514" spans="1:2" x14ac:dyDescent="0.35">
      <c r="A3514" t="s">
        <v>198</v>
      </c>
      <c r="B3514" s="361">
        <v>10.73</v>
      </c>
    </row>
    <row r="3515" spans="1:2" x14ac:dyDescent="0.35">
      <c r="A3515" t="s">
        <v>198</v>
      </c>
      <c r="B3515" s="361">
        <v>10.73</v>
      </c>
    </row>
    <row r="3516" spans="1:2" x14ac:dyDescent="0.35">
      <c r="A3516" t="s">
        <v>199</v>
      </c>
      <c r="B3516" s="361">
        <v>10.73</v>
      </c>
    </row>
    <row r="3517" spans="1:2" x14ac:dyDescent="0.35">
      <c r="A3517" t="s">
        <v>199</v>
      </c>
      <c r="B3517" s="361">
        <v>10.73</v>
      </c>
    </row>
    <row r="3518" spans="1:2" x14ac:dyDescent="0.35">
      <c r="A3518" t="s">
        <v>199</v>
      </c>
      <c r="B3518" s="361">
        <v>10.73</v>
      </c>
    </row>
    <row r="3519" spans="1:2" x14ac:dyDescent="0.35">
      <c r="A3519" t="s">
        <v>199</v>
      </c>
      <c r="B3519" s="361">
        <v>10.73</v>
      </c>
    </row>
    <row r="3520" spans="1:2" x14ac:dyDescent="0.35">
      <c r="A3520" t="s">
        <v>199</v>
      </c>
      <c r="B3520" s="361">
        <v>10.73</v>
      </c>
    </row>
    <row r="3521" spans="1:2" x14ac:dyDescent="0.35">
      <c r="A3521" t="s">
        <v>199</v>
      </c>
      <c r="B3521" s="361">
        <v>10.73</v>
      </c>
    </row>
    <row r="3522" spans="1:2" x14ac:dyDescent="0.35">
      <c r="A3522" t="s">
        <v>199</v>
      </c>
      <c r="B3522" s="361">
        <v>10.73</v>
      </c>
    </row>
    <row r="3523" spans="1:2" x14ac:dyDescent="0.35">
      <c r="A3523" t="s">
        <v>2081</v>
      </c>
      <c r="B3523" s="361">
        <v>10.73</v>
      </c>
    </row>
    <row r="3524" spans="1:2" x14ac:dyDescent="0.35">
      <c r="A3524" t="s">
        <v>2081</v>
      </c>
      <c r="B3524" s="361">
        <v>10.73</v>
      </c>
    </row>
    <row r="3525" spans="1:2" x14ac:dyDescent="0.35">
      <c r="A3525" t="s">
        <v>2081</v>
      </c>
      <c r="B3525" s="361">
        <v>10.73</v>
      </c>
    </row>
    <row r="3526" spans="1:2" x14ac:dyDescent="0.35">
      <c r="A3526" t="s">
        <v>2081</v>
      </c>
      <c r="B3526" s="361">
        <v>10.73</v>
      </c>
    </row>
    <row r="3527" spans="1:2" x14ac:dyDescent="0.35">
      <c r="A3527" t="s">
        <v>2081</v>
      </c>
      <c r="B3527" s="361">
        <v>10.73</v>
      </c>
    </row>
    <row r="3528" spans="1:2" x14ac:dyDescent="0.35">
      <c r="A3528" t="s">
        <v>2081</v>
      </c>
      <c r="B3528" s="361">
        <v>10.73</v>
      </c>
    </row>
    <row r="3529" spans="1:2" x14ac:dyDescent="0.35">
      <c r="A3529" t="s">
        <v>2081</v>
      </c>
      <c r="B3529" s="361">
        <v>10.73</v>
      </c>
    </row>
    <row r="3530" spans="1:2" x14ac:dyDescent="0.35">
      <c r="A3530" t="s">
        <v>2082</v>
      </c>
      <c r="B3530" s="361">
        <v>10.73</v>
      </c>
    </row>
    <row r="3531" spans="1:2" x14ac:dyDescent="0.35">
      <c r="A3531" t="s">
        <v>2082</v>
      </c>
      <c r="B3531" s="361">
        <v>10.73</v>
      </c>
    </row>
    <row r="3532" spans="1:2" x14ac:dyDescent="0.35">
      <c r="A3532" t="s">
        <v>2082</v>
      </c>
      <c r="B3532" s="361">
        <v>10.73</v>
      </c>
    </row>
    <row r="3533" spans="1:2" x14ac:dyDescent="0.35">
      <c r="A3533" t="s">
        <v>2082</v>
      </c>
      <c r="B3533" s="361">
        <v>10.73</v>
      </c>
    </row>
    <row r="3534" spans="1:2" x14ac:dyDescent="0.35">
      <c r="A3534" t="s">
        <v>2082</v>
      </c>
      <c r="B3534" s="361">
        <v>10.73</v>
      </c>
    </row>
    <row r="3535" spans="1:2" x14ac:dyDescent="0.35">
      <c r="A3535" t="s">
        <v>2082</v>
      </c>
      <c r="B3535" s="361">
        <v>10.73</v>
      </c>
    </row>
    <row r="3536" spans="1:2" x14ac:dyDescent="0.35">
      <c r="A3536" t="s">
        <v>2082</v>
      </c>
      <c r="B3536" s="361">
        <v>10.73</v>
      </c>
    </row>
    <row r="3537" spans="1:2" x14ac:dyDescent="0.35">
      <c r="A3537" t="s">
        <v>2083</v>
      </c>
      <c r="B3537" s="361">
        <v>10.73</v>
      </c>
    </row>
    <row r="3538" spans="1:2" x14ac:dyDescent="0.35">
      <c r="A3538" t="s">
        <v>2083</v>
      </c>
      <c r="B3538" s="361">
        <v>10.73</v>
      </c>
    </row>
    <row r="3539" spans="1:2" x14ac:dyDescent="0.35">
      <c r="A3539" t="s">
        <v>2083</v>
      </c>
      <c r="B3539" s="361">
        <v>10.73</v>
      </c>
    </row>
    <row r="3540" spans="1:2" x14ac:dyDescent="0.35">
      <c r="A3540" t="s">
        <v>2083</v>
      </c>
      <c r="B3540" s="361">
        <v>10.73</v>
      </c>
    </row>
    <row r="3541" spans="1:2" x14ac:dyDescent="0.35">
      <c r="A3541" t="s">
        <v>2083</v>
      </c>
      <c r="B3541" s="361">
        <v>10.73</v>
      </c>
    </row>
    <row r="3542" spans="1:2" x14ac:dyDescent="0.35">
      <c r="A3542" t="s">
        <v>2083</v>
      </c>
      <c r="B3542" s="361">
        <v>10.73</v>
      </c>
    </row>
    <row r="3543" spans="1:2" x14ac:dyDescent="0.35">
      <c r="A3543" t="s">
        <v>2083</v>
      </c>
      <c r="B3543" s="361">
        <v>10.73</v>
      </c>
    </row>
    <row r="3544" spans="1:2" x14ac:dyDescent="0.35">
      <c r="A3544" t="s">
        <v>2084</v>
      </c>
      <c r="B3544" s="361">
        <v>10.73</v>
      </c>
    </row>
    <row r="3545" spans="1:2" x14ac:dyDescent="0.35">
      <c r="A3545" t="s">
        <v>2084</v>
      </c>
      <c r="B3545" s="361">
        <v>10.73</v>
      </c>
    </row>
    <row r="3546" spans="1:2" x14ac:dyDescent="0.35">
      <c r="A3546" t="s">
        <v>2084</v>
      </c>
      <c r="B3546" s="361">
        <v>10.73</v>
      </c>
    </row>
    <row r="3547" spans="1:2" x14ac:dyDescent="0.35">
      <c r="A3547" t="s">
        <v>2084</v>
      </c>
      <c r="B3547" s="361">
        <v>10.73</v>
      </c>
    </row>
    <row r="3548" spans="1:2" x14ac:dyDescent="0.35">
      <c r="A3548" t="s">
        <v>2084</v>
      </c>
      <c r="B3548" s="361">
        <v>10.73</v>
      </c>
    </row>
    <row r="3549" spans="1:2" x14ac:dyDescent="0.35">
      <c r="A3549" t="s">
        <v>2084</v>
      </c>
      <c r="B3549" s="361">
        <v>10.73</v>
      </c>
    </row>
    <row r="3550" spans="1:2" x14ac:dyDescent="0.35">
      <c r="A3550" t="s">
        <v>2084</v>
      </c>
      <c r="B3550" s="361">
        <v>10.73</v>
      </c>
    </row>
    <row r="3551" spans="1:2" x14ac:dyDescent="0.35">
      <c r="A3551" t="s">
        <v>200</v>
      </c>
      <c r="B3551" s="361">
        <v>10.73</v>
      </c>
    </row>
    <row r="3552" spans="1:2" x14ac:dyDescent="0.35">
      <c r="A3552" t="s">
        <v>200</v>
      </c>
      <c r="B3552" s="361">
        <v>10.73</v>
      </c>
    </row>
    <row r="3553" spans="1:2" x14ac:dyDescent="0.35">
      <c r="A3553" t="s">
        <v>200</v>
      </c>
      <c r="B3553" s="361">
        <v>10.73</v>
      </c>
    </row>
    <row r="3554" spans="1:2" x14ac:dyDescent="0.35">
      <c r="A3554" t="s">
        <v>200</v>
      </c>
      <c r="B3554" s="361">
        <v>10.73</v>
      </c>
    </row>
    <row r="3555" spans="1:2" x14ac:dyDescent="0.35">
      <c r="A3555" t="s">
        <v>200</v>
      </c>
      <c r="B3555" s="361">
        <v>10.73</v>
      </c>
    </row>
    <row r="3556" spans="1:2" x14ac:dyDescent="0.35">
      <c r="A3556" t="s">
        <v>200</v>
      </c>
      <c r="B3556" s="361">
        <v>10.73</v>
      </c>
    </row>
    <row r="3557" spans="1:2" x14ac:dyDescent="0.35">
      <c r="A3557" t="s">
        <v>200</v>
      </c>
      <c r="B3557" s="361">
        <v>10.73</v>
      </c>
    </row>
    <row r="3558" spans="1:2" x14ac:dyDescent="0.35">
      <c r="A3558" t="s">
        <v>2085</v>
      </c>
      <c r="B3558" s="361">
        <v>10.73</v>
      </c>
    </row>
    <row r="3559" spans="1:2" x14ac:dyDescent="0.35">
      <c r="A3559" t="s">
        <v>2085</v>
      </c>
      <c r="B3559" s="361">
        <v>10.73</v>
      </c>
    </row>
    <row r="3560" spans="1:2" x14ac:dyDescent="0.35">
      <c r="A3560" t="s">
        <v>2085</v>
      </c>
      <c r="B3560" s="361">
        <v>10.73</v>
      </c>
    </row>
    <row r="3561" spans="1:2" x14ac:dyDescent="0.35">
      <c r="A3561" t="s">
        <v>2085</v>
      </c>
      <c r="B3561" s="361">
        <v>10.73</v>
      </c>
    </row>
    <row r="3562" spans="1:2" x14ac:dyDescent="0.35">
      <c r="A3562" t="s">
        <v>2085</v>
      </c>
      <c r="B3562" s="361">
        <v>10.73</v>
      </c>
    </row>
    <row r="3563" spans="1:2" x14ac:dyDescent="0.35">
      <c r="A3563" t="s">
        <v>2085</v>
      </c>
      <c r="B3563" s="361">
        <v>10.73</v>
      </c>
    </row>
    <row r="3564" spans="1:2" x14ac:dyDescent="0.35">
      <c r="A3564" t="s">
        <v>2085</v>
      </c>
      <c r="B3564" s="361">
        <v>10.73</v>
      </c>
    </row>
    <row r="3565" spans="1:2" x14ac:dyDescent="0.35">
      <c r="A3565" t="s">
        <v>2086</v>
      </c>
      <c r="B3565" s="361">
        <v>10.73</v>
      </c>
    </row>
    <row r="3566" spans="1:2" x14ac:dyDescent="0.35">
      <c r="A3566" t="s">
        <v>2086</v>
      </c>
      <c r="B3566" s="361">
        <v>10.73</v>
      </c>
    </row>
    <row r="3567" spans="1:2" x14ac:dyDescent="0.35">
      <c r="A3567" t="s">
        <v>2086</v>
      </c>
      <c r="B3567" s="361">
        <v>10.73</v>
      </c>
    </row>
    <row r="3568" spans="1:2" x14ac:dyDescent="0.35">
      <c r="A3568" t="s">
        <v>2086</v>
      </c>
      <c r="B3568" s="361">
        <v>10.73</v>
      </c>
    </row>
    <row r="3569" spans="1:2" x14ac:dyDescent="0.35">
      <c r="A3569" t="s">
        <v>2086</v>
      </c>
      <c r="B3569" s="361">
        <v>10.73</v>
      </c>
    </row>
    <row r="3570" spans="1:2" x14ac:dyDescent="0.35">
      <c r="A3570" t="s">
        <v>2086</v>
      </c>
      <c r="B3570" s="361">
        <v>10.73</v>
      </c>
    </row>
    <row r="3571" spans="1:2" x14ac:dyDescent="0.35">
      <c r="A3571" t="s">
        <v>2086</v>
      </c>
      <c r="B3571" s="361">
        <v>10.73</v>
      </c>
    </row>
    <row r="3572" spans="1:2" x14ac:dyDescent="0.35">
      <c r="A3572" t="s">
        <v>341</v>
      </c>
      <c r="B3572" s="361">
        <v>2.06</v>
      </c>
    </row>
    <row r="3573" spans="1:2" x14ac:dyDescent="0.35">
      <c r="A3573" t="s">
        <v>341</v>
      </c>
      <c r="B3573" s="361">
        <v>2.06</v>
      </c>
    </row>
    <row r="3574" spans="1:2" x14ac:dyDescent="0.35">
      <c r="A3574" t="s">
        <v>341</v>
      </c>
      <c r="B3574" s="361">
        <v>2.06</v>
      </c>
    </row>
    <row r="3575" spans="1:2" x14ac:dyDescent="0.35">
      <c r="A3575" t="s">
        <v>341</v>
      </c>
      <c r="B3575" s="361">
        <v>2.06</v>
      </c>
    </row>
    <row r="3576" spans="1:2" x14ac:dyDescent="0.35">
      <c r="A3576" t="s">
        <v>341</v>
      </c>
      <c r="B3576" s="361">
        <v>2.06</v>
      </c>
    </row>
    <row r="3577" spans="1:2" x14ac:dyDescent="0.35">
      <c r="A3577" t="s">
        <v>341</v>
      </c>
      <c r="B3577" s="361">
        <v>2.06</v>
      </c>
    </row>
    <row r="3578" spans="1:2" x14ac:dyDescent="0.35">
      <c r="A3578" t="s">
        <v>341</v>
      </c>
      <c r="B3578" s="361">
        <v>2.06</v>
      </c>
    </row>
    <row r="3579" spans="1:2" x14ac:dyDescent="0.35">
      <c r="A3579" t="s">
        <v>201</v>
      </c>
      <c r="B3579" s="361">
        <v>7.5</v>
      </c>
    </row>
    <row r="3580" spans="1:2" x14ac:dyDescent="0.35">
      <c r="A3580" t="s">
        <v>201</v>
      </c>
      <c r="B3580" s="361">
        <v>7.5</v>
      </c>
    </row>
    <row r="3581" spans="1:2" x14ac:dyDescent="0.35">
      <c r="A3581" t="s">
        <v>201</v>
      </c>
      <c r="B3581" s="361">
        <v>7.5</v>
      </c>
    </row>
    <row r="3582" spans="1:2" x14ac:dyDescent="0.35">
      <c r="A3582" t="s">
        <v>201</v>
      </c>
      <c r="B3582" s="361">
        <v>7.5</v>
      </c>
    </row>
    <row r="3583" spans="1:2" x14ac:dyDescent="0.35">
      <c r="A3583" t="s">
        <v>201</v>
      </c>
      <c r="B3583" s="361">
        <v>7.5</v>
      </c>
    </row>
    <row r="3584" spans="1:2" x14ac:dyDescent="0.35">
      <c r="A3584" t="s">
        <v>201</v>
      </c>
      <c r="B3584" s="361">
        <v>7.5</v>
      </c>
    </row>
    <row r="3585" spans="1:2" x14ac:dyDescent="0.35">
      <c r="A3585" t="s">
        <v>201</v>
      </c>
      <c r="B3585" s="361">
        <v>7.5</v>
      </c>
    </row>
    <row r="3586" spans="1:2" x14ac:dyDescent="0.35">
      <c r="A3586" t="s">
        <v>105</v>
      </c>
      <c r="B3586" s="361">
        <v>4.18</v>
      </c>
    </row>
    <row r="3587" spans="1:2" x14ac:dyDescent="0.35">
      <c r="A3587" t="s">
        <v>105</v>
      </c>
      <c r="B3587" s="361">
        <v>4.18</v>
      </c>
    </row>
    <row r="3588" spans="1:2" x14ac:dyDescent="0.35">
      <c r="A3588" t="s">
        <v>105</v>
      </c>
      <c r="B3588" s="361">
        <v>4.18</v>
      </c>
    </row>
    <row r="3589" spans="1:2" x14ac:dyDescent="0.35">
      <c r="A3589" t="s">
        <v>105</v>
      </c>
      <c r="B3589" s="361">
        <v>4.18</v>
      </c>
    </row>
    <row r="3590" spans="1:2" x14ac:dyDescent="0.35">
      <c r="A3590" t="s">
        <v>105</v>
      </c>
      <c r="B3590" s="361">
        <v>4.18</v>
      </c>
    </row>
    <row r="3591" spans="1:2" x14ac:dyDescent="0.35">
      <c r="A3591" t="s">
        <v>105</v>
      </c>
      <c r="B3591" s="361">
        <v>4.18</v>
      </c>
    </row>
    <row r="3592" spans="1:2" x14ac:dyDescent="0.35">
      <c r="A3592" t="s">
        <v>105</v>
      </c>
      <c r="B3592" s="361">
        <v>4.18</v>
      </c>
    </row>
    <row r="3593" spans="1:2" x14ac:dyDescent="0.35">
      <c r="A3593" t="s">
        <v>106</v>
      </c>
      <c r="B3593" s="361">
        <v>13.44</v>
      </c>
    </row>
    <row r="3594" spans="1:2" x14ac:dyDescent="0.35">
      <c r="A3594" t="s">
        <v>106</v>
      </c>
      <c r="B3594" s="361">
        <v>13.44</v>
      </c>
    </row>
    <row r="3595" spans="1:2" x14ac:dyDescent="0.35">
      <c r="A3595" t="s">
        <v>106</v>
      </c>
      <c r="B3595" s="361">
        <v>13.44</v>
      </c>
    </row>
    <row r="3596" spans="1:2" x14ac:dyDescent="0.35">
      <c r="A3596" t="s">
        <v>106</v>
      </c>
      <c r="B3596" s="361">
        <v>13.44</v>
      </c>
    </row>
    <row r="3597" spans="1:2" x14ac:dyDescent="0.35">
      <c r="A3597" t="s">
        <v>106</v>
      </c>
      <c r="B3597" s="361">
        <v>13.44</v>
      </c>
    </row>
    <row r="3598" spans="1:2" x14ac:dyDescent="0.35">
      <c r="A3598" t="s">
        <v>106</v>
      </c>
      <c r="B3598" s="361">
        <v>13.44</v>
      </c>
    </row>
    <row r="3599" spans="1:2" x14ac:dyDescent="0.35">
      <c r="A3599" t="s">
        <v>106</v>
      </c>
      <c r="B3599" s="361">
        <v>13.44</v>
      </c>
    </row>
    <row r="3600" spans="1:2" x14ac:dyDescent="0.35">
      <c r="A3600" t="s">
        <v>107</v>
      </c>
      <c r="B3600" s="361">
        <v>4.6500000000000004</v>
      </c>
    </row>
    <row r="3601" spans="1:2" x14ac:dyDescent="0.35">
      <c r="A3601" t="s">
        <v>107</v>
      </c>
      <c r="B3601" s="361">
        <v>4.6500000000000004</v>
      </c>
    </row>
    <row r="3602" spans="1:2" x14ac:dyDescent="0.35">
      <c r="A3602" t="s">
        <v>107</v>
      </c>
      <c r="B3602" s="361">
        <v>4.6500000000000004</v>
      </c>
    </row>
    <row r="3603" spans="1:2" x14ac:dyDescent="0.35">
      <c r="A3603" t="s">
        <v>107</v>
      </c>
      <c r="B3603" s="361">
        <v>4.6500000000000004</v>
      </c>
    </row>
    <row r="3604" spans="1:2" x14ac:dyDescent="0.35">
      <c r="A3604" t="s">
        <v>107</v>
      </c>
      <c r="B3604" s="361">
        <v>4.6500000000000004</v>
      </c>
    </row>
    <row r="3605" spans="1:2" x14ac:dyDescent="0.35">
      <c r="A3605" t="s">
        <v>107</v>
      </c>
      <c r="B3605" s="361">
        <v>4.6500000000000004</v>
      </c>
    </row>
    <row r="3606" spans="1:2" x14ac:dyDescent="0.35">
      <c r="A3606" t="s">
        <v>107</v>
      </c>
      <c r="B3606" s="361">
        <v>4.6500000000000004</v>
      </c>
    </row>
    <row r="3607" spans="1:2" x14ac:dyDescent="0.35">
      <c r="A3607" t="s">
        <v>166</v>
      </c>
      <c r="B3607" s="361">
        <v>13.86</v>
      </c>
    </row>
    <row r="3608" spans="1:2" x14ac:dyDescent="0.35">
      <c r="A3608" t="s">
        <v>166</v>
      </c>
      <c r="B3608" s="361">
        <v>13.86</v>
      </c>
    </row>
    <row r="3609" spans="1:2" x14ac:dyDescent="0.35">
      <c r="A3609" t="s">
        <v>166</v>
      </c>
      <c r="B3609" s="361">
        <v>13.86</v>
      </c>
    </row>
    <row r="3610" spans="1:2" x14ac:dyDescent="0.35">
      <c r="A3610" t="s">
        <v>166</v>
      </c>
      <c r="B3610" s="361">
        <v>13.86</v>
      </c>
    </row>
    <row r="3611" spans="1:2" x14ac:dyDescent="0.35">
      <c r="A3611" t="s">
        <v>166</v>
      </c>
      <c r="B3611" s="361">
        <v>13.86</v>
      </c>
    </row>
    <row r="3612" spans="1:2" x14ac:dyDescent="0.35">
      <c r="A3612" t="s">
        <v>166</v>
      </c>
      <c r="B3612" s="361">
        <v>13.86</v>
      </c>
    </row>
    <row r="3613" spans="1:2" x14ac:dyDescent="0.35">
      <c r="A3613" t="s">
        <v>166</v>
      </c>
      <c r="B3613" s="361">
        <v>13.86</v>
      </c>
    </row>
    <row r="3614" spans="1:2" x14ac:dyDescent="0.35">
      <c r="A3614" t="s">
        <v>82</v>
      </c>
      <c r="B3614" s="361">
        <v>4.82</v>
      </c>
    </row>
    <row r="3615" spans="1:2" x14ac:dyDescent="0.35">
      <c r="A3615" t="s">
        <v>82</v>
      </c>
      <c r="B3615" s="361">
        <v>4.82</v>
      </c>
    </row>
    <row r="3616" spans="1:2" x14ac:dyDescent="0.35">
      <c r="A3616" t="s">
        <v>82</v>
      </c>
      <c r="B3616" s="361">
        <v>4.82</v>
      </c>
    </row>
    <row r="3617" spans="1:2" x14ac:dyDescent="0.35">
      <c r="A3617" t="s">
        <v>82</v>
      </c>
      <c r="B3617" s="361">
        <v>4.82</v>
      </c>
    </row>
    <row r="3618" spans="1:2" x14ac:dyDescent="0.35">
      <c r="A3618" t="s">
        <v>82</v>
      </c>
      <c r="B3618" s="361">
        <v>4.82</v>
      </c>
    </row>
    <row r="3619" spans="1:2" x14ac:dyDescent="0.35">
      <c r="A3619" t="s">
        <v>82</v>
      </c>
      <c r="B3619" s="361">
        <v>4.82</v>
      </c>
    </row>
    <row r="3620" spans="1:2" x14ac:dyDescent="0.35">
      <c r="A3620" t="s">
        <v>82</v>
      </c>
      <c r="B3620" s="361">
        <v>4.82</v>
      </c>
    </row>
    <row r="3621" spans="1:2" x14ac:dyDescent="0.35">
      <c r="A3621" t="s">
        <v>95</v>
      </c>
      <c r="B3621" s="361">
        <v>14.2</v>
      </c>
    </row>
    <row r="3622" spans="1:2" x14ac:dyDescent="0.35">
      <c r="A3622" t="s">
        <v>95</v>
      </c>
      <c r="B3622" s="361">
        <v>14.2</v>
      </c>
    </row>
    <row r="3623" spans="1:2" x14ac:dyDescent="0.35">
      <c r="A3623" t="s">
        <v>95</v>
      </c>
      <c r="B3623" s="361">
        <v>14.2</v>
      </c>
    </row>
    <row r="3624" spans="1:2" x14ac:dyDescent="0.35">
      <c r="A3624" t="s">
        <v>95</v>
      </c>
      <c r="B3624" s="361">
        <v>14.2</v>
      </c>
    </row>
    <row r="3625" spans="1:2" x14ac:dyDescent="0.35">
      <c r="A3625" t="s">
        <v>95</v>
      </c>
      <c r="B3625" s="361">
        <v>14.2</v>
      </c>
    </row>
    <row r="3626" spans="1:2" x14ac:dyDescent="0.35">
      <c r="A3626" t="s">
        <v>95</v>
      </c>
      <c r="B3626" s="361">
        <v>14.2</v>
      </c>
    </row>
    <row r="3627" spans="1:2" x14ac:dyDescent="0.35">
      <c r="A3627" t="s">
        <v>95</v>
      </c>
      <c r="B3627" s="361">
        <v>14.2</v>
      </c>
    </row>
    <row r="3628" spans="1:2" x14ac:dyDescent="0.35">
      <c r="A3628" t="s">
        <v>108</v>
      </c>
      <c r="B3628" s="361">
        <v>2.1</v>
      </c>
    </row>
    <row r="3629" spans="1:2" x14ac:dyDescent="0.35">
      <c r="A3629" t="s">
        <v>108</v>
      </c>
      <c r="B3629" s="361">
        <v>2.1</v>
      </c>
    </row>
    <row r="3630" spans="1:2" x14ac:dyDescent="0.35">
      <c r="A3630" t="s">
        <v>108</v>
      </c>
      <c r="B3630" s="361">
        <v>2.1</v>
      </c>
    </row>
    <row r="3631" spans="1:2" x14ac:dyDescent="0.35">
      <c r="A3631" t="s">
        <v>108</v>
      </c>
      <c r="B3631" s="361">
        <v>2.1</v>
      </c>
    </row>
    <row r="3632" spans="1:2" x14ac:dyDescent="0.35">
      <c r="A3632" t="s">
        <v>108</v>
      </c>
      <c r="B3632" s="361">
        <v>2.1</v>
      </c>
    </row>
    <row r="3633" spans="1:2" x14ac:dyDescent="0.35">
      <c r="A3633" t="s">
        <v>108</v>
      </c>
      <c r="B3633" s="361">
        <v>2.1</v>
      </c>
    </row>
    <row r="3634" spans="1:2" x14ac:dyDescent="0.35">
      <c r="A3634" t="s">
        <v>108</v>
      </c>
      <c r="B3634" s="361">
        <v>2.1</v>
      </c>
    </row>
    <row r="3635" spans="1:2" x14ac:dyDescent="0.35">
      <c r="A3635" t="s">
        <v>109</v>
      </c>
      <c r="B3635" s="361">
        <v>2.14</v>
      </c>
    </row>
    <row r="3636" spans="1:2" x14ac:dyDescent="0.35">
      <c r="A3636" t="s">
        <v>109</v>
      </c>
      <c r="B3636" s="361">
        <v>2.14</v>
      </c>
    </row>
    <row r="3637" spans="1:2" x14ac:dyDescent="0.35">
      <c r="A3637" t="s">
        <v>109</v>
      </c>
      <c r="B3637" s="361">
        <v>2.14</v>
      </c>
    </row>
    <row r="3638" spans="1:2" x14ac:dyDescent="0.35">
      <c r="A3638" t="s">
        <v>109</v>
      </c>
      <c r="B3638" s="361">
        <v>2.14</v>
      </c>
    </row>
    <row r="3639" spans="1:2" x14ac:dyDescent="0.35">
      <c r="A3639" t="s">
        <v>109</v>
      </c>
      <c r="B3639" s="361">
        <v>2.14</v>
      </c>
    </row>
    <row r="3640" spans="1:2" x14ac:dyDescent="0.35">
      <c r="A3640" t="s">
        <v>109</v>
      </c>
      <c r="B3640" s="361">
        <v>2.14</v>
      </c>
    </row>
    <row r="3641" spans="1:2" x14ac:dyDescent="0.35">
      <c r="A3641" t="s">
        <v>109</v>
      </c>
      <c r="B3641" s="361">
        <v>2.14</v>
      </c>
    </row>
    <row r="3642" spans="1:2" x14ac:dyDescent="0.35">
      <c r="A3642" t="s">
        <v>83</v>
      </c>
      <c r="B3642" s="361">
        <v>2.14</v>
      </c>
    </row>
    <row r="3643" spans="1:2" x14ac:dyDescent="0.35">
      <c r="A3643" t="s">
        <v>83</v>
      </c>
      <c r="B3643" s="361">
        <v>2.14</v>
      </c>
    </row>
    <row r="3644" spans="1:2" x14ac:dyDescent="0.35">
      <c r="A3644" t="s">
        <v>83</v>
      </c>
      <c r="B3644" s="361">
        <v>2.14</v>
      </c>
    </row>
    <row r="3645" spans="1:2" x14ac:dyDescent="0.35">
      <c r="A3645" t="s">
        <v>83</v>
      </c>
      <c r="B3645" s="361">
        <v>2.14</v>
      </c>
    </row>
    <row r="3646" spans="1:2" x14ac:dyDescent="0.35">
      <c r="A3646" t="s">
        <v>83</v>
      </c>
      <c r="B3646" s="361">
        <v>2.14</v>
      </c>
    </row>
    <row r="3647" spans="1:2" x14ac:dyDescent="0.35">
      <c r="A3647" t="s">
        <v>83</v>
      </c>
      <c r="B3647" s="361">
        <v>2.14</v>
      </c>
    </row>
    <row r="3648" spans="1:2" x14ac:dyDescent="0.35">
      <c r="A3648" t="s">
        <v>83</v>
      </c>
      <c r="B3648" s="361">
        <v>2.14</v>
      </c>
    </row>
    <row r="3649" spans="1:2" x14ac:dyDescent="0.35">
      <c r="A3649" t="s">
        <v>2087</v>
      </c>
      <c r="B3649" s="361">
        <v>2.14</v>
      </c>
    </row>
    <row r="3650" spans="1:2" x14ac:dyDescent="0.35">
      <c r="A3650" t="s">
        <v>2087</v>
      </c>
      <c r="B3650" s="361">
        <v>2.14</v>
      </c>
    </row>
    <row r="3651" spans="1:2" x14ac:dyDescent="0.35">
      <c r="A3651" t="s">
        <v>2087</v>
      </c>
      <c r="B3651" s="361">
        <v>2.14</v>
      </c>
    </row>
    <row r="3652" spans="1:2" x14ac:dyDescent="0.35">
      <c r="A3652" t="s">
        <v>2087</v>
      </c>
      <c r="B3652" s="361">
        <v>2.14</v>
      </c>
    </row>
    <row r="3653" spans="1:2" x14ac:dyDescent="0.35">
      <c r="A3653" t="s">
        <v>2087</v>
      </c>
      <c r="B3653" s="361">
        <v>2.14</v>
      </c>
    </row>
    <row r="3654" spans="1:2" x14ac:dyDescent="0.35">
      <c r="A3654" t="s">
        <v>2087</v>
      </c>
      <c r="B3654" s="361">
        <v>2.14</v>
      </c>
    </row>
    <row r="3655" spans="1:2" x14ac:dyDescent="0.35">
      <c r="A3655" t="s">
        <v>2087</v>
      </c>
      <c r="B3655" s="361">
        <v>2.14</v>
      </c>
    </row>
    <row r="3656" spans="1:2" x14ac:dyDescent="0.35">
      <c r="A3656" t="s">
        <v>2088</v>
      </c>
      <c r="B3656" s="361">
        <v>2.14</v>
      </c>
    </row>
    <row r="3657" spans="1:2" x14ac:dyDescent="0.35">
      <c r="A3657" t="s">
        <v>2088</v>
      </c>
      <c r="B3657" s="361">
        <v>2.14</v>
      </c>
    </row>
    <row r="3658" spans="1:2" x14ac:dyDescent="0.35">
      <c r="A3658" t="s">
        <v>2088</v>
      </c>
      <c r="B3658" s="361">
        <v>2.14</v>
      </c>
    </row>
    <row r="3659" spans="1:2" x14ac:dyDescent="0.35">
      <c r="A3659" t="s">
        <v>2088</v>
      </c>
      <c r="B3659" s="361">
        <v>2.14</v>
      </c>
    </row>
    <row r="3660" spans="1:2" x14ac:dyDescent="0.35">
      <c r="A3660" t="s">
        <v>2088</v>
      </c>
      <c r="B3660" s="361">
        <v>2.14</v>
      </c>
    </row>
    <row r="3661" spans="1:2" x14ac:dyDescent="0.35">
      <c r="A3661" t="s">
        <v>2088</v>
      </c>
      <c r="B3661" s="361">
        <v>2.14</v>
      </c>
    </row>
    <row r="3662" spans="1:2" x14ac:dyDescent="0.35">
      <c r="A3662" t="s">
        <v>2088</v>
      </c>
      <c r="B3662" s="361">
        <v>2.14</v>
      </c>
    </row>
    <row r="3663" spans="1:2" x14ac:dyDescent="0.35">
      <c r="A3663" t="s">
        <v>2089</v>
      </c>
      <c r="B3663" s="361">
        <v>6.73</v>
      </c>
    </row>
    <row r="3664" spans="1:2" x14ac:dyDescent="0.35">
      <c r="A3664" t="s">
        <v>2089</v>
      </c>
      <c r="B3664" s="361">
        <v>6.73</v>
      </c>
    </row>
    <row r="3665" spans="1:2" x14ac:dyDescent="0.35">
      <c r="A3665" t="s">
        <v>2089</v>
      </c>
      <c r="B3665" s="361">
        <v>6.73</v>
      </c>
    </row>
    <row r="3666" spans="1:2" x14ac:dyDescent="0.35">
      <c r="A3666" t="s">
        <v>2089</v>
      </c>
      <c r="B3666" s="361">
        <v>6.73</v>
      </c>
    </row>
    <row r="3667" spans="1:2" x14ac:dyDescent="0.35">
      <c r="A3667" t="s">
        <v>2089</v>
      </c>
      <c r="B3667" s="361">
        <v>6.73</v>
      </c>
    </row>
    <row r="3668" spans="1:2" x14ac:dyDescent="0.35">
      <c r="A3668" t="s">
        <v>2089</v>
      </c>
      <c r="B3668" s="361">
        <v>6.73</v>
      </c>
    </row>
    <row r="3669" spans="1:2" x14ac:dyDescent="0.35">
      <c r="A3669" t="s">
        <v>2089</v>
      </c>
      <c r="B3669" s="361">
        <v>6.73</v>
      </c>
    </row>
    <row r="3670" spans="1:2" x14ac:dyDescent="0.35">
      <c r="A3670" t="s">
        <v>2090</v>
      </c>
      <c r="B3670" s="361">
        <v>6.73</v>
      </c>
    </row>
    <row r="3671" spans="1:2" x14ac:dyDescent="0.35">
      <c r="A3671" t="s">
        <v>2090</v>
      </c>
      <c r="B3671" s="361">
        <v>6.73</v>
      </c>
    </row>
    <row r="3672" spans="1:2" x14ac:dyDescent="0.35">
      <c r="A3672" t="s">
        <v>2090</v>
      </c>
      <c r="B3672" s="361">
        <v>6.73</v>
      </c>
    </row>
    <row r="3673" spans="1:2" x14ac:dyDescent="0.35">
      <c r="A3673" t="s">
        <v>2090</v>
      </c>
      <c r="B3673" s="361">
        <v>6.73</v>
      </c>
    </row>
    <row r="3674" spans="1:2" x14ac:dyDescent="0.35">
      <c r="A3674" t="s">
        <v>2090</v>
      </c>
      <c r="B3674" s="361">
        <v>6.73</v>
      </c>
    </row>
    <row r="3675" spans="1:2" x14ac:dyDescent="0.35">
      <c r="A3675" t="s">
        <v>2090</v>
      </c>
      <c r="B3675" s="361">
        <v>6.73</v>
      </c>
    </row>
    <row r="3676" spans="1:2" x14ac:dyDescent="0.35">
      <c r="A3676" t="s">
        <v>2090</v>
      </c>
      <c r="B3676" s="361">
        <v>6.73</v>
      </c>
    </row>
    <row r="3677" spans="1:2" x14ac:dyDescent="0.35">
      <c r="A3677" t="s">
        <v>2091</v>
      </c>
      <c r="B3677" s="361">
        <v>6.73</v>
      </c>
    </row>
    <row r="3678" spans="1:2" x14ac:dyDescent="0.35">
      <c r="A3678" t="s">
        <v>2091</v>
      </c>
      <c r="B3678" s="361">
        <v>6.73</v>
      </c>
    </row>
    <row r="3679" spans="1:2" x14ac:dyDescent="0.35">
      <c r="A3679" t="s">
        <v>2091</v>
      </c>
      <c r="B3679" s="361">
        <v>6.73</v>
      </c>
    </row>
    <row r="3680" spans="1:2" x14ac:dyDescent="0.35">
      <c r="A3680" t="s">
        <v>2091</v>
      </c>
      <c r="B3680" s="361">
        <v>6.73</v>
      </c>
    </row>
    <row r="3681" spans="1:2" x14ac:dyDescent="0.35">
      <c r="A3681" t="s">
        <v>2091</v>
      </c>
      <c r="B3681" s="361">
        <v>6.73</v>
      </c>
    </row>
    <row r="3682" spans="1:2" x14ac:dyDescent="0.35">
      <c r="A3682" t="s">
        <v>2091</v>
      </c>
      <c r="B3682" s="361">
        <v>6.73</v>
      </c>
    </row>
    <row r="3683" spans="1:2" x14ac:dyDescent="0.35">
      <c r="A3683" t="s">
        <v>2091</v>
      </c>
      <c r="B3683" s="361">
        <v>6.73</v>
      </c>
    </row>
    <row r="3684" spans="1:2" x14ac:dyDescent="0.35">
      <c r="A3684" t="s">
        <v>2092</v>
      </c>
      <c r="B3684" s="361">
        <v>6.73</v>
      </c>
    </row>
    <row r="3685" spans="1:2" x14ac:dyDescent="0.35">
      <c r="A3685" t="s">
        <v>2092</v>
      </c>
      <c r="B3685" s="361">
        <v>6.73</v>
      </c>
    </row>
    <row r="3686" spans="1:2" x14ac:dyDescent="0.35">
      <c r="A3686" t="s">
        <v>2092</v>
      </c>
      <c r="B3686" s="361">
        <v>6.73</v>
      </c>
    </row>
    <row r="3687" spans="1:2" x14ac:dyDescent="0.35">
      <c r="A3687" t="s">
        <v>2092</v>
      </c>
      <c r="B3687" s="361">
        <v>6.73</v>
      </c>
    </row>
    <row r="3688" spans="1:2" x14ac:dyDescent="0.35">
      <c r="A3688" t="s">
        <v>2092</v>
      </c>
      <c r="B3688" s="361">
        <v>6.73</v>
      </c>
    </row>
    <row r="3689" spans="1:2" x14ac:dyDescent="0.35">
      <c r="A3689" t="s">
        <v>2092</v>
      </c>
      <c r="B3689" s="361">
        <v>6.73</v>
      </c>
    </row>
    <row r="3690" spans="1:2" x14ac:dyDescent="0.35">
      <c r="A3690" t="s">
        <v>2092</v>
      </c>
      <c r="B3690" s="361">
        <v>6.73</v>
      </c>
    </row>
    <row r="3691" spans="1:2" x14ac:dyDescent="0.35">
      <c r="A3691" t="s">
        <v>2093</v>
      </c>
      <c r="B3691" s="361">
        <v>6.8</v>
      </c>
    </row>
    <row r="3692" spans="1:2" x14ac:dyDescent="0.35">
      <c r="A3692" t="s">
        <v>2093</v>
      </c>
      <c r="B3692" s="361">
        <v>6.8</v>
      </c>
    </row>
    <row r="3693" spans="1:2" x14ac:dyDescent="0.35">
      <c r="A3693" t="s">
        <v>2093</v>
      </c>
      <c r="B3693" s="361">
        <v>6.8</v>
      </c>
    </row>
    <row r="3694" spans="1:2" x14ac:dyDescent="0.35">
      <c r="A3694" t="s">
        <v>2093</v>
      </c>
      <c r="B3694" s="361">
        <v>6.8</v>
      </c>
    </row>
    <row r="3695" spans="1:2" x14ac:dyDescent="0.35">
      <c r="A3695" t="s">
        <v>2093</v>
      </c>
      <c r="B3695" s="361">
        <v>6.8</v>
      </c>
    </row>
    <row r="3696" spans="1:2" x14ac:dyDescent="0.35">
      <c r="A3696" t="s">
        <v>2093</v>
      </c>
      <c r="B3696" s="361">
        <v>6.8</v>
      </c>
    </row>
    <row r="3697" spans="1:2" x14ac:dyDescent="0.35">
      <c r="A3697" t="s">
        <v>2093</v>
      </c>
      <c r="B3697" s="361">
        <v>6.8</v>
      </c>
    </row>
    <row r="3698" spans="1:2" x14ac:dyDescent="0.35">
      <c r="A3698" t="s">
        <v>2094</v>
      </c>
      <c r="B3698" s="361">
        <v>8.59</v>
      </c>
    </row>
    <row r="3699" spans="1:2" x14ac:dyDescent="0.35">
      <c r="A3699" t="s">
        <v>2094</v>
      </c>
      <c r="B3699" s="361">
        <v>8.59</v>
      </c>
    </row>
    <row r="3700" spans="1:2" x14ac:dyDescent="0.35">
      <c r="A3700" t="s">
        <v>2094</v>
      </c>
      <c r="B3700" s="361">
        <v>8.59</v>
      </c>
    </row>
    <row r="3701" spans="1:2" x14ac:dyDescent="0.35">
      <c r="A3701" t="s">
        <v>2094</v>
      </c>
      <c r="B3701" s="361">
        <v>8.59</v>
      </c>
    </row>
    <row r="3702" spans="1:2" x14ac:dyDescent="0.35">
      <c r="A3702" t="s">
        <v>2094</v>
      </c>
      <c r="B3702" s="361">
        <v>8.59</v>
      </c>
    </row>
    <row r="3703" spans="1:2" x14ac:dyDescent="0.35">
      <c r="A3703" t="s">
        <v>2094</v>
      </c>
      <c r="B3703" s="361">
        <v>8.59</v>
      </c>
    </row>
    <row r="3704" spans="1:2" x14ac:dyDescent="0.35">
      <c r="A3704" t="s">
        <v>2095</v>
      </c>
      <c r="B3704" s="361">
        <v>8.59</v>
      </c>
    </row>
    <row r="3705" spans="1:2" x14ac:dyDescent="0.35">
      <c r="A3705" t="s">
        <v>2095</v>
      </c>
      <c r="B3705" s="361">
        <v>8.59</v>
      </c>
    </row>
    <row r="3706" spans="1:2" x14ac:dyDescent="0.35">
      <c r="A3706" t="s">
        <v>2095</v>
      </c>
      <c r="B3706" s="361">
        <v>8.59</v>
      </c>
    </row>
    <row r="3707" spans="1:2" x14ac:dyDescent="0.35">
      <c r="A3707" t="s">
        <v>2095</v>
      </c>
      <c r="B3707" s="361">
        <v>8.59</v>
      </c>
    </row>
    <row r="3708" spans="1:2" x14ac:dyDescent="0.35">
      <c r="A3708" t="s">
        <v>2095</v>
      </c>
      <c r="B3708" s="361">
        <v>8.59</v>
      </c>
    </row>
    <row r="3709" spans="1:2" x14ac:dyDescent="0.35">
      <c r="A3709" t="s">
        <v>2095</v>
      </c>
      <c r="B3709" s="361">
        <v>8.59</v>
      </c>
    </row>
    <row r="3710" spans="1:2" x14ac:dyDescent="0.35">
      <c r="A3710" t="s">
        <v>2095</v>
      </c>
      <c r="B3710" s="361">
        <v>8.59</v>
      </c>
    </row>
    <row r="3711" spans="1:2" x14ac:dyDescent="0.35">
      <c r="A3711" t="s">
        <v>2096</v>
      </c>
      <c r="B3711" s="361">
        <v>8.59</v>
      </c>
    </row>
    <row r="3712" spans="1:2" x14ac:dyDescent="0.35">
      <c r="A3712" t="s">
        <v>2096</v>
      </c>
      <c r="B3712" s="361">
        <v>8.59</v>
      </c>
    </row>
    <row r="3713" spans="1:2" x14ac:dyDescent="0.35">
      <c r="A3713" t="s">
        <v>2096</v>
      </c>
      <c r="B3713" s="361">
        <v>8.59</v>
      </c>
    </row>
    <row r="3714" spans="1:2" x14ac:dyDescent="0.35">
      <c r="A3714" t="s">
        <v>2096</v>
      </c>
      <c r="B3714" s="361">
        <v>8.59</v>
      </c>
    </row>
    <row r="3715" spans="1:2" x14ac:dyDescent="0.35">
      <c r="A3715" t="s">
        <v>2096</v>
      </c>
      <c r="B3715" s="361">
        <v>8.59</v>
      </c>
    </row>
    <row r="3716" spans="1:2" x14ac:dyDescent="0.35">
      <c r="A3716" t="s">
        <v>2096</v>
      </c>
      <c r="B3716" s="361">
        <v>8.59</v>
      </c>
    </row>
    <row r="3717" spans="1:2" x14ac:dyDescent="0.35">
      <c r="A3717" t="s">
        <v>2096</v>
      </c>
      <c r="B3717" s="361">
        <v>8.59</v>
      </c>
    </row>
    <row r="3718" spans="1:2" x14ac:dyDescent="0.35">
      <c r="A3718" t="s">
        <v>2097</v>
      </c>
      <c r="B3718" s="361">
        <v>8.59</v>
      </c>
    </row>
    <row r="3719" spans="1:2" x14ac:dyDescent="0.35">
      <c r="A3719" t="s">
        <v>2097</v>
      </c>
      <c r="B3719" s="361">
        <v>8.59</v>
      </c>
    </row>
    <row r="3720" spans="1:2" x14ac:dyDescent="0.35">
      <c r="A3720" t="s">
        <v>2097</v>
      </c>
      <c r="B3720" s="361">
        <v>8.59</v>
      </c>
    </row>
    <row r="3721" spans="1:2" x14ac:dyDescent="0.35">
      <c r="A3721" t="s">
        <v>2097</v>
      </c>
      <c r="B3721" s="361">
        <v>8.59</v>
      </c>
    </row>
    <row r="3722" spans="1:2" x14ac:dyDescent="0.35">
      <c r="A3722" t="s">
        <v>2097</v>
      </c>
      <c r="B3722" s="361">
        <v>8.59</v>
      </c>
    </row>
    <row r="3723" spans="1:2" x14ac:dyDescent="0.35">
      <c r="A3723" t="s">
        <v>2097</v>
      </c>
      <c r="B3723" s="361">
        <v>8.59</v>
      </c>
    </row>
    <row r="3724" spans="1:2" x14ac:dyDescent="0.35">
      <c r="A3724" t="s">
        <v>2097</v>
      </c>
      <c r="B3724" s="361">
        <v>8.59</v>
      </c>
    </row>
    <row r="3725" spans="1:2" x14ac:dyDescent="0.35">
      <c r="A3725" t="s">
        <v>2098</v>
      </c>
      <c r="B3725" s="361">
        <v>8.5</v>
      </c>
    </row>
    <row r="3726" spans="1:2" x14ac:dyDescent="0.35">
      <c r="A3726" t="s">
        <v>2098</v>
      </c>
      <c r="B3726" s="361">
        <v>8.5</v>
      </c>
    </row>
    <row r="3727" spans="1:2" x14ac:dyDescent="0.35">
      <c r="A3727" t="s">
        <v>2098</v>
      </c>
      <c r="B3727" s="361">
        <v>8.5</v>
      </c>
    </row>
    <row r="3728" spans="1:2" x14ac:dyDescent="0.35">
      <c r="A3728" t="s">
        <v>2098</v>
      </c>
      <c r="B3728" s="361">
        <v>8.5</v>
      </c>
    </row>
    <row r="3729" spans="1:2" x14ac:dyDescent="0.35">
      <c r="A3729" t="s">
        <v>2098</v>
      </c>
      <c r="B3729" s="361">
        <v>8.5</v>
      </c>
    </row>
    <row r="3730" spans="1:2" x14ac:dyDescent="0.35">
      <c r="A3730" t="s">
        <v>2098</v>
      </c>
      <c r="B3730" s="361">
        <v>8.5</v>
      </c>
    </row>
    <row r="3731" spans="1:2" x14ac:dyDescent="0.35">
      <c r="A3731" t="s">
        <v>2098</v>
      </c>
      <c r="B3731" s="361">
        <v>8.5</v>
      </c>
    </row>
    <row r="3732" spans="1:2" x14ac:dyDescent="0.35">
      <c r="A3732" t="s">
        <v>2099</v>
      </c>
      <c r="B3732" s="361">
        <v>2.1</v>
      </c>
    </row>
    <row r="3733" spans="1:2" x14ac:dyDescent="0.35">
      <c r="A3733" t="s">
        <v>2099</v>
      </c>
      <c r="B3733" s="361">
        <v>2.1</v>
      </c>
    </row>
    <row r="3734" spans="1:2" x14ac:dyDescent="0.35">
      <c r="A3734" t="s">
        <v>2099</v>
      </c>
      <c r="B3734" s="361">
        <v>2.1</v>
      </c>
    </row>
    <row r="3735" spans="1:2" x14ac:dyDescent="0.35">
      <c r="A3735" t="s">
        <v>2099</v>
      </c>
      <c r="B3735" s="361">
        <v>2.1</v>
      </c>
    </row>
    <row r="3736" spans="1:2" x14ac:dyDescent="0.35">
      <c r="A3736" t="s">
        <v>2099</v>
      </c>
      <c r="B3736" s="361">
        <v>2.1</v>
      </c>
    </row>
    <row r="3737" spans="1:2" x14ac:dyDescent="0.35">
      <c r="A3737" t="s">
        <v>2099</v>
      </c>
      <c r="B3737" s="361">
        <v>2.1</v>
      </c>
    </row>
    <row r="3738" spans="1:2" x14ac:dyDescent="0.35">
      <c r="A3738" t="s">
        <v>2099</v>
      </c>
      <c r="B3738" s="361">
        <v>2.1</v>
      </c>
    </row>
    <row r="3739" spans="1:2" x14ac:dyDescent="0.35">
      <c r="A3739" t="s">
        <v>2100</v>
      </c>
      <c r="B3739" s="361">
        <v>24.44</v>
      </c>
    </row>
    <row r="3740" spans="1:2" x14ac:dyDescent="0.35">
      <c r="A3740" t="s">
        <v>2100</v>
      </c>
      <c r="B3740" s="361">
        <v>24.44</v>
      </c>
    </row>
    <row r="3741" spans="1:2" x14ac:dyDescent="0.35">
      <c r="A3741" t="s">
        <v>2100</v>
      </c>
      <c r="B3741" s="361">
        <v>24.44</v>
      </c>
    </row>
    <row r="3742" spans="1:2" x14ac:dyDescent="0.35">
      <c r="A3742" t="s">
        <v>2100</v>
      </c>
      <c r="B3742" s="361">
        <v>24.44</v>
      </c>
    </row>
    <row r="3743" spans="1:2" x14ac:dyDescent="0.35">
      <c r="A3743" t="s">
        <v>2100</v>
      </c>
      <c r="B3743" s="361">
        <v>24.44</v>
      </c>
    </row>
    <row r="3744" spans="1:2" x14ac:dyDescent="0.35">
      <c r="A3744" t="s">
        <v>2100</v>
      </c>
      <c r="B3744" s="361">
        <v>24.44</v>
      </c>
    </row>
    <row r="3745" spans="1:2" x14ac:dyDescent="0.35">
      <c r="A3745" t="s">
        <v>2100</v>
      </c>
      <c r="B3745" s="361">
        <v>24.44</v>
      </c>
    </row>
    <row r="3746" spans="1:2" x14ac:dyDescent="0.35">
      <c r="A3746" t="s">
        <v>2101</v>
      </c>
      <c r="B3746" s="361">
        <v>24.44</v>
      </c>
    </row>
    <row r="3747" spans="1:2" x14ac:dyDescent="0.35">
      <c r="A3747" t="s">
        <v>2101</v>
      </c>
      <c r="B3747" s="361">
        <v>24.44</v>
      </c>
    </row>
    <row r="3748" spans="1:2" x14ac:dyDescent="0.35">
      <c r="A3748" t="s">
        <v>2101</v>
      </c>
      <c r="B3748" s="361">
        <v>24.44</v>
      </c>
    </row>
    <row r="3749" spans="1:2" x14ac:dyDescent="0.35">
      <c r="A3749" t="s">
        <v>2101</v>
      </c>
      <c r="B3749" s="361">
        <v>24.44</v>
      </c>
    </row>
    <row r="3750" spans="1:2" x14ac:dyDescent="0.35">
      <c r="A3750" t="s">
        <v>2101</v>
      </c>
      <c r="B3750" s="361">
        <v>24.44</v>
      </c>
    </row>
    <row r="3751" spans="1:2" x14ac:dyDescent="0.35">
      <c r="A3751" t="s">
        <v>2101</v>
      </c>
      <c r="B3751" s="361">
        <v>24.44</v>
      </c>
    </row>
    <row r="3752" spans="1:2" x14ac:dyDescent="0.35">
      <c r="A3752" t="s">
        <v>2101</v>
      </c>
      <c r="B3752" s="361">
        <v>24.44</v>
      </c>
    </row>
    <row r="3753" spans="1:2" x14ac:dyDescent="0.35">
      <c r="A3753" t="s">
        <v>2102</v>
      </c>
      <c r="B3753" s="361">
        <v>24.44</v>
      </c>
    </row>
    <row r="3754" spans="1:2" x14ac:dyDescent="0.35">
      <c r="A3754" t="s">
        <v>2102</v>
      </c>
      <c r="B3754" s="361">
        <v>24.44</v>
      </c>
    </row>
    <row r="3755" spans="1:2" x14ac:dyDescent="0.35">
      <c r="A3755" t="s">
        <v>2102</v>
      </c>
      <c r="B3755" s="361">
        <v>24.44</v>
      </c>
    </row>
    <row r="3756" spans="1:2" x14ac:dyDescent="0.35">
      <c r="A3756" t="s">
        <v>2102</v>
      </c>
      <c r="B3756" s="361">
        <v>24.44</v>
      </c>
    </row>
    <row r="3757" spans="1:2" x14ac:dyDescent="0.35">
      <c r="A3757" t="s">
        <v>2102</v>
      </c>
      <c r="B3757" s="361">
        <v>24.44</v>
      </c>
    </row>
    <row r="3758" spans="1:2" x14ac:dyDescent="0.35">
      <c r="A3758" t="s">
        <v>2102</v>
      </c>
      <c r="B3758" s="361">
        <v>24.44</v>
      </c>
    </row>
    <row r="3759" spans="1:2" x14ac:dyDescent="0.35">
      <c r="A3759" t="s">
        <v>2102</v>
      </c>
      <c r="B3759" s="361">
        <v>24.44</v>
      </c>
    </row>
    <row r="3760" spans="1:2" x14ac:dyDescent="0.35">
      <c r="A3760" t="s">
        <v>2103</v>
      </c>
      <c r="B3760" s="361">
        <v>24.44</v>
      </c>
    </row>
    <row r="3761" spans="1:2" x14ac:dyDescent="0.35">
      <c r="A3761" t="s">
        <v>2103</v>
      </c>
      <c r="B3761" s="361">
        <v>24.44</v>
      </c>
    </row>
    <row r="3762" spans="1:2" x14ac:dyDescent="0.35">
      <c r="A3762" t="s">
        <v>2103</v>
      </c>
      <c r="B3762" s="361">
        <v>24.44</v>
      </c>
    </row>
    <row r="3763" spans="1:2" x14ac:dyDescent="0.35">
      <c r="A3763" t="s">
        <v>2103</v>
      </c>
      <c r="B3763" s="361">
        <v>24.44</v>
      </c>
    </row>
    <row r="3764" spans="1:2" x14ac:dyDescent="0.35">
      <c r="A3764" t="s">
        <v>2103</v>
      </c>
      <c r="B3764" s="361">
        <v>24.44</v>
      </c>
    </row>
    <row r="3765" spans="1:2" x14ac:dyDescent="0.35">
      <c r="A3765" t="s">
        <v>2103</v>
      </c>
      <c r="B3765" s="361">
        <v>24.44</v>
      </c>
    </row>
    <row r="3766" spans="1:2" x14ac:dyDescent="0.35">
      <c r="A3766" t="s">
        <v>2103</v>
      </c>
      <c r="B3766" s="361">
        <v>24.44</v>
      </c>
    </row>
    <row r="3767" spans="1:2" x14ac:dyDescent="0.35">
      <c r="A3767" t="s">
        <v>2104</v>
      </c>
      <c r="B3767" s="361">
        <v>23.25</v>
      </c>
    </row>
    <row r="3768" spans="1:2" x14ac:dyDescent="0.35">
      <c r="A3768" t="s">
        <v>2104</v>
      </c>
      <c r="B3768" s="361">
        <v>23.25</v>
      </c>
    </row>
    <row r="3769" spans="1:2" x14ac:dyDescent="0.35">
      <c r="A3769" t="s">
        <v>2104</v>
      </c>
      <c r="B3769" s="361">
        <v>23.25</v>
      </c>
    </row>
    <row r="3770" spans="1:2" x14ac:dyDescent="0.35">
      <c r="A3770" t="s">
        <v>2104</v>
      </c>
      <c r="B3770" s="361">
        <v>23.25</v>
      </c>
    </row>
    <row r="3771" spans="1:2" x14ac:dyDescent="0.35">
      <c r="A3771" t="s">
        <v>2104</v>
      </c>
      <c r="B3771" s="361">
        <v>23.25</v>
      </c>
    </row>
    <row r="3772" spans="1:2" x14ac:dyDescent="0.35">
      <c r="A3772" t="s">
        <v>2104</v>
      </c>
      <c r="B3772" s="361">
        <v>23.25</v>
      </c>
    </row>
    <row r="3773" spans="1:2" x14ac:dyDescent="0.35">
      <c r="A3773" t="s">
        <v>2104</v>
      </c>
      <c r="B3773" s="361">
        <v>23.25</v>
      </c>
    </row>
    <row r="3774" spans="1:2" x14ac:dyDescent="0.35">
      <c r="A3774" t="s">
        <v>2106</v>
      </c>
      <c r="B3774" s="361">
        <v>75.72</v>
      </c>
    </row>
    <row r="3775" spans="1:2" x14ac:dyDescent="0.35">
      <c r="A3775" t="s">
        <v>2106</v>
      </c>
      <c r="B3775" s="361">
        <v>75.72</v>
      </c>
    </row>
    <row r="3776" spans="1:2" x14ac:dyDescent="0.35">
      <c r="A3776" t="s">
        <v>2106</v>
      </c>
      <c r="B3776" s="361">
        <v>75.72</v>
      </c>
    </row>
    <row r="3777" spans="1:2" x14ac:dyDescent="0.35">
      <c r="A3777" t="s">
        <v>2106</v>
      </c>
      <c r="B3777" s="361">
        <v>75.72</v>
      </c>
    </row>
    <row r="3778" spans="1:2" x14ac:dyDescent="0.35">
      <c r="A3778" t="s">
        <v>2106</v>
      </c>
      <c r="B3778" s="361">
        <v>75.72</v>
      </c>
    </row>
    <row r="3779" spans="1:2" x14ac:dyDescent="0.35">
      <c r="A3779" t="s">
        <v>2106</v>
      </c>
      <c r="B3779" s="361">
        <v>75.72</v>
      </c>
    </row>
    <row r="3780" spans="1:2" x14ac:dyDescent="0.35">
      <c r="A3780" t="s">
        <v>2106</v>
      </c>
      <c r="B3780" s="361">
        <v>75.72</v>
      </c>
    </row>
    <row r="3781" spans="1:2" x14ac:dyDescent="0.35">
      <c r="A3781" t="s">
        <v>2107</v>
      </c>
      <c r="B3781" s="361">
        <v>74.72</v>
      </c>
    </row>
    <row r="3782" spans="1:2" x14ac:dyDescent="0.35">
      <c r="A3782" t="s">
        <v>2107</v>
      </c>
      <c r="B3782" s="361">
        <v>74.72</v>
      </c>
    </row>
    <row r="3783" spans="1:2" x14ac:dyDescent="0.35">
      <c r="A3783" t="s">
        <v>2107</v>
      </c>
      <c r="B3783" s="361">
        <v>74.72</v>
      </c>
    </row>
    <row r="3784" spans="1:2" x14ac:dyDescent="0.35">
      <c r="A3784" t="s">
        <v>2107</v>
      </c>
      <c r="B3784" s="361">
        <v>74.72</v>
      </c>
    </row>
    <row r="3785" spans="1:2" x14ac:dyDescent="0.35">
      <c r="A3785" t="s">
        <v>2107</v>
      </c>
      <c r="B3785" s="361">
        <v>74.72</v>
      </c>
    </row>
    <row r="3786" spans="1:2" x14ac:dyDescent="0.35">
      <c r="A3786" t="s">
        <v>2107</v>
      </c>
      <c r="B3786" s="361">
        <v>74.72</v>
      </c>
    </row>
    <row r="3787" spans="1:2" x14ac:dyDescent="0.35">
      <c r="A3787" t="s">
        <v>2107</v>
      </c>
      <c r="B3787" s="361">
        <v>74.72</v>
      </c>
    </row>
    <row r="3788" spans="1:2" x14ac:dyDescent="0.35">
      <c r="A3788" t="s">
        <v>2108</v>
      </c>
      <c r="B3788" s="361">
        <v>76</v>
      </c>
    </row>
    <row r="3789" spans="1:2" x14ac:dyDescent="0.35">
      <c r="A3789" t="s">
        <v>2108</v>
      </c>
      <c r="B3789" s="361">
        <v>76</v>
      </c>
    </row>
    <row r="3790" spans="1:2" x14ac:dyDescent="0.35">
      <c r="A3790" t="s">
        <v>2108</v>
      </c>
      <c r="B3790" s="361">
        <v>76</v>
      </c>
    </row>
    <row r="3791" spans="1:2" x14ac:dyDescent="0.35">
      <c r="A3791" t="s">
        <v>2108</v>
      </c>
      <c r="B3791" s="361">
        <v>76</v>
      </c>
    </row>
    <row r="3792" spans="1:2" x14ac:dyDescent="0.35">
      <c r="A3792" t="s">
        <v>2108</v>
      </c>
      <c r="B3792" s="361">
        <v>76</v>
      </c>
    </row>
    <row r="3793" spans="1:2" x14ac:dyDescent="0.35">
      <c r="A3793" t="s">
        <v>2108</v>
      </c>
      <c r="B3793" s="361">
        <v>76</v>
      </c>
    </row>
    <row r="3794" spans="1:2" x14ac:dyDescent="0.35">
      <c r="A3794" t="s">
        <v>2108</v>
      </c>
      <c r="B3794" s="361">
        <v>76</v>
      </c>
    </row>
    <row r="3795" spans="1:2" x14ac:dyDescent="0.35">
      <c r="A3795" t="s">
        <v>2109</v>
      </c>
      <c r="B3795" s="361">
        <v>67.3</v>
      </c>
    </row>
    <row r="3796" spans="1:2" x14ac:dyDescent="0.35">
      <c r="A3796" t="s">
        <v>2109</v>
      </c>
      <c r="B3796" s="361">
        <v>67.3</v>
      </c>
    </row>
    <row r="3797" spans="1:2" x14ac:dyDescent="0.35">
      <c r="A3797" t="s">
        <v>2109</v>
      </c>
      <c r="B3797" s="361">
        <v>67.3</v>
      </c>
    </row>
    <row r="3798" spans="1:2" x14ac:dyDescent="0.35">
      <c r="A3798" t="s">
        <v>2109</v>
      </c>
      <c r="B3798" s="361">
        <v>67.3</v>
      </c>
    </row>
    <row r="3799" spans="1:2" x14ac:dyDescent="0.35">
      <c r="A3799" t="s">
        <v>2109</v>
      </c>
      <c r="B3799" s="361">
        <v>67.3</v>
      </c>
    </row>
    <row r="3800" spans="1:2" x14ac:dyDescent="0.35">
      <c r="A3800" t="s">
        <v>2109</v>
      </c>
      <c r="B3800" s="361">
        <v>67.3</v>
      </c>
    </row>
    <row r="3801" spans="1:2" x14ac:dyDescent="0.35">
      <c r="A3801" t="s">
        <v>2109</v>
      </c>
      <c r="B3801" s="361">
        <v>67.3</v>
      </c>
    </row>
    <row r="3802" spans="1:2" x14ac:dyDescent="0.35">
      <c r="A3802" t="s">
        <v>2110</v>
      </c>
      <c r="B3802" s="361">
        <v>43.46</v>
      </c>
    </row>
    <row r="3803" spans="1:2" x14ac:dyDescent="0.35">
      <c r="A3803" t="s">
        <v>2110</v>
      </c>
      <c r="B3803" s="361">
        <v>43.46</v>
      </c>
    </row>
    <row r="3804" spans="1:2" x14ac:dyDescent="0.35">
      <c r="A3804" t="s">
        <v>2110</v>
      </c>
      <c r="B3804" s="361">
        <v>43.46</v>
      </c>
    </row>
    <row r="3805" spans="1:2" x14ac:dyDescent="0.35">
      <c r="A3805" t="s">
        <v>2110</v>
      </c>
      <c r="B3805" s="361">
        <v>43.46</v>
      </c>
    </row>
    <row r="3806" spans="1:2" x14ac:dyDescent="0.35">
      <c r="A3806" t="s">
        <v>2110</v>
      </c>
      <c r="B3806" s="361">
        <v>43.46</v>
      </c>
    </row>
    <row r="3807" spans="1:2" x14ac:dyDescent="0.35">
      <c r="A3807" t="s">
        <v>2110</v>
      </c>
      <c r="B3807" s="361">
        <v>43.46</v>
      </c>
    </row>
    <row r="3808" spans="1:2" x14ac:dyDescent="0.35">
      <c r="A3808" t="s">
        <v>2110</v>
      </c>
      <c r="B3808" s="361">
        <v>43.46</v>
      </c>
    </row>
    <row r="3809" spans="1:2" x14ac:dyDescent="0.35">
      <c r="A3809" t="s">
        <v>2111</v>
      </c>
      <c r="B3809" s="361">
        <v>43.46</v>
      </c>
    </row>
    <row r="3810" spans="1:2" x14ac:dyDescent="0.35">
      <c r="A3810" t="s">
        <v>2111</v>
      </c>
      <c r="B3810" s="361">
        <v>43.46</v>
      </c>
    </row>
    <row r="3811" spans="1:2" x14ac:dyDescent="0.35">
      <c r="A3811" t="s">
        <v>2111</v>
      </c>
      <c r="B3811" s="361">
        <v>43.46</v>
      </c>
    </row>
    <row r="3812" spans="1:2" x14ac:dyDescent="0.35">
      <c r="A3812" t="s">
        <v>2111</v>
      </c>
      <c r="B3812" s="361">
        <v>43.46</v>
      </c>
    </row>
    <row r="3813" spans="1:2" x14ac:dyDescent="0.35">
      <c r="A3813" t="s">
        <v>2111</v>
      </c>
      <c r="B3813" s="361">
        <v>43.46</v>
      </c>
    </row>
    <row r="3814" spans="1:2" x14ac:dyDescent="0.35">
      <c r="A3814" t="s">
        <v>2111</v>
      </c>
      <c r="B3814" s="361">
        <v>43.46</v>
      </c>
    </row>
    <row r="3815" spans="1:2" x14ac:dyDescent="0.35">
      <c r="A3815" t="s">
        <v>2111</v>
      </c>
      <c r="B3815" s="361">
        <v>43.46</v>
      </c>
    </row>
    <row r="3816" spans="1:2" x14ac:dyDescent="0.35">
      <c r="A3816" t="s">
        <v>2112</v>
      </c>
      <c r="B3816" s="361">
        <v>43.46</v>
      </c>
    </row>
    <row r="3817" spans="1:2" x14ac:dyDescent="0.35">
      <c r="A3817" t="s">
        <v>2112</v>
      </c>
      <c r="B3817" s="361">
        <v>43.46</v>
      </c>
    </row>
    <row r="3818" spans="1:2" x14ac:dyDescent="0.35">
      <c r="A3818" t="s">
        <v>2112</v>
      </c>
      <c r="B3818" s="361">
        <v>43.46</v>
      </c>
    </row>
    <row r="3819" spans="1:2" x14ac:dyDescent="0.35">
      <c r="A3819" t="s">
        <v>2112</v>
      </c>
      <c r="B3819" s="361">
        <v>43.46</v>
      </c>
    </row>
    <row r="3820" spans="1:2" x14ac:dyDescent="0.35">
      <c r="A3820" t="s">
        <v>2112</v>
      </c>
      <c r="B3820" s="361">
        <v>43.46</v>
      </c>
    </row>
    <row r="3821" spans="1:2" x14ac:dyDescent="0.35">
      <c r="A3821" t="s">
        <v>2112</v>
      </c>
      <c r="B3821" s="361">
        <v>43.46</v>
      </c>
    </row>
    <row r="3822" spans="1:2" x14ac:dyDescent="0.35">
      <c r="A3822" t="s">
        <v>2112</v>
      </c>
      <c r="B3822" s="361">
        <v>43.46</v>
      </c>
    </row>
    <row r="3823" spans="1:2" x14ac:dyDescent="0.35">
      <c r="A3823" t="s">
        <v>2113</v>
      </c>
      <c r="B3823" s="361">
        <v>43.46</v>
      </c>
    </row>
    <row r="3824" spans="1:2" x14ac:dyDescent="0.35">
      <c r="A3824" t="s">
        <v>2113</v>
      </c>
      <c r="B3824" s="361">
        <v>43.46</v>
      </c>
    </row>
    <row r="3825" spans="1:2" x14ac:dyDescent="0.35">
      <c r="A3825" t="s">
        <v>2113</v>
      </c>
      <c r="B3825" s="361">
        <v>43.46</v>
      </c>
    </row>
    <row r="3826" spans="1:2" x14ac:dyDescent="0.35">
      <c r="A3826" t="s">
        <v>2113</v>
      </c>
      <c r="B3826" s="361">
        <v>43.46</v>
      </c>
    </row>
    <row r="3827" spans="1:2" x14ac:dyDescent="0.35">
      <c r="A3827" t="s">
        <v>2113</v>
      </c>
      <c r="B3827" s="361">
        <v>43.46</v>
      </c>
    </row>
    <row r="3828" spans="1:2" x14ac:dyDescent="0.35">
      <c r="A3828" t="s">
        <v>2113</v>
      </c>
      <c r="B3828" s="361">
        <v>43.46</v>
      </c>
    </row>
    <row r="3829" spans="1:2" x14ac:dyDescent="0.35">
      <c r="A3829" t="s">
        <v>2114</v>
      </c>
      <c r="B3829" s="361">
        <v>40.799999999999997</v>
      </c>
    </row>
    <row r="3830" spans="1:2" x14ac:dyDescent="0.35">
      <c r="A3830" t="s">
        <v>2114</v>
      </c>
      <c r="B3830" s="361">
        <v>40.799999999999997</v>
      </c>
    </row>
    <row r="3831" spans="1:2" x14ac:dyDescent="0.35">
      <c r="A3831" t="s">
        <v>2114</v>
      </c>
      <c r="B3831" s="361">
        <v>40.799999999999997</v>
      </c>
    </row>
    <row r="3832" spans="1:2" x14ac:dyDescent="0.35">
      <c r="A3832" t="s">
        <v>2114</v>
      </c>
      <c r="B3832" s="361">
        <v>40.799999999999997</v>
      </c>
    </row>
    <row r="3833" spans="1:2" x14ac:dyDescent="0.35">
      <c r="A3833" t="s">
        <v>2114</v>
      </c>
      <c r="B3833" s="361">
        <v>40.799999999999997</v>
      </c>
    </row>
    <row r="3834" spans="1:2" x14ac:dyDescent="0.35">
      <c r="A3834" t="s">
        <v>2114</v>
      </c>
      <c r="B3834" s="361">
        <v>40.799999999999997</v>
      </c>
    </row>
    <row r="3835" spans="1:2" x14ac:dyDescent="0.35">
      <c r="A3835" t="s">
        <v>2114</v>
      </c>
      <c r="B3835" s="361">
        <v>40.799999999999997</v>
      </c>
    </row>
    <row r="3836" spans="1:2" x14ac:dyDescent="0.35">
      <c r="A3836" t="s">
        <v>2115</v>
      </c>
      <c r="B3836" s="361">
        <v>70.430000000000007</v>
      </c>
    </row>
    <row r="3837" spans="1:2" x14ac:dyDescent="0.35">
      <c r="A3837" t="s">
        <v>2115</v>
      </c>
      <c r="B3837" s="361">
        <v>70.430000000000007</v>
      </c>
    </row>
    <row r="3838" spans="1:2" x14ac:dyDescent="0.35">
      <c r="A3838" t="s">
        <v>2115</v>
      </c>
      <c r="B3838" s="361">
        <v>70.430000000000007</v>
      </c>
    </row>
    <row r="3839" spans="1:2" x14ac:dyDescent="0.35">
      <c r="A3839" t="s">
        <v>2115</v>
      </c>
      <c r="B3839" s="361">
        <v>70.430000000000007</v>
      </c>
    </row>
    <row r="3840" spans="1:2" x14ac:dyDescent="0.35">
      <c r="A3840" t="s">
        <v>2115</v>
      </c>
      <c r="B3840" s="361">
        <v>70.430000000000007</v>
      </c>
    </row>
    <row r="3841" spans="1:2" x14ac:dyDescent="0.35">
      <c r="A3841" t="s">
        <v>2115</v>
      </c>
      <c r="B3841" s="361">
        <v>70.430000000000007</v>
      </c>
    </row>
    <row r="3842" spans="1:2" x14ac:dyDescent="0.35">
      <c r="A3842" t="s">
        <v>2115</v>
      </c>
      <c r="B3842" s="361">
        <v>70.430000000000007</v>
      </c>
    </row>
    <row r="3843" spans="1:2" x14ac:dyDescent="0.35">
      <c r="A3843" t="s">
        <v>2116</v>
      </c>
      <c r="B3843" s="361">
        <v>69.650000000000006</v>
      </c>
    </row>
    <row r="3844" spans="1:2" x14ac:dyDescent="0.35">
      <c r="A3844" t="s">
        <v>2116</v>
      </c>
      <c r="B3844" s="361">
        <v>69.650000000000006</v>
      </c>
    </row>
    <row r="3845" spans="1:2" x14ac:dyDescent="0.35">
      <c r="A3845" t="s">
        <v>2116</v>
      </c>
      <c r="B3845" s="361">
        <v>69.650000000000006</v>
      </c>
    </row>
    <row r="3846" spans="1:2" x14ac:dyDescent="0.35">
      <c r="A3846" t="s">
        <v>2116</v>
      </c>
      <c r="B3846" s="361">
        <v>69.650000000000006</v>
      </c>
    </row>
    <row r="3847" spans="1:2" x14ac:dyDescent="0.35">
      <c r="A3847" t="s">
        <v>2116</v>
      </c>
      <c r="B3847" s="361">
        <v>69.650000000000006</v>
      </c>
    </row>
    <row r="3848" spans="1:2" x14ac:dyDescent="0.35">
      <c r="A3848" t="s">
        <v>2116</v>
      </c>
      <c r="B3848" s="361">
        <v>69.650000000000006</v>
      </c>
    </row>
    <row r="3849" spans="1:2" x14ac:dyDescent="0.35">
      <c r="A3849" t="s">
        <v>2116</v>
      </c>
      <c r="B3849" s="361">
        <v>69.650000000000006</v>
      </c>
    </row>
    <row r="3850" spans="1:2" x14ac:dyDescent="0.35">
      <c r="A3850" t="s">
        <v>2117</v>
      </c>
      <c r="B3850" s="361">
        <v>70.58</v>
      </c>
    </row>
    <row r="3851" spans="1:2" x14ac:dyDescent="0.35">
      <c r="A3851" t="s">
        <v>2117</v>
      </c>
      <c r="B3851" s="361">
        <v>70.58</v>
      </c>
    </row>
    <row r="3852" spans="1:2" x14ac:dyDescent="0.35">
      <c r="A3852" t="s">
        <v>2117</v>
      </c>
      <c r="B3852" s="361">
        <v>70.58</v>
      </c>
    </row>
    <row r="3853" spans="1:2" x14ac:dyDescent="0.35">
      <c r="A3853" t="s">
        <v>2117</v>
      </c>
      <c r="B3853" s="361">
        <v>70.58</v>
      </c>
    </row>
    <row r="3854" spans="1:2" x14ac:dyDescent="0.35">
      <c r="A3854" t="s">
        <v>2117</v>
      </c>
      <c r="B3854" s="361">
        <v>70.58</v>
      </c>
    </row>
    <row r="3855" spans="1:2" x14ac:dyDescent="0.35">
      <c r="A3855" t="s">
        <v>2117</v>
      </c>
      <c r="B3855" s="361">
        <v>70.58</v>
      </c>
    </row>
    <row r="3856" spans="1:2" x14ac:dyDescent="0.35">
      <c r="A3856" t="s">
        <v>2117</v>
      </c>
      <c r="B3856" s="361">
        <v>70.58</v>
      </c>
    </row>
    <row r="3857" spans="1:2" x14ac:dyDescent="0.35">
      <c r="A3857" t="s">
        <v>2118</v>
      </c>
      <c r="B3857" s="361">
        <v>64.47</v>
      </c>
    </row>
    <row r="3858" spans="1:2" x14ac:dyDescent="0.35">
      <c r="A3858" t="s">
        <v>2118</v>
      </c>
      <c r="B3858" s="361">
        <v>64.47</v>
      </c>
    </row>
    <row r="3859" spans="1:2" x14ac:dyDescent="0.35">
      <c r="A3859" t="s">
        <v>2118</v>
      </c>
      <c r="B3859" s="361">
        <v>64.47</v>
      </c>
    </row>
    <row r="3860" spans="1:2" x14ac:dyDescent="0.35">
      <c r="A3860" t="s">
        <v>2118</v>
      </c>
      <c r="B3860" s="361">
        <v>64.47</v>
      </c>
    </row>
    <row r="3861" spans="1:2" x14ac:dyDescent="0.35">
      <c r="A3861" t="s">
        <v>2118</v>
      </c>
      <c r="B3861" s="361">
        <v>64.47</v>
      </c>
    </row>
    <row r="3862" spans="1:2" x14ac:dyDescent="0.35">
      <c r="A3862" t="s">
        <v>2118</v>
      </c>
      <c r="B3862" s="361">
        <v>64.47</v>
      </c>
    </row>
    <row r="3863" spans="1:2" x14ac:dyDescent="0.35">
      <c r="A3863" t="s">
        <v>2118</v>
      </c>
      <c r="B3863" s="361">
        <v>64.47</v>
      </c>
    </row>
    <row r="3864" spans="1:2" x14ac:dyDescent="0.35">
      <c r="A3864" t="s">
        <v>3203</v>
      </c>
      <c r="B3864" s="361">
        <v>70.430000000000007</v>
      </c>
    </row>
    <row r="3865" spans="1:2" x14ac:dyDescent="0.35">
      <c r="A3865" t="s">
        <v>3203</v>
      </c>
      <c r="B3865" s="361">
        <v>70.430000000000007</v>
      </c>
    </row>
    <row r="3866" spans="1:2" x14ac:dyDescent="0.35">
      <c r="A3866" t="s">
        <v>3203</v>
      </c>
      <c r="B3866" s="361">
        <v>70.430000000000007</v>
      </c>
    </row>
    <row r="3867" spans="1:2" x14ac:dyDescent="0.35">
      <c r="A3867" t="s">
        <v>3203</v>
      </c>
      <c r="B3867" s="361">
        <v>70.430000000000007</v>
      </c>
    </row>
    <row r="3868" spans="1:2" x14ac:dyDescent="0.35">
      <c r="A3868" t="s">
        <v>3203</v>
      </c>
      <c r="B3868" s="361">
        <v>70.430000000000007</v>
      </c>
    </row>
    <row r="3869" spans="1:2" x14ac:dyDescent="0.35">
      <c r="A3869" t="s">
        <v>3203</v>
      </c>
      <c r="B3869" s="361">
        <v>70.430000000000007</v>
      </c>
    </row>
    <row r="3870" spans="1:2" x14ac:dyDescent="0.35">
      <c r="A3870" t="s">
        <v>3203</v>
      </c>
      <c r="B3870" s="361">
        <v>70.430000000000007</v>
      </c>
    </row>
    <row r="3871" spans="1:2" x14ac:dyDescent="0.35">
      <c r="A3871" t="s">
        <v>2119</v>
      </c>
      <c r="B3871" s="361">
        <v>70.290000000000006</v>
      </c>
    </row>
    <row r="3872" spans="1:2" x14ac:dyDescent="0.35">
      <c r="A3872" t="s">
        <v>2119</v>
      </c>
      <c r="B3872" s="361">
        <v>70.290000000000006</v>
      </c>
    </row>
    <row r="3873" spans="1:2" x14ac:dyDescent="0.35">
      <c r="A3873" t="s">
        <v>2119</v>
      </c>
      <c r="B3873" s="361">
        <v>70.290000000000006</v>
      </c>
    </row>
    <row r="3874" spans="1:2" x14ac:dyDescent="0.35">
      <c r="A3874" t="s">
        <v>2119</v>
      </c>
      <c r="B3874" s="361">
        <v>70.290000000000006</v>
      </c>
    </row>
    <row r="3875" spans="1:2" x14ac:dyDescent="0.35">
      <c r="A3875" t="s">
        <v>2119</v>
      </c>
      <c r="B3875" s="361">
        <v>70.290000000000006</v>
      </c>
    </row>
    <row r="3876" spans="1:2" x14ac:dyDescent="0.35">
      <c r="A3876" t="s">
        <v>2119</v>
      </c>
      <c r="B3876" s="361">
        <v>70.290000000000006</v>
      </c>
    </row>
    <row r="3877" spans="1:2" x14ac:dyDescent="0.35">
      <c r="A3877" t="s">
        <v>2119</v>
      </c>
      <c r="B3877" s="361">
        <v>70.290000000000006</v>
      </c>
    </row>
    <row r="3878" spans="1:2" x14ac:dyDescent="0.35">
      <c r="A3878" t="s">
        <v>2121</v>
      </c>
      <c r="B3878" s="361">
        <v>70.58</v>
      </c>
    </row>
    <row r="3879" spans="1:2" x14ac:dyDescent="0.35">
      <c r="A3879" t="s">
        <v>2121</v>
      </c>
      <c r="B3879" s="361">
        <v>70.58</v>
      </c>
    </row>
    <row r="3880" spans="1:2" x14ac:dyDescent="0.35">
      <c r="A3880" t="s">
        <v>2121</v>
      </c>
      <c r="B3880" s="361">
        <v>70.58</v>
      </c>
    </row>
    <row r="3881" spans="1:2" x14ac:dyDescent="0.35">
      <c r="A3881" t="s">
        <v>2121</v>
      </c>
      <c r="B3881" s="361">
        <v>70.58</v>
      </c>
    </row>
    <row r="3882" spans="1:2" x14ac:dyDescent="0.35">
      <c r="A3882" t="s">
        <v>2121</v>
      </c>
      <c r="B3882" s="361">
        <v>70.58</v>
      </c>
    </row>
    <row r="3883" spans="1:2" x14ac:dyDescent="0.35">
      <c r="A3883" t="s">
        <v>2121</v>
      </c>
      <c r="B3883" s="361">
        <v>70.58</v>
      </c>
    </row>
    <row r="3884" spans="1:2" x14ac:dyDescent="0.35">
      <c r="A3884" t="s">
        <v>2121</v>
      </c>
      <c r="B3884" s="361">
        <v>70.58</v>
      </c>
    </row>
    <row r="3885" spans="1:2" x14ac:dyDescent="0.35">
      <c r="A3885" t="s">
        <v>2122</v>
      </c>
      <c r="B3885" s="361">
        <v>64.47</v>
      </c>
    </row>
    <row r="3886" spans="1:2" x14ac:dyDescent="0.35">
      <c r="A3886" t="s">
        <v>2122</v>
      </c>
      <c r="B3886" s="361">
        <v>64.47</v>
      </c>
    </row>
    <row r="3887" spans="1:2" x14ac:dyDescent="0.35">
      <c r="A3887" t="s">
        <v>2122</v>
      </c>
      <c r="B3887" s="361">
        <v>64.47</v>
      </c>
    </row>
    <row r="3888" spans="1:2" x14ac:dyDescent="0.35">
      <c r="A3888" t="s">
        <v>2122</v>
      </c>
      <c r="B3888" s="361">
        <v>64.47</v>
      </c>
    </row>
    <row r="3889" spans="1:2" x14ac:dyDescent="0.35">
      <c r="A3889" t="s">
        <v>2122</v>
      </c>
      <c r="B3889" s="361">
        <v>64.47</v>
      </c>
    </row>
    <row r="3890" spans="1:2" x14ac:dyDescent="0.35">
      <c r="A3890" t="s">
        <v>2122</v>
      </c>
      <c r="B3890" s="361">
        <v>64.47</v>
      </c>
    </row>
    <row r="3891" spans="1:2" x14ac:dyDescent="0.35">
      <c r="A3891" t="s">
        <v>2122</v>
      </c>
      <c r="B3891" s="361">
        <v>64.47</v>
      </c>
    </row>
    <row r="3892" spans="1:2" x14ac:dyDescent="0.35">
      <c r="A3892" t="s">
        <v>2123</v>
      </c>
      <c r="B3892" s="361">
        <v>25.49</v>
      </c>
    </row>
    <row r="3893" spans="1:2" x14ac:dyDescent="0.35">
      <c r="A3893" t="s">
        <v>2123</v>
      </c>
      <c r="B3893" s="361">
        <v>25.49</v>
      </c>
    </row>
    <row r="3894" spans="1:2" x14ac:dyDescent="0.35">
      <c r="A3894" t="s">
        <v>2123</v>
      </c>
      <c r="B3894" s="361">
        <v>25.49</v>
      </c>
    </row>
    <row r="3895" spans="1:2" x14ac:dyDescent="0.35">
      <c r="A3895" t="s">
        <v>2123</v>
      </c>
      <c r="B3895" s="361">
        <v>25.49</v>
      </c>
    </row>
    <row r="3896" spans="1:2" x14ac:dyDescent="0.35">
      <c r="A3896" t="s">
        <v>2123</v>
      </c>
      <c r="B3896" s="361">
        <v>25.49</v>
      </c>
    </row>
    <row r="3897" spans="1:2" x14ac:dyDescent="0.35">
      <c r="A3897" t="s">
        <v>2123</v>
      </c>
      <c r="B3897" s="361">
        <v>25.49</v>
      </c>
    </row>
    <row r="3898" spans="1:2" x14ac:dyDescent="0.35">
      <c r="A3898" t="s">
        <v>2123</v>
      </c>
      <c r="B3898" s="361">
        <v>25.49</v>
      </c>
    </row>
    <row r="3899" spans="1:2" x14ac:dyDescent="0.35">
      <c r="A3899" t="s">
        <v>2124</v>
      </c>
      <c r="B3899" s="361">
        <v>25.49</v>
      </c>
    </row>
    <row r="3900" spans="1:2" x14ac:dyDescent="0.35">
      <c r="A3900" t="s">
        <v>2124</v>
      </c>
      <c r="B3900" s="361">
        <v>25.49</v>
      </c>
    </row>
    <row r="3901" spans="1:2" x14ac:dyDescent="0.35">
      <c r="A3901" t="s">
        <v>2124</v>
      </c>
      <c r="B3901" s="361">
        <v>25.49</v>
      </c>
    </row>
    <row r="3902" spans="1:2" x14ac:dyDescent="0.35">
      <c r="A3902" t="s">
        <v>2124</v>
      </c>
      <c r="B3902" s="361">
        <v>25.49</v>
      </c>
    </row>
    <row r="3903" spans="1:2" x14ac:dyDescent="0.35">
      <c r="A3903" t="s">
        <v>2124</v>
      </c>
      <c r="B3903" s="361">
        <v>25.49</v>
      </c>
    </row>
    <row r="3904" spans="1:2" x14ac:dyDescent="0.35">
      <c r="A3904" t="s">
        <v>2124</v>
      </c>
      <c r="B3904" s="361">
        <v>25.49</v>
      </c>
    </row>
    <row r="3905" spans="1:2" x14ac:dyDescent="0.35">
      <c r="A3905" t="s">
        <v>2124</v>
      </c>
      <c r="B3905" s="361">
        <v>25.49</v>
      </c>
    </row>
    <row r="3906" spans="1:2" x14ac:dyDescent="0.35">
      <c r="A3906" t="s">
        <v>2125</v>
      </c>
      <c r="B3906" s="361">
        <v>25.49</v>
      </c>
    </row>
    <row r="3907" spans="1:2" x14ac:dyDescent="0.35">
      <c r="A3907" t="s">
        <v>2125</v>
      </c>
      <c r="B3907" s="361">
        <v>25.49</v>
      </c>
    </row>
    <row r="3908" spans="1:2" x14ac:dyDescent="0.35">
      <c r="A3908" t="s">
        <v>2125</v>
      </c>
      <c r="B3908" s="361">
        <v>25.49</v>
      </c>
    </row>
    <row r="3909" spans="1:2" x14ac:dyDescent="0.35">
      <c r="A3909" t="s">
        <v>2125</v>
      </c>
      <c r="B3909" s="361">
        <v>25.49</v>
      </c>
    </row>
    <row r="3910" spans="1:2" x14ac:dyDescent="0.35">
      <c r="A3910" t="s">
        <v>2125</v>
      </c>
      <c r="B3910" s="361">
        <v>25.49</v>
      </c>
    </row>
    <row r="3911" spans="1:2" x14ac:dyDescent="0.35">
      <c r="A3911" t="s">
        <v>2125</v>
      </c>
      <c r="B3911" s="361">
        <v>25.49</v>
      </c>
    </row>
    <row r="3912" spans="1:2" x14ac:dyDescent="0.35">
      <c r="A3912" t="s">
        <v>2125</v>
      </c>
      <c r="B3912" s="361">
        <v>25.49</v>
      </c>
    </row>
    <row r="3913" spans="1:2" x14ac:dyDescent="0.35">
      <c r="A3913" t="s">
        <v>2126</v>
      </c>
      <c r="B3913" s="361">
        <v>24.02</v>
      </c>
    </row>
    <row r="3914" spans="1:2" x14ac:dyDescent="0.35">
      <c r="A3914" t="s">
        <v>2126</v>
      </c>
      <c r="B3914" s="361">
        <v>24.02</v>
      </c>
    </row>
    <row r="3915" spans="1:2" x14ac:dyDescent="0.35">
      <c r="A3915" t="s">
        <v>2126</v>
      </c>
      <c r="B3915" s="361">
        <v>24.02</v>
      </c>
    </row>
    <row r="3916" spans="1:2" x14ac:dyDescent="0.35">
      <c r="A3916" t="s">
        <v>2126</v>
      </c>
      <c r="B3916" s="361">
        <v>24.02</v>
      </c>
    </row>
    <row r="3917" spans="1:2" x14ac:dyDescent="0.35">
      <c r="A3917" t="s">
        <v>2126</v>
      </c>
      <c r="B3917" s="361">
        <v>24.02</v>
      </c>
    </row>
    <row r="3918" spans="1:2" x14ac:dyDescent="0.35">
      <c r="A3918" t="s">
        <v>2126</v>
      </c>
      <c r="B3918" s="361">
        <v>24.02</v>
      </c>
    </row>
    <row r="3919" spans="1:2" x14ac:dyDescent="0.35">
      <c r="A3919" t="s">
        <v>2126</v>
      </c>
      <c r="B3919" s="361">
        <v>24.02</v>
      </c>
    </row>
    <row r="3920" spans="1:2" x14ac:dyDescent="0.35">
      <c r="A3920" t="s">
        <v>2127</v>
      </c>
      <c r="B3920" s="361">
        <v>28.46</v>
      </c>
    </row>
    <row r="3921" spans="1:2" x14ac:dyDescent="0.35">
      <c r="A3921" t="s">
        <v>2127</v>
      </c>
      <c r="B3921" s="361">
        <v>28.46</v>
      </c>
    </row>
    <row r="3922" spans="1:2" x14ac:dyDescent="0.35">
      <c r="A3922" t="s">
        <v>2127</v>
      </c>
      <c r="B3922" s="361">
        <v>28.46</v>
      </c>
    </row>
    <row r="3923" spans="1:2" x14ac:dyDescent="0.35">
      <c r="A3923" t="s">
        <v>2127</v>
      </c>
      <c r="B3923" s="361">
        <v>28.46</v>
      </c>
    </row>
    <row r="3924" spans="1:2" x14ac:dyDescent="0.35">
      <c r="A3924" t="s">
        <v>2127</v>
      </c>
      <c r="B3924" s="361">
        <v>28.46</v>
      </c>
    </row>
    <row r="3925" spans="1:2" x14ac:dyDescent="0.35">
      <c r="A3925" t="s">
        <v>2127</v>
      </c>
      <c r="B3925" s="361">
        <v>28.46</v>
      </c>
    </row>
    <row r="3926" spans="1:2" x14ac:dyDescent="0.35">
      <c r="A3926" t="s">
        <v>2127</v>
      </c>
      <c r="B3926" s="361">
        <v>28.46</v>
      </c>
    </row>
    <row r="3927" spans="1:2" x14ac:dyDescent="0.35">
      <c r="A3927" t="s">
        <v>2128</v>
      </c>
      <c r="B3927" s="361">
        <v>28.46</v>
      </c>
    </row>
    <row r="3928" spans="1:2" x14ac:dyDescent="0.35">
      <c r="A3928" t="s">
        <v>2128</v>
      </c>
      <c r="B3928" s="361">
        <v>28.46</v>
      </c>
    </row>
    <row r="3929" spans="1:2" x14ac:dyDescent="0.35">
      <c r="A3929" t="s">
        <v>2128</v>
      </c>
      <c r="B3929" s="361">
        <v>28.46</v>
      </c>
    </row>
    <row r="3930" spans="1:2" x14ac:dyDescent="0.35">
      <c r="A3930" t="s">
        <v>2128</v>
      </c>
      <c r="B3930" s="361">
        <v>28.46</v>
      </c>
    </row>
    <row r="3931" spans="1:2" x14ac:dyDescent="0.35">
      <c r="A3931" t="s">
        <v>2128</v>
      </c>
      <c r="B3931" s="361">
        <v>28.46</v>
      </c>
    </row>
    <row r="3932" spans="1:2" x14ac:dyDescent="0.35">
      <c r="A3932" t="s">
        <v>2128</v>
      </c>
      <c r="B3932" s="361">
        <v>28.46</v>
      </c>
    </row>
    <row r="3933" spans="1:2" x14ac:dyDescent="0.35">
      <c r="A3933" t="s">
        <v>2128</v>
      </c>
      <c r="B3933" s="361">
        <v>28.46</v>
      </c>
    </row>
    <row r="3934" spans="1:2" x14ac:dyDescent="0.35">
      <c r="A3934" t="s">
        <v>2129</v>
      </c>
      <c r="B3934" s="361">
        <v>28.46</v>
      </c>
    </row>
    <row r="3935" spans="1:2" x14ac:dyDescent="0.35">
      <c r="A3935" t="s">
        <v>2129</v>
      </c>
      <c r="B3935" s="361">
        <v>28.46</v>
      </c>
    </row>
    <row r="3936" spans="1:2" x14ac:dyDescent="0.35">
      <c r="A3936" t="s">
        <v>2129</v>
      </c>
      <c r="B3936" s="361">
        <v>28.46</v>
      </c>
    </row>
    <row r="3937" spans="1:2" x14ac:dyDescent="0.35">
      <c r="A3937" t="s">
        <v>2129</v>
      </c>
      <c r="B3937" s="361">
        <v>28.46</v>
      </c>
    </row>
    <row r="3938" spans="1:2" x14ac:dyDescent="0.35">
      <c r="A3938" t="s">
        <v>2129</v>
      </c>
      <c r="B3938" s="361">
        <v>28.46</v>
      </c>
    </row>
    <row r="3939" spans="1:2" x14ac:dyDescent="0.35">
      <c r="A3939" t="s">
        <v>2129</v>
      </c>
      <c r="B3939" s="361">
        <v>28.46</v>
      </c>
    </row>
    <row r="3940" spans="1:2" x14ac:dyDescent="0.35">
      <c r="A3940" t="s">
        <v>2129</v>
      </c>
      <c r="B3940" s="361">
        <v>28.46</v>
      </c>
    </row>
    <row r="3941" spans="1:2" x14ac:dyDescent="0.35">
      <c r="A3941" t="s">
        <v>2130</v>
      </c>
      <c r="B3941" s="361">
        <v>26.51</v>
      </c>
    </row>
    <row r="3942" spans="1:2" x14ac:dyDescent="0.35">
      <c r="A3942" t="s">
        <v>2130</v>
      </c>
      <c r="B3942" s="361">
        <v>26.51</v>
      </c>
    </row>
    <row r="3943" spans="1:2" x14ac:dyDescent="0.35">
      <c r="A3943" t="s">
        <v>2130</v>
      </c>
      <c r="B3943" s="361">
        <v>26.51</v>
      </c>
    </row>
    <row r="3944" spans="1:2" x14ac:dyDescent="0.35">
      <c r="A3944" t="s">
        <v>2130</v>
      </c>
      <c r="B3944" s="361">
        <v>26.51</v>
      </c>
    </row>
    <row r="3945" spans="1:2" x14ac:dyDescent="0.35">
      <c r="A3945" t="s">
        <v>2130</v>
      </c>
      <c r="B3945" s="361">
        <v>26.51</v>
      </c>
    </row>
    <row r="3946" spans="1:2" x14ac:dyDescent="0.35">
      <c r="A3946" t="s">
        <v>2130</v>
      </c>
      <c r="B3946" s="361">
        <v>26.51</v>
      </c>
    </row>
    <row r="3947" spans="1:2" x14ac:dyDescent="0.35">
      <c r="A3947" t="s">
        <v>2131</v>
      </c>
      <c r="B3947" s="361">
        <v>25.04</v>
      </c>
    </row>
    <row r="3948" spans="1:2" x14ac:dyDescent="0.35">
      <c r="A3948" t="s">
        <v>2131</v>
      </c>
      <c r="B3948" s="361">
        <v>25.04</v>
      </c>
    </row>
    <row r="3949" spans="1:2" x14ac:dyDescent="0.35">
      <c r="A3949" t="s">
        <v>2131</v>
      </c>
      <c r="B3949" s="361">
        <v>25.04</v>
      </c>
    </row>
    <row r="3950" spans="1:2" x14ac:dyDescent="0.35">
      <c r="A3950" t="s">
        <v>2131</v>
      </c>
      <c r="B3950" s="361">
        <v>25.04</v>
      </c>
    </row>
    <row r="3951" spans="1:2" x14ac:dyDescent="0.35">
      <c r="A3951" t="s">
        <v>2131</v>
      </c>
      <c r="B3951" s="361">
        <v>25.04</v>
      </c>
    </row>
    <row r="3952" spans="1:2" x14ac:dyDescent="0.35">
      <c r="A3952" t="s">
        <v>2131</v>
      </c>
      <c r="B3952" s="361">
        <v>25.04</v>
      </c>
    </row>
    <row r="3953" spans="1:2" x14ac:dyDescent="0.35">
      <c r="A3953" t="s">
        <v>2131</v>
      </c>
      <c r="B3953" s="361">
        <v>25.04</v>
      </c>
    </row>
    <row r="3954" spans="1:2" x14ac:dyDescent="0.35">
      <c r="A3954" t="s">
        <v>3204</v>
      </c>
      <c r="B3954" s="361">
        <v>72.39</v>
      </c>
    </row>
    <row r="3955" spans="1:2" x14ac:dyDescent="0.35">
      <c r="A3955" t="s">
        <v>3204</v>
      </c>
      <c r="B3955" s="361">
        <v>72.39</v>
      </c>
    </row>
    <row r="3956" spans="1:2" x14ac:dyDescent="0.35">
      <c r="A3956" t="s">
        <v>3204</v>
      </c>
      <c r="B3956" s="361">
        <v>72.39</v>
      </c>
    </row>
    <row r="3957" spans="1:2" x14ac:dyDescent="0.35">
      <c r="A3957" t="s">
        <v>3204</v>
      </c>
      <c r="B3957" s="361">
        <v>72.39</v>
      </c>
    </row>
    <row r="3958" spans="1:2" x14ac:dyDescent="0.35">
      <c r="A3958" t="s">
        <v>3204</v>
      </c>
      <c r="B3958" s="361">
        <v>72.39</v>
      </c>
    </row>
    <row r="3959" spans="1:2" x14ac:dyDescent="0.35">
      <c r="A3959" t="s">
        <v>3204</v>
      </c>
      <c r="B3959" s="361">
        <v>72.39</v>
      </c>
    </row>
    <row r="3960" spans="1:2" x14ac:dyDescent="0.35">
      <c r="A3960" t="s">
        <v>3204</v>
      </c>
      <c r="B3960" s="361">
        <v>72.39</v>
      </c>
    </row>
    <row r="3961" spans="1:2" x14ac:dyDescent="0.35">
      <c r="A3961" t="s">
        <v>2132</v>
      </c>
      <c r="B3961" s="361">
        <v>71.75</v>
      </c>
    </row>
    <row r="3962" spans="1:2" x14ac:dyDescent="0.35">
      <c r="A3962" t="s">
        <v>2132</v>
      </c>
      <c r="B3962" s="361">
        <v>71.75</v>
      </c>
    </row>
    <row r="3963" spans="1:2" x14ac:dyDescent="0.35">
      <c r="A3963" t="s">
        <v>2132</v>
      </c>
      <c r="B3963" s="361">
        <v>71.75</v>
      </c>
    </row>
    <row r="3964" spans="1:2" x14ac:dyDescent="0.35">
      <c r="A3964" t="s">
        <v>2132</v>
      </c>
      <c r="B3964" s="361">
        <v>71.75</v>
      </c>
    </row>
    <row r="3965" spans="1:2" x14ac:dyDescent="0.35">
      <c r="A3965" t="s">
        <v>2132</v>
      </c>
      <c r="B3965" s="361">
        <v>71.75</v>
      </c>
    </row>
    <row r="3966" spans="1:2" x14ac:dyDescent="0.35">
      <c r="A3966" t="s">
        <v>2132</v>
      </c>
      <c r="B3966" s="361">
        <v>71.75</v>
      </c>
    </row>
    <row r="3967" spans="1:2" x14ac:dyDescent="0.35">
      <c r="A3967" t="s">
        <v>2132</v>
      </c>
      <c r="B3967" s="361">
        <v>71.75</v>
      </c>
    </row>
    <row r="3968" spans="1:2" x14ac:dyDescent="0.35">
      <c r="A3968" t="s">
        <v>2133</v>
      </c>
      <c r="B3968" s="361">
        <v>10.93</v>
      </c>
    </row>
    <row r="3969" spans="1:2" x14ac:dyDescent="0.35">
      <c r="A3969" t="s">
        <v>2133</v>
      </c>
      <c r="B3969" s="361">
        <v>10.93</v>
      </c>
    </row>
    <row r="3970" spans="1:2" x14ac:dyDescent="0.35">
      <c r="A3970" t="s">
        <v>2133</v>
      </c>
      <c r="B3970" s="361">
        <v>10.93</v>
      </c>
    </row>
    <row r="3971" spans="1:2" x14ac:dyDescent="0.35">
      <c r="A3971" t="s">
        <v>2133</v>
      </c>
      <c r="B3971" s="361">
        <v>10.93</v>
      </c>
    </row>
    <row r="3972" spans="1:2" x14ac:dyDescent="0.35">
      <c r="A3972" t="s">
        <v>2133</v>
      </c>
      <c r="B3972" s="361">
        <v>10.93</v>
      </c>
    </row>
    <row r="3973" spans="1:2" x14ac:dyDescent="0.35">
      <c r="A3973" t="s">
        <v>2133</v>
      </c>
      <c r="B3973" s="361">
        <v>10.93</v>
      </c>
    </row>
    <row r="3974" spans="1:2" x14ac:dyDescent="0.35">
      <c r="A3974" t="s">
        <v>2134</v>
      </c>
      <c r="B3974" s="361">
        <v>10.93</v>
      </c>
    </row>
    <row r="3975" spans="1:2" x14ac:dyDescent="0.35">
      <c r="A3975" t="s">
        <v>2134</v>
      </c>
      <c r="B3975" s="361">
        <v>10.93</v>
      </c>
    </row>
    <row r="3976" spans="1:2" x14ac:dyDescent="0.35">
      <c r="A3976" t="s">
        <v>2134</v>
      </c>
      <c r="B3976" s="361">
        <v>10.93</v>
      </c>
    </row>
    <row r="3977" spans="1:2" x14ac:dyDescent="0.35">
      <c r="A3977" t="s">
        <v>2134</v>
      </c>
      <c r="B3977" s="361">
        <v>10.93</v>
      </c>
    </row>
    <row r="3978" spans="1:2" x14ac:dyDescent="0.35">
      <c r="A3978" t="s">
        <v>2134</v>
      </c>
      <c r="B3978" s="361">
        <v>10.93</v>
      </c>
    </row>
    <row r="3979" spans="1:2" x14ac:dyDescent="0.35">
      <c r="A3979" t="s">
        <v>2134</v>
      </c>
      <c r="B3979" s="361">
        <v>10.93</v>
      </c>
    </row>
    <row r="3980" spans="1:2" x14ac:dyDescent="0.35">
      <c r="A3980" t="s">
        <v>2134</v>
      </c>
      <c r="B3980" s="361">
        <v>10.93</v>
      </c>
    </row>
    <row r="3981" spans="1:2" x14ac:dyDescent="0.35">
      <c r="A3981" t="s">
        <v>2135</v>
      </c>
      <c r="B3981" s="361">
        <v>10.93</v>
      </c>
    </row>
    <row r="3982" spans="1:2" x14ac:dyDescent="0.35">
      <c r="A3982" t="s">
        <v>2135</v>
      </c>
      <c r="B3982" s="361">
        <v>10.93</v>
      </c>
    </row>
    <row r="3983" spans="1:2" x14ac:dyDescent="0.35">
      <c r="A3983" t="s">
        <v>2135</v>
      </c>
      <c r="B3983" s="361">
        <v>10.93</v>
      </c>
    </row>
    <row r="3984" spans="1:2" x14ac:dyDescent="0.35">
      <c r="A3984" t="s">
        <v>2135</v>
      </c>
      <c r="B3984" s="361">
        <v>10.93</v>
      </c>
    </row>
    <row r="3985" spans="1:2" x14ac:dyDescent="0.35">
      <c r="A3985" t="s">
        <v>2135</v>
      </c>
      <c r="B3985" s="361">
        <v>10.93</v>
      </c>
    </row>
    <row r="3986" spans="1:2" x14ac:dyDescent="0.35">
      <c r="A3986" t="s">
        <v>2135</v>
      </c>
      <c r="B3986" s="361">
        <v>10.93</v>
      </c>
    </row>
    <row r="3987" spans="1:2" x14ac:dyDescent="0.35">
      <c r="A3987" t="s">
        <v>2135</v>
      </c>
      <c r="B3987" s="361">
        <v>10.93</v>
      </c>
    </row>
    <row r="3988" spans="1:2" x14ac:dyDescent="0.35">
      <c r="A3988" t="s">
        <v>2136</v>
      </c>
      <c r="B3988" s="361">
        <v>10.93</v>
      </c>
    </row>
    <row r="3989" spans="1:2" x14ac:dyDescent="0.35">
      <c r="A3989" t="s">
        <v>2136</v>
      </c>
      <c r="B3989" s="361">
        <v>10.93</v>
      </c>
    </row>
    <row r="3990" spans="1:2" x14ac:dyDescent="0.35">
      <c r="A3990" t="s">
        <v>2136</v>
      </c>
      <c r="B3990" s="361">
        <v>10.93</v>
      </c>
    </row>
    <row r="3991" spans="1:2" x14ac:dyDescent="0.35">
      <c r="A3991" t="s">
        <v>2136</v>
      </c>
      <c r="B3991" s="361">
        <v>10.93</v>
      </c>
    </row>
    <row r="3992" spans="1:2" x14ac:dyDescent="0.35">
      <c r="A3992" t="s">
        <v>2136</v>
      </c>
      <c r="B3992" s="361">
        <v>10.93</v>
      </c>
    </row>
    <row r="3993" spans="1:2" x14ac:dyDescent="0.35">
      <c r="A3993" t="s">
        <v>2136</v>
      </c>
      <c r="B3993" s="361">
        <v>10.93</v>
      </c>
    </row>
    <row r="3994" spans="1:2" x14ac:dyDescent="0.35">
      <c r="A3994" t="s">
        <v>2137</v>
      </c>
      <c r="B3994" s="361">
        <v>10.039999999999999</v>
      </c>
    </row>
    <row r="3995" spans="1:2" x14ac:dyDescent="0.35">
      <c r="A3995" t="s">
        <v>2137</v>
      </c>
      <c r="B3995" s="361">
        <v>10.039999999999999</v>
      </c>
    </row>
    <row r="3996" spans="1:2" x14ac:dyDescent="0.35">
      <c r="A3996" t="s">
        <v>2137</v>
      </c>
      <c r="B3996" s="361">
        <v>10.039999999999999</v>
      </c>
    </row>
    <row r="3997" spans="1:2" x14ac:dyDescent="0.35">
      <c r="A3997" t="s">
        <v>2137</v>
      </c>
      <c r="B3997" s="361">
        <v>10.039999999999999</v>
      </c>
    </row>
    <row r="3998" spans="1:2" x14ac:dyDescent="0.35">
      <c r="A3998" t="s">
        <v>2137</v>
      </c>
      <c r="B3998" s="361">
        <v>10.039999999999999</v>
      </c>
    </row>
    <row r="3999" spans="1:2" x14ac:dyDescent="0.35">
      <c r="A3999" t="s">
        <v>2137</v>
      </c>
      <c r="B3999" s="361">
        <v>10.039999999999999</v>
      </c>
    </row>
    <row r="4000" spans="1:2" x14ac:dyDescent="0.35">
      <c r="A4000" t="s">
        <v>2137</v>
      </c>
      <c r="B4000" s="361">
        <v>10.039999999999999</v>
      </c>
    </row>
    <row r="4001" spans="1:2" x14ac:dyDescent="0.35">
      <c r="A4001" t="s">
        <v>2138</v>
      </c>
      <c r="B4001" s="361">
        <v>12</v>
      </c>
    </row>
    <row r="4002" spans="1:2" x14ac:dyDescent="0.35">
      <c r="A4002" t="s">
        <v>2138</v>
      </c>
      <c r="B4002" s="361">
        <v>12</v>
      </c>
    </row>
    <row r="4003" spans="1:2" x14ac:dyDescent="0.35">
      <c r="A4003" t="s">
        <v>2138</v>
      </c>
      <c r="B4003" s="361">
        <v>12</v>
      </c>
    </row>
    <row r="4004" spans="1:2" x14ac:dyDescent="0.35">
      <c r="A4004" t="s">
        <v>2138</v>
      </c>
      <c r="B4004" s="361">
        <v>12</v>
      </c>
    </row>
    <row r="4005" spans="1:2" x14ac:dyDescent="0.35">
      <c r="A4005" t="s">
        <v>2138</v>
      </c>
      <c r="B4005" s="361">
        <v>12</v>
      </c>
    </row>
    <row r="4006" spans="1:2" x14ac:dyDescent="0.35">
      <c r="A4006" t="s">
        <v>2138</v>
      </c>
      <c r="B4006" s="361">
        <v>12</v>
      </c>
    </row>
    <row r="4007" spans="1:2" x14ac:dyDescent="0.35">
      <c r="A4007" t="s">
        <v>2138</v>
      </c>
      <c r="B4007" s="361">
        <v>12</v>
      </c>
    </row>
    <row r="4008" spans="1:2" x14ac:dyDescent="0.35">
      <c r="A4008" t="s">
        <v>2139</v>
      </c>
      <c r="B4008" s="361">
        <v>12</v>
      </c>
    </row>
    <row r="4009" spans="1:2" x14ac:dyDescent="0.35">
      <c r="A4009" t="s">
        <v>2139</v>
      </c>
      <c r="B4009" s="361">
        <v>12</v>
      </c>
    </row>
    <row r="4010" spans="1:2" x14ac:dyDescent="0.35">
      <c r="A4010" t="s">
        <v>2139</v>
      </c>
      <c r="B4010" s="361">
        <v>12</v>
      </c>
    </row>
    <row r="4011" spans="1:2" x14ac:dyDescent="0.35">
      <c r="A4011" t="s">
        <v>2139</v>
      </c>
      <c r="B4011" s="361">
        <v>12</v>
      </c>
    </row>
    <row r="4012" spans="1:2" x14ac:dyDescent="0.35">
      <c r="A4012" t="s">
        <v>2139</v>
      </c>
      <c r="B4012" s="361">
        <v>12</v>
      </c>
    </row>
    <row r="4013" spans="1:2" x14ac:dyDescent="0.35">
      <c r="A4013" t="s">
        <v>2139</v>
      </c>
      <c r="B4013" s="361">
        <v>12</v>
      </c>
    </row>
    <row r="4014" spans="1:2" x14ac:dyDescent="0.35">
      <c r="A4014" t="s">
        <v>2139</v>
      </c>
      <c r="B4014" s="361">
        <v>12</v>
      </c>
    </row>
    <row r="4015" spans="1:2" x14ac:dyDescent="0.35">
      <c r="A4015" t="s">
        <v>2140</v>
      </c>
      <c r="B4015" s="361">
        <v>12</v>
      </c>
    </row>
    <row r="4016" spans="1:2" x14ac:dyDescent="0.35">
      <c r="A4016" t="s">
        <v>2140</v>
      </c>
      <c r="B4016" s="361">
        <v>12</v>
      </c>
    </row>
    <row r="4017" spans="1:2" x14ac:dyDescent="0.35">
      <c r="A4017" t="s">
        <v>2140</v>
      </c>
      <c r="B4017" s="361">
        <v>12</v>
      </c>
    </row>
    <row r="4018" spans="1:2" x14ac:dyDescent="0.35">
      <c r="A4018" t="s">
        <v>2140</v>
      </c>
      <c r="B4018" s="361">
        <v>12</v>
      </c>
    </row>
    <row r="4019" spans="1:2" x14ac:dyDescent="0.35">
      <c r="A4019" t="s">
        <v>2140</v>
      </c>
      <c r="B4019" s="361">
        <v>12</v>
      </c>
    </row>
    <row r="4020" spans="1:2" x14ac:dyDescent="0.35">
      <c r="A4020" t="s">
        <v>2140</v>
      </c>
      <c r="B4020" s="361">
        <v>12</v>
      </c>
    </row>
    <row r="4021" spans="1:2" x14ac:dyDescent="0.35">
      <c r="A4021" t="s">
        <v>2140</v>
      </c>
      <c r="B4021" s="361">
        <v>12</v>
      </c>
    </row>
    <row r="4022" spans="1:2" x14ac:dyDescent="0.35">
      <c r="A4022" t="s">
        <v>2141</v>
      </c>
      <c r="B4022" s="361">
        <v>12</v>
      </c>
    </row>
    <row r="4023" spans="1:2" x14ac:dyDescent="0.35">
      <c r="A4023" t="s">
        <v>2141</v>
      </c>
      <c r="B4023" s="361">
        <v>12</v>
      </c>
    </row>
    <row r="4024" spans="1:2" x14ac:dyDescent="0.35">
      <c r="A4024" t="s">
        <v>2141</v>
      </c>
      <c r="B4024" s="361">
        <v>12</v>
      </c>
    </row>
    <row r="4025" spans="1:2" x14ac:dyDescent="0.35">
      <c r="A4025" t="s">
        <v>2141</v>
      </c>
      <c r="B4025" s="361">
        <v>12</v>
      </c>
    </row>
    <row r="4026" spans="1:2" x14ac:dyDescent="0.35">
      <c r="A4026" t="s">
        <v>2141</v>
      </c>
      <c r="B4026" s="361">
        <v>12</v>
      </c>
    </row>
    <row r="4027" spans="1:2" x14ac:dyDescent="0.35">
      <c r="A4027" t="s">
        <v>2141</v>
      </c>
      <c r="B4027" s="361">
        <v>12</v>
      </c>
    </row>
    <row r="4028" spans="1:2" x14ac:dyDescent="0.35">
      <c r="A4028" t="s">
        <v>2141</v>
      </c>
      <c r="B4028" s="361">
        <v>12</v>
      </c>
    </row>
    <row r="4029" spans="1:2" x14ac:dyDescent="0.35">
      <c r="A4029" t="s">
        <v>2142</v>
      </c>
      <c r="B4029" s="361">
        <v>11.02</v>
      </c>
    </row>
    <row r="4030" spans="1:2" x14ac:dyDescent="0.35">
      <c r="A4030" t="s">
        <v>2142</v>
      </c>
      <c r="B4030" s="361">
        <v>11.02</v>
      </c>
    </row>
    <row r="4031" spans="1:2" x14ac:dyDescent="0.35">
      <c r="A4031" t="s">
        <v>2142</v>
      </c>
      <c r="B4031" s="361">
        <v>11.02</v>
      </c>
    </row>
    <row r="4032" spans="1:2" x14ac:dyDescent="0.35">
      <c r="A4032" t="s">
        <v>2142</v>
      </c>
      <c r="B4032" s="361">
        <v>11.02</v>
      </c>
    </row>
    <row r="4033" spans="1:2" x14ac:dyDescent="0.35">
      <c r="A4033" t="s">
        <v>2142</v>
      </c>
      <c r="B4033" s="361">
        <v>11.02</v>
      </c>
    </row>
    <row r="4034" spans="1:2" x14ac:dyDescent="0.35">
      <c r="A4034" t="s">
        <v>2142</v>
      </c>
      <c r="B4034" s="361">
        <v>11.02</v>
      </c>
    </row>
    <row r="4035" spans="1:2" x14ac:dyDescent="0.35">
      <c r="A4035" t="s">
        <v>2142</v>
      </c>
      <c r="B4035" s="361">
        <v>11.02</v>
      </c>
    </row>
    <row r="4036" spans="1:2" x14ac:dyDescent="0.35">
      <c r="A4036" t="s">
        <v>2143</v>
      </c>
      <c r="B4036" s="361">
        <v>11.79</v>
      </c>
    </row>
    <row r="4037" spans="1:2" x14ac:dyDescent="0.35">
      <c r="A4037" t="s">
        <v>2143</v>
      </c>
      <c r="B4037" s="361">
        <v>11.79</v>
      </c>
    </row>
    <row r="4038" spans="1:2" x14ac:dyDescent="0.35">
      <c r="A4038" t="s">
        <v>2143</v>
      </c>
      <c r="B4038" s="361">
        <v>11.79</v>
      </c>
    </row>
    <row r="4039" spans="1:2" x14ac:dyDescent="0.35">
      <c r="A4039" t="s">
        <v>2143</v>
      </c>
      <c r="B4039" s="361">
        <v>11.79</v>
      </c>
    </row>
    <row r="4040" spans="1:2" x14ac:dyDescent="0.35">
      <c r="A4040" t="s">
        <v>2143</v>
      </c>
      <c r="B4040" s="361">
        <v>11.79</v>
      </c>
    </row>
    <row r="4041" spans="1:2" x14ac:dyDescent="0.35">
      <c r="A4041" t="s">
        <v>2143</v>
      </c>
      <c r="B4041" s="361">
        <v>11.79</v>
      </c>
    </row>
    <row r="4042" spans="1:2" x14ac:dyDescent="0.35">
      <c r="A4042" t="s">
        <v>2143</v>
      </c>
      <c r="B4042" s="361">
        <v>11.79</v>
      </c>
    </row>
    <row r="4043" spans="1:2" x14ac:dyDescent="0.35">
      <c r="A4043" t="s">
        <v>2144</v>
      </c>
      <c r="B4043" s="361">
        <v>12.09</v>
      </c>
    </row>
    <row r="4044" spans="1:2" x14ac:dyDescent="0.35">
      <c r="A4044" t="s">
        <v>2144</v>
      </c>
      <c r="B4044" s="361">
        <v>12.09</v>
      </c>
    </row>
    <row r="4045" spans="1:2" x14ac:dyDescent="0.35">
      <c r="A4045" t="s">
        <v>2144</v>
      </c>
      <c r="B4045" s="361">
        <v>12.09</v>
      </c>
    </row>
    <row r="4046" spans="1:2" x14ac:dyDescent="0.35">
      <c r="A4046" t="s">
        <v>2144</v>
      </c>
      <c r="B4046" s="361">
        <v>12.09</v>
      </c>
    </row>
    <row r="4047" spans="1:2" x14ac:dyDescent="0.35">
      <c r="A4047" t="s">
        <v>2144</v>
      </c>
      <c r="B4047" s="361">
        <v>12.09</v>
      </c>
    </row>
    <row r="4048" spans="1:2" x14ac:dyDescent="0.35">
      <c r="A4048" t="s">
        <v>2144</v>
      </c>
      <c r="B4048" s="361">
        <v>12.09</v>
      </c>
    </row>
    <row r="4049" spans="1:2" x14ac:dyDescent="0.35">
      <c r="A4049" t="s">
        <v>2144</v>
      </c>
      <c r="B4049" s="361">
        <v>12.09</v>
      </c>
    </row>
    <row r="4050" spans="1:2" x14ac:dyDescent="0.35">
      <c r="A4050" t="s">
        <v>2145</v>
      </c>
      <c r="B4050" s="361">
        <v>11.79</v>
      </c>
    </row>
    <row r="4051" spans="1:2" x14ac:dyDescent="0.35">
      <c r="A4051" t="s">
        <v>2145</v>
      </c>
      <c r="B4051" s="361">
        <v>11.79</v>
      </c>
    </row>
    <row r="4052" spans="1:2" x14ac:dyDescent="0.35">
      <c r="A4052" t="s">
        <v>2145</v>
      </c>
      <c r="B4052" s="361">
        <v>11.79</v>
      </c>
    </row>
    <row r="4053" spans="1:2" x14ac:dyDescent="0.35">
      <c r="A4053" t="s">
        <v>2145</v>
      </c>
      <c r="B4053" s="361">
        <v>11.79</v>
      </c>
    </row>
    <row r="4054" spans="1:2" x14ac:dyDescent="0.35">
      <c r="A4054" t="s">
        <v>2145</v>
      </c>
      <c r="B4054" s="361">
        <v>11.79</v>
      </c>
    </row>
    <row r="4055" spans="1:2" x14ac:dyDescent="0.35">
      <c r="A4055" t="s">
        <v>2145</v>
      </c>
      <c r="B4055" s="361">
        <v>11.79</v>
      </c>
    </row>
    <row r="4056" spans="1:2" x14ac:dyDescent="0.35">
      <c r="A4056" t="s">
        <v>2145</v>
      </c>
      <c r="B4056" s="361">
        <v>11.79</v>
      </c>
    </row>
    <row r="4057" spans="1:2" x14ac:dyDescent="0.35">
      <c r="A4057" t="s">
        <v>2146</v>
      </c>
      <c r="B4057" s="361">
        <v>11.79</v>
      </c>
    </row>
    <row r="4058" spans="1:2" x14ac:dyDescent="0.35">
      <c r="A4058" t="s">
        <v>2146</v>
      </c>
      <c r="B4058" s="361">
        <v>11.79</v>
      </c>
    </row>
    <row r="4059" spans="1:2" x14ac:dyDescent="0.35">
      <c r="A4059" t="s">
        <v>2146</v>
      </c>
      <c r="B4059" s="361">
        <v>11.79</v>
      </c>
    </row>
    <row r="4060" spans="1:2" x14ac:dyDescent="0.35">
      <c r="A4060" t="s">
        <v>2146</v>
      </c>
      <c r="B4060" s="361">
        <v>11.79</v>
      </c>
    </row>
    <row r="4061" spans="1:2" x14ac:dyDescent="0.35">
      <c r="A4061" t="s">
        <v>2146</v>
      </c>
      <c r="B4061" s="361">
        <v>11.79</v>
      </c>
    </row>
    <row r="4062" spans="1:2" x14ac:dyDescent="0.35">
      <c r="A4062" t="s">
        <v>2146</v>
      </c>
      <c r="B4062" s="361">
        <v>11.79</v>
      </c>
    </row>
    <row r="4063" spans="1:2" x14ac:dyDescent="0.35">
      <c r="A4063" t="s">
        <v>2146</v>
      </c>
      <c r="B4063" s="361">
        <v>11.79</v>
      </c>
    </row>
    <row r="4064" spans="1:2" x14ac:dyDescent="0.35">
      <c r="A4064" t="s">
        <v>2147</v>
      </c>
      <c r="B4064" s="361">
        <v>10.83</v>
      </c>
    </row>
    <row r="4065" spans="1:2" x14ac:dyDescent="0.35">
      <c r="A4065" t="s">
        <v>2147</v>
      </c>
      <c r="B4065" s="361">
        <v>10.83</v>
      </c>
    </row>
    <row r="4066" spans="1:2" x14ac:dyDescent="0.35">
      <c r="A4066" t="s">
        <v>2147</v>
      </c>
      <c r="B4066" s="361">
        <v>10.83</v>
      </c>
    </row>
    <row r="4067" spans="1:2" x14ac:dyDescent="0.35">
      <c r="A4067" t="s">
        <v>2147</v>
      </c>
      <c r="B4067" s="361">
        <v>10.83</v>
      </c>
    </row>
    <row r="4068" spans="1:2" x14ac:dyDescent="0.35">
      <c r="A4068" t="s">
        <v>2147</v>
      </c>
      <c r="B4068" s="361">
        <v>10.83</v>
      </c>
    </row>
    <row r="4069" spans="1:2" x14ac:dyDescent="0.35">
      <c r="A4069" t="s">
        <v>2147</v>
      </c>
      <c r="B4069" s="361">
        <v>10.83</v>
      </c>
    </row>
    <row r="4070" spans="1:2" x14ac:dyDescent="0.35">
      <c r="A4070" t="s">
        <v>2147</v>
      </c>
      <c r="B4070" s="361">
        <v>10.83</v>
      </c>
    </row>
    <row r="4071" spans="1:2" x14ac:dyDescent="0.35">
      <c r="A4071" t="s">
        <v>2148</v>
      </c>
      <c r="B4071" s="361">
        <v>26.95</v>
      </c>
    </row>
    <row r="4072" spans="1:2" x14ac:dyDescent="0.35">
      <c r="A4072" t="s">
        <v>2148</v>
      </c>
      <c r="B4072" s="361">
        <v>26.95</v>
      </c>
    </row>
    <row r="4073" spans="1:2" x14ac:dyDescent="0.35">
      <c r="A4073" t="s">
        <v>2148</v>
      </c>
      <c r="B4073" s="361">
        <v>26.95</v>
      </c>
    </row>
    <row r="4074" spans="1:2" x14ac:dyDescent="0.35">
      <c r="A4074" t="s">
        <v>2148</v>
      </c>
      <c r="B4074" s="361">
        <v>26.95</v>
      </c>
    </row>
    <row r="4075" spans="1:2" x14ac:dyDescent="0.35">
      <c r="A4075" t="s">
        <v>2148</v>
      </c>
      <c r="B4075" s="361">
        <v>26.95</v>
      </c>
    </row>
    <row r="4076" spans="1:2" x14ac:dyDescent="0.35">
      <c r="A4076" t="s">
        <v>2148</v>
      </c>
      <c r="B4076" s="361">
        <v>26.95</v>
      </c>
    </row>
    <row r="4077" spans="1:2" x14ac:dyDescent="0.35">
      <c r="A4077" t="s">
        <v>2149</v>
      </c>
      <c r="B4077" s="361">
        <v>26.85</v>
      </c>
    </row>
    <row r="4078" spans="1:2" x14ac:dyDescent="0.35">
      <c r="A4078" t="s">
        <v>2149</v>
      </c>
      <c r="B4078" s="361">
        <v>26.85</v>
      </c>
    </row>
    <row r="4079" spans="1:2" x14ac:dyDescent="0.35">
      <c r="A4079" t="s">
        <v>2149</v>
      </c>
      <c r="B4079" s="361">
        <v>26.85</v>
      </c>
    </row>
    <row r="4080" spans="1:2" x14ac:dyDescent="0.35">
      <c r="A4080" t="s">
        <v>2149</v>
      </c>
      <c r="B4080" s="361">
        <v>26.85</v>
      </c>
    </row>
    <row r="4081" spans="1:2" x14ac:dyDescent="0.35">
      <c r="A4081" t="s">
        <v>2149</v>
      </c>
      <c r="B4081" s="361">
        <v>26.85</v>
      </c>
    </row>
    <row r="4082" spans="1:2" x14ac:dyDescent="0.35">
      <c r="A4082" t="s">
        <v>2149</v>
      </c>
      <c r="B4082" s="361">
        <v>26.85</v>
      </c>
    </row>
    <row r="4083" spans="1:2" x14ac:dyDescent="0.35">
      <c r="A4083" t="s">
        <v>2149</v>
      </c>
      <c r="B4083" s="361">
        <v>26.85</v>
      </c>
    </row>
    <row r="4084" spans="1:2" x14ac:dyDescent="0.35">
      <c r="A4084" t="s">
        <v>2150</v>
      </c>
      <c r="B4084" s="361">
        <v>26.85</v>
      </c>
    </row>
    <row r="4085" spans="1:2" x14ac:dyDescent="0.35">
      <c r="A4085" t="s">
        <v>2150</v>
      </c>
      <c r="B4085" s="361">
        <v>26.85</v>
      </c>
    </row>
    <row r="4086" spans="1:2" x14ac:dyDescent="0.35">
      <c r="A4086" t="s">
        <v>2150</v>
      </c>
      <c r="B4086" s="361">
        <v>26.85</v>
      </c>
    </row>
    <row r="4087" spans="1:2" x14ac:dyDescent="0.35">
      <c r="A4087" t="s">
        <v>2150</v>
      </c>
      <c r="B4087" s="361">
        <v>26.85</v>
      </c>
    </row>
    <row r="4088" spans="1:2" x14ac:dyDescent="0.35">
      <c r="A4088" t="s">
        <v>2150</v>
      </c>
      <c r="B4088" s="361">
        <v>26.85</v>
      </c>
    </row>
    <row r="4089" spans="1:2" x14ac:dyDescent="0.35">
      <c r="A4089" t="s">
        <v>2150</v>
      </c>
      <c r="B4089" s="361">
        <v>26.85</v>
      </c>
    </row>
    <row r="4090" spans="1:2" x14ac:dyDescent="0.35">
      <c r="A4090" t="s">
        <v>2150</v>
      </c>
      <c r="B4090" s="361">
        <v>26.85</v>
      </c>
    </row>
    <row r="4091" spans="1:2" x14ac:dyDescent="0.35">
      <c r="A4091" t="s">
        <v>2151</v>
      </c>
      <c r="B4091" s="361">
        <v>26.85</v>
      </c>
    </row>
    <row r="4092" spans="1:2" x14ac:dyDescent="0.35">
      <c r="A4092" t="s">
        <v>2151</v>
      </c>
      <c r="B4092" s="361">
        <v>26.85</v>
      </c>
    </row>
    <row r="4093" spans="1:2" x14ac:dyDescent="0.35">
      <c r="A4093" t="s">
        <v>2151</v>
      </c>
      <c r="B4093" s="361">
        <v>26.85</v>
      </c>
    </row>
    <row r="4094" spans="1:2" x14ac:dyDescent="0.35">
      <c r="A4094" t="s">
        <v>2151</v>
      </c>
      <c r="B4094" s="361">
        <v>26.85</v>
      </c>
    </row>
    <row r="4095" spans="1:2" x14ac:dyDescent="0.35">
      <c r="A4095" t="s">
        <v>2151</v>
      </c>
      <c r="B4095" s="361">
        <v>26.85</v>
      </c>
    </row>
    <row r="4096" spans="1:2" x14ac:dyDescent="0.35">
      <c r="A4096" t="s">
        <v>2151</v>
      </c>
      <c r="B4096" s="361">
        <v>26.85</v>
      </c>
    </row>
    <row r="4097" spans="1:2" x14ac:dyDescent="0.35">
      <c r="A4097" t="s">
        <v>2151</v>
      </c>
      <c r="B4097" s="361">
        <v>26.85</v>
      </c>
    </row>
    <row r="4098" spans="1:2" x14ac:dyDescent="0.35">
      <c r="A4098" t="s">
        <v>2152</v>
      </c>
      <c r="B4098" s="361">
        <v>24.59</v>
      </c>
    </row>
    <row r="4099" spans="1:2" x14ac:dyDescent="0.35">
      <c r="A4099" t="s">
        <v>2152</v>
      </c>
      <c r="B4099" s="361">
        <v>24.59</v>
      </c>
    </row>
    <row r="4100" spans="1:2" x14ac:dyDescent="0.35">
      <c r="A4100" t="s">
        <v>2152</v>
      </c>
      <c r="B4100" s="361">
        <v>24.59</v>
      </c>
    </row>
    <row r="4101" spans="1:2" x14ac:dyDescent="0.35">
      <c r="A4101" t="s">
        <v>2152</v>
      </c>
      <c r="B4101" s="361">
        <v>24.59</v>
      </c>
    </row>
    <row r="4102" spans="1:2" x14ac:dyDescent="0.35">
      <c r="A4102" t="s">
        <v>2152</v>
      </c>
      <c r="B4102" s="361">
        <v>24.59</v>
      </c>
    </row>
    <row r="4103" spans="1:2" x14ac:dyDescent="0.35">
      <c r="A4103" t="s">
        <v>2152</v>
      </c>
      <c r="B4103" s="361">
        <v>24.59</v>
      </c>
    </row>
    <row r="4104" spans="1:2" x14ac:dyDescent="0.35">
      <c r="A4104" t="s">
        <v>2152</v>
      </c>
      <c r="B4104" s="361">
        <v>24.59</v>
      </c>
    </row>
    <row r="4105" spans="1:2" x14ac:dyDescent="0.35">
      <c r="A4105" t="s">
        <v>2153</v>
      </c>
      <c r="B4105" s="361">
        <v>29.79</v>
      </c>
    </row>
    <row r="4106" spans="1:2" x14ac:dyDescent="0.35">
      <c r="A4106" t="s">
        <v>2153</v>
      </c>
      <c r="B4106" s="361">
        <v>29.79</v>
      </c>
    </row>
    <row r="4107" spans="1:2" x14ac:dyDescent="0.35">
      <c r="A4107" t="s">
        <v>2153</v>
      </c>
      <c r="B4107" s="361">
        <v>29.79</v>
      </c>
    </row>
    <row r="4108" spans="1:2" x14ac:dyDescent="0.35">
      <c r="A4108" t="s">
        <v>2153</v>
      </c>
      <c r="B4108" s="361">
        <v>29.79</v>
      </c>
    </row>
    <row r="4109" spans="1:2" x14ac:dyDescent="0.35">
      <c r="A4109" t="s">
        <v>2153</v>
      </c>
      <c r="B4109" s="361">
        <v>29.79</v>
      </c>
    </row>
    <row r="4110" spans="1:2" x14ac:dyDescent="0.35">
      <c r="A4110" t="s">
        <v>2153</v>
      </c>
      <c r="B4110" s="361">
        <v>29.79</v>
      </c>
    </row>
    <row r="4111" spans="1:2" x14ac:dyDescent="0.35">
      <c r="A4111" t="s">
        <v>2153</v>
      </c>
      <c r="B4111" s="361">
        <v>29.79</v>
      </c>
    </row>
    <row r="4112" spans="1:2" x14ac:dyDescent="0.35">
      <c r="A4112" t="s">
        <v>2154</v>
      </c>
      <c r="B4112" s="361">
        <v>29.69</v>
      </c>
    </row>
    <row r="4113" spans="1:2" x14ac:dyDescent="0.35">
      <c r="A4113" t="s">
        <v>2154</v>
      </c>
      <c r="B4113" s="361">
        <v>29.69</v>
      </c>
    </row>
    <row r="4114" spans="1:2" x14ac:dyDescent="0.35">
      <c r="A4114" t="s">
        <v>2154</v>
      </c>
      <c r="B4114" s="361">
        <v>29.69</v>
      </c>
    </row>
    <row r="4115" spans="1:2" x14ac:dyDescent="0.35">
      <c r="A4115" t="s">
        <v>2154</v>
      </c>
      <c r="B4115" s="361">
        <v>29.69</v>
      </c>
    </row>
    <row r="4116" spans="1:2" x14ac:dyDescent="0.35">
      <c r="A4116" t="s">
        <v>2154</v>
      </c>
      <c r="B4116" s="361">
        <v>29.69</v>
      </c>
    </row>
    <row r="4117" spans="1:2" x14ac:dyDescent="0.35">
      <c r="A4117" t="s">
        <v>2154</v>
      </c>
      <c r="B4117" s="361">
        <v>29.69</v>
      </c>
    </row>
    <row r="4118" spans="1:2" x14ac:dyDescent="0.35">
      <c r="A4118" t="s">
        <v>2154</v>
      </c>
      <c r="B4118" s="361">
        <v>29.69</v>
      </c>
    </row>
    <row r="4119" spans="1:2" x14ac:dyDescent="0.35">
      <c r="A4119" t="s">
        <v>2155</v>
      </c>
      <c r="B4119" s="361">
        <v>29.69</v>
      </c>
    </row>
    <row r="4120" spans="1:2" x14ac:dyDescent="0.35">
      <c r="A4120" t="s">
        <v>2155</v>
      </c>
      <c r="B4120" s="361">
        <v>29.69</v>
      </c>
    </row>
    <row r="4121" spans="1:2" x14ac:dyDescent="0.35">
      <c r="A4121" t="s">
        <v>2155</v>
      </c>
      <c r="B4121" s="361">
        <v>29.69</v>
      </c>
    </row>
    <row r="4122" spans="1:2" x14ac:dyDescent="0.35">
      <c r="A4122" t="s">
        <v>2155</v>
      </c>
      <c r="B4122" s="361">
        <v>29.69</v>
      </c>
    </row>
    <row r="4123" spans="1:2" x14ac:dyDescent="0.35">
      <c r="A4123" t="s">
        <v>2155</v>
      </c>
      <c r="B4123" s="361">
        <v>29.69</v>
      </c>
    </row>
    <row r="4124" spans="1:2" x14ac:dyDescent="0.35">
      <c r="A4124" t="s">
        <v>2155</v>
      </c>
      <c r="B4124" s="361">
        <v>29.69</v>
      </c>
    </row>
    <row r="4125" spans="1:2" x14ac:dyDescent="0.35">
      <c r="A4125" t="s">
        <v>2155</v>
      </c>
      <c r="B4125" s="361">
        <v>29.69</v>
      </c>
    </row>
    <row r="4126" spans="1:2" x14ac:dyDescent="0.35">
      <c r="A4126" t="s">
        <v>2156</v>
      </c>
      <c r="B4126" s="361">
        <v>29.69</v>
      </c>
    </row>
    <row r="4127" spans="1:2" x14ac:dyDescent="0.35">
      <c r="A4127" t="s">
        <v>2156</v>
      </c>
      <c r="B4127" s="361">
        <v>29.69</v>
      </c>
    </row>
    <row r="4128" spans="1:2" x14ac:dyDescent="0.35">
      <c r="A4128" t="s">
        <v>2156</v>
      </c>
      <c r="B4128" s="361">
        <v>29.69</v>
      </c>
    </row>
    <row r="4129" spans="1:2" x14ac:dyDescent="0.35">
      <c r="A4129" t="s">
        <v>2156</v>
      </c>
      <c r="B4129" s="361">
        <v>29.69</v>
      </c>
    </row>
    <row r="4130" spans="1:2" x14ac:dyDescent="0.35">
      <c r="A4130" t="s">
        <v>2156</v>
      </c>
      <c r="B4130" s="361">
        <v>29.69</v>
      </c>
    </row>
    <row r="4131" spans="1:2" x14ac:dyDescent="0.35">
      <c r="A4131" t="s">
        <v>2156</v>
      </c>
      <c r="B4131" s="361">
        <v>29.69</v>
      </c>
    </row>
    <row r="4132" spans="1:2" x14ac:dyDescent="0.35">
      <c r="A4132" t="s">
        <v>2156</v>
      </c>
      <c r="B4132" s="361">
        <v>29.69</v>
      </c>
    </row>
    <row r="4133" spans="1:2" x14ac:dyDescent="0.35">
      <c r="A4133" t="s">
        <v>2157</v>
      </c>
      <c r="B4133" s="361">
        <v>27.17</v>
      </c>
    </row>
    <row r="4134" spans="1:2" x14ac:dyDescent="0.35">
      <c r="A4134" t="s">
        <v>2157</v>
      </c>
      <c r="B4134" s="361">
        <v>27.17</v>
      </c>
    </row>
    <row r="4135" spans="1:2" x14ac:dyDescent="0.35">
      <c r="A4135" t="s">
        <v>2157</v>
      </c>
      <c r="B4135" s="361">
        <v>27.17</v>
      </c>
    </row>
    <row r="4136" spans="1:2" x14ac:dyDescent="0.35">
      <c r="A4136" t="s">
        <v>2157</v>
      </c>
      <c r="B4136" s="361">
        <v>27.17</v>
      </c>
    </row>
    <row r="4137" spans="1:2" x14ac:dyDescent="0.35">
      <c r="A4137" t="s">
        <v>2157</v>
      </c>
      <c r="B4137" s="361">
        <v>27.17</v>
      </c>
    </row>
    <row r="4138" spans="1:2" x14ac:dyDescent="0.35">
      <c r="A4138" t="s">
        <v>2157</v>
      </c>
      <c r="B4138" s="361">
        <v>27.17</v>
      </c>
    </row>
    <row r="4139" spans="1:2" x14ac:dyDescent="0.35">
      <c r="A4139" t="s">
        <v>2157</v>
      </c>
      <c r="B4139" s="361">
        <v>27.17</v>
      </c>
    </row>
    <row r="4140" spans="1:2" x14ac:dyDescent="0.35">
      <c r="A4140" t="s">
        <v>2158</v>
      </c>
      <c r="B4140" s="361">
        <v>28.22</v>
      </c>
    </row>
    <row r="4141" spans="1:2" x14ac:dyDescent="0.35">
      <c r="A4141" t="s">
        <v>2158</v>
      </c>
      <c r="B4141" s="361">
        <v>28.22</v>
      </c>
    </row>
    <row r="4142" spans="1:2" x14ac:dyDescent="0.35">
      <c r="A4142" t="s">
        <v>2158</v>
      </c>
      <c r="B4142" s="361">
        <v>28.22</v>
      </c>
    </row>
    <row r="4143" spans="1:2" x14ac:dyDescent="0.35">
      <c r="A4143" t="s">
        <v>2158</v>
      </c>
      <c r="B4143" s="361">
        <v>28.22</v>
      </c>
    </row>
    <row r="4144" spans="1:2" x14ac:dyDescent="0.35">
      <c r="A4144" t="s">
        <v>2158</v>
      </c>
      <c r="B4144" s="361">
        <v>28.22</v>
      </c>
    </row>
    <row r="4145" spans="1:2" x14ac:dyDescent="0.35">
      <c r="A4145" t="s">
        <v>2158</v>
      </c>
      <c r="B4145" s="361">
        <v>28.22</v>
      </c>
    </row>
    <row r="4146" spans="1:2" x14ac:dyDescent="0.35">
      <c r="A4146" t="s">
        <v>2158</v>
      </c>
      <c r="B4146" s="361">
        <v>28.22</v>
      </c>
    </row>
    <row r="4147" spans="1:2" x14ac:dyDescent="0.35">
      <c r="A4147" t="s">
        <v>2159</v>
      </c>
      <c r="B4147" s="361">
        <v>28.12</v>
      </c>
    </row>
    <row r="4148" spans="1:2" x14ac:dyDescent="0.35">
      <c r="A4148" t="s">
        <v>2159</v>
      </c>
      <c r="B4148" s="361">
        <v>28.12</v>
      </c>
    </row>
    <row r="4149" spans="1:2" x14ac:dyDescent="0.35">
      <c r="A4149" t="s">
        <v>2159</v>
      </c>
      <c r="B4149" s="361">
        <v>28.12</v>
      </c>
    </row>
    <row r="4150" spans="1:2" x14ac:dyDescent="0.35">
      <c r="A4150" t="s">
        <v>2159</v>
      </c>
      <c r="B4150" s="361">
        <v>28.12</v>
      </c>
    </row>
    <row r="4151" spans="1:2" x14ac:dyDescent="0.35">
      <c r="A4151" t="s">
        <v>2159</v>
      </c>
      <c r="B4151" s="361">
        <v>28.12</v>
      </c>
    </row>
    <row r="4152" spans="1:2" x14ac:dyDescent="0.35">
      <c r="A4152" t="s">
        <v>2159</v>
      </c>
      <c r="B4152" s="361">
        <v>28.12</v>
      </c>
    </row>
    <row r="4153" spans="1:2" x14ac:dyDescent="0.35">
      <c r="A4153" t="s">
        <v>2159</v>
      </c>
      <c r="B4153" s="361">
        <v>28.12</v>
      </c>
    </row>
    <row r="4154" spans="1:2" x14ac:dyDescent="0.35">
      <c r="A4154" t="s">
        <v>2160</v>
      </c>
      <c r="B4154" s="361">
        <v>28.12</v>
      </c>
    </row>
    <row r="4155" spans="1:2" x14ac:dyDescent="0.35">
      <c r="A4155" t="s">
        <v>2160</v>
      </c>
      <c r="B4155" s="361">
        <v>28.12</v>
      </c>
    </row>
    <row r="4156" spans="1:2" x14ac:dyDescent="0.35">
      <c r="A4156" t="s">
        <v>2160</v>
      </c>
      <c r="B4156" s="361">
        <v>28.12</v>
      </c>
    </row>
    <row r="4157" spans="1:2" x14ac:dyDescent="0.35">
      <c r="A4157" t="s">
        <v>2160</v>
      </c>
      <c r="B4157" s="361">
        <v>28.12</v>
      </c>
    </row>
    <row r="4158" spans="1:2" x14ac:dyDescent="0.35">
      <c r="A4158" t="s">
        <v>2160</v>
      </c>
      <c r="B4158" s="361">
        <v>28.12</v>
      </c>
    </row>
    <row r="4159" spans="1:2" x14ac:dyDescent="0.35">
      <c r="A4159" t="s">
        <v>2160</v>
      </c>
      <c r="B4159" s="361">
        <v>28.12</v>
      </c>
    </row>
    <row r="4160" spans="1:2" x14ac:dyDescent="0.35">
      <c r="A4160" t="s">
        <v>2160</v>
      </c>
      <c r="B4160" s="361">
        <v>28.12</v>
      </c>
    </row>
    <row r="4161" spans="1:2" x14ac:dyDescent="0.35">
      <c r="A4161" t="s">
        <v>2161</v>
      </c>
      <c r="B4161" s="361">
        <v>28.12</v>
      </c>
    </row>
    <row r="4162" spans="1:2" x14ac:dyDescent="0.35">
      <c r="A4162" t="s">
        <v>2161</v>
      </c>
      <c r="B4162" s="361">
        <v>28.12</v>
      </c>
    </row>
    <row r="4163" spans="1:2" x14ac:dyDescent="0.35">
      <c r="A4163" t="s">
        <v>2161</v>
      </c>
      <c r="B4163" s="361">
        <v>28.12</v>
      </c>
    </row>
    <row r="4164" spans="1:2" x14ac:dyDescent="0.35">
      <c r="A4164" t="s">
        <v>2161</v>
      </c>
      <c r="B4164" s="361">
        <v>28.12</v>
      </c>
    </row>
    <row r="4165" spans="1:2" x14ac:dyDescent="0.35">
      <c r="A4165" t="s">
        <v>2161</v>
      </c>
      <c r="B4165" s="361">
        <v>28.12</v>
      </c>
    </row>
    <row r="4166" spans="1:2" x14ac:dyDescent="0.35">
      <c r="A4166" t="s">
        <v>2161</v>
      </c>
      <c r="B4166" s="361">
        <v>28.12</v>
      </c>
    </row>
    <row r="4167" spans="1:2" x14ac:dyDescent="0.35">
      <c r="A4167" t="s">
        <v>2161</v>
      </c>
      <c r="B4167" s="361">
        <v>28.12</v>
      </c>
    </row>
    <row r="4168" spans="1:2" x14ac:dyDescent="0.35">
      <c r="A4168" t="s">
        <v>2162</v>
      </c>
      <c r="B4168" s="361">
        <v>25.74</v>
      </c>
    </row>
    <row r="4169" spans="1:2" x14ac:dyDescent="0.35">
      <c r="A4169" t="s">
        <v>2162</v>
      </c>
      <c r="B4169" s="361">
        <v>25.74</v>
      </c>
    </row>
    <row r="4170" spans="1:2" x14ac:dyDescent="0.35">
      <c r="A4170" t="s">
        <v>2162</v>
      </c>
      <c r="B4170" s="361">
        <v>25.74</v>
      </c>
    </row>
    <row r="4171" spans="1:2" x14ac:dyDescent="0.35">
      <c r="A4171" t="s">
        <v>2162</v>
      </c>
      <c r="B4171" s="361">
        <v>25.74</v>
      </c>
    </row>
    <row r="4172" spans="1:2" x14ac:dyDescent="0.35">
      <c r="A4172" t="s">
        <v>2162</v>
      </c>
      <c r="B4172" s="361">
        <v>25.74</v>
      </c>
    </row>
    <row r="4173" spans="1:2" x14ac:dyDescent="0.35">
      <c r="A4173" t="s">
        <v>2162</v>
      </c>
      <c r="B4173" s="361">
        <v>25.74</v>
      </c>
    </row>
    <row r="4174" spans="1:2" x14ac:dyDescent="0.35">
      <c r="A4174" t="s">
        <v>2162</v>
      </c>
      <c r="B4174" s="361">
        <v>25.74</v>
      </c>
    </row>
    <row r="4175" spans="1:2" x14ac:dyDescent="0.35">
      <c r="A4175" t="s">
        <v>2163</v>
      </c>
      <c r="B4175" s="361">
        <v>12.45</v>
      </c>
    </row>
    <row r="4176" spans="1:2" x14ac:dyDescent="0.35">
      <c r="A4176" t="s">
        <v>2163</v>
      </c>
      <c r="B4176" s="361">
        <v>12.45</v>
      </c>
    </row>
    <row r="4177" spans="1:2" x14ac:dyDescent="0.35">
      <c r="A4177" t="s">
        <v>2163</v>
      </c>
      <c r="B4177" s="361">
        <v>12.45</v>
      </c>
    </row>
    <row r="4178" spans="1:2" x14ac:dyDescent="0.35">
      <c r="A4178" t="s">
        <v>2163</v>
      </c>
      <c r="B4178" s="361">
        <v>12.45</v>
      </c>
    </row>
    <row r="4179" spans="1:2" x14ac:dyDescent="0.35">
      <c r="A4179" t="s">
        <v>2163</v>
      </c>
      <c r="B4179" s="361">
        <v>12.45</v>
      </c>
    </row>
    <row r="4180" spans="1:2" x14ac:dyDescent="0.35">
      <c r="A4180" t="s">
        <v>2163</v>
      </c>
      <c r="B4180" s="361">
        <v>12.45</v>
      </c>
    </row>
    <row r="4181" spans="1:2" x14ac:dyDescent="0.35">
      <c r="A4181" t="s">
        <v>2163</v>
      </c>
      <c r="B4181" s="361">
        <v>12.45</v>
      </c>
    </row>
    <row r="4182" spans="1:2" x14ac:dyDescent="0.35">
      <c r="A4182" t="s">
        <v>2165</v>
      </c>
      <c r="B4182" s="361">
        <v>13.91</v>
      </c>
    </row>
    <row r="4183" spans="1:2" x14ac:dyDescent="0.35">
      <c r="A4183" t="s">
        <v>2165</v>
      </c>
      <c r="B4183" s="361">
        <v>13.91</v>
      </c>
    </row>
    <row r="4184" spans="1:2" x14ac:dyDescent="0.35">
      <c r="A4184" t="s">
        <v>2165</v>
      </c>
      <c r="B4184" s="361">
        <v>13.91</v>
      </c>
    </row>
    <row r="4185" spans="1:2" x14ac:dyDescent="0.35">
      <c r="A4185" t="s">
        <v>2165</v>
      </c>
      <c r="B4185" s="361">
        <v>13.91</v>
      </c>
    </row>
    <row r="4186" spans="1:2" x14ac:dyDescent="0.35">
      <c r="A4186" t="s">
        <v>2165</v>
      </c>
      <c r="B4186" s="361">
        <v>13.91</v>
      </c>
    </row>
    <row r="4187" spans="1:2" x14ac:dyDescent="0.35">
      <c r="A4187" t="s">
        <v>2165</v>
      </c>
      <c r="B4187" s="361">
        <v>13.91</v>
      </c>
    </row>
    <row r="4188" spans="1:2" x14ac:dyDescent="0.35">
      <c r="A4188" t="s">
        <v>2165</v>
      </c>
      <c r="B4188" s="361">
        <v>13.91</v>
      </c>
    </row>
    <row r="4189" spans="1:2" x14ac:dyDescent="0.35">
      <c r="A4189" t="s">
        <v>2166</v>
      </c>
      <c r="B4189" s="361">
        <v>12.45</v>
      </c>
    </row>
    <row r="4190" spans="1:2" x14ac:dyDescent="0.35">
      <c r="A4190" t="s">
        <v>2166</v>
      </c>
      <c r="B4190" s="361">
        <v>12.45</v>
      </c>
    </row>
    <row r="4191" spans="1:2" x14ac:dyDescent="0.35">
      <c r="A4191" t="s">
        <v>2166</v>
      </c>
      <c r="B4191" s="361">
        <v>12.45</v>
      </c>
    </row>
    <row r="4192" spans="1:2" x14ac:dyDescent="0.35">
      <c r="A4192" t="s">
        <v>2166</v>
      </c>
      <c r="B4192" s="361">
        <v>12.45</v>
      </c>
    </row>
    <row r="4193" spans="1:2" x14ac:dyDescent="0.35">
      <c r="A4193" t="s">
        <v>2166</v>
      </c>
      <c r="B4193" s="361">
        <v>12.45</v>
      </c>
    </row>
    <row r="4194" spans="1:2" x14ac:dyDescent="0.35">
      <c r="A4194" t="s">
        <v>2166</v>
      </c>
      <c r="B4194" s="361">
        <v>12.45</v>
      </c>
    </row>
    <row r="4195" spans="1:2" x14ac:dyDescent="0.35">
      <c r="A4195" t="s">
        <v>2166</v>
      </c>
      <c r="B4195" s="361">
        <v>12.45</v>
      </c>
    </row>
    <row r="4196" spans="1:2" x14ac:dyDescent="0.35">
      <c r="A4196" t="s">
        <v>2167</v>
      </c>
      <c r="B4196" s="361">
        <v>12.95</v>
      </c>
    </row>
    <row r="4197" spans="1:2" x14ac:dyDescent="0.35">
      <c r="A4197" t="s">
        <v>2167</v>
      </c>
      <c r="B4197" s="361">
        <v>12.95</v>
      </c>
    </row>
    <row r="4198" spans="1:2" x14ac:dyDescent="0.35">
      <c r="A4198" t="s">
        <v>2167</v>
      </c>
      <c r="B4198" s="361">
        <v>12.95</v>
      </c>
    </row>
    <row r="4199" spans="1:2" x14ac:dyDescent="0.35">
      <c r="A4199" t="s">
        <v>2167</v>
      </c>
      <c r="B4199" s="361">
        <v>12.95</v>
      </c>
    </row>
    <row r="4200" spans="1:2" x14ac:dyDescent="0.35">
      <c r="A4200" t="s">
        <v>2167</v>
      </c>
      <c r="B4200" s="361">
        <v>12.95</v>
      </c>
    </row>
    <row r="4201" spans="1:2" x14ac:dyDescent="0.35">
      <c r="A4201" t="s">
        <v>2167</v>
      </c>
      <c r="B4201" s="361">
        <v>12.95</v>
      </c>
    </row>
    <row r="4202" spans="1:2" x14ac:dyDescent="0.35">
      <c r="A4202" t="s">
        <v>2167</v>
      </c>
      <c r="B4202" s="361">
        <v>12.95</v>
      </c>
    </row>
    <row r="4203" spans="1:2" x14ac:dyDescent="0.35">
      <c r="A4203" t="s">
        <v>2169</v>
      </c>
      <c r="B4203" s="361">
        <v>12.55</v>
      </c>
    </row>
    <row r="4204" spans="1:2" x14ac:dyDescent="0.35">
      <c r="A4204" t="s">
        <v>2169</v>
      </c>
      <c r="B4204" s="361">
        <v>12.55</v>
      </c>
    </row>
    <row r="4205" spans="1:2" x14ac:dyDescent="0.35">
      <c r="A4205" t="s">
        <v>2169</v>
      </c>
      <c r="B4205" s="361">
        <v>12.55</v>
      </c>
    </row>
    <row r="4206" spans="1:2" x14ac:dyDescent="0.35">
      <c r="A4206" t="s">
        <v>2169</v>
      </c>
      <c r="B4206" s="361">
        <v>12.55</v>
      </c>
    </row>
    <row r="4207" spans="1:2" x14ac:dyDescent="0.35">
      <c r="A4207" t="s">
        <v>2169</v>
      </c>
      <c r="B4207" s="361">
        <v>12.55</v>
      </c>
    </row>
    <row r="4208" spans="1:2" x14ac:dyDescent="0.35">
      <c r="A4208" t="s">
        <v>2169</v>
      </c>
      <c r="B4208" s="361">
        <v>12.55</v>
      </c>
    </row>
    <row r="4209" spans="1:2" x14ac:dyDescent="0.35">
      <c r="A4209" t="s">
        <v>2169</v>
      </c>
      <c r="B4209" s="361">
        <v>12.55</v>
      </c>
    </row>
    <row r="4210" spans="1:2" x14ac:dyDescent="0.35">
      <c r="A4210" t="s">
        <v>2170</v>
      </c>
      <c r="B4210" s="361">
        <v>12.65</v>
      </c>
    </row>
    <row r="4211" spans="1:2" x14ac:dyDescent="0.35">
      <c r="A4211" t="s">
        <v>2170</v>
      </c>
      <c r="B4211" s="361">
        <v>12.65</v>
      </c>
    </row>
    <row r="4212" spans="1:2" x14ac:dyDescent="0.35">
      <c r="A4212" t="s">
        <v>2170</v>
      </c>
      <c r="B4212" s="361">
        <v>12.65</v>
      </c>
    </row>
    <row r="4213" spans="1:2" x14ac:dyDescent="0.35">
      <c r="A4213" t="s">
        <v>2170</v>
      </c>
      <c r="B4213" s="361">
        <v>12.65</v>
      </c>
    </row>
    <row r="4214" spans="1:2" x14ac:dyDescent="0.35">
      <c r="A4214" t="s">
        <v>2170</v>
      </c>
      <c r="B4214" s="361">
        <v>12.65</v>
      </c>
    </row>
    <row r="4215" spans="1:2" x14ac:dyDescent="0.35">
      <c r="A4215" t="s">
        <v>2170</v>
      </c>
      <c r="B4215" s="361">
        <v>12.65</v>
      </c>
    </row>
    <row r="4216" spans="1:2" x14ac:dyDescent="0.35">
      <c r="A4216" t="s">
        <v>2170</v>
      </c>
      <c r="B4216" s="361">
        <v>12.65</v>
      </c>
    </row>
    <row r="4217" spans="1:2" x14ac:dyDescent="0.35">
      <c r="A4217" t="s">
        <v>2171</v>
      </c>
      <c r="B4217" s="361">
        <v>15</v>
      </c>
    </row>
    <row r="4218" spans="1:2" x14ac:dyDescent="0.35">
      <c r="A4218" t="s">
        <v>2171</v>
      </c>
      <c r="B4218" s="361">
        <v>15</v>
      </c>
    </row>
    <row r="4219" spans="1:2" x14ac:dyDescent="0.35">
      <c r="A4219" t="s">
        <v>2171</v>
      </c>
      <c r="B4219" s="361">
        <v>15</v>
      </c>
    </row>
    <row r="4220" spans="1:2" x14ac:dyDescent="0.35">
      <c r="A4220" t="s">
        <v>2171</v>
      </c>
      <c r="B4220" s="361">
        <v>15</v>
      </c>
    </row>
    <row r="4221" spans="1:2" x14ac:dyDescent="0.35">
      <c r="A4221" t="s">
        <v>2171</v>
      </c>
      <c r="B4221" s="361">
        <v>15</v>
      </c>
    </row>
    <row r="4222" spans="1:2" x14ac:dyDescent="0.35">
      <c r="A4222" t="s">
        <v>2171</v>
      </c>
      <c r="B4222" s="361">
        <v>15</v>
      </c>
    </row>
    <row r="4223" spans="1:2" x14ac:dyDescent="0.35">
      <c r="A4223" t="s">
        <v>2171</v>
      </c>
      <c r="B4223" s="361">
        <v>15</v>
      </c>
    </row>
    <row r="4224" spans="1:2" x14ac:dyDescent="0.35">
      <c r="A4224" t="s">
        <v>2172</v>
      </c>
      <c r="B4224" s="361">
        <v>12.75</v>
      </c>
    </row>
    <row r="4225" spans="1:2" x14ac:dyDescent="0.35">
      <c r="A4225" t="s">
        <v>2172</v>
      </c>
      <c r="B4225" s="361">
        <v>12.75</v>
      </c>
    </row>
    <row r="4226" spans="1:2" x14ac:dyDescent="0.35">
      <c r="A4226" t="s">
        <v>2172</v>
      </c>
      <c r="B4226" s="361">
        <v>12.75</v>
      </c>
    </row>
    <row r="4227" spans="1:2" x14ac:dyDescent="0.35">
      <c r="A4227" t="s">
        <v>2172</v>
      </c>
      <c r="B4227" s="361">
        <v>12.75</v>
      </c>
    </row>
    <row r="4228" spans="1:2" x14ac:dyDescent="0.35">
      <c r="A4228" t="s">
        <v>2172</v>
      </c>
      <c r="B4228" s="361">
        <v>12.75</v>
      </c>
    </row>
    <row r="4229" spans="1:2" x14ac:dyDescent="0.35">
      <c r="A4229" t="s">
        <v>2172</v>
      </c>
      <c r="B4229" s="361">
        <v>12.75</v>
      </c>
    </row>
    <row r="4230" spans="1:2" x14ac:dyDescent="0.35">
      <c r="A4230" t="s">
        <v>2172</v>
      </c>
      <c r="B4230" s="361">
        <v>12.75</v>
      </c>
    </row>
    <row r="4231" spans="1:2" x14ac:dyDescent="0.35">
      <c r="A4231" t="s">
        <v>2173</v>
      </c>
      <c r="B4231" s="361">
        <v>12</v>
      </c>
    </row>
    <row r="4232" spans="1:2" x14ac:dyDescent="0.35">
      <c r="A4232" t="s">
        <v>2173</v>
      </c>
      <c r="B4232" s="361">
        <v>12</v>
      </c>
    </row>
    <row r="4233" spans="1:2" x14ac:dyDescent="0.35">
      <c r="A4233" t="s">
        <v>2173</v>
      </c>
      <c r="B4233" s="361">
        <v>12</v>
      </c>
    </row>
    <row r="4234" spans="1:2" x14ac:dyDescent="0.35">
      <c r="A4234" t="s">
        <v>2173</v>
      </c>
      <c r="B4234" s="361">
        <v>12</v>
      </c>
    </row>
    <row r="4235" spans="1:2" x14ac:dyDescent="0.35">
      <c r="A4235" t="s">
        <v>2173</v>
      </c>
      <c r="B4235" s="361">
        <v>12</v>
      </c>
    </row>
    <row r="4236" spans="1:2" x14ac:dyDescent="0.35">
      <c r="A4236" t="s">
        <v>2173</v>
      </c>
      <c r="B4236" s="361">
        <v>12</v>
      </c>
    </row>
    <row r="4237" spans="1:2" x14ac:dyDescent="0.35">
      <c r="A4237" t="s">
        <v>2173</v>
      </c>
      <c r="B4237" s="361">
        <v>12</v>
      </c>
    </row>
    <row r="4238" spans="1:2" x14ac:dyDescent="0.35">
      <c r="A4238" t="s">
        <v>2174</v>
      </c>
      <c r="B4238" s="361">
        <v>12</v>
      </c>
    </row>
    <row r="4239" spans="1:2" x14ac:dyDescent="0.35">
      <c r="A4239" t="s">
        <v>2174</v>
      </c>
      <c r="B4239" s="361">
        <v>12</v>
      </c>
    </row>
    <row r="4240" spans="1:2" x14ac:dyDescent="0.35">
      <c r="A4240" t="s">
        <v>2174</v>
      </c>
      <c r="B4240" s="361">
        <v>12</v>
      </c>
    </row>
    <row r="4241" spans="1:2" x14ac:dyDescent="0.35">
      <c r="A4241" t="s">
        <v>2174</v>
      </c>
      <c r="B4241" s="361">
        <v>12</v>
      </c>
    </row>
    <row r="4242" spans="1:2" x14ac:dyDescent="0.35">
      <c r="A4242" t="s">
        <v>2174</v>
      </c>
      <c r="B4242" s="361">
        <v>12</v>
      </c>
    </row>
    <row r="4243" spans="1:2" x14ac:dyDescent="0.35">
      <c r="A4243" t="s">
        <v>2174</v>
      </c>
      <c r="B4243" s="361">
        <v>12</v>
      </c>
    </row>
    <row r="4244" spans="1:2" x14ac:dyDescent="0.35">
      <c r="A4244" t="s">
        <v>2174</v>
      </c>
      <c r="B4244" s="361">
        <v>12</v>
      </c>
    </row>
    <row r="4245" spans="1:2" x14ac:dyDescent="0.35">
      <c r="A4245" t="s">
        <v>2175</v>
      </c>
      <c r="B4245" s="361">
        <v>12</v>
      </c>
    </row>
    <row r="4246" spans="1:2" x14ac:dyDescent="0.35">
      <c r="A4246" t="s">
        <v>2175</v>
      </c>
      <c r="B4246" s="361">
        <v>12</v>
      </c>
    </row>
    <row r="4247" spans="1:2" x14ac:dyDescent="0.35">
      <c r="A4247" t="s">
        <v>2175</v>
      </c>
      <c r="B4247" s="361">
        <v>12</v>
      </c>
    </row>
    <row r="4248" spans="1:2" x14ac:dyDescent="0.35">
      <c r="A4248" t="s">
        <v>2175</v>
      </c>
      <c r="B4248" s="361">
        <v>12</v>
      </c>
    </row>
    <row r="4249" spans="1:2" x14ac:dyDescent="0.35">
      <c r="A4249" t="s">
        <v>2175</v>
      </c>
      <c r="B4249" s="361">
        <v>12</v>
      </c>
    </row>
    <row r="4250" spans="1:2" x14ac:dyDescent="0.35">
      <c r="A4250" t="s">
        <v>2175</v>
      </c>
      <c r="B4250" s="361">
        <v>12</v>
      </c>
    </row>
    <row r="4251" spans="1:2" x14ac:dyDescent="0.35">
      <c r="A4251" t="s">
        <v>2175</v>
      </c>
      <c r="B4251" s="361">
        <v>12</v>
      </c>
    </row>
    <row r="4252" spans="1:2" x14ac:dyDescent="0.35">
      <c r="A4252" t="s">
        <v>2176</v>
      </c>
      <c r="B4252" s="361">
        <v>12</v>
      </c>
    </row>
    <row r="4253" spans="1:2" x14ac:dyDescent="0.35">
      <c r="A4253" t="s">
        <v>2176</v>
      </c>
      <c r="B4253" s="361">
        <v>12</v>
      </c>
    </row>
    <row r="4254" spans="1:2" x14ac:dyDescent="0.35">
      <c r="A4254" t="s">
        <v>2176</v>
      </c>
      <c r="B4254" s="361">
        <v>12</v>
      </c>
    </row>
    <row r="4255" spans="1:2" x14ac:dyDescent="0.35">
      <c r="A4255" t="s">
        <v>2176</v>
      </c>
      <c r="B4255" s="361">
        <v>12</v>
      </c>
    </row>
    <row r="4256" spans="1:2" x14ac:dyDescent="0.35">
      <c r="A4256" t="s">
        <v>2176</v>
      </c>
      <c r="B4256" s="361">
        <v>12</v>
      </c>
    </row>
    <row r="4257" spans="1:2" x14ac:dyDescent="0.35">
      <c r="A4257" t="s">
        <v>2176</v>
      </c>
      <c r="B4257" s="361">
        <v>12</v>
      </c>
    </row>
    <row r="4258" spans="1:2" x14ac:dyDescent="0.35">
      <c r="A4258" t="s">
        <v>2176</v>
      </c>
      <c r="B4258" s="361">
        <v>12</v>
      </c>
    </row>
    <row r="4259" spans="1:2" x14ac:dyDescent="0.35">
      <c r="A4259" t="s">
        <v>2177</v>
      </c>
      <c r="B4259" s="361">
        <v>11.02</v>
      </c>
    </row>
    <row r="4260" spans="1:2" x14ac:dyDescent="0.35">
      <c r="A4260" t="s">
        <v>2177</v>
      </c>
      <c r="B4260" s="361">
        <v>11.02</v>
      </c>
    </row>
    <row r="4261" spans="1:2" x14ac:dyDescent="0.35">
      <c r="A4261" t="s">
        <v>2177</v>
      </c>
      <c r="B4261" s="361">
        <v>11.02</v>
      </c>
    </row>
    <row r="4262" spans="1:2" x14ac:dyDescent="0.35">
      <c r="A4262" t="s">
        <v>2177</v>
      </c>
      <c r="B4262" s="361">
        <v>11.02</v>
      </c>
    </row>
    <row r="4263" spans="1:2" x14ac:dyDescent="0.35">
      <c r="A4263" t="s">
        <v>2177</v>
      </c>
      <c r="B4263" s="361">
        <v>11.02</v>
      </c>
    </row>
    <row r="4264" spans="1:2" x14ac:dyDescent="0.35">
      <c r="A4264" t="s">
        <v>2177</v>
      </c>
      <c r="B4264" s="361">
        <v>11.02</v>
      </c>
    </row>
    <row r="4265" spans="1:2" x14ac:dyDescent="0.35">
      <c r="A4265" t="s">
        <v>2177</v>
      </c>
      <c r="B4265" s="361">
        <v>11.02</v>
      </c>
    </row>
    <row r="4266" spans="1:2" x14ac:dyDescent="0.35">
      <c r="A4266" t="s">
        <v>2178</v>
      </c>
      <c r="B4266" s="361">
        <v>33</v>
      </c>
    </row>
    <row r="4267" spans="1:2" x14ac:dyDescent="0.35">
      <c r="A4267" t="s">
        <v>2178</v>
      </c>
      <c r="B4267" s="361">
        <v>33</v>
      </c>
    </row>
    <row r="4268" spans="1:2" x14ac:dyDescent="0.35">
      <c r="A4268" t="s">
        <v>2178</v>
      </c>
      <c r="B4268" s="361">
        <v>33</v>
      </c>
    </row>
    <row r="4269" spans="1:2" x14ac:dyDescent="0.35">
      <c r="A4269" t="s">
        <v>2178</v>
      </c>
      <c r="B4269" s="361">
        <v>33</v>
      </c>
    </row>
    <row r="4270" spans="1:2" x14ac:dyDescent="0.35">
      <c r="A4270" t="s">
        <v>2178</v>
      </c>
      <c r="B4270" s="361">
        <v>33</v>
      </c>
    </row>
    <row r="4271" spans="1:2" x14ac:dyDescent="0.35">
      <c r="A4271" t="s">
        <v>2178</v>
      </c>
      <c r="B4271" s="361">
        <v>33</v>
      </c>
    </row>
    <row r="4272" spans="1:2" x14ac:dyDescent="0.35">
      <c r="A4272" t="s">
        <v>2179</v>
      </c>
      <c r="B4272" s="361">
        <v>38.840000000000003</v>
      </c>
    </row>
    <row r="4273" spans="1:2" x14ac:dyDescent="0.35">
      <c r="A4273" t="s">
        <v>2179</v>
      </c>
      <c r="B4273" s="361">
        <v>38.840000000000003</v>
      </c>
    </row>
    <row r="4274" spans="1:2" x14ac:dyDescent="0.35">
      <c r="A4274" t="s">
        <v>2179</v>
      </c>
      <c r="B4274" s="361">
        <v>38.840000000000003</v>
      </c>
    </row>
    <row r="4275" spans="1:2" x14ac:dyDescent="0.35">
      <c r="A4275" t="s">
        <v>2179</v>
      </c>
      <c r="B4275" s="361">
        <v>38.840000000000003</v>
      </c>
    </row>
    <row r="4276" spans="1:2" x14ac:dyDescent="0.35">
      <c r="A4276" t="s">
        <v>2179</v>
      </c>
      <c r="B4276" s="361">
        <v>38.840000000000003</v>
      </c>
    </row>
    <row r="4277" spans="1:2" x14ac:dyDescent="0.35">
      <c r="A4277" t="s">
        <v>2179</v>
      </c>
      <c r="B4277" s="361">
        <v>38.840000000000003</v>
      </c>
    </row>
    <row r="4278" spans="1:2" x14ac:dyDescent="0.35">
      <c r="A4278" t="s">
        <v>2179</v>
      </c>
      <c r="B4278" s="361">
        <v>38.840000000000003</v>
      </c>
    </row>
    <row r="4279" spans="1:2" x14ac:dyDescent="0.35">
      <c r="A4279" t="s">
        <v>2180</v>
      </c>
      <c r="B4279" s="361">
        <v>33</v>
      </c>
    </row>
    <row r="4280" spans="1:2" x14ac:dyDescent="0.35">
      <c r="A4280" t="s">
        <v>2180</v>
      </c>
      <c r="B4280" s="361">
        <v>33</v>
      </c>
    </row>
    <row r="4281" spans="1:2" x14ac:dyDescent="0.35">
      <c r="A4281" t="s">
        <v>2180</v>
      </c>
      <c r="B4281" s="361">
        <v>33</v>
      </c>
    </row>
    <row r="4282" spans="1:2" x14ac:dyDescent="0.35">
      <c r="A4282" t="s">
        <v>2180</v>
      </c>
      <c r="B4282" s="361">
        <v>33</v>
      </c>
    </row>
    <row r="4283" spans="1:2" x14ac:dyDescent="0.35">
      <c r="A4283" t="s">
        <v>2180</v>
      </c>
      <c r="B4283" s="361">
        <v>33</v>
      </c>
    </row>
    <row r="4284" spans="1:2" x14ac:dyDescent="0.35">
      <c r="A4284" t="s">
        <v>2180</v>
      </c>
      <c r="B4284" s="361">
        <v>33</v>
      </c>
    </row>
    <row r="4285" spans="1:2" x14ac:dyDescent="0.35">
      <c r="A4285" t="s">
        <v>2180</v>
      </c>
      <c r="B4285" s="361">
        <v>33</v>
      </c>
    </row>
    <row r="4286" spans="1:2" x14ac:dyDescent="0.35">
      <c r="A4286" t="s">
        <v>2181</v>
      </c>
      <c r="B4286" s="361">
        <v>25</v>
      </c>
    </row>
    <row r="4287" spans="1:2" x14ac:dyDescent="0.35">
      <c r="A4287" t="s">
        <v>2181</v>
      </c>
      <c r="B4287" s="361">
        <v>25</v>
      </c>
    </row>
    <row r="4288" spans="1:2" x14ac:dyDescent="0.35">
      <c r="A4288" t="s">
        <v>2181</v>
      </c>
      <c r="B4288" s="361">
        <v>25</v>
      </c>
    </row>
    <row r="4289" spans="1:2" x14ac:dyDescent="0.35">
      <c r="A4289" t="s">
        <v>2181</v>
      </c>
      <c r="B4289" s="361">
        <v>25</v>
      </c>
    </row>
    <row r="4290" spans="1:2" x14ac:dyDescent="0.35">
      <c r="A4290" t="s">
        <v>2181</v>
      </c>
      <c r="B4290" s="361">
        <v>25</v>
      </c>
    </row>
    <row r="4291" spans="1:2" x14ac:dyDescent="0.35">
      <c r="A4291" t="s">
        <v>2181</v>
      </c>
      <c r="B4291" s="361">
        <v>25</v>
      </c>
    </row>
    <row r="4292" spans="1:2" x14ac:dyDescent="0.35">
      <c r="A4292" t="s">
        <v>2181</v>
      </c>
      <c r="B4292" s="361">
        <v>25</v>
      </c>
    </row>
    <row r="4293" spans="1:2" x14ac:dyDescent="0.35">
      <c r="A4293" t="s">
        <v>2183</v>
      </c>
      <c r="B4293" s="361">
        <v>33.4</v>
      </c>
    </row>
    <row r="4294" spans="1:2" x14ac:dyDescent="0.35">
      <c r="A4294" t="s">
        <v>2183</v>
      </c>
      <c r="B4294" s="361">
        <v>33.4</v>
      </c>
    </row>
    <row r="4295" spans="1:2" x14ac:dyDescent="0.35">
      <c r="A4295" t="s">
        <v>2183</v>
      </c>
      <c r="B4295" s="361">
        <v>33.4</v>
      </c>
    </row>
    <row r="4296" spans="1:2" x14ac:dyDescent="0.35">
      <c r="A4296" t="s">
        <v>2183</v>
      </c>
      <c r="B4296" s="361">
        <v>33.4</v>
      </c>
    </row>
    <row r="4297" spans="1:2" x14ac:dyDescent="0.35">
      <c r="A4297" t="s">
        <v>2183</v>
      </c>
      <c r="B4297" s="361">
        <v>33.4</v>
      </c>
    </row>
    <row r="4298" spans="1:2" x14ac:dyDescent="0.35">
      <c r="A4298" t="s">
        <v>2183</v>
      </c>
      <c r="B4298" s="361">
        <v>33.4</v>
      </c>
    </row>
    <row r="4299" spans="1:2" x14ac:dyDescent="0.35">
      <c r="A4299" t="s">
        <v>2183</v>
      </c>
      <c r="B4299" s="361">
        <v>33.4</v>
      </c>
    </row>
    <row r="4300" spans="1:2" x14ac:dyDescent="0.35">
      <c r="A4300" t="s">
        <v>2184</v>
      </c>
      <c r="B4300" s="361">
        <v>33.799999999999997</v>
      </c>
    </row>
    <row r="4301" spans="1:2" x14ac:dyDescent="0.35">
      <c r="A4301" t="s">
        <v>2184</v>
      </c>
      <c r="B4301" s="361">
        <v>33.799999999999997</v>
      </c>
    </row>
    <row r="4302" spans="1:2" x14ac:dyDescent="0.35">
      <c r="A4302" t="s">
        <v>2184</v>
      </c>
      <c r="B4302" s="361">
        <v>33.799999999999997</v>
      </c>
    </row>
    <row r="4303" spans="1:2" x14ac:dyDescent="0.35">
      <c r="A4303" t="s">
        <v>2184</v>
      </c>
      <c r="B4303" s="361">
        <v>33.799999999999997</v>
      </c>
    </row>
    <row r="4304" spans="1:2" x14ac:dyDescent="0.35">
      <c r="A4304" t="s">
        <v>2184</v>
      </c>
      <c r="B4304" s="361">
        <v>33.799999999999997</v>
      </c>
    </row>
    <row r="4305" spans="1:2" x14ac:dyDescent="0.35">
      <c r="A4305" t="s">
        <v>2184</v>
      </c>
      <c r="B4305" s="361">
        <v>33.799999999999997</v>
      </c>
    </row>
    <row r="4306" spans="1:2" x14ac:dyDescent="0.35">
      <c r="A4306" t="s">
        <v>2184</v>
      </c>
      <c r="B4306" s="361">
        <v>33.799999999999997</v>
      </c>
    </row>
    <row r="4307" spans="1:2" x14ac:dyDescent="0.35">
      <c r="A4307" t="s">
        <v>2185</v>
      </c>
      <c r="B4307" s="361">
        <v>43.22</v>
      </c>
    </row>
    <row r="4308" spans="1:2" x14ac:dyDescent="0.35">
      <c r="A4308" t="s">
        <v>2185</v>
      </c>
      <c r="B4308" s="361">
        <v>43.22</v>
      </c>
    </row>
    <row r="4309" spans="1:2" x14ac:dyDescent="0.35">
      <c r="A4309" t="s">
        <v>2185</v>
      </c>
      <c r="B4309" s="361">
        <v>43.22</v>
      </c>
    </row>
    <row r="4310" spans="1:2" x14ac:dyDescent="0.35">
      <c r="A4310" t="s">
        <v>2185</v>
      </c>
      <c r="B4310" s="361">
        <v>43.22</v>
      </c>
    </row>
    <row r="4311" spans="1:2" x14ac:dyDescent="0.35">
      <c r="A4311" t="s">
        <v>2185</v>
      </c>
      <c r="B4311" s="361">
        <v>43.22</v>
      </c>
    </row>
    <row r="4312" spans="1:2" x14ac:dyDescent="0.35">
      <c r="A4312" t="s">
        <v>2185</v>
      </c>
      <c r="B4312" s="361">
        <v>43.22</v>
      </c>
    </row>
    <row r="4313" spans="1:2" x14ac:dyDescent="0.35">
      <c r="A4313" t="s">
        <v>2185</v>
      </c>
      <c r="B4313" s="361">
        <v>43.22</v>
      </c>
    </row>
    <row r="4314" spans="1:2" x14ac:dyDescent="0.35">
      <c r="A4314" t="s">
        <v>2186</v>
      </c>
      <c r="B4314" s="361">
        <v>34.200000000000003</v>
      </c>
    </row>
    <row r="4315" spans="1:2" x14ac:dyDescent="0.35">
      <c r="A4315" t="s">
        <v>2186</v>
      </c>
      <c r="B4315" s="361">
        <v>34.200000000000003</v>
      </c>
    </row>
    <row r="4316" spans="1:2" x14ac:dyDescent="0.35">
      <c r="A4316" t="s">
        <v>2186</v>
      </c>
      <c r="B4316" s="361">
        <v>34.200000000000003</v>
      </c>
    </row>
    <row r="4317" spans="1:2" x14ac:dyDescent="0.35">
      <c r="A4317" t="s">
        <v>2186</v>
      </c>
      <c r="B4317" s="361">
        <v>34.200000000000003</v>
      </c>
    </row>
    <row r="4318" spans="1:2" x14ac:dyDescent="0.35">
      <c r="A4318" t="s">
        <v>2186</v>
      </c>
      <c r="B4318" s="361">
        <v>34.200000000000003</v>
      </c>
    </row>
    <row r="4319" spans="1:2" x14ac:dyDescent="0.35">
      <c r="A4319" t="s">
        <v>2186</v>
      </c>
      <c r="B4319" s="361">
        <v>34.200000000000003</v>
      </c>
    </row>
    <row r="4320" spans="1:2" x14ac:dyDescent="0.35">
      <c r="A4320" t="s">
        <v>2186</v>
      </c>
      <c r="B4320" s="361">
        <v>34.200000000000003</v>
      </c>
    </row>
    <row r="4321" spans="1:2" x14ac:dyDescent="0.35">
      <c r="A4321" t="s">
        <v>2187</v>
      </c>
      <c r="B4321" s="361">
        <v>23.53</v>
      </c>
    </row>
    <row r="4322" spans="1:2" x14ac:dyDescent="0.35">
      <c r="A4322" t="s">
        <v>2187</v>
      </c>
      <c r="B4322" s="361">
        <v>23.53</v>
      </c>
    </row>
    <row r="4323" spans="1:2" x14ac:dyDescent="0.35">
      <c r="A4323" t="s">
        <v>2187</v>
      </c>
      <c r="B4323" s="361">
        <v>23.53</v>
      </c>
    </row>
    <row r="4324" spans="1:2" x14ac:dyDescent="0.35">
      <c r="A4324" t="s">
        <v>2187</v>
      </c>
      <c r="B4324" s="361">
        <v>23.53</v>
      </c>
    </row>
    <row r="4325" spans="1:2" x14ac:dyDescent="0.35">
      <c r="A4325" t="s">
        <v>2187</v>
      </c>
      <c r="B4325" s="361">
        <v>23.53</v>
      </c>
    </row>
    <row r="4326" spans="1:2" x14ac:dyDescent="0.35">
      <c r="A4326" t="s">
        <v>2187</v>
      </c>
      <c r="B4326" s="361">
        <v>23.53</v>
      </c>
    </row>
    <row r="4327" spans="1:2" x14ac:dyDescent="0.35">
      <c r="A4327" t="s">
        <v>2187</v>
      </c>
      <c r="B4327" s="361">
        <v>23.53</v>
      </c>
    </row>
    <row r="4328" spans="1:2" x14ac:dyDescent="0.35">
      <c r="A4328" t="s">
        <v>2188</v>
      </c>
      <c r="B4328" s="361">
        <v>23.53</v>
      </c>
    </row>
    <row r="4329" spans="1:2" x14ac:dyDescent="0.35">
      <c r="A4329" t="s">
        <v>2188</v>
      </c>
      <c r="B4329" s="361">
        <v>23.53</v>
      </c>
    </row>
    <row r="4330" spans="1:2" x14ac:dyDescent="0.35">
      <c r="A4330" t="s">
        <v>2188</v>
      </c>
      <c r="B4330" s="361">
        <v>23.53</v>
      </c>
    </row>
    <row r="4331" spans="1:2" x14ac:dyDescent="0.35">
      <c r="A4331" t="s">
        <v>2188</v>
      </c>
      <c r="B4331" s="361">
        <v>23.53</v>
      </c>
    </row>
    <row r="4332" spans="1:2" x14ac:dyDescent="0.35">
      <c r="A4332" t="s">
        <v>2188</v>
      </c>
      <c r="B4332" s="361">
        <v>23.53</v>
      </c>
    </row>
    <row r="4333" spans="1:2" x14ac:dyDescent="0.35">
      <c r="A4333" t="s">
        <v>2188</v>
      </c>
      <c r="B4333" s="361">
        <v>23.53</v>
      </c>
    </row>
    <row r="4334" spans="1:2" x14ac:dyDescent="0.35">
      <c r="A4334" t="s">
        <v>2188</v>
      </c>
      <c r="B4334" s="361">
        <v>23.53</v>
      </c>
    </row>
    <row r="4335" spans="1:2" x14ac:dyDescent="0.35">
      <c r="A4335" t="s">
        <v>2189</v>
      </c>
      <c r="B4335" s="361">
        <v>23.53</v>
      </c>
    </row>
    <row r="4336" spans="1:2" x14ac:dyDescent="0.35">
      <c r="A4336" t="s">
        <v>2189</v>
      </c>
      <c r="B4336" s="361">
        <v>23.53</v>
      </c>
    </row>
    <row r="4337" spans="1:2" x14ac:dyDescent="0.35">
      <c r="A4337" t="s">
        <v>2189</v>
      </c>
      <c r="B4337" s="361">
        <v>23.53</v>
      </c>
    </row>
    <row r="4338" spans="1:2" x14ac:dyDescent="0.35">
      <c r="A4338" t="s">
        <v>2189</v>
      </c>
      <c r="B4338" s="361">
        <v>23.53</v>
      </c>
    </row>
    <row r="4339" spans="1:2" x14ac:dyDescent="0.35">
      <c r="A4339" t="s">
        <v>2189</v>
      </c>
      <c r="B4339" s="361">
        <v>23.53</v>
      </c>
    </row>
    <row r="4340" spans="1:2" x14ac:dyDescent="0.35">
      <c r="A4340" t="s">
        <v>2189</v>
      </c>
      <c r="B4340" s="361">
        <v>23.53</v>
      </c>
    </row>
    <row r="4341" spans="1:2" x14ac:dyDescent="0.35">
      <c r="A4341" t="s">
        <v>2189</v>
      </c>
      <c r="B4341" s="361">
        <v>23.53</v>
      </c>
    </row>
    <row r="4342" spans="1:2" x14ac:dyDescent="0.35">
      <c r="A4342" t="s">
        <v>2190</v>
      </c>
      <c r="B4342" s="361">
        <v>23.53</v>
      </c>
    </row>
    <row r="4343" spans="1:2" x14ac:dyDescent="0.35">
      <c r="A4343" t="s">
        <v>2190</v>
      </c>
      <c r="B4343" s="361">
        <v>23.53</v>
      </c>
    </row>
    <row r="4344" spans="1:2" x14ac:dyDescent="0.35">
      <c r="A4344" t="s">
        <v>2190</v>
      </c>
      <c r="B4344" s="361">
        <v>23.53</v>
      </c>
    </row>
    <row r="4345" spans="1:2" x14ac:dyDescent="0.35">
      <c r="A4345" t="s">
        <v>2190</v>
      </c>
      <c r="B4345" s="361">
        <v>23.53</v>
      </c>
    </row>
    <row r="4346" spans="1:2" x14ac:dyDescent="0.35">
      <c r="A4346" t="s">
        <v>2190</v>
      </c>
      <c r="B4346" s="361">
        <v>23.53</v>
      </c>
    </row>
    <row r="4347" spans="1:2" x14ac:dyDescent="0.35">
      <c r="A4347" t="s">
        <v>2190</v>
      </c>
      <c r="B4347" s="361">
        <v>23.53</v>
      </c>
    </row>
    <row r="4348" spans="1:2" x14ac:dyDescent="0.35">
      <c r="A4348" t="s">
        <v>2190</v>
      </c>
      <c r="B4348" s="361">
        <v>23.53</v>
      </c>
    </row>
    <row r="4349" spans="1:2" x14ac:dyDescent="0.35">
      <c r="A4349" t="s">
        <v>2191</v>
      </c>
      <c r="B4349" s="361">
        <v>23.49</v>
      </c>
    </row>
    <row r="4350" spans="1:2" x14ac:dyDescent="0.35">
      <c r="A4350" t="s">
        <v>2191</v>
      </c>
      <c r="B4350" s="361">
        <v>23.49</v>
      </c>
    </row>
    <row r="4351" spans="1:2" x14ac:dyDescent="0.35">
      <c r="A4351" t="s">
        <v>2191</v>
      </c>
      <c r="B4351" s="361">
        <v>23.49</v>
      </c>
    </row>
    <row r="4352" spans="1:2" x14ac:dyDescent="0.35">
      <c r="A4352" t="s">
        <v>2191</v>
      </c>
      <c r="B4352" s="361">
        <v>23.49</v>
      </c>
    </row>
    <row r="4353" spans="1:2" x14ac:dyDescent="0.35">
      <c r="A4353" t="s">
        <v>2191</v>
      </c>
      <c r="B4353" s="361">
        <v>23.49</v>
      </c>
    </row>
    <row r="4354" spans="1:2" x14ac:dyDescent="0.35">
      <c r="A4354" t="s">
        <v>2191</v>
      </c>
      <c r="B4354" s="361">
        <v>23.49</v>
      </c>
    </row>
    <row r="4355" spans="1:2" x14ac:dyDescent="0.35">
      <c r="A4355" t="s">
        <v>2191</v>
      </c>
      <c r="B4355" s="361">
        <v>23.49</v>
      </c>
    </row>
    <row r="4356" spans="1:2" x14ac:dyDescent="0.35">
      <c r="A4356" t="s">
        <v>2192</v>
      </c>
      <c r="B4356" s="361">
        <v>23.17</v>
      </c>
    </row>
    <row r="4357" spans="1:2" x14ac:dyDescent="0.35">
      <c r="A4357" t="s">
        <v>2192</v>
      </c>
      <c r="B4357" s="361">
        <v>23.17</v>
      </c>
    </row>
    <row r="4358" spans="1:2" x14ac:dyDescent="0.35">
      <c r="A4358" t="s">
        <v>2192</v>
      </c>
      <c r="B4358" s="361">
        <v>23.17</v>
      </c>
    </row>
    <row r="4359" spans="1:2" x14ac:dyDescent="0.35">
      <c r="A4359" t="s">
        <v>2192</v>
      </c>
      <c r="B4359" s="361">
        <v>23.17</v>
      </c>
    </row>
    <row r="4360" spans="1:2" x14ac:dyDescent="0.35">
      <c r="A4360" t="s">
        <v>2192</v>
      </c>
      <c r="B4360" s="361">
        <v>23.17</v>
      </c>
    </row>
    <row r="4361" spans="1:2" x14ac:dyDescent="0.35">
      <c r="A4361" t="s">
        <v>2192</v>
      </c>
      <c r="B4361" s="361">
        <v>23.17</v>
      </c>
    </row>
    <row r="4362" spans="1:2" x14ac:dyDescent="0.35">
      <c r="A4362" t="s">
        <v>2193</v>
      </c>
      <c r="B4362" s="361">
        <v>23.17</v>
      </c>
    </row>
    <row r="4363" spans="1:2" x14ac:dyDescent="0.35">
      <c r="A4363" t="s">
        <v>2193</v>
      </c>
      <c r="B4363" s="361">
        <v>23.17</v>
      </c>
    </row>
    <row r="4364" spans="1:2" x14ac:dyDescent="0.35">
      <c r="A4364" t="s">
        <v>2193</v>
      </c>
      <c r="B4364" s="361">
        <v>23.17</v>
      </c>
    </row>
    <row r="4365" spans="1:2" x14ac:dyDescent="0.35">
      <c r="A4365" t="s">
        <v>2193</v>
      </c>
      <c r="B4365" s="361">
        <v>23.17</v>
      </c>
    </row>
    <row r="4366" spans="1:2" x14ac:dyDescent="0.35">
      <c r="A4366" t="s">
        <v>2193</v>
      </c>
      <c r="B4366" s="361">
        <v>23.17</v>
      </c>
    </row>
    <row r="4367" spans="1:2" x14ac:dyDescent="0.35">
      <c r="A4367" t="s">
        <v>2193</v>
      </c>
      <c r="B4367" s="361">
        <v>23.17</v>
      </c>
    </row>
    <row r="4368" spans="1:2" x14ac:dyDescent="0.35">
      <c r="A4368" t="s">
        <v>2193</v>
      </c>
      <c r="B4368" s="361">
        <v>23.17</v>
      </c>
    </row>
    <row r="4369" spans="1:2" x14ac:dyDescent="0.35">
      <c r="A4369" t="s">
        <v>2194</v>
      </c>
      <c r="B4369" s="361">
        <v>23.17</v>
      </c>
    </row>
    <row r="4370" spans="1:2" x14ac:dyDescent="0.35">
      <c r="A4370" t="s">
        <v>2194</v>
      </c>
      <c r="B4370" s="361">
        <v>23.17</v>
      </c>
    </row>
    <row r="4371" spans="1:2" x14ac:dyDescent="0.35">
      <c r="A4371" t="s">
        <v>2194</v>
      </c>
      <c r="B4371" s="361">
        <v>23.17</v>
      </c>
    </row>
    <row r="4372" spans="1:2" x14ac:dyDescent="0.35">
      <c r="A4372" t="s">
        <v>2194</v>
      </c>
      <c r="B4372" s="361">
        <v>23.17</v>
      </c>
    </row>
    <row r="4373" spans="1:2" x14ac:dyDescent="0.35">
      <c r="A4373" t="s">
        <v>2194</v>
      </c>
      <c r="B4373" s="361">
        <v>23.17</v>
      </c>
    </row>
    <row r="4374" spans="1:2" x14ac:dyDescent="0.35">
      <c r="A4374" t="s">
        <v>2194</v>
      </c>
      <c r="B4374" s="361">
        <v>23.17</v>
      </c>
    </row>
    <row r="4375" spans="1:2" x14ac:dyDescent="0.35">
      <c r="A4375" t="s">
        <v>2194</v>
      </c>
      <c r="B4375" s="361">
        <v>23.17</v>
      </c>
    </row>
    <row r="4376" spans="1:2" x14ac:dyDescent="0.35">
      <c r="A4376" t="s">
        <v>2195</v>
      </c>
      <c r="B4376" s="361">
        <v>23.17</v>
      </c>
    </row>
    <row r="4377" spans="1:2" x14ac:dyDescent="0.35">
      <c r="A4377" t="s">
        <v>2195</v>
      </c>
      <c r="B4377" s="361">
        <v>23.17</v>
      </c>
    </row>
    <row r="4378" spans="1:2" x14ac:dyDescent="0.35">
      <c r="A4378" t="s">
        <v>2195</v>
      </c>
      <c r="B4378" s="361">
        <v>23.17</v>
      </c>
    </row>
    <row r="4379" spans="1:2" x14ac:dyDescent="0.35">
      <c r="A4379" t="s">
        <v>2195</v>
      </c>
      <c r="B4379" s="361">
        <v>23.17</v>
      </c>
    </row>
    <row r="4380" spans="1:2" x14ac:dyDescent="0.35">
      <c r="A4380" t="s">
        <v>2195</v>
      </c>
      <c r="B4380" s="361">
        <v>23.17</v>
      </c>
    </row>
    <row r="4381" spans="1:2" x14ac:dyDescent="0.35">
      <c r="A4381" t="s">
        <v>2195</v>
      </c>
      <c r="B4381" s="361">
        <v>23.17</v>
      </c>
    </row>
    <row r="4382" spans="1:2" x14ac:dyDescent="0.35">
      <c r="A4382" t="s">
        <v>2196</v>
      </c>
      <c r="B4382" s="361">
        <v>22.9</v>
      </c>
    </row>
    <row r="4383" spans="1:2" x14ac:dyDescent="0.35">
      <c r="A4383" t="s">
        <v>2196</v>
      </c>
      <c r="B4383" s="361">
        <v>22.9</v>
      </c>
    </row>
    <row r="4384" spans="1:2" x14ac:dyDescent="0.35">
      <c r="A4384" t="s">
        <v>2196</v>
      </c>
      <c r="B4384" s="361">
        <v>22.9</v>
      </c>
    </row>
    <row r="4385" spans="1:2" x14ac:dyDescent="0.35">
      <c r="A4385" t="s">
        <v>2196</v>
      </c>
      <c r="B4385" s="361">
        <v>22.9</v>
      </c>
    </row>
    <row r="4386" spans="1:2" x14ac:dyDescent="0.35">
      <c r="A4386" t="s">
        <v>2196</v>
      </c>
      <c r="B4386" s="361">
        <v>22.9</v>
      </c>
    </row>
    <row r="4387" spans="1:2" x14ac:dyDescent="0.35">
      <c r="A4387" t="s">
        <v>2196</v>
      </c>
      <c r="B4387" s="361">
        <v>22.9</v>
      </c>
    </row>
    <row r="4388" spans="1:2" x14ac:dyDescent="0.35">
      <c r="A4388" t="s">
        <v>2196</v>
      </c>
      <c r="B4388" s="361">
        <v>22.9</v>
      </c>
    </row>
    <row r="4389" spans="1:2" x14ac:dyDescent="0.35">
      <c r="A4389" t="s">
        <v>2197</v>
      </c>
      <c r="B4389" s="361">
        <v>43.03</v>
      </c>
    </row>
    <row r="4390" spans="1:2" x14ac:dyDescent="0.35">
      <c r="A4390" t="s">
        <v>2197</v>
      </c>
      <c r="B4390" s="361">
        <v>43.03</v>
      </c>
    </row>
    <row r="4391" spans="1:2" x14ac:dyDescent="0.35">
      <c r="A4391" t="s">
        <v>2197</v>
      </c>
      <c r="B4391" s="361">
        <v>43.03</v>
      </c>
    </row>
    <row r="4392" spans="1:2" x14ac:dyDescent="0.35">
      <c r="A4392" t="s">
        <v>2197</v>
      </c>
      <c r="B4392" s="361">
        <v>43.03</v>
      </c>
    </row>
    <row r="4393" spans="1:2" x14ac:dyDescent="0.35">
      <c r="A4393" t="s">
        <v>2197</v>
      </c>
      <c r="B4393" s="361">
        <v>43.03</v>
      </c>
    </row>
    <row r="4394" spans="1:2" x14ac:dyDescent="0.35">
      <c r="A4394" t="s">
        <v>2197</v>
      </c>
      <c r="B4394" s="361">
        <v>43.03</v>
      </c>
    </row>
    <row r="4395" spans="1:2" x14ac:dyDescent="0.35">
      <c r="A4395" t="s">
        <v>2197</v>
      </c>
      <c r="B4395" s="361">
        <v>43.03</v>
      </c>
    </row>
    <row r="4396" spans="1:2" x14ac:dyDescent="0.35">
      <c r="A4396" t="s">
        <v>2198</v>
      </c>
      <c r="B4396" s="361">
        <v>43.03</v>
      </c>
    </row>
    <row r="4397" spans="1:2" x14ac:dyDescent="0.35">
      <c r="A4397" t="s">
        <v>2198</v>
      </c>
      <c r="B4397" s="361">
        <v>43.03</v>
      </c>
    </row>
    <row r="4398" spans="1:2" x14ac:dyDescent="0.35">
      <c r="A4398" t="s">
        <v>2198</v>
      </c>
      <c r="B4398" s="361">
        <v>43.03</v>
      </c>
    </row>
    <row r="4399" spans="1:2" x14ac:dyDescent="0.35">
      <c r="A4399" t="s">
        <v>2198</v>
      </c>
      <c r="B4399" s="361">
        <v>43.03</v>
      </c>
    </row>
    <row r="4400" spans="1:2" x14ac:dyDescent="0.35">
      <c r="A4400" t="s">
        <v>2198</v>
      </c>
      <c r="B4400" s="361">
        <v>43.03</v>
      </c>
    </row>
    <row r="4401" spans="1:2" x14ac:dyDescent="0.35">
      <c r="A4401" t="s">
        <v>2198</v>
      </c>
      <c r="B4401" s="361">
        <v>43.03</v>
      </c>
    </row>
    <row r="4402" spans="1:2" x14ac:dyDescent="0.35">
      <c r="A4402" t="s">
        <v>2198</v>
      </c>
      <c r="B4402" s="361">
        <v>43.03</v>
      </c>
    </row>
    <row r="4403" spans="1:2" x14ac:dyDescent="0.35">
      <c r="A4403" t="s">
        <v>2199</v>
      </c>
      <c r="B4403" s="361">
        <v>43.03</v>
      </c>
    </row>
    <row r="4404" spans="1:2" x14ac:dyDescent="0.35">
      <c r="A4404" t="s">
        <v>2199</v>
      </c>
      <c r="B4404" s="361">
        <v>43.03</v>
      </c>
    </row>
    <row r="4405" spans="1:2" x14ac:dyDescent="0.35">
      <c r="A4405" t="s">
        <v>2199</v>
      </c>
      <c r="B4405" s="361">
        <v>43.03</v>
      </c>
    </row>
    <row r="4406" spans="1:2" x14ac:dyDescent="0.35">
      <c r="A4406" t="s">
        <v>2199</v>
      </c>
      <c r="B4406" s="361">
        <v>43.03</v>
      </c>
    </row>
    <row r="4407" spans="1:2" x14ac:dyDescent="0.35">
      <c r="A4407" t="s">
        <v>2199</v>
      </c>
      <c r="B4407" s="361">
        <v>43.03</v>
      </c>
    </row>
    <row r="4408" spans="1:2" x14ac:dyDescent="0.35">
      <c r="A4408" t="s">
        <v>2199</v>
      </c>
      <c r="B4408" s="361">
        <v>43.03</v>
      </c>
    </row>
    <row r="4409" spans="1:2" x14ac:dyDescent="0.35">
      <c r="A4409" t="s">
        <v>2199</v>
      </c>
      <c r="B4409" s="361">
        <v>43.03</v>
      </c>
    </row>
    <row r="4410" spans="1:2" x14ac:dyDescent="0.35">
      <c r="A4410" t="s">
        <v>2200</v>
      </c>
      <c r="B4410" s="361">
        <v>43.03</v>
      </c>
    </row>
    <row r="4411" spans="1:2" x14ac:dyDescent="0.35">
      <c r="A4411" t="s">
        <v>2200</v>
      </c>
      <c r="B4411" s="361">
        <v>43.03</v>
      </c>
    </row>
    <row r="4412" spans="1:2" x14ac:dyDescent="0.35">
      <c r="A4412" t="s">
        <v>2200</v>
      </c>
      <c r="B4412" s="361">
        <v>43.03</v>
      </c>
    </row>
    <row r="4413" spans="1:2" x14ac:dyDescent="0.35">
      <c r="A4413" t="s">
        <v>2200</v>
      </c>
      <c r="B4413" s="361">
        <v>43.03</v>
      </c>
    </row>
    <row r="4414" spans="1:2" x14ac:dyDescent="0.35">
      <c r="A4414" t="s">
        <v>2200</v>
      </c>
      <c r="B4414" s="361">
        <v>43.03</v>
      </c>
    </row>
    <row r="4415" spans="1:2" x14ac:dyDescent="0.35">
      <c r="A4415" t="s">
        <v>2200</v>
      </c>
      <c r="B4415" s="361">
        <v>43.03</v>
      </c>
    </row>
    <row r="4416" spans="1:2" x14ac:dyDescent="0.35">
      <c r="A4416" t="s">
        <v>2200</v>
      </c>
      <c r="B4416" s="361">
        <v>43.03</v>
      </c>
    </row>
    <row r="4417" spans="1:2" x14ac:dyDescent="0.35">
      <c r="A4417" t="s">
        <v>2201</v>
      </c>
      <c r="B4417" s="361">
        <v>40.71</v>
      </c>
    </row>
    <row r="4418" spans="1:2" x14ac:dyDescent="0.35">
      <c r="A4418" t="s">
        <v>2201</v>
      </c>
      <c r="B4418" s="361">
        <v>40.71</v>
      </c>
    </row>
    <row r="4419" spans="1:2" x14ac:dyDescent="0.35">
      <c r="A4419" t="s">
        <v>2201</v>
      </c>
      <c r="B4419" s="361">
        <v>40.71</v>
      </c>
    </row>
    <row r="4420" spans="1:2" x14ac:dyDescent="0.35">
      <c r="A4420" t="s">
        <v>2201</v>
      </c>
      <c r="B4420" s="361">
        <v>40.71</v>
      </c>
    </row>
    <row r="4421" spans="1:2" x14ac:dyDescent="0.35">
      <c r="A4421" t="s">
        <v>2201</v>
      </c>
      <c r="B4421" s="361">
        <v>40.71</v>
      </c>
    </row>
    <row r="4422" spans="1:2" x14ac:dyDescent="0.35">
      <c r="A4422" t="s">
        <v>2201</v>
      </c>
      <c r="B4422" s="361">
        <v>40.71</v>
      </c>
    </row>
    <row r="4423" spans="1:2" x14ac:dyDescent="0.35">
      <c r="A4423" t="s">
        <v>2201</v>
      </c>
      <c r="B4423" s="361">
        <v>40.71</v>
      </c>
    </row>
    <row r="4424" spans="1:2" x14ac:dyDescent="0.35">
      <c r="A4424" t="s">
        <v>2202</v>
      </c>
      <c r="B4424" s="361">
        <v>26.13</v>
      </c>
    </row>
    <row r="4425" spans="1:2" x14ac:dyDescent="0.35">
      <c r="A4425" t="s">
        <v>2202</v>
      </c>
      <c r="B4425" s="361">
        <v>26.13</v>
      </c>
    </row>
    <row r="4426" spans="1:2" x14ac:dyDescent="0.35">
      <c r="A4426" t="s">
        <v>2202</v>
      </c>
      <c r="B4426" s="361">
        <v>26.13</v>
      </c>
    </row>
    <row r="4427" spans="1:2" x14ac:dyDescent="0.35">
      <c r="A4427" t="s">
        <v>2202</v>
      </c>
      <c r="B4427" s="361">
        <v>26.13</v>
      </c>
    </row>
    <row r="4428" spans="1:2" x14ac:dyDescent="0.35">
      <c r="A4428" t="s">
        <v>2202</v>
      </c>
      <c r="B4428" s="361">
        <v>26.13</v>
      </c>
    </row>
    <row r="4429" spans="1:2" x14ac:dyDescent="0.35">
      <c r="A4429" t="s">
        <v>2202</v>
      </c>
      <c r="B4429" s="361">
        <v>26.13</v>
      </c>
    </row>
    <row r="4430" spans="1:2" x14ac:dyDescent="0.35">
      <c r="A4430" t="s">
        <v>2202</v>
      </c>
      <c r="B4430" s="361">
        <v>26.13</v>
      </c>
    </row>
    <row r="4431" spans="1:2" x14ac:dyDescent="0.35">
      <c r="A4431" t="s">
        <v>2203</v>
      </c>
      <c r="B4431" s="361">
        <v>26.13</v>
      </c>
    </row>
    <row r="4432" spans="1:2" x14ac:dyDescent="0.35">
      <c r="A4432" t="s">
        <v>2203</v>
      </c>
      <c r="B4432" s="361">
        <v>26.13</v>
      </c>
    </row>
    <row r="4433" spans="1:2" x14ac:dyDescent="0.35">
      <c r="A4433" t="s">
        <v>2203</v>
      </c>
      <c r="B4433" s="361">
        <v>26.13</v>
      </c>
    </row>
    <row r="4434" spans="1:2" x14ac:dyDescent="0.35">
      <c r="A4434" t="s">
        <v>2203</v>
      </c>
      <c r="B4434" s="361">
        <v>26.13</v>
      </c>
    </row>
    <row r="4435" spans="1:2" x14ac:dyDescent="0.35">
      <c r="A4435" t="s">
        <v>2203</v>
      </c>
      <c r="B4435" s="361">
        <v>26.13</v>
      </c>
    </row>
    <row r="4436" spans="1:2" x14ac:dyDescent="0.35">
      <c r="A4436" t="s">
        <v>2203</v>
      </c>
      <c r="B4436" s="361">
        <v>26.13</v>
      </c>
    </row>
    <row r="4437" spans="1:2" x14ac:dyDescent="0.35">
      <c r="A4437" t="s">
        <v>2203</v>
      </c>
      <c r="B4437" s="361">
        <v>26.13</v>
      </c>
    </row>
    <row r="4438" spans="1:2" x14ac:dyDescent="0.35">
      <c r="A4438" t="s">
        <v>2204</v>
      </c>
      <c r="B4438" s="361">
        <v>26.13</v>
      </c>
    </row>
    <row r="4439" spans="1:2" x14ac:dyDescent="0.35">
      <c r="A4439" t="s">
        <v>2204</v>
      </c>
      <c r="B4439" s="361">
        <v>26.13</v>
      </c>
    </row>
    <row r="4440" spans="1:2" x14ac:dyDescent="0.35">
      <c r="A4440" t="s">
        <v>2204</v>
      </c>
      <c r="B4440" s="361">
        <v>26.13</v>
      </c>
    </row>
    <row r="4441" spans="1:2" x14ac:dyDescent="0.35">
      <c r="A4441" t="s">
        <v>2204</v>
      </c>
      <c r="B4441" s="361">
        <v>26.13</v>
      </c>
    </row>
    <row r="4442" spans="1:2" x14ac:dyDescent="0.35">
      <c r="A4442" t="s">
        <v>2204</v>
      </c>
      <c r="B4442" s="361">
        <v>26.13</v>
      </c>
    </row>
    <row r="4443" spans="1:2" x14ac:dyDescent="0.35">
      <c r="A4443" t="s">
        <v>2204</v>
      </c>
      <c r="B4443" s="361">
        <v>26.13</v>
      </c>
    </row>
    <row r="4444" spans="1:2" x14ac:dyDescent="0.35">
      <c r="A4444" t="s">
        <v>2205</v>
      </c>
      <c r="B4444" s="361">
        <v>25.31</v>
      </c>
    </row>
    <row r="4445" spans="1:2" x14ac:dyDescent="0.35">
      <c r="A4445" t="s">
        <v>2205</v>
      </c>
      <c r="B4445" s="361">
        <v>25.31</v>
      </c>
    </row>
    <row r="4446" spans="1:2" x14ac:dyDescent="0.35">
      <c r="A4446" t="s">
        <v>2205</v>
      </c>
      <c r="B4446" s="361">
        <v>25.31</v>
      </c>
    </row>
    <row r="4447" spans="1:2" x14ac:dyDescent="0.35">
      <c r="A4447" t="s">
        <v>2205</v>
      </c>
      <c r="B4447" s="361">
        <v>25.31</v>
      </c>
    </row>
    <row r="4448" spans="1:2" x14ac:dyDescent="0.35">
      <c r="A4448" t="s">
        <v>2205</v>
      </c>
      <c r="B4448" s="361">
        <v>25.31</v>
      </c>
    </row>
    <row r="4449" spans="1:2" x14ac:dyDescent="0.35">
      <c r="A4449" t="s">
        <v>2205</v>
      </c>
      <c r="B4449" s="361">
        <v>25.31</v>
      </c>
    </row>
    <row r="4450" spans="1:2" x14ac:dyDescent="0.35">
      <c r="A4450" t="s">
        <v>2205</v>
      </c>
      <c r="B4450" s="361">
        <v>25.31</v>
      </c>
    </row>
    <row r="4451" spans="1:2" x14ac:dyDescent="0.35">
      <c r="A4451" t="s">
        <v>2206</v>
      </c>
      <c r="B4451" s="361">
        <v>21.31</v>
      </c>
    </row>
    <row r="4452" spans="1:2" x14ac:dyDescent="0.35">
      <c r="A4452" t="s">
        <v>2206</v>
      </c>
      <c r="B4452" s="361">
        <v>21.31</v>
      </c>
    </row>
    <row r="4453" spans="1:2" x14ac:dyDescent="0.35">
      <c r="A4453" t="s">
        <v>2206</v>
      </c>
      <c r="B4453" s="361">
        <v>21.31</v>
      </c>
    </row>
    <row r="4454" spans="1:2" x14ac:dyDescent="0.35">
      <c r="A4454" t="s">
        <v>2206</v>
      </c>
      <c r="B4454" s="361">
        <v>21.31</v>
      </c>
    </row>
    <row r="4455" spans="1:2" x14ac:dyDescent="0.35">
      <c r="A4455" t="s">
        <v>2206</v>
      </c>
      <c r="B4455" s="361">
        <v>21.31</v>
      </c>
    </row>
    <row r="4456" spans="1:2" x14ac:dyDescent="0.35">
      <c r="A4456" t="s">
        <v>2206</v>
      </c>
      <c r="B4456" s="361">
        <v>21.31</v>
      </c>
    </row>
    <row r="4457" spans="1:2" x14ac:dyDescent="0.35">
      <c r="A4457" t="s">
        <v>2206</v>
      </c>
      <c r="B4457" s="361">
        <v>21.31</v>
      </c>
    </row>
    <row r="4458" spans="1:2" x14ac:dyDescent="0.35">
      <c r="A4458" t="s">
        <v>2207</v>
      </c>
      <c r="B4458" s="361">
        <v>27.53</v>
      </c>
    </row>
    <row r="4459" spans="1:2" x14ac:dyDescent="0.35">
      <c r="A4459" t="s">
        <v>2207</v>
      </c>
      <c r="B4459" s="361">
        <v>27.53</v>
      </c>
    </row>
    <row r="4460" spans="1:2" x14ac:dyDescent="0.35">
      <c r="A4460" t="s">
        <v>2207</v>
      </c>
      <c r="B4460" s="361">
        <v>27.53</v>
      </c>
    </row>
    <row r="4461" spans="1:2" x14ac:dyDescent="0.35">
      <c r="A4461" t="s">
        <v>2207</v>
      </c>
      <c r="B4461" s="361">
        <v>27.53</v>
      </c>
    </row>
    <row r="4462" spans="1:2" x14ac:dyDescent="0.35">
      <c r="A4462" t="s">
        <v>2207</v>
      </c>
      <c r="B4462" s="361">
        <v>27.53</v>
      </c>
    </row>
    <row r="4463" spans="1:2" x14ac:dyDescent="0.35">
      <c r="A4463" t="s">
        <v>2207</v>
      </c>
      <c r="B4463" s="361">
        <v>27.53</v>
      </c>
    </row>
    <row r="4464" spans="1:2" x14ac:dyDescent="0.35">
      <c r="A4464" t="s">
        <v>2207</v>
      </c>
      <c r="B4464" s="361">
        <v>27.53</v>
      </c>
    </row>
    <row r="4465" spans="1:2" x14ac:dyDescent="0.35">
      <c r="A4465" t="s">
        <v>2208</v>
      </c>
      <c r="B4465" s="361">
        <v>0.37</v>
      </c>
    </row>
    <row r="4466" spans="1:2" x14ac:dyDescent="0.35">
      <c r="A4466" t="s">
        <v>2208</v>
      </c>
      <c r="B4466" s="361">
        <v>0.37</v>
      </c>
    </row>
    <row r="4467" spans="1:2" x14ac:dyDescent="0.35">
      <c r="A4467" t="s">
        <v>2208</v>
      </c>
      <c r="B4467" s="361">
        <v>0.37</v>
      </c>
    </row>
    <row r="4468" spans="1:2" x14ac:dyDescent="0.35">
      <c r="A4468" t="s">
        <v>2208</v>
      </c>
      <c r="B4468" s="361">
        <v>0.37</v>
      </c>
    </row>
    <row r="4469" spans="1:2" x14ac:dyDescent="0.35">
      <c r="A4469" t="s">
        <v>2208</v>
      </c>
      <c r="B4469" s="361">
        <v>0.37</v>
      </c>
    </row>
    <row r="4470" spans="1:2" x14ac:dyDescent="0.35">
      <c r="A4470" t="s">
        <v>2208</v>
      </c>
      <c r="B4470" s="361">
        <v>0.37</v>
      </c>
    </row>
    <row r="4471" spans="1:2" x14ac:dyDescent="0.35">
      <c r="A4471" t="s">
        <v>2208</v>
      </c>
      <c r="B4471" s="361">
        <v>0.37</v>
      </c>
    </row>
    <row r="4472" spans="1:2" x14ac:dyDescent="0.35">
      <c r="A4472" t="s">
        <v>2209</v>
      </c>
      <c r="B4472" s="361">
        <v>0.89</v>
      </c>
    </row>
    <row r="4473" spans="1:2" x14ac:dyDescent="0.35">
      <c r="A4473" t="s">
        <v>2209</v>
      </c>
      <c r="B4473" s="361">
        <v>0.89</v>
      </c>
    </row>
    <row r="4474" spans="1:2" x14ac:dyDescent="0.35">
      <c r="A4474" t="s">
        <v>2209</v>
      </c>
      <c r="B4474" s="361">
        <v>0.89</v>
      </c>
    </row>
    <row r="4475" spans="1:2" x14ac:dyDescent="0.35">
      <c r="A4475" t="s">
        <v>2209</v>
      </c>
      <c r="B4475" s="361">
        <v>0.89</v>
      </c>
    </row>
    <row r="4476" spans="1:2" x14ac:dyDescent="0.35">
      <c r="A4476" t="s">
        <v>2209</v>
      </c>
      <c r="B4476" s="361">
        <v>0.89</v>
      </c>
    </row>
    <row r="4477" spans="1:2" x14ac:dyDescent="0.35">
      <c r="A4477" t="s">
        <v>2209</v>
      </c>
      <c r="B4477" s="361">
        <v>0.89</v>
      </c>
    </row>
    <row r="4478" spans="1:2" x14ac:dyDescent="0.35">
      <c r="A4478" t="s">
        <v>2209</v>
      </c>
      <c r="B4478" s="361">
        <v>0.89</v>
      </c>
    </row>
    <row r="4479" spans="1:2" x14ac:dyDescent="0.35">
      <c r="A4479" t="s">
        <v>2210</v>
      </c>
      <c r="B4479" s="361">
        <v>0.89</v>
      </c>
    </row>
    <row r="4480" spans="1:2" x14ac:dyDescent="0.35">
      <c r="A4480" t="s">
        <v>2210</v>
      </c>
      <c r="B4480" s="361">
        <v>0.89</v>
      </c>
    </row>
    <row r="4481" spans="1:2" x14ac:dyDescent="0.35">
      <c r="A4481" t="s">
        <v>2210</v>
      </c>
      <c r="B4481" s="361">
        <v>0.89</v>
      </c>
    </row>
    <row r="4482" spans="1:2" x14ac:dyDescent="0.35">
      <c r="A4482" t="s">
        <v>2210</v>
      </c>
      <c r="B4482" s="361">
        <v>0.89</v>
      </c>
    </row>
    <row r="4483" spans="1:2" x14ac:dyDescent="0.35">
      <c r="A4483" t="s">
        <v>2210</v>
      </c>
      <c r="B4483" s="361">
        <v>0.89</v>
      </c>
    </row>
    <row r="4484" spans="1:2" x14ac:dyDescent="0.35">
      <c r="A4484" t="s">
        <v>2210</v>
      </c>
      <c r="B4484" s="361">
        <v>0.89</v>
      </c>
    </row>
    <row r="4485" spans="1:2" x14ac:dyDescent="0.35">
      <c r="A4485" t="s">
        <v>2210</v>
      </c>
      <c r="B4485" s="361">
        <v>0.89</v>
      </c>
    </row>
    <row r="4486" spans="1:2" x14ac:dyDescent="0.35">
      <c r="A4486" t="s">
        <v>2211</v>
      </c>
      <c r="B4486" s="361">
        <v>1.08</v>
      </c>
    </row>
    <row r="4487" spans="1:2" x14ac:dyDescent="0.35">
      <c r="A4487" t="s">
        <v>2211</v>
      </c>
      <c r="B4487" s="361">
        <v>1.08</v>
      </c>
    </row>
    <row r="4488" spans="1:2" x14ac:dyDescent="0.35">
      <c r="A4488" t="s">
        <v>2211</v>
      </c>
      <c r="B4488" s="361">
        <v>1.08</v>
      </c>
    </row>
    <row r="4489" spans="1:2" x14ac:dyDescent="0.35">
      <c r="A4489" t="s">
        <v>2211</v>
      </c>
      <c r="B4489" s="361">
        <v>1.08</v>
      </c>
    </row>
    <row r="4490" spans="1:2" x14ac:dyDescent="0.35">
      <c r="A4490" t="s">
        <v>2211</v>
      </c>
      <c r="B4490" s="361">
        <v>1.08</v>
      </c>
    </row>
    <row r="4491" spans="1:2" x14ac:dyDescent="0.35">
      <c r="A4491" t="s">
        <v>2211</v>
      </c>
      <c r="B4491" s="361">
        <v>1.08</v>
      </c>
    </row>
    <row r="4492" spans="1:2" x14ac:dyDescent="0.35">
      <c r="A4492" t="s">
        <v>2211</v>
      </c>
      <c r="B4492" s="361">
        <v>1.08</v>
      </c>
    </row>
    <row r="4493" spans="1:2" x14ac:dyDescent="0.35">
      <c r="A4493" t="s">
        <v>2212</v>
      </c>
      <c r="B4493" s="361">
        <v>1.42</v>
      </c>
    </row>
    <row r="4494" spans="1:2" x14ac:dyDescent="0.35">
      <c r="A4494" t="s">
        <v>2212</v>
      </c>
      <c r="B4494" s="361">
        <v>1.42</v>
      </c>
    </row>
    <row r="4495" spans="1:2" x14ac:dyDescent="0.35">
      <c r="A4495" t="s">
        <v>2212</v>
      </c>
      <c r="B4495" s="361">
        <v>1.42</v>
      </c>
    </row>
    <row r="4496" spans="1:2" x14ac:dyDescent="0.35">
      <c r="A4496" t="s">
        <v>2212</v>
      </c>
      <c r="B4496" s="361">
        <v>1.42</v>
      </c>
    </row>
    <row r="4497" spans="1:2" x14ac:dyDescent="0.35">
      <c r="A4497" t="s">
        <v>2212</v>
      </c>
      <c r="B4497" s="361">
        <v>1.42</v>
      </c>
    </row>
    <row r="4498" spans="1:2" x14ac:dyDescent="0.35">
      <c r="A4498" t="s">
        <v>2212</v>
      </c>
      <c r="B4498" s="361">
        <v>1.42</v>
      </c>
    </row>
    <row r="4499" spans="1:2" x14ac:dyDescent="0.35">
      <c r="A4499" t="s">
        <v>2212</v>
      </c>
      <c r="B4499" s="361">
        <v>1.42</v>
      </c>
    </row>
    <row r="4500" spans="1:2" x14ac:dyDescent="0.35">
      <c r="A4500" t="s">
        <v>2213</v>
      </c>
      <c r="B4500" s="361">
        <v>0.89</v>
      </c>
    </row>
    <row r="4501" spans="1:2" x14ac:dyDescent="0.35">
      <c r="A4501" t="s">
        <v>2213</v>
      </c>
      <c r="B4501" s="361">
        <v>0.89</v>
      </c>
    </row>
    <row r="4502" spans="1:2" x14ac:dyDescent="0.35">
      <c r="A4502" t="s">
        <v>2213</v>
      </c>
      <c r="B4502" s="361">
        <v>0.89</v>
      </c>
    </row>
    <row r="4503" spans="1:2" x14ac:dyDescent="0.35">
      <c r="A4503" t="s">
        <v>2213</v>
      </c>
      <c r="B4503" s="361">
        <v>0.89</v>
      </c>
    </row>
    <row r="4504" spans="1:2" x14ac:dyDescent="0.35">
      <c r="A4504" t="s">
        <v>2213</v>
      </c>
      <c r="B4504" s="361">
        <v>0.89</v>
      </c>
    </row>
    <row r="4505" spans="1:2" x14ac:dyDescent="0.35">
      <c r="A4505" t="s">
        <v>2213</v>
      </c>
      <c r="B4505" s="361">
        <v>0.89</v>
      </c>
    </row>
    <row r="4506" spans="1:2" x14ac:dyDescent="0.35">
      <c r="A4506" t="s">
        <v>2213</v>
      </c>
      <c r="B4506" s="361">
        <v>0.89</v>
      </c>
    </row>
    <row r="4507" spans="1:2" x14ac:dyDescent="0.35">
      <c r="A4507" t="s">
        <v>2214</v>
      </c>
      <c r="B4507" s="361">
        <v>0.89</v>
      </c>
    </row>
    <row r="4508" spans="1:2" x14ac:dyDescent="0.35">
      <c r="A4508" t="s">
        <v>2214</v>
      </c>
      <c r="B4508" s="361">
        <v>0.89</v>
      </c>
    </row>
    <row r="4509" spans="1:2" x14ac:dyDescent="0.35">
      <c r="A4509" t="s">
        <v>2214</v>
      </c>
      <c r="B4509" s="361">
        <v>0.89</v>
      </c>
    </row>
    <row r="4510" spans="1:2" x14ac:dyDescent="0.35">
      <c r="A4510" t="s">
        <v>2214</v>
      </c>
      <c r="B4510" s="361">
        <v>0.89</v>
      </c>
    </row>
    <row r="4511" spans="1:2" x14ac:dyDescent="0.35">
      <c r="A4511" t="s">
        <v>2214</v>
      </c>
      <c r="B4511" s="361">
        <v>0.89</v>
      </c>
    </row>
    <row r="4512" spans="1:2" x14ac:dyDescent="0.35">
      <c r="A4512" t="s">
        <v>2214</v>
      </c>
      <c r="B4512" s="361">
        <v>0.89</v>
      </c>
    </row>
    <row r="4513" spans="1:2" x14ac:dyDescent="0.35">
      <c r="A4513" t="s">
        <v>2214</v>
      </c>
      <c r="B4513" s="361">
        <v>0.89</v>
      </c>
    </row>
    <row r="4514" spans="1:2" x14ac:dyDescent="0.35">
      <c r="A4514" t="s">
        <v>2215</v>
      </c>
      <c r="B4514" s="361">
        <v>0.89</v>
      </c>
    </row>
    <row r="4515" spans="1:2" x14ac:dyDescent="0.35">
      <c r="A4515" t="s">
        <v>2215</v>
      </c>
      <c r="B4515" s="361">
        <v>0.89</v>
      </c>
    </row>
    <row r="4516" spans="1:2" x14ac:dyDescent="0.35">
      <c r="A4516" t="s">
        <v>2215</v>
      </c>
      <c r="B4516" s="361">
        <v>0.89</v>
      </c>
    </row>
    <row r="4517" spans="1:2" x14ac:dyDescent="0.35">
      <c r="A4517" t="s">
        <v>2215</v>
      </c>
      <c r="B4517" s="361">
        <v>0.89</v>
      </c>
    </row>
    <row r="4518" spans="1:2" x14ac:dyDescent="0.35">
      <c r="A4518" t="s">
        <v>2215</v>
      </c>
      <c r="B4518" s="361">
        <v>0.89</v>
      </c>
    </row>
    <row r="4519" spans="1:2" x14ac:dyDescent="0.35">
      <c r="A4519" t="s">
        <v>2215</v>
      </c>
      <c r="B4519" s="361">
        <v>0.89</v>
      </c>
    </row>
    <row r="4520" spans="1:2" x14ac:dyDescent="0.35">
      <c r="A4520" t="s">
        <v>2215</v>
      </c>
      <c r="B4520" s="361">
        <v>0.89</v>
      </c>
    </row>
    <row r="4521" spans="1:2" x14ac:dyDescent="0.35">
      <c r="A4521" t="s">
        <v>2216</v>
      </c>
      <c r="B4521" s="361">
        <v>0.89</v>
      </c>
    </row>
    <row r="4522" spans="1:2" x14ac:dyDescent="0.35">
      <c r="A4522" t="s">
        <v>2216</v>
      </c>
      <c r="B4522" s="361">
        <v>0.89</v>
      </c>
    </row>
    <row r="4523" spans="1:2" x14ac:dyDescent="0.35">
      <c r="A4523" t="s">
        <v>2216</v>
      </c>
      <c r="B4523" s="361">
        <v>0.89</v>
      </c>
    </row>
    <row r="4524" spans="1:2" x14ac:dyDescent="0.35">
      <c r="A4524" t="s">
        <v>2216</v>
      </c>
      <c r="B4524" s="361">
        <v>0.89</v>
      </c>
    </row>
    <row r="4525" spans="1:2" x14ac:dyDescent="0.35">
      <c r="A4525" t="s">
        <v>2216</v>
      </c>
      <c r="B4525" s="361">
        <v>0.89</v>
      </c>
    </row>
    <row r="4526" spans="1:2" x14ac:dyDescent="0.35">
      <c r="A4526" t="s">
        <v>2216</v>
      </c>
      <c r="B4526" s="361">
        <v>0.89</v>
      </c>
    </row>
    <row r="4527" spans="1:2" x14ac:dyDescent="0.35">
      <c r="A4527" t="s">
        <v>2217</v>
      </c>
      <c r="B4527" s="361">
        <v>1.35</v>
      </c>
    </row>
    <row r="4528" spans="1:2" x14ac:dyDescent="0.35">
      <c r="A4528" t="s">
        <v>2217</v>
      </c>
      <c r="B4528" s="361">
        <v>1.35</v>
      </c>
    </row>
    <row r="4529" spans="1:2" x14ac:dyDescent="0.35">
      <c r="A4529" t="s">
        <v>2217</v>
      </c>
      <c r="B4529" s="361">
        <v>1.35</v>
      </c>
    </row>
    <row r="4530" spans="1:2" x14ac:dyDescent="0.35">
      <c r="A4530" t="s">
        <v>2217</v>
      </c>
      <c r="B4530" s="361">
        <v>1.35</v>
      </c>
    </row>
    <row r="4531" spans="1:2" x14ac:dyDescent="0.35">
      <c r="A4531" t="s">
        <v>2217</v>
      </c>
      <c r="B4531" s="361">
        <v>1.35</v>
      </c>
    </row>
    <row r="4532" spans="1:2" x14ac:dyDescent="0.35">
      <c r="A4532" t="s">
        <v>2217</v>
      </c>
      <c r="B4532" s="361">
        <v>1.35</v>
      </c>
    </row>
    <row r="4533" spans="1:2" x14ac:dyDescent="0.35">
      <c r="A4533" t="s">
        <v>2217</v>
      </c>
      <c r="B4533" s="361">
        <v>1.35</v>
      </c>
    </row>
    <row r="4534" spans="1:2" x14ac:dyDescent="0.35">
      <c r="A4534" t="s">
        <v>2218</v>
      </c>
      <c r="B4534" s="361">
        <v>2.16</v>
      </c>
    </row>
    <row r="4535" spans="1:2" x14ac:dyDescent="0.35">
      <c r="A4535" t="s">
        <v>2218</v>
      </c>
      <c r="B4535" s="361">
        <v>2.16</v>
      </c>
    </row>
    <row r="4536" spans="1:2" x14ac:dyDescent="0.35">
      <c r="A4536" t="s">
        <v>2218</v>
      </c>
      <c r="B4536" s="361">
        <v>2.16</v>
      </c>
    </row>
    <row r="4537" spans="1:2" x14ac:dyDescent="0.35">
      <c r="A4537" t="s">
        <v>2218</v>
      </c>
      <c r="B4537" s="361">
        <v>2.16</v>
      </c>
    </row>
    <row r="4538" spans="1:2" x14ac:dyDescent="0.35">
      <c r="A4538" t="s">
        <v>2218</v>
      </c>
      <c r="B4538" s="361">
        <v>2.16</v>
      </c>
    </row>
    <row r="4539" spans="1:2" x14ac:dyDescent="0.35">
      <c r="A4539" t="s">
        <v>2218</v>
      </c>
      <c r="B4539" s="361">
        <v>2.16</v>
      </c>
    </row>
    <row r="4540" spans="1:2" x14ac:dyDescent="0.35">
      <c r="A4540" t="s">
        <v>2218</v>
      </c>
      <c r="B4540" s="361">
        <v>2.16</v>
      </c>
    </row>
    <row r="4541" spans="1:2" x14ac:dyDescent="0.35">
      <c r="A4541" t="s">
        <v>2219</v>
      </c>
      <c r="B4541" s="361">
        <v>2.16</v>
      </c>
    </row>
    <row r="4542" spans="1:2" x14ac:dyDescent="0.35">
      <c r="A4542" t="s">
        <v>2219</v>
      </c>
      <c r="B4542" s="361">
        <v>2.16</v>
      </c>
    </row>
    <row r="4543" spans="1:2" x14ac:dyDescent="0.35">
      <c r="A4543" t="s">
        <v>2219</v>
      </c>
      <c r="B4543" s="361">
        <v>2.16</v>
      </c>
    </row>
    <row r="4544" spans="1:2" x14ac:dyDescent="0.35">
      <c r="A4544" t="s">
        <v>2219</v>
      </c>
      <c r="B4544" s="361">
        <v>2.16</v>
      </c>
    </row>
    <row r="4545" spans="1:2" x14ac:dyDescent="0.35">
      <c r="A4545" t="s">
        <v>2219</v>
      </c>
      <c r="B4545" s="361">
        <v>2.16</v>
      </c>
    </row>
    <row r="4546" spans="1:2" x14ac:dyDescent="0.35">
      <c r="A4546" t="s">
        <v>2219</v>
      </c>
      <c r="B4546" s="361">
        <v>2.16</v>
      </c>
    </row>
    <row r="4547" spans="1:2" x14ac:dyDescent="0.35">
      <c r="A4547" t="s">
        <v>2219</v>
      </c>
      <c r="B4547" s="361">
        <v>2.16</v>
      </c>
    </row>
    <row r="4548" spans="1:2" x14ac:dyDescent="0.35">
      <c r="A4548" t="s">
        <v>2220</v>
      </c>
      <c r="B4548" s="361">
        <v>3.17</v>
      </c>
    </row>
    <row r="4549" spans="1:2" x14ac:dyDescent="0.35">
      <c r="A4549" t="s">
        <v>2220</v>
      </c>
      <c r="B4549" s="361">
        <v>3.17</v>
      </c>
    </row>
    <row r="4550" spans="1:2" x14ac:dyDescent="0.35">
      <c r="A4550" t="s">
        <v>2220</v>
      </c>
      <c r="B4550" s="361">
        <v>3.17</v>
      </c>
    </row>
    <row r="4551" spans="1:2" x14ac:dyDescent="0.35">
      <c r="A4551" t="s">
        <v>2220</v>
      </c>
      <c r="B4551" s="361">
        <v>3.17</v>
      </c>
    </row>
    <row r="4552" spans="1:2" x14ac:dyDescent="0.35">
      <c r="A4552" t="s">
        <v>2220</v>
      </c>
      <c r="B4552" s="361">
        <v>3.17</v>
      </c>
    </row>
    <row r="4553" spans="1:2" x14ac:dyDescent="0.35">
      <c r="A4553" t="s">
        <v>2220</v>
      </c>
      <c r="B4553" s="361">
        <v>3.17</v>
      </c>
    </row>
    <row r="4554" spans="1:2" x14ac:dyDescent="0.35">
      <c r="A4554" t="s">
        <v>2220</v>
      </c>
      <c r="B4554" s="361">
        <v>3.17</v>
      </c>
    </row>
    <row r="4555" spans="1:2" x14ac:dyDescent="0.35">
      <c r="A4555" t="s">
        <v>2221</v>
      </c>
      <c r="B4555" s="361">
        <v>3.81</v>
      </c>
    </row>
    <row r="4556" spans="1:2" x14ac:dyDescent="0.35">
      <c r="A4556" t="s">
        <v>2221</v>
      </c>
      <c r="B4556" s="361">
        <v>3.81</v>
      </c>
    </row>
    <row r="4557" spans="1:2" x14ac:dyDescent="0.35">
      <c r="A4557" t="s">
        <v>2221</v>
      </c>
      <c r="B4557" s="361">
        <v>3.81</v>
      </c>
    </row>
    <row r="4558" spans="1:2" x14ac:dyDescent="0.35">
      <c r="A4558" t="s">
        <v>2221</v>
      </c>
      <c r="B4558" s="361">
        <v>3.81</v>
      </c>
    </row>
    <row r="4559" spans="1:2" x14ac:dyDescent="0.35">
      <c r="A4559" t="s">
        <v>2221</v>
      </c>
      <c r="B4559" s="361">
        <v>3.81</v>
      </c>
    </row>
    <row r="4560" spans="1:2" x14ac:dyDescent="0.35">
      <c r="A4560" t="s">
        <v>2221</v>
      </c>
      <c r="B4560" s="361">
        <v>3.81</v>
      </c>
    </row>
    <row r="4561" spans="1:2" x14ac:dyDescent="0.35">
      <c r="A4561" t="s">
        <v>2221</v>
      </c>
      <c r="B4561" s="361">
        <v>3.81</v>
      </c>
    </row>
    <row r="4562" spans="1:2" x14ac:dyDescent="0.35">
      <c r="A4562" t="s">
        <v>2222</v>
      </c>
      <c r="B4562" s="361">
        <v>2.16</v>
      </c>
    </row>
    <row r="4563" spans="1:2" x14ac:dyDescent="0.35">
      <c r="A4563" t="s">
        <v>2222</v>
      </c>
      <c r="B4563" s="361">
        <v>2.16</v>
      </c>
    </row>
    <row r="4564" spans="1:2" x14ac:dyDescent="0.35">
      <c r="A4564" t="s">
        <v>2222</v>
      </c>
      <c r="B4564" s="361">
        <v>2.16</v>
      </c>
    </row>
    <row r="4565" spans="1:2" x14ac:dyDescent="0.35">
      <c r="A4565" t="s">
        <v>2222</v>
      </c>
      <c r="B4565" s="361">
        <v>2.16</v>
      </c>
    </row>
    <row r="4566" spans="1:2" x14ac:dyDescent="0.35">
      <c r="A4566" t="s">
        <v>2222</v>
      </c>
      <c r="B4566" s="361">
        <v>2.16</v>
      </c>
    </row>
    <row r="4567" spans="1:2" x14ac:dyDescent="0.35">
      <c r="A4567" t="s">
        <v>2222</v>
      </c>
      <c r="B4567" s="361">
        <v>2.16</v>
      </c>
    </row>
    <row r="4568" spans="1:2" x14ac:dyDescent="0.35">
      <c r="A4568" t="s">
        <v>2222</v>
      </c>
      <c r="B4568" s="361">
        <v>2.16</v>
      </c>
    </row>
    <row r="4569" spans="1:2" x14ac:dyDescent="0.35">
      <c r="A4569" t="s">
        <v>2223</v>
      </c>
      <c r="B4569" s="361">
        <v>2.16</v>
      </c>
    </row>
    <row r="4570" spans="1:2" x14ac:dyDescent="0.35">
      <c r="A4570" t="s">
        <v>2223</v>
      </c>
      <c r="B4570" s="361">
        <v>2.16</v>
      </c>
    </row>
    <row r="4571" spans="1:2" x14ac:dyDescent="0.35">
      <c r="A4571" t="s">
        <v>2223</v>
      </c>
      <c r="B4571" s="361">
        <v>2.16</v>
      </c>
    </row>
    <row r="4572" spans="1:2" x14ac:dyDescent="0.35">
      <c r="A4572" t="s">
        <v>2223</v>
      </c>
      <c r="B4572" s="361">
        <v>2.16</v>
      </c>
    </row>
    <row r="4573" spans="1:2" x14ac:dyDescent="0.35">
      <c r="A4573" t="s">
        <v>2223</v>
      </c>
      <c r="B4573" s="361">
        <v>2.16</v>
      </c>
    </row>
    <row r="4574" spans="1:2" x14ac:dyDescent="0.35">
      <c r="A4574" t="s">
        <v>2223</v>
      </c>
      <c r="B4574" s="361">
        <v>2.16</v>
      </c>
    </row>
    <row r="4575" spans="1:2" x14ac:dyDescent="0.35">
      <c r="A4575" t="s">
        <v>2223</v>
      </c>
      <c r="B4575" s="361">
        <v>2.16</v>
      </c>
    </row>
    <row r="4576" spans="1:2" x14ac:dyDescent="0.35">
      <c r="A4576" t="s">
        <v>2224</v>
      </c>
      <c r="B4576" s="361">
        <v>2.16</v>
      </c>
    </row>
    <row r="4577" spans="1:2" x14ac:dyDescent="0.35">
      <c r="A4577" t="s">
        <v>2224</v>
      </c>
      <c r="B4577" s="361">
        <v>2.16</v>
      </c>
    </row>
    <row r="4578" spans="1:2" x14ac:dyDescent="0.35">
      <c r="A4578" t="s">
        <v>2224</v>
      </c>
      <c r="B4578" s="361">
        <v>2.16</v>
      </c>
    </row>
    <row r="4579" spans="1:2" x14ac:dyDescent="0.35">
      <c r="A4579" t="s">
        <v>2224</v>
      </c>
      <c r="B4579" s="361">
        <v>2.16</v>
      </c>
    </row>
    <row r="4580" spans="1:2" x14ac:dyDescent="0.35">
      <c r="A4580" t="s">
        <v>2224</v>
      </c>
      <c r="B4580" s="361">
        <v>2.16</v>
      </c>
    </row>
    <row r="4581" spans="1:2" x14ac:dyDescent="0.35">
      <c r="A4581" t="s">
        <v>2224</v>
      </c>
      <c r="B4581" s="361">
        <v>2.16</v>
      </c>
    </row>
    <row r="4582" spans="1:2" x14ac:dyDescent="0.35">
      <c r="A4582" t="s">
        <v>2224</v>
      </c>
      <c r="B4582" s="361">
        <v>2.16</v>
      </c>
    </row>
    <row r="4583" spans="1:2" x14ac:dyDescent="0.35">
      <c r="A4583" t="s">
        <v>2226</v>
      </c>
      <c r="B4583" s="361">
        <v>0.89</v>
      </c>
    </row>
    <row r="4584" spans="1:2" x14ac:dyDescent="0.35">
      <c r="A4584" t="s">
        <v>2226</v>
      </c>
      <c r="B4584" s="361">
        <v>0.89</v>
      </c>
    </row>
    <row r="4585" spans="1:2" x14ac:dyDescent="0.35">
      <c r="A4585" t="s">
        <v>2226</v>
      </c>
      <c r="B4585" s="361">
        <v>0.89</v>
      </c>
    </row>
    <row r="4586" spans="1:2" x14ac:dyDescent="0.35">
      <c r="A4586" t="s">
        <v>2226</v>
      </c>
      <c r="B4586" s="361">
        <v>0.89</v>
      </c>
    </row>
    <row r="4587" spans="1:2" x14ac:dyDescent="0.35">
      <c r="A4587" t="s">
        <v>2226</v>
      </c>
      <c r="B4587" s="361">
        <v>0.89</v>
      </c>
    </row>
    <row r="4588" spans="1:2" x14ac:dyDescent="0.35">
      <c r="A4588" t="s">
        <v>2226</v>
      </c>
      <c r="B4588" s="361">
        <v>0.89</v>
      </c>
    </row>
    <row r="4589" spans="1:2" x14ac:dyDescent="0.35">
      <c r="A4589" t="s">
        <v>2226</v>
      </c>
      <c r="B4589" s="361">
        <v>0.89</v>
      </c>
    </row>
    <row r="4590" spans="1:2" x14ac:dyDescent="0.35">
      <c r="A4590" t="s">
        <v>2227</v>
      </c>
      <c r="B4590" s="361">
        <v>2.16</v>
      </c>
    </row>
    <row r="4591" spans="1:2" x14ac:dyDescent="0.35">
      <c r="A4591" t="s">
        <v>2227</v>
      </c>
      <c r="B4591" s="361">
        <v>2.16</v>
      </c>
    </row>
    <row r="4592" spans="1:2" x14ac:dyDescent="0.35">
      <c r="A4592" t="s">
        <v>2227</v>
      </c>
      <c r="B4592" s="361">
        <v>2.16</v>
      </c>
    </row>
    <row r="4593" spans="1:2" x14ac:dyDescent="0.35">
      <c r="A4593" t="s">
        <v>2227</v>
      </c>
      <c r="B4593" s="361">
        <v>2.16</v>
      </c>
    </row>
    <row r="4594" spans="1:2" x14ac:dyDescent="0.35">
      <c r="A4594" t="s">
        <v>2227</v>
      </c>
      <c r="B4594" s="361">
        <v>2.16</v>
      </c>
    </row>
    <row r="4595" spans="1:2" x14ac:dyDescent="0.35">
      <c r="A4595" t="s">
        <v>2227</v>
      </c>
      <c r="B4595" s="361">
        <v>2.16</v>
      </c>
    </row>
    <row r="4596" spans="1:2" x14ac:dyDescent="0.35">
      <c r="A4596" t="s">
        <v>2227</v>
      </c>
      <c r="B4596" s="361">
        <v>2.16</v>
      </c>
    </row>
    <row r="4597" spans="1:2" x14ac:dyDescent="0.35">
      <c r="A4597" t="s">
        <v>2228</v>
      </c>
      <c r="B4597" s="361">
        <v>0.89</v>
      </c>
    </row>
    <row r="4598" spans="1:2" x14ac:dyDescent="0.35">
      <c r="A4598" t="s">
        <v>2228</v>
      </c>
      <c r="B4598" s="361">
        <v>0.89</v>
      </c>
    </row>
    <row r="4599" spans="1:2" x14ac:dyDescent="0.35">
      <c r="A4599" t="s">
        <v>2228</v>
      </c>
      <c r="B4599" s="361">
        <v>0.89</v>
      </c>
    </row>
    <row r="4600" spans="1:2" x14ac:dyDescent="0.35">
      <c r="A4600" t="s">
        <v>2228</v>
      </c>
      <c r="B4600" s="361">
        <v>0.89</v>
      </c>
    </row>
    <row r="4601" spans="1:2" x14ac:dyDescent="0.35">
      <c r="A4601" t="s">
        <v>2228</v>
      </c>
      <c r="B4601" s="361">
        <v>0.89</v>
      </c>
    </row>
    <row r="4602" spans="1:2" x14ac:dyDescent="0.35">
      <c r="A4602" t="s">
        <v>2228</v>
      </c>
      <c r="B4602" s="361">
        <v>0.89</v>
      </c>
    </row>
    <row r="4603" spans="1:2" x14ac:dyDescent="0.35">
      <c r="A4603" t="s">
        <v>2228</v>
      </c>
      <c r="B4603" s="361">
        <v>0.89</v>
      </c>
    </row>
    <row r="4604" spans="1:2" x14ac:dyDescent="0.35">
      <c r="A4604" t="s">
        <v>2229</v>
      </c>
      <c r="B4604" s="361">
        <v>2.16</v>
      </c>
    </row>
    <row r="4605" spans="1:2" x14ac:dyDescent="0.35">
      <c r="A4605" t="s">
        <v>2229</v>
      </c>
      <c r="B4605" s="361">
        <v>2.16</v>
      </c>
    </row>
    <row r="4606" spans="1:2" x14ac:dyDescent="0.35">
      <c r="A4606" t="s">
        <v>2229</v>
      </c>
      <c r="B4606" s="361">
        <v>2.16</v>
      </c>
    </row>
    <row r="4607" spans="1:2" x14ac:dyDescent="0.35">
      <c r="A4607" t="s">
        <v>2229</v>
      </c>
      <c r="B4607" s="361">
        <v>2.16</v>
      </c>
    </row>
    <row r="4608" spans="1:2" x14ac:dyDescent="0.35">
      <c r="A4608" t="s">
        <v>2229</v>
      </c>
      <c r="B4608" s="361">
        <v>2.16</v>
      </c>
    </row>
    <row r="4609" spans="1:2" x14ac:dyDescent="0.35">
      <c r="A4609" t="s">
        <v>2229</v>
      </c>
      <c r="B4609" s="361">
        <v>2.16</v>
      </c>
    </row>
    <row r="4610" spans="1:2" x14ac:dyDescent="0.35">
      <c r="A4610" t="s">
        <v>2229</v>
      </c>
      <c r="B4610" s="361">
        <v>2.16</v>
      </c>
    </row>
    <row r="4611" spans="1:2" x14ac:dyDescent="0.35">
      <c r="A4611" t="s">
        <v>2230</v>
      </c>
      <c r="B4611" s="361">
        <v>13.22</v>
      </c>
    </row>
    <row r="4612" spans="1:2" x14ac:dyDescent="0.35">
      <c r="A4612" t="s">
        <v>2230</v>
      </c>
      <c r="B4612" s="361">
        <v>13.22</v>
      </c>
    </row>
    <row r="4613" spans="1:2" x14ac:dyDescent="0.35">
      <c r="A4613" t="s">
        <v>2230</v>
      </c>
      <c r="B4613" s="361">
        <v>13.22</v>
      </c>
    </row>
    <row r="4614" spans="1:2" x14ac:dyDescent="0.35">
      <c r="A4614" t="s">
        <v>2230</v>
      </c>
      <c r="B4614" s="361">
        <v>13.22</v>
      </c>
    </row>
    <row r="4615" spans="1:2" x14ac:dyDescent="0.35">
      <c r="A4615" t="s">
        <v>2230</v>
      </c>
      <c r="B4615" s="361">
        <v>13.22</v>
      </c>
    </row>
    <row r="4616" spans="1:2" x14ac:dyDescent="0.35">
      <c r="A4616" t="s">
        <v>2230</v>
      </c>
      <c r="B4616" s="361">
        <v>13.22</v>
      </c>
    </row>
    <row r="4617" spans="1:2" x14ac:dyDescent="0.35">
      <c r="A4617" t="s">
        <v>2230</v>
      </c>
      <c r="B4617" s="361">
        <v>13.22</v>
      </c>
    </row>
    <row r="4618" spans="1:2" x14ac:dyDescent="0.35">
      <c r="A4618" t="s">
        <v>2231</v>
      </c>
      <c r="B4618" s="361">
        <v>13.22</v>
      </c>
    </row>
    <row r="4619" spans="1:2" x14ac:dyDescent="0.35">
      <c r="A4619" t="s">
        <v>2231</v>
      </c>
      <c r="B4619" s="361">
        <v>13.22</v>
      </c>
    </row>
    <row r="4620" spans="1:2" x14ac:dyDescent="0.35">
      <c r="A4620" t="s">
        <v>2231</v>
      </c>
      <c r="B4620" s="361">
        <v>13.22</v>
      </c>
    </row>
    <row r="4621" spans="1:2" x14ac:dyDescent="0.35">
      <c r="A4621" t="s">
        <v>2231</v>
      </c>
      <c r="B4621" s="361">
        <v>13.22</v>
      </c>
    </row>
    <row r="4622" spans="1:2" x14ac:dyDescent="0.35">
      <c r="A4622" t="s">
        <v>2231</v>
      </c>
      <c r="B4622" s="361">
        <v>13.22</v>
      </c>
    </row>
    <row r="4623" spans="1:2" x14ac:dyDescent="0.35">
      <c r="A4623" t="s">
        <v>2231</v>
      </c>
      <c r="B4623" s="361">
        <v>13.22</v>
      </c>
    </row>
    <row r="4624" spans="1:2" x14ac:dyDescent="0.35">
      <c r="A4624" t="s">
        <v>2231</v>
      </c>
      <c r="B4624" s="361">
        <v>13.22</v>
      </c>
    </row>
    <row r="4625" spans="1:2" x14ac:dyDescent="0.35">
      <c r="A4625" t="s">
        <v>2232</v>
      </c>
      <c r="B4625" s="361">
        <v>13.22</v>
      </c>
    </row>
    <row r="4626" spans="1:2" x14ac:dyDescent="0.35">
      <c r="A4626" t="s">
        <v>2232</v>
      </c>
      <c r="B4626" s="361">
        <v>13.22</v>
      </c>
    </row>
    <row r="4627" spans="1:2" x14ac:dyDescent="0.35">
      <c r="A4627" t="s">
        <v>2232</v>
      </c>
      <c r="B4627" s="361">
        <v>13.22</v>
      </c>
    </row>
    <row r="4628" spans="1:2" x14ac:dyDescent="0.35">
      <c r="A4628" t="s">
        <v>2232</v>
      </c>
      <c r="B4628" s="361">
        <v>13.22</v>
      </c>
    </row>
    <row r="4629" spans="1:2" x14ac:dyDescent="0.35">
      <c r="A4629" t="s">
        <v>2232</v>
      </c>
      <c r="B4629" s="361">
        <v>13.22</v>
      </c>
    </row>
    <row r="4630" spans="1:2" x14ac:dyDescent="0.35">
      <c r="A4630" t="s">
        <v>2232</v>
      </c>
      <c r="B4630" s="361">
        <v>13.22</v>
      </c>
    </row>
    <row r="4631" spans="1:2" x14ac:dyDescent="0.35">
      <c r="A4631" t="s">
        <v>2232</v>
      </c>
      <c r="B4631" s="361">
        <v>13.22</v>
      </c>
    </row>
    <row r="4632" spans="1:2" x14ac:dyDescent="0.35">
      <c r="A4632" t="s">
        <v>2233</v>
      </c>
      <c r="B4632" s="361">
        <v>13.22</v>
      </c>
    </row>
    <row r="4633" spans="1:2" x14ac:dyDescent="0.35">
      <c r="A4633" t="s">
        <v>2233</v>
      </c>
      <c r="B4633" s="361">
        <v>13.22</v>
      </c>
    </row>
    <row r="4634" spans="1:2" x14ac:dyDescent="0.35">
      <c r="A4634" t="s">
        <v>2233</v>
      </c>
      <c r="B4634" s="361">
        <v>13.22</v>
      </c>
    </row>
    <row r="4635" spans="1:2" x14ac:dyDescent="0.35">
      <c r="A4635" t="s">
        <v>2233</v>
      </c>
      <c r="B4635" s="361">
        <v>13.22</v>
      </c>
    </row>
    <row r="4636" spans="1:2" x14ac:dyDescent="0.35">
      <c r="A4636" t="s">
        <v>2233</v>
      </c>
      <c r="B4636" s="361">
        <v>13.22</v>
      </c>
    </row>
    <row r="4637" spans="1:2" x14ac:dyDescent="0.35">
      <c r="A4637" t="s">
        <v>2233</v>
      </c>
      <c r="B4637" s="361">
        <v>13.22</v>
      </c>
    </row>
    <row r="4638" spans="1:2" x14ac:dyDescent="0.35">
      <c r="A4638" t="s">
        <v>2233</v>
      </c>
      <c r="B4638" s="361">
        <v>13.22</v>
      </c>
    </row>
    <row r="4639" spans="1:2" x14ac:dyDescent="0.35">
      <c r="A4639" t="s">
        <v>2234</v>
      </c>
      <c r="B4639" s="361">
        <v>12.13</v>
      </c>
    </row>
    <row r="4640" spans="1:2" x14ac:dyDescent="0.35">
      <c r="A4640" t="s">
        <v>2234</v>
      </c>
      <c r="B4640" s="361">
        <v>12.13</v>
      </c>
    </row>
    <row r="4641" spans="1:2" x14ac:dyDescent="0.35">
      <c r="A4641" t="s">
        <v>2234</v>
      </c>
      <c r="B4641" s="361">
        <v>12.13</v>
      </c>
    </row>
    <row r="4642" spans="1:2" x14ac:dyDescent="0.35">
      <c r="A4642" t="s">
        <v>2234</v>
      </c>
      <c r="B4642" s="361">
        <v>12.13</v>
      </c>
    </row>
    <row r="4643" spans="1:2" x14ac:dyDescent="0.35">
      <c r="A4643" t="s">
        <v>2234</v>
      </c>
      <c r="B4643" s="361">
        <v>12.13</v>
      </c>
    </row>
    <row r="4644" spans="1:2" x14ac:dyDescent="0.35">
      <c r="A4644" t="s">
        <v>2234</v>
      </c>
      <c r="B4644" s="361">
        <v>12.13</v>
      </c>
    </row>
    <row r="4645" spans="1:2" x14ac:dyDescent="0.35">
      <c r="A4645" t="s">
        <v>2234</v>
      </c>
      <c r="B4645" s="361">
        <v>12.13</v>
      </c>
    </row>
    <row r="4646" spans="1:2" x14ac:dyDescent="0.35">
      <c r="A4646" t="s">
        <v>2235</v>
      </c>
      <c r="B4646" s="361">
        <v>16.190000000000001</v>
      </c>
    </row>
    <row r="4647" spans="1:2" x14ac:dyDescent="0.35">
      <c r="A4647" t="s">
        <v>2235</v>
      </c>
      <c r="B4647" s="361">
        <v>16.190000000000001</v>
      </c>
    </row>
    <row r="4648" spans="1:2" x14ac:dyDescent="0.35">
      <c r="A4648" t="s">
        <v>2235</v>
      </c>
      <c r="B4648" s="361">
        <v>16.190000000000001</v>
      </c>
    </row>
    <row r="4649" spans="1:2" x14ac:dyDescent="0.35">
      <c r="A4649" t="s">
        <v>2235</v>
      </c>
      <c r="B4649" s="361">
        <v>16.190000000000001</v>
      </c>
    </row>
    <row r="4650" spans="1:2" x14ac:dyDescent="0.35">
      <c r="A4650" t="s">
        <v>2235</v>
      </c>
      <c r="B4650" s="361">
        <v>16.190000000000001</v>
      </c>
    </row>
    <row r="4651" spans="1:2" x14ac:dyDescent="0.35">
      <c r="A4651" t="s">
        <v>2235</v>
      </c>
      <c r="B4651" s="361">
        <v>16.190000000000001</v>
      </c>
    </row>
    <row r="4652" spans="1:2" x14ac:dyDescent="0.35">
      <c r="A4652" t="s">
        <v>2235</v>
      </c>
      <c r="B4652" s="361">
        <v>16.190000000000001</v>
      </c>
    </row>
    <row r="4653" spans="1:2" x14ac:dyDescent="0.35">
      <c r="A4653" t="s">
        <v>2236</v>
      </c>
      <c r="B4653" s="361">
        <v>16.190000000000001</v>
      </c>
    </row>
    <row r="4654" spans="1:2" x14ac:dyDescent="0.35">
      <c r="A4654" t="s">
        <v>2236</v>
      </c>
      <c r="B4654" s="361">
        <v>16.190000000000001</v>
      </c>
    </row>
    <row r="4655" spans="1:2" x14ac:dyDescent="0.35">
      <c r="A4655" t="s">
        <v>2236</v>
      </c>
      <c r="B4655" s="361">
        <v>16.190000000000001</v>
      </c>
    </row>
    <row r="4656" spans="1:2" x14ac:dyDescent="0.35">
      <c r="A4656" t="s">
        <v>2236</v>
      </c>
      <c r="B4656" s="361">
        <v>16.190000000000001</v>
      </c>
    </row>
    <row r="4657" spans="1:2" x14ac:dyDescent="0.35">
      <c r="A4657" t="s">
        <v>2236</v>
      </c>
      <c r="B4657" s="361">
        <v>16.190000000000001</v>
      </c>
    </row>
    <row r="4658" spans="1:2" x14ac:dyDescent="0.35">
      <c r="A4658" t="s">
        <v>2236</v>
      </c>
      <c r="B4658" s="361">
        <v>16.190000000000001</v>
      </c>
    </row>
    <row r="4659" spans="1:2" x14ac:dyDescent="0.35">
      <c r="A4659" t="s">
        <v>2236</v>
      </c>
      <c r="B4659" s="361">
        <v>16.190000000000001</v>
      </c>
    </row>
    <row r="4660" spans="1:2" x14ac:dyDescent="0.35">
      <c r="A4660" t="s">
        <v>2237</v>
      </c>
      <c r="B4660" s="361">
        <v>16.190000000000001</v>
      </c>
    </row>
    <row r="4661" spans="1:2" x14ac:dyDescent="0.35">
      <c r="A4661" t="s">
        <v>2237</v>
      </c>
      <c r="B4661" s="361">
        <v>16.190000000000001</v>
      </c>
    </row>
    <row r="4662" spans="1:2" x14ac:dyDescent="0.35">
      <c r="A4662" t="s">
        <v>2237</v>
      </c>
      <c r="B4662" s="361">
        <v>16.190000000000001</v>
      </c>
    </row>
    <row r="4663" spans="1:2" x14ac:dyDescent="0.35">
      <c r="A4663" t="s">
        <v>2237</v>
      </c>
      <c r="B4663" s="361">
        <v>16.190000000000001</v>
      </c>
    </row>
    <row r="4664" spans="1:2" x14ac:dyDescent="0.35">
      <c r="A4664" t="s">
        <v>2237</v>
      </c>
      <c r="B4664" s="361">
        <v>16.190000000000001</v>
      </c>
    </row>
    <row r="4665" spans="1:2" x14ac:dyDescent="0.35">
      <c r="A4665" t="s">
        <v>2237</v>
      </c>
      <c r="B4665" s="361">
        <v>16.190000000000001</v>
      </c>
    </row>
    <row r="4666" spans="1:2" x14ac:dyDescent="0.35">
      <c r="A4666" t="s">
        <v>2237</v>
      </c>
      <c r="B4666" s="361">
        <v>16.190000000000001</v>
      </c>
    </row>
    <row r="4667" spans="1:2" x14ac:dyDescent="0.35">
      <c r="A4667" t="s">
        <v>2238</v>
      </c>
      <c r="B4667" s="361">
        <v>16.190000000000001</v>
      </c>
    </row>
    <row r="4668" spans="1:2" x14ac:dyDescent="0.35">
      <c r="A4668" t="s">
        <v>2238</v>
      </c>
      <c r="B4668" s="361">
        <v>16.190000000000001</v>
      </c>
    </row>
    <row r="4669" spans="1:2" x14ac:dyDescent="0.35">
      <c r="A4669" t="s">
        <v>2238</v>
      </c>
      <c r="B4669" s="361">
        <v>16.190000000000001</v>
      </c>
    </row>
    <row r="4670" spans="1:2" x14ac:dyDescent="0.35">
      <c r="A4670" t="s">
        <v>2238</v>
      </c>
      <c r="B4670" s="361">
        <v>16.190000000000001</v>
      </c>
    </row>
    <row r="4671" spans="1:2" x14ac:dyDescent="0.35">
      <c r="A4671" t="s">
        <v>2238</v>
      </c>
      <c r="B4671" s="361">
        <v>16.190000000000001</v>
      </c>
    </row>
    <row r="4672" spans="1:2" x14ac:dyDescent="0.35">
      <c r="A4672" t="s">
        <v>2238</v>
      </c>
      <c r="B4672" s="361">
        <v>16.190000000000001</v>
      </c>
    </row>
    <row r="4673" spans="1:2" x14ac:dyDescent="0.35">
      <c r="A4673" t="s">
        <v>2238</v>
      </c>
      <c r="B4673" s="361">
        <v>16.190000000000001</v>
      </c>
    </row>
    <row r="4674" spans="1:2" x14ac:dyDescent="0.35">
      <c r="A4674" t="s">
        <v>2239</v>
      </c>
      <c r="B4674" s="361">
        <v>14.83</v>
      </c>
    </row>
    <row r="4675" spans="1:2" x14ac:dyDescent="0.35">
      <c r="A4675" t="s">
        <v>2239</v>
      </c>
      <c r="B4675" s="361">
        <v>14.83</v>
      </c>
    </row>
    <row r="4676" spans="1:2" x14ac:dyDescent="0.35">
      <c r="A4676" t="s">
        <v>2239</v>
      </c>
      <c r="B4676" s="361">
        <v>14.83</v>
      </c>
    </row>
    <row r="4677" spans="1:2" x14ac:dyDescent="0.35">
      <c r="A4677" t="s">
        <v>2239</v>
      </c>
      <c r="B4677" s="361">
        <v>14.83</v>
      </c>
    </row>
    <row r="4678" spans="1:2" x14ac:dyDescent="0.35">
      <c r="A4678" t="s">
        <v>2239</v>
      </c>
      <c r="B4678" s="361">
        <v>14.83</v>
      </c>
    </row>
    <row r="4679" spans="1:2" x14ac:dyDescent="0.35">
      <c r="A4679" t="s">
        <v>2239</v>
      </c>
      <c r="B4679" s="361">
        <v>14.83</v>
      </c>
    </row>
    <row r="4680" spans="1:2" x14ac:dyDescent="0.35">
      <c r="A4680" t="s">
        <v>2239</v>
      </c>
      <c r="B4680" s="361">
        <v>14.83</v>
      </c>
    </row>
    <row r="4681" spans="1:2" x14ac:dyDescent="0.35">
      <c r="A4681" t="s">
        <v>2240</v>
      </c>
      <c r="B4681" s="361">
        <v>18.34</v>
      </c>
    </row>
    <row r="4682" spans="1:2" x14ac:dyDescent="0.35">
      <c r="A4682" t="s">
        <v>2240</v>
      </c>
      <c r="B4682" s="361">
        <v>18.34</v>
      </c>
    </row>
    <row r="4683" spans="1:2" x14ac:dyDescent="0.35">
      <c r="A4683" t="s">
        <v>2240</v>
      </c>
      <c r="B4683" s="361">
        <v>18.34</v>
      </c>
    </row>
    <row r="4684" spans="1:2" x14ac:dyDescent="0.35">
      <c r="A4684" t="s">
        <v>2240</v>
      </c>
      <c r="B4684" s="361">
        <v>18.34</v>
      </c>
    </row>
    <row r="4685" spans="1:2" x14ac:dyDescent="0.35">
      <c r="A4685" t="s">
        <v>2240</v>
      </c>
      <c r="B4685" s="361">
        <v>18.34</v>
      </c>
    </row>
    <row r="4686" spans="1:2" x14ac:dyDescent="0.35">
      <c r="A4686" t="s">
        <v>2240</v>
      </c>
      <c r="B4686" s="361">
        <v>18.34</v>
      </c>
    </row>
    <row r="4687" spans="1:2" x14ac:dyDescent="0.35">
      <c r="A4687" t="s">
        <v>2240</v>
      </c>
      <c r="B4687" s="361">
        <v>18.34</v>
      </c>
    </row>
    <row r="4688" spans="1:2" x14ac:dyDescent="0.35">
      <c r="A4688" t="s">
        <v>2241</v>
      </c>
      <c r="B4688" s="361">
        <v>15.51</v>
      </c>
    </row>
    <row r="4689" spans="1:2" x14ac:dyDescent="0.35">
      <c r="A4689" t="s">
        <v>2241</v>
      </c>
      <c r="B4689" s="361">
        <v>15.51</v>
      </c>
    </row>
    <row r="4690" spans="1:2" x14ac:dyDescent="0.35">
      <c r="A4690" t="s">
        <v>2241</v>
      </c>
      <c r="B4690" s="361">
        <v>15.51</v>
      </c>
    </row>
    <row r="4691" spans="1:2" x14ac:dyDescent="0.35">
      <c r="A4691" t="s">
        <v>2241</v>
      </c>
      <c r="B4691" s="361">
        <v>15.51</v>
      </c>
    </row>
    <row r="4692" spans="1:2" x14ac:dyDescent="0.35">
      <c r="A4692" t="s">
        <v>2241</v>
      </c>
      <c r="B4692" s="361">
        <v>15.51</v>
      </c>
    </row>
    <row r="4693" spans="1:2" x14ac:dyDescent="0.35">
      <c r="A4693" t="s">
        <v>2241</v>
      </c>
      <c r="B4693" s="361">
        <v>15.51</v>
      </c>
    </row>
    <row r="4694" spans="1:2" x14ac:dyDescent="0.35">
      <c r="A4694" t="s">
        <v>2241</v>
      </c>
      <c r="B4694" s="361">
        <v>15.51</v>
      </c>
    </row>
    <row r="4695" spans="1:2" x14ac:dyDescent="0.35">
      <c r="A4695" t="s">
        <v>2242</v>
      </c>
      <c r="B4695" s="361">
        <v>18.34</v>
      </c>
    </row>
    <row r="4696" spans="1:2" x14ac:dyDescent="0.35">
      <c r="A4696" t="s">
        <v>2242</v>
      </c>
      <c r="B4696" s="361">
        <v>18.34</v>
      </c>
    </row>
    <row r="4697" spans="1:2" x14ac:dyDescent="0.35">
      <c r="A4697" t="s">
        <v>2242</v>
      </c>
      <c r="B4697" s="361">
        <v>18.34</v>
      </c>
    </row>
    <row r="4698" spans="1:2" x14ac:dyDescent="0.35">
      <c r="A4698" t="s">
        <v>2242</v>
      </c>
      <c r="B4698" s="361">
        <v>18.34</v>
      </c>
    </row>
    <row r="4699" spans="1:2" x14ac:dyDescent="0.35">
      <c r="A4699" t="s">
        <v>2242</v>
      </c>
      <c r="B4699" s="361">
        <v>18.34</v>
      </c>
    </row>
    <row r="4700" spans="1:2" x14ac:dyDescent="0.35">
      <c r="A4700" t="s">
        <v>2242</v>
      </c>
      <c r="B4700" s="361">
        <v>18.34</v>
      </c>
    </row>
    <row r="4701" spans="1:2" x14ac:dyDescent="0.35">
      <c r="A4701" t="s">
        <v>2242</v>
      </c>
      <c r="B4701" s="361">
        <v>18.34</v>
      </c>
    </row>
    <row r="4702" spans="1:2" x14ac:dyDescent="0.35">
      <c r="A4702" t="s">
        <v>2243</v>
      </c>
      <c r="B4702" s="361">
        <v>18.34</v>
      </c>
    </row>
    <row r="4703" spans="1:2" x14ac:dyDescent="0.35">
      <c r="A4703" t="s">
        <v>2243</v>
      </c>
      <c r="B4703" s="361">
        <v>18.34</v>
      </c>
    </row>
    <row r="4704" spans="1:2" x14ac:dyDescent="0.35">
      <c r="A4704" t="s">
        <v>2243</v>
      </c>
      <c r="B4704" s="361">
        <v>18.34</v>
      </c>
    </row>
    <row r="4705" spans="1:2" x14ac:dyDescent="0.35">
      <c r="A4705" t="s">
        <v>2243</v>
      </c>
      <c r="B4705" s="361">
        <v>18.34</v>
      </c>
    </row>
    <row r="4706" spans="1:2" x14ac:dyDescent="0.35">
      <c r="A4706" t="s">
        <v>2243</v>
      </c>
      <c r="B4706" s="361">
        <v>18.34</v>
      </c>
    </row>
    <row r="4707" spans="1:2" x14ac:dyDescent="0.35">
      <c r="A4707" t="s">
        <v>2243</v>
      </c>
      <c r="B4707" s="361">
        <v>18.34</v>
      </c>
    </row>
    <row r="4708" spans="1:2" x14ac:dyDescent="0.35">
      <c r="A4708" t="s">
        <v>2243</v>
      </c>
      <c r="B4708" s="361">
        <v>18.34</v>
      </c>
    </row>
    <row r="4709" spans="1:2" x14ac:dyDescent="0.35">
      <c r="A4709" t="s">
        <v>2244</v>
      </c>
      <c r="B4709" s="361">
        <v>14.21</v>
      </c>
    </row>
    <row r="4710" spans="1:2" x14ac:dyDescent="0.35">
      <c r="A4710" t="s">
        <v>2244</v>
      </c>
      <c r="B4710" s="361">
        <v>14.21</v>
      </c>
    </row>
    <row r="4711" spans="1:2" x14ac:dyDescent="0.35">
      <c r="A4711" t="s">
        <v>2244</v>
      </c>
      <c r="B4711" s="361">
        <v>14.21</v>
      </c>
    </row>
    <row r="4712" spans="1:2" x14ac:dyDescent="0.35">
      <c r="A4712" t="s">
        <v>2244</v>
      </c>
      <c r="B4712" s="361">
        <v>14.21</v>
      </c>
    </row>
    <row r="4713" spans="1:2" x14ac:dyDescent="0.35">
      <c r="A4713" t="s">
        <v>2244</v>
      </c>
      <c r="B4713" s="361">
        <v>14.21</v>
      </c>
    </row>
    <row r="4714" spans="1:2" x14ac:dyDescent="0.35">
      <c r="A4714" t="s">
        <v>2244</v>
      </c>
      <c r="B4714" s="361">
        <v>14.21</v>
      </c>
    </row>
    <row r="4715" spans="1:2" x14ac:dyDescent="0.35">
      <c r="A4715" t="s">
        <v>2244</v>
      </c>
      <c r="B4715" s="361">
        <v>14.21</v>
      </c>
    </row>
    <row r="4716" spans="1:2" x14ac:dyDescent="0.35">
      <c r="A4716" t="s">
        <v>2245</v>
      </c>
      <c r="B4716" s="361">
        <v>16.329999999999998</v>
      </c>
    </row>
    <row r="4717" spans="1:2" x14ac:dyDescent="0.35">
      <c r="A4717" t="s">
        <v>2245</v>
      </c>
      <c r="B4717" s="361">
        <v>16.329999999999998</v>
      </c>
    </row>
    <row r="4718" spans="1:2" x14ac:dyDescent="0.35">
      <c r="A4718" t="s">
        <v>2245</v>
      </c>
      <c r="B4718" s="361">
        <v>16.329999999999998</v>
      </c>
    </row>
    <row r="4719" spans="1:2" x14ac:dyDescent="0.35">
      <c r="A4719" t="s">
        <v>2245</v>
      </c>
      <c r="B4719" s="361">
        <v>16.329999999999998</v>
      </c>
    </row>
    <row r="4720" spans="1:2" x14ac:dyDescent="0.35">
      <c r="A4720" t="s">
        <v>2245</v>
      </c>
      <c r="B4720" s="361">
        <v>16.329999999999998</v>
      </c>
    </row>
    <row r="4721" spans="1:2" x14ac:dyDescent="0.35">
      <c r="A4721" t="s">
        <v>2245</v>
      </c>
      <c r="B4721" s="361">
        <v>16.329999999999998</v>
      </c>
    </row>
    <row r="4722" spans="1:2" x14ac:dyDescent="0.35">
      <c r="A4722" t="s">
        <v>2245</v>
      </c>
      <c r="B4722" s="361">
        <v>16.329999999999998</v>
      </c>
    </row>
    <row r="4723" spans="1:2" x14ac:dyDescent="0.35">
      <c r="A4723" t="s">
        <v>2246</v>
      </c>
      <c r="B4723" s="361">
        <v>16.329999999999998</v>
      </c>
    </row>
    <row r="4724" spans="1:2" x14ac:dyDescent="0.35">
      <c r="A4724" t="s">
        <v>2246</v>
      </c>
      <c r="B4724" s="361">
        <v>16.329999999999998</v>
      </c>
    </row>
    <row r="4725" spans="1:2" x14ac:dyDescent="0.35">
      <c r="A4725" t="s">
        <v>2246</v>
      </c>
      <c r="B4725" s="361">
        <v>16.329999999999998</v>
      </c>
    </row>
    <row r="4726" spans="1:2" x14ac:dyDescent="0.35">
      <c r="A4726" t="s">
        <v>2246</v>
      </c>
      <c r="B4726" s="361">
        <v>16.329999999999998</v>
      </c>
    </row>
    <row r="4727" spans="1:2" x14ac:dyDescent="0.35">
      <c r="A4727" t="s">
        <v>2246</v>
      </c>
      <c r="B4727" s="361">
        <v>16.329999999999998</v>
      </c>
    </row>
    <row r="4728" spans="1:2" x14ac:dyDescent="0.35">
      <c r="A4728" t="s">
        <v>2246</v>
      </c>
      <c r="B4728" s="361">
        <v>16.329999999999998</v>
      </c>
    </row>
    <row r="4729" spans="1:2" x14ac:dyDescent="0.35">
      <c r="A4729" t="s">
        <v>2246</v>
      </c>
      <c r="B4729" s="361">
        <v>16.329999999999998</v>
      </c>
    </row>
    <row r="4730" spans="1:2" x14ac:dyDescent="0.35">
      <c r="A4730" t="s">
        <v>2247</v>
      </c>
      <c r="B4730" s="361">
        <v>16.329999999999998</v>
      </c>
    </row>
    <row r="4731" spans="1:2" x14ac:dyDescent="0.35">
      <c r="A4731" t="s">
        <v>2247</v>
      </c>
      <c r="B4731" s="361">
        <v>16.329999999999998</v>
      </c>
    </row>
    <row r="4732" spans="1:2" x14ac:dyDescent="0.35">
      <c r="A4732" t="s">
        <v>2247</v>
      </c>
      <c r="B4732" s="361">
        <v>16.329999999999998</v>
      </c>
    </row>
    <row r="4733" spans="1:2" x14ac:dyDescent="0.35">
      <c r="A4733" t="s">
        <v>2247</v>
      </c>
      <c r="B4733" s="361">
        <v>16.329999999999998</v>
      </c>
    </row>
    <row r="4734" spans="1:2" x14ac:dyDescent="0.35">
      <c r="A4734" t="s">
        <v>2247</v>
      </c>
      <c r="B4734" s="361">
        <v>16.329999999999998</v>
      </c>
    </row>
    <row r="4735" spans="1:2" x14ac:dyDescent="0.35">
      <c r="A4735" t="s">
        <v>2247</v>
      </c>
      <c r="B4735" s="361">
        <v>16.329999999999998</v>
      </c>
    </row>
    <row r="4736" spans="1:2" x14ac:dyDescent="0.35">
      <c r="A4736" t="s">
        <v>2247</v>
      </c>
      <c r="B4736" s="361">
        <v>16.329999999999998</v>
      </c>
    </row>
    <row r="4737" spans="1:2" x14ac:dyDescent="0.35">
      <c r="A4737" t="s">
        <v>2248</v>
      </c>
      <c r="B4737" s="361">
        <v>16.329999999999998</v>
      </c>
    </row>
    <row r="4738" spans="1:2" x14ac:dyDescent="0.35">
      <c r="A4738" t="s">
        <v>2248</v>
      </c>
      <c r="B4738" s="361">
        <v>16.329999999999998</v>
      </c>
    </row>
    <row r="4739" spans="1:2" x14ac:dyDescent="0.35">
      <c r="A4739" t="s">
        <v>2248</v>
      </c>
      <c r="B4739" s="361">
        <v>16.329999999999998</v>
      </c>
    </row>
    <row r="4740" spans="1:2" x14ac:dyDescent="0.35">
      <c r="A4740" t="s">
        <v>2248</v>
      </c>
      <c r="B4740" s="361">
        <v>16.329999999999998</v>
      </c>
    </row>
    <row r="4741" spans="1:2" x14ac:dyDescent="0.35">
      <c r="A4741" t="s">
        <v>2248</v>
      </c>
      <c r="B4741" s="361">
        <v>16.329999999999998</v>
      </c>
    </row>
    <row r="4742" spans="1:2" x14ac:dyDescent="0.35">
      <c r="A4742" t="s">
        <v>2248</v>
      </c>
      <c r="B4742" s="361">
        <v>16.329999999999998</v>
      </c>
    </row>
    <row r="4743" spans="1:2" x14ac:dyDescent="0.35">
      <c r="A4743" t="s">
        <v>2248</v>
      </c>
      <c r="B4743" s="361">
        <v>16.329999999999998</v>
      </c>
    </row>
    <row r="4744" spans="1:2" x14ac:dyDescent="0.35">
      <c r="A4744" t="s">
        <v>2249</v>
      </c>
      <c r="B4744" s="361">
        <v>16.329999999999998</v>
      </c>
    </row>
    <row r="4745" spans="1:2" x14ac:dyDescent="0.35">
      <c r="A4745" t="s">
        <v>2249</v>
      </c>
      <c r="B4745" s="361">
        <v>16.329999999999998</v>
      </c>
    </row>
    <row r="4746" spans="1:2" x14ac:dyDescent="0.35">
      <c r="A4746" t="s">
        <v>2249</v>
      </c>
      <c r="B4746" s="361">
        <v>16.329999999999998</v>
      </c>
    </row>
    <row r="4747" spans="1:2" x14ac:dyDescent="0.35">
      <c r="A4747" t="s">
        <v>2249</v>
      </c>
      <c r="B4747" s="361">
        <v>16.329999999999998</v>
      </c>
    </row>
    <row r="4748" spans="1:2" x14ac:dyDescent="0.35">
      <c r="A4748" t="s">
        <v>2249</v>
      </c>
      <c r="B4748" s="361">
        <v>16.329999999999998</v>
      </c>
    </row>
    <row r="4749" spans="1:2" x14ac:dyDescent="0.35">
      <c r="A4749" t="s">
        <v>2249</v>
      </c>
      <c r="B4749" s="361">
        <v>16.329999999999998</v>
      </c>
    </row>
    <row r="4750" spans="1:2" x14ac:dyDescent="0.35">
      <c r="A4750" t="s">
        <v>2249</v>
      </c>
      <c r="B4750" s="361">
        <v>16.329999999999998</v>
      </c>
    </row>
    <row r="4751" spans="1:2" x14ac:dyDescent="0.35">
      <c r="A4751" t="s">
        <v>2250</v>
      </c>
      <c r="B4751" s="361">
        <v>16.329999999999998</v>
      </c>
    </row>
    <row r="4752" spans="1:2" x14ac:dyDescent="0.35">
      <c r="A4752" t="s">
        <v>2250</v>
      </c>
      <c r="B4752" s="361">
        <v>16.329999999999998</v>
      </c>
    </row>
    <row r="4753" spans="1:2" x14ac:dyDescent="0.35">
      <c r="A4753" t="s">
        <v>2250</v>
      </c>
      <c r="B4753" s="361">
        <v>16.329999999999998</v>
      </c>
    </row>
    <row r="4754" spans="1:2" x14ac:dyDescent="0.35">
      <c r="A4754" t="s">
        <v>2250</v>
      </c>
      <c r="B4754" s="361">
        <v>16.329999999999998</v>
      </c>
    </row>
    <row r="4755" spans="1:2" x14ac:dyDescent="0.35">
      <c r="A4755" t="s">
        <v>2250</v>
      </c>
      <c r="B4755" s="361">
        <v>16.329999999999998</v>
      </c>
    </row>
    <row r="4756" spans="1:2" x14ac:dyDescent="0.35">
      <c r="A4756" t="s">
        <v>2250</v>
      </c>
      <c r="B4756" s="361">
        <v>16.329999999999998</v>
      </c>
    </row>
    <row r="4757" spans="1:2" x14ac:dyDescent="0.35">
      <c r="A4757" t="s">
        <v>2250</v>
      </c>
      <c r="B4757" s="361">
        <v>16.329999999999998</v>
      </c>
    </row>
    <row r="4758" spans="1:2" x14ac:dyDescent="0.35">
      <c r="A4758" t="s">
        <v>2251</v>
      </c>
      <c r="B4758" s="361">
        <v>16.329999999999998</v>
      </c>
    </row>
    <row r="4759" spans="1:2" x14ac:dyDescent="0.35">
      <c r="A4759" t="s">
        <v>2251</v>
      </c>
      <c r="B4759" s="361">
        <v>16.329999999999998</v>
      </c>
    </row>
    <row r="4760" spans="1:2" x14ac:dyDescent="0.35">
      <c r="A4760" t="s">
        <v>2251</v>
      </c>
      <c r="B4760" s="361">
        <v>16.329999999999998</v>
      </c>
    </row>
    <row r="4761" spans="1:2" x14ac:dyDescent="0.35">
      <c r="A4761" t="s">
        <v>2251</v>
      </c>
      <c r="B4761" s="361">
        <v>16.329999999999998</v>
      </c>
    </row>
    <row r="4762" spans="1:2" x14ac:dyDescent="0.35">
      <c r="A4762" t="s">
        <v>2251</v>
      </c>
      <c r="B4762" s="361">
        <v>16.329999999999998</v>
      </c>
    </row>
    <row r="4763" spans="1:2" x14ac:dyDescent="0.35">
      <c r="A4763" t="s">
        <v>2251</v>
      </c>
      <c r="B4763" s="361">
        <v>16.329999999999998</v>
      </c>
    </row>
    <row r="4764" spans="1:2" x14ac:dyDescent="0.35">
      <c r="A4764" t="s">
        <v>2251</v>
      </c>
      <c r="B4764" s="361">
        <v>16.329999999999998</v>
      </c>
    </row>
    <row r="4765" spans="1:2" x14ac:dyDescent="0.35">
      <c r="A4765" t="s">
        <v>2252</v>
      </c>
      <c r="B4765" s="361">
        <v>17.82</v>
      </c>
    </row>
    <row r="4766" spans="1:2" x14ac:dyDescent="0.35">
      <c r="A4766" t="s">
        <v>2252</v>
      </c>
      <c r="B4766" s="361">
        <v>17.82</v>
      </c>
    </row>
    <row r="4767" spans="1:2" x14ac:dyDescent="0.35">
      <c r="A4767" t="s">
        <v>2252</v>
      </c>
      <c r="B4767" s="361">
        <v>17.82</v>
      </c>
    </row>
    <row r="4768" spans="1:2" x14ac:dyDescent="0.35">
      <c r="A4768" t="s">
        <v>2252</v>
      </c>
      <c r="B4768" s="361">
        <v>17.82</v>
      </c>
    </row>
    <row r="4769" spans="1:2" x14ac:dyDescent="0.35">
      <c r="A4769" t="s">
        <v>2252</v>
      </c>
      <c r="B4769" s="361">
        <v>17.82</v>
      </c>
    </row>
    <row r="4770" spans="1:2" x14ac:dyDescent="0.35">
      <c r="A4770" t="s">
        <v>2252</v>
      </c>
      <c r="B4770" s="361">
        <v>17.82</v>
      </c>
    </row>
    <row r="4771" spans="1:2" x14ac:dyDescent="0.35">
      <c r="A4771" t="s">
        <v>2252</v>
      </c>
      <c r="B4771" s="361">
        <v>17.82</v>
      </c>
    </row>
    <row r="4772" spans="1:2" x14ac:dyDescent="0.35">
      <c r="A4772" t="s">
        <v>2253</v>
      </c>
      <c r="B4772" s="361">
        <v>16.329999999999998</v>
      </c>
    </row>
    <row r="4773" spans="1:2" x14ac:dyDescent="0.35">
      <c r="A4773" t="s">
        <v>2253</v>
      </c>
      <c r="B4773" s="361">
        <v>16.329999999999998</v>
      </c>
    </row>
    <row r="4774" spans="1:2" x14ac:dyDescent="0.35">
      <c r="A4774" t="s">
        <v>2253</v>
      </c>
      <c r="B4774" s="361">
        <v>16.329999999999998</v>
      </c>
    </row>
    <row r="4775" spans="1:2" x14ac:dyDescent="0.35">
      <c r="A4775" t="s">
        <v>2253</v>
      </c>
      <c r="B4775" s="361">
        <v>16.329999999999998</v>
      </c>
    </row>
    <row r="4776" spans="1:2" x14ac:dyDescent="0.35">
      <c r="A4776" t="s">
        <v>2253</v>
      </c>
      <c r="B4776" s="361">
        <v>16.329999999999998</v>
      </c>
    </row>
    <row r="4777" spans="1:2" x14ac:dyDescent="0.35">
      <c r="A4777" t="s">
        <v>2253</v>
      </c>
      <c r="B4777" s="361">
        <v>16.329999999999998</v>
      </c>
    </row>
    <row r="4778" spans="1:2" x14ac:dyDescent="0.35">
      <c r="A4778" t="s">
        <v>2253</v>
      </c>
      <c r="B4778" s="361">
        <v>16.329999999999998</v>
      </c>
    </row>
    <row r="4779" spans="1:2" x14ac:dyDescent="0.35">
      <c r="A4779" t="s">
        <v>2254</v>
      </c>
      <c r="B4779" s="361">
        <v>48.57</v>
      </c>
    </row>
    <row r="4780" spans="1:2" x14ac:dyDescent="0.35">
      <c r="A4780" t="s">
        <v>2254</v>
      </c>
      <c r="B4780" s="361">
        <v>48.57</v>
      </c>
    </row>
    <row r="4781" spans="1:2" x14ac:dyDescent="0.35">
      <c r="A4781" t="s">
        <v>2254</v>
      </c>
      <c r="B4781" s="361">
        <v>48.57</v>
      </c>
    </row>
    <row r="4782" spans="1:2" x14ac:dyDescent="0.35">
      <c r="A4782" t="s">
        <v>2254</v>
      </c>
      <c r="B4782" s="361">
        <v>48.57</v>
      </c>
    </row>
    <row r="4783" spans="1:2" x14ac:dyDescent="0.35">
      <c r="A4783" t="s">
        <v>2254</v>
      </c>
      <c r="B4783" s="361">
        <v>48.57</v>
      </c>
    </row>
    <row r="4784" spans="1:2" x14ac:dyDescent="0.35">
      <c r="A4784" t="s">
        <v>2254</v>
      </c>
      <c r="B4784" s="361">
        <v>48.57</v>
      </c>
    </row>
    <row r="4785" spans="1:2" x14ac:dyDescent="0.35">
      <c r="A4785" t="s">
        <v>2255</v>
      </c>
      <c r="B4785" s="361">
        <v>48.57</v>
      </c>
    </row>
    <row r="4786" spans="1:2" x14ac:dyDescent="0.35">
      <c r="A4786" t="s">
        <v>2255</v>
      </c>
      <c r="B4786" s="361">
        <v>48.57</v>
      </c>
    </row>
    <row r="4787" spans="1:2" x14ac:dyDescent="0.35">
      <c r="A4787" t="s">
        <v>2255</v>
      </c>
      <c r="B4787" s="361">
        <v>48.57</v>
      </c>
    </row>
    <row r="4788" spans="1:2" x14ac:dyDescent="0.35">
      <c r="A4788" t="s">
        <v>2255</v>
      </c>
      <c r="B4788" s="361">
        <v>48.57</v>
      </c>
    </row>
    <row r="4789" spans="1:2" x14ac:dyDescent="0.35">
      <c r="A4789" t="s">
        <v>2255</v>
      </c>
      <c r="B4789" s="361">
        <v>48.57</v>
      </c>
    </row>
    <row r="4790" spans="1:2" x14ac:dyDescent="0.35">
      <c r="A4790" t="s">
        <v>2255</v>
      </c>
      <c r="B4790" s="361">
        <v>48.57</v>
      </c>
    </row>
    <row r="4791" spans="1:2" x14ac:dyDescent="0.35">
      <c r="A4791" t="s">
        <v>2255</v>
      </c>
      <c r="B4791" s="361">
        <v>48.57</v>
      </c>
    </row>
    <row r="4792" spans="1:2" x14ac:dyDescent="0.35">
      <c r="A4792" t="s">
        <v>2256</v>
      </c>
      <c r="B4792" s="361">
        <v>48.57</v>
      </c>
    </row>
    <row r="4793" spans="1:2" x14ac:dyDescent="0.35">
      <c r="A4793" t="s">
        <v>2256</v>
      </c>
      <c r="B4793" s="361">
        <v>48.57</v>
      </c>
    </row>
    <row r="4794" spans="1:2" x14ac:dyDescent="0.35">
      <c r="A4794" t="s">
        <v>2256</v>
      </c>
      <c r="B4794" s="361">
        <v>48.57</v>
      </c>
    </row>
    <row r="4795" spans="1:2" x14ac:dyDescent="0.35">
      <c r="A4795" t="s">
        <v>2256</v>
      </c>
      <c r="B4795" s="361">
        <v>48.57</v>
      </c>
    </row>
    <row r="4796" spans="1:2" x14ac:dyDescent="0.35">
      <c r="A4796" t="s">
        <v>2256</v>
      </c>
      <c r="B4796" s="361">
        <v>48.57</v>
      </c>
    </row>
    <row r="4797" spans="1:2" x14ac:dyDescent="0.35">
      <c r="A4797" t="s">
        <v>2256</v>
      </c>
      <c r="B4797" s="361">
        <v>48.57</v>
      </c>
    </row>
    <row r="4798" spans="1:2" x14ac:dyDescent="0.35">
      <c r="A4798" t="s">
        <v>2256</v>
      </c>
      <c r="B4798" s="361">
        <v>48.57</v>
      </c>
    </row>
    <row r="4799" spans="1:2" x14ac:dyDescent="0.35">
      <c r="A4799" t="s">
        <v>2257</v>
      </c>
      <c r="B4799" s="361">
        <v>48.57</v>
      </c>
    </row>
    <row r="4800" spans="1:2" x14ac:dyDescent="0.35">
      <c r="A4800" t="s">
        <v>2257</v>
      </c>
      <c r="B4800" s="361">
        <v>48.57</v>
      </c>
    </row>
    <row r="4801" spans="1:2" x14ac:dyDescent="0.35">
      <c r="A4801" t="s">
        <v>2257</v>
      </c>
      <c r="B4801" s="361">
        <v>48.57</v>
      </c>
    </row>
    <row r="4802" spans="1:2" x14ac:dyDescent="0.35">
      <c r="A4802" t="s">
        <v>2257</v>
      </c>
      <c r="B4802" s="361">
        <v>48.57</v>
      </c>
    </row>
    <row r="4803" spans="1:2" x14ac:dyDescent="0.35">
      <c r="A4803" t="s">
        <v>2257</v>
      </c>
      <c r="B4803" s="361">
        <v>48.57</v>
      </c>
    </row>
    <row r="4804" spans="1:2" x14ac:dyDescent="0.35">
      <c r="A4804" t="s">
        <v>2257</v>
      </c>
      <c r="B4804" s="361">
        <v>48.57</v>
      </c>
    </row>
    <row r="4805" spans="1:2" x14ac:dyDescent="0.35">
      <c r="A4805" t="s">
        <v>2257</v>
      </c>
      <c r="B4805" s="361">
        <v>48.57</v>
      </c>
    </row>
    <row r="4806" spans="1:2" x14ac:dyDescent="0.35">
      <c r="A4806" t="s">
        <v>2258</v>
      </c>
      <c r="B4806" s="361">
        <v>48.57</v>
      </c>
    </row>
    <row r="4807" spans="1:2" x14ac:dyDescent="0.35">
      <c r="A4807" t="s">
        <v>2258</v>
      </c>
      <c r="B4807" s="361">
        <v>48.57</v>
      </c>
    </row>
    <row r="4808" spans="1:2" x14ac:dyDescent="0.35">
      <c r="A4808" t="s">
        <v>2258</v>
      </c>
      <c r="B4808" s="361">
        <v>48.57</v>
      </c>
    </row>
    <row r="4809" spans="1:2" x14ac:dyDescent="0.35">
      <c r="A4809" t="s">
        <v>2258</v>
      </c>
      <c r="B4809" s="361">
        <v>48.57</v>
      </c>
    </row>
    <row r="4810" spans="1:2" x14ac:dyDescent="0.35">
      <c r="A4810" t="s">
        <v>2258</v>
      </c>
      <c r="B4810" s="361">
        <v>48.57</v>
      </c>
    </row>
    <row r="4811" spans="1:2" x14ac:dyDescent="0.35">
      <c r="A4811" t="s">
        <v>2258</v>
      </c>
      <c r="B4811" s="361">
        <v>48.57</v>
      </c>
    </row>
    <row r="4812" spans="1:2" x14ac:dyDescent="0.35">
      <c r="A4812" t="s">
        <v>2258</v>
      </c>
      <c r="B4812" s="361">
        <v>48.57</v>
      </c>
    </row>
    <row r="4813" spans="1:2" x14ac:dyDescent="0.35">
      <c r="A4813" t="s">
        <v>2259</v>
      </c>
      <c r="B4813" s="361">
        <v>48.57</v>
      </c>
    </row>
    <row r="4814" spans="1:2" x14ac:dyDescent="0.35">
      <c r="A4814" t="s">
        <v>2259</v>
      </c>
      <c r="B4814" s="361">
        <v>48.57</v>
      </c>
    </row>
    <row r="4815" spans="1:2" x14ac:dyDescent="0.35">
      <c r="A4815" t="s">
        <v>2259</v>
      </c>
      <c r="B4815" s="361">
        <v>48.57</v>
      </c>
    </row>
    <row r="4816" spans="1:2" x14ac:dyDescent="0.35">
      <c r="A4816" t="s">
        <v>2259</v>
      </c>
      <c r="B4816" s="361">
        <v>48.57</v>
      </c>
    </row>
    <row r="4817" spans="1:2" x14ac:dyDescent="0.35">
      <c r="A4817" t="s">
        <v>2259</v>
      </c>
      <c r="B4817" s="361">
        <v>48.57</v>
      </c>
    </row>
    <row r="4818" spans="1:2" x14ac:dyDescent="0.35">
      <c r="A4818" t="s">
        <v>2259</v>
      </c>
      <c r="B4818" s="361">
        <v>48.57</v>
      </c>
    </row>
    <row r="4819" spans="1:2" x14ac:dyDescent="0.35">
      <c r="A4819" t="s">
        <v>2259</v>
      </c>
      <c r="B4819" s="361">
        <v>48.57</v>
      </c>
    </row>
    <row r="4820" spans="1:2" x14ac:dyDescent="0.35">
      <c r="A4820" t="s">
        <v>2260</v>
      </c>
      <c r="B4820" s="361">
        <v>54.51</v>
      </c>
    </row>
    <row r="4821" spans="1:2" x14ac:dyDescent="0.35">
      <c r="A4821" t="s">
        <v>2260</v>
      </c>
      <c r="B4821" s="361">
        <v>54.51</v>
      </c>
    </row>
    <row r="4822" spans="1:2" x14ac:dyDescent="0.35">
      <c r="A4822" t="s">
        <v>2260</v>
      </c>
      <c r="B4822" s="361">
        <v>54.51</v>
      </c>
    </row>
    <row r="4823" spans="1:2" x14ac:dyDescent="0.35">
      <c r="A4823" t="s">
        <v>2260</v>
      </c>
      <c r="B4823" s="361">
        <v>54.51</v>
      </c>
    </row>
    <row r="4824" spans="1:2" x14ac:dyDescent="0.35">
      <c r="A4824" t="s">
        <v>2260</v>
      </c>
      <c r="B4824" s="361">
        <v>54.51</v>
      </c>
    </row>
    <row r="4825" spans="1:2" x14ac:dyDescent="0.35">
      <c r="A4825" t="s">
        <v>2260</v>
      </c>
      <c r="B4825" s="361">
        <v>54.51</v>
      </c>
    </row>
    <row r="4826" spans="1:2" x14ac:dyDescent="0.35">
      <c r="A4826" t="s">
        <v>2260</v>
      </c>
      <c r="B4826" s="361">
        <v>54.51</v>
      </c>
    </row>
    <row r="4827" spans="1:2" x14ac:dyDescent="0.35">
      <c r="A4827" t="s">
        <v>2261</v>
      </c>
      <c r="B4827" s="361">
        <v>48.57</v>
      </c>
    </row>
    <row r="4828" spans="1:2" x14ac:dyDescent="0.35">
      <c r="A4828" t="s">
        <v>2261</v>
      </c>
      <c r="B4828" s="361">
        <v>48.57</v>
      </c>
    </row>
    <row r="4829" spans="1:2" x14ac:dyDescent="0.35">
      <c r="A4829" t="s">
        <v>2261</v>
      </c>
      <c r="B4829" s="361">
        <v>48.57</v>
      </c>
    </row>
    <row r="4830" spans="1:2" x14ac:dyDescent="0.35">
      <c r="A4830" t="s">
        <v>2261</v>
      </c>
      <c r="B4830" s="361">
        <v>48.57</v>
      </c>
    </row>
    <row r="4831" spans="1:2" x14ac:dyDescent="0.35">
      <c r="A4831" t="s">
        <v>2261</v>
      </c>
      <c r="B4831" s="361">
        <v>48.57</v>
      </c>
    </row>
    <row r="4832" spans="1:2" x14ac:dyDescent="0.35">
      <c r="A4832" t="s">
        <v>2261</v>
      </c>
      <c r="B4832" s="361">
        <v>48.57</v>
      </c>
    </row>
    <row r="4833" spans="1:2" x14ac:dyDescent="0.35">
      <c r="A4833" t="s">
        <v>2261</v>
      </c>
      <c r="B4833" s="361">
        <v>48.57</v>
      </c>
    </row>
    <row r="4834" spans="1:2" x14ac:dyDescent="0.35">
      <c r="A4834" t="s">
        <v>3205</v>
      </c>
      <c r="B4834" s="361">
        <v>182</v>
      </c>
    </row>
    <row r="4835" spans="1:2" x14ac:dyDescent="0.35">
      <c r="A4835" t="s">
        <v>3206</v>
      </c>
      <c r="B4835" s="361">
        <v>88.48</v>
      </c>
    </row>
    <row r="4836" spans="1:2" x14ac:dyDescent="0.35">
      <c r="A4836" t="s">
        <v>2993</v>
      </c>
      <c r="B4836" s="361">
        <v>111.73</v>
      </c>
    </row>
    <row r="4837" spans="1:2" x14ac:dyDescent="0.35">
      <c r="A4837" t="s">
        <v>3207</v>
      </c>
      <c r="B4837" s="361">
        <v>116.22</v>
      </c>
    </row>
    <row r="4838" spans="1:2" x14ac:dyDescent="0.35">
      <c r="A4838" t="s">
        <v>3208</v>
      </c>
      <c r="B4838" s="361">
        <v>116.91</v>
      </c>
    </row>
    <row r="4839" spans="1:2" x14ac:dyDescent="0.35">
      <c r="A4839" t="s">
        <v>2744</v>
      </c>
      <c r="B4839" s="361">
        <v>104.17</v>
      </c>
    </row>
    <row r="4840" spans="1:2" x14ac:dyDescent="0.35">
      <c r="A4840" t="s">
        <v>3089</v>
      </c>
      <c r="B4840" s="361">
        <v>92.26</v>
      </c>
    </row>
    <row r="4841" spans="1:2" x14ac:dyDescent="0.35">
      <c r="A4841" t="s">
        <v>3209</v>
      </c>
      <c r="B4841" s="361">
        <v>87.97</v>
      </c>
    </row>
    <row r="4842" spans="1:2" x14ac:dyDescent="0.35">
      <c r="A4842" t="s">
        <v>2477</v>
      </c>
      <c r="B4842" s="361">
        <v>131.38</v>
      </c>
    </row>
    <row r="4843" spans="1:2" x14ac:dyDescent="0.35">
      <c r="A4843" t="s">
        <v>2745</v>
      </c>
      <c r="B4843" s="361">
        <v>120.87</v>
      </c>
    </row>
    <row r="4844" spans="1:2" x14ac:dyDescent="0.35">
      <c r="A4844" t="s">
        <v>2271</v>
      </c>
      <c r="B4844" s="361">
        <v>106</v>
      </c>
    </row>
    <row r="4845" spans="1:2" x14ac:dyDescent="0.35">
      <c r="A4845" t="s">
        <v>3210</v>
      </c>
      <c r="B4845" s="361">
        <v>122.07</v>
      </c>
    </row>
    <row r="4846" spans="1:2" x14ac:dyDescent="0.35">
      <c r="A4846" t="s">
        <v>2746</v>
      </c>
      <c r="B4846" s="361">
        <v>137.71</v>
      </c>
    </row>
    <row r="4847" spans="1:2" x14ac:dyDescent="0.35">
      <c r="A4847" t="s">
        <v>3211</v>
      </c>
      <c r="B4847" s="361">
        <v>72.75</v>
      </c>
    </row>
    <row r="4848" spans="1:2" x14ac:dyDescent="0.35">
      <c r="A4848" t="s">
        <v>2747</v>
      </c>
      <c r="B4848" s="361">
        <v>94.55</v>
      </c>
    </row>
    <row r="4849" spans="1:2" x14ac:dyDescent="0.35">
      <c r="A4849" t="s">
        <v>3212</v>
      </c>
      <c r="B4849" s="361">
        <v>91.58</v>
      </c>
    </row>
    <row r="4850" spans="1:2" x14ac:dyDescent="0.35">
      <c r="A4850" t="s">
        <v>2479</v>
      </c>
      <c r="B4850" s="361">
        <v>111.04</v>
      </c>
    </row>
    <row r="4851" spans="1:2" x14ac:dyDescent="0.35">
      <c r="A4851" t="s">
        <v>3213</v>
      </c>
      <c r="B4851" s="361">
        <v>106.57</v>
      </c>
    </row>
    <row r="4852" spans="1:2" x14ac:dyDescent="0.35">
      <c r="A4852" t="s">
        <v>1669</v>
      </c>
      <c r="B4852" s="361">
        <v>101.82</v>
      </c>
    </row>
    <row r="4853" spans="1:2" x14ac:dyDescent="0.35">
      <c r="A4853" t="s">
        <v>1669</v>
      </c>
      <c r="B4853" s="361">
        <v>101.82</v>
      </c>
    </row>
    <row r="4854" spans="1:2" x14ac:dyDescent="0.35">
      <c r="A4854" t="s">
        <v>2481</v>
      </c>
      <c r="B4854" s="361">
        <v>79.760000000000005</v>
      </c>
    </row>
    <row r="4855" spans="1:2" x14ac:dyDescent="0.35">
      <c r="A4855" t="s">
        <v>1904</v>
      </c>
      <c r="B4855" s="361">
        <v>84.27</v>
      </c>
    </row>
    <row r="4856" spans="1:2" x14ac:dyDescent="0.35">
      <c r="A4856" t="s">
        <v>2482</v>
      </c>
      <c r="B4856" s="361">
        <v>83.13</v>
      </c>
    </row>
    <row r="4857" spans="1:2" x14ac:dyDescent="0.35">
      <c r="A4857" t="s">
        <v>2277</v>
      </c>
      <c r="B4857" s="361">
        <v>99.52</v>
      </c>
    </row>
    <row r="4858" spans="1:2" x14ac:dyDescent="0.35">
      <c r="A4858" t="s">
        <v>3214</v>
      </c>
      <c r="B4858" s="361">
        <v>104.67</v>
      </c>
    </row>
    <row r="4859" spans="1:2" x14ac:dyDescent="0.35">
      <c r="A4859" t="s">
        <v>2750</v>
      </c>
      <c r="B4859" s="361">
        <v>97.9</v>
      </c>
    </row>
    <row r="4860" spans="1:2" x14ac:dyDescent="0.35">
      <c r="A4860" t="s">
        <v>1919</v>
      </c>
      <c r="B4860" s="361">
        <v>76.44</v>
      </c>
    </row>
    <row r="4861" spans="1:2" x14ac:dyDescent="0.35">
      <c r="A4861" t="s">
        <v>3215</v>
      </c>
      <c r="B4861" s="361">
        <v>79.88</v>
      </c>
    </row>
    <row r="4862" spans="1:2" x14ac:dyDescent="0.35">
      <c r="A4862" t="s">
        <v>3216</v>
      </c>
      <c r="B4862" s="361">
        <v>79.88</v>
      </c>
    </row>
    <row r="4863" spans="1:2" x14ac:dyDescent="0.35">
      <c r="A4863" t="s">
        <v>1571</v>
      </c>
      <c r="B4863" s="361">
        <v>104.34</v>
      </c>
    </row>
    <row r="4864" spans="1:2" x14ac:dyDescent="0.35">
      <c r="A4864" t="s">
        <v>1897</v>
      </c>
      <c r="B4864" s="361">
        <v>84.45</v>
      </c>
    </row>
    <row r="4865" spans="1:2" x14ac:dyDescent="0.35">
      <c r="A4865" t="s">
        <v>2995</v>
      </c>
      <c r="B4865" s="361">
        <v>102.93</v>
      </c>
    </row>
    <row r="4866" spans="1:2" x14ac:dyDescent="0.35">
      <c r="A4866" t="s">
        <v>1898</v>
      </c>
      <c r="B4866" s="361">
        <v>79.260000000000005</v>
      </c>
    </row>
    <row r="4867" spans="1:2" x14ac:dyDescent="0.35">
      <c r="A4867" t="s">
        <v>3217</v>
      </c>
      <c r="B4867" s="361">
        <v>79.45</v>
      </c>
    </row>
    <row r="4868" spans="1:2" x14ac:dyDescent="0.35">
      <c r="A4868" t="s">
        <v>3218</v>
      </c>
      <c r="B4868" s="361">
        <v>103.52</v>
      </c>
    </row>
    <row r="4869" spans="1:2" x14ac:dyDescent="0.35">
      <c r="A4869" t="s">
        <v>3057</v>
      </c>
      <c r="B4869" s="361">
        <v>79.53</v>
      </c>
    </row>
    <row r="4870" spans="1:2" x14ac:dyDescent="0.35">
      <c r="A4870" t="s">
        <v>3219</v>
      </c>
      <c r="B4870" s="361">
        <v>0</v>
      </c>
    </row>
    <row r="4871" spans="1:2" x14ac:dyDescent="0.35">
      <c r="A4871" t="s">
        <v>3220</v>
      </c>
      <c r="B4871" s="361">
        <v>108.91</v>
      </c>
    </row>
    <row r="4872" spans="1:2" x14ac:dyDescent="0.35">
      <c r="A4872" t="s">
        <v>3221</v>
      </c>
      <c r="B4872" s="361">
        <v>108.81</v>
      </c>
    </row>
    <row r="4873" spans="1:2" x14ac:dyDescent="0.35">
      <c r="A4873" t="s">
        <v>2751</v>
      </c>
      <c r="B4873" s="361">
        <v>103.38</v>
      </c>
    </row>
    <row r="4874" spans="1:2" x14ac:dyDescent="0.35">
      <c r="A4874" t="s">
        <v>3094</v>
      </c>
      <c r="B4874" s="361">
        <v>80.150000000000006</v>
      </c>
    </row>
    <row r="4875" spans="1:2" x14ac:dyDescent="0.35">
      <c r="A4875" t="s">
        <v>3094</v>
      </c>
      <c r="B4875" s="361">
        <v>80.150000000000006</v>
      </c>
    </row>
    <row r="4876" spans="1:2" x14ac:dyDescent="0.35">
      <c r="A4876" t="s">
        <v>2288</v>
      </c>
      <c r="B4876" s="361">
        <v>103.34</v>
      </c>
    </row>
    <row r="4877" spans="1:2" x14ac:dyDescent="0.35">
      <c r="A4877" t="s">
        <v>2752</v>
      </c>
      <c r="B4877" s="361">
        <v>112.29</v>
      </c>
    </row>
    <row r="4878" spans="1:2" x14ac:dyDescent="0.35">
      <c r="A4878" t="s">
        <v>2485</v>
      </c>
      <c r="B4878" s="361">
        <v>98.64</v>
      </c>
    </row>
    <row r="4879" spans="1:2" x14ac:dyDescent="0.35">
      <c r="A4879" t="s">
        <v>2292</v>
      </c>
      <c r="B4879" s="361">
        <v>104.03</v>
      </c>
    </row>
    <row r="4880" spans="1:2" x14ac:dyDescent="0.35">
      <c r="A4880" t="s">
        <v>2754</v>
      </c>
      <c r="B4880" s="361">
        <v>85.87</v>
      </c>
    </row>
    <row r="4881" spans="1:2" x14ac:dyDescent="0.35">
      <c r="A4881" t="s">
        <v>3090</v>
      </c>
      <c r="B4881" s="361">
        <v>85.87</v>
      </c>
    </row>
    <row r="4882" spans="1:2" x14ac:dyDescent="0.35">
      <c r="A4882" t="s">
        <v>2756</v>
      </c>
      <c r="B4882" s="361">
        <v>103.19</v>
      </c>
    </row>
    <row r="4883" spans="1:2" x14ac:dyDescent="0.35">
      <c r="A4883" t="s">
        <v>3222</v>
      </c>
      <c r="B4883" s="361">
        <v>0</v>
      </c>
    </row>
    <row r="4884" spans="1:2" x14ac:dyDescent="0.35">
      <c r="A4884" t="s">
        <v>2758</v>
      </c>
      <c r="B4884" s="361">
        <v>82.64</v>
      </c>
    </row>
    <row r="4885" spans="1:2" x14ac:dyDescent="0.35">
      <c r="A4885" t="s">
        <v>2299</v>
      </c>
      <c r="B4885" s="361">
        <v>97.92</v>
      </c>
    </row>
    <row r="4886" spans="1:2" x14ac:dyDescent="0.35">
      <c r="A4886" t="s">
        <v>2300</v>
      </c>
      <c r="B4886" s="361">
        <v>104.03</v>
      </c>
    </row>
    <row r="4887" spans="1:2" x14ac:dyDescent="0.35">
      <c r="A4887" t="s">
        <v>1877</v>
      </c>
      <c r="B4887" s="361">
        <v>109.49</v>
      </c>
    </row>
    <row r="4888" spans="1:2" x14ac:dyDescent="0.35">
      <c r="A4888" t="s">
        <v>3091</v>
      </c>
      <c r="B4888" s="361">
        <v>85.82</v>
      </c>
    </row>
    <row r="4889" spans="1:2" x14ac:dyDescent="0.35">
      <c r="A4889" t="s">
        <v>2303</v>
      </c>
      <c r="B4889" s="361">
        <v>83.5</v>
      </c>
    </row>
    <row r="4890" spans="1:2" x14ac:dyDescent="0.35">
      <c r="A4890" t="s">
        <v>3223</v>
      </c>
      <c r="B4890" s="361">
        <v>109.25</v>
      </c>
    </row>
    <row r="4891" spans="1:2" x14ac:dyDescent="0.35">
      <c r="A4891" t="s">
        <v>3224</v>
      </c>
      <c r="B4891" s="361">
        <v>108.63</v>
      </c>
    </row>
    <row r="4892" spans="1:2" x14ac:dyDescent="0.35">
      <c r="A4892" t="s">
        <v>3225</v>
      </c>
      <c r="B4892" s="361">
        <v>0</v>
      </c>
    </row>
    <row r="4893" spans="1:2" x14ac:dyDescent="0.35">
      <c r="A4893" t="s">
        <v>3226</v>
      </c>
      <c r="B4893" s="361">
        <v>109.52</v>
      </c>
    </row>
    <row r="4894" spans="1:2" x14ac:dyDescent="0.35">
      <c r="A4894" t="s">
        <v>3092</v>
      </c>
      <c r="B4894" s="361">
        <v>60.57</v>
      </c>
    </row>
    <row r="4895" spans="1:2" x14ac:dyDescent="0.35">
      <c r="A4895" t="s">
        <v>2306</v>
      </c>
      <c r="B4895" s="361">
        <v>104.39</v>
      </c>
    </row>
    <row r="4896" spans="1:2" x14ac:dyDescent="0.35">
      <c r="A4896" t="s">
        <v>2309</v>
      </c>
      <c r="B4896" s="361">
        <v>191.54</v>
      </c>
    </row>
    <row r="4897" spans="1:2" x14ac:dyDescent="0.35">
      <c r="A4897" t="s">
        <v>2311</v>
      </c>
      <c r="B4897" s="361">
        <v>204.53</v>
      </c>
    </row>
    <row r="4898" spans="1:2" x14ac:dyDescent="0.35">
      <c r="A4898" t="s">
        <v>1871</v>
      </c>
      <c r="B4898" s="361">
        <v>238.87</v>
      </c>
    </row>
    <row r="4899" spans="1:2" x14ac:dyDescent="0.35">
      <c r="A4899" t="s">
        <v>2316</v>
      </c>
      <c r="B4899" s="361">
        <v>215.4</v>
      </c>
    </row>
    <row r="4900" spans="1:2" x14ac:dyDescent="0.35">
      <c r="A4900" t="s">
        <v>2761</v>
      </c>
      <c r="B4900" s="361">
        <v>236.72</v>
      </c>
    </row>
    <row r="4901" spans="1:2" x14ac:dyDescent="0.35">
      <c r="A4901" t="s">
        <v>3093</v>
      </c>
      <c r="B4901" s="361">
        <v>225.38</v>
      </c>
    </row>
    <row r="4902" spans="1:2" x14ac:dyDescent="0.35">
      <c r="A4902" t="s">
        <v>3227</v>
      </c>
      <c r="B4902" s="361">
        <v>0</v>
      </c>
    </row>
    <row r="4903" spans="1:2" x14ac:dyDescent="0.35">
      <c r="A4903" t="s">
        <v>2317</v>
      </c>
      <c r="B4903" s="361">
        <v>236.3</v>
      </c>
    </row>
    <row r="4904" spans="1:2" x14ac:dyDescent="0.35">
      <c r="A4904" t="s">
        <v>2762</v>
      </c>
      <c r="B4904" s="361">
        <v>236.84</v>
      </c>
    </row>
    <row r="4905" spans="1:2" x14ac:dyDescent="0.35">
      <c r="A4905" t="s">
        <v>3228</v>
      </c>
      <c r="B4905" s="361">
        <v>269.94</v>
      </c>
    </row>
    <row r="4906" spans="1:2" x14ac:dyDescent="0.35">
      <c r="A4906" t="s">
        <v>2763</v>
      </c>
      <c r="B4906" s="361">
        <v>236.06</v>
      </c>
    </row>
    <row r="4907" spans="1:2" x14ac:dyDescent="0.35">
      <c r="A4907" t="s">
        <v>3229</v>
      </c>
      <c r="B4907" s="361">
        <v>214.35</v>
      </c>
    </row>
    <row r="4908" spans="1:2" x14ac:dyDescent="0.35">
      <c r="A4908" t="s">
        <v>3229</v>
      </c>
      <c r="B4908" s="361">
        <v>214.35</v>
      </c>
    </row>
    <row r="4909" spans="1:2" x14ac:dyDescent="0.35">
      <c r="A4909" t="s">
        <v>2493</v>
      </c>
      <c r="B4909" s="361">
        <v>163.78</v>
      </c>
    </row>
    <row r="4910" spans="1:2" x14ac:dyDescent="0.35">
      <c r="A4910" t="s">
        <v>2324</v>
      </c>
      <c r="B4910" s="361">
        <v>228.63</v>
      </c>
    </row>
    <row r="4911" spans="1:2" x14ac:dyDescent="0.35">
      <c r="A4911" t="s">
        <v>3055</v>
      </c>
      <c r="B4911" s="361">
        <v>225.39</v>
      </c>
    </row>
    <row r="4912" spans="1:2" x14ac:dyDescent="0.35">
      <c r="A4912" t="s">
        <v>3095</v>
      </c>
      <c r="B4912" s="361">
        <v>0</v>
      </c>
    </row>
    <row r="4913" spans="1:2" x14ac:dyDescent="0.35">
      <c r="A4913" t="s">
        <v>2764</v>
      </c>
      <c r="B4913" s="361">
        <v>336.87</v>
      </c>
    </row>
    <row r="4914" spans="1:2" x14ac:dyDescent="0.35">
      <c r="A4914" t="s">
        <v>2765</v>
      </c>
      <c r="B4914" s="361">
        <v>354.22</v>
      </c>
    </row>
    <row r="4915" spans="1:2" x14ac:dyDescent="0.35">
      <c r="A4915" t="s">
        <v>2766</v>
      </c>
      <c r="B4915" s="361">
        <v>370.61</v>
      </c>
    </row>
    <row r="4916" spans="1:2" x14ac:dyDescent="0.35">
      <c r="A4916" t="s">
        <v>3230</v>
      </c>
      <c r="B4916" s="361">
        <v>156.46</v>
      </c>
    </row>
    <row r="4917" spans="1:2" x14ac:dyDescent="0.35">
      <c r="A4917" t="s">
        <v>2327</v>
      </c>
      <c r="B4917" s="361">
        <v>149.29</v>
      </c>
    </row>
    <row r="4918" spans="1:2" x14ac:dyDescent="0.35">
      <c r="A4918" t="s">
        <v>2327</v>
      </c>
      <c r="B4918" s="361">
        <v>145.27000000000001</v>
      </c>
    </row>
    <row r="4919" spans="1:2" x14ac:dyDescent="0.35">
      <c r="A4919" t="s">
        <v>2327</v>
      </c>
      <c r="B4919" s="361">
        <v>145.27000000000001</v>
      </c>
    </row>
    <row r="4920" spans="1:2" x14ac:dyDescent="0.35">
      <c r="A4920" t="s">
        <v>2328</v>
      </c>
      <c r="B4920" s="361">
        <v>168.66</v>
      </c>
    </row>
    <row r="4921" spans="1:2" x14ac:dyDescent="0.35">
      <c r="A4921" t="s">
        <v>2767</v>
      </c>
      <c r="B4921" s="361">
        <v>168.26</v>
      </c>
    </row>
    <row r="4922" spans="1:2" x14ac:dyDescent="0.35">
      <c r="A4922" t="s">
        <v>3231</v>
      </c>
      <c r="B4922" s="361">
        <v>190.47</v>
      </c>
    </row>
    <row r="4923" spans="1:2" x14ac:dyDescent="0.35">
      <c r="A4923" t="s">
        <v>3231</v>
      </c>
      <c r="B4923" s="361">
        <v>190.47</v>
      </c>
    </row>
    <row r="4924" spans="1:2" x14ac:dyDescent="0.35">
      <c r="A4924" t="s">
        <v>3231</v>
      </c>
      <c r="B4924" s="361">
        <v>190.47</v>
      </c>
    </row>
    <row r="4925" spans="1:2" x14ac:dyDescent="0.35">
      <c r="A4925" t="s">
        <v>2768</v>
      </c>
      <c r="B4925" s="361">
        <v>210.56</v>
      </c>
    </row>
    <row r="4926" spans="1:2" x14ac:dyDescent="0.35">
      <c r="A4926" t="s">
        <v>3075</v>
      </c>
      <c r="B4926" s="361">
        <v>159.47</v>
      </c>
    </row>
    <row r="4927" spans="1:2" x14ac:dyDescent="0.35">
      <c r="A4927" t="s">
        <v>3076</v>
      </c>
      <c r="B4927" s="361">
        <v>160.55000000000001</v>
      </c>
    </row>
    <row r="4928" spans="1:2" x14ac:dyDescent="0.35">
      <c r="A4928" t="s">
        <v>3056</v>
      </c>
      <c r="B4928" s="361">
        <v>144.27000000000001</v>
      </c>
    </row>
    <row r="4929" spans="1:2" x14ac:dyDescent="0.35">
      <c r="A4929" t="s">
        <v>1570</v>
      </c>
      <c r="B4929" s="361">
        <v>203.87</v>
      </c>
    </row>
    <row r="4930" spans="1:2" x14ac:dyDescent="0.35">
      <c r="A4930" t="s">
        <v>3232</v>
      </c>
      <c r="B4930" s="361">
        <v>173.66</v>
      </c>
    </row>
    <row r="4931" spans="1:2" x14ac:dyDescent="0.35">
      <c r="A4931" t="s">
        <v>2644</v>
      </c>
      <c r="B4931" s="361">
        <v>161.22</v>
      </c>
    </row>
    <row r="4932" spans="1:2" x14ac:dyDescent="0.35">
      <c r="A4932" t="s">
        <v>3233</v>
      </c>
      <c r="B4932" s="361">
        <v>162.63999999999999</v>
      </c>
    </row>
    <row r="4933" spans="1:2" x14ac:dyDescent="0.35">
      <c r="A4933" t="s">
        <v>3234</v>
      </c>
      <c r="B4933" s="361">
        <v>165.35</v>
      </c>
    </row>
    <row r="4934" spans="1:2" x14ac:dyDescent="0.35">
      <c r="A4934" t="s">
        <v>3235</v>
      </c>
      <c r="B4934" s="361">
        <v>106.45</v>
      </c>
    </row>
    <row r="4935" spans="1:2" x14ac:dyDescent="0.35">
      <c r="A4935" t="s">
        <v>2628</v>
      </c>
      <c r="B4935" s="361">
        <v>140.66999999999999</v>
      </c>
    </row>
    <row r="4936" spans="1:2" x14ac:dyDescent="0.35">
      <c r="A4936" t="s">
        <v>3236</v>
      </c>
      <c r="B4936" s="361">
        <v>162.91</v>
      </c>
    </row>
    <row r="4937" spans="1:2" x14ac:dyDescent="0.35">
      <c r="A4937" t="s">
        <v>2769</v>
      </c>
      <c r="B4937" s="361">
        <v>166.56</v>
      </c>
    </row>
    <row r="4938" spans="1:2" x14ac:dyDescent="0.35">
      <c r="A4938" t="s">
        <v>2498</v>
      </c>
      <c r="B4938" s="361">
        <v>388.8</v>
      </c>
    </row>
    <row r="4939" spans="1:2" x14ac:dyDescent="0.35">
      <c r="A4939" t="s">
        <v>2343</v>
      </c>
      <c r="B4939" s="361">
        <v>345.7</v>
      </c>
    </row>
    <row r="4940" spans="1:2" x14ac:dyDescent="0.35">
      <c r="A4940" t="s">
        <v>2343</v>
      </c>
      <c r="B4940" s="361">
        <v>345.7</v>
      </c>
    </row>
    <row r="4941" spans="1:2" x14ac:dyDescent="0.35">
      <c r="A4941" t="s">
        <v>3237</v>
      </c>
      <c r="B4941" s="361">
        <v>364.88</v>
      </c>
    </row>
    <row r="4942" spans="1:2" x14ac:dyDescent="0.35">
      <c r="A4942" t="s">
        <v>2770</v>
      </c>
      <c r="B4942" s="361">
        <v>399.69</v>
      </c>
    </row>
    <row r="4943" spans="1:2" x14ac:dyDescent="0.35">
      <c r="A4943" t="s">
        <v>3238</v>
      </c>
      <c r="B4943" s="361">
        <v>395</v>
      </c>
    </row>
    <row r="4944" spans="1:2" x14ac:dyDescent="0.35">
      <c r="A4944" t="s">
        <v>2771</v>
      </c>
      <c r="B4944" s="361">
        <v>629.91999999999996</v>
      </c>
    </row>
    <row r="4945" spans="1:2" x14ac:dyDescent="0.35">
      <c r="A4945" t="s">
        <v>2772</v>
      </c>
      <c r="B4945" s="361">
        <v>671.02</v>
      </c>
    </row>
    <row r="4946" spans="1:2" x14ac:dyDescent="0.35">
      <c r="A4946" t="s">
        <v>2348</v>
      </c>
      <c r="B4946" s="361">
        <v>588.88</v>
      </c>
    </row>
    <row r="4947" spans="1:2" x14ac:dyDescent="0.35">
      <c r="A4947" t="s">
        <v>2349</v>
      </c>
      <c r="B4947" s="361">
        <v>616.42999999999995</v>
      </c>
    </row>
    <row r="4948" spans="1:2" x14ac:dyDescent="0.35">
      <c r="A4948" t="s">
        <v>2350</v>
      </c>
      <c r="B4948" s="361">
        <v>594.07000000000005</v>
      </c>
    </row>
    <row r="4949" spans="1:2" x14ac:dyDescent="0.35">
      <c r="A4949" t="s">
        <v>3239</v>
      </c>
      <c r="B4949" s="361">
        <v>620.74</v>
      </c>
    </row>
    <row r="4950" spans="1:2" x14ac:dyDescent="0.35">
      <c r="A4950" t="s">
        <v>2773</v>
      </c>
      <c r="B4950" s="361">
        <v>622.24</v>
      </c>
    </row>
    <row r="4951" spans="1:2" x14ac:dyDescent="0.35">
      <c r="A4951" t="s">
        <v>789</v>
      </c>
      <c r="B4951" s="361">
        <v>30.17</v>
      </c>
    </row>
    <row r="4952" spans="1:2" x14ac:dyDescent="0.35">
      <c r="A4952" t="s">
        <v>111</v>
      </c>
      <c r="B4952" s="361">
        <v>30.17</v>
      </c>
    </row>
    <row r="4953" spans="1:2" x14ac:dyDescent="0.35">
      <c r="A4953" t="s">
        <v>1030</v>
      </c>
      <c r="B4953" s="361">
        <v>40.39</v>
      </c>
    </row>
    <row r="4954" spans="1:2" x14ac:dyDescent="0.35">
      <c r="A4954" t="s">
        <v>490</v>
      </c>
      <c r="B4954" s="361">
        <v>30.17</v>
      </c>
    </row>
    <row r="4955" spans="1:2" x14ac:dyDescent="0.35">
      <c r="A4955" t="s">
        <v>490</v>
      </c>
      <c r="B4955" s="361">
        <v>38.020000000000003</v>
      </c>
    </row>
    <row r="4956" spans="1:2" x14ac:dyDescent="0.35">
      <c r="A4956" t="s">
        <v>1014</v>
      </c>
      <c r="B4956" s="361">
        <v>30.3</v>
      </c>
    </row>
    <row r="4957" spans="1:2" x14ac:dyDescent="0.35">
      <c r="A4957" t="s">
        <v>245</v>
      </c>
      <c r="B4957" s="361">
        <v>60.51</v>
      </c>
    </row>
    <row r="4958" spans="1:2" x14ac:dyDescent="0.35">
      <c r="A4958" t="s">
        <v>245</v>
      </c>
      <c r="B4958" s="361">
        <v>58.32</v>
      </c>
    </row>
    <row r="4959" spans="1:2" x14ac:dyDescent="0.35">
      <c r="A4959" t="s">
        <v>245</v>
      </c>
      <c r="B4959" s="361">
        <v>58.32</v>
      </c>
    </row>
    <row r="4960" spans="1:2" x14ac:dyDescent="0.35">
      <c r="A4960" t="s">
        <v>245</v>
      </c>
      <c r="B4960" s="361">
        <v>60.51</v>
      </c>
    </row>
    <row r="4961" spans="1:2" x14ac:dyDescent="0.35">
      <c r="A4961" t="s">
        <v>440</v>
      </c>
      <c r="B4961" s="361">
        <v>30.17</v>
      </c>
    </row>
    <row r="4962" spans="1:2" x14ac:dyDescent="0.35">
      <c r="A4962" t="s">
        <v>1025</v>
      </c>
      <c r="B4962" s="361">
        <v>30.3</v>
      </c>
    </row>
    <row r="4963" spans="1:2" x14ac:dyDescent="0.35">
      <c r="A4963" t="s">
        <v>1025</v>
      </c>
      <c r="B4963" s="361">
        <v>30.3</v>
      </c>
    </row>
    <row r="4964" spans="1:2" x14ac:dyDescent="0.35">
      <c r="A4964" t="s">
        <v>2355</v>
      </c>
      <c r="B4964" s="361">
        <v>38.200000000000003</v>
      </c>
    </row>
    <row r="4965" spans="1:2" x14ac:dyDescent="0.35">
      <c r="A4965" t="s">
        <v>793</v>
      </c>
      <c r="B4965" s="361">
        <v>38.020000000000003</v>
      </c>
    </row>
    <row r="4966" spans="1:2" x14ac:dyDescent="0.35">
      <c r="A4966" t="s">
        <v>1129</v>
      </c>
      <c r="B4966" s="361">
        <v>30.3</v>
      </c>
    </row>
    <row r="4967" spans="1:2" x14ac:dyDescent="0.35">
      <c r="A4967" t="s">
        <v>1648</v>
      </c>
      <c r="B4967" s="361">
        <v>40.21</v>
      </c>
    </row>
    <row r="4968" spans="1:2" x14ac:dyDescent="0.35">
      <c r="A4968" t="s">
        <v>186</v>
      </c>
      <c r="B4968" s="361">
        <v>38.200000000000003</v>
      </c>
    </row>
    <row r="4969" spans="1:2" x14ac:dyDescent="0.35">
      <c r="A4969" t="s">
        <v>3240</v>
      </c>
      <c r="B4969" s="361">
        <v>44.8</v>
      </c>
    </row>
    <row r="4970" spans="1:2" x14ac:dyDescent="0.35">
      <c r="A4970" t="s">
        <v>3241</v>
      </c>
      <c r="B4970" s="361">
        <v>44.55</v>
      </c>
    </row>
    <row r="4971" spans="1:2" x14ac:dyDescent="0.35">
      <c r="A4971" t="s">
        <v>3241</v>
      </c>
      <c r="B4971" s="361">
        <v>44.55</v>
      </c>
    </row>
    <row r="4972" spans="1:2" x14ac:dyDescent="0.35">
      <c r="A4972" t="s">
        <v>3241</v>
      </c>
      <c r="B4972" s="361">
        <v>44.55</v>
      </c>
    </row>
    <row r="4973" spans="1:2" x14ac:dyDescent="0.35">
      <c r="A4973" t="s">
        <v>479</v>
      </c>
      <c r="B4973" s="361">
        <v>33.61</v>
      </c>
    </row>
    <row r="4974" spans="1:2" x14ac:dyDescent="0.35">
      <c r="A4974" t="s">
        <v>804</v>
      </c>
      <c r="B4974" s="361">
        <v>101.98</v>
      </c>
    </row>
    <row r="4975" spans="1:2" x14ac:dyDescent="0.35">
      <c r="A4975" t="s">
        <v>804</v>
      </c>
      <c r="B4975" s="361">
        <v>98.95</v>
      </c>
    </row>
    <row r="4976" spans="1:2" x14ac:dyDescent="0.35">
      <c r="A4976" t="s">
        <v>1799</v>
      </c>
      <c r="B4976" s="361">
        <v>102.68</v>
      </c>
    </row>
    <row r="4977" spans="1:2" x14ac:dyDescent="0.35">
      <c r="A4977" t="s">
        <v>114</v>
      </c>
      <c r="B4977" s="361">
        <v>101.98</v>
      </c>
    </row>
    <row r="4978" spans="1:2" x14ac:dyDescent="0.35">
      <c r="A4978" t="s">
        <v>1069</v>
      </c>
      <c r="B4978" s="361">
        <v>102.68</v>
      </c>
    </row>
    <row r="4979" spans="1:2" x14ac:dyDescent="0.35">
      <c r="A4979" t="s">
        <v>1069</v>
      </c>
      <c r="B4979" s="361">
        <v>102.68</v>
      </c>
    </row>
    <row r="4980" spans="1:2" x14ac:dyDescent="0.35">
      <c r="A4980" t="s">
        <v>187</v>
      </c>
      <c r="B4980" s="361">
        <v>101.98</v>
      </c>
    </row>
    <row r="4981" spans="1:2" x14ac:dyDescent="0.35">
      <c r="A4981" t="s">
        <v>187</v>
      </c>
      <c r="B4981" s="361">
        <v>101.98</v>
      </c>
    </row>
    <row r="4982" spans="1:2" x14ac:dyDescent="0.35">
      <c r="A4982" t="s">
        <v>1238</v>
      </c>
      <c r="B4982" s="361">
        <v>102.68</v>
      </c>
    </row>
    <row r="4983" spans="1:2" x14ac:dyDescent="0.35">
      <c r="A4983" t="s">
        <v>115</v>
      </c>
      <c r="B4983" s="361">
        <v>101.71</v>
      </c>
    </row>
    <row r="4984" spans="1:2" x14ac:dyDescent="0.35">
      <c r="A4984" t="s">
        <v>119</v>
      </c>
      <c r="B4984" s="361">
        <v>102.95</v>
      </c>
    </row>
    <row r="4985" spans="1:2" x14ac:dyDescent="0.35">
      <c r="A4985" t="s">
        <v>119</v>
      </c>
      <c r="B4985" s="361">
        <v>102.95</v>
      </c>
    </row>
    <row r="4986" spans="1:2" x14ac:dyDescent="0.35">
      <c r="A4986" t="s">
        <v>549</v>
      </c>
      <c r="B4986" s="361">
        <v>103.66</v>
      </c>
    </row>
    <row r="4987" spans="1:2" x14ac:dyDescent="0.35">
      <c r="A4987" t="s">
        <v>549</v>
      </c>
      <c r="B4987" s="361">
        <v>100.29</v>
      </c>
    </row>
    <row r="4988" spans="1:2" x14ac:dyDescent="0.35">
      <c r="A4988" t="s">
        <v>549</v>
      </c>
      <c r="B4988" s="361">
        <v>100.29</v>
      </c>
    </row>
    <row r="4989" spans="1:2" x14ac:dyDescent="0.35">
      <c r="A4989" t="s">
        <v>500</v>
      </c>
      <c r="B4989" s="361">
        <v>102.95</v>
      </c>
    </row>
    <row r="4990" spans="1:2" x14ac:dyDescent="0.35">
      <c r="A4990" t="s">
        <v>500</v>
      </c>
      <c r="B4990" s="361">
        <v>99.6</v>
      </c>
    </row>
    <row r="4991" spans="1:2" x14ac:dyDescent="0.35">
      <c r="A4991" t="s">
        <v>500</v>
      </c>
      <c r="B4991" s="361">
        <v>99.6</v>
      </c>
    </row>
    <row r="4992" spans="1:2" x14ac:dyDescent="0.35">
      <c r="A4992" t="s">
        <v>502</v>
      </c>
      <c r="B4992" s="361">
        <v>103.66</v>
      </c>
    </row>
    <row r="4993" spans="1:2" x14ac:dyDescent="0.35">
      <c r="A4993" t="s">
        <v>3107</v>
      </c>
      <c r="B4993" s="361">
        <v>102.95</v>
      </c>
    </row>
    <row r="4994" spans="1:2" x14ac:dyDescent="0.35">
      <c r="A4994" t="s">
        <v>3108</v>
      </c>
      <c r="B4994" s="361">
        <v>119.81</v>
      </c>
    </row>
    <row r="4995" spans="1:2" x14ac:dyDescent="0.35">
      <c r="A4995" t="s">
        <v>3108</v>
      </c>
      <c r="B4995" s="361">
        <v>119.81</v>
      </c>
    </row>
    <row r="4996" spans="1:2" x14ac:dyDescent="0.35">
      <c r="A4996" t="s">
        <v>188</v>
      </c>
      <c r="B4996" s="361">
        <v>118.81</v>
      </c>
    </row>
    <row r="4997" spans="1:2" x14ac:dyDescent="0.35">
      <c r="A4997" t="s">
        <v>981</v>
      </c>
      <c r="B4997" s="361">
        <v>116.45</v>
      </c>
    </row>
    <row r="4998" spans="1:2" x14ac:dyDescent="0.35">
      <c r="A4998" t="s">
        <v>981</v>
      </c>
      <c r="B4998" s="361">
        <v>116.45</v>
      </c>
    </row>
    <row r="4999" spans="1:2" x14ac:dyDescent="0.35">
      <c r="A4999" t="s">
        <v>3109</v>
      </c>
      <c r="B4999" s="361">
        <v>118.81</v>
      </c>
    </row>
    <row r="5000" spans="1:2" x14ac:dyDescent="0.35">
      <c r="A5000" t="s">
        <v>3109</v>
      </c>
      <c r="B5000" s="361">
        <v>118.81</v>
      </c>
    </row>
    <row r="5001" spans="1:2" x14ac:dyDescent="0.35">
      <c r="A5001" t="s">
        <v>189</v>
      </c>
      <c r="B5001" s="361">
        <v>115.46</v>
      </c>
    </row>
    <row r="5002" spans="1:2" x14ac:dyDescent="0.35">
      <c r="A5002" t="s">
        <v>855</v>
      </c>
      <c r="B5002" s="361">
        <v>118.81</v>
      </c>
    </row>
    <row r="5003" spans="1:2" x14ac:dyDescent="0.35">
      <c r="A5003" t="s">
        <v>511</v>
      </c>
      <c r="B5003" s="361">
        <v>119.81</v>
      </c>
    </row>
    <row r="5004" spans="1:2" x14ac:dyDescent="0.35">
      <c r="A5004" t="s">
        <v>514</v>
      </c>
      <c r="B5004" s="361">
        <v>115.45</v>
      </c>
    </row>
    <row r="5005" spans="1:2" x14ac:dyDescent="0.35">
      <c r="A5005" t="s">
        <v>3138</v>
      </c>
      <c r="B5005" s="361">
        <v>0</v>
      </c>
    </row>
    <row r="5006" spans="1:2" x14ac:dyDescent="0.35">
      <c r="A5006" t="s">
        <v>3138</v>
      </c>
      <c r="B5006" s="361">
        <v>0</v>
      </c>
    </row>
    <row r="5007" spans="1:2" x14ac:dyDescent="0.35">
      <c r="A5007" t="s">
        <v>1005</v>
      </c>
      <c r="B5007" s="361">
        <v>45.8</v>
      </c>
    </row>
    <row r="5008" spans="1:2" x14ac:dyDescent="0.35">
      <c r="A5008" t="s">
        <v>3110</v>
      </c>
      <c r="B5008" s="361">
        <v>50.77</v>
      </c>
    </row>
    <row r="5009" spans="1:2" x14ac:dyDescent="0.35">
      <c r="A5009" t="s">
        <v>3242</v>
      </c>
      <c r="B5009" s="361">
        <v>49.48</v>
      </c>
    </row>
    <row r="5010" spans="1:2" x14ac:dyDescent="0.35">
      <c r="A5010" t="s">
        <v>3242</v>
      </c>
      <c r="B5010" s="361">
        <v>49.48</v>
      </c>
    </row>
    <row r="5011" spans="1:2" x14ac:dyDescent="0.35">
      <c r="A5011" t="s">
        <v>3242</v>
      </c>
      <c r="B5011" s="361">
        <v>49.48</v>
      </c>
    </row>
    <row r="5012" spans="1:2" x14ac:dyDescent="0.35">
      <c r="A5012" t="s">
        <v>3242</v>
      </c>
      <c r="B5012" s="361">
        <v>49.48</v>
      </c>
    </row>
    <row r="5013" spans="1:2" x14ac:dyDescent="0.35">
      <c r="A5013" t="s">
        <v>3242</v>
      </c>
      <c r="B5013" s="361">
        <v>49.48</v>
      </c>
    </row>
    <row r="5014" spans="1:2" x14ac:dyDescent="0.35">
      <c r="A5014" t="s">
        <v>3242</v>
      </c>
      <c r="B5014" s="361">
        <v>49.48</v>
      </c>
    </row>
    <row r="5015" spans="1:2" x14ac:dyDescent="0.35">
      <c r="A5015" t="s">
        <v>3084</v>
      </c>
      <c r="B5015" s="361">
        <v>51.02</v>
      </c>
    </row>
    <row r="5016" spans="1:2" x14ac:dyDescent="0.35">
      <c r="A5016" t="s">
        <v>3084</v>
      </c>
      <c r="B5016" s="361">
        <v>51.02</v>
      </c>
    </row>
    <row r="5017" spans="1:2" x14ac:dyDescent="0.35">
      <c r="A5017" t="s">
        <v>3084</v>
      </c>
      <c r="B5017" s="361">
        <v>51.02</v>
      </c>
    </row>
    <row r="5018" spans="1:2" x14ac:dyDescent="0.35">
      <c r="A5018" t="s">
        <v>3084</v>
      </c>
      <c r="B5018" s="361">
        <v>51.02</v>
      </c>
    </row>
    <row r="5019" spans="1:2" x14ac:dyDescent="0.35">
      <c r="A5019" t="s">
        <v>3084</v>
      </c>
      <c r="B5019" s="361">
        <v>51.02</v>
      </c>
    </row>
    <row r="5020" spans="1:2" x14ac:dyDescent="0.35">
      <c r="A5020" t="s">
        <v>3243</v>
      </c>
      <c r="B5020" s="361">
        <v>0</v>
      </c>
    </row>
    <row r="5021" spans="1:2" x14ac:dyDescent="0.35">
      <c r="A5021" t="s">
        <v>3111</v>
      </c>
      <c r="B5021" s="361">
        <v>47.97</v>
      </c>
    </row>
    <row r="5022" spans="1:2" x14ac:dyDescent="0.35">
      <c r="A5022" t="s">
        <v>3244</v>
      </c>
      <c r="B5022" s="361">
        <v>49.23</v>
      </c>
    </row>
    <row r="5023" spans="1:2" x14ac:dyDescent="0.35">
      <c r="A5023" t="s">
        <v>3112</v>
      </c>
      <c r="B5023" s="361">
        <v>49.05</v>
      </c>
    </row>
    <row r="5024" spans="1:2" x14ac:dyDescent="0.35">
      <c r="A5024" t="s">
        <v>3112</v>
      </c>
      <c r="B5024" s="361">
        <v>49.05</v>
      </c>
    </row>
    <row r="5025" spans="1:2" x14ac:dyDescent="0.35">
      <c r="A5025" t="s">
        <v>3112</v>
      </c>
      <c r="B5025" s="361">
        <v>49.05</v>
      </c>
    </row>
    <row r="5026" spans="1:2" x14ac:dyDescent="0.35">
      <c r="A5026" t="s">
        <v>3245</v>
      </c>
      <c r="B5026" s="361">
        <v>49.05</v>
      </c>
    </row>
    <row r="5027" spans="1:2" x14ac:dyDescent="0.35">
      <c r="A5027" t="s">
        <v>1045</v>
      </c>
      <c r="B5027" s="361">
        <v>48.22</v>
      </c>
    </row>
    <row r="5028" spans="1:2" x14ac:dyDescent="0.35">
      <c r="A5028" t="s">
        <v>1045</v>
      </c>
      <c r="B5028" s="361">
        <v>48.22</v>
      </c>
    </row>
    <row r="5029" spans="1:2" x14ac:dyDescent="0.35">
      <c r="A5029" t="s">
        <v>1046</v>
      </c>
      <c r="B5029" s="361">
        <v>47.13</v>
      </c>
    </row>
    <row r="5030" spans="1:2" x14ac:dyDescent="0.35">
      <c r="A5030" t="s">
        <v>2775</v>
      </c>
      <c r="B5030" s="361">
        <v>48.78</v>
      </c>
    </row>
    <row r="5031" spans="1:2" x14ac:dyDescent="0.35">
      <c r="A5031" t="s">
        <v>682</v>
      </c>
      <c r="B5031" s="361">
        <v>49.05</v>
      </c>
    </row>
    <row r="5032" spans="1:2" x14ac:dyDescent="0.35">
      <c r="A5032" t="s">
        <v>3113</v>
      </c>
      <c r="B5032" s="361">
        <v>50.77</v>
      </c>
    </row>
    <row r="5033" spans="1:2" x14ac:dyDescent="0.35">
      <c r="A5033" t="s">
        <v>3113</v>
      </c>
      <c r="B5033" s="361">
        <v>50.77</v>
      </c>
    </row>
    <row r="5034" spans="1:2" x14ac:dyDescent="0.35">
      <c r="A5034" t="s">
        <v>1789</v>
      </c>
      <c r="B5034" s="361">
        <v>49.23</v>
      </c>
    </row>
    <row r="5035" spans="1:2" x14ac:dyDescent="0.35">
      <c r="A5035" t="s">
        <v>1091</v>
      </c>
      <c r="B5035" s="361">
        <v>46.88</v>
      </c>
    </row>
    <row r="5036" spans="1:2" x14ac:dyDescent="0.35">
      <c r="A5036" t="s">
        <v>1085</v>
      </c>
      <c r="B5036" s="361">
        <v>62.14</v>
      </c>
    </row>
    <row r="5037" spans="1:2" x14ac:dyDescent="0.35">
      <c r="A5037" t="s">
        <v>684</v>
      </c>
      <c r="B5037" s="361">
        <v>38.369999999999997</v>
      </c>
    </row>
    <row r="5038" spans="1:2" x14ac:dyDescent="0.35">
      <c r="A5038" t="s">
        <v>1077</v>
      </c>
      <c r="B5038" s="361">
        <v>49.61</v>
      </c>
    </row>
    <row r="5039" spans="1:2" x14ac:dyDescent="0.35">
      <c r="A5039" t="s">
        <v>3114</v>
      </c>
      <c r="B5039" s="361">
        <v>51.39</v>
      </c>
    </row>
    <row r="5040" spans="1:2" x14ac:dyDescent="0.35">
      <c r="A5040" t="s">
        <v>3246</v>
      </c>
      <c r="B5040" s="361">
        <v>49.42</v>
      </c>
    </row>
    <row r="5041" spans="1:2" x14ac:dyDescent="0.35">
      <c r="A5041" t="s">
        <v>671</v>
      </c>
      <c r="B5041" s="361">
        <v>49.28</v>
      </c>
    </row>
    <row r="5042" spans="1:2" x14ac:dyDescent="0.35">
      <c r="A5042" t="s">
        <v>1082</v>
      </c>
      <c r="B5042" s="361">
        <v>51.14</v>
      </c>
    </row>
    <row r="5043" spans="1:2" x14ac:dyDescent="0.35">
      <c r="A5043" t="s">
        <v>3247</v>
      </c>
      <c r="B5043" s="361">
        <v>0</v>
      </c>
    </row>
    <row r="5044" spans="1:2" x14ac:dyDescent="0.35">
      <c r="A5044" t="s">
        <v>2364</v>
      </c>
      <c r="B5044" s="361">
        <v>49.42</v>
      </c>
    </row>
    <row r="5045" spans="1:2" x14ac:dyDescent="0.35">
      <c r="A5045" t="s">
        <v>3248</v>
      </c>
      <c r="B5045" s="361">
        <v>49.42</v>
      </c>
    </row>
    <row r="5046" spans="1:2" x14ac:dyDescent="0.35">
      <c r="A5046" t="s">
        <v>2720</v>
      </c>
      <c r="B5046" s="361">
        <v>51.13</v>
      </c>
    </row>
    <row r="5047" spans="1:2" x14ac:dyDescent="0.35">
      <c r="A5047" t="s">
        <v>1043</v>
      </c>
      <c r="B5047" s="361">
        <v>51.39</v>
      </c>
    </row>
    <row r="5048" spans="1:2" x14ac:dyDescent="0.35">
      <c r="A5048" t="s">
        <v>2365</v>
      </c>
      <c r="B5048" s="361">
        <v>46.48</v>
      </c>
    </row>
    <row r="5049" spans="1:2" x14ac:dyDescent="0.35">
      <c r="A5049" t="s">
        <v>3115</v>
      </c>
      <c r="B5049" s="361">
        <v>51.39</v>
      </c>
    </row>
    <row r="5050" spans="1:2" x14ac:dyDescent="0.35">
      <c r="A5050" t="s">
        <v>3139</v>
      </c>
      <c r="B5050" s="361">
        <v>0</v>
      </c>
    </row>
    <row r="5051" spans="1:2" x14ac:dyDescent="0.35">
      <c r="A5051" t="s">
        <v>3139</v>
      </c>
      <c r="B5051" s="361">
        <v>0</v>
      </c>
    </row>
    <row r="5052" spans="1:2" x14ac:dyDescent="0.35">
      <c r="A5052" t="s">
        <v>3249</v>
      </c>
      <c r="B5052" s="361">
        <v>133.31</v>
      </c>
    </row>
    <row r="5053" spans="1:2" x14ac:dyDescent="0.35">
      <c r="A5053" t="s">
        <v>3116</v>
      </c>
      <c r="B5053" s="361">
        <v>140.47999999999999</v>
      </c>
    </row>
    <row r="5054" spans="1:2" x14ac:dyDescent="0.35">
      <c r="A5054" t="s">
        <v>1101</v>
      </c>
      <c r="B5054" s="361">
        <v>131.51</v>
      </c>
    </row>
    <row r="5055" spans="1:2" x14ac:dyDescent="0.35">
      <c r="A5055" t="s">
        <v>204</v>
      </c>
      <c r="B5055" s="361">
        <v>126.29</v>
      </c>
    </row>
    <row r="5056" spans="1:2" x14ac:dyDescent="0.35">
      <c r="A5056" t="s">
        <v>3117</v>
      </c>
      <c r="B5056" s="361">
        <v>140.47999999999999</v>
      </c>
    </row>
    <row r="5057" spans="1:2" x14ac:dyDescent="0.35">
      <c r="A5057" t="s">
        <v>1153</v>
      </c>
      <c r="B5057" s="361">
        <v>130.01</v>
      </c>
    </row>
    <row r="5058" spans="1:2" x14ac:dyDescent="0.35">
      <c r="A5058" t="s">
        <v>3250</v>
      </c>
      <c r="B5058" s="361">
        <v>0</v>
      </c>
    </row>
    <row r="5059" spans="1:2" x14ac:dyDescent="0.35">
      <c r="A5059" t="s">
        <v>687</v>
      </c>
      <c r="B5059" s="361">
        <v>119.13</v>
      </c>
    </row>
    <row r="5060" spans="1:2" x14ac:dyDescent="0.35">
      <c r="A5060" t="s">
        <v>924</v>
      </c>
      <c r="B5060" s="361">
        <v>133.58000000000001</v>
      </c>
    </row>
    <row r="5061" spans="1:2" x14ac:dyDescent="0.35">
      <c r="A5061" t="s">
        <v>2781</v>
      </c>
      <c r="B5061" s="361">
        <v>137.5</v>
      </c>
    </row>
    <row r="5062" spans="1:2" x14ac:dyDescent="0.35">
      <c r="A5062" t="s">
        <v>1198</v>
      </c>
      <c r="B5062" s="361">
        <v>130.6</v>
      </c>
    </row>
    <row r="5063" spans="1:2" x14ac:dyDescent="0.35">
      <c r="A5063" t="s">
        <v>1768</v>
      </c>
      <c r="B5063" s="361">
        <v>134.33000000000001</v>
      </c>
    </row>
    <row r="5064" spans="1:2" x14ac:dyDescent="0.35">
      <c r="A5064" t="s">
        <v>692</v>
      </c>
      <c r="B5064" s="361">
        <v>134.55000000000001</v>
      </c>
    </row>
    <row r="5065" spans="1:2" x14ac:dyDescent="0.35">
      <c r="A5065" t="s">
        <v>692</v>
      </c>
      <c r="B5065" s="361">
        <v>134.55000000000001</v>
      </c>
    </row>
    <row r="5066" spans="1:2" x14ac:dyDescent="0.35">
      <c r="A5066" t="s">
        <v>692</v>
      </c>
      <c r="B5066" s="361">
        <v>134.55000000000001</v>
      </c>
    </row>
    <row r="5067" spans="1:2" x14ac:dyDescent="0.35">
      <c r="A5067" t="s">
        <v>692</v>
      </c>
      <c r="B5067" s="361">
        <v>134.55000000000001</v>
      </c>
    </row>
    <row r="5068" spans="1:2" x14ac:dyDescent="0.35">
      <c r="A5068" t="s">
        <v>3118</v>
      </c>
      <c r="B5068" s="361">
        <v>134.55000000000001</v>
      </c>
    </row>
    <row r="5069" spans="1:2" x14ac:dyDescent="0.35">
      <c r="A5069" t="s">
        <v>3118</v>
      </c>
      <c r="B5069" s="361">
        <v>134.55000000000001</v>
      </c>
    </row>
    <row r="5070" spans="1:2" x14ac:dyDescent="0.35">
      <c r="A5070" t="s">
        <v>1155</v>
      </c>
      <c r="B5070" s="361">
        <v>132.58000000000001</v>
      </c>
    </row>
    <row r="5071" spans="1:2" x14ac:dyDescent="0.35">
      <c r="A5071" t="s">
        <v>1155</v>
      </c>
      <c r="B5071" s="361">
        <v>132.58000000000001</v>
      </c>
    </row>
    <row r="5072" spans="1:2" x14ac:dyDescent="0.35">
      <c r="A5072" t="s">
        <v>700</v>
      </c>
      <c r="B5072" s="361">
        <v>127.93</v>
      </c>
    </row>
    <row r="5073" spans="1:2" x14ac:dyDescent="0.35">
      <c r="A5073" t="s">
        <v>3131</v>
      </c>
      <c r="B5073" s="361">
        <v>0</v>
      </c>
    </row>
    <row r="5074" spans="1:2" x14ac:dyDescent="0.35">
      <c r="A5074" t="s">
        <v>1174</v>
      </c>
      <c r="B5074" s="361">
        <v>135.30000000000001</v>
      </c>
    </row>
    <row r="5075" spans="1:2" x14ac:dyDescent="0.35">
      <c r="A5075" t="s">
        <v>1174</v>
      </c>
      <c r="B5075" s="361">
        <v>135.03</v>
      </c>
    </row>
    <row r="5076" spans="1:2" x14ac:dyDescent="0.35">
      <c r="A5076" t="s">
        <v>922</v>
      </c>
      <c r="B5076" s="361">
        <v>135.19</v>
      </c>
    </row>
    <row r="5077" spans="1:2" x14ac:dyDescent="0.35">
      <c r="A5077" t="s">
        <v>922</v>
      </c>
      <c r="B5077" s="361">
        <v>135.19</v>
      </c>
    </row>
    <row r="5078" spans="1:2" x14ac:dyDescent="0.35">
      <c r="A5078" t="s">
        <v>922</v>
      </c>
      <c r="B5078" s="361">
        <v>135.19</v>
      </c>
    </row>
    <row r="5079" spans="1:2" x14ac:dyDescent="0.35">
      <c r="A5079" t="s">
        <v>2371</v>
      </c>
      <c r="B5079" s="361">
        <v>139.13999999999999</v>
      </c>
    </row>
    <row r="5080" spans="1:2" x14ac:dyDescent="0.35">
      <c r="A5080" t="s">
        <v>2371</v>
      </c>
      <c r="B5080" s="361">
        <v>139.13999999999999</v>
      </c>
    </row>
    <row r="5081" spans="1:2" x14ac:dyDescent="0.35">
      <c r="A5081" t="s">
        <v>2371</v>
      </c>
      <c r="B5081" s="361">
        <v>139.13999999999999</v>
      </c>
    </row>
    <row r="5082" spans="1:2" x14ac:dyDescent="0.35">
      <c r="A5082" t="s">
        <v>2371</v>
      </c>
      <c r="B5082" s="361">
        <v>139.13999999999999</v>
      </c>
    </row>
    <row r="5083" spans="1:2" x14ac:dyDescent="0.35">
      <c r="A5083" t="s">
        <v>2435</v>
      </c>
      <c r="B5083" s="361">
        <v>125.48</v>
      </c>
    </row>
    <row r="5084" spans="1:2" x14ac:dyDescent="0.35">
      <c r="A5084" t="s">
        <v>2784</v>
      </c>
      <c r="B5084" s="361">
        <v>129.97999999999999</v>
      </c>
    </row>
    <row r="5085" spans="1:2" x14ac:dyDescent="0.35">
      <c r="A5085" t="s">
        <v>3119</v>
      </c>
      <c r="B5085" s="361">
        <v>134.55000000000001</v>
      </c>
    </row>
    <row r="5086" spans="1:2" x14ac:dyDescent="0.35">
      <c r="A5086" t="s">
        <v>3120</v>
      </c>
      <c r="B5086" s="361">
        <v>141.44999999999999</v>
      </c>
    </row>
    <row r="5087" spans="1:2" x14ac:dyDescent="0.35">
      <c r="A5087" t="s">
        <v>2785</v>
      </c>
      <c r="B5087" s="361">
        <v>135.29</v>
      </c>
    </row>
    <row r="5088" spans="1:2" x14ac:dyDescent="0.35">
      <c r="A5088" t="s">
        <v>2786</v>
      </c>
      <c r="B5088" s="361">
        <v>139.13999999999999</v>
      </c>
    </row>
    <row r="5089" spans="1:2" x14ac:dyDescent="0.35">
      <c r="A5089" t="s">
        <v>1099</v>
      </c>
      <c r="B5089" s="361">
        <v>131.26</v>
      </c>
    </row>
    <row r="5090" spans="1:2" x14ac:dyDescent="0.35">
      <c r="A5090" t="s">
        <v>941</v>
      </c>
      <c r="B5090" s="361">
        <v>132.16</v>
      </c>
    </row>
    <row r="5091" spans="1:2" x14ac:dyDescent="0.35">
      <c r="A5091" t="s">
        <v>2977</v>
      </c>
      <c r="B5091" s="361">
        <v>136.30000000000001</v>
      </c>
    </row>
    <row r="5092" spans="1:2" x14ac:dyDescent="0.35">
      <c r="A5092" t="s">
        <v>2506</v>
      </c>
      <c r="B5092" s="361">
        <v>131.26</v>
      </c>
    </row>
    <row r="5093" spans="1:2" x14ac:dyDescent="0.35">
      <c r="A5093" t="s">
        <v>702</v>
      </c>
      <c r="B5093" s="361">
        <v>132</v>
      </c>
    </row>
    <row r="5094" spans="1:2" x14ac:dyDescent="0.35">
      <c r="A5094" t="s">
        <v>3121</v>
      </c>
      <c r="B5094" s="361">
        <v>141.44999999999999</v>
      </c>
    </row>
    <row r="5095" spans="1:2" x14ac:dyDescent="0.35">
      <c r="A5095" t="s">
        <v>1754</v>
      </c>
      <c r="B5095" s="361">
        <v>135.30000000000001</v>
      </c>
    </row>
    <row r="5096" spans="1:2" x14ac:dyDescent="0.35">
      <c r="A5096" t="s">
        <v>3122</v>
      </c>
      <c r="B5096" s="361">
        <v>142.46</v>
      </c>
    </row>
    <row r="5097" spans="1:2" x14ac:dyDescent="0.35">
      <c r="A5097" t="s">
        <v>1165</v>
      </c>
      <c r="B5097" s="361">
        <v>134.55000000000001</v>
      </c>
    </row>
    <row r="5098" spans="1:2" x14ac:dyDescent="0.35">
      <c r="A5098" t="s">
        <v>2789</v>
      </c>
      <c r="B5098" s="361">
        <v>135.19</v>
      </c>
    </row>
    <row r="5099" spans="1:2" x14ac:dyDescent="0.35">
      <c r="A5099" t="s">
        <v>2790</v>
      </c>
      <c r="B5099" s="361">
        <v>130.97999999999999</v>
      </c>
    </row>
    <row r="5100" spans="1:2" x14ac:dyDescent="0.35">
      <c r="A5100" t="s">
        <v>2966</v>
      </c>
      <c r="B5100" s="361">
        <v>142.46</v>
      </c>
    </row>
    <row r="5101" spans="1:2" x14ac:dyDescent="0.35">
      <c r="A5101" t="s">
        <v>3123</v>
      </c>
      <c r="B5101" s="361">
        <v>134.55000000000001</v>
      </c>
    </row>
    <row r="5102" spans="1:2" x14ac:dyDescent="0.35">
      <c r="A5102" t="s">
        <v>3251</v>
      </c>
      <c r="B5102" s="361">
        <v>136.30000000000001</v>
      </c>
    </row>
    <row r="5103" spans="1:2" x14ac:dyDescent="0.35">
      <c r="A5103" t="s">
        <v>3132</v>
      </c>
      <c r="B5103" s="361">
        <v>0</v>
      </c>
    </row>
    <row r="5104" spans="1:2" x14ac:dyDescent="0.35">
      <c r="A5104" t="s">
        <v>1108</v>
      </c>
      <c r="B5104" s="361">
        <v>170.74</v>
      </c>
    </row>
    <row r="5105" spans="1:2" x14ac:dyDescent="0.35">
      <c r="A5105" t="s">
        <v>1108</v>
      </c>
      <c r="B5105" s="361">
        <v>170.74</v>
      </c>
    </row>
    <row r="5106" spans="1:2" x14ac:dyDescent="0.35">
      <c r="A5106" t="s">
        <v>1108</v>
      </c>
      <c r="B5106" s="361">
        <v>170.74</v>
      </c>
    </row>
    <row r="5107" spans="1:2" x14ac:dyDescent="0.35">
      <c r="A5107" t="s">
        <v>1124</v>
      </c>
      <c r="B5107" s="361">
        <v>134.55000000000001</v>
      </c>
    </row>
    <row r="5108" spans="1:2" x14ac:dyDescent="0.35">
      <c r="A5108" t="s">
        <v>2372</v>
      </c>
      <c r="B5108" s="361">
        <v>131.26</v>
      </c>
    </row>
    <row r="5109" spans="1:2" x14ac:dyDescent="0.35">
      <c r="A5109" t="s">
        <v>2372</v>
      </c>
      <c r="B5109" s="361">
        <v>131.26</v>
      </c>
    </row>
    <row r="5110" spans="1:2" x14ac:dyDescent="0.35">
      <c r="A5110" t="s">
        <v>1827</v>
      </c>
      <c r="B5110" s="361">
        <v>134.55000000000001</v>
      </c>
    </row>
    <row r="5111" spans="1:2" x14ac:dyDescent="0.35">
      <c r="A5111" t="s">
        <v>707</v>
      </c>
      <c r="B5111" s="361">
        <v>134.55000000000001</v>
      </c>
    </row>
    <row r="5112" spans="1:2" x14ac:dyDescent="0.35">
      <c r="A5112" t="s">
        <v>2373</v>
      </c>
      <c r="B5112" s="361">
        <v>132.24</v>
      </c>
    </row>
    <row r="5113" spans="1:2" x14ac:dyDescent="0.35">
      <c r="A5113" t="s">
        <v>2793</v>
      </c>
      <c r="B5113" s="361">
        <v>142.19</v>
      </c>
    </row>
    <row r="5114" spans="1:2" x14ac:dyDescent="0.35">
      <c r="A5114" t="s">
        <v>1162</v>
      </c>
      <c r="B5114" s="361">
        <v>133.15</v>
      </c>
    </row>
    <row r="5115" spans="1:2" x14ac:dyDescent="0.35">
      <c r="A5115" t="s">
        <v>3124</v>
      </c>
      <c r="B5115" s="361">
        <v>97.71</v>
      </c>
    </row>
    <row r="5116" spans="1:2" x14ac:dyDescent="0.35">
      <c r="A5116" t="s">
        <v>2794</v>
      </c>
      <c r="B5116" s="361">
        <v>134.29</v>
      </c>
    </row>
    <row r="5117" spans="1:2" x14ac:dyDescent="0.35">
      <c r="A5117" t="s">
        <v>2794</v>
      </c>
      <c r="B5117" s="361">
        <v>134.29</v>
      </c>
    </row>
    <row r="5118" spans="1:2" x14ac:dyDescent="0.35">
      <c r="A5118" t="s">
        <v>2794</v>
      </c>
      <c r="B5118" s="361">
        <v>134.29</v>
      </c>
    </row>
    <row r="5119" spans="1:2" x14ac:dyDescent="0.35">
      <c r="A5119" t="s">
        <v>2794</v>
      </c>
      <c r="B5119" s="361">
        <v>134.29</v>
      </c>
    </row>
    <row r="5120" spans="1:2" x14ac:dyDescent="0.35">
      <c r="A5120" t="s">
        <v>1221</v>
      </c>
      <c r="B5120" s="361">
        <v>141.19</v>
      </c>
    </row>
    <row r="5121" spans="1:2" x14ac:dyDescent="0.35">
      <c r="A5121" t="s">
        <v>1750</v>
      </c>
      <c r="B5121" s="361">
        <v>135.30000000000001</v>
      </c>
    </row>
    <row r="5122" spans="1:2" x14ac:dyDescent="0.35">
      <c r="A5122" t="s">
        <v>1750</v>
      </c>
      <c r="B5122" s="361">
        <v>135.30000000000001</v>
      </c>
    </row>
    <row r="5123" spans="1:2" x14ac:dyDescent="0.35">
      <c r="A5123" t="s">
        <v>3125</v>
      </c>
      <c r="B5123" s="361">
        <v>142.46</v>
      </c>
    </row>
    <row r="5124" spans="1:2" x14ac:dyDescent="0.35">
      <c r="A5124" t="s">
        <v>3125</v>
      </c>
      <c r="B5124" s="361">
        <v>142.46</v>
      </c>
    </row>
    <row r="5125" spans="1:2" x14ac:dyDescent="0.35">
      <c r="A5125" t="s">
        <v>990</v>
      </c>
      <c r="B5125" s="361">
        <v>139.13999999999999</v>
      </c>
    </row>
    <row r="5126" spans="1:2" x14ac:dyDescent="0.35">
      <c r="A5126" t="s">
        <v>3126</v>
      </c>
      <c r="B5126" s="361">
        <v>134.55000000000001</v>
      </c>
    </row>
    <row r="5127" spans="1:2" x14ac:dyDescent="0.35">
      <c r="A5127" t="s">
        <v>2951</v>
      </c>
      <c r="B5127" s="361">
        <v>134.29</v>
      </c>
    </row>
    <row r="5128" spans="1:2" x14ac:dyDescent="0.35">
      <c r="A5128" t="s">
        <v>2953</v>
      </c>
      <c r="B5128" s="361">
        <v>141.19</v>
      </c>
    </row>
    <row r="5129" spans="1:2" x14ac:dyDescent="0.35">
      <c r="A5129" t="s">
        <v>914</v>
      </c>
      <c r="B5129" s="361">
        <v>106.87</v>
      </c>
    </row>
    <row r="5130" spans="1:2" x14ac:dyDescent="0.35">
      <c r="A5130" t="s">
        <v>2796</v>
      </c>
      <c r="B5130" s="361">
        <v>136.04</v>
      </c>
    </row>
    <row r="5131" spans="1:2" x14ac:dyDescent="0.35">
      <c r="A5131" t="s">
        <v>712</v>
      </c>
      <c r="B5131" s="361">
        <v>139.13999999999999</v>
      </c>
    </row>
    <row r="5132" spans="1:2" x14ac:dyDescent="0.35">
      <c r="A5132" t="s">
        <v>917</v>
      </c>
      <c r="B5132" s="361">
        <v>126.95</v>
      </c>
    </row>
    <row r="5133" spans="1:2" x14ac:dyDescent="0.35">
      <c r="A5133" t="s">
        <v>955</v>
      </c>
      <c r="B5133" s="361">
        <v>136.15</v>
      </c>
    </row>
    <row r="5134" spans="1:2" x14ac:dyDescent="0.35">
      <c r="A5134" t="s">
        <v>2375</v>
      </c>
      <c r="B5134" s="361">
        <v>48.82</v>
      </c>
    </row>
    <row r="5135" spans="1:2" x14ac:dyDescent="0.35">
      <c r="A5135" t="s">
        <v>2869</v>
      </c>
      <c r="B5135" s="361">
        <v>49.07</v>
      </c>
    </row>
    <row r="5136" spans="1:2" x14ac:dyDescent="0.35">
      <c r="A5136" t="s">
        <v>2546</v>
      </c>
      <c r="B5136" s="361">
        <v>49.41</v>
      </c>
    </row>
    <row r="5137" spans="1:2" x14ac:dyDescent="0.35">
      <c r="A5137" t="s">
        <v>734</v>
      </c>
      <c r="B5137" s="361">
        <v>48.82</v>
      </c>
    </row>
    <row r="5138" spans="1:2" x14ac:dyDescent="0.35">
      <c r="A5138" t="s">
        <v>2508</v>
      </c>
      <c r="B5138" s="361">
        <v>48.35</v>
      </c>
    </row>
    <row r="5139" spans="1:2" x14ac:dyDescent="0.35">
      <c r="A5139" t="s">
        <v>3133</v>
      </c>
      <c r="B5139" s="361">
        <v>0</v>
      </c>
    </row>
    <row r="5140" spans="1:2" x14ac:dyDescent="0.35">
      <c r="A5140" t="s">
        <v>3133</v>
      </c>
      <c r="B5140" s="361">
        <v>0</v>
      </c>
    </row>
    <row r="5141" spans="1:2" x14ac:dyDescent="0.35">
      <c r="A5141" t="s">
        <v>3133</v>
      </c>
      <c r="B5141" s="361">
        <v>0</v>
      </c>
    </row>
    <row r="5142" spans="1:2" x14ac:dyDescent="0.35">
      <c r="A5142" t="s">
        <v>3134</v>
      </c>
      <c r="B5142" s="361">
        <v>0</v>
      </c>
    </row>
    <row r="5143" spans="1:2" x14ac:dyDescent="0.35">
      <c r="A5143" t="s">
        <v>1859</v>
      </c>
      <c r="B5143" s="361">
        <v>49.41</v>
      </c>
    </row>
    <row r="5144" spans="1:2" x14ac:dyDescent="0.35">
      <c r="A5144" t="s">
        <v>1859</v>
      </c>
      <c r="B5144" s="361">
        <v>49.41</v>
      </c>
    </row>
    <row r="5145" spans="1:2" x14ac:dyDescent="0.35">
      <c r="A5145" t="s">
        <v>3252</v>
      </c>
      <c r="B5145" s="361">
        <v>0</v>
      </c>
    </row>
    <row r="5146" spans="1:2" x14ac:dyDescent="0.35">
      <c r="A5146" t="s">
        <v>3253</v>
      </c>
      <c r="B5146" s="361">
        <v>0</v>
      </c>
    </row>
    <row r="5147" spans="1:2" x14ac:dyDescent="0.35">
      <c r="A5147" t="s">
        <v>3127</v>
      </c>
      <c r="B5147" s="361">
        <v>49.07</v>
      </c>
    </row>
    <row r="5148" spans="1:2" x14ac:dyDescent="0.35">
      <c r="A5148" t="s">
        <v>715</v>
      </c>
      <c r="B5148" s="361">
        <v>46.88</v>
      </c>
    </row>
    <row r="5149" spans="1:2" x14ac:dyDescent="0.35">
      <c r="A5149" t="s">
        <v>720</v>
      </c>
      <c r="B5149" s="361">
        <v>48.6</v>
      </c>
    </row>
    <row r="5150" spans="1:2" x14ac:dyDescent="0.35">
      <c r="A5150" t="s">
        <v>729</v>
      </c>
      <c r="B5150" s="361">
        <v>46.62</v>
      </c>
    </row>
    <row r="5151" spans="1:2" x14ac:dyDescent="0.35">
      <c r="A5151" t="s">
        <v>2797</v>
      </c>
      <c r="B5151" s="361">
        <v>43.08</v>
      </c>
    </row>
    <row r="5152" spans="1:2" x14ac:dyDescent="0.35">
      <c r="A5152" t="s">
        <v>2798</v>
      </c>
      <c r="B5152" s="361">
        <v>48.55</v>
      </c>
    </row>
    <row r="5153" spans="1:2" x14ac:dyDescent="0.35">
      <c r="A5153" t="s">
        <v>2799</v>
      </c>
      <c r="B5153" s="361">
        <v>48.9</v>
      </c>
    </row>
    <row r="5154" spans="1:2" x14ac:dyDescent="0.35">
      <c r="A5154" t="s">
        <v>1064</v>
      </c>
      <c r="B5154" s="361">
        <v>49.44</v>
      </c>
    </row>
    <row r="5155" spans="1:2" x14ac:dyDescent="0.35">
      <c r="A5155" t="s">
        <v>3135</v>
      </c>
      <c r="B5155" s="361">
        <v>0</v>
      </c>
    </row>
    <row r="5156" spans="1:2" x14ac:dyDescent="0.35">
      <c r="A5156" t="s">
        <v>2668</v>
      </c>
      <c r="B5156" s="361">
        <v>49.18</v>
      </c>
    </row>
    <row r="5157" spans="1:2" x14ac:dyDescent="0.35">
      <c r="A5157" t="s">
        <v>1056</v>
      </c>
      <c r="B5157" s="361">
        <v>49.03</v>
      </c>
    </row>
    <row r="5158" spans="1:2" x14ac:dyDescent="0.35">
      <c r="A5158" t="s">
        <v>3128</v>
      </c>
      <c r="B5158" s="361">
        <v>49.19</v>
      </c>
    </row>
    <row r="5159" spans="1:2" x14ac:dyDescent="0.35">
      <c r="A5159" t="s">
        <v>826</v>
      </c>
      <c r="B5159" s="361">
        <v>49.38</v>
      </c>
    </row>
    <row r="5160" spans="1:2" x14ac:dyDescent="0.35">
      <c r="A5160" t="s">
        <v>283</v>
      </c>
      <c r="B5160" s="361">
        <v>47.39</v>
      </c>
    </row>
    <row r="5161" spans="1:2" x14ac:dyDescent="0.35">
      <c r="A5161" t="s">
        <v>833</v>
      </c>
      <c r="B5161" s="361">
        <v>38.200000000000003</v>
      </c>
    </row>
    <row r="5162" spans="1:2" x14ac:dyDescent="0.35">
      <c r="A5162" t="s">
        <v>836</v>
      </c>
      <c r="B5162" s="361">
        <v>49.44</v>
      </c>
    </row>
    <row r="5163" spans="1:2" x14ac:dyDescent="0.35">
      <c r="A5163" t="s">
        <v>2978</v>
      </c>
      <c r="B5163" s="361">
        <v>51.17</v>
      </c>
    </row>
    <row r="5164" spans="1:2" x14ac:dyDescent="0.35">
      <c r="A5164" t="s">
        <v>1113</v>
      </c>
      <c r="B5164" s="361">
        <v>47.39</v>
      </c>
    </row>
    <row r="5165" spans="1:2" x14ac:dyDescent="0.35">
      <c r="A5165" t="s">
        <v>1113</v>
      </c>
      <c r="B5165" s="361">
        <v>47.39</v>
      </c>
    </row>
    <row r="5166" spans="1:2" x14ac:dyDescent="0.35">
      <c r="A5166" t="s">
        <v>2606</v>
      </c>
      <c r="B5166" s="361">
        <v>49.63</v>
      </c>
    </row>
    <row r="5167" spans="1:2" x14ac:dyDescent="0.35">
      <c r="A5167" t="s">
        <v>3254</v>
      </c>
      <c r="B5167" s="361">
        <v>0</v>
      </c>
    </row>
    <row r="5168" spans="1:2" x14ac:dyDescent="0.35">
      <c r="A5168" t="s">
        <v>258</v>
      </c>
      <c r="B5168" s="361">
        <v>130.1</v>
      </c>
    </row>
    <row r="5169" spans="1:2" x14ac:dyDescent="0.35">
      <c r="A5169" t="s">
        <v>2011</v>
      </c>
      <c r="B5169" s="361">
        <v>133.13</v>
      </c>
    </row>
    <row r="5170" spans="1:2" x14ac:dyDescent="0.35">
      <c r="A5170" t="s">
        <v>2801</v>
      </c>
      <c r="B5170" s="361">
        <v>132.86000000000001</v>
      </c>
    </row>
    <row r="5171" spans="1:2" x14ac:dyDescent="0.35">
      <c r="A5171" t="s">
        <v>2802</v>
      </c>
      <c r="B5171" s="361">
        <v>135.03</v>
      </c>
    </row>
    <row r="5172" spans="1:2" x14ac:dyDescent="0.35">
      <c r="A5172" t="s">
        <v>2512</v>
      </c>
      <c r="B5172" s="361">
        <v>137.65</v>
      </c>
    </row>
    <row r="5173" spans="1:2" x14ac:dyDescent="0.35">
      <c r="A5173" t="s">
        <v>3136</v>
      </c>
      <c r="B5173" s="361">
        <v>0</v>
      </c>
    </row>
    <row r="5174" spans="1:2" x14ac:dyDescent="0.35">
      <c r="A5174" t="s">
        <v>3136</v>
      </c>
      <c r="B5174" s="361">
        <v>0</v>
      </c>
    </row>
    <row r="5175" spans="1:2" x14ac:dyDescent="0.35">
      <c r="A5175" t="s">
        <v>3136</v>
      </c>
      <c r="B5175" s="361">
        <v>0</v>
      </c>
    </row>
    <row r="5176" spans="1:2" x14ac:dyDescent="0.35">
      <c r="A5176" t="s">
        <v>3136</v>
      </c>
      <c r="B5176" s="361">
        <v>0</v>
      </c>
    </row>
    <row r="5177" spans="1:2" x14ac:dyDescent="0.35">
      <c r="A5177" t="s">
        <v>3136</v>
      </c>
      <c r="B5177" s="361">
        <v>0</v>
      </c>
    </row>
    <row r="5178" spans="1:2" x14ac:dyDescent="0.35">
      <c r="A5178" t="s">
        <v>2803</v>
      </c>
      <c r="B5178" s="361">
        <v>135.74</v>
      </c>
    </row>
    <row r="5179" spans="1:2" x14ac:dyDescent="0.35">
      <c r="A5179" t="s">
        <v>464</v>
      </c>
      <c r="B5179" s="361">
        <v>141.74</v>
      </c>
    </row>
    <row r="5180" spans="1:2" x14ac:dyDescent="0.35">
      <c r="A5180" t="s">
        <v>3137</v>
      </c>
      <c r="B5180" s="361">
        <v>0</v>
      </c>
    </row>
    <row r="5181" spans="1:2" x14ac:dyDescent="0.35">
      <c r="A5181" t="s">
        <v>1725</v>
      </c>
      <c r="B5181" s="361">
        <v>136.01</v>
      </c>
    </row>
    <row r="5182" spans="1:2" x14ac:dyDescent="0.35">
      <c r="A5182" t="s">
        <v>1725</v>
      </c>
      <c r="B5182" s="361">
        <v>136.01</v>
      </c>
    </row>
    <row r="5183" spans="1:2" x14ac:dyDescent="0.35">
      <c r="A5183" t="s">
        <v>1725</v>
      </c>
      <c r="B5183" s="361">
        <v>136.01</v>
      </c>
    </row>
    <row r="5184" spans="1:2" x14ac:dyDescent="0.35">
      <c r="A5184" t="s">
        <v>1725</v>
      </c>
      <c r="B5184" s="361">
        <v>136.01</v>
      </c>
    </row>
    <row r="5185" spans="1:2" x14ac:dyDescent="0.35">
      <c r="A5185" t="s">
        <v>1725</v>
      </c>
      <c r="B5185" s="361">
        <v>136.01</v>
      </c>
    </row>
    <row r="5186" spans="1:2" x14ac:dyDescent="0.35">
      <c r="A5186" t="s">
        <v>871</v>
      </c>
      <c r="B5186" s="361">
        <v>130.75</v>
      </c>
    </row>
    <row r="5187" spans="1:2" x14ac:dyDescent="0.35">
      <c r="A5187" t="s">
        <v>3255</v>
      </c>
      <c r="B5187" s="361">
        <v>0</v>
      </c>
    </row>
    <row r="5188" spans="1:2" x14ac:dyDescent="0.35">
      <c r="A5188" t="s">
        <v>3255</v>
      </c>
      <c r="B5188" s="361">
        <v>0</v>
      </c>
    </row>
    <row r="5189" spans="1:2" x14ac:dyDescent="0.35">
      <c r="A5189" t="s">
        <v>2804</v>
      </c>
      <c r="B5189" s="361">
        <v>133.83000000000001</v>
      </c>
    </row>
    <row r="5190" spans="1:2" x14ac:dyDescent="0.35">
      <c r="A5190" t="s">
        <v>3129</v>
      </c>
      <c r="B5190" s="361">
        <v>135.1</v>
      </c>
    </row>
    <row r="5191" spans="1:2" x14ac:dyDescent="0.35">
      <c r="A5191" t="s">
        <v>530</v>
      </c>
      <c r="B5191" s="361">
        <v>138.63</v>
      </c>
    </row>
    <row r="5192" spans="1:2" x14ac:dyDescent="0.35">
      <c r="A5192" t="s">
        <v>2805</v>
      </c>
      <c r="B5192" s="361">
        <v>135.58000000000001</v>
      </c>
    </row>
    <row r="5193" spans="1:2" x14ac:dyDescent="0.35">
      <c r="A5193" t="s">
        <v>882</v>
      </c>
      <c r="B5193" s="361">
        <v>130.75</v>
      </c>
    </row>
    <row r="5194" spans="1:2" x14ac:dyDescent="0.35">
      <c r="A5194" t="s">
        <v>2806</v>
      </c>
      <c r="B5194" s="361">
        <v>140.72999999999999</v>
      </c>
    </row>
    <row r="5195" spans="1:2" x14ac:dyDescent="0.35">
      <c r="A5195" t="s">
        <v>2808</v>
      </c>
      <c r="B5195" s="361">
        <v>116.55</v>
      </c>
    </row>
    <row r="5196" spans="1:2" x14ac:dyDescent="0.35">
      <c r="A5196" t="s">
        <v>893</v>
      </c>
      <c r="B5196" s="361">
        <v>134.1</v>
      </c>
    </row>
    <row r="5197" spans="1:2" x14ac:dyDescent="0.35">
      <c r="A5197" t="s">
        <v>2809</v>
      </c>
      <c r="B5197" s="361">
        <v>130.53</v>
      </c>
    </row>
    <row r="5198" spans="1:2" x14ac:dyDescent="0.35">
      <c r="A5198" t="s">
        <v>2809</v>
      </c>
      <c r="B5198" s="361">
        <v>130.53</v>
      </c>
    </row>
    <row r="5199" spans="1:2" x14ac:dyDescent="0.35">
      <c r="A5199" t="s">
        <v>897</v>
      </c>
      <c r="B5199" s="361">
        <v>134.1</v>
      </c>
    </row>
    <row r="5200" spans="1:2" x14ac:dyDescent="0.35">
      <c r="A5200" t="s">
        <v>897</v>
      </c>
      <c r="B5200" s="361">
        <v>130.75</v>
      </c>
    </row>
    <row r="5201" spans="1:2" x14ac:dyDescent="0.35">
      <c r="A5201" t="s">
        <v>1512</v>
      </c>
      <c r="B5201" s="361">
        <v>125.1</v>
      </c>
    </row>
    <row r="5202" spans="1:2" x14ac:dyDescent="0.35">
      <c r="A5202" t="s">
        <v>2810</v>
      </c>
      <c r="B5202" s="361">
        <v>134.84</v>
      </c>
    </row>
    <row r="5203" spans="1:2" x14ac:dyDescent="0.35">
      <c r="A5203" t="s">
        <v>1687</v>
      </c>
      <c r="B5203" s="361">
        <v>134.74</v>
      </c>
    </row>
    <row r="5204" spans="1:2" x14ac:dyDescent="0.35">
      <c r="A5204" t="s">
        <v>2812</v>
      </c>
      <c r="B5204" s="361">
        <v>134.84</v>
      </c>
    </row>
    <row r="5205" spans="1:2" x14ac:dyDescent="0.35">
      <c r="A5205" t="s">
        <v>2812</v>
      </c>
      <c r="B5205" s="361">
        <v>134.84</v>
      </c>
    </row>
    <row r="5206" spans="1:2" x14ac:dyDescent="0.35">
      <c r="A5206" t="s">
        <v>1489</v>
      </c>
      <c r="B5206" s="361">
        <v>141.74</v>
      </c>
    </row>
    <row r="5207" spans="1:2" x14ac:dyDescent="0.35">
      <c r="A5207" t="s">
        <v>1489</v>
      </c>
      <c r="B5207" s="361">
        <v>141.74</v>
      </c>
    </row>
    <row r="5208" spans="1:2" x14ac:dyDescent="0.35">
      <c r="A5208" t="s">
        <v>867</v>
      </c>
      <c r="B5208" s="361">
        <v>131.65</v>
      </c>
    </row>
    <row r="5209" spans="1:2" x14ac:dyDescent="0.35">
      <c r="A5209" t="s">
        <v>867</v>
      </c>
      <c r="B5209" s="361">
        <v>131.65</v>
      </c>
    </row>
    <row r="5210" spans="1:2" x14ac:dyDescent="0.35">
      <c r="A5210" t="s">
        <v>536</v>
      </c>
      <c r="B5210" s="361">
        <v>125.1</v>
      </c>
    </row>
    <row r="5211" spans="1:2" x14ac:dyDescent="0.35">
      <c r="A5211" t="s">
        <v>536</v>
      </c>
      <c r="B5211" s="361">
        <v>134.84</v>
      </c>
    </row>
    <row r="5212" spans="1:2" x14ac:dyDescent="0.35">
      <c r="A5212" t="s">
        <v>2514</v>
      </c>
      <c r="B5212" s="361">
        <v>138.63999999999999</v>
      </c>
    </row>
    <row r="5213" spans="1:2" x14ac:dyDescent="0.35">
      <c r="A5213" t="s">
        <v>1525</v>
      </c>
      <c r="B5213" s="361">
        <v>134.1</v>
      </c>
    </row>
    <row r="5214" spans="1:2" x14ac:dyDescent="0.35">
      <c r="A5214" t="s">
        <v>2813</v>
      </c>
      <c r="B5214" s="361">
        <v>129.52000000000001</v>
      </c>
    </row>
    <row r="5215" spans="1:2" x14ac:dyDescent="0.35">
      <c r="A5215" t="s">
        <v>1996</v>
      </c>
      <c r="B5215" s="361">
        <v>125.1</v>
      </c>
    </row>
    <row r="5216" spans="1:2" x14ac:dyDescent="0.35">
      <c r="A5216" t="s">
        <v>3130</v>
      </c>
      <c r="B5216" s="361">
        <v>134.1</v>
      </c>
    </row>
    <row r="5217" spans="1:2" x14ac:dyDescent="0.35">
      <c r="A5217" t="s">
        <v>3130</v>
      </c>
      <c r="B5217" s="361">
        <v>134.1</v>
      </c>
    </row>
    <row r="5218" spans="1:2" x14ac:dyDescent="0.35">
      <c r="A5218" t="s">
        <v>1694</v>
      </c>
      <c r="B5218" s="361">
        <v>101.28</v>
      </c>
    </row>
    <row r="5219" spans="1:2" x14ac:dyDescent="0.35">
      <c r="A5219" t="s">
        <v>1694</v>
      </c>
      <c r="B5219" s="361">
        <v>135</v>
      </c>
    </row>
    <row r="5220" spans="1:2" x14ac:dyDescent="0.35">
      <c r="A5220" t="s">
        <v>1502</v>
      </c>
      <c r="B5220" s="361">
        <v>138.63</v>
      </c>
    </row>
    <row r="5221" spans="1:2" x14ac:dyDescent="0.35">
      <c r="A5221" t="s">
        <v>1696</v>
      </c>
      <c r="B5221" s="361">
        <v>135.85</v>
      </c>
    </row>
    <row r="5222" spans="1:2" x14ac:dyDescent="0.35">
      <c r="A5222" t="s">
        <v>1698</v>
      </c>
      <c r="B5222" s="361">
        <v>136.01</v>
      </c>
    </row>
    <row r="5223" spans="1:2" x14ac:dyDescent="0.35">
      <c r="A5223" t="s">
        <v>2968</v>
      </c>
      <c r="B5223" s="361">
        <v>134.1</v>
      </c>
    </row>
    <row r="5224" spans="1:2" x14ac:dyDescent="0.35">
      <c r="A5224" t="s">
        <v>2968</v>
      </c>
      <c r="B5224" s="361">
        <v>134.1</v>
      </c>
    </row>
    <row r="5225" spans="1:2" x14ac:dyDescent="0.35">
      <c r="A5225" t="s">
        <v>2816</v>
      </c>
      <c r="B5225" s="361">
        <v>140.72999999999999</v>
      </c>
    </row>
    <row r="5226" spans="1:2" x14ac:dyDescent="0.35">
      <c r="A5226" t="s">
        <v>891</v>
      </c>
      <c r="B5226" s="361">
        <v>134.85</v>
      </c>
    </row>
    <row r="5227" spans="1:2" x14ac:dyDescent="0.35">
      <c r="A5227" t="s">
        <v>908</v>
      </c>
      <c r="B5227" s="361">
        <v>125.1</v>
      </c>
    </row>
    <row r="5228" spans="1:2" x14ac:dyDescent="0.35">
      <c r="A5228" t="s">
        <v>902</v>
      </c>
      <c r="B5228" s="361">
        <v>136</v>
      </c>
    </row>
    <row r="5229" spans="1:2" x14ac:dyDescent="0.35">
      <c r="A5229" t="s">
        <v>902</v>
      </c>
      <c r="B5229" s="361">
        <v>136.01</v>
      </c>
    </row>
    <row r="5230" spans="1:2" x14ac:dyDescent="0.35">
      <c r="A5230" t="s">
        <v>3256</v>
      </c>
      <c r="B5230" s="361">
        <v>134.1</v>
      </c>
    </row>
    <row r="5231" spans="1:2" x14ac:dyDescent="0.35">
      <c r="A5231" t="s">
        <v>2817</v>
      </c>
      <c r="B5231" s="361">
        <v>135.58000000000001</v>
      </c>
    </row>
    <row r="5232" spans="1:2" x14ac:dyDescent="0.35">
      <c r="A5232" t="s">
        <v>2817</v>
      </c>
      <c r="B5232" s="361">
        <v>135.58000000000001</v>
      </c>
    </row>
    <row r="5233" spans="1:2" x14ac:dyDescent="0.35">
      <c r="A5233" t="s">
        <v>2817</v>
      </c>
      <c r="B5233" s="361">
        <v>135.58000000000001</v>
      </c>
    </row>
    <row r="5234" spans="1:2" x14ac:dyDescent="0.35">
      <c r="A5234" t="s">
        <v>2817</v>
      </c>
      <c r="B5234" s="361">
        <v>135.58000000000001</v>
      </c>
    </row>
    <row r="5235" spans="1:2" x14ac:dyDescent="0.35">
      <c r="A5235" t="s">
        <v>884</v>
      </c>
      <c r="B5235" s="361">
        <v>141.74</v>
      </c>
    </row>
    <row r="5236" spans="1:2" x14ac:dyDescent="0.35">
      <c r="A5236" t="s">
        <v>3257</v>
      </c>
      <c r="B5236" s="361">
        <v>0</v>
      </c>
    </row>
    <row r="5237" spans="1:2" x14ac:dyDescent="0.35">
      <c r="A5237" t="s">
        <v>2472</v>
      </c>
      <c r="B5237" s="361">
        <v>177.13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D3943-2904-471C-AD23-CFAC6712BAEA}">
  <sheetPr filterMode="1"/>
  <dimension ref="A1:U1159"/>
  <sheetViews>
    <sheetView workbookViewId="0">
      <selection activeCell="B1099" sqref="B1099"/>
    </sheetView>
  </sheetViews>
  <sheetFormatPr defaultRowHeight="14.5" x14ac:dyDescent="0.35"/>
  <cols>
    <col min="1" max="1" width="29.1796875" bestFit="1" customWidth="1"/>
    <col min="2" max="2" width="15.453125" bestFit="1" customWidth="1"/>
    <col min="3" max="3" width="8.7265625" bestFit="1" customWidth="1"/>
    <col min="20" max="20" width="13.1796875" bestFit="1" customWidth="1"/>
    <col min="21" max="21" width="16.26953125" bestFit="1" customWidth="1"/>
  </cols>
  <sheetData>
    <row r="1" spans="1:9" x14ac:dyDescent="0.35">
      <c r="A1" s="352" t="s">
        <v>2740</v>
      </c>
      <c r="B1" s="352" t="s">
        <v>2741</v>
      </c>
      <c r="C1" s="352" t="s">
        <v>2742</v>
      </c>
      <c r="I1" s="11" t="s">
        <v>2862</v>
      </c>
    </row>
    <row r="2" spans="1:9" hidden="1" x14ac:dyDescent="0.35">
      <c r="A2" s="353" t="s">
        <v>2743</v>
      </c>
      <c r="B2" s="361">
        <v>288.13</v>
      </c>
      <c r="C2" s="354">
        <v>54744.7</v>
      </c>
      <c r="I2" s="11" t="s">
        <v>2863</v>
      </c>
    </row>
    <row r="3" spans="1:9" hidden="1" x14ac:dyDescent="0.35">
      <c r="A3" s="353" t="s">
        <v>2262</v>
      </c>
      <c r="B3" s="361">
        <v>122.57</v>
      </c>
      <c r="C3" s="354">
        <v>1470.84</v>
      </c>
      <c r="I3" s="11">
        <v>30850994</v>
      </c>
    </row>
    <row r="4" spans="1:9" hidden="1" x14ac:dyDescent="0.35">
      <c r="A4" s="353" t="s">
        <v>1918</v>
      </c>
      <c r="B4" s="361">
        <v>106.77</v>
      </c>
      <c r="C4" s="354">
        <v>213.54</v>
      </c>
      <c r="I4" s="11">
        <v>30850973</v>
      </c>
    </row>
    <row r="5" spans="1:9" hidden="1" x14ac:dyDescent="0.35">
      <c r="A5" s="353" t="s">
        <v>2263</v>
      </c>
      <c r="B5" s="361">
        <v>103.72</v>
      </c>
      <c r="C5" s="354">
        <v>207.44</v>
      </c>
      <c r="I5" s="11">
        <v>30851228</v>
      </c>
    </row>
    <row r="6" spans="1:9" hidden="1" x14ac:dyDescent="0.35">
      <c r="A6" s="353" t="s">
        <v>2744</v>
      </c>
      <c r="B6" s="361">
        <v>104.17</v>
      </c>
      <c r="C6" s="354">
        <v>208.34</v>
      </c>
      <c r="I6" s="11">
        <v>30851229</v>
      </c>
    </row>
    <row r="7" spans="1:9" hidden="1" x14ac:dyDescent="0.35">
      <c r="A7" s="353" t="s">
        <v>2266</v>
      </c>
      <c r="B7" s="361">
        <v>104.27</v>
      </c>
      <c r="C7" s="354">
        <v>417.08</v>
      </c>
      <c r="I7" s="11">
        <v>30851388</v>
      </c>
    </row>
    <row r="8" spans="1:9" hidden="1" x14ac:dyDescent="0.35">
      <c r="A8" s="353" t="s">
        <v>2267</v>
      </c>
      <c r="B8" s="361">
        <v>101.7</v>
      </c>
      <c r="C8" s="354">
        <v>1627.2</v>
      </c>
      <c r="I8" s="11">
        <v>30851246</v>
      </c>
    </row>
    <row r="9" spans="1:9" hidden="1" x14ac:dyDescent="0.35">
      <c r="A9" s="353" t="s">
        <v>2641</v>
      </c>
      <c r="B9" s="361">
        <v>117.98</v>
      </c>
      <c r="C9" s="354">
        <v>471.92</v>
      </c>
      <c r="I9" s="11">
        <v>30851025</v>
      </c>
    </row>
    <row r="10" spans="1:9" hidden="1" x14ac:dyDescent="0.35">
      <c r="A10" s="353" t="s">
        <v>2268</v>
      </c>
      <c r="B10" s="361">
        <v>83.57</v>
      </c>
      <c r="C10" s="354">
        <v>83.57</v>
      </c>
      <c r="I10" s="11">
        <v>30851248</v>
      </c>
    </row>
    <row r="11" spans="1:9" hidden="1" x14ac:dyDescent="0.35">
      <c r="A11" s="353" t="s">
        <v>2269</v>
      </c>
      <c r="B11" s="361">
        <v>105</v>
      </c>
      <c r="C11" s="354">
        <v>525</v>
      </c>
      <c r="I11" s="11">
        <v>30851024</v>
      </c>
    </row>
    <row r="12" spans="1:9" hidden="1" x14ac:dyDescent="0.35">
      <c r="A12" s="353" t="s">
        <v>2645</v>
      </c>
      <c r="B12" s="361">
        <v>92.0595</v>
      </c>
      <c r="C12" s="354">
        <v>184.119</v>
      </c>
      <c r="I12" s="11">
        <v>30851237</v>
      </c>
    </row>
    <row r="13" spans="1:9" hidden="1" x14ac:dyDescent="0.35">
      <c r="A13" s="353" t="s">
        <v>2625</v>
      </c>
      <c r="B13" s="361">
        <v>93.71</v>
      </c>
      <c r="C13" s="354">
        <v>281.13</v>
      </c>
      <c r="I13" s="11">
        <v>30851238</v>
      </c>
    </row>
    <row r="14" spans="1:9" hidden="1" x14ac:dyDescent="0.35">
      <c r="A14" s="353" t="s">
        <v>2270</v>
      </c>
      <c r="B14" s="361">
        <v>101.7</v>
      </c>
      <c r="C14" s="354">
        <v>305.10000000000002</v>
      </c>
      <c r="I14" s="11">
        <v>30851343</v>
      </c>
    </row>
    <row r="15" spans="1:9" hidden="1" x14ac:dyDescent="0.35">
      <c r="A15" s="353" t="s">
        <v>1892</v>
      </c>
      <c r="B15" s="361">
        <v>79.349999999999994</v>
      </c>
      <c r="C15" s="354">
        <v>79.349999999999994</v>
      </c>
      <c r="I15" s="11">
        <v>30851036</v>
      </c>
    </row>
    <row r="16" spans="1:9" hidden="1" x14ac:dyDescent="0.35">
      <c r="A16" s="353" t="s">
        <v>2477</v>
      </c>
      <c r="B16" s="361">
        <v>131.38</v>
      </c>
      <c r="C16" s="354">
        <v>131.38</v>
      </c>
      <c r="I16" s="11">
        <v>30851345</v>
      </c>
    </row>
    <row r="17" spans="1:9" hidden="1" x14ac:dyDescent="0.35">
      <c r="A17" s="353" t="s">
        <v>2745</v>
      </c>
      <c r="B17" s="361">
        <v>120.8724</v>
      </c>
      <c r="C17" s="354">
        <v>483.4896</v>
      </c>
      <c r="I17" s="11">
        <v>30851257</v>
      </c>
    </row>
    <row r="18" spans="1:9" hidden="1" x14ac:dyDescent="0.35">
      <c r="A18" s="353" t="s">
        <v>2271</v>
      </c>
      <c r="B18" s="361">
        <v>106</v>
      </c>
      <c r="C18" s="354">
        <v>24804</v>
      </c>
      <c r="I18" s="11">
        <v>30851269</v>
      </c>
    </row>
    <row r="19" spans="1:9" hidden="1" x14ac:dyDescent="0.35">
      <c r="A19" s="353" t="s">
        <v>1922</v>
      </c>
      <c r="B19" s="361">
        <v>103.72</v>
      </c>
      <c r="C19" s="354">
        <v>414.88</v>
      </c>
      <c r="I19" s="11">
        <v>30851350</v>
      </c>
    </row>
    <row r="20" spans="1:9" hidden="1" x14ac:dyDescent="0.35">
      <c r="A20" s="353" t="s">
        <v>2272</v>
      </c>
      <c r="B20" s="361">
        <v>105</v>
      </c>
      <c r="C20" s="354">
        <v>210</v>
      </c>
      <c r="I20" s="11">
        <v>30851349</v>
      </c>
    </row>
    <row r="21" spans="1:9" hidden="1" x14ac:dyDescent="0.35">
      <c r="A21" s="353" t="s">
        <v>2478</v>
      </c>
      <c r="B21" s="361">
        <v>138.03</v>
      </c>
      <c r="C21" s="354">
        <v>276.06</v>
      </c>
      <c r="I21" s="11">
        <v>30851355</v>
      </c>
    </row>
    <row r="22" spans="1:9" hidden="1" x14ac:dyDescent="0.35">
      <c r="A22" s="353" t="s">
        <v>2746</v>
      </c>
      <c r="B22" s="361">
        <v>137.71</v>
      </c>
      <c r="C22" s="354">
        <v>1652.52</v>
      </c>
    </row>
    <row r="23" spans="1:9" hidden="1" x14ac:dyDescent="0.35">
      <c r="A23" s="353" t="s">
        <v>2274</v>
      </c>
      <c r="B23" s="361">
        <v>81.38</v>
      </c>
      <c r="C23" s="354">
        <v>2441.3999999999996</v>
      </c>
    </row>
    <row r="24" spans="1:9" hidden="1" x14ac:dyDescent="0.35">
      <c r="A24" s="353" t="s">
        <v>2747</v>
      </c>
      <c r="B24" s="361">
        <v>94.55</v>
      </c>
      <c r="C24" s="354">
        <v>378.2</v>
      </c>
    </row>
    <row r="25" spans="1:9" hidden="1" x14ac:dyDescent="0.35">
      <c r="A25" s="353" t="s">
        <v>2275</v>
      </c>
      <c r="B25" s="361">
        <v>83.31</v>
      </c>
      <c r="C25" s="354">
        <v>166.62</v>
      </c>
    </row>
    <row r="26" spans="1:9" hidden="1" x14ac:dyDescent="0.35">
      <c r="A26" s="353" t="s">
        <v>2479</v>
      </c>
      <c r="B26" s="361">
        <v>111.04</v>
      </c>
      <c r="C26" s="354">
        <v>1443.52</v>
      </c>
    </row>
    <row r="27" spans="1:9" hidden="1" x14ac:dyDescent="0.35">
      <c r="A27" s="353" t="s">
        <v>2479</v>
      </c>
      <c r="B27" s="361">
        <v>111.04</v>
      </c>
      <c r="C27" s="354">
        <v>111.04</v>
      </c>
    </row>
    <row r="28" spans="1:9" hidden="1" x14ac:dyDescent="0.35">
      <c r="A28" s="353" t="s">
        <v>2748</v>
      </c>
      <c r="B28" s="361">
        <v>115.2653</v>
      </c>
      <c r="C28" s="354">
        <v>115.2653</v>
      </c>
    </row>
    <row r="29" spans="1:9" hidden="1" x14ac:dyDescent="0.35">
      <c r="A29" s="353" t="s">
        <v>1893</v>
      </c>
      <c r="B29" s="361">
        <v>101.97</v>
      </c>
      <c r="C29" s="354">
        <v>101.97</v>
      </c>
    </row>
    <row r="30" spans="1:9" hidden="1" x14ac:dyDescent="0.35">
      <c r="A30" s="353" t="s">
        <v>2646</v>
      </c>
      <c r="B30" s="361">
        <v>88.660300000000007</v>
      </c>
      <c r="C30" s="354">
        <v>177.32060000000001</v>
      </c>
    </row>
    <row r="31" spans="1:9" hidden="1" x14ac:dyDescent="0.35">
      <c r="A31" s="353" t="s">
        <v>2733</v>
      </c>
      <c r="B31" s="361">
        <v>121.22</v>
      </c>
      <c r="C31" s="354">
        <v>3636.6</v>
      </c>
    </row>
    <row r="32" spans="1:9" hidden="1" x14ac:dyDescent="0.35">
      <c r="A32" s="353" t="s">
        <v>2480</v>
      </c>
      <c r="B32" s="361">
        <v>79.760000000000005</v>
      </c>
      <c r="C32" s="354">
        <v>478.56000000000006</v>
      </c>
    </row>
    <row r="33" spans="1:3" hidden="1" x14ac:dyDescent="0.35">
      <c r="A33" s="353" t="s">
        <v>1669</v>
      </c>
      <c r="B33" s="361">
        <v>101.82</v>
      </c>
      <c r="C33" s="354">
        <v>407.28</v>
      </c>
    </row>
    <row r="34" spans="1:3" hidden="1" x14ac:dyDescent="0.35">
      <c r="A34" s="353" t="s">
        <v>1669</v>
      </c>
      <c r="B34" s="361">
        <v>101.82</v>
      </c>
      <c r="C34" s="354">
        <v>916.37999999999988</v>
      </c>
    </row>
    <row r="35" spans="1:3" hidden="1" x14ac:dyDescent="0.35">
      <c r="A35" s="353" t="s">
        <v>1669</v>
      </c>
      <c r="B35" s="361">
        <v>101.82</v>
      </c>
      <c r="C35" s="354">
        <v>407.28</v>
      </c>
    </row>
    <row r="36" spans="1:3" hidden="1" x14ac:dyDescent="0.35">
      <c r="A36" s="353" t="s">
        <v>1669</v>
      </c>
      <c r="B36" s="361">
        <v>101.82</v>
      </c>
      <c r="C36" s="354">
        <v>101.82</v>
      </c>
    </row>
    <row r="37" spans="1:3" hidden="1" x14ac:dyDescent="0.35">
      <c r="A37" s="353" t="s">
        <v>1669</v>
      </c>
      <c r="B37" s="361">
        <v>101.82</v>
      </c>
      <c r="C37" s="354">
        <v>101.82</v>
      </c>
    </row>
    <row r="38" spans="1:3" hidden="1" x14ac:dyDescent="0.35">
      <c r="A38" s="353" t="s">
        <v>1669</v>
      </c>
      <c r="B38" s="361">
        <v>101.82</v>
      </c>
      <c r="C38" s="354">
        <v>407.28</v>
      </c>
    </row>
    <row r="39" spans="1:3" hidden="1" x14ac:dyDescent="0.35">
      <c r="A39" s="353" t="s">
        <v>2481</v>
      </c>
      <c r="B39" s="361">
        <v>79.760000000000005</v>
      </c>
      <c r="C39" s="354">
        <v>11006.880000000001</v>
      </c>
    </row>
    <row r="40" spans="1:3" hidden="1" x14ac:dyDescent="0.35">
      <c r="A40" s="353" t="s">
        <v>1911</v>
      </c>
      <c r="B40" s="361">
        <v>105.47</v>
      </c>
      <c r="C40" s="354">
        <v>105.47</v>
      </c>
    </row>
    <row r="41" spans="1:3" hidden="1" x14ac:dyDescent="0.35">
      <c r="A41" s="353" t="s">
        <v>1884</v>
      </c>
      <c r="B41" s="361">
        <v>105.47</v>
      </c>
      <c r="C41" s="354">
        <v>210.94</v>
      </c>
    </row>
    <row r="42" spans="1:3" hidden="1" x14ac:dyDescent="0.35">
      <c r="A42" s="353" t="s">
        <v>1576</v>
      </c>
      <c r="B42" s="361">
        <v>104.03</v>
      </c>
      <c r="C42" s="354">
        <v>104.03</v>
      </c>
    </row>
    <row r="43" spans="1:3" hidden="1" x14ac:dyDescent="0.35">
      <c r="A43" s="353" t="s">
        <v>2482</v>
      </c>
      <c r="B43" s="361">
        <v>83.13</v>
      </c>
      <c r="C43" s="354">
        <v>4489.0199999999995</v>
      </c>
    </row>
    <row r="44" spans="1:3" hidden="1" x14ac:dyDescent="0.35">
      <c r="A44" s="353" t="s">
        <v>2482</v>
      </c>
      <c r="B44" s="361">
        <v>83.13</v>
      </c>
      <c r="C44" s="354">
        <v>332.52</v>
      </c>
    </row>
    <row r="45" spans="1:3" hidden="1" x14ac:dyDescent="0.35">
      <c r="A45" s="353" t="s">
        <v>2749</v>
      </c>
      <c r="B45" s="361">
        <v>109.7158</v>
      </c>
      <c r="C45" s="354">
        <v>2194.3159999999998</v>
      </c>
    </row>
    <row r="46" spans="1:3" hidden="1" x14ac:dyDescent="0.35">
      <c r="A46" s="353" t="s">
        <v>2626</v>
      </c>
      <c r="B46" s="361">
        <v>82.61</v>
      </c>
      <c r="C46" s="354">
        <v>413.05</v>
      </c>
    </row>
    <row r="47" spans="1:3" hidden="1" x14ac:dyDescent="0.35">
      <c r="A47" s="353" t="s">
        <v>2277</v>
      </c>
      <c r="B47" s="361">
        <v>99.52</v>
      </c>
      <c r="C47" s="354">
        <v>5971.2</v>
      </c>
    </row>
    <row r="48" spans="1:3" hidden="1" x14ac:dyDescent="0.35">
      <c r="A48" s="353" t="s">
        <v>2750</v>
      </c>
      <c r="B48" s="361">
        <v>97.895300000000006</v>
      </c>
      <c r="C48" s="354">
        <v>195.79060000000001</v>
      </c>
    </row>
    <row r="49" spans="1:3" hidden="1" x14ac:dyDescent="0.35">
      <c r="A49" s="353" t="s">
        <v>1919</v>
      </c>
      <c r="B49" s="361">
        <v>76.44</v>
      </c>
      <c r="C49" s="354">
        <v>76.44</v>
      </c>
    </row>
    <row r="50" spans="1:3" hidden="1" x14ac:dyDescent="0.35">
      <c r="A50" s="353" t="s">
        <v>2038</v>
      </c>
      <c r="B50" s="361">
        <v>75.599999999999994</v>
      </c>
      <c r="C50" s="354">
        <v>75.599999999999994</v>
      </c>
    </row>
    <row r="51" spans="1:3" hidden="1" x14ac:dyDescent="0.35">
      <c r="A51" s="353" t="s">
        <v>1895</v>
      </c>
      <c r="B51" s="361">
        <v>97.94</v>
      </c>
      <c r="C51" s="354">
        <v>97.94</v>
      </c>
    </row>
    <row r="52" spans="1:3" hidden="1" x14ac:dyDescent="0.35">
      <c r="A52" s="353" t="s">
        <v>2278</v>
      </c>
      <c r="B52" s="361">
        <v>97.47</v>
      </c>
      <c r="C52" s="354">
        <v>194.94</v>
      </c>
    </row>
    <row r="53" spans="1:3" hidden="1" x14ac:dyDescent="0.35">
      <c r="A53" s="353" t="s">
        <v>2035</v>
      </c>
      <c r="B53" s="361">
        <v>98.62</v>
      </c>
      <c r="C53" s="354">
        <v>197.24</v>
      </c>
    </row>
    <row r="54" spans="1:3" hidden="1" x14ac:dyDescent="0.35">
      <c r="A54" s="353" t="s">
        <v>2279</v>
      </c>
      <c r="B54" s="361">
        <v>77.040000000000006</v>
      </c>
      <c r="C54" s="354">
        <v>77.040000000000006</v>
      </c>
    </row>
    <row r="55" spans="1:3" hidden="1" x14ac:dyDescent="0.35">
      <c r="A55" s="353" t="s">
        <v>2280</v>
      </c>
      <c r="B55" s="361">
        <v>98.64</v>
      </c>
      <c r="C55" s="354">
        <v>394.56</v>
      </c>
    </row>
    <row r="56" spans="1:3" hidden="1" x14ac:dyDescent="0.35">
      <c r="A56" s="353" t="s">
        <v>2281</v>
      </c>
      <c r="B56" s="361">
        <v>98.64</v>
      </c>
      <c r="C56" s="354">
        <v>394.56</v>
      </c>
    </row>
    <row r="57" spans="1:3" hidden="1" x14ac:dyDescent="0.35">
      <c r="A57" s="353" t="s">
        <v>2281</v>
      </c>
      <c r="B57" s="361">
        <v>98.64</v>
      </c>
      <c r="C57" s="354">
        <v>2367.36</v>
      </c>
    </row>
    <row r="58" spans="1:3" hidden="1" x14ac:dyDescent="0.35">
      <c r="A58" s="353" t="s">
        <v>1886</v>
      </c>
      <c r="B58" s="361">
        <v>105.47</v>
      </c>
      <c r="C58" s="354">
        <v>105.47</v>
      </c>
    </row>
    <row r="59" spans="1:3" hidden="1" x14ac:dyDescent="0.35">
      <c r="A59" s="353" t="s">
        <v>1896</v>
      </c>
      <c r="B59" s="361">
        <v>104.03</v>
      </c>
      <c r="C59" s="354">
        <v>520.15</v>
      </c>
    </row>
    <row r="60" spans="1:3" hidden="1" x14ac:dyDescent="0.35">
      <c r="A60" s="353" t="s">
        <v>2282</v>
      </c>
      <c r="B60" s="361">
        <v>104.03</v>
      </c>
      <c r="C60" s="354">
        <v>416.12</v>
      </c>
    </row>
    <row r="61" spans="1:3" hidden="1" x14ac:dyDescent="0.35">
      <c r="A61" s="353" t="s">
        <v>2031</v>
      </c>
      <c r="B61" s="361">
        <v>83.55</v>
      </c>
      <c r="C61" s="354">
        <v>83.55</v>
      </c>
    </row>
    <row r="62" spans="1:3" hidden="1" x14ac:dyDescent="0.35">
      <c r="A62" s="353" t="s">
        <v>2284</v>
      </c>
      <c r="B62" s="361">
        <v>122.95</v>
      </c>
      <c r="C62" s="354">
        <v>491.8</v>
      </c>
    </row>
    <row r="63" spans="1:3" hidden="1" x14ac:dyDescent="0.35">
      <c r="A63" s="353" t="s">
        <v>2285</v>
      </c>
      <c r="B63" s="361">
        <v>100.35</v>
      </c>
      <c r="C63" s="354">
        <v>1304.55</v>
      </c>
    </row>
    <row r="64" spans="1:3" hidden="1" x14ac:dyDescent="0.35">
      <c r="A64" s="353" t="s">
        <v>1912</v>
      </c>
      <c r="B64" s="361">
        <v>99.87</v>
      </c>
      <c r="C64" s="354">
        <v>99.87</v>
      </c>
    </row>
    <row r="65" spans="1:3" hidden="1" x14ac:dyDescent="0.35">
      <c r="A65" s="353" t="s">
        <v>2286</v>
      </c>
      <c r="B65" s="361">
        <v>105.47</v>
      </c>
      <c r="C65" s="354">
        <v>9386.83</v>
      </c>
    </row>
    <row r="66" spans="1:3" hidden="1" x14ac:dyDescent="0.35">
      <c r="A66" s="353" t="s">
        <v>2751</v>
      </c>
      <c r="B66" s="361">
        <v>103.38</v>
      </c>
      <c r="C66" s="354">
        <v>206.76</v>
      </c>
    </row>
    <row r="67" spans="1:3" hidden="1" x14ac:dyDescent="0.35">
      <c r="A67" s="353" t="s">
        <v>2751</v>
      </c>
      <c r="B67" s="361">
        <v>103.38</v>
      </c>
      <c r="C67" s="354">
        <v>103.38</v>
      </c>
    </row>
    <row r="68" spans="1:3" hidden="1" x14ac:dyDescent="0.35">
      <c r="A68" s="353" t="s">
        <v>2751</v>
      </c>
      <c r="B68" s="361">
        <v>103.38</v>
      </c>
      <c r="C68" s="354">
        <v>206.76</v>
      </c>
    </row>
    <row r="69" spans="1:3" hidden="1" x14ac:dyDescent="0.35">
      <c r="A69" s="353" t="s">
        <v>2751</v>
      </c>
      <c r="B69" s="361">
        <v>103.38</v>
      </c>
      <c r="C69" s="354">
        <v>413.52</v>
      </c>
    </row>
    <row r="70" spans="1:3" hidden="1" x14ac:dyDescent="0.35">
      <c r="A70" s="353" t="s">
        <v>1917</v>
      </c>
      <c r="B70" s="361">
        <v>78.010000000000005</v>
      </c>
      <c r="C70" s="354">
        <v>234.03000000000003</v>
      </c>
    </row>
    <row r="71" spans="1:3" hidden="1" x14ac:dyDescent="0.35">
      <c r="A71" s="353" t="s">
        <v>2483</v>
      </c>
      <c r="B71" s="361">
        <v>73.52</v>
      </c>
      <c r="C71" s="354">
        <v>147.04</v>
      </c>
    </row>
    <row r="72" spans="1:3" hidden="1" x14ac:dyDescent="0.35">
      <c r="A72" s="353" t="s">
        <v>2287</v>
      </c>
      <c r="B72" s="361">
        <v>73.52</v>
      </c>
      <c r="C72" s="354">
        <v>73.52</v>
      </c>
    </row>
    <row r="73" spans="1:3" hidden="1" x14ac:dyDescent="0.35">
      <c r="A73" s="353" t="s">
        <v>2287</v>
      </c>
      <c r="B73" s="361">
        <v>73.52</v>
      </c>
      <c r="C73" s="354">
        <v>73.52</v>
      </c>
    </row>
    <row r="74" spans="1:3" hidden="1" x14ac:dyDescent="0.35">
      <c r="A74" s="353" t="s">
        <v>2484</v>
      </c>
      <c r="B74" s="361">
        <v>74.680000000000007</v>
      </c>
      <c r="C74" s="354">
        <v>3584.6400000000003</v>
      </c>
    </row>
    <row r="75" spans="1:3" hidden="1" x14ac:dyDescent="0.35">
      <c r="A75" s="353" t="s">
        <v>2288</v>
      </c>
      <c r="B75" s="361">
        <v>103.34</v>
      </c>
      <c r="C75" s="354">
        <v>2273.48</v>
      </c>
    </row>
    <row r="76" spans="1:3" hidden="1" x14ac:dyDescent="0.35">
      <c r="A76" s="353" t="s">
        <v>2752</v>
      </c>
      <c r="B76" s="361">
        <v>112.29</v>
      </c>
      <c r="C76" s="354">
        <v>112.29</v>
      </c>
    </row>
    <row r="77" spans="1:3" hidden="1" x14ac:dyDescent="0.35">
      <c r="A77" s="353" t="s">
        <v>2753</v>
      </c>
      <c r="B77" s="361">
        <v>106.21</v>
      </c>
      <c r="C77" s="354">
        <v>106.21</v>
      </c>
    </row>
    <row r="78" spans="1:3" hidden="1" x14ac:dyDescent="0.35">
      <c r="A78" s="353" t="s">
        <v>1876</v>
      </c>
      <c r="B78" s="361">
        <v>75.599999999999994</v>
      </c>
      <c r="C78" s="354">
        <v>75.599999999999994</v>
      </c>
    </row>
    <row r="79" spans="1:3" hidden="1" x14ac:dyDescent="0.35">
      <c r="A79" s="353" t="s">
        <v>2485</v>
      </c>
      <c r="B79" s="361">
        <v>98.64</v>
      </c>
      <c r="C79" s="354">
        <v>1972.8</v>
      </c>
    </row>
    <row r="80" spans="1:3" hidden="1" x14ac:dyDescent="0.35">
      <c r="A80" s="353" t="s">
        <v>2486</v>
      </c>
      <c r="B80" s="361">
        <v>98.64</v>
      </c>
      <c r="C80" s="354">
        <v>295.92</v>
      </c>
    </row>
    <row r="81" spans="1:3" hidden="1" x14ac:dyDescent="0.35">
      <c r="A81" s="353" t="s">
        <v>1901</v>
      </c>
      <c r="B81" s="361">
        <v>105.47</v>
      </c>
      <c r="C81" s="354">
        <v>210.94</v>
      </c>
    </row>
    <row r="82" spans="1:3" hidden="1" x14ac:dyDescent="0.35">
      <c r="A82" s="353" t="s">
        <v>2291</v>
      </c>
      <c r="B82" s="361">
        <v>81.69</v>
      </c>
      <c r="C82" s="354">
        <v>980.28</v>
      </c>
    </row>
    <row r="83" spans="1:3" hidden="1" x14ac:dyDescent="0.35">
      <c r="A83" s="353" t="s">
        <v>2292</v>
      </c>
      <c r="B83" s="361">
        <v>104.03</v>
      </c>
      <c r="C83" s="354">
        <v>1352.39</v>
      </c>
    </row>
    <row r="84" spans="1:3" hidden="1" x14ac:dyDescent="0.35">
      <c r="A84" s="353" t="s">
        <v>2292</v>
      </c>
      <c r="B84" s="361">
        <v>104.03</v>
      </c>
      <c r="C84" s="354">
        <v>936.27</v>
      </c>
    </row>
    <row r="85" spans="1:3" hidden="1" x14ac:dyDescent="0.35">
      <c r="A85" s="353" t="s">
        <v>2292</v>
      </c>
      <c r="B85" s="361">
        <v>104.03</v>
      </c>
      <c r="C85" s="354">
        <v>104.03</v>
      </c>
    </row>
    <row r="86" spans="1:3" hidden="1" x14ac:dyDescent="0.35">
      <c r="A86" s="353" t="s">
        <v>2292</v>
      </c>
      <c r="B86" s="361">
        <v>104.03</v>
      </c>
      <c r="C86" s="354">
        <v>416.12</v>
      </c>
    </row>
    <row r="87" spans="1:3" hidden="1" x14ac:dyDescent="0.35">
      <c r="A87" s="353" t="s">
        <v>2292</v>
      </c>
      <c r="B87" s="361">
        <v>104.03</v>
      </c>
      <c r="C87" s="354">
        <v>312.09000000000003</v>
      </c>
    </row>
    <row r="88" spans="1:3" hidden="1" x14ac:dyDescent="0.35">
      <c r="A88" s="353" t="s">
        <v>1906</v>
      </c>
      <c r="B88" s="361">
        <v>105.47</v>
      </c>
      <c r="C88" s="354">
        <v>527.35</v>
      </c>
    </row>
    <row r="89" spans="1:3" hidden="1" x14ac:dyDescent="0.35">
      <c r="A89" s="353" t="s">
        <v>2294</v>
      </c>
      <c r="B89" s="361">
        <v>81.69</v>
      </c>
      <c r="C89" s="354">
        <v>81.69</v>
      </c>
    </row>
    <row r="90" spans="1:3" hidden="1" x14ac:dyDescent="0.35">
      <c r="A90" s="353" t="s">
        <v>2295</v>
      </c>
      <c r="B90" s="361">
        <v>83.38</v>
      </c>
      <c r="C90" s="354">
        <v>250.14</v>
      </c>
    </row>
    <row r="91" spans="1:3" hidden="1" x14ac:dyDescent="0.35">
      <c r="A91" s="353" t="s">
        <v>2034</v>
      </c>
      <c r="B91" s="361">
        <v>106.18</v>
      </c>
      <c r="C91" s="354">
        <v>106.18</v>
      </c>
    </row>
    <row r="92" spans="1:3" hidden="1" x14ac:dyDescent="0.35">
      <c r="A92" s="353" t="s">
        <v>1902</v>
      </c>
      <c r="B92" s="361">
        <v>98.64</v>
      </c>
      <c r="C92" s="354">
        <v>197.28</v>
      </c>
    </row>
    <row r="93" spans="1:3" hidden="1" x14ac:dyDescent="0.35">
      <c r="A93" s="353" t="s">
        <v>2296</v>
      </c>
      <c r="B93" s="361">
        <v>73.52</v>
      </c>
      <c r="C93" s="354">
        <v>220.56</v>
      </c>
    </row>
    <row r="94" spans="1:3" hidden="1" x14ac:dyDescent="0.35">
      <c r="A94" s="353" t="s">
        <v>2487</v>
      </c>
      <c r="B94" s="361">
        <v>128.21</v>
      </c>
      <c r="C94" s="354">
        <v>128.21</v>
      </c>
    </row>
    <row r="95" spans="1:3" hidden="1" x14ac:dyDescent="0.35">
      <c r="A95" s="353" t="s">
        <v>1916</v>
      </c>
      <c r="B95" s="361">
        <v>105.47</v>
      </c>
      <c r="C95" s="354">
        <v>527.35</v>
      </c>
    </row>
    <row r="96" spans="1:3" hidden="1" x14ac:dyDescent="0.35">
      <c r="A96" s="353" t="s">
        <v>2754</v>
      </c>
      <c r="B96" s="361">
        <v>85.874099999999999</v>
      </c>
      <c r="C96" s="354">
        <v>171.7482</v>
      </c>
    </row>
    <row r="97" spans="1:3" hidden="1" x14ac:dyDescent="0.35">
      <c r="A97" s="353" t="s">
        <v>2755</v>
      </c>
      <c r="B97" s="361">
        <v>84.534400000000005</v>
      </c>
      <c r="C97" s="354">
        <v>84.534400000000005</v>
      </c>
    </row>
    <row r="98" spans="1:3" hidden="1" x14ac:dyDescent="0.35">
      <c r="A98" s="353" t="s">
        <v>2297</v>
      </c>
      <c r="B98" s="361">
        <v>100.35</v>
      </c>
      <c r="C98" s="354">
        <v>1404.8999999999999</v>
      </c>
    </row>
    <row r="99" spans="1:3" hidden="1" x14ac:dyDescent="0.35">
      <c r="A99" s="353" t="s">
        <v>1909</v>
      </c>
      <c r="B99" s="361">
        <v>104.29</v>
      </c>
      <c r="C99" s="354">
        <v>208.58</v>
      </c>
    </row>
    <row r="100" spans="1:3" hidden="1" x14ac:dyDescent="0.35">
      <c r="A100" s="353" t="s">
        <v>2298</v>
      </c>
      <c r="B100" s="361">
        <v>100.35</v>
      </c>
      <c r="C100" s="354">
        <v>2007</v>
      </c>
    </row>
    <row r="101" spans="1:3" hidden="1" x14ac:dyDescent="0.35">
      <c r="A101" s="353" t="s">
        <v>2756</v>
      </c>
      <c r="B101" s="361">
        <v>103.19289999999999</v>
      </c>
      <c r="C101" s="354">
        <v>515.96449999999993</v>
      </c>
    </row>
    <row r="102" spans="1:3" hidden="1" x14ac:dyDescent="0.35">
      <c r="A102" s="353" t="s">
        <v>2757</v>
      </c>
      <c r="B102" s="361">
        <v>110.08799999999999</v>
      </c>
      <c r="C102" s="354">
        <v>1651.32</v>
      </c>
    </row>
    <row r="103" spans="1:3" hidden="1" x14ac:dyDescent="0.35">
      <c r="A103" s="353" t="s">
        <v>2627</v>
      </c>
      <c r="B103" s="361">
        <v>78.959999999999994</v>
      </c>
      <c r="C103" s="354">
        <v>236.88</v>
      </c>
    </row>
    <row r="104" spans="1:3" hidden="1" x14ac:dyDescent="0.35">
      <c r="A104" s="353" t="s">
        <v>2735</v>
      </c>
      <c r="B104" s="361">
        <v>109.63</v>
      </c>
      <c r="C104" s="354">
        <v>548.15</v>
      </c>
    </row>
    <row r="105" spans="1:3" hidden="1" x14ac:dyDescent="0.35">
      <c r="A105" s="353" t="s">
        <v>2758</v>
      </c>
      <c r="B105" s="361">
        <v>82.639700000000005</v>
      </c>
      <c r="C105" s="354">
        <v>330.55880000000002</v>
      </c>
    </row>
    <row r="106" spans="1:3" hidden="1" x14ac:dyDescent="0.35">
      <c r="A106" s="353" t="s">
        <v>2736</v>
      </c>
      <c r="B106" s="361">
        <v>109.4</v>
      </c>
      <c r="C106" s="354">
        <v>984.6</v>
      </c>
    </row>
    <row r="107" spans="1:3" hidden="1" x14ac:dyDescent="0.35">
      <c r="A107" s="353" t="s">
        <v>2759</v>
      </c>
      <c r="B107" s="361">
        <v>107.99</v>
      </c>
      <c r="C107" s="354">
        <v>1079.8999999999999</v>
      </c>
    </row>
    <row r="108" spans="1:3" hidden="1" x14ac:dyDescent="0.35">
      <c r="A108" s="353" t="s">
        <v>2040</v>
      </c>
      <c r="B108" s="361">
        <v>75.599999999999994</v>
      </c>
      <c r="C108" s="354">
        <v>75.599999999999994</v>
      </c>
    </row>
    <row r="109" spans="1:3" hidden="1" x14ac:dyDescent="0.35">
      <c r="A109" s="353" t="s">
        <v>2040</v>
      </c>
      <c r="B109" s="361">
        <v>75.599999999999994</v>
      </c>
      <c r="C109" s="354">
        <v>529.19999999999993</v>
      </c>
    </row>
    <row r="110" spans="1:3" hidden="1" x14ac:dyDescent="0.35">
      <c r="A110" s="353" t="s">
        <v>2299</v>
      </c>
      <c r="B110" s="361">
        <v>97.92</v>
      </c>
      <c r="C110" s="354">
        <v>3231.36</v>
      </c>
    </row>
    <row r="111" spans="1:3" hidden="1" x14ac:dyDescent="0.35">
      <c r="A111" s="353" t="s">
        <v>2300</v>
      </c>
      <c r="B111" s="361">
        <v>104.03</v>
      </c>
      <c r="C111" s="354">
        <v>1456.42</v>
      </c>
    </row>
    <row r="112" spans="1:3" hidden="1" x14ac:dyDescent="0.35">
      <c r="A112" s="353" t="s">
        <v>2301</v>
      </c>
      <c r="B112" s="361">
        <v>105.47</v>
      </c>
      <c r="C112" s="354">
        <v>421.88</v>
      </c>
    </row>
    <row r="113" spans="1:3" hidden="1" x14ac:dyDescent="0.35">
      <c r="A113" s="353" t="s">
        <v>2302</v>
      </c>
      <c r="B113" s="361">
        <v>105.47</v>
      </c>
      <c r="C113" s="354">
        <v>1054.7</v>
      </c>
    </row>
    <row r="114" spans="1:3" hidden="1" x14ac:dyDescent="0.35">
      <c r="A114" s="353" t="s">
        <v>2303</v>
      </c>
      <c r="B114" s="361">
        <v>83.5</v>
      </c>
      <c r="C114" s="354">
        <v>2588.5</v>
      </c>
    </row>
    <row r="115" spans="1:3" hidden="1" x14ac:dyDescent="0.35">
      <c r="A115" s="353" t="s">
        <v>2488</v>
      </c>
      <c r="B115" s="361">
        <v>123.42</v>
      </c>
      <c r="C115" s="354">
        <v>123.42</v>
      </c>
    </row>
    <row r="116" spans="1:3" hidden="1" x14ac:dyDescent="0.35">
      <c r="A116" s="353" t="s">
        <v>2304</v>
      </c>
      <c r="B116" s="361">
        <v>105.47</v>
      </c>
      <c r="C116" s="354">
        <v>1582.05</v>
      </c>
    </row>
    <row r="117" spans="1:3" hidden="1" x14ac:dyDescent="0.35">
      <c r="A117" s="353" t="s">
        <v>2305</v>
      </c>
      <c r="B117" s="361">
        <v>98.44</v>
      </c>
      <c r="C117" s="354">
        <v>2854.7599999999998</v>
      </c>
    </row>
    <row r="118" spans="1:3" hidden="1" x14ac:dyDescent="0.35">
      <c r="A118" s="353" t="s">
        <v>2306</v>
      </c>
      <c r="B118" s="361">
        <v>97.02</v>
      </c>
      <c r="C118" s="354">
        <v>97.02</v>
      </c>
    </row>
    <row r="119" spans="1:3" hidden="1" x14ac:dyDescent="0.35">
      <c r="A119" s="353" t="s">
        <v>2307</v>
      </c>
      <c r="B119" s="361">
        <v>77.45</v>
      </c>
      <c r="C119" s="354">
        <v>697.05000000000007</v>
      </c>
    </row>
    <row r="120" spans="1:3" hidden="1" x14ac:dyDescent="0.35">
      <c r="A120" s="353" t="s">
        <v>2308</v>
      </c>
      <c r="B120" s="361">
        <v>98.64</v>
      </c>
      <c r="C120" s="354">
        <v>789.12</v>
      </c>
    </row>
    <row r="121" spans="1:3" hidden="1" x14ac:dyDescent="0.35">
      <c r="A121" s="353" t="s">
        <v>2308</v>
      </c>
      <c r="B121" s="361">
        <v>98.64</v>
      </c>
      <c r="C121" s="354">
        <v>591.84</v>
      </c>
    </row>
    <row r="122" spans="1:3" hidden="1" x14ac:dyDescent="0.35">
      <c r="A122" s="353" t="s">
        <v>2760</v>
      </c>
      <c r="B122" s="361">
        <v>84.14</v>
      </c>
      <c r="C122" s="354">
        <v>420.7</v>
      </c>
    </row>
    <row r="123" spans="1:3" hidden="1" x14ac:dyDescent="0.35">
      <c r="A123" s="353" t="s">
        <v>2309</v>
      </c>
      <c r="B123" s="361">
        <v>191.54</v>
      </c>
      <c r="C123" s="354">
        <v>4596.96</v>
      </c>
    </row>
    <row r="124" spans="1:3" hidden="1" x14ac:dyDescent="0.35">
      <c r="A124" s="353" t="s">
        <v>2489</v>
      </c>
      <c r="B124" s="361">
        <v>185.18</v>
      </c>
      <c r="C124" s="354">
        <v>1481.44</v>
      </c>
    </row>
    <row r="125" spans="1:3" hidden="1" x14ac:dyDescent="0.35">
      <c r="A125" s="353" t="s">
        <v>2310</v>
      </c>
      <c r="B125" s="361">
        <v>188.04</v>
      </c>
      <c r="C125" s="354">
        <v>376.08</v>
      </c>
    </row>
    <row r="126" spans="1:3" hidden="1" x14ac:dyDescent="0.35">
      <c r="A126" s="353" t="s">
        <v>2311</v>
      </c>
      <c r="B126" s="361">
        <v>235.43</v>
      </c>
      <c r="C126" s="354">
        <v>941.72</v>
      </c>
    </row>
    <row r="127" spans="1:3" hidden="1" x14ac:dyDescent="0.35">
      <c r="A127" s="353" t="s">
        <v>2312</v>
      </c>
      <c r="B127" s="361">
        <v>188.04</v>
      </c>
      <c r="C127" s="354">
        <v>188.04</v>
      </c>
    </row>
    <row r="128" spans="1:3" hidden="1" x14ac:dyDescent="0.35">
      <c r="A128" s="353" t="s">
        <v>2313</v>
      </c>
      <c r="B128" s="361">
        <v>188.04</v>
      </c>
      <c r="C128" s="354">
        <v>7333.5599999999995</v>
      </c>
    </row>
    <row r="129" spans="1:3" hidden="1" x14ac:dyDescent="0.35">
      <c r="A129" s="353" t="s">
        <v>2314</v>
      </c>
      <c r="B129" s="361">
        <v>198.83</v>
      </c>
      <c r="C129" s="354">
        <v>1988.3000000000002</v>
      </c>
    </row>
    <row r="130" spans="1:3" hidden="1" x14ac:dyDescent="0.35">
      <c r="A130" s="353" t="s">
        <v>1871</v>
      </c>
      <c r="B130" s="361">
        <v>238.87</v>
      </c>
      <c r="C130" s="354">
        <v>716.61</v>
      </c>
    </row>
    <row r="131" spans="1:3" hidden="1" x14ac:dyDescent="0.35">
      <c r="A131" s="353" t="s">
        <v>1871</v>
      </c>
      <c r="B131" s="361">
        <v>238.87</v>
      </c>
      <c r="C131" s="354">
        <v>716.61</v>
      </c>
    </row>
    <row r="132" spans="1:3" hidden="1" x14ac:dyDescent="0.35">
      <c r="A132" s="353" t="s">
        <v>2315</v>
      </c>
      <c r="B132" s="361">
        <v>198.83</v>
      </c>
      <c r="C132" s="354">
        <v>1192.98</v>
      </c>
    </row>
    <row r="133" spans="1:3" hidden="1" x14ac:dyDescent="0.35">
      <c r="A133" s="353" t="s">
        <v>2490</v>
      </c>
      <c r="B133" s="361">
        <v>248.11</v>
      </c>
      <c r="C133" s="354">
        <v>496.22</v>
      </c>
    </row>
    <row r="134" spans="1:3" hidden="1" x14ac:dyDescent="0.35">
      <c r="A134" s="353" t="s">
        <v>2316</v>
      </c>
      <c r="B134" s="361">
        <v>247.27</v>
      </c>
      <c r="C134" s="354">
        <v>1978.16</v>
      </c>
    </row>
    <row r="135" spans="1:3" hidden="1" x14ac:dyDescent="0.35">
      <c r="A135" s="353" t="s">
        <v>2491</v>
      </c>
      <c r="B135" s="361">
        <v>185.18</v>
      </c>
      <c r="C135" s="354">
        <v>1111.08</v>
      </c>
    </row>
    <row r="136" spans="1:3" hidden="1" x14ac:dyDescent="0.35">
      <c r="A136" s="353" t="s">
        <v>2761</v>
      </c>
      <c r="B136" s="361">
        <v>236.72200000000001</v>
      </c>
      <c r="C136" s="354">
        <v>3550.83</v>
      </c>
    </row>
    <row r="137" spans="1:3" hidden="1" x14ac:dyDescent="0.35">
      <c r="A137" s="353" t="s">
        <v>2317</v>
      </c>
      <c r="B137" s="361">
        <v>195.96</v>
      </c>
      <c r="C137" s="354">
        <v>195.96</v>
      </c>
    </row>
    <row r="138" spans="1:3" hidden="1" x14ac:dyDescent="0.35">
      <c r="A138" s="353" t="s">
        <v>1880</v>
      </c>
      <c r="B138" s="361">
        <v>172.87</v>
      </c>
      <c r="C138" s="354">
        <v>345.74</v>
      </c>
    </row>
    <row r="139" spans="1:3" hidden="1" x14ac:dyDescent="0.35">
      <c r="A139" s="353" t="s">
        <v>2318</v>
      </c>
      <c r="B139" s="361">
        <v>163.46</v>
      </c>
      <c r="C139" s="354">
        <v>163.46</v>
      </c>
    </row>
    <row r="140" spans="1:3" hidden="1" x14ac:dyDescent="0.35">
      <c r="A140" s="353" t="s">
        <v>2319</v>
      </c>
      <c r="B140" s="361">
        <v>185.18</v>
      </c>
      <c r="C140" s="354">
        <v>185.18</v>
      </c>
    </row>
    <row r="141" spans="1:3" hidden="1" x14ac:dyDescent="0.35">
      <c r="A141" s="353" t="s">
        <v>2762</v>
      </c>
      <c r="B141" s="361">
        <v>236.84190000000001</v>
      </c>
      <c r="C141" s="354">
        <v>1894.7352000000001</v>
      </c>
    </row>
    <row r="142" spans="1:3" hidden="1" x14ac:dyDescent="0.35">
      <c r="A142" s="353" t="s">
        <v>2492</v>
      </c>
      <c r="B142" s="361">
        <v>195.96</v>
      </c>
      <c r="C142" s="354">
        <v>587.88</v>
      </c>
    </row>
    <row r="143" spans="1:3" hidden="1" x14ac:dyDescent="0.35">
      <c r="A143" s="353" t="s">
        <v>2763</v>
      </c>
      <c r="B143" s="361">
        <v>236.06</v>
      </c>
      <c r="C143" s="354">
        <v>1888.48</v>
      </c>
    </row>
    <row r="144" spans="1:3" hidden="1" x14ac:dyDescent="0.35">
      <c r="A144" s="353" t="s">
        <v>2647</v>
      </c>
      <c r="B144" s="361">
        <v>238.84139999999999</v>
      </c>
      <c r="C144" s="354">
        <v>238.84139999999999</v>
      </c>
    </row>
    <row r="145" spans="1:3" hidden="1" x14ac:dyDescent="0.35">
      <c r="A145" s="353" t="s">
        <v>2321</v>
      </c>
      <c r="B145" s="361">
        <v>200.09</v>
      </c>
      <c r="C145" s="354">
        <v>600.27</v>
      </c>
    </row>
    <row r="146" spans="1:3" hidden="1" x14ac:dyDescent="0.35">
      <c r="A146" s="353" t="s">
        <v>2322</v>
      </c>
      <c r="B146" s="361">
        <v>172.81</v>
      </c>
      <c r="C146" s="354">
        <v>7603.64</v>
      </c>
    </row>
    <row r="147" spans="1:3" hidden="1" x14ac:dyDescent="0.35">
      <c r="A147" s="353" t="s">
        <v>2493</v>
      </c>
      <c r="B147" s="361">
        <v>163.78</v>
      </c>
      <c r="C147" s="354">
        <v>163.78</v>
      </c>
    </row>
    <row r="148" spans="1:3" hidden="1" x14ac:dyDescent="0.35">
      <c r="A148" s="353" t="s">
        <v>2324</v>
      </c>
      <c r="B148" s="361">
        <v>165.72</v>
      </c>
      <c r="C148" s="354">
        <v>1325.76</v>
      </c>
    </row>
    <row r="149" spans="1:3" hidden="1" x14ac:dyDescent="0.35">
      <c r="A149" s="353" t="s">
        <v>2325</v>
      </c>
      <c r="B149" s="361">
        <v>311.54000000000002</v>
      </c>
      <c r="C149" s="354">
        <v>934.62000000000012</v>
      </c>
    </row>
    <row r="150" spans="1:3" hidden="1" x14ac:dyDescent="0.35">
      <c r="A150" s="353" t="s">
        <v>2568</v>
      </c>
      <c r="B150" s="361">
        <v>348.21</v>
      </c>
      <c r="C150" s="354">
        <v>348.21</v>
      </c>
    </row>
    <row r="151" spans="1:3" hidden="1" x14ac:dyDescent="0.35">
      <c r="A151" s="353" t="s">
        <v>2764</v>
      </c>
      <c r="B151" s="361">
        <v>336.87180000000001</v>
      </c>
      <c r="C151" s="354">
        <v>2021.2308</v>
      </c>
    </row>
    <row r="152" spans="1:3" hidden="1" x14ac:dyDescent="0.35">
      <c r="A152" s="353" t="s">
        <v>2648</v>
      </c>
      <c r="B152" s="361">
        <v>352.52019999999999</v>
      </c>
      <c r="C152" s="354">
        <v>705.04039999999998</v>
      </c>
    </row>
    <row r="153" spans="1:3" hidden="1" x14ac:dyDescent="0.35">
      <c r="A153" s="353" t="s">
        <v>2649</v>
      </c>
      <c r="B153" s="361">
        <v>331.31880000000001</v>
      </c>
      <c r="C153" s="354">
        <v>662.63760000000002</v>
      </c>
    </row>
    <row r="154" spans="1:3" hidden="1" x14ac:dyDescent="0.35">
      <c r="A154" s="353" t="s">
        <v>2765</v>
      </c>
      <c r="B154" s="361">
        <v>354.22</v>
      </c>
      <c r="C154" s="354">
        <v>2479.54</v>
      </c>
    </row>
    <row r="155" spans="1:3" hidden="1" x14ac:dyDescent="0.35">
      <c r="A155" s="353" t="s">
        <v>2766</v>
      </c>
      <c r="B155" s="361">
        <v>370.61</v>
      </c>
      <c r="C155" s="354">
        <v>2223.66</v>
      </c>
    </row>
    <row r="156" spans="1:3" hidden="1" x14ac:dyDescent="0.35">
      <c r="A156" s="353" t="s">
        <v>2032</v>
      </c>
      <c r="B156" s="361">
        <v>192.19</v>
      </c>
      <c r="C156" s="354">
        <v>192.19</v>
      </c>
    </row>
    <row r="157" spans="1:3" hidden="1" x14ac:dyDescent="0.35">
      <c r="A157" s="353" t="s">
        <v>1889</v>
      </c>
      <c r="B157" s="361">
        <v>145.4</v>
      </c>
      <c r="C157" s="354">
        <v>290.8</v>
      </c>
    </row>
    <row r="158" spans="1:3" hidden="1" x14ac:dyDescent="0.35">
      <c r="A158" s="353" t="s">
        <v>2326</v>
      </c>
      <c r="B158" s="361">
        <v>183.5</v>
      </c>
      <c r="C158" s="354">
        <v>367</v>
      </c>
    </row>
    <row r="159" spans="1:3" hidden="1" x14ac:dyDescent="0.35">
      <c r="A159" s="353" t="s">
        <v>2033</v>
      </c>
      <c r="B159" s="361">
        <v>207.03</v>
      </c>
      <c r="C159" s="354">
        <v>414.06</v>
      </c>
    </row>
    <row r="160" spans="1:3" hidden="1" x14ac:dyDescent="0.35">
      <c r="A160" s="353" t="s">
        <v>2327</v>
      </c>
      <c r="B160" s="361">
        <v>145.27000000000001</v>
      </c>
      <c r="C160" s="354">
        <v>435.81000000000006</v>
      </c>
    </row>
    <row r="161" spans="1:3" hidden="1" x14ac:dyDescent="0.35">
      <c r="A161" s="353" t="s">
        <v>2327</v>
      </c>
      <c r="B161" s="361">
        <v>145.27000000000001</v>
      </c>
      <c r="C161" s="354">
        <v>1016.8900000000001</v>
      </c>
    </row>
    <row r="162" spans="1:3" hidden="1" x14ac:dyDescent="0.35">
      <c r="A162" s="353" t="s">
        <v>2327</v>
      </c>
      <c r="B162" s="361">
        <v>145.27000000000001</v>
      </c>
      <c r="C162" s="354">
        <v>726.35</v>
      </c>
    </row>
    <row r="163" spans="1:3" hidden="1" x14ac:dyDescent="0.35">
      <c r="A163" s="353" t="s">
        <v>2327</v>
      </c>
      <c r="B163" s="361">
        <v>145.27000000000001</v>
      </c>
      <c r="C163" s="354">
        <v>581.08000000000004</v>
      </c>
    </row>
    <row r="164" spans="1:3" hidden="1" x14ac:dyDescent="0.35">
      <c r="A164" s="353" t="s">
        <v>2327</v>
      </c>
      <c r="B164" s="361">
        <v>145.27000000000001</v>
      </c>
      <c r="C164" s="354">
        <v>5229.72</v>
      </c>
    </row>
    <row r="165" spans="1:3" hidden="1" x14ac:dyDescent="0.35">
      <c r="A165" s="353" t="s">
        <v>2327</v>
      </c>
      <c r="B165" s="361">
        <v>145.27000000000001</v>
      </c>
      <c r="C165" s="354">
        <v>3922.2900000000004</v>
      </c>
    </row>
    <row r="166" spans="1:3" hidden="1" x14ac:dyDescent="0.35">
      <c r="A166" s="353" t="s">
        <v>2327</v>
      </c>
      <c r="B166" s="361">
        <v>145.27000000000001</v>
      </c>
      <c r="C166" s="354">
        <v>4358.1000000000004</v>
      </c>
    </row>
    <row r="167" spans="1:3" hidden="1" x14ac:dyDescent="0.35">
      <c r="A167" s="353" t="s">
        <v>2328</v>
      </c>
      <c r="B167" s="361">
        <v>168.66</v>
      </c>
      <c r="C167" s="354">
        <v>1180.6199999999999</v>
      </c>
    </row>
    <row r="168" spans="1:3" hidden="1" x14ac:dyDescent="0.35">
      <c r="A168" s="353" t="s">
        <v>2767</v>
      </c>
      <c r="B168" s="361">
        <v>168.2576</v>
      </c>
      <c r="C168" s="354">
        <v>673.03039999999999</v>
      </c>
    </row>
    <row r="169" spans="1:3" hidden="1" x14ac:dyDescent="0.35">
      <c r="A169" s="353" t="s">
        <v>2329</v>
      </c>
      <c r="B169" s="361">
        <v>136.08000000000001</v>
      </c>
      <c r="C169" s="354">
        <v>272.16000000000003</v>
      </c>
    </row>
    <row r="170" spans="1:3" hidden="1" x14ac:dyDescent="0.35">
      <c r="A170" s="353" t="s">
        <v>2329</v>
      </c>
      <c r="B170" s="361">
        <v>136.08000000000001</v>
      </c>
      <c r="C170" s="354">
        <v>136.08000000000001</v>
      </c>
    </row>
    <row r="171" spans="1:3" hidden="1" x14ac:dyDescent="0.35">
      <c r="A171" s="353" t="s">
        <v>2331</v>
      </c>
      <c r="B171" s="361">
        <v>158.76</v>
      </c>
      <c r="C171" s="354">
        <v>1428.84</v>
      </c>
    </row>
    <row r="172" spans="1:3" hidden="1" x14ac:dyDescent="0.35">
      <c r="A172" s="353" t="s">
        <v>2037</v>
      </c>
      <c r="B172" s="361">
        <v>181.79</v>
      </c>
      <c r="C172" s="354">
        <v>181.79</v>
      </c>
    </row>
    <row r="173" spans="1:3" hidden="1" x14ac:dyDescent="0.35">
      <c r="A173" s="353" t="s">
        <v>2642</v>
      </c>
      <c r="B173" s="361">
        <v>164.66</v>
      </c>
      <c r="C173" s="354">
        <v>658.64</v>
      </c>
    </row>
    <row r="174" spans="1:3" hidden="1" x14ac:dyDescent="0.35">
      <c r="A174" s="353" t="s">
        <v>2650</v>
      </c>
      <c r="B174" s="361">
        <v>190.88399999999999</v>
      </c>
      <c r="C174" s="354">
        <v>381.76799999999997</v>
      </c>
    </row>
    <row r="175" spans="1:3" hidden="1" x14ac:dyDescent="0.35">
      <c r="A175" s="353" t="s">
        <v>2332</v>
      </c>
      <c r="B175" s="361">
        <v>148.36000000000001</v>
      </c>
      <c r="C175" s="354">
        <v>148.36000000000001</v>
      </c>
    </row>
    <row r="176" spans="1:3" hidden="1" x14ac:dyDescent="0.35">
      <c r="A176" s="353" t="s">
        <v>1890</v>
      </c>
      <c r="B176" s="361">
        <v>183.38</v>
      </c>
      <c r="C176" s="354">
        <v>366.76</v>
      </c>
    </row>
    <row r="177" spans="1:3" hidden="1" x14ac:dyDescent="0.35">
      <c r="A177" s="353" t="s">
        <v>2768</v>
      </c>
      <c r="B177" s="361">
        <v>210.5633</v>
      </c>
      <c r="C177" s="354">
        <v>1895.0697</v>
      </c>
    </row>
    <row r="178" spans="1:3" hidden="1" x14ac:dyDescent="0.35">
      <c r="A178" s="353" t="s">
        <v>2738</v>
      </c>
      <c r="B178" s="361">
        <v>157.15629999999999</v>
      </c>
      <c r="C178" s="354">
        <v>628.62519999999995</v>
      </c>
    </row>
    <row r="179" spans="1:3" hidden="1" x14ac:dyDescent="0.35">
      <c r="A179" s="353" t="s">
        <v>2494</v>
      </c>
      <c r="B179" s="361">
        <v>198.15</v>
      </c>
      <c r="C179" s="354">
        <v>198.15</v>
      </c>
    </row>
    <row r="180" spans="1:3" hidden="1" x14ac:dyDescent="0.35">
      <c r="A180" s="353" t="s">
        <v>2495</v>
      </c>
      <c r="B180" s="361">
        <v>174.38</v>
      </c>
      <c r="C180" s="354">
        <v>348.76</v>
      </c>
    </row>
    <row r="181" spans="1:3" hidden="1" x14ac:dyDescent="0.35">
      <c r="A181" s="353" t="s">
        <v>2333</v>
      </c>
      <c r="B181" s="361">
        <v>136.08000000000001</v>
      </c>
      <c r="C181" s="354">
        <v>136.08000000000001</v>
      </c>
    </row>
    <row r="182" spans="1:3" hidden="1" x14ac:dyDescent="0.35">
      <c r="A182" s="353" t="s">
        <v>2334</v>
      </c>
      <c r="B182" s="361">
        <v>138.85</v>
      </c>
      <c r="C182" s="354">
        <v>2221.6</v>
      </c>
    </row>
    <row r="183" spans="1:3" hidden="1" x14ac:dyDescent="0.35">
      <c r="A183" s="353" t="s">
        <v>1570</v>
      </c>
      <c r="B183" s="361">
        <v>203.87</v>
      </c>
      <c r="C183" s="354">
        <v>203.87</v>
      </c>
    </row>
    <row r="184" spans="1:3" hidden="1" x14ac:dyDescent="0.35">
      <c r="A184" s="353" t="s">
        <v>2335</v>
      </c>
      <c r="B184" s="361">
        <v>207.76</v>
      </c>
      <c r="C184" s="354">
        <v>1038.8</v>
      </c>
    </row>
    <row r="185" spans="1:3" hidden="1" x14ac:dyDescent="0.35">
      <c r="A185" s="353" t="s">
        <v>2336</v>
      </c>
      <c r="B185" s="361">
        <v>137.75</v>
      </c>
      <c r="C185" s="354">
        <v>551</v>
      </c>
    </row>
    <row r="186" spans="1:3" hidden="1" x14ac:dyDescent="0.35">
      <c r="A186" s="353" t="s">
        <v>2337</v>
      </c>
      <c r="B186" s="361">
        <v>182.85</v>
      </c>
      <c r="C186" s="354">
        <v>1097.0999999999999</v>
      </c>
    </row>
    <row r="187" spans="1:3" hidden="1" x14ac:dyDescent="0.35">
      <c r="A187" s="353" t="s">
        <v>2338</v>
      </c>
      <c r="B187" s="361">
        <v>205.56</v>
      </c>
      <c r="C187" s="354">
        <v>411.12</v>
      </c>
    </row>
    <row r="188" spans="1:3" hidden="1" x14ac:dyDescent="0.35">
      <c r="A188" s="353" t="s">
        <v>2496</v>
      </c>
      <c r="B188" s="361">
        <v>203.87</v>
      </c>
      <c r="C188" s="354">
        <v>407.74</v>
      </c>
    </row>
    <row r="189" spans="1:3" hidden="1" x14ac:dyDescent="0.35">
      <c r="A189" s="353" t="s">
        <v>1866</v>
      </c>
      <c r="B189" s="361">
        <v>182.15</v>
      </c>
      <c r="C189" s="354">
        <v>182.15</v>
      </c>
    </row>
    <row r="190" spans="1:3" hidden="1" x14ac:dyDescent="0.35">
      <c r="A190" s="353" t="s">
        <v>2339</v>
      </c>
      <c r="B190" s="361">
        <v>182.27</v>
      </c>
      <c r="C190" s="354">
        <v>729.08</v>
      </c>
    </row>
    <row r="191" spans="1:3" hidden="1" x14ac:dyDescent="0.35">
      <c r="A191" s="353" t="s">
        <v>2644</v>
      </c>
      <c r="B191" s="361">
        <v>161.22</v>
      </c>
      <c r="C191" s="354">
        <v>644.88</v>
      </c>
    </row>
    <row r="192" spans="1:3" hidden="1" x14ac:dyDescent="0.35">
      <c r="A192" s="353" t="s">
        <v>2497</v>
      </c>
      <c r="B192" s="361">
        <v>137.16</v>
      </c>
      <c r="C192" s="354">
        <v>137.16</v>
      </c>
    </row>
    <row r="193" spans="1:3" hidden="1" x14ac:dyDescent="0.35">
      <c r="A193" s="353" t="s">
        <v>2643</v>
      </c>
      <c r="B193" s="361">
        <v>193.18469999999999</v>
      </c>
      <c r="C193" s="354">
        <v>386.36939999999998</v>
      </c>
    </row>
    <row r="194" spans="1:3" hidden="1" x14ac:dyDescent="0.35">
      <c r="A194" s="353" t="s">
        <v>2340</v>
      </c>
      <c r="B194" s="361">
        <v>137.16</v>
      </c>
      <c r="C194" s="354">
        <v>137.16</v>
      </c>
    </row>
    <row r="195" spans="1:3" hidden="1" x14ac:dyDescent="0.35">
      <c r="A195" s="353" t="s">
        <v>2628</v>
      </c>
      <c r="B195" s="361">
        <v>140.66999999999999</v>
      </c>
      <c r="C195" s="354">
        <v>281.33999999999997</v>
      </c>
    </row>
    <row r="196" spans="1:3" hidden="1" x14ac:dyDescent="0.35">
      <c r="A196" s="353" t="s">
        <v>1864</v>
      </c>
      <c r="B196" s="361">
        <v>160.44999999999999</v>
      </c>
      <c r="C196" s="354">
        <v>160.44999999999999</v>
      </c>
    </row>
    <row r="197" spans="1:3" hidden="1" x14ac:dyDescent="0.35">
      <c r="A197" s="353" t="s">
        <v>2769</v>
      </c>
      <c r="B197" s="361">
        <v>166.56</v>
      </c>
      <c r="C197" s="354">
        <v>1332.48</v>
      </c>
    </row>
    <row r="198" spans="1:3" hidden="1" x14ac:dyDescent="0.35">
      <c r="A198" s="353" t="s">
        <v>2341</v>
      </c>
      <c r="B198" s="361">
        <v>183.93</v>
      </c>
      <c r="C198" s="354">
        <v>183.93</v>
      </c>
    </row>
    <row r="199" spans="1:3" hidden="1" x14ac:dyDescent="0.35">
      <c r="A199" s="353" t="s">
        <v>2498</v>
      </c>
      <c r="B199" s="361">
        <v>388.8</v>
      </c>
      <c r="C199" s="354">
        <v>777.6</v>
      </c>
    </row>
    <row r="200" spans="1:3" hidden="1" x14ac:dyDescent="0.35">
      <c r="A200" s="353" t="s">
        <v>2499</v>
      </c>
      <c r="B200" s="361">
        <v>349.14</v>
      </c>
      <c r="C200" s="354">
        <v>1047.42</v>
      </c>
    </row>
    <row r="201" spans="1:3" hidden="1" x14ac:dyDescent="0.35">
      <c r="A201" s="353" t="s">
        <v>2342</v>
      </c>
      <c r="B201" s="361">
        <v>323.39</v>
      </c>
      <c r="C201" s="354">
        <v>646.78</v>
      </c>
    </row>
    <row r="202" spans="1:3" hidden="1" x14ac:dyDescent="0.35">
      <c r="A202" s="353" t="s">
        <v>2343</v>
      </c>
      <c r="B202" s="361">
        <v>345.7</v>
      </c>
      <c r="C202" s="354">
        <v>8296.7999999999993</v>
      </c>
    </row>
    <row r="203" spans="1:3" hidden="1" x14ac:dyDescent="0.35">
      <c r="A203" s="353" t="s">
        <v>2343</v>
      </c>
      <c r="B203" s="361">
        <v>345.7</v>
      </c>
      <c r="C203" s="354">
        <v>1382.8</v>
      </c>
    </row>
    <row r="204" spans="1:3" hidden="1" x14ac:dyDescent="0.35">
      <c r="A204" s="353" t="s">
        <v>2770</v>
      </c>
      <c r="B204" s="361">
        <v>399.69</v>
      </c>
      <c r="C204" s="354">
        <v>399.69</v>
      </c>
    </row>
    <row r="205" spans="1:3" hidden="1" x14ac:dyDescent="0.35">
      <c r="A205" s="353" t="s">
        <v>2346</v>
      </c>
      <c r="B205" s="361">
        <v>389.18</v>
      </c>
      <c r="C205" s="354">
        <v>1556.72</v>
      </c>
    </row>
    <row r="206" spans="1:3" hidden="1" x14ac:dyDescent="0.35">
      <c r="A206" s="353" t="s">
        <v>2347</v>
      </c>
      <c r="B206" s="361">
        <v>590.72</v>
      </c>
      <c r="C206" s="354">
        <v>590.72</v>
      </c>
    </row>
    <row r="207" spans="1:3" hidden="1" x14ac:dyDescent="0.35">
      <c r="A207" s="353" t="s">
        <v>2771</v>
      </c>
      <c r="B207" s="361">
        <v>629.91560000000004</v>
      </c>
      <c r="C207" s="354">
        <v>3779.4936000000002</v>
      </c>
    </row>
    <row r="208" spans="1:3" hidden="1" x14ac:dyDescent="0.35">
      <c r="A208" s="353" t="s">
        <v>2772</v>
      </c>
      <c r="B208" s="361">
        <v>671.01760000000002</v>
      </c>
      <c r="C208" s="354">
        <v>1342.0352</v>
      </c>
    </row>
    <row r="209" spans="1:3" hidden="1" x14ac:dyDescent="0.35">
      <c r="A209" s="353" t="s">
        <v>2349</v>
      </c>
      <c r="B209" s="361">
        <v>588.5</v>
      </c>
      <c r="C209" s="354">
        <v>2354</v>
      </c>
    </row>
    <row r="210" spans="1:3" hidden="1" x14ac:dyDescent="0.35">
      <c r="A210" s="353" t="s">
        <v>2350</v>
      </c>
      <c r="B210" s="361">
        <v>594.07000000000005</v>
      </c>
      <c r="C210" s="354">
        <v>4752.5600000000004</v>
      </c>
    </row>
    <row r="211" spans="1:3" hidden="1" x14ac:dyDescent="0.35">
      <c r="A211" s="353" t="s">
        <v>2353</v>
      </c>
      <c r="B211" s="361">
        <v>680.47</v>
      </c>
      <c r="C211" s="354">
        <v>680.47</v>
      </c>
    </row>
    <row r="212" spans="1:3" hidden="1" x14ac:dyDescent="0.35">
      <c r="A212" s="353" t="s">
        <v>2773</v>
      </c>
      <c r="B212" s="361">
        <v>622.24</v>
      </c>
      <c r="C212" s="354">
        <v>622.24</v>
      </c>
    </row>
    <row r="213" spans="1:3" hidden="1" x14ac:dyDescent="0.35">
      <c r="A213" s="353" t="s">
        <v>2500</v>
      </c>
      <c r="B213" s="361">
        <v>684.62</v>
      </c>
      <c r="C213" s="354">
        <v>1369.24</v>
      </c>
    </row>
    <row r="214" spans="1:3" hidden="1" x14ac:dyDescent="0.35">
      <c r="A214" s="353" t="s">
        <v>111</v>
      </c>
      <c r="B214" s="361">
        <v>38.020000000000003</v>
      </c>
      <c r="C214" s="354">
        <v>76.040000000000006</v>
      </c>
    </row>
    <row r="215" spans="1:3" hidden="1" x14ac:dyDescent="0.35">
      <c r="A215" s="353" t="s">
        <v>111</v>
      </c>
      <c r="B215" s="361">
        <v>38.020000000000003</v>
      </c>
      <c r="C215" s="354">
        <v>760.40000000000009</v>
      </c>
    </row>
    <row r="216" spans="1:3" hidden="1" x14ac:dyDescent="0.35">
      <c r="A216" s="353" t="s">
        <v>2015</v>
      </c>
      <c r="B216" s="361">
        <v>38.020000000000003</v>
      </c>
      <c r="C216" s="354">
        <v>38.020000000000003</v>
      </c>
    </row>
    <row r="217" spans="1:3" hidden="1" x14ac:dyDescent="0.35">
      <c r="A217" s="353" t="s">
        <v>2461</v>
      </c>
      <c r="B217" s="361">
        <v>38.020000000000003</v>
      </c>
      <c r="C217" s="354">
        <v>38.020000000000003</v>
      </c>
    </row>
    <row r="218" spans="1:3" hidden="1" x14ac:dyDescent="0.35">
      <c r="A218" s="353" t="s">
        <v>2354</v>
      </c>
      <c r="B218" s="361">
        <v>38.200000000000003</v>
      </c>
      <c r="C218" s="354">
        <v>687.6</v>
      </c>
    </row>
    <row r="219" spans="1:3" hidden="1" x14ac:dyDescent="0.35">
      <c r="A219" s="353" t="s">
        <v>113</v>
      </c>
      <c r="B219" s="361">
        <v>38.020000000000003</v>
      </c>
      <c r="C219" s="354">
        <v>38.020000000000003</v>
      </c>
    </row>
    <row r="220" spans="1:3" hidden="1" x14ac:dyDescent="0.35">
      <c r="A220" s="353" t="s">
        <v>113</v>
      </c>
      <c r="B220" s="361">
        <v>38.020000000000003</v>
      </c>
      <c r="C220" s="354">
        <v>684.36</v>
      </c>
    </row>
    <row r="221" spans="1:3" hidden="1" x14ac:dyDescent="0.35">
      <c r="A221" s="353" t="s">
        <v>1030</v>
      </c>
      <c r="B221" s="361">
        <v>40.119999999999997</v>
      </c>
      <c r="C221" s="354">
        <v>1524.56</v>
      </c>
    </row>
    <row r="222" spans="1:3" hidden="1" x14ac:dyDescent="0.35">
      <c r="A222" s="353" t="s">
        <v>490</v>
      </c>
      <c r="B222" s="361">
        <v>38.020000000000003</v>
      </c>
      <c r="C222" s="354">
        <v>76.040000000000006</v>
      </c>
    </row>
    <row r="223" spans="1:3" hidden="1" x14ac:dyDescent="0.35">
      <c r="A223" s="353" t="s">
        <v>490</v>
      </c>
      <c r="B223" s="361">
        <v>38.020000000000003</v>
      </c>
      <c r="C223" s="354">
        <v>76.040000000000006</v>
      </c>
    </row>
    <row r="224" spans="1:3" hidden="1" x14ac:dyDescent="0.35">
      <c r="A224" s="353" t="s">
        <v>490</v>
      </c>
      <c r="B224" s="361">
        <v>38.020000000000003</v>
      </c>
      <c r="C224" s="354">
        <v>76.040000000000006</v>
      </c>
    </row>
    <row r="225" spans="1:3" hidden="1" x14ac:dyDescent="0.35">
      <c r="A225" s="353" t="s">
        <v>490</v>
      </c>
      <c r="B225" s="361">
        <v>38.020000000000003</v>
      </c>
      <c r="C225" s="354">
        <v>76.040000000000006</v>
      </c>
    </row>
    <row r="226" spans="1:3" hidden="1" x14ac:dyDescent="0.35">
      <c r="A226" s="353" t="s">
        <v>490</v>
      </c>
      <c r="B226" s="361">
        <v>38.020000000000003</v>
      </c>
      <c r="C226" s="354">
        <v>38.020000000000003</v>
      </c>
    </row>
    <row r="227" spans="1:3" hidden="1" x14ac:dyDescent="0.35">
      <c r="A227" s="353" t="s">
        <v>490</v>
      </c>
      <c r="B227" s="361">
        <v>38.020000000000003</v>
      </c>
      <c r="C227" s="354">
        <v>76.040000000000006</v>
      </c>
    </row>
    <row r="228" spans="1:3" hidden="1" x14ac:dyDescent="0.35">
      <c r="A228" s="353" t="s">
        <v>490</v>
      </c>
      <c r="B228" s="361">
        <v>38.020000000000003</v>
      </c>
      <c r="C228" s="354">
        <v>38.020000000000003</v>
      </c>
    </row>
    <row r="229" spans="1:3" hidden="1" x14ac:dyDescent="0.35">
      <c r="A229" s="353" t="s">
        <v>490</v>
      </c>
      <c r="B229" s="361">
        <v>38.020000000000003</v>
      </c>
      <c r="C229" s="354">
        <v>76.040000000000006</v>
      </c>
    </row>
    <row r="230" spans="1:3" hidden="1" x14ac:dyDescent="0.35">
      <c r="A230" s="353" t="s">
        <v>1014</v>
      </c>
      <c r="B230" s="361">
        <v>38.200000000000003</v>
      </c>
      <c r="C230" s="354">
        <v>1069.6000000000001</v>
      </c>
    </row>
    <row r="231" spans="1:3" hidden="1" x14ac:dyDescent="0.35">
      <c r="A231" s="353" t="s">
        <v>1014</v>
      </c>
      <c r="B231" s="361">
        <v>38.200000000000003</v>
      </c>
      <c r="C231" s="354">
        <v>114.60000000000001</v>
      </c>
    </row>
    <row r="232" spans="1:3" hidden="1" x14ac:dyDescent="0.35">
      <c r="A232" s="353" t="s">
        <v>1014</v>
      </c>
      <c r="B232" s="361">
        <v>38.200000000000003</v>
      </c>
      <c r="C232" s="354">
        <v>802.2</v>
      </c>
    </row>
    <row r="233" spans="1:3" hidden="1" x14ac:dyDescent="0.35">
      <c r="A233" s="353" t="s">
        <v>1014</v>
      </c>
      <c r="B233" s="361">
        <v>38.200000000000003</v>
      </c>
      <c r="C233" s="354">
        <v>38.200000000000003</v>
      </c>
    </row>
    <row r="234" spans="1:3" hidden="1" x14ac:dyDescent="0.35">
      <c r="A234" s="353" t="s">
        <v>1014</v>
      </c>
      <c r="B234" s="361">
        <v>38.200000000000003</v>
      </c>
      <c r="C234" s="354">
        <v>76.400000000000006</v>
      </c>
    </row>
    <row r="235" spans="1:3" hidden="1" x14ac:dyDescent="0.35">
      <c r="A235" s="353" t="s">
        <v>1014</v>
      </c>
      <c r="B235" s="361">
        <v>38.200000000000003</v>
      </c>
      <c r="C235" s="354">
        <v>458.40000000000003</v>
      </c>
    </row>
    <row r="236" spans="1:3" hidden="1" x14ac:dyDescent="0.35">
      <c r="A236" s="353" t="s">
        <v>1014</v>
      </c>
      <c r="B236" s="361">
        <v>38.200000000000003</v>
      </c>
      <c r="C236" s="354">
        <v>573</v>
      </c>
    </row>
    <row r="237" spans="1:3" hidden="1" x14ac:dyDescent="0.35">
      <c r="A237" s="353" t="s">
        <v>1014</v>
      </c>
      <c r="B237" s="361">
        <v>38.200000000000003</v>
      </c>
      <c r="C237" s="354">
        <v>114.60000000000001</v>
      </c>
    </row>
    <row r="238" spans="1:3" hidden="1" x14ac:dyDescent="0.35">
      <c r="A238" s="353" t="s">
        <v>1014</v>
      </c>
      <c r="B238" s="361">
        <v>38.200000000000003</v>
      </c>
      <c r="C238" s="354">
        <v>152.80000000000001</v>
      </c>
    </row>
    <row r="239" spans="1:3" hidden="1" x14ac:dyDescent="0.35">
      <c r="A239" s="353" t="s">
        <v>1014</v>
      </c>
      <c r="B239" s="361">
        <v>38.200000000000003</v>
      </c>
      <c r="C239" s="354">
        <v>114.60000000000001</v>
      </c>
    </row>
    <row r="240" spans="1:3" hidden="1" x14ac:dyDescent="0.35">
      <c r="A240" s="353" t="s">
        <v>1014</v>
      </c>
      <c r="B240" s="361">
        <v>38.200000000000003</v>
      </c>
      <c r="C240" s="354">
        <v>76.400000000000006</v>
      </c>
    </row>
    <row r="241" spans="1:3" hidden="1" x14ac:dyDescent="0.35">
      <c r="A241" s="353" t="s">
        <v>1014</v>
      </c>
      <c r="B241" s="361">
        <v>38.200000000000003</v>
      </c>
      <c r="C241" s="354">
        <v>534.80000000000007</v>
      </c>
    </row>
    <row r="242" spans="1:3" hidden="1" x14ac:dyDescent="0.35">
      <c r="A242" s="353" t="s">
        <v>1014</v>
      </c>
      <c r="B242" s="361">
        <v>38.200000000000003</v>
      </c>
      <c r="C242" s="354">
        <v>229.20000000000002</v>
      </c>
    </row>
    <row r="243" spans="1:3" hidden="1" x14ac:dyDescent="0.35">
      <c r="A243" s="353" t="s">
        <v>1014</v>
      </c>
      <c r="B243" s="361">
        <v>38.200000000000003</v>
      </c>
      <c r="C243" s="354">
        <v>382</v>
      </c>
    </row>
    <row r="244" spans="1:3" hidden="1" x14ac:dyDescent="0.35">
      <c r="A244" s="353" t="s">
        <v>1974</v>
      </c>
      <c r="B244" s="361">
        <v>38.020000000000003</v>
      </c>
      <c r="C244" s="354">
        <v>114.06</v>
      </c>
    </row>
    <row r="245" spans="1:3" hidden="1" x14ac:dyDescent="0.35">
      <c r="A245" s="353" t="s">
        <v>245</v>
      </c>
      <c r="B245" s="361">
        <v>58.32</v>
      </c>
      <c r="C245" s="354">
        <v>4665.6000000000004</v>
      </c>
    </row>
    <row r="246" spans="1:3" hidden="1" x14ac:dyDescent="0.35">
      <c r="A246" s="353" t="s">
        <v>245</v>
      </c>
      <c r="B246" s="361">
        <v>58.32</v>
      </c>
      <c r="C246" s="354">
        <v>2682.72</v>
      </c>
    </row>
    <row r="247" spans="1:3" hidden="1" x14ac:dyDescent="0.35">
      <c r="A247" s="353" t="s">
        <v>245</v>
      </c>
      <c r="B247" s="361">
        <v>58.32</v>
      </c>
      <c r="C247" s="354">
        <v>20412</v>
      </c>
    </row>
    <row r="248" spans="1:3" hidden="1" x14ac:dyDescent="0.35">
      <c r="A248" s="353" t="s">
        <v>245</v>
      </c>
      <c r="B248" s="361">
        <v>58.32</v>
      </c>
      <c r="C248" s="354">
        <v>18662.400000000001</v>
      </c>
    </row>
    <row r="249" spans="1:3" hidden="1" x14ac:dyDescent="0.35">
      <c r="A249" s="353" t="s">
        <v>1017</v>
      </c>
      <c r="B249" s="361">
        <v>38.020000000000003</v>
      </c>
      <c r="C249" s="354">
        <v>190.10000000000002</v>
      </c>
    </row>
    <row r="250" spans="1:3" hidden="1" x14ac:dyDescent="0.35">
      <c r="A250" s="353" t="s">
        <v>1025</v>
      </c>
      <c r="B250" s="361">
        <v>38.200000000000003</v>
      </c>
      <c r="C250" s="354">
        <v>229.20000000000002</v>
      </c>
    </row>
    <row r="251" spans="1:3" hidden="1" x14ac:dyDescent="0.35">
      <c r="A251" s="353" t="s">
        <v>1025</v>
      </c>
      <c r="B251" s="361">
        <v>38.200000000000003</v>
      </c>
      <c r="C251" s="354">
        <v>38.200000000000003</v>
      </c>
    </row>
    <row r="252" spans="1:3" hidden="1" x14ac:dyDescent="0.35">
      <c r="A252" s="353" t="s">
        <v>1025</v>
      </c>
      <c r="B252" s="361">
        <v>38.200000000000003</v>
      </c>
      <c r="C252" s="354">
        <v>152.80000000000001</v>
      </c>
    </row>
    <row r="253" spans="1:3" hidden="1" x14ac:dyDescent="0.35">
      <c r="A253" s="353" t="s">
        <v>493</v>
      </c>
      <c r="B253" s="361">
        <v>38.020000000000003</v>
      </c>
      <c r="C253" s="354">
        <v>114.06</v>
      </c>
    </row>
    <row r="254" spans="1:3" hidden="1" x14ac:dyDescent="0.35">
      <c r="A254" s="353" t="s">
        <v>493</v>
      </c>
      <c r="B254" s="361">
        <v>38.020000000000003</v>
      </c>
      <c r="C254" s="354">
        <v>38.020000000000003</v>
      </c>
    </row>
    <row r="255" spans="1:3" hidden="1" x14ac:dyDescent="0.35">
      <c r="A255" s="353" t="s">
        <v>493</v>
      </c>
      <c r="B255" s="361">
        <v>38.020000000000003</v>
      </c>
      <c r="C255" s="354">
        <v>1824.96</v>
      </c>
    </row>
    <row r="256" spans="1:3" hidden="1" x14ac:dyDescent="0.35">
      <c r="A256" s="353" t="s">
        <v>493</v>
      </c>
      <c r="B256" s="361">
        <v>38.020000000000003</v>
      </c>
      <c r="C256" s="354">
        <v>1368.72</v>
      </c>
    </row>
    <row r="257" spans="1:3" hidden="1" x14ac:dyDescent="0.35">
      <c r="A257" s="353" t="s">
        <v>2355</v>
      </c>
      <c r="B257" s="361">
        <v>38.200000000000003</v>
      </c>
      <c r="C257" s="354">
        <v>229.20000000000002</v>
      </c>
    </row>
    <row r="258" spans="1:3" hidden="1" x14ac:dyDescent="0.35">
      <c r="A258" s="353" t="s">
        <v>2355</v>
      </c>
      <c r="B258" s="361">
        <v>38.200000000000003</v>
      </c>
      <c r="C258" s="354">
        <v>305.60000000000002</v>
      </c>
    </row>
    <row r="259" spans="1:3" hidden="1" x14ac:dyDescent="0.35">
      <c r="A259" s="353" t="s">
        <v>2355</v>
      </c>
      <c r="B259" s="361">
        <v>38.200000000000003</v>
      </c>
      <c r="C259" s="354">
        <v>191</v>
      </c>
    </row>
    <row r="260" spans="1:3" hidden="1" x14ac:dyDescent="0.35">
      <c r="A260" s="353" t="s">
        <v>2355</v>
      </c>
      <c r="B260" s="361">
        <v>38.200000000000003</v>
      </c>
      <c r="C260" s="354">
        <v>76.400000000000006</v>
      </c>
    </row>
    <row r="261" spans="1:3" hidden="1" x14ac:dyDescent="0.35">
      <c r="A261" s="353" t="s">
        <v>2355</v>
      </c>
      <c r="B261" s="361">
        <v>38.200000000000003</v>
      </c>
      <c r="C261" s="354">
        <v>152.80000000000001</v>
      </c>
    </row>
    <row r="262" spans="1:3" hidden="1" x14ac:dyDescent="0.35">
      <c r="A262" s="353" t="s">
        <v>2355</v>
      </c>
      <c r="B262" s="361">
        <v>38.200000000000003</v>
      </c>
      <c r="C262" s="354">
        <v>38.200000000000003</v>
      </c>
    </row>
    <row r="263" spans="1:3" hidden="1" x14ac:dyDescent="0.35">
      <c r="A263" s="353" t="s">
        <v>2355</v>
      </c>
      <c r="B263" s="361">
        <v>38.200000000000003</v>
      </c>
      <c r="C263" s="354">
        <v>38.200000000000003</v>
      </c>
    </row>
    <row r="264" spans="1:3" hidden="1" x14ac:dyDescent="0.35">
      <c r="A264" s="353" t="s">
        <v>2355</v>
      </c>
      <c r="B264" s="361">
        <v>38.200000000000003</v>
      </c>
      <c r="C264" s="354">
        <v>38.200000000000003</v>
      </c>
    </row>
    <row r="265" spans="1:3" hidden="1" x14ac:dyDescent="0.35">
      <c r="A265" s="353" t="s">
        <v>2355</v>
      </c>
      <c r="B265" s="361">
        <v>38.200000000000003</v>
      </c>
      <c r="C265" s="354">
        <v>76.400000000000006</v>
      </c>
    </row>
    <row r="266" spans="1:3" hidden="1" x14ac:dyDescent="0.35">
      <c r="A266" s="353" t="s">
        <v>2355</v>
      </c>
      <c r="B266" s="361">
        <v>38.200000000000003</v>
      </c>
      <c r="C266" s="354">
        <v>114.60000000000001</v>
      </c>
    </row>
    <row r="267" spans="1:3" hidden="1" x14ac:dyDescent="0.35">
      <c r="A267" s="353" t="s">
        <v>2355</v>
      </c>
      <c r="B267" s="361">
        <v>38.200000000000003</v>
      </c>
      <c r="C267" s="354">
        <v>343.8</v>
      </c>
    </row>
    <row r="268" spans="1:3" hidden="1" x14ac:dyDescent="0.35">
      <c r="A268" s="353" t="s">
        <v>2355</v>
      </c>
      <c r="B268" s="361">
        <v>38.200000000000003</v>
      </c>
      <c r="C268" s="354">
        <v>229.20000000000002</v>
      </c>
    </row>
    <row r="269" spans="1:3" hidden="1" x14ac:dyDescent="0.35">
      <c r="A269" s="353" t="s">
        <v>2355</v>
      </c>
      <c r="B269" s="361">
        <v>38.200000000000003</v>
      </c>
      <c r="C269" s="354">
        <v>458.40000000000003</v>
      </c>
    </row>
    <row r="270" spans="1:3" hidden="1" x14ac:dyDescent="0.35">
      <c r="A270" s="353" t="s">
        <v>2355</v>
      </c>
      <c r="B270" s="361">
        <v>38.200000000000003</v>
      </c>
      <c r="C270" s="354">
        <v>114.60000000000001</v>
      </c>
    </row>
    <row r="271" spans="1:3" hidden="1" x14ac:dyDescent="0.35">
      <c r="A271" s="353" t="s">
        <v>2355</v>
      </c>
      <c r="B271" s="361">
        <v>38.200000000000003</v>
      </c>
      <c r="C271" s="354">
        <v>229.20000000000002</v>
      </c>
    </row>
    <row r="272" spans="1:3" hidden="1" x14ac:dyDescent="0.35">
      <c r="A272" s="353" t="s">
        <v>2355</v>
      </c>
      <c r="B272" s="361">
        <v>38.200000000000003</v>
      </c>
      <c r="C272" s="354">
        <v>267.40000000000003</v>
      </c>
    </row>
    <row r="273" spans="1:3" hidden="1" x14ac:dyDescent="0.35">
      <c r="A273" s="353" t="s">
        <v>2355</v>
      </c>
      <c r="B273" s="361">
        <v>38.200000000000003</v>
      </c>
      <c r="C273" s="354">
        <v>191</v>
      </c>
    </row>
    <row r="274" spans="1:3" hidden="1" x14ac:dyDescent="0.35">
      <c r="A274" s="353" t="s">
        <v>2355</v>
      </c>
      <c r="B274" s="361">
        <v>38.200000000000003</v>
      </c>
      <c r="C274" s="354">
        <v>229.20000000000002</v>
      </c>
    </row>
    <row r="275" spans="1:3" hidden="1" x14ac:dyDescent="0.35">
      <c r="A275" s="353" t="s">
        <v>2355</v>
      </c>
      <c r="B275" s="361">
        <v>38.200000000000003</v>
      </c>
      <c r="C275" s="354">
        <v>229.20000000000002</v>
      </c>
    </row>
    <row r="276" spans="1:3" hidden="1" x14ac:dyDescent="0.35">
      <c r="A276" s="353" t="s">
        <v>2355</v>
      </c>
      <c r="B276" s="361">
        <v>38.200000000000003</v>
      </c>
      <c r="C276" s="354">
        <v>229.20000000000002</v>
      </c>
    </row>
    <row r="277" spans="1:3" hidden="1" x14ac:dyDescent="0.35">
      <c r="A277" s="353" t="s">
        <v>2355</v>
      </c>
      <c r="B277" s="361">
        <v>38.200000000000003</v>
      </c>
      <c r="C277" s="354">
        <v>458.40000000000003</v>
      </c>
    </row>
    <row r="278" spans="1:3" hidden="1" x14ac:dyDescent="0.35">
      <c r="A278" s="353" t="s">
        <v>2355</v>
      </c>
      <c r="B278" s="361">
        <v>38.200000000000003</v>
      </c>
      <c r="C278" s="354">
        <v>114.60000000000001</v>
      </c>
    </row>
    <row r="279" spans="1:3" hidden="1" x14ac:dyDescent="0.35">
      <c r="A279" s="353" t="s">
        <v>2355</v>
      </c>
      <c r="B279" s="361">
        <v>38.200000000000003</v>
      </c>
      <c r="C279" s="354">
        <v>229.20000000000002</v>
      </c>
    </row>
    <row r="280" spans="1:3" hidden="1" x14ac:dyDescent="0.35">
      <c r="A280" s="353" t="s">
        <v>2355</v>
      </c>
      <c r="B280" s="361">
        <v>38.200000000000003</v>
      </c>
      <c r="C280" s="354">
        <v>267.40000000000003</v>
      </c>
    </row>
    <row r="281" spans="1:3" hidden="1" x14ac:dyDescent="0.35">
      <c r="A281" s="353" t="s">
        <v>2355</v>
      </c>
      <c r="B281" s="361">
        <v>38.200000000000003</v>
      </c>
      <c r="C281" s="354">
        <v>191</v>
      </c>
    </row>
    <row r="282" spans="1:3" hidden="1" x14ac:dyDescent="0.35">
      <c r="A282" s="353" t="s">
        <v>2355</v>
      </c>
      <c r="B282" s="361">
        <v>38.200000000000003</v>
      </c>
      <c r="C282" s="354">
        <v>229.20000000000002</v>
      </c>
    </row>
    <row r="283" spans="1:3" hidden="1" x14ac:dyDescent="0.35">
      <c r="A283" s="353" t="s">
        <v>2355</v>
      </c>
      <c r="B283" s="361">
        <v>38.200000000000003</v>
      </c>
      <c r="C283" s="354">
        <v>229.20000000000002</v>
      </c>
    </row>
    <row r="284" spans="1:3" hidden="1" x14ac:dyDescent="0.35">
      <c r="A284" s="353" t="s">
        <v>2355</v>
      </c>
      <c r="B284" s="361">
        <v>38.200000000000003</v>
      </c>
      <c r="C284" s="354">
        <v>382</v>
      </c>
    </row>
    <row r="285" spans="1:3" hidden="1" x14ac:dyDescent="0.35">
      <c r="A285" s="353" t="s">
        <v>1000</v>
      </c>
      <c r="B285" s="361">
        <v>58.32</v>
      </c>
      <c r="C285" s="354">
        <v>174.96</v>
      </c>
    </row>
    <row r="286" spans="1:3" hidden="1" x14ac:dyDescent="0.35">
      <c r="A286" s="353" t="s">
        <v>1130</v>
      </c>
      <c r="B286" s="361">
        <v>38.020000000000003</v>
      </c>
      <c r="C286" s="354">
        <v>114.06</v>
      </c>
    </row>
    <row r="287" spans="1:3" hidden="1" x14ac:dyDescent="0.35">
      <c r="A287" s="353" t="s">
        <v>2356</v>
      </c>
      <c r="B287" s="361">
        <v>38.200000000000003</v>
      </c>
      <c r="C287" s="354">
        <v>76.400000000000006</v>
      </c>
    </row>
    <row r="288" spans="1:3" hidden="1" x14ac:dyDescent="0.35">
      <c r="A288" s="353" t="s">
        <v>2356</v>
      </c>
      <c r="B288" s="361">
        <v>38.200000000000003</v>
      </c>
      <c r="C288" s="354">
        <v>114.60000000000001</v>
      </c>
    </row>
    <row r="289" spans="1:3" hidden="1" x14ac:dyDescent="0.35">
      <c r="A289" s="353" t="s">
        <v>2356</v>
      </c>
      <c r="B289" s="361">
        <v>38.200000000000003</v>
      </c>
      <c r="C289" s="354">
        <v>229.20000000000002</v>
      </c>
    </row>
    <row r="290" spans="1:3" hidden="1" x14ac:dyDescent="0.35">
      <c r="A290" s="353" t="s">
        <v>2356</v>
      </c>
      <c r="B290" s="361">
        <v>38.200000000000003</v>
      </c>
      <c r="C290" s="354">
        <v>38.200000000000003</v>
      </c>
    </row>
    <row r="291" spans="1:3" hidden="1" x14ac:dyDescent="0.35">
      <c r="A291" s="353" t="s">
        <v>793</v>
      </c>
      <c r="B291" s="361">
        <v>38.020000000000003</v>
      </c>
      <c r="C291" s="354">
        <v>76.040000000000006</v>
      </c>
    </row>
    <row r="292" spans="1:3" hidden="1" x14ac:dyDescent="0.35">
      <c r="A292" s="353" t="s">
        <v>793</v>
      </c>
      <c r="B292" s="361">
        <v>38.020000000000003</v>
      </c>
      <c r="C292" s="354">
        <v>76.040000000000006</v>
      </c>
    </row>
    <row r="293" spans="1:3" hidden="1" x14ac:dyDescent="0.35">
      <c r="A293" s="353" t="s">
        <v>793</v>
      </c>
      <c r="B293" s="361">
        <v>38.020000000000003</v>
      </c>
      <c r="C293" s="354">
        <v>76.040000000000006</v>
      </c>
    </row>
    <row r="294" spans="1:3" hidden="1" x14ac:dyDescent="0.35">
      <c r="A294" s="353" t="s">
        <v>793</v>
      </c>
      <c r="B294" s="361">
        <v>38.020000000000003</v>
      </c>
      <c r="C294" s="354">
        <v>380.20000000000005</v>
      </c>
    </row>
    <row r="295" spans="1:3" hidden="1" x14ac:dyDescent="0.35">
      <c r="A295" s="353" t="s">
        <v>793</v>
      </c>
      <c r="B295" s="361">
        <v>38.020000000000003</v>
      </c>
      <c r="C295" s="354">
        <v>38.020000000000003</v>
      </c>
    </row>
    <row r="296" spans="1:3" hidden="1" x14ac:dyDescent="0.35">
      <c r="A296" s="353" t="s">
        <v>1129</v>
      </c>
      <c r="B296" s="361">
        <v>38.200000000000003</v>
      </c>
      <c r="C296" s="354">
        <v>38.200000000000003</v>
      </c>
    </row>
    <row r="297" spans="1:3" hidden="1" x14ac:dyDescent="0.35">
      <c r="A297" s="353" t="s">
        <v>1129</v>
      </c>
      <c r="B297" s="361">
        <v>38.200000000000003</v>
      </c>
      <c r="C297" s="354">
        <v>1184.2</v>
      </c>
    </row>
    <row r="298" spans="1:3" hidden="1" x14ac:dyDescent="0.35">
      <c r="A298" s="353" t="s">
        <v>1129</v>
      </c>
      <c r="B298" s="361">
        <v>38.200000000000003</v>
      </c>
      <c r="C298" s="354">
        <v>114.60000000000001</v>
      </c>
    </row>
    <row r="299" spans="1:3" hidden="1" x14ac:dyDescent="0.35">
      <c r="A299" s="353" t="s">
        <v>186</v>
      </c>
      <c r="B299" s="361">
        <v>38.200000000000003</v>
      </c>
      <c r="C299" s="354">
        <v>38.200000000000003</v>
      </c>
    </row>
    <row r="300" spans="1:3" hidden="1" x14ac:dyDescent="0.35">
      <c r="A300" s="353" t="s">
        <v>186</v>
      </c>
      <c r="B300" s="361">
        <v>38.200000000000003</v>
      </c>
      <c r="C300" s="354">
        <v>191</v>
      </c>
    </row>
    <row r="301" spans="1:3" hidden="1" x14ac:dyDescent="0.35">
      <c r="A301" s="353" t="s">
        <v>186</v>
      </c>
      <c r="B301" s="361">
        <v>38.200000000000003</v>
      </c>
      <c r="C301" s="354">
        <v>76.400000000000006</v>
      </c>
    </row>
    <row r="302" spans="1:3" hidden="1" x14ac:dyDescent="0.35">
      <c r="A302" s="353" t="s">
        <v>186</v>
      </c>
      <c r="B302" s="361">
        <v>38.200000000000003</v>
      </c>
      <c r="C302" s="354">
        <v>114.60000000000001</v>
      </c>
    </row>
    <row r="303" spans="1:3" hidden="1" x14ac:dyDescent="0.35">
      <c r="A303" s="353" t="s">
        <v>186</v>
      </c>
      <c r="B303" s="361">
        <v>38.200000000000003</v>
      </c>
      <c r="C303" s="354">
        <v>38.200000000000003</v>
      </c>
    </row>
    <row r="304" spans="1:3" hidden="1" x14ac:dyDescent="0.35">
      <c r="A304" s="353" t="s">
        <v>441</v>
      </c>
      <c r="B304" s="361">
        <v>42.66</v>
      </c>
      <c r="C304" s="354">
        <v>213.29999999999998</v>
      </c>
    </row>
    <row r="305" spans="1:3" hidden="1" x14ac:dyDescent="0.35">
      <c r="A305" s="353" t="s">
        <v>474</v>
      </c>
      <c r="B305" s="361">
        <v>42.41</v>
      </c>
      <c r="C305" s="354">
        <v>42.41</v>
      </c>
    </row>
    <row r="306" spans="1:3" hidden="1" x14ac:dyDescent="0.35">
      <c r="A306" s="353" t="s">
        <v>474</v>
      </c>
      <c r="B306" s="361">
        <v>42.41</v>
      </c>
      <c r="C306" s="354">
        <v>212.04999999999998</v>
      </c>
    </row>
    <row r="307" spans="1:3" hidden="1" x14ac:dyDescent="0.35">
      <c r="A307" s="353" t="s">
        <v>474</v>
      </c>
      <c r="B307" s="361">
        <v>42.41</v>
      </c>
      <c r="C307" s="354">
        <v>212.04999999999998</v>
      </c>
    </row>
    <row r="308" spans="1:3" hidden="1" x14ac:dyDescent="0.35">
      <c r="A308" s="353" t="s">
        <v>1651</v>
      </c>
      <c r="B308" s="361">
        <v>42.66</v>
      </c>
      <c r="C308" s="354">
        <v>42.66</v>
      </c>
    </row>
    <row r="309" spans="1:3" hidden="1" x14ac:dyDescent="0.35">
      <c r="A309" s="353" t="s">
        <v>488</v>
      </c>
      <c r="B309" s="361">
        <v>42.66</v>
      </c>
      <c r="C309" s="354">
        <v>42.66</v>
      </c>
    </row>
    <row r="310" spans="1:3" hidden="1" x14ac:dyDescent="0.35">
      <c r="A310" s="353" t="s">
        <v>488</v>
      </c>
      <c r="B310" s="361">
        <v>42.66</v>
      </c>
      <c r="C310" s="354">
        <v>42.66</v>
      </c>
    </row>
    <row r="311" spans="1:3" hidden="1" x14ac:dyDescent="0.35">
      <c r="A311" s="353" t="s">
        <v>479</v>
      </c>
      <c r="B311" s="361">
        <v>42.66</v>
      </c>
      <c r="C311" s="354">
        <v>42.66</v>
      </c>
    </row>
    <row r="312" spans="1:3" hidden="1" x14ac:dyDescent="0.35">
      <c r="A312" s="353" t="s">
        <v>1492</v>
      </c>
      <c r="B312" s="361">
        <v>42.41</v>
      </c>
      <c r="C312" s="354">
        <v>42.41</v>
      </c>
    </row>
    <row r="313" spans="1:3" hidden="1" x14ac:dyDescent="0.35">
      <c r="A313" s="353" t="s">
        <v>804</v>
      </c>
      <c r="B313" s="361">
        <v>98.95</v>
      </c>
      <c r="C313" s="354">
        <v>197.9</v>
      </c>
    </row>
    <row r="314" spans="1:3" hidden="1" x14ac:dyDescent="0.35">
      <c r="A314" s="353" t="s">
        <v>2018</v>
      </c>
      <c r="B314" s="361">
        <v>98.95</v>
      </c>
      <c r="C314" s="354">
        <v>197.9</v>
      </c>
    </row>
    <row r="315" spans="1:3" hidden="1" x14ac:dyDescent="0.35">
      <c r="A315" s="353" t="s">
        <v>2463</v>
      </c>
      <c r="B315" s="361">
        <v>98.95</v>
      </c>
      <c r="C315" s="354">
        <v>98.95</v>
      </c>
    </row>
    <row r="316" spans="1:3" hidden="1" x14ac:dyDescent="0.35">
      <c r="A316" s="353" t="s">
        <v>2464</v>
      </c>
      <c r="B316" s="361">
        <v>98.95</v>
      </c>
      <c r="C316" s="354">
        <v>791.6</v>
      </c>
    </row>
    <row r="317" spans="1:3" hidden="1" x14ac:dyDescent="0.35">
      <c r="A317" s="353" t="s">
        <v>2464</v>
      </c>
      <c r="B317" s="361">
        <v>98.95</v>
      </c>
      <c r="C317" s="354">
        <v>98.95</v>
      </c>
    </row>
    <row r="318" spans="1:3" hidden="1" x14ac:dyDescent="0.35">
      <c r="A318" s="353" t="s">
        <v>114</v>
      </c>
      <c r="B318" s="361">
        <v>98.95</v>
      </c>
      <c r="C318" s="354">
        <v>98.95</v>
      </c>
    </row>
    <row r="319" spans="1:3" hidden="1" x14ac:dyDescent="0.35">
      <c r="A319" s="353" t="s">
        <v>114</v>
      </c>
      <c r="B319" s="361">
        <v>98.95</v>
      </c>
      <c r="C319" s="354">
        <v>98.95</v>
      </c>
    </row>
    <row r="320" spans="1:3" hidden="1" x14ac:dyDescent="0.35">
      <c r="A320" s="353" t="s">
        <v>114</v>
      </c>
      <c r="B320" s="361">
        <v>98.95</v>
      </c>
      <c r="C320" s="354">
        <v>98.95</v>
      </c>
    </row>
    <row r="321" spans="1:3" hidden="1" x14ac:dyDescent="0.35">
      <c r="A321" s="353" t="s">
        <v>114</v>
      </c>
      <c r="B321" s="361">
        <v>98.95</v>
      </c>
      <c r="C321" s="354">
        <v>2770.6</v>
      </c>
    </row>
    <row r="322" spans="1:3" hidden="1" x14ac:dyDescent="0.35">
      <c r="A322" s="353" t="s">
        <v>187</v>
      </c>
      <c r="B322" s="361">
        <v>98.95</v>
      </c>
      <c r="C322" s="354">
        <v>98.95</v>
      </c>
    </row>
    <row r="323" spans="1:3" hidden="1" x14ac:dyDescent="0.35">
      <c r="A323" s="353" t="s">
        <v>1238</v>
      </c>
      <c r="B323" s="361">
        <v>99.64</v>
      </c>
      <c r="C323" s="354">
        <v>199.28</v>
      </c>
    </row>
    <row r="324" spans="1:3" hidden="1" x14ac:dyDescent="0.35">
      <c r="A324" s="353" t="s">
        <v>1238</v>
      </c>
      <c r="B324" s="361">
        <v>99.64</v>
      </c>
      <c r="C324" s="354">
        <v>2092.44</v>
      </c>
    </row>
    <row r="325" spans="1:3" hidden="1" x14ac:dyDescent="0.35">
      <c r="A325" s="353" t="s">
        <v>1238</v>
      </c>
      <c r="B325" s="361">
        <v>99.64</v>
      </c>
      <c r="C325" s="354">
        <v>1992.8</v>
      </c>
    </row>
    <row r="326" spans="1:3" hidden="1" x14ac:dyDescent="0.35">
      <c r="A326" s="353" t="s">
        <v>1238</v>
      </c>
      <c r="B326" s="361">
        <v>99.64</v>
      </c>
      <c r="C326" s="354">
        <v>398.56</v>
      </c>
    </row>
    <row r="327" spans="1:3" hidden="1" x14ac:dyDescent="0.35">
      <c r="A327" s="353" t="s">
        <v>1238</v>
      </c>
      <c r="B327" s="361">
        <v>99.64</v>
      </c>
      <c r="C327" s="354">
        <v>996.4</v>
      </c>
    </row>
    <row r="328" spans="1:3" hidden="1" x14ac:dyDescent="0.35">
      <c r="A328" s="353" t="s">
        <v>1238</v>
      </c>
      <c r="B328" s="361">
        <v>99.64</v>
      </c>
      <c r="C328" s="354">
        <v>2989.2</v>
      </c>
    </row>
    <row r="329" spans="1:3" hidden="1" x14ac:dyDescent="0.35">
      <c r="A329" s="353" t="s">
        <v>1238</v>
      </c>
      <c r="B329" s="361">
        <v>99.64</v>
      </c>
      <c r="C329" s="354">
        <v>2491</v>
      </c>
    </row>
    <row r="330" spans="1:3" hidden="1" x14ac:dyDescent="0.35">
      <c r="A330" s="353" t="s">
        <v>1238</v>
      </c>
      <c r="B330" s="361">
        <v>99.64</v>
      </c>
      <c r="C330" s="354">
        <v>1195.68</v>
      </c>
    </row>
    <row r="331" spans="1:3" hidden="1" x14ac:dyDescent="0.35">
      <c r="A331" s="353" t="s">
        <v>1238</v>
      </c>
      <c r="B331" s="361">
        <v>99.64</v>
      </c>
      <c r="C331" s="354">
        <v>1793.52</v>
      </c>
    </row>
    <row r="332" spans="1:3" hidden="1" x14ac:dyDescent="0.35">
      <c r="A332" s="353" t="s">
        <v>1238</v>
      </c>
      <c r="B332" s="361">
        <v>99.64</v>
      </c>
      <c r="C332" s="354">
        <v>1195.68</v>
      </c>
    </row>
    <row r="333" spans="1:3" hidden="1" x14ac:dyDescent="0.35">
      <c r="A333" s="353" t="s">
        <v>1238</v>
      </c>
      <c r="B333" s="361">
        <v>99.64</v>
      </c>
      <c r="C333" s="354">
        <v>597.84</v>
      </c>
    </row>
    <row r="334" spans="1:3" hidden="1" x14ac:dyDescent="0.35">
      <c r="A334" s="353" t="s">
        <v>1238</v>
      </c>
      <c r="B334" s="361">
        <v>99.64</v>
      </c>
      <c r="C334" s="354">
        <v>2092.44</v>
      </c>
    </row>
    <row r="335" spans="1:3" hidden="1" x14ac:dyDescent="0.35">
      <c r="A335" s="353" t="s">
        <v>1238</v>
      </c>
      <c r="B335" s="361">
        <v>99.64</v>
      </c>
      <c r="C335" s="354">
        <v>1394.96</v>
      </c>
    </row>
    <row r="336" spans="1:3" hidden="1" x14ac:dyDescent="0.35">
      <c r="A336" s="353" t="s">
        <v>1238</v>
      </c>
      <c r="B336" s="361">
        <v>99.64</v>
      </c>
      <c r="C336" s="354">
        <v>4882.3599999999997</v>
      </c>
    </row>
    <row r="337" spans="1:3" hidden="1" x14ac:dyDescent="0.35">
      <c r="A337" s="353" t="s">
        <v>1238</v>
      </c>
      <c r="B337" s="361">
        <v>99.64</v>
      </c>
      <c r="C337" s="354">
        <v>1394.96</v>
      </c>
    </row>
    <row r="338" spans="1:3" hidden="1" x14ac:dyDescent="0.35">
      <c r="A338" s="353" t="s">
        <v>1238</v>
      </c>
      <c r="B338" s="361">
        <v>99.64</v>
      </c>
      <c r="C338" s="354">
        <v>896.76</v>
      </c>
    </row>
    <row r="339" spans="1:3" hidden="1" x14ac:dyDescent="0.35">
      <c r="A339" s="353" t="s">
        <v>1238</v>
      </c>
      <c r="B339" s="361">
        <v>99.64</v>
      </c>
      <c r="C339" s="354">
        <v>2789.92</v>
      </c>
    </row>
    <row r="340" spans="1:3" hidden="1" x14ac:dyDescent="0.35">
      <c r="A340" s="353" t="s">
        <v>1238</v>
      </c>
      <c r="B340" s="361">
        <v>99.64</v>
      </c>
      <c r="C340" s="354">
        <v>1195.68</v>
      </c>
    </row>
    <row r="341" spans="1:3" hidden="1" x14ac:dyDescent="0.35">
      <c r="A341" s="353" t="s">
        <v>115</v>
      </c>
      <c r="B341" s="361">
        <v>101.71</v>
      </c>
      <c r="C341" s="354">
        <v>711.96999999999991</v>
      </c>
    </row>
    <row r="342" spans="1:3" hidden="1" x14ac:dyDescent="0.35">
      <c r="A342" s="353" t="s">
        <v>505</v>
      </c>
      <c r="B342" s="361">
        <v>100.29</v>
      </c>
      <c r="C342" s="354">
        <v>802.32</v>
      </c>
    </row>
    <row r="343" spans="1:3" hidden="1" x14ac:dyDescent="0.35">
      <c r="A343" s="353" t="s">
        <v>549</v>
      </c>
      <c r="B343" s="361">
        <v>100.29</v>
      </c>
      <c r="C343" s="354">
        <v>200.58</v>
      </c>
    </row>
    <row r="344" spans="1:3" hidden="1" x14ac:dyDescent="0.35">
      <c r="A344" s="353" t="s">
        <v>549</v>
      </c>
      <c r="B344" s="361">
        <v>100.29</v>
      </c>
      <c r="C344" s="354">
        <v>401.16</v>
      </c>
    </row>
    <row r="345" spans="1:3" hidden="1" x14ac:dyDescent="0.35">
      <c r="A345" s="353" t="s">
        <v>518</v>
      </c>
      <c r="B345" s="361">
        <v>99.6</v>
      </c>
      <c r="C345" s="354">
        <v>1394.3999999999999</v>
      </c>
    </row>
    <row r="346" spans="1:3" hidden="1" x14ac:dyDescent="0.35">
      <c r="A346" s="353" t="s">
        <v>518</v>
      </c>
      <c r="B346" s="361">
        <v>99.6</v>
      </c>
      <c r="C346" s="354">
        <v>298.79999999999995</v>
      </c>
    </row>
    <row r="347" spans="1:3" hidden="1" x14ac:dyDescent="0.35">
      <c r="A347" s="353" t="s">
        <v>518</v>
      </c>
      <c r="B347" s="361">
        <v>99.6</v>
      </c>
      <c r="C347" s="354">
        <v>4183.2</v>
      </c>
    </row>
    <row r="348" spans="1:3" hidden="1" x14ac:dyDescent="0.35">
      <c r="A348" s="353" t="s">
        <v>2027</v>
      </c>
      <c r="B348" s="361">
        <v>100.29</v>
      </c>
      <c r="C348" s="354">
        <v>15745.53</v>
      </c>
    </row>
    <row r="349" spans="1:3" hidden="1" x14ac:dyDescent="0.35">
      <c r="A349" s="353" t="s">
        <v>2027</v>
      </c>
      <c r="B349" s="361">
        <v>100.29</v>
      </c>
      <c r="C349" s="354">
        <v>4212.18</v>
      </c>
    </row>
    <row r="350" spans="1:3" hidden="1" x14ac:dyDescent="0.35">
      <c r="A350" s="353" t="s">
        <v>2027</v>
      </c>
      <c r="B350" s="361">
        <v>100.29</v>
      </c>
      <c r="C350" s="354">
        <v>2607.54</v>
      </c>
    </row>
    <row r="351" spans="1:3" hidden="1" x14ac:dyDescent="0.35">
      <c r="A351" s="353" t="s">
        <v>2027</v>
      </c>
      <c r="B351" s="361">
        <v>100.29</v>
      </c>
      <c r="C351" s="354">
        <v>1404.0600000000002</v>
      </c>
    </row>
    <row r="352" spans="1:3" hidden="1" x14ac:dyDescent="0.35">
      <c r="A352" s="353" t="s">
        <v>2027</v>
      </c>
      <c r="B352" s="361">
        <v>100.29</v>
      </c>
      <c r="C352" s="354">
        <v>3008.7000000000003</v>
      </c>
    </row>
    <row r="353" spans="1:3" hidden="1" x14ac:dyDescent="0.35">
      <c r="A353" s="353" t="s">
        <v>2027</v>
      </c>
      <c r="B353" s="361">
        <v>100.29</v>
      </c>
      <c r="C353" s="354">
        <v>1504.3500000000001</v>
      </c>
    </row>
    <row r="354" spans="1:3" hidden="1" x14ac:dyDescent="0.35">
      <c r="A354" s="353" t="s">
        <v>2027</v>
      </c>
      <c r="B354" s="361">
        <v>100.29</v>
      </c>
      <c r="C354" s="354">
        <v>1704.93</v>
      </c>
    </row>
    <row r="355" spans="1:3" hidden="1" x14ac:dyDescent="0.35">
      <c r="A355" s="353" t="s">
        <v>2027</v>
      </c>
      <c r="B355" s="361">
        <v>100.29</v>
      </c>
      <c r="C355" s="354">
        <v>1905.5100000000002</v>
      </c>
    </row>
    <row r="356" spans="1:3" hidden="1" x14ac:dyDescent="0.35">
      <c r="A356" s="353" t="s">
        <v>2027</v>
      </c>
      <c r="B356" s="361">
        <v>100.29</v>
      </c>
      <c r="C356" s="354">
        <v>2106.09</v>
      </c>
    </row>
    <row r="357" spans="1:3" hidden="1" x14ac:dyDescent="0.35">
      <c r="A357" s="353" t="s">
        <v>2027</v>
      </c>
      <c r="B357" s="361">
        <v>100.29</v>
      </c>
      <c r="C357" s="354">
        <v>6318.27</v>
      </c>
    </row>
    <row r="358" spans="1:3" hidden="1" x14ac:dyDescent="0.35">
      <c r="A358" s="353" t="s">
        <v>2027</v>
      </c>
      <c r="B358" s="361">
        <v>100.29</v>
      </c>
      <c r="C358" s="354">
        <v>702.03000000000009</v>
      </c>
    </row>
    <row r="359" spans="1:3" hidden="1" x14ac:dyDescent="0.35">
      <c r="A359" s="353" t="s">
        <v>507</v>
      </c>
      <c r="B359" s="361">
        <v>99.6</v>
      </c>
      <c r="C359" s="354">
        <v>1792.8</v>
      </c>
    </row>
    <row r="360" spans="1:3" hidden="1" x14ac:dyDescent="0.35">
      <c r="A360" s="353" t="s">
        <v>1072</v>
      </c>
      <c r="B360" s="361">
        <v>103.39</v>
      </c>
      <c r="C360" s="354">
        <v>930.51</v>
      </c>
    </row>
    <row r="361" spans="1:3" hidden="1" x14ac:dyDescent="0.35">
      <c r="A361" s="353" t="s">
        <v>500</v>
      </c>
      <c r="B361" s="361">
        <v>99.6</v>
      </c>
      <c r="C361" s="354">
        <v>398.4</v>
      </c>
    </row>
    <row r="362" spans="1:3" hidden="1" x14ac:dyDescent="0.35">
      <c r="A362" s="353" t="s">
        <v>500</v>
      </c>
      <c r="B362" s="361">
        <v>99.6</v>
      </c>
      <c r="C362" s="354">
        <v>597.59999999999991</v>
      </c>
    </row>
    <row r="363" spans="1:3" hidden="1" x14ac:dyDescent="0.35">
      <c r="A363" s="353" t="s">
        <v>500</v>
      </c>
      <c r="B363" s="361">
        <v>99.6</v>
      </c>
      <c r="C363" s="354">
        <v>199.2</v>
      </c>
    </row>
    <row r="364" spans="1:3" hidden="1" x14ac:dyDescent="0.35">
      <c r="A364" s="353" t="s">
        <v>500</v>
      </c>
      <c r="B364" s="361">
        <v>99.6</v>
      </c>
      <c r="C364" s="354">
        <v>996</v>
      </c>
    </row>
    <row r="365" spans="1:3" hidden="1" x14ac:dyDescent="0.35">
      <c r="A365" s="353" t="s">
        <v>1065</v>
      </c>
      <c r="B365" s="361">
        <v>100.29</v>
      </c>
      <c r="C365" s="354">
        <v>100.29</v>
      </c>
    </row>
    <row r="366" spans="1:3" hidden="1" x14ac:dyDescent="0.35">
      <c r="A366" s="353" t="s">
        <v>1065</v>
      </c>
      <c r="B366" s="361">
        <v>100.29</v>
      </c>
      <c r="C366" s="354">
        <v>2507.25</v>
      </c>
    </row>
    <row r="367" spans="1:3" hidden="1" x14ac:dyDescent="0.35">
      <c r="A367" s="353" t="s">
        <v>1065</v>
      </c>
      <c r="B367" s="361">
        <v>100.29</v>
      </c>
      <c r="C367" s="354">
        <v>401.16</v>
      </c>
    </row>
    <row r="368" spans="1:3" hidden="1" x14ac:dyDescent="0.35">
      <c r="A368" s="353" t="s">
        <v>1820</v>
      </c>
      <c r="B368" s="361">
        <v>99.6</v>
      </c>
      <c r="C368" s="354">
        <v>199.2</v>
      </c>
    </row>
    <row r="369" spans="1:3" hidden="1" x14ac:dyDescent="0.35">
      <c r="A369" s="353" t="s">
        <v>502</v>
      </c>
      <c r="B369" s="361">
        <v>100.29</v>
      </c>
      <c r="C369" s="354">
        <v>100.29</v>
      </c>
    </row>
    <row r="370" spans="1:3" hidden="1" x14ac:dyDescent="0.35">
      <c r="A370" s="353" t="s">
        <v>502</v>
      </c>
      <c r="B370" s="361">
        <v>100.29</v>
      </c>
      <c r="C370" s="354">
        <v>100.29</v>
      </c>
    </row>
    <row r="371" spans="1:3" hidden="1" x14ac:dyDescent="0.35">
      <c r="A371" s="353" t="s">
        <v>502</v>
      </c>
      <c r="B371" s="361">
        <v>100.29</v>
      </c>
      <c r="C371" s="354">
        <v>100.29</v>
      </c>
    </row>
    <row r="372" spans="1:3" hidden="1" x14ac:dyDescent="0.35">
      <c r="A372" s="353" t="s">
        <v>188</v>
      </c>
      <c r="B372" s="361">
        <v>118.55</v>
      </c>
      <c r="C372" s="354">
        <v>237.1</v>
      </c>
    </row>
    <row r="373" spans="1:3" hidden="1" x14ac:dyDescent="0.35">
      <c r="A373" s="353" t="s">
        <v>981</v>
      </c>
      <c r="B373" s="361">
        <v>116.45</v>
      </c>
      <c r="C373" s="354">
        <v>232.9</v>
      </c>
    </row>
    <row r="374" spans="1:3" hidden="1" x14ac:dyDescent="0.35">
      <c r="A374" s="353" t="s">
        <v>981</v>
      </c>
      <c r="B374" s="361">
        <v>116.45</v>
      </c>
      <c r="C374" s="354">
        <v>349.35</v>
      </c>
    </row>
    <row r="375" spans="1:3" hidden="1" x14ac:dyDescent="0.35">
      <c r="A375" s="353" t="s">
        <v>859</v>
      </c>
      <c r="B375" s="361">
        <v>115.46</v>
      </c>
      <c r="C375" s="354">
        <v>230.92</v>
      </c>
    </row>
    <row r="376" spans="1:3" hidden="1" x14ac:dyDescent="0.35">
      <c r="A376" s="353" t="s">
        <v>859</v>
      </c>
      <c r="B376" s="361">
        <v>115.46</v>
      </c>
      <c r="C376" s="354">
        <v>808.21999999999991</v>
      </c>
    </row>
    <row r="377" spans="1:3" hidden="1" x14ac:dyDescent="0.35">
      <c r="A377" s="353" t="s">
        <v>859</v>
      </c>
      <c r="B377" s="361">
        <v>115.46</v>
      </c>
      <c r="C377" s="354">
        <v>577.29999999999995</v>
      </c>
    </row>
    <row r="378" spans="1:3" hidden="1" x14ac:dyDescent="0.35">
      <c r="A378" s="353" t="s">
        <v>503</v>
      </c>
      <c r="B378" s="361">
        <v>115.46</v>
      </c>
      <c r="C378" s="354">
        <v>346.38</v>
      </c>
    </row>
    <row r="379" spans="1:3" hidden="1" x14ac:dyDescent="0.35">
      <c r="A379" s="353" t="s">
        <v>503</v>
      </c>
      <c r="B379" s="361">
        <v>115.46</v>
      </c>
      <c r="C379" s="354">
        <v>461.84</v>
      </c>
    </row>
    <row r="380" spans="1:3" hidden="1" x14ac:dyDescent="0.35">
      <c r="A380" s="353" t="s">
        <v>1837</v>
      </c>
      <c r="B380" s="361">
        <v>119.55</v>
      </c>
      <c r="C380" s="354">
        <v>478.2</v>
      </c>
    </row>
    <row r="381" spans="1:3" hidden="1" x14ac:dyDescent="0.35">
      <c r="A381" s="353" t="s">
        <v>189</v>
      </c>
      <c r="B381" s="361">
        <v>115.46</v>
      </c>
      <c r="C381" s="354">
        <v>1039.1399999999999</v>
      </c>
    </row>
    <row r="382" spans="1:3" hidden="1" x14ac:dyDescent="0.35">
      <c r="A382" s="353" t="s">
        <v>189</v>
      </c>
      <c r="B382" s="361">
        <v>115.46</v>
      </c>
      <c r="C382" s="354">
        <v>115.46</v>
      </c>
    </row>
    <row r="383" spans="1:3" hidden="1" x14ac:dyDescent="0.35">
      <c r="A383" s="353" t="s">
        <v>189</v>
      </c>
      <c r="B383" s="361">
        <v>115.46</v>
      </c>
      <c r="C383" s="354">
        <v>692.76</v>
      </c>
    </row>
    <row r="384" spans="1:3" hidden="1" x14ac:dyDescent="0.35">
      <c r="A384" s="353" t="s">
        <v>1654</v>
      </c>
      <c r="B384" s="361">
        <v>116.45</v>
      </c>
      <c r="C384" s="354">
        <v>698.7</v>
      </c>
    </row>
    <row r="385" spans="1:3" hidden="1" x14ac:dyDescent="0.35">
      <c r="A385" s="353" t="s">
        <v>1654</v>
      </c>
      <c r="B385" s="361">
        <v>116.45</v>
      </c>
      <c r="C385" s="354">
        <v>349.35</v>
      </c>
    </row>
    <row r="386" spans="1:3" hidden="1" x14ac:dyDescent="0.35">
      <c r="A386" s="353" t="s">
        <v>511</v>
      </c>
      <c r="B386" s="361">
        <v>116.45</v>
      </c>
      <c r="C386" s="354">
        <v>582.25</v>
      </c>
    </row>
    <row r="387" spans="1:3" hidden="1" x14ac:dyDescent="0.35">
      <c r="A387" s="353" t="s">
        <v>514</v>
      </c>
      <c r="B387" s="361">
        <v>115.45</v>
      </c>
      <c r="C387" s="354">
        <v>115.45</v>
      </c>
    </row>
    <row r="388" spans="1:3" hidden="1" x14ac:dyDescent="0.35">
      <c r="A388" s="353" t="s">
        <v>1005</v>
      </c>
      <c r="B388" s="361">
        <v>45.8</v>
      </c>
      <c r="C388" s="354">
        <v>641.19999999999993</v>
      </c>
    </row>
    <row r="389" spans="1:3" hidden="1" x14ac:dyDescent="0.35">
      <c r="A389" s="353" t="s">
        <v>2586</v>
      </c>
      <c r="B389" s="361">
        <v>49.37</v>
      </c>
      <c r="C389" s="354">
        <v>98.74</v>
      </c>
    </row>
    <row r="390" spans="1:3" hidden="1" x14ac:dyDescent="0.35">
      <c r="A390" s="353" t="s">
        <v>2575</v>
      </c>
      <c r="B390" s="361">
        <v>47.06</v>
      </c>
      <c r="C390" s="354">
        <v>282.36</v>
      </c>
    </row>
    <row r="391" spans="1:3" hidden="1" x14ac:dyDescent="0.35">
      <c r="A391" s="353" t="s">
        <v>2537</v>
      </c>
      <c r="B391" s="361">
        <v>48.6</v>
      </c>
      <c r="C391" s="354">
        <v>48.6</v>
      </c>
    </row>
    <row r="392" spans="1:3" hidden="1" x14ac:dyDescent="0.35">
      <c r="A392" s="353" t="s">
        <v>2501</v>
      </c>
      <c r="B392" s="361">
        <v>48.6</v>
      </c>
      <c r="C392" s="354">
        <v>291.60000000000002</v>
      </c>
    </row>
    <row r="393" spans="1:3" hidden="1" x14ac:dyDescent="0.35">
      <c r="A393" s="353" t="s">
        <v>2501</v>
      </c>
      <c r="B393" s="361">
        <v>48.6</v>
      </c>
      <c r="C393" s="354">
        <v>194.4</v>
      </c>
    </row>
    <row r="394" spans="1:3" hidden="1" x14ac:dyDescent="0.35">
      <c r="A394" s="353" t="s">
        <v>267</v>
      </c>
      <c r="B394" s="361">
        <v>45.8</v>
      </c>
      <c r="C394" s="354">
        <v>274.79999999999995</v>
      </c>
    </row>
    <row r="395" spans="1:3" hidden="1" x14ac:dyDescent="0.35">
      <c r="A395" s="353" t="s">
        <v>2669</v>
      </c>
      <c r="B395" s="361">
        <v>48.778599999999997</v>
      </c>
      <c r="C395" s="354">
        <v>1170.6864</v>
      </c>
    </row>
    <row r="396" spans="1:3" hidden="1" x14ac:dyDescent="0.35">
      <c r="A396" s="353" t="s">
        <v>1846</v>
      </c>
      <c r="B396" s="361">
        <v>47.95</v>
      </c>
      <c r="C396" s="354">
        <v>767.2</v>
      </c>
    </row>
    <row r="397" spans="1:3" hidden="1" x14ac:dyDescent="0.35">
      <c r="A397" s="353" t="s">
        <v>1846</v>
      </c>
      <c r="B397" s="361">
        <v>47.95</v>
      </c>
      <c r="C397" s="354">
        <v>1150.8000000000002</v>
      </c>
    </row>
    <row r="398" spans="1:3" hidden="1" x14ac:dyDescent="0.35">
      <c r="A398" s="353" t="s">
        <v>2424</v>
      </c>
      <c r="B398" s="361">
        <v>49.03</v>
      </c>
      <c r="C398" s="354">
        <v>294.18</v>
      </c>
    </row>
    <row r="399" spans="1:3" hidden="1" x14ac:dyDescent="0.35">
      <c r="A399" s="353" t="s">
        <v>2357</v>
      </c>
      <c r="B399" s="361">
        <v>43.33</v>
      </c>
      <c r="C399" s="354">
        <v>43.33</v>
      </c>
    </row>
    <row r="400" spans="1:3" hidden="1" x14ac:dyDescent="0.35">
      <c r="A400" s="353" t="s">
        <v>2358</v>
      </c>
      <c r="B400" s="361">
        <v>46.88</v>
      </c>
      <c r="C400" s="354">
        <v>140.64000000000001</v>
      </c>
    </row>
    <row r="401" spans="1:3" hidden="1" x14ac:dyDescent="0.35">
      <c r="A401" s="353" t="s">
        <v>2358</v>
      </c>
      <c r="B401" s="361">
        <v>46.88</v>
      </c>
      <c r="C401" s="354">
        <v>140.64000000000001</v>
      </c>
    </row>
    <row r="402" spans="1:3" hidden="1" x14ac:dyDescent="0.35">
      <c r="A402" s="353" t="s">
        <v>2359</v>
      </c>
      <c r="B402" s="361">
        <v>46.05</v>
      </c>
      <c r="C402" s="354">
        <v>92.1</v>
      </c>
    </row>
    <row r="403" spans="1:3" hidden="1" x14ac:dyDescent="0.35">
      <c r="A403" s="353" t="s">
        <v>1847</v>
      </c>
      <c r="B403" s="361">
        <v>45.8</v>
      </c>
      <c r="C403" s="354">
        <v>45.8</v>
      </c>
    </row>
    <row r="404" spans="1:3" hidden="1" x14ac:dyDescent="0.35">
      <c r="A404" s="353" t="s">
        <v>2774</v>
      </c>
      <c r="B404" s="361">
        <v>48.778599999999997</v>
      </c>
      <c r="C404" s="354">
        <v>1756.0295999999998</v>
      </c>
    </row>
    <row r="405" spans="1:3" hidden="1" x14ac:dyDescent="0.35">
      <c r="A405" s="353" t="s">
        <v>1588</v>
      </c>
      <c r="B405" s="361">
        <v>48.85</v>
      </c>
      <c r="C405" s="354">
        <v>48.85</v>
      </c>
    </row>
    <row r="406" spans="1:3" hidden="1" x14ac:dyDescent="0.35">
      <c r="A406" s="353" t="s">
        <v>1045</v>
      </c>
      <c r="B406" s="361">
        <v>46.05</v>
      </c>
      <c r="C406" s="354">
        <v>230.25</v>
      </c>
    </row>
    <row r="407" spans="1:3" hidden="1" x14ac:dyDescent="0.35">
      <c r="A407" s="353" t="s">
        <v>1045</v>
      </c>
      <c r="B407" s="361">
        <v>46.05</v>
      </c>
      <c r="C407" s="354">
        <v>230.25</v>
      </c>
    </row>
    <row r="408" spans="1:3" hidden="1" x14ac:dyDescent="0.35">
      <c r="A408" s="353" t="s">
        <v>1045</v>
      </c>
      <c r="B408" s="361">
        <v>46.05</v>
      </c>
      <c r="C408" s="354">
        <v>184.2</v>
      </c>
    </row>
    <row r="409" spans="1:3" hidden="1" x14ac:dyDescent="0.35">
      <c r="A409" s="353" t="s">
        <v>1046</v>
      </c>
      <c r="B409" s="361">
        <v>47.13</v>
      </c>
      <c r="C409" s="354">
        <v>188.52</v>
      </c>
    </row>
    <row r="410" spans="1:3" hidden="1" x14ac:dyDescent="0.35">
      <c r="A410" s="353" t="s">
        <v>2611</v>
      </c>
      <c r="B410" s="361">
        <v>50.75</v>
      </c>
      <c r="C410" s="354">
        <v>152.25</v>
      </c>
    </row>
    <row r="411" spans="1:3" hidden="1" x14ac:dyDescent="0.35">
      <c r="A411" s="353" t="s">
        <v>2360</v>
      </c>
      <c r="B411" s="361">
        <v>45.8</v>
      </c>
      <c r="C411" s="354">
        <v>1282.3999999999999</v>
      </c>
    </row>
    <row r="412" spans="1:3" hidden="1" x14ac:dyDescent="0.35">
      <c r="A412" s="353" t="s">
        <v>2775</v>
      </c>
      <c r="B412" s="361">
        <v>48.78</v>
      </c>
      <c r="C412" s="354">
        <v>4390.2</v>
      </c>
    </row>
    <row r="413" spans="1:3" hidden="1" x14ac:dyDescent="0.35">
      <c r="A413" s="353" t="s">
        <v>2426</v>
      </c>
      <c r="B413" s="361">
        <v>47.7</v>
      </c>
      <c r="C413" s="354">
        <v>95.4</v>
      </c>
    </row>
    <row r="414" spans="1:3" hidden="1" x14ac:dyDescent="0.35">
      <c r="A414" s="353" t="s">
        <v>1006</v>
      </c>
      <c r="B414" s="361">
        <v>48.6</v>
      </c>
      <c r="C414" s="354">
        <v>48.6</v>
      </c>
    </row>
    <row r="415" spans="1:3" hidden="1" x14ac:dyDescent="0.35">
      <c r="A415" s="353" t="s">
        <v>2502</v>
      </c>
      <c r="B415" s="361">
        <v>47.22</v>
      </c>
      <c r="C415" s="354">
        <v>424.98</v>
      </c>
    </row>
    <row r="416" spans="1:3" hidden="1" x14ac:dyDescent="0.35">
      <c r="A416" s="353" t="s">
        <v>666</v>
      </c>
      <c r="B416" s="361">
        <v>46.05</v>
      </c>
      <c r="C416" s="354">
        <v>46.05</v>
      </c>
    </row>
    <row r="417" spans="1:3" hidden="1" x14ac:dyDescent="0.35">
      <c r="A417" s="353" t="s">
        <v>668</v>
      </c>
      <c r="B417" s="361">
        <v>47.13</v>
      </c>
      <c r="C417" s="354">
        <v>94.26</v>
      </c>
    </row>
    <row r="418" spans="1:3" hidden="1" x14ac:dyDescent="0.35">
      <c r="A418" s="353" t="s">
        <v>668</v>
      </c>
      <c r="B418" s="361">
        <v>47.13</v>
      </c>
      <c r="C418" s="354">
        <v>47.13</v>
      </c>
    </row>
    <row r="419" spans="1:3" hidden="1" x14ac:dyDescent="0.35">
      <c r="A419" s="353" t="s">
        <v>2588</v>
      </c>
      <c r="B419" s="361">
        <v>49.03</v>
      </c>
      <c r="C419" s="354">
        <v>490.3</v>
      </c>
    </row>
    <row r="420" spans="1:3" hidden="1" x14ac:dyDescent="0.35">
      <c r="A420" s="353" t="s">
        <v>2617</v>
      </c>
      <c r="B420" s="361">
        <v>50.754100000000001</v>
      </c>
      <c r="C420" s="354">
        <v>152.26230000000001</v>
      </c>
    </row>
    <row r="421" spans="1:3" hidden="1" x14ac:dyDescent="0.35">
      <c r="A421" s="353" t="s">
        <v>1796</v>
      </c>
      <c r="B421" s="361">
        <v>47.48</v>
      </c>
      <c r="C421" s="354">
        <v>94.96</v>
      </c>
    </row>
    <row r="422" spans="1:3" hidden="1" x14ac:dyDescent="0.35">
      <c r="A422" s="353" t="s">
        <v>1790</v>
      </c>
      <c r="B422" s="361">
        <v>49.12</v>
      </c>
      <c r="C422" s="354">
        <v>147.35999999999999</v>
      </c>
    </row>
    <row r="423" spans="1:3" hidden="1" x14ac:dyDescent="0.35">
      <c r="A423" s="353" t="s">
        <v>1790</v>
      </c>
      <c r="B423" s="361">
        <v>49.12</v>
      </c>
      <c r="C423" s="354">
        <v>98.24</v>
      </c>
    </row>
    <row r="424" spans="1:3" hidden="1" x14ac:dyDescent="0.35">
      <c r="A424" s="353" t="s">
        <v>2503</v>
      </c>
      <c r="B424" s="361">
        <v>48.6</v>
      </c>
      <c r="C424" s="354">
        <v>48.6</v>
      </c>
    </row>
    <row r="425" spans="1:3" hidden="1" x14ac:dyDescent="0.35">
      <c r="A425" s="353" t="s">
        <v>2590</v>
      </c>
      <c r="B425" s="361">
        <v>49.03</v>
      </c>
      <c r="C425" s="354">
        <v>98.06</v>
      </c>
    </row>
    <row r="426" spans="1:3" hidden="1" x14ac:dyDescent="0.35">
      <c r="A426" s="353" t="s">
        <v>2428</v>
      </c>
      <c r="B426" s="361">
        <v>47.7</v>
      </c>
      <c r="C426" s="354">
        <v>477</v>
      </c>
    </row>
    <row r="427" spans="1:3" hidden="1" x14ac:dyDescent="0.35">
      <c r="A427" s="353" t="s">
        <v>2776</v>
      </c>
      <c r="B427" s="361">
        <v>50.503500000000003</v>
      </c>
      <c r="C427" s="354">
        <v>858.55950000000007</v>
      </c>
    </row>
    <row r="428" spans="1:3" hidden="1" x14ac:dyDescent="0.35">
      <c r="A428" s="353" t="s">
        <v>1604</v>
      </c>
      <c r="B428" s="361">
        <v>48.85</v>
      </c>
      <c r="C428" s="354">
        <v>195.4</v>
      </c>
    </row>
    <row r="429" spans="1:3" hidden="1" x14ac:dyDescent="0.35">
      <c r="A429" s="353" t="s">
        <v>2361</v>
      </c>
      <c r="B429" s="361">
        <v>47.22</v>
      </c>
      <c r="C429" s="354">
        <v>188.88</v>
      </c>
    </row>
    <row r="430" spans="1:3" hidden="1" x14ac:dyDescent="0.35">
      <c r="A430" s="353" t="s">
        <v>1792</v>
      </c>
      <c r="B430" s="361">
        <v>48.85</v>
      </c>
      <c r="C430" s="354">
        <v>48.85</v>
      </c>
    </row>
    <row r="431" spans="1:3" hidden="1" x14ac:dyDescent="0.35">
      <c r="A431" s="353" t="s">
        <v>1091</v>
      </c>
      <c r="B431" s="361">
        <v>46.88</v>
      </c>
      <c r="C431" s="354">
        <v>93.76</v>
      </c>
    </row>
    <row r="432" spans="1:3" hidden="1" x14ac:dyDescent="0.35">
      <c r="A432" s="353" t="s">
        <v>2362</v>
      </c>
      <c r="B432" s="361">
        <v>48.6</v>
      </c>
      <c r="C432" s="354">
        <v>97.2</v>
      </c>
    </row>
    <row r="433" spans="1:3" hidden="1" x14ac:dyDescent="0.35">
      <c r="A433" s="353" t="s">
        <v>1085</v>
      </c>
      <c r="B433" s="361">
        <v>62.14</v>
      </c>
      <c r="C433" s="354">
        <v>372.84000000000003</v>
      </c>
    </row>
    <row r="434" spans="1:3" hidden="1" x14ac:dyDescent="0.35">
      <c r="A434" s="353" t="s">
        <v>2541</v>
      </c>
      <c r="B434" s="361">
        <v>47.3</v>
      </c>
      <c r="C434" s="354">
        <v>473</v>
      </c>
    </row>
    <row r="435" spans="1:3" hidden="1" x14ac:dyDescent="0.35">
      <c r="A435" s="353" t="s">
        <v>2363</v>
      </c>
      <c r="B435" s="361">
        <v>47.3</v>
      </c>
      <c r="C435" s="354">
        <v>378.4</v>
      </c>
    </row>
    <row r="436" spans="1:3" hidden="1" x14ac:dyDescent="0.35">
      <c r="A436" s="353" t="s">
        <v>2670</v>
      </c>
      <c r="B436" s="361">
        <v>49.496499999999997</v>
      </c>
      <c r="C436" s="354">
        <v>692.95100000000002</v>
      </c>
    </row>
    <row r="437" spans="1:3" hidden="1" x14ac:dyDescent="0.35">
      <c r="A437" s="353" t="s">
        <v>2665</v>
      </c>
      <c r="B437" s="361">
        <v>48.325200000000002</v>
      </c>
      <c r="C437" s="354">
        <v>241.626</v>
      </c>
    </row>
    <row r="438" spans="1:3" hidden="1" x14ac:dyDescent="0.35">
      <c r="A438" s="353" t="s">
        <v>2430</v>
      </c>
      <c r="B438" s="361">
        <v>49.4</v>
      </c>
      <c r="C438" s="354">
        <v>49.4</v>
      </c>
    </row>
    <row r="439" spans="1:3" hidden="1" x14ac:dyDescent="0.35">
      <c r="A439" s="353" t="s">
        <v>2504</v>
      </c>
      <c r="B439" s="361">
        <v>49.28</v>
      </c>
      <c r="C439" s="354">
        <v>49.28</v>
      </c>
    </row>
    <row r="440" spans="1:3" hidden="1" x14ac:dyDescent="0.35">
      <c r="A440" s="353" t="s">
        <v>2674</v>
      </c>
      <c r="B440" s="361">
        <v>51.13</v>
      </c>
      <c r="C440" s="354">
        <v>613.56000000000006</v>
      </c>
    </row>
    <row r="441" spans="1:3" hidden="1" x14ac:dyDescent="0.35">
      <c r="A441" s="353" t="s">
        <v>671</v>
      </c>
      <c r="B441" s="361">
        <v>49.28</v>
      </c>
      <c r="C441" s="354">
        <v>49.28</v>
      </c>
    </row>
    <row r="442" spans="1:3" hidden="1" x14ac:dyDescent="0.35">
      <c r="A442" s="353" t="s">
        <v>671</v>
      </c>
      <c r="B442" s="361">
        <v>49.28</v>
      </c>
      <c r="C442" s="354">
        <v>147.84</v>
      </c>
    </row>
    <row r="443" spans="1:3" hidden="1" x14ac:dyDescent="0.35">
      <c r="A443" s="353" t="s">
        <v>2592</v>
      </c>
      <c r="B443" s="361">
        <v>50.88</v>
      </c>
      <c r="C443" s="354">
        <v>661.44</v>
      </c>
    </row>
    <row r="444" spans="1:3" hidden="1" x14ac:dyDescent="0.35">
      <c r="A444" s="353" t="s">
        <v>2364</v>
      </c>
      <c r="B444" s="361">
        <v>47.3</v>
      </c>
      <c r="C444" s="354">
        <v>94.6</v>
      </c>
    </row>
    <row r="445" spans="1:3" hidden="1" x14ac:dyDescent="0.35">
      <c r="A445" s="353" t="s">
        <v>1563</v>
      </c>
      <c r="B445" s="361">
        <v>49.4</v>
      </c>
      <c r="C445" s="354">
        <v>49.4</v>
      </c>
    </row>
    <row r="446" spans="1:3" hidden="1" x14ac:dyDescent="0.35">
      <c r="A446" s="353" t="s">
        <v>2720</v>
      </c>
      <c r="B446" s="361">
        <v>51.127299999999998</v>
      </c>
      <c r="C446" s="354">
        <v>920.29139999999995</v>
      </c>
    </row>
    <row r="447" spans="1:3" hidden="1" x14ac:dyDescent="0.35">
      <c r="A447" s="353" t="s">
        <v>2619</v>
      </c>
      <c r="B447" s="361">
        <v>49.151800000000001</v>
      </c>
      <c r="C447" s="354">
        <v>98.303600000000003</v>
      </c>
    </row>
    <row r="448" spans="1:3" hidden="1" x14ac:dyDescent="0.35">
      <c r="A448" s="353" t="s">
        <v>2619</v>
      </c>
      <c r="B448" s="361">
        <v>49.151800000000001</v>
      </c>
      <c r="C448" s="354">
        <v>98.303600000000003</v>
      </c>
    </row>
    <row r="449" spans="1:3" hidden="1" x14ac:dyDescent="0.35">
      <c r="A449" s="353" t="s">
        <v>2619</v>
      </c>
      <c r="B449" s="361">
        <v>49.151800000000001</v>
      </c>
      <c r="C449" s="354">
        <v>196.60720000000001</v>
      </c>
    </row>
    <row r="450" spans="1:3" hidden="1" x14ac:dyDescent="0.35">
      <c r="A450" s="353" t="s">
        <v>616</v>
      </c>
      <c r="B450" s="361">
        <v>47.56</v>
      </c>
      <c r="C450" s="354">
        <v>47.56</v>
      </c>
    </row>
    <row r="451" spans="1:3" hidden="1" x14ac:dyDescent="0.35">
      <c r="A451" s="353" t="s">
        <v>2365</v>
      </c>
      <c r="B451" s="361">
        <v>46.48</v>
      </c>
      <c r="C451" s="354">
        <v>46.48</v>
      </c>
    </row>
    <row r="452" spans="1:3" hidden="1" x14ac:dyDescent="0.35">
      <c r="A452" s="353" t="s">
        <v>2621</v>
      </c>
      <c r="B452" s="361">
        <v>48.0747</v>
      </c>
      <c r="C452" s="354">
        <v>48.0747</v>
      </c>
    </row>
    <row r="453" spans="1:3" hidden="1" x14ac:dyDescent="0.35">
      <c r="A453" s="353" t="s">
        <v>2671</v>
      </c>
      <c r="B453" s="361">
        <v>49.588900000000002</v>
      </c>
      <c r="C453" s="354">
        <v>396.71120000000002</v>
      </c>
    </row>
    <row r="454" spans="1:3" hidden="1" x14ac:dyDescent="0.35">
      <c r="A454" s="353" t="s">
        <v>1587</v>
      </c>
      <c r="B454" s="361">
        <v>47.49</v>
      </c>
      <c r="C454" s="354">
        <v>47.49</v>
      </c>
    </row>
    <row r="455" spans="1:3" hidden="1" x14ac:dyDescent="0.35">
      <c r="A455" s="353" t="s">
        <v>2366</v>
      </c>
      <c r="B455" s="361">
        <v>47.3</v>
      </c>
      <c r="C455" s="354">
        <v>425.7</v>
      </c>
    </row>
    <row r="456" spans="1:3" hidden="1" x14ac:dyDescent="0.35">
      <c r="A456" s="353" t="s">
        <v>2367</v>
      </c>
      <c r="B456" s="361">
        <v>49.03</v>
      </c>
      <c r="C456" s="354">
        <v>588.36</v>
      </c>
    </row>
    <row r="457" spans="1:3" hidden="1" x14ac:dyDescent="0.35">
      <c r="A457" s="353" t="s">
        <v>2777</v>
      </c>
      <c r="B457" s="361">
        <v>134.32</v>
      </c>
      <c r="C457" s="354">
        <v>268.64</v>
      </c>
    </row>
    <row r="458" spans="1:3" hidden="1" x14ac:dyDescent="0.35">
      <c r="A458" s="353" t="s">
        <v>1766</v>
      </c>
      <c r="B458" s="361">
        <v>130.6</v>
      </c>
      <c r="C458" s="354">
        <v>130.6</v>
      </c>
    </row>
    <row r="459" spans="1:3" hidden="1" x14ac:dyDescent="0.35">
      <c r="A459" s="353" t="s">
        <v>2368</v>
      </c>
      <c r="B459" s="361">
        <v>126.29</v>
      </c>
      <c r="C459" s="354">
        <v>884.03000000000009</v>
      </c>
    </row>
    <row r="460" spans="1:3" hidden="1" x14ac:dyDescent="0.35">
      <c r="A460" s="353" t="s">
        <v>2778</v>
      </c>
      <c r="B460" s="361">
        <v>135.22</v>
      </c>
      <c r="C460" s="354">
        <v>946.54</v>
      </c>
    </row>
    <row r="461" spans="1:3" hidden="1" x14ac:dyDescent="0.35">
      <c r="A461" s="353" t="s">
        <v>2779</v>
      </c>
      <c r="B461" s="361">
        <v>133.31</v>
      </c>
      <c r="C461" s="354">
        <v>1066.48</v>
      </c>
    </row>
    <row r="462" spans="1:3" hidden="1" x14ac:dyDescent="0.35">
      <c r="A462" s="353" t="s">
        <v>2543</v>
      </c>
      <c r="B462" s="361">
        <v>131.35</v>
      </c>
      <c r="C462" s="354">
        <v>4203.2</v>
      </c>
    </row>
    <row r="463" spans="1:3" hidden="1" x14ac:dyDescent="0.35">
      <c r="A463" s="353" t="s">
        <v>2543</v>
      </c>
      <c r="B463" s="361">
        <v>131.35</v>
      </c>
      <c r="C463" s="354">
        <v>131.35</v>
      </c>
    </row>
    <row r="464" spans="1:3" hidden="1" x14ac:dyDescent="0.35">
      <c r="A464" s="353" t="s">
        <v>2465</v>
      </c>
      <c r="B464" s="361">
        <v>137.5</v>
      </c>
      <c r="C464" s="354">
        <v>412.5</v>
      </c>
    </row>
    <row r="465" spans="1:3" hidden="1" x14ac:dyDescent="0.35">
      <c r="A465" s="353" t="s">
        <v>2465</v>
      </c>
      <c r="B465" s="361">
        <v>137.5</v>
      </c>
      <c r="C465" s="354">
        <v>275</v>
      </c>
    </row>
    <row r="466" spans="1:3" hidden="1" x14ac:dyDescent="0.35">
      <c r="A466" s="353" t="s">
        <v>1101</v>
      </c>
      <c r="B466" s="361">
        <v>131.51</v>
      </c>
      <c r="C466" s="354">
        <v>657.55</v>
      </c>
    </row>
    <row r="467" spans="1:3" hidden="1" x14ac:dyDescent="0.35">
      <c r="A467" s="353" t="s">
        <v>1151</v>
      </c>
      <c r="B467" s="361">
        <v>132.49</v>
      </c>
      <c r="C467" s="354">
        <v>1722.3700000000001</v>
      </c>
    </row>
    <row r="468" spans="1:3" hidden="1" x14ac:dyDescent="0.35">
      <c r="A468" s="353" t="s">
        <v>1151</v>
      </c>
      <c r="B468" s="361">
        <v>132.49</v>
      </c>
      <c r="C468" s="354">
        <v>1192.4100000000001</v>
      </c>
    </row>
    <row r="469" spans="1:3" hidden="1" x14ac:dyDescent="0.35">
      <c r="A469" s="353" t="s">
        <v>204</v>
      </c>
      <c r="B469" s="361">
        <v>126.29</v>
      </c>
      <c r="C469" s="354">
        <v>1010.32</v>
      </c>
    </row>
    <row r="470" spans="1:3" hidden="1" x14ac:dyDescent="0.35">
      <c r="A470" s="353" t="s">
        <v>204</v>
      </c>
      <c r="B470" s="361">
        <v>126.29</v>
      </c>
      <c r="C470" s="354">
        <v>884.03000000000009</v>
      </c>
    </row>
    <row r="471" spans="1:3" hidden="1" x14ac:dyDescent="0.35">
      <c r="A471" s="353" t="s">
        <v>1988</v>
      </c>
      <c r="B471" s="361">
        <v>137.5</v>
      </c>
      <c r="C471" s="354">
        <v>137.5</v>
      </c>
    </row>
    <row r="472" spans="1:3" hidden="1" x14ac:dyDescent="0.35">
      <c r="A472" s="353" t="s">
        <v>2780</v>
      </c>
      <c r="B472" s="361">
        <v>134.05959999999999</v>
      </c>
      <c r="C472" s="354">
        <v>134.05959999999999</v>
      </c>
    </row>
    <row r="473" spans="1:3" hidden="1" x14ac:dyDescent="0.35">
      <c r="A473" s="353" t="s">
        <v>1153</v>
      </c>
      <c r="B473" s="361">
        <v>130.01</v>
      </c>
      <c r="C473" s="354">
        <v>1040.08</v>
      </c>
    </row>
    <row r="474" spans="1:3" hidden="1" x14ac:dyDescent="0.35">
      <c r="A474" s="353" t="s">
        <v>1153</v>
      </c>
      <c r="B474" s="361">
        <v>130.01</v>
      </c>
      <c r="C474" s="354">
        <v>1820.1399999999999</v>
      </c>
    </row>
    <row r="475" spans="1:3" hidden="1" x14ac:dyDescent="0.35">
      <c r="A475" s="353" t="s">
        <v>2432</v>
      </c>
      <c r="B475" s="361">
        <v>134.32</v>
      </c>
      <c r="C475" s="354">
        <v>537.28</v>
      </c>
    </row>
    <row r="476" spans="1:3" hidden="1" x14ac:dyDescent="0.35">
      <c r="A476" s="353" t="s">
        <v>1850</v>
      </c>
      <c r="B476" s="361">
        <v>126.29</v>
      </c>
      <c r="C476" s="354">
        <v>252.58</v>
      </c>
    </row>
    <row r="477" spans="1:3" hidden="1" x14ac:dyDescent="0.35">
      <c r="A477" s="353" t="s">
        <v>2370</v>
      </c>
      <c r="B477" s="361">
        <v>130.6</v>
      </c>
      <c r="C477" s="354">
        <v>1697.8</v>
      </c>
    </row>
    <row r="478" spans="1:3" hidden="1" x14ac:dyDescent="0.35">
      <c r="A478" s="353" t="s">
        <v>2781</v>
      </c>
      <c r="B478" s="361">
        <v>137.5</v>
      </c>
      <c r="C478" s="354">
        <v>137.5</v>
      </c>
    </row>
    <row r="479" spans="1:3" hidden="1" x14ac:dyDescent="0.35">
      <c r="A479" s="353" t="s">
        <v>1198</v>
      </c>
      <c r="B479" s="361">
        <v>130.6</v>
      </c>
      <c r="C479" s="354">
        <v>391.79999999999995</v>
      </c>
    </row>
    <row r="480" spans="1:3" hidden="1" x14ac:dyDescent="0.35">
      <c r="A480" s="353" t="s">
        <v>2782</v>
      </c>
      <c r="B480" s="361">
        <v>129</v>
      </c>
      <c r="C480" s="354">
        <v>258</v>
      </c>
    </row>
    <row r="481" spans="1:3" hidden="1" x14ac:dyDescent="0.35">
      <c r="A481" s="353" t="s">
        <v>1768</v>
      </c>
      <c r="B481" s="361">
        <v>131.35</v>
      </c>
      <c r="C481" s="354">
        <v>131.35</v>
      </c>
    </row>
    <row r="482" spans="1:3" hidden="1" x14ac:dyDescent="0.35">
      <c r="A482" s="353" t="s">
        <v>700</v>
      </c>
      <c r="B482" s="361">
        <v>127.93</v>
      </c>
      <c r="C482" s="354">
        <v>255.86</v>
      </c>
    </row>
    <row r="483" spans="1:3" hidden="1" x14ac:dyDescent="0.35">
      <c r="A483" s="353" t="s">
        <v>2434</v>
      </c>
      <c r="B483" s="361">
        <v>129.97999999999999</v>
      </c>
      <c r="C483" s="354">
        <v>1299.8</v>
      </c>
    </row>
    <row r="484" spans="1:3" hidden="1" x14ac:dyDescent="0.35">
      <c r="A484" s="353" t="s">
        <v>1174</v>
      </c>
      <c r="B484" s="361">
        <v>135.03</v>
      </c>
      <c r="C484" s="354">
        <v>270.06</v>
      </c>
    </row>
    <row r="485" spans="1:3" hidden="1" x14ac:dyDescent="0.35">
      <c r="A485" s="353" t="s">
        <v>1156</v>
      </c>
      <c r="B485" s="361">
        <v>127.93</v>
      </c>
      <c r="C485" s="354">
        <v>127.93</v>
      </c>
    </row>
    <row r="486" spans="1:3" hidden="1" x14ac:dyDescent="0.35">
      <c r="A486" s="353" t="s">
        <v>2505</v>
      </c>
      <c r="B486" s="361">
        <v>132.24</v>
      </c>
      <c r="C486" s="354">
        <v>5025.1200000000008</v>
      </c>
    </row>
    <row r="487" spans="1:3" hidden="1" x14ac:dyDescent="0.35">
      <c r="A487" s="353" t="s">
        <v>2783</v>
      </c>
      <c r="B487" s="361">
        <v>142.1883</v>
      </c>
      <c r="C487" s="354">
        <v>142.1883</v>
      </c>
    </row>
    <row r="488" spans="1:3" hidden="1" x14ac:dyDescent="0.35">
      <c r="A488" s="353" t="s">
        <v>1780</v>
      </c>
      <c r="B488" s="361">
        <v>133.15</v>
      </c>
      <c r="C488" s="354">
        <v>532.6</v>
      </c>
    </row>
    <row r="489" spans="1:3" hidden="1" x14ac:dyDescent="0.35">
      <c r="A489" s="353" t="s">
        <v>1780</v>
      </c>
      <c r="B489" s="361">
        <v>133.15</v>
      </c>
      <c r="C489" s="354">
        <v>266.3</v>
      </c>
    </row>
    <row r="490" spans="1:3" hidden="1" x14ac:dyDescent="0.35">
      <c r="A490" s="353" t="s">
        <v>1992</v>
      </c>
      <c r="B490" s="361">
        <v>132.16</v>
      </c>
      <c r="C490" s="354">
        <v>132.16</v>
      </c>
    </row>
    <row r="491" spans="1:3" hidden="1" x14ac:dyDescent="0.35">
      <c r="A491" s="353" t="s">
        <v>696</v>
      </c>
      <c r="B491" s="361">
        <v>116.36</v>
      </c>
      <c r="C491" s="354">
        <v>814.52</v>
      </c>
    </row>
    <row r="492" spans="1:3" hidden="1" x14ac:dyDescent="0.35">
      <c r="A492" s="353" t="s">
        <v>1849</v>
      </c>
      <c r="B492" s="361">
        <v>126.95</v>
      </c>
      <c r="C492" s="354">
        <v>126.95</v>
      </c>
    </row>
    <row r="493" spans="1:3" hidden="1" x14ac:dyDescent="0.35">
      <c r="A493" s="353" t="s">
        <v>1849</v>
      </c>
      <c r="B493" s="361">
        <v>126.95</v>
      </c>
      <c r="C493" s="354">
        <v>761.7</v>
      </c>
    </row>
    <row r="494" spans="1:3" hidden="1" x14ac:dyDescent="0.35">
      <c r="A494" s="353" t="s">
        <v>911</v>
      </c>
      <c r="B494" s="361">
        <v>131.26</v>
      </c>
      <c r="C494" s="354">
        <v>131.26</v>
      </c>
    </row>
    <row r="495" spans="1:3" hidden="1" x14ac:dyDescent="0.35">
      <c r="A495" s="353" t="s">
        <v>922</v>
      </c>
      <c r="B495" s="361">
        <v>135.19</v>
      </c>
      <c r="C495" s="354">
        <v>675.95</v>
      </c>
    </row>
    <row r="496" spans="1:3" hidden="1" x14ac:dyDescent="0.35">
      <c r="A496" s="353" t="s">
        <v>922</v>
      </c>
      <c r="B496" s="361">
        <v>135.19</v>
      </c>
      <c r="C496" s="354">
        <v>946.32999999999993</v>
      </c>
    </row>
    <row r="497" spans="1:3" hidden="1" x14ac:dyDescent="0.35">
      <c r="A497" s="353" t="s">
        <v>1976</v>
      </c>
      <c r="B497" s="361">
        <v>127.93</v>
      </c>
      <c r="C497" s="354">
        <v>255.86</v>
      </c>
    </row>
    <row r="498" spans="1:3" hidden="1" x14ac:dyDescent="0.35">
      <c r="A498" s="353" t="s">
        <v>2371</v>
      </c>
      <c r="B498" s="361">
        <v>139.13999999999999</v>
      </c>
      <c r="C498" s="354">
        <v>973.9799999999999</v>
      </c>
    </row>
    <row r="499" spans="1:3" hidden="1" x14ac:dyDescent="0.35">
      <c r="A499" s="353" t="s">
        <v>2371</v>
      </c>
      <c r="B499" s="361">
        <v>139.13999999999999</v>
      </c>
      <c r="C499" s="354">
        <v>834.83999999999992</v>
      </c>
    </row>
    <row r="500" spans="1:3" hidden="1" x14ac:dyDescent="0.35">
      <c r="A500" s="353" t="s">
        <v>2371</v>
      </c>
      <c r="B500" s="361">
        <v>139.13999999999999</v>
      </c>
      <c r="C500" s="354">
        <v>417.41999999999996</v>
      </c>
    </row>
    <row r="501" spans="1:3" hidden="1" x14ac:dyDescent="0.35">
      <c r="A501" s="353" t="s">
        <v>2371</v>
      </c>
      <c r="B501" s="361">
        <v>139.13999999999999</v>
      </c>
      <c r="C501" s="354">
        <v>1113.1199999999999</v>
      </c>
    </row>
    <row r="502" spans="1:3" hidden="1" x14ac:dyDescent="0.35">
      <c r="A502" s="353" t="s">
        <v>1979</v>
      </c>
      <c r="B502" s="361">
        <v>139.13999999999999</v>
      </c>
      <c r="C502" s="354">
        <v>417.41999999999996</v>
      </c>
    </row>
    <row r="503" spans="1:3" hidden="1" x14ac:dyDescent="0.35">
      <c r="A503" s="353" t="s">
        <v>2435</v>
      </c>
      <c r="B503" s="361">
        <v>125.48</v>
      </c>
      <c r="C503" s="354">
        <v>250.96</v>
      </c>
    </row>
    <row r="504" spans="1:3" hidden="1" x14ac:dyDescent="0.35">
      <c r="A504" s="353" t="s">
        <v>2784</v>
      </c>
      <c r="B504" s="361">
        <v>129.97800000000001</v>
      </c>
      <c r="C504" s="354">
        <v>129.97800000000001</v>
      </c>
    </row>
    <row r="505" spans="1:3" hidden="1" x14ac:dyDescent="0.35">
      <c r="A505" s="353" t="s">
        <v>1121</v>
      </c>
      <c r="B505" s="361">
        <v>132</v>
      </c>
      <c r="C505" s="354">
        <v>132</v>
      </c>
    </row>
    <row r="506" spans="1:3" hidden="1" x14ac:dyDescent="0.35">
      <c r="A506" s="353" t="s">
        <v>2785</v>
      </c>
      <c r="B506" s="361">
        <v>135.29</v>
      </c>
      <c r="C506" s="354">
        <v>135.29</v>
      </c>
    </row>
    <row r="507" spans="1:3" hidden="1" x14ac:dyDescent="0.35">
      <c r="A507" s="353" t="s">
        <v>2786</v>
      </c>
      <c r="B507" s="361">
        <v>139.13999999999999</v>
      </c>
      <c r="C507" s="354">
        <v>417.41999999999996</v>
      </c>
    </row>
    <row r="508" spans="1:3" hidden="1" x14ac:dyDescent="0.35">
      <c r="A508" s="353" t="s">
        <v>1164</v>
      </c>
      <c r="B508" s="361">
        <v>127.93</v>
      </c>
      <c r="C508" s="354">
        <v>127.93</v>
      </c>
    </row>
    <row r="509" spans="1:3" hidden="1" x14ac:dyDescent="0.35">
      <c r="A509" s="353" t="s">
        <v>2437</v>
      </c>
      <c r="B509" s="361">
        <v>142.19</v>
      </c>
      <c r="C509" s="354">
        <v>710.95</v>
      </c>
    </row>
    <row r="510" spans="1:3" hidden="1" x14ac:dyDescent="0.35">
      <c r="A510" s="353" t="s">
        <v>1147</v>
      </c>
      <c r="B510" s="361">
        <v>133.15</v>
      </c>
      <c r="C510" s="354">
        <v>399.45000000000005</v>
      </c>
    </row>
    <row r="511" spans="1:3" hidden="1" x14ac:dyDescent="0.35">
      <c r="A511" s="353" t="s">
        <v>1099</v>
      </c>
      <c r="B511" s="361">
        <v>131.26</v>
      </c>
      <c r="C511" s="354">
        <v>1443.86</v>
      </c>
    </row>
    <row r="512" spans="1:3" hidden="1" x14ac:dyDescent="0.35">
      <c r="A512" s="353" t="s">
        <v>941</v>
      </c>
      <c r="B512" s="361">
        <v>132.16</v>
      </c>
      <c r="C512" s="354">
        <v>132.16</v>
      </c>
    </row>
    <row r="513" spans="1:3" hidden="1" x14ac:dyDescent="0.35">
      <c r="A513" s="353" t="s">
        <v>2506</v>
      </c>
      <c r="B513" s="361">
        <v>131.26</v>
      </c>
      <c r="C513" s="354">
        <v>1181.3399999999999</v>
      </c>
    </row>
    <row r="514" spans="1:3" hidden="1" x14ac:dyDescent="0.35">
      <c r="A514" s="353" t="s">
        <v>2787</v>
      </c>
      <c r="B514" s="361">
        <v>131.26</v>
      </c>
      <c r="C514" s="354">
        <v>393.78</v>
      </c>
    </row>
    <row r="515" spans="1:3" hidden="1" x14ac:dyDescent="0.35">
      <c r="A515" s="353" t="s">
        <v>702</v>
      </c>
      <c r="B515" s="361">
        <v>132</v>
      </c>
      <c r="C515" s="354">
        <v>264</v>
      </c>
    </row>
    <row r="516" spans="1:3" hidden="1" x14ac:dyDescent="0.35">
      <c r="A516" s="353" t="s">
        <v>1123</v>
      </c>
      <c r="B516" s="361">
        <v>126.95</v>
      </c>
      <c r="C516" s="354">
        <v>380.85</v>
      </c>
    </row>
    <row r="517" spans="1:3" hidden="1" x14ac:dyDescent="0.35">
      <c r="A517" s="353" t="s">
        <v>1202</v>
      </c>
      <c r="B517" s="361">
        <v>127.93</v>
      </c>
      <c r="C517" s="354">
        <v>127.93</v>
      </c>
    </row>
    <row r="518" spans="1:3" hidden="1" x14ac:dyDescent="0.35">
      <c r="A518" s="353" t="s">
        <v>2507</v>
      </c>
      <c r="B518" s="361">
        <v>132.24</v>
      </c>
      <c r="C518" s="354">
        <v>3173.76</v>
      </c>
    </row>
    <row r="519" spans="1:3" hidden="1" x14ac:dyDescent="0.35">
      <c r="A519" s="353" t="s">
        <v>2788</v>
      </c>
      <c r="B519" s="361">
        <v>129.97800000000001</v>
      </c>
      <c r="C519" s="354">
        <v>129.97800000000001</v>
      </c>
    </row>
    <row r="520" spans="1:3" hidden="1" x14ac:dyDescent="0.35">
      <c r="A520" s="353" t="s">
        <v>1986</v>
      </c>
      <c r="B520" s="361">
        <v>131.26</v>
      </c>
      <c r="C520" s="354">
        <v>131.26</v>
      </c>
    </row>
    <row r="521" spans="1:3" hidden="1" x14ac:dyDescent="0.35">
      <c r="A521" s="353" t="s">
        <v>1165</v>
      </c>
      <c r="B521" s="361">
        <v>134.29</v>
      </c>
      <c r="C521" s="354">
        <v>134.29</v>
      </c>
    </row>
    <row r="522" spans="1:3" hidden="1" x14ac:dyDescent="0.35">
      <c r="A522" s="353" t="s">
        <v>2789</v>
      </c>
      <c r="B522" s="361">
        <v>135.1909</v>
      </c>
      <c r="C522" s="354">
        <v>3785.3451999999997</v>
      </c>
    </row>
    <row r="523" spans="1:3" hidden="1" x14ac:dyDescent="0.35">
      <c r="A523" s="353" t="s">
        <v>2790</v>
      </c>
      <c r="B523" s="361">
        <v>130.9804</v>
      </c>
      <c r="C523" s="354">
        <v>1047.8432</v>
      </c>
    </row>
    <row r="524" spans="1:3" hidden="1" x14ac:dyDescent="0.35">
      <c r="A524" s="353" t="s">
        <v>2791</v>
      </c>
      <c r="B524" s="361">
        <v>132.24</v>
      </c>
      <c r="C524" s="354">
        <v>1851.3600000000001</v>
      </c>
    </row>
    <row r="525" spans="1:3" hidden="1" x14ac:dyDescent="0.35">
      <c r="A525" s="353" t="s">
        <v>2439</v>
      </c>
      <c r="B525" s="361">
        <v>135.29</v>
      </c>
      <c r="C525" s="354">
        <v>135.29</v>
      </c>
    </row>
    <row r="526" spans="1:3" hidden="1" x14ac:dyDescent="0.35">
      <c r="A526" s="353" t="s">
        <v>2792</v>
      </c>
      <c r="B526" s="361">
        <v>135.03</v>
      </c>
      <c r="C526" s="354">
        <v>135.03</v>
      </c>
    </row>
    <row r="527" spans="1:3" hidden="1" x14ac:dyDescent="0.35">
      <c r="A527" s="353" t="s">
        <v>1108</v>
      </c>
      <c r="B527" s="361">
        <v>170.74</v>
      </c>
      <c r="C527" s="354">
        <v>170.74</v>
      </c>
    </row>
    <row r="528" spans="1:3" hidden="1" x14ac:dyDescent="0.35">
      <c r="A528" s="353" t="s">
        <v>2372</v>
      </c>
      <c r="B528" s="361">
        <v>131.26</v>
      </c>
      <c r="C528" s="354">
        <v>131.26</v>
      </c>
    </row>
    <row r="529" spans="1:3" hidden="1" x14ac:dyDescent="0.35">
      <c r="A529" s="353" t="s">
        <v>2372</v>
      </c>
      <c r="B529" s="361">
        <v>131.26</v>
      </c>
      <c r="C529" s="354">
        <v>262.52</v>
      </c>
    </row>
    <row r="530" spans="1:3" hidden="1" x14ac:dyDescent="0.35">
      <c r="A530" s="353" t="s">
        <v>2373</v>
      </c>
      <c r="B530" s="361">
        <v>132.24</v>
      </c>
      <c r="C530" s="354">
        <v>1454.64</v>
      </c>
    </row>
    <row r="531" spans="1:3" hidden="1" x14ac:dyDescent="0.35">
      <c r="A531" s="353" t="s">
        <v>2793</v>
      </c>
      <c r="B531" s="361">
        <v>142.1883</v>
      </c>
      <c r="C531" s="354">
        <v>1564.0713000000001</v>
      </c>
    </row>
    <row r="532" spans="1:3" hidden="1" x14ac:dyDescent="0.35">
      <c r="A532" s="353" t="s">
        <v>1805</v>
      </c>
      <c r="B532" s="361">
        <v>139.13999999999999</v>
      </c>
      <c r="C532" s="354">
        <v>417.41999999999996</v>
      </c>
    </row>
    <row r="533" spans="1:3" hidden="1" x14ac:dyDescent="0.35">
      <c r="A533" s="353" t="s">
        <v>1162</v>
      </c>
      <c r="B533" s="361">
        <v>133.15</v>
      </c>
      <c r="C533" s="354">
        <v>266.3</v>
      </c>
    </row>
    <row r="534" spans="1:3" hidden="1" x14ac:dyDescent="0.35">
      <c r="A534" s="353" t="s">
        <v>2794</v>
      </c>
      <c r="B534" s="361">
        <v>134.28620000000001</v>
      </c>
      <c r="C534" s="354">
        <v>1074.2896000000001</v>
      </c>
    </row>
    <row r="535" spans="1:3" hidden="1" x14ac:dyDescent="0.35">
      <c r="A535" s="353" t="s">
        <v>2794</v>
      </c>
      <c r="B535" s="361">
        <v>134.28620000000001</v>
      </c>
      <c r="C535" s="354">
        <v>3222.8688000000002</v>
      </c>
    </row>
    <row r="536" spans="1:3" hidden="1" x14ac:dyDescent="0.35">
      <c r="A536" s="353" t="s">
        <v>2794</v>
      </c>
      <c r="B536" s="361">
        <v>134.28620000000001</v>
      </c>
      <c r="C536" s="354">
        <v>1342.8620000000001</v>
      </c>
    </row>
    <row r="537" spans="1:3" hidden="1" x14ac:dyDescent="0.35">
      <c r="A537" s="353" t="s">
        <v>2794</v>
      </c>
      <c r="B537" s="361">
        <v>134.28620000000001</v>
      </c>
      <c r="C537" s="354">
        <v>1342.8620000000001</v>
      </c>
    </row>
    <row r="538" spans="1:3" hidden="1" x14ac:dyDescent="0.35">
      <c r="A538" s="353" t="s">
        <v>2794</v>
      </c>
      <c r="B538" s="361">
        <v>134.28620000000001</v>
      </c>
      <c r="C538" s="354">
        <v>1611.4344000000001</v>
      </c>
    </row>
    <row r="539" spans="1:3" hidden="1" x14ac:dyDescent="0.35">
      <c r="A539" s="353" t="s">
        <v>2795</v>
      </c>
      <c r="B539" s="361">
        <v>141.1858</v>
      </c>
      <c r="C539" s="354">
        <v>423.55740000000003</v>
      </c>
    </row>
    <row r="540" spans="1:3" hidden="1" x14ac:dyDescent="0.35">
      <c r="A540" s="353" t="s">
        <v>1223</v>
      </c>
      <c r="B540" s="361">
        <v>132.16</v>
      </c>
      <c r="C540" s="354">
        <v>132.16</v>
      </c>
    </row>
    <row r="541" spans="1:3" hidden="1" x14ac:dyDescent="0.35">
      <c r="A541" s="353" t="s">
        <v>990</v>
      </c>
      <c r="B541" s="361">
        <v>139.13999999999999</v>
      </c>
      <c r="C541" s="354">
        <v>695.69999999999993</v>
      </c>
    </row>
    <row r="542" spans="1:3" hidden="1" x14ac:dyDescent="0.35">
      <c r="A542" s="353" t="s">
        <v>982</v>
      </c>
      <c r="B542" s="361">
        <v>133.21</v>
      </c>
      <c r="C542" s="354">
        <v>532.84</v>
      </c>
    </row>
    <row r="543" spans="1:3" hidden="1" x14ac:dyDescent="0.35">
      <c r="A543" s="353" t="s">
        <v>914</v>
      </c>
      <c r="B543" s="361">
        <v>139.13999999999999</v>
      </c>
      <c r="C543" s="354">
        <v>417.41999999999996</v>
      </c>
    </row>
    <row r="544" spans="1:3" hidden="1" x14ac:dyDescent="0.35">
      <c r="A544" s="353" t="s">
        <v>2796</v>
      </c>
      <c r="B544" s="361">
        <v>136.0351</v>
      </c>
      <c r="C544" s="354">
        <v>4761.2285000000002</v>
      </c>
    </row>
    <row r="545" spans="1:3" hidden="1" x14ac:dyDescent="0.35">
      <c r="A545" s="353" t="s">
        <v>712</v>
      </c>
      <c r="B545" s="361">
        <v>139.13999999999999</v>
      </c>
      <c r="C545" s="354">
        <v>139.13999999999999</v>
      </c>
    </row>
    <row r="546" spans="1:3" hidden="1" x14ac:dyDescent="0.35">
      <c r="A546" s="353" t="s">
        <v>917</v>
      </c>
      <c r="B546" s="361">
        <v>126.95</v>
      </c>
      <c r="C546" s="354">
        <v>2665.9500000000003</v>
      </c>
    </row>
    <row r="547" spans="1:3" hidden="1" x14ac:dyDescent="0.35">
      <c r="A547" s="353" t="s">
        <v>1145</v>
      </c>
      <c r="B547" s="361">
        <v>132</v>
      </c>
      <c r="C547" s="354">
        <v>264</v>
      </c>
    </row>
    <row r="548" spans="1:3" hidden="1" x14ac:dyDescent="0.35">
      <c r="A548" s="353" t="s">
        <v>1145</v>
      </c>
      <c r="B548" s="361">
        <v>132</v>
      </c>
      <c r="C548" s="354">
        <v>1056</v>
      </c>
    </row>
    <row r="549" spans="1:3" hidden="1" x14ac:dyDescent="0.35">
      <c r="A549" s="353" t="s">
        <v>2544</v>
      </c>
      <c r="B549" s="361">
        <v>132.24</v>
      </c>
      <c r="C549" s="354">
        <v>132.24</v>
      </c>
    </row>
    <row r="550" spans="1:3" hidden="1" x14ac:dyDescent="0.35">
      <c r="A550" s="353" t="s">
        <v>955</v>
      </c>
      <c r="B550" s="361">
        <v>133.15</v>
      </c>
      <c r="C550" s="354">
        <v>133.15</v>
      </c>
    </row>
    <row r="551" spans="1:3" hidden="1" x14ac:dyDescent="0.35">
      <c r="A551" s="353" t="s">
        <v>723</v>
      </c>
      <c r="B551" s="361">
        <v>48.55</v>
      </c>
      <c r="C551" s="354">
        <v>97.1</v>
      </c>
    </row>
    <row r="552" spans="1:3" hidden="1" x14ac:dyDescent="0.35">
      <c r="A552" s="353" t="s">
        <v>2374</v>
      </c>
      <c r="B552" s="361">
        <v>46.88</v>
      </c>
      <c r="C552" s="354">
        <v>468.8</v>
      </c>
    </row>
    <row r="553" spans="1:3" hidden="1" x14ac:dyDescent="0.35">
      <c r="A553" s="353" t="s">
        <v>1636</v>
      </c>
      <c r="B553" s="361">
        <v>48.6</v>
      </c>
      <c r="C553" s="354">
        <v>48.6</v>
      </c>
    </row>
    <row r="554" spans="1:3" hidden="1" x14ac:dyDescent="0.35">
      <c r="A554" s="353" t="s">
        <v>2375</v>
      </c>
      <c r="B554" s="361">
        <v>46.62</v>
      </c>
      <c r="C554" s="354">
        <v>93.24</v>
      </c>
    </row>
    <row r="555" spans="1:3" hidden="1" x14ac:dyDescent="0.35">
      <c r="A555" s="353" t="s">
        <v>2607</v>
      </c>
      <c r="B555" s="361">
        <v>48.8</v>
      </c>
      <c r="C555" s="354">
        <v>97.6</v>
      </c>
    </row>
    <row r="556" spans="1:3" hidden="1" x14ac:dyDescent="0.35">
      <c r="A556" s="353" t="s">
        <v>2723</v>
      </c>
      <c r="B556" s="361">
        <v>48.551900000000003</v>
      </c>
      <c r="C556" s="354">
        <v>194.20760000000001</v>
      </c>
    </row>
    <row r="557" spans="1:3" hidden="1" x14ac:dyDescent="0.35">
      <c r="A557" s="353" t="s">
        <v>2546</v>
      </c>
      <c r="B557" s="361">
        <v>47.22</v>
      </c>
      <c r="C557" s="354">
        <v>94.44</v>
      </c>
    </row>
    <row r="558" spans="1:3" hidden="1" x14ac:dyDescent="0.35">
      <c r="A558" s="353" t="s">
        <v>734</v>
      </c>
      <c r="B558" s="361">
        <v>46.62</v>
      </c>
      <c r="C558" s="354">
        <v>139.85999999999999</v>
      </c>
    </row>
    <row r="559" spans="1:3" hidden="1" x14ac:dyDescent="0.35">
      <c r="A559" s="353" t="s">
        <v>2508</v>
      </c>
      <c r="B559" s="361">
        <v>48.35</v>
      </c>
      <c r="C559" s="354">
        <v>435.15000000000003</v>
      </c>
    </row>
    <row r="560" spans="1:3" hidden="1" x14ac:dyDescent="0.35">
      <c r="A560" s="353" t="s">
        <v>1857</v>
      </c>
      <c r="B560" s="361">
        <v>48.35</v>
      </c>
      <c r="C560" s="354">
        <v>48.35</v>
      </c>
    </row>
    <row r="561" spans="1:3" hidden="1" x14ac:dyDescent="0.35">
      <c r="A561" s="353" t="s">
        <v>1857</v>
      </c>
      <c r="B561" s="361">
        <v>48.35</v>
      </c>
      <c r="C561" s="354">
        <v>386.8</v>
      </c>
    </row>
    <row r="562" spans="1:3" hidden="1" x14ac:dyDescent="0.35">
      <c r="A562" s="353" t="s">
        <v>1060</v>
      </c>
      <c r="B562" s="361">
        <v>50.53</v>
      </c>
      <c r="C562" s="354">
        <v>151.59</v>
      </c>
    </row>
    <row r="563" spans="1:3" hidden="1" x14ac:dyDescent="0.35">
      <c r="A563" s="353" t="s">
        <v>2595</v>
      </c>
      <c r="B563" s="361">
        <v>49.15</v>
      </c>
      <c r="C563" s="354">
        <v>1474.5</v>
      </c>
    </row>
    <row r="564" spans="1:3" hidden="1" x14ac:dyDescent="0.35">
      <c r="A564" s="353" t="s">
        <v>2595</v>
      </c>
      <c r="B564" s="361">
        <v>49.15</v>
      </c>
      <c r="C564" s="354">
        <v>147.44999999999999</v>
      </c>
    </row>
    <row r="565" spans="1:3" hidden="1" x14ac:dyDescent="0.35">
      <c r="A565" s="353" t="s">
        <v>2595</v>
      </c>
      <c r="B565" s="361">
        <v>49.15</v>
      </c>
      <c r="C565" s="354">
        <v>196.6</v>
      </c>
    </row>
    <row r="566" spans="1:3" hidden="1" x14ac:dyDescent="0.35">
      <c r="A566" s="353" t="s">
        <v>2548</v>
      </c>
      <c r="B566" s="361">
        <v>46.88</v>
      </c>
      <c r="C566" s="354">
        <v>281.28000000000003</v>
      </c>
    </row>
    <row r="567" spans="1:3" hidden="1" x14ac:dyDescent="0.35">
      <c r="A567" s="353" t="s">
        <v>376</v>
      </c>
      <c r="B567" s="361">
        <v>50.53</v>
      </c>
      <c r="C567" s="354">
        <v>50.53</v>
      </c>
    </row>
    <row r="568" spans="1:3" hidden="1" x14ac:dyDescent="0.35">
      <c r="A568" s="353" t="s">
        <v>1859</v>
      </c>
      <c r="B568" s="361">
        <v>47.22</v>
      </c>
      <c r="C568" s="354">
        <v>47.22</v>
      </c>
    </row>
    <row r="569" spans="1:3" hidden="1" x14ac:dyDescent="0.35">
      <c r="A569" s="353" t="s">
        <v>1859</v>
      </c>
      <c r="B569" s="361">
        <v>47.22</v>
      </c>
      <c r="C569" s="354">
        <v>47.22</v>
      </c>
    </row>
    <row r="570" spans="1:3" hidden="1" x14ac:dyDescent="0.35">
      <c r="A570" s="353" t="s">
        <v>1859</v>
      </c>
      <c r="B570" s="361">
        <v>47.22</v>
      </c>
      <c r="C570" s="354">
        <v>94.44</v>
      </c>
    </row>
    <row r="571" spans="1:3" hidden="1" x14ac:dyDescent="0.35">
      <c r="A571" s="353" t="s">
        <v>2376</v>
      </c>
      <c r="B571" s="361">
        <v>46.62</v>
      </c>
      <c r="C571" s="354">
        <v>139.85999999999999</v>
      </c>
    </row>
    <row r="572" spans="1:3" hidden="1" x14ac:dyDescent="0.35">
      <c r="A572" s="353" t="s">
        <v>814</v>
      </c>
      <c r="B572" s="361">
        <v>48.55</v>
      </c>
      <c r="C572" s="354">
        <v>97.1</v>
      </c>
    </row>
    <row r="573" spans="1:3" hidden="1" x14ac:dyDescent="0.35">
      <c r="A573" s="353" t="s">
        <v>2440</v>
      </c>
      <c r="B573" s="361">
        <v>48.74</v>
      </c>
      <c r="C573" s="354">
        <v>292.44</v>
      </c>
    </row>
    <row r="574" spans="1:3" hidden="1" x14ac:dyDescent="0.35">
      <c r="A574" s="353" t="s">
        <v>1860</v>
      </c>
      <c r="B574" s="361">
        <v>63.31</v>
      </c>
      <c r="C574" s="354">
        <v>126.62</v>
      </c>
    </row>
    <row r="575" spans="1:3" hidden="1" x14ac:dyDescent="0.35">
      <c r="A575" s="353" t="s">
        <v>2727</v>
      </c>
      <c r="B575" s="361">
        <v>48.551900000000003</v>
      </c>
      <c r="C575" s="354">
        <v>388.41520000000003</v>
      </c>
    </row>
    <row r="576" spans="1:3" hidden="1" x14ac:dyDescent="0.35">
      <c r="A576" s="353" t="s">
        <v>2377</v>
      </c>
      <c r="B576" s="361">
        <v>46.62</v>
      </c>
      <c r="C576" s="354">
        <v>93.24</v>
      </c>
    </row>
    <row r="577" spans="1:3" hidden="1" x14ac:dyDescent="0.35">
      <c r="A577" s="353" t="s">
        <v>1854</v>
      </c>
      <c r="B577" s="361">
        <v>46.62</v>
      </c>
      <c r="C577" s="354">
        <v>46.62</v>
      </c>
    </row>
    <row r="578" spans="1:3" hidden="1" x14ac:dyDescent="0.35">
      <c r="A578" s="353" t="s">
        <v>2509</v>
      </c>
      <c r="B578" s="361">
        <v>48.35</v>
      </c>
      <c r="C578" s="354">
        <v>48.35</v>
      </c>
    </row>
    <row r="579" spans="1:3" hidden="1" x14ac:dyDescent="0.35">
      <c r="A579" s="353" t="s">
        <v>2378</v>
      </c>
      <c r="B579" s="361">
        <v>46.88</v>
      </c>
      <c r="C579" s="354">
        <v>46.88</v>
      </c>
    </row>
    <row r="580" spans="1:3" hidden="1" x14ac:dyDescent="0.35">
      <c r="A580" s="353" t="s">
        <v>456</v>
      </c>
      <c r="B580" s="361">
        <v>48.6</v>
      </c>
      <c r="C580" s="354">
        <v>194.4</v>
      </c>
    </row>
    <row r="581" spans="1:3" hidden="1" x14ac:dyDescent="0.35">
      <c r="A581" s="353" t="s">
        <v>715</v>
      </c>
      <c r="B581" s="361">
        <v>46.88</v>
      </c>
      <c r="C581" s="354">
        <v>187.52</v>
      </c>
    </row>
    <row r="582" spans="1:3" hidden="1" x14ac:dyDescent="0.35">
      <c r="A582" s="353" t="s">
        <v>715</v>
      </c>
      <c r="B582" s="361">
        <v>46.88</v>
      </c>
      <c r="C582" s="354">
        <v>46.88</v>
      </c>
    </row>
    <row r="583" spans="1:3" hidden="1" x14ac:dyDescent="0.35">
      <c r="A583" s="353" t="s">
        <v>720</v>
      </c>
      <c r="B583" s="361">
        <v>48.6</v>
      </c>
      <c r="C583" s="354">
        <v>48.6</v>
      </c>
    </row>
    <row r="584" spans="1:3" hidden="1" x14ac:dyDescent="0.35">
      <c r="A584" s="353" t="s">
        <v>720</v>
      </c>
      <c r="B584" s="361">
        <v>48.6</v>
      </c>
      <c r="C584" s="354">
        <v>388.8</v>
      </c>
    </row>
    <row r="585" spans="1:3" hidden="1" x14ac:dyDescent="0.35">
      <c r="A585" s="353" t="s">
        <v>745</v>
      </c>
      <c r="B585" s="361">
        <v>47.22</v>
      </c>
      <c r="C585" s="354">
        <v>47.22</v>
      </c>
    </row>
    <row r="586" spans="1:3" hidden="1" x14ac:dyDescent="0.35">
      <c r="A586" s="353" t="s">
        <v>745</v>
      </c>
      <c r="B586" s="361">
        <v>47.22</v>
      </c>
      <c r="C586" s="354">
        <v>94.44</v>
      </c>
    </row>
    <row r="587" spans="1:3" hidden="1" x14ac:dyDescent="0.35">
      <c r="A587" s="353" t="s">
        <v>729</v>
      </c>
      <c r="B587" s="361">
        <v>46.62</v>
      </c>
      <c r="C587" s="354">
        <v>186.48</v>
      </c>
    </row>
    <row r="588" spans="1:3" hidden="1" x14ac:dyDescent="0.35">
      <c r="A588" s="353" t="s">
        <v>746</v>
      </c>
      <c r="B588" s="361">
        <v>46.62</v>
      </c>
      <c r="C588" s="354">
        <v>1631.6999999999998</v>
      </c>
    </row>
    <row r="589" spans="1:3" hidden="1" x14ac:dyDescent="0.35">
      <c r="A589" s="353" t="s">
        <v>746</v>
      </c>
      <c r="B589" s="361">
        <v>46.62</v>
      </c>
      <c r="C589" s="354">
        <v>2004.6599999999999</v>
      </c>
    </row>
    <row r="590" spans="1:3" hidden="1" x14ac:dyDescent="0.35">
      <c r="A590" s="353" t="s">
        <v>746</v>
      </c>
      <c r="B590" s="361">
        <v>46.62</v>
      </c>
      <c r="C590" s="354">
        <v>2097.9</v>
      </c>
    </row>
    <row r="591" spans="1:3" hidden="1" x14ac:dyDescent="0.35">
      <c r="A591" s="353" t="s">
        <v>746</v>
      </c>
      <c r="B591" s="361">
        <v>46.62</v>
      </c>
      <c r="C591" s="354">
        <v>2377.62</v>
      </c>
    </row>
    <row r="592" spans="1:3" hidden="1" x14ac:dyDescent="0.35">
      <c r="A592" s="353" t="s">
        <v>746</v>
      </c>
      <c r="B592" s="361">
        <v>46.62</v>
      </c>
      <c r="C592" s="354">
        <v>2564.1</v>
      </c>
    </row>
    <row r="593" spans="1:3" hidden="1" x14ac:dyDescent="0.35">
      <c r="A593" s="353" t="s">
        <v>746</v>
      </c>
      <c r="B593" s="361">
        <v>46.62</v>
      </c>
      <c r="C593" s="354">
        <v>2703.96</v>
      </c>
    </row>
    <row r="594" spans="1:3" hidden="1" x14ac:dyDescent="0.35">
      <c r="A594" s="353" t="s">
        <v>746</v>
      </c>
      <c r="B594" s="361">
        <v>46.62</v>
      </c>
      <c r="C594" s="354">
        <v>6200.46</v>
      </c>
    </row>
    <row r="595" spans="1:3" hidden="1" x14ac:dyDescent="0.35">
      <c r="A595" s="353" t="s">
        <v>746</v>
      </c>
      <c r="B595" s="361">
        <v>46.62</v>
      </c>
      <c r="C595" s="354">
        <v>3310.02</v>
      </c>
    </row>
    <row r="596" spans="1:3" hidden="1" x14ac:dyDescent="0.35">
      <c r="A596" s="353" t="s">
        <v>746</v>
      </c>
      <c r="B596" s="361">
        <v>46.62</v>
      </c>
      <c r="C596" s="354">
        <v>4428.8999999999996</v>
      </c>
    </row>
    <row r="597" spans="1:3" hidden="1" x14ac:dyDescent="0.35">
      <c r="A597" s="353" t="s">
        <v>746</v>
      </c>
      <c r="B597" s="361">
        <v>46.62</v>
      </c>
      <c r="C597" s="354">
        <v>2797.2</v>
      </c>
    </row>
    <row r="598" spans="1:3" hidden="1" x14ac:dyDescent="0.35">
      <c r="A598" s="353" t="s">
        <v>746</v>
      </c>
      <c r="B598" s="361">
        <v>46.62</v>
      </c>
      <c r="C598" s="354">
        <v>2331</v>
      </c>
    </row>
    <row r="599" spans="1:3" hidden="1" x14ac:dyDescent="0.35">
      <c r="A599" s="353" t="s">
        <v>746</v>
      </c>
      <c r="B599" s="361">
        <v>46.62</v>
      </c>
      <c r="C599" s="354">
        <v>1724.9399999999998</v>
      </c>
    </row>
    <row r="600" spans="1:3" hidden="1" x14ac:dyDescent="0.35">
      <c r="A600" s="353" t="s">
        <v>2379</v>
      </c>
      <c r="B600" s="361">
        <v>48.35</v>
      </c>
      <c r="C600" s="354">
        <v>2997.7000000000003</v>
      </c>
    </row>
    <row r="601" spans="1:3" hidden="1" x14ac:dyDescent="0.35">
      <c r="A601" s="353" t="s">
        <v>2379</v>
      </c>
      <c r="B601" s="361">
        <v>48.35</v>
      </c>
      <c r="C601" s="354">
        <v>193.4</v>
      </c>
    </row>
    <row r="602" spans="1:3" hidden="1" x14ac:dyDescent="0.35">
      <c r="A602" s="353" t="s">
        <v>2797</v>
      </c>
      <c r="B602" s="361">
        <v>43.08</v>
      </c>
      <c r="C602" s="354">
        <v>689.28</v>
      </c>
    </row>
    <row r="603" spans="1:3" hidden="1" x14ac:dyDescent="0.35">
      <c r="A603" s="353" t="s">
        <v>2797</v>
      </c>
      <c r="B603" s="361">
        <v>43.08</v>
      </c>
      <c r="C603" s="354">
        <v>172.32</v>
      </c>
    </row>
    <row r="604" spans="1:3" hidden="1" x14ac:dyDescent="0.35">
      <c r="A604" s="353" t="s">
        <v>2797</v>
      </c>
      <c r="B604" s="361">
        <v>43.08</v>
      </c>
      <c r="C604" s="354">
        <v>689.28</v>
      </c>
    </row>
    <row r="605" spans="1:3" hidden="1" x14ac:dyDescent="0.35">
      <c r="A605" s="353" t="s">
        <v>2798</v>
      </c>
      <c r="B605" s="361">
        <v>48.551900000000003</v>
      </c>
      <c r="C605" s="354">
        <v>5583.4684999999999</v>
      </c>
    </row>
    <row r="606" spans="1:3" hidden="1" x14ac:dyDescent="0.35">
      <c r="A606" s="353" t="s">
        <v>2799</v>
      </c>
      <c r="B606" s="361">
        <v>48.896799999999999</v>
      </c>
      <c r="C606" s="354">
        <v>74323.135999999999</v>
      </c>
    </row>
    <row r="607" spans="1:3" hidden="1" x14ac:dyDescent="0.35">
      <c r="A607" s="353" t="s">
        <v>2598</v>
      </c>
      <c r="B607" s="361">
        <v>47.73</v>
      </c>
      <c r="C607" s="354">
        <v>47.73</v>
      </c>
    </row>
    <row r="608" spans="1:3" hidden="1" x14ac:dyDescent="0.35">
      <c r="A608" s="353" t="s">
        <v>2598</v>
      </c>
      <c r="B608" s="361">
        <v>47.73</v>
      </c>
      <c r="C608" s="354">
        <v>190.92</v>
      </c>
    </row>
    <row r="609" spans="1:3" hidden="1" x14ac:dyDescent="0.35">
      <c r="A609" s="353" t="s">
        <v>2598</v>
      </c>
      <c r="B609" s="361">
        <v>47.73</v>
      </c>
      <c r="C609" s="354">
        <v>238.64999999999998</v>
      </c>
    </row>
    <row r="610" spans="1:3" hidden="1" x14ac:dyDescent="0.35">
      <c r="A610" s="353" t="s">
        <v>2675</v>
      </c>
      <c r="B610" s="361">
        <v>50.53</v>
      </c>
      <c r="C610" s="354">
        <v>404.24</v>
      </c>
    </row>
    <row r="611" spans="1:3" hidden="1" x14ac:dyDescent="0.35">
      <c r="A611" s="353" t="s">
        <v>2729</v>
      </c>
      <c r="B611" s="361">
        <v>48.925199999999997</v>
      </c>
      <c r="C611" s="354">
        <v>293.55119999999999</v>
      </c>
    </row>
    <row r="612" spans="1:3" hidden="1" x14ac:dyDescent="0.35">
      <c r="A612" s="353" t="s">
        <v>2380</v>
      </c>
      <c r="B612" s="361">
        <v>47.05</v>
      </c>
      <c r="C612" s="354">
        <v>47.05</v>
      </c>
    </row>
    <row r="613" spans="1:3" hidden="1" x14ac:dyDescent="0.35">
      <c r="A613" s="353" t="s">
        <v>2380</v>
      </c>
      <c r="B613" s="361">
        <v>47.05</v>
      </c>
      <c r="C613" s="354">
        <v>188.2</v>
      </c>
    </row>
    <row r="614" spans="1:3" hidden="1" x14ac:dyDescent="0.35">
      <c r="A614" s="353" t="s">
        <v>1064</v>
      </c>
      <c r="B614" s="361">
        <v>47.3</v>
      </c>
      <c r="C614" s="354">
        <v>94.6</v>
      </c>
    </row>
    <row r="615" spans="1:3" hidden="1" x14ac:dyDescent="0.35">
      <c r="A615" s="353" t="s">
        <v>2666</v>
      </c>
      <c r="B615" s="361">
        <v>49.175800000000002</v>
      </c>
      <c r="C615" s="354">
        <v>147.5274</v>
      </c>
    </row>
    <row r="616" spans="1:3" hidden="1" x14ac:dyDescent="0.35">
      <c r="A616" s="353" t="s">
        <v>2613</v>
      </c>
      <c r="B616" s="361">
        <v>48.1</v>
      </c>
      <c r="C616" s="354">
        <v>384.8</v>
      </c>
    </row>
    <row r="617" spans="1:3" hidden="1" x14ac:dyDescent="0.35">
      <c r="A617" s="353" t="s">
        <v>2510</v>
      </c>
      <c r="B617" s="361">
        <v>47.05</v>
      </c>
      <c r="C617" s="354">
        <v>141.14999999999998</v>
      </c>
    </row>
    <row r="618" spans="1:3" hidden="1" x14ac:dyDescent="0.35">
      <c r="A618" s="353" t="s">
        <v>281</v>
      </c>
      <c r="B618" s="361">
        <v>47.39</v>
      </c>
      <c r="C618" s="354">
        <v>94.78</v>
      </c>
    </row>
    <row r="619" spans="1:3" hidden="1" x14ac:dyDescent="0.35">
      <c r="A619" s="353" t="s">
        <v>281</v>
      </c>
      <c r="B619" s="361">
        <v>47.39</v>
      </c>
      <c r="C619" s="354">
        <v>94.78</v>
      </c>
    </row>
    <row r="620" spans="1:3" hidden="1" x14ac:dyDescent="0.35">
      <c r="A620" s="353" t="s">
        <v>281</v>
      </c>
      <c r="B620" s="361">
        <v>47.39</v>
      </c>
      <c r="C620" s="354">
        <v>142.17000000000002</v>
      </c>
    </row>
    <row r="621" spans="1:3" hidden="1" x14ac:dyDescent="0.35">
      <c r="A621" s="353" t="s">
        <v>281</v>
      </c>
      <c r="B621" s="361">
        <v>47.39</v>
      </c>
      <c r="C621" s="354">
        <v>47.39</v>
      </c>
    </row>
    <row r="622" spans="1:3" hidden="1" x14ac:dyDescent="0.35">
      <c r="A622" s="353" t="s">
        <v>2668</v>
      </c>
      <c r="B622" s="361">
        <v>49.175800000000002</v>
      </c>
      <c r="C622" s="354">
        <v>1917.8562000000002</v>
      </c>
    </row>
    <row r="623" spans="1:3" hidden="1" x14ac:dyDescent="0.35">
      <c r="A623" s="353" t="s">
        <v>2668</v>
      </c>
      <c r="B623" s="361">
        <v>49.175800000000002</v>
      </c>
      <c r="C623" s="354">
        <v>147.5274</v>
      </c>
    </row>
    <row r="624" spans="1:3" hidden="1" x14ac:dyDescent="0.35">
      <c r="A624" s="353" t="s">
        <v>2381</v>
      </c>
      <c r="B624" s="361">
        <v>47.49</v>
      </c>
      <c r="C624" s="354">
        <v>142.47</v>
      </c>
    </row>
    <row r="625" spans="1:3" hidden="1" x14ac:dyDescent="0.35">
      <c r="A625" s="353" t="s">
        <v>2672</v>
      </c>
      <c r="B625" s="361">
        <v>50.900599999999997</v>
      </c>
      <c r="C625" s="354">
        <v>50.900599999999997</v>
      </c>
    </row>
    <row r="626" spans="1:3" hidden="1" x14ac:dyDescent="0.35">
      <c r="A626" s="353" t="s">
        <v>1807</v>
      </c>
      <c r="B626" s="361">
        <v>47.65</v>
      </c>
      <c r="C626" s="354">
        <v>47.65</v>
      </c>
    </row>
    <row r="627" spans="1:3" hidden="1" x14ac:dyDescent="0.35">
      <c r="A627" s="353" t="s">
        <v>2673</v>
      </c>
      <c r="B627" s="361">
        <v>48.925199999999997</v>
      </c>
      <c r="C627" s="354">
        <v>97.850399999999993</v>
      </c>
    </row>
    <row r="628" spans="1:3" hidden="1" x14ac:dyDescent="0.35">
      <c r="A628" s="353" t="s">
        <v>758</v>
      </c>
      <c r="B628" s="361">
        <v>49.18</v>
      </c>
      <c r="C628" s="354">
        <v>49.18</v>
      </c>
    </row>
    <row r="629" spans="1:3" hidden="1" x14ac:dyDescent="0.35">
      <c r="A629" s="353" t="s">
        <v>2511</v>
      </c>
      <c r="B629" s="361">
        <v>49.03</v>
      </c>
      <c r="C629" s="354">
        <v>490.3</v>
      </c>
    </row>
    <row r="630" spans="1:3" hidden="1" x14ac:dyDescent="0.35">
      <c r="A630" s="353" t="s">
        <v>2676</v>
      </c>
      <c r="B630" s="361">
        <v>49.52</v>
      </c>
      <c r="C630" s="354">
        <v>49.52</v>
      </c>
    </row>
    <row r="631" spans="1:3" hidden="1" x14ac:dyDescent="0.35">
      <c r="A631" s="353" t="s">
        <v>1645</v>
      </c>
      <c r="B631" s="361">
        <v>47.3</v>
      </c>
      <c r="C631" s="354">
        <v>47.3</v>
      </c>
    </row>
    <row r="632" spans="1:3" hidden="1" x14ac:dyDescent="0.35">
      <c r="A632" s="353" t="s">
        <v>2601</v>
      </c>
      <c r="B632" s="361">
        <v>50.65</v>
      </c>
      <c r="C632" s="354">
        <v>1418.2</v>
      </c>
    </row>
    <row r="633" spans="1:3" hidden="1" x14ac:dyDescent="0.35">
      <c r="A633" s="353" t="s">
        <v>2601</v>
      </c>
      <c r="B633" s="361">
        <v>50.65</v>
      </c>
      <c r="C633" s="354">
        <v>50.65</v>
      </c>
    </row>
    <row r="634" spans="1:3" hidden="1" x14ac:dyDescent="0.35">
      <c r="A634" s="353" t="s">
        <v>2614</v>
      </c>
      <c r="B634" s="361">
        <v>49.18</v>
      </c>
      <c r="C634" s="354">
        <v>737.7</v>
      </c>
    </row>
    <row r="635" spans="1:3" hidden="1" x14ac:dyDescent="0.35">
      <c r="A635" s="353" t="s">
        <v>1638</v>
      </c>
      <c r="B635" s="361">
        <v>47.3</v>
      </c>
      <c r="C635" s="354">
        <v>283.79999999999995</v>
      </c>
    </row>
    <row r="636" spans="1:3" hidden="1" x14ac:dyDescent="0.35">
      <c r="A636" s="353" t="s">
        <v>1056</v>
      </c>
      <c r="B636" s="361">
        <v>49.03</v>
      </c>
      <c r="C636" s="354">
        <v>735.45</v>
      </c>
    </row>
    <row r="637" spans="1:3" hidden="1" x14ac:dyDescent="0.35">
      <c r="A637" s="353" t="s">
        <v>826</v>
      </c>
      <c r="B637" s="361">
        <v>47.24</v>
      </c>
      <c r="C637" s="354">
        <v>283.44</v>
      </c>
    </row>
    <row r="638" spans="1:3" hidden="1" x14ac:dyDescent="0.35">
      <c r="A638" s="353" t="s">
        <v>288</v>
      </c>
      <c r="B638" s="361">
        <v>48.78</v>
      </c>
      <c r="C638" s="354">
        <v>146.34</v>
      </c>
    </row>
    <row r="639" spans="1:3" hidden="1" x14ac:dyDescent="0.35">
      <c r="A639" s="353" t="s">
        <v>283</v>
      </c>
      <c r="B639" s="361">
        <v>47.39</v>
      </c>
      <c r="C639" s="354">
        <v>94.78</v>
      </c>
    </row>
    <row r="640" spans="1:3" hidden="1" x14ac:dyDescent="0.35">
      <c r="A640" s="353" t="s">
        <v>721</v>
      </c>
      <c r="B640" s="361">
        <v>49.18</v>
      </c>
      <c r="C640" s="354">
        <v>49.18</v>
      </c>
    </row>
    <row r="641" spans="1:3" hidden="1" x14ac:dyDescent="0.35">
      <c r="A641" s="353" t="s">
        <v>2667</v>
      </c>
      <c r="B641" s="361">
        <v>49.175800000000002</v>
      </c>
      <c r="C641" s="354">
        <v>49.175800000000002</v>
      </c>
    </row>
    <row r="642" spans="1:3" hidden="1" x14ac:dyDescent="0.35">
      <c r="A642" s="353" t="s">
        <v>2667</v>
      </c>
      <c r="B642" s="361">
        <v>49.175800000000002</v>
      </c>
      <c r="C642" s="354">
        <v>49.175800000000002</v>
      </c>
    </row>
    <row r="643" spans="1:3" hidden="1" x14ac:dyDescent="0.35">
      <c r="A643" s="353" t="s">
        <v>2667</v>
      </c>
      <c r="B643" s="361">
        <v>49.175800000000002</v>
      </c>
      <c r="C643" s="354">
        <v>49.175800000000002</v>
      </c>
    </row>
    <row r="644" spans="1:3" hidden="1" x14ac:dyDescent="0.35">
      <c r="A644" s="353" t="s">
        <v>1642</v>
      </c>
      <c r="B644" s="361">
        <v>47.3</v>
      </c>
      <c r="C644" s="354">
        <v>47.3</v>
      </c>
    </row>
    <row r="645" spans="1:3" hidden="1" x14ac:dyDescent="0.35">
      <c r="A645" s="353" t="s">
        <v>760</v>
      </c>
      <c r="B645" s="361">
        <v>49.03</v>
      </c>
      <c r="C645" s="354">
        <v>147.09</v>
      </c>
    </row>
    <row r="646" spans="1:3" hidden="1" x14ac:dyDescent="0.35">
      <c r="A646" s="353" t="s">
        <v>366</v>
      </c>
      <c r="B646" s="361">
        <v>49.03</v>
      </c>
      <c r="C646" s="354">
        <v>49.03</v>
      </c>
    </row>
    <row r="647" spans="1:3" hidden="1" x14ac:dyDescent="0.35">
      <c r="A647" s="353" t="s">
        <v>2604</v>
      </c>
      <c r="B647" s="361">
        <v>50.65</v>
      </c>
      <c r="C647" s="354">
        <v>101.3</v>
      </c>
    </row>
    <row r="648" spans="1:3" hidden="1" x14ac:dyDescent="0.35">
      <c r="A648" s="353" t="s">
        <v>2604</v>
      </c>
      <c r="B648" s="361">
        <v>50.65</v>
      </c>
      <c r="C648" s="354">
        <v>101.3</v>
      </c>
    </row>
    <row r="649" spans="1:3" hidden="1" x14ac:dyDescent="0.35">
      <c r="A649" s="353" t="s">
        <v>833</v>
      </c>
      <c r="B649" s="361">
        <v>48.77</v>
      </c>
      <c r="C649" s="354">
        <v>48.77</v>
      </c>
    </row>
    <row r="650" spans="1:3" hidden="1" x14ac:dyDescent="0.35">
      <c r="A650" s="353" t="s">
        <v>833</v>
      </c>
      <c r="B650" s="361">
        <v>48.77</v>
      </c>
      <c r="C650" s="354">
        <v>97.54</v>
      </c>
    </row>
    <row r="651" spans="1:3" hidden="1" x14ac:dyDescent="0.35">
      <c r="A651" s="353" t="s">
        <v>835</v>
      </c>
      <c r="B651" s="361">
        <v>49.11</v>
      </c>
      <c r="C651" s="354">
        <v>49.11</v>
      </c>
    </row>
    <row r="652" spans="1:3" hidden="1" x14ac:dyDescent="0.35">
      <c r="A652" s="353" t="s">
        <v>2382</v>
      </c>
      <c r="B652" s="361">
        <v>47.4</v>
      </c>
      <c r="C652" s="354">
        <v>331.8</v>
      </c>
    </row>
    <row r="653" spans="1:3" hidden="1" x14ac:dyDescent="0.35">
      <c r="A653" s="353" t="s">
        <v>2382</v>
      </c>
      <c r="B653" s="361">
        <v>47.4</v>
      </c>
      <c r="C653" s="354">
        <v>47.4</v>
      </c>
    </row>
    <row r="654" spans="1:3" hidden="1" x14ac:dyDescent="0.35">
      <c r="A654" s="353" t="s">
        <v>836</v>
      </c>
      <c r="B654" s="361">
        <v>47.3</v>
      </c>
      <c r="C654" s="354">
        <v>47.3</v>
      </c>
    </row>
    <row r="655" spans="1:3" hidden="1" x14ac:dyDescent="0.35">
      <c r="A655" s="353" t="s">
        <v>840</v>
      </c>
      <c r="B655" s="361">
        <v>49.03</v>
      </c>
      <c r="C655" s="354">
        <v>49.03</v>
      </c>
    </row>
    <row r="656" spans="1:3" hidden="1" x14ac:dyDescent="0.35">
      <c r="A656" s="353" t="s">
        <v>1113</v>
      </c>
      <c r="B656" s="361">
        <v>47.39</v>
      </c>
      <c r="C656" s="354">
        <v>47.39</v>
      </c>
    </row>
    <row r="657" spans="1:3" hidden="1" x14ac:dyDescent="0.35">
      <c r="A657" s="353" t="s">
        <v>1113</v>
      </c>
      <c r="B657" s="361">
        <v>47.39</v>
      </c>
      <c r="C657" s="354">
        <v>47.39</v>
      </c>
    </row>
    <row r="658" spans="1:3" hidden="1" x14ac:dyDescent="0.35">
      <c r="A658" s="353" t="s">
        <v>1113</v>
      </c>
      <c r="B658" s="361">
        <v>47.39</v>
      </c>
      <c r="C658" s="354">
        <v>47.39</v>
      </c>
    </row>
    <row r="659" spans="1:3" hidden="1" x14ac:dyDescent="0.35">
      <c r="A659" s="353" t="s">
        <v>2606</v>
      </c>
      <c r="B659" s="361">
        <v>49.36</v>
      </c>
      <c r="C659" s="354">
        <v>98.72</v>
      </c>
    </row>
    <row r="660" spans="1:3" hidden="1" x14ac:dyDescent="0.35">
      <c r="A660" s="353" t="s">
        <v>2606</v>
      </c>
      <c r="B660" s="361">
        <v>49.36</v>
      </c>
      <c r="C660" s="354">
        <v>197.44</v>
      </c>
    </row>
    <row r="661" spans="1:3" hidden="1" x14ac:dyDescent="0.35">
      <c r="A661" s="353" t="s">
        <v>841</v>
      </c>
      <c r="B661" s="361">
        <v>50.9</v>
      </c>
      <c r="C661" s="354">
        <v>101.8</v>
      </c>
    </row>
    <row r="662" spans="1:3" hidden="1" x14ac:dyDescent="0.35">
      <c r="A662" s="353" t="s">
        <v>258</v>
      </c>
      <c r="B662" s="361">
        <v>130.1</v>
      </c>
      <c r="C662" s="354">
        <v>260.2</v>
      </c>
    </row>
    <row r="663" spans="1:3" hidden="1" x14ac:dyDescent="0.35">
      <c r="A663" s="353" t="s">
        <v>258</v>
      </c>
      <c r="B663" s="361">
        <v>130.1</v>
      </c>
      <c r="C663" s="354">
        <v>520.4</v>
      </c>
    </row>
    <row r="664" spans="1:3" hidden="1" x14ac:dyDescent="0.35">
      <c r="A664" s="353" t="s">
        <v>1703</v>
      </c>
      <c r="B664" s="361">
        <v>139.76</v>
      </c>
      <c r="C664" s="354">
        <v>139.76</v>
      </c>
    </row>
    <row r="665" spans="1:3" hidden="1" x14ac:dyDescent="0.35">
      <c r="A665" s="353" t="s">
        <v>1508</v>
      </c>
      <c r="B665" s="361">
        <v>137.97999999999999</v>
      </c>
      <c r="C665" s="354">
        <v>965.8599999999999</v>
      </c>
    </row>
    <row r="666" spans="1:3" hidden="1" x14ac:dyDescent="0.35">
      <c r="A666" s="353" t="s">
        <v>2011</v>
      </c>
      <c r="B666" s="361">
        <v>130.1</v>
      </c>
      <c r="C666" s="354">
        <v>390.29999999999995</v>
      </c>
    </row>
    <row r="667" spans="1:3" hidden="1" x14ac:dyDescent="0.35">
      <c r="A667" s="353" t="s">
        <v>2800</v>
      </c>
      <c r="B667" s="361">
        <v>131.08000000000001</v>
      </c>
      <c r="C667" s="354">
        <v>262.16000000000003</v>
      </c>
    </row>
    <row r="668" spans="1:3" hidden="1" x14ac:dyDescent="0.35">
      <c r="A668" s="353" t="s">
        <v>2801</v>
      </c>
      <c r="B668" s="361">
        <v>132.85990000000001</v>
      </c>
      <c r="C668" s="354">
        <v>1062.8792000000001</v>
      </c>
    </row>
    <row r="669" spans="1:3" hidden="1" x14ac:dyDescent="0.35">
      <c r="A669" s="353" t="s">
        <v>2802</v>
      </c>
      <c r="B669" s="361">
        <v>131.99</v>
      </c>
      <c r="C669" s="354">
        <v>263.98</v>
      </c>
    </row>
    <row r="670" spans="1:3" hidden="1" x14ac:dyDescent="0.35">
      <c r="A670" s="353" t="s">
        <v>1705</v>
      </c>
      <c r="B670" s="361">
        <v>132.86000000000001</v>
      </c>
      <c r="C670" s="354">
        <v>531.44000000000005</v>
      </c>
    </row>
    <row r="671" spans="1:3" hidden="1" x14ac:dyDescent="0.35">
      <c r="A671" s="353" t="s">
        <v>2512</v>
      </c>
      <c r="B671" s="361">
        <v>137.65</v>
      </c>
      <c r="C671" s="354">
        <v>137.65</v>
      </c>
    </row>
    <row r="672" spans="1:3" hidden="1" x14ac:dyDescent="0.35">
      <c r="A672" s="353" t="s">
        <v>2512</v>
      </c>
      <c r="B672" s="361">
        <v>137.65</v>
      </c>
      <c r="C672" s="354">
        <v>3578.9</v>
      </c>
    </row>
    <row r="673" spans="1:3" hidden="1" x14ac:dyDescent="0.35">
      <c r="A673" s="353" t="s">
        <v>1529</v>
      </c>
      <c r="B673" s="361">
        <v>141.74</v>
      </c>
      <c r="C673" s="354">
        <v>141.74</v>
      </c>
    </row>
    <row r="674" spans="1:3" hidden="1" x14ac:dyDescent="0.35">
      <c r="A674" s="353" t="s">
        <v>2803</v>
      </c>
      <c r="B674" s="361">
        <v>135.74010000000001</v>
      </c>
      <c r="C674" s="354">
        <v>1493.1411000000001</v>
      </c>
    </row>
    <row r="675" spans="1:3" hidden="1" x14ac:dyDescent="0.35">
      <c r="A675" s="353" t="s">
        <v>2466</v>
      </c>
      <c r="B675" s="361">
        <v>130.75</v>
      </c>
      <c r="C675" s="354">
        <v>784.5</v>
      </c>
    </row>
    <row r="676" spans="1:3" hidden="1" x14ac:dyDescent="0.35">
      <c r="A676" s="353" t="s">
        <v>464</v>
      </c>
      <c r="B676" s="361">
        <v>141.74</v>
      </c>
      <c r="C676" s="354">
        <v>425.22</v>
      </c>
    </row>
    <row r="677" spans="1:3" hidden="1" x14ac:dyDescent="0.35">
      <c r="A677" s="353" t="s">
        <v>1725</v>
      </c>
      <c r="B677" s="361">
        <v>132.63999999999999</v>
      </c>
      <c r="C677" s="354">
        <v>2387.5199999999995</v>
      </c>
    </row>
    <row r="678" spans="1:3" hidden="1" x14ac:dyDescent="0.35">
      <c r="A678" s="353" t="s">
        <v>1725</v>
      </c>
      <c r="B678" s="361">
        <v>132.63999999999999</v>
      </c>
      <c r="C678" s="354">
        <v>1326.3999999999999</v>
      </c>
    </row>
    <row r="679" spans="1:3" hidden="1" x14ac:dyDescent="0.35">
      <c r="A679" s="353" t="s">
        <v>1725</v>
      </c>
      <c r="B679" s="361">
        <v>132.63999999999999</v>
      </c>
      <c r="C679" s="354">
        <v>1061.1199999999999</v>
      </c>
    </row>
    <row r="680" spans="1:3" hidden="1" x14ac:dyDescent="0.35">
      <c r="A680" s="353" t="s">
        <v>1725</v>
      </c>
      <c r="B680" s="361">
        <v>132.63999999999999</v>
      </c>
      <c r="C680" s="354">
        <v>1193.7599999999998</v>
      </c>
    </row>
    <row r="681" spans="1:3" hidden="1" x14ac:dyDescent="0.35">
      <c r="A681" s="353" t="s">
        <v>1725</v>
      </c>
      <c r="B681" s="361">
        <v>132.63999999999999</v>
      </c>
      <c r="C681" s="354">
        <v>132.63999999999999</v>
      </c>
    </row>
    <row r="682" spans="1:3" hidden="1" x14ac:dyDescent="0.35">
      <c r="A682" s="353" t="s">
        <v>871</v>
      </c>
      <c r="B682" s="361">
        <v>130.75</v>
      </c>
      <c r="C682" s="354">
        <v>784.5</v>
      </c>
    </row>
    <row r="683" spans="1:3" hidden="1" x14ac:dyDescent="0.35">
      <c r="A683" s="353" t="s">
        <v>866</v>
      </c>
      <c r="B683" s="361">
        <v>131.65</v>
      </c>
      <c r="C683" s="354">
        <v>131.65</v>
      </c>
    </row>
    <row r="684" spans="1:3" hidden="1" x14ac:dyDescent="0.35">
      <c r="A684" s="353" t="s">
        <v>2804</v>
      </c>
      <c r="B684" s="361">
        <v>133.833</v>
      </c>
      <c r="C684" s="354">
        <v>1070.664</v>
      </c>
    </row>
    <row r="685" spans="1:3" hidden="1" x14ac:dyDescent="0.35">
      <c r="A685" s="353" t="s">
        <v>2513</v>
      </c>
      <c r="B685" s="361">
        <v>137.65</v>
      </c>
      <c r="C685" s="354">
        <v>1927.1000000000001</v>
      </c>
    </row>
    <row r="686" spans="1:3" hidden="1" x14ac:dyDescent="0.35">
      <c r="A686" s="353" t="s">
        <v>2513</v>
      </c>
      <c r="B686" s="361">
        <v>137.65</v>
      </c>
      <c r="C686" s="354">
        <v>825.90000000000009</v>
      </c>
    </row>
    <row r="687" spans="1:3" hidden="1" x14ac:dyDescent="0.35">
      <c r="A687" s="353" t="s">
        <v>465</v>
      </c>
      <c r="B687" s="361">
        <v>138.63</v>
      </c>
      <c r="C687" s="354">
        <v>277.26</v>
      </c>
    </row>
    <row r="688" spans="1:3" hidden="1" x14ac:dyDescent="0.35">
      <c r="A688" s="353" t="s">
        <v>1542</v>
      </c>
      <c r="B688" s="361">
        <v>131.5</v>
      </c>
      <c r="C688" s="354">
        <v>263</v>
      </c>
    </row>
    <row r="689" spans="1:3" hidden="1" x14ac:dyDescent="0.35">
      <c r="A689" s="353" t="s">
        <v>530</v>
      </c>
      <c r="B689" s="361">
        <v>138.63</v>
      </c>
      <c r="C689" s="354">
        <v>831.78</v>
      </c>
    </row>
    <row r="690" spans="1:3" hidden="1" x14ac:dyDescent="0.35">
      <c r="A690" s="353" t="s">
        <v>2805</v>
      </c>
      <c r="B690" s="361">
        <v>135.58000000000001</v>
      </c>
      <c r="C690" s="354">
        <v>2169.2800000000002</v>
      </c>
    </row>
    <row r="691" spans="1:3" hidden="1" x14ac:dyDescent="0.35">
      <c r="A691" s="353" t="s">
        <v>466</v>
      </c>
      <c r="B691" s="361">
        <v>130.75</v>
      </c>
      <c r="C691" s="354">
        <v>653.75</v>
      </c>
    </row>
    <row r="692" spans="1:3" hidden="1" x14ac:dyDescent="0.35">
      <c r="A692" s="353" t="s">
        <v>466</v>
      </c>
      <c r="B692" s="361">
        <v>130.75</v>
      </c>
      <c r="C692" s="354">
        <v>392.25</v>
      </c>
    </row>
    <row r="693" spans="1:3" hidden="1" x14ac:dyDescent="0.35">
      <c r="A693" s="353" t="s">
        <v>882</v>
      </c>
      <c r="B693" s="361">
        <v>130.75</v>
      </c>
      <c r="C693" s="354">
        <v>653.75</v>
      </c>
    </row>
    <row r="694" spans="1:3" hidden="1" x14ac:dyDescent="0.35">
      <c r="A694" s="353" t="s">
        <v>872</v>
      </c>
      <c r="B694" s="361">
        <v>137.65</v>
      </c>
      <c r="C694" s="354">
        <v>137.65</v>
      </c>
    </row>
    <row r="695" spans="1:3" hidden="1" x14ac:dyDescent="0.35">
      <c r="A695" s="353" t="s">
        <v>2806</v>
      </c>
      <c r="B695" s="361">
        <v>140.72999999999999</v>
      </c>
      <c r="C695" s="354">
        <v>4221.8999999999996</v>
      </c>
    </row>
    <row r="696" spans="1:3" hidden="1" x14ac:dyDescent="0.35">
      <c r="A696" s="353" t="s">
        <v>2807</v>
      </c>
      <c r="B696" s="361">
        <v>131.65</v>
      </c>
      <c r="C696" s="354">
        <v>131.65</v>
      </c>
    </row>
    <row r="697" spans="1:3" hidden="1" x14ac:dyDescent="0.35">
      <c r="A697" s="353" t="s">
        <v>2808</v>
      </c>
      <c r="B697" s="361">
        <v>116.55</v>
      </c>
      <c r="C697" s="354">
        <v>2797.2</v>
      </c>
    </row>
    <row r="698" spans="1:3" hidden="1" x14ac:dyDescent="0.35">
      <c r="A698" s="353" t="s">
        <v>2808</v>
      </c>
      <c r="B698" s="361">
        <v>116.55</v>
      </c>
      <c r="C698" s="354">
        <v>1398.6</v>
      </c>
    </row>
    <row r="699" spans="1:3" hidden="1" x14ac:dyDescent="0.35">
      <c r="A699" s="353" t="s">
        <v>2808</v>
      </c>
      <c r="B699" s="361">
        <v>116.55</v>
      </c>
      <c r="C699" s="354">
        <v>2331</v>
      </c>
    </row>
    <row r="700" spans="1:3" hidden="1" x14ac:dyDescent="0.35">
      <c r="A700" s="353" t="s">
        <v>1117</v>
      </c>
      <c r="B700" s="361">
        <v>131.74</v>
      </c>
      <c r="C700" s="354">
        <v>131.74</v>
      </c>
    </row>
    <row r="701" spans="1:3" hidden="1" x14ac:dyDescent="0.35">
      <c r="A701" s="353" t="s">
        <v>2809</v>
      </c>
      <c r="B701" s="361">
        <v>130.53</v>
      </c>
      <c r="C701" s="354">
        <v>652.65</v>
      </c>
    </row>
    <row r="702" spans="1:3" hidden="1" x14ac:dyDescent="0.35">
      <c r="A702" s="353" t="s">
        <v>2809</v>
      </c>
      <c r="B702" s="361">
        <v>130.53</v>
      </c>
      <c r="C702" s="354">
        <v>783.18000000000006</v>
      </c>
    </row>
    <row r="703" spans="1:3" hidden="1" x14ac:dyDescent="0.35">
      <c r="A703" s="353" t="s">
        <v>897</v>
      </c>
      <c r="B703" s="361">
        <v>130.75</v>
      </c>
      <c r="C703" s="354">
        <v>261.5</v>
      </c>
    </row>
    <row r="704" spans="1:3" hidden="1" x14ac:dyDescent="0.35">
      <c r="A704" s="353" t="s">
        <v>2810</v>
      </c>
      <c r="B704" s="361">
        <v>134.83539999999999</v>
      </c>
      <c r="C704" s="354">
        <v>134.83539999999999</v>
      </c>
    </row>
    <row r="705" spans="1:21" hidden="1" x14ac:dyDescent="0.35">
      <c r="A705" s="353" t="s">
        <v>2811</v>
      </c>
      <c r="B705" s="361">
        <v>130.53</v>
      </c>
      <c r="C705" s="354">
        <v>1174.77</v>
      </c>
    </row>
    <row r="706" spans="1:21" hidden="1" x14ac:dyDescent="0.35">
      <c r="A706" s="353" t="s">
        <v>2442</v>
      </c>
      <c r="B706" s="361">
        <v>141.74</v>
      </c>
      <c r="C706" s="354">
        <v>141.74</v>
      </c>
    </row>
    <row r="707" spans="1:21" hidden="1" x14ac:dyDescent="0.35">
      <c r="A707" s="353" t="s">
        <v>2468</v>
      </c>
      <c r="B707" s="361">
        <v>132.63999999999999</v>
      </c>
      <c r="C707" s="354">
        <v>132.63999999999999</v>
      </c>
    </row>
    <row r="708" spans="1:21" hidden="1" x14ac:dyDescent="0.35">
      <c r="A708" s="353" t="s">
        <v>1208</v>
      </c>
      <c r="B708" s="361">
        <v>130.75</v>
      </c>
      <c r="C708" s="354">
        <v>130.75</v>
      </c>
    </row>
    <row r="709" spans="1:21" hidden="1" x14ac:dyDescent="0.35">
      <c r="A709" s="353" t="s">
        <v>1687</v>
      </c>
      <c r="B709" s="361">
        <v>134.74</v>
      </c>
      <c r="C709" s="354">
        <v>4446.42</v>
      </c>
    </row>
    <row r="710" spans="1:21" hidden="1" x14ac:dyDescent="0.35">
      <c r="A710" s="353" t="s">
        <v>2007</v>
      </c>
      <c r="B710" s="361">
        <v>131.74</v>
      </c>
      <c r="C710" s="354">
        <v>131.74</v>
      </c>
    </row>
    <row r="711" spans="1:21" hidden="1" x14ac:dyDescent="0.35">
      <c r="A711" s="353" t="s">
        <v>2812</v>
      </c>
      <c r="B711" s="361">
        <v>134.83539999999999</v>
      </c>
      <c r="C711" s="354">
        <v>5663.0868</v>
      </c>
    </row>
    <row r="712" spans="1:21" hidden="1" x14ac:dyDescent="0.35">
      <c r="A712" s="353" t="s">
        <v>2812</v>
      </c>
      <c r="B712" s="361">
        <v>134.83539999999999</v>
      </c>
      <c r="C712" s="354">
        <v>134.83539999999999</v>
      </c>
    </row>
    <row r="713" spans="1:21" hidden="1" x14ac:dyDescent="0.35">
      <c r="A713" s="353" t="s">
        <v>2009</v>
      </c>
      <c r="B713" s="361">
        <v>132.47999999999999</v>
      </c>
      <c r="C713" s="354">
        <v>397.43999999999994</v>
      </c>
    </row>
    <row r="714" spans="1:21" hidden="1" x14ac:dyDescent="0.35">
      <c r="A714" s="353" t="s">
        <v>2009</v>
      </c>
      <c r="B714" s="361">
        <v>132.47999999999999</v>
      </c>
      <c r="C714" s="354">
        <v>132.47999999999999</v>
      </c>
    </row>
    <row r="715" spans="1:21" hidden="1" x14ac:dyDescent="0.35">
      <c r="A715" s="353" t="s">
        <v>1489</v>
      </c>
      <c r="B715" s="361">
        <v>141.74</v>
      </c>
      <c r="C715" s="354">
        <v>566.96</v>
      </c>
    </row>
    <row r="716" spans="1:21" hidden="1" x14ac:dyDescent="0.35">
      <c r="A716" s="353" t="s">
        <v>1489</v>
      </c>
      <c r="B716" s="361">
        <v>141.74</v>
      </c>
      <c r="C716" s="354">
        <v>141.74</v>
      </c>
    </row>
    <row r="717" spans="1:21" hidden="1" x14ac:dyDescent="0.35">
      <c r="A717" s="353" t="s">
        <v>867</v>
      </c>
      <c r="B717" s="361">
        <v>131.65</v>
      </c>
      <c r="C717" s="354">
        <v>394.95000000000005</v>
      </c>
    </row>
    <row r="718" spans="1:21" ht="21" hidden="1" x14ac:dyDescent="0.35">
      <c r="A718" s="353" t="s">
        <v>867</v>
      </c>
      <c r="B718" s="361">
        <v>131.65</v>
      </c>
      <c r="C718" s="354">
        <v>131.65</v>
      </c>
      <c r="K718" s="111" t="s">
        <v>1</v>
      </c>
      <c r="L718" s="111" t="s">
        <v>182</v>
      </c>
      <c r="M718" s="111" t="s">
        <v>86</v>
      </c>
      <c r="N718" s="111" t="s">
        <v>97</v>
      </c>
      <c r="O718" s="111" t="s">
        <v>16</v>
      </c>
      <c r="P718" s="111" t="s">
        <v>1647</v>
      </c>
      <c r="Q718" s="112" t="s">
        <v>99</v>
      </c>
    </row>
    <row r="719" spans="1:21" hidden="1" x14ac:dyDescent="0.35">
      <c r="A719" s="353" t="s">
        <v>867</v>
      </c>
      <c r="B719" s="361">
        <v>131.65</v>
      </c>
      <c r="C719" s="354">
        <v>658.25</v>
      </c>
      <c r="K719" s="362" t="s">
        <v>804</v>
      </c>
      <c r="L719" s="82" t="str">
        <f t="shared" ref="L719:L782" si="0">LEFT(K719,8)</f>
        <v>L35-I-48</v>
      </c>
      <c r="M719" s="135" t="s">
        <v>87</v>
      </c>
      <c r="N719" s="362" t="s">
        <v>3140</v>
      </c>
      <c r="O719" s="9">
        <v>30851674</v>
      </c>
      <c r="P719" s="183">
        <v>0</v>
      </c>
      <c r="Q719" s="115">
        <v>10</v>
      </c>
    </row>
    <row r="720" spans="1:21" hidden="1" x14ac:dyDescent="0.35">
      <c r="A720" s="353" t="s">
        <v>536</v>
      </c>
      <c r="B720" s="361">
        <v>134.84</v>
      </c>
      <c r="C720" s="354">
        <v>134.84</v>
      </c>
      <c r="K720" s="362" t="s">
        <v>114</v>
      </c>
      <c r="L720" s="82" t="str">
        <f t="shared" si="0"/>
        <v>L35-I-48</v>
      </c>
      <c r="M720" s="135" t="s">
        <v>87</v>
      </c>
      <c r="N720" s="362" t="s">
        <v>3141</v>
      </c>
      <c r="O720" s="9">
        <v>30851675</v>
      </c>
      <c r="P720" s="183">
        <v>0</v>
      </c>
      <c r="Q720" s="115">
        <v>1</v>
      </c>
      <c r="T720" s="6" t="s">
        <v>12</v>
      </c>
      <c r="U720" t="s">
        <v>3200</v>
      </c>
    </row>
    <row r="721" spans="1:21" hidden="1" x14ac:dyDescent="0.35">
      <c r="A721" s="353" t="s">
        <v>2514</v>
      </c>
      <c r="B721" s="361">
        <v>138.63999999999999</v>
      </c>
      <c r="C721" s="354">
        <v>2218.2399999999998</v>
      </c>
      <c r="K721" s="362" t="s">
        <v>549</v>
      </c>
      <c r="L721" s="82" t="str">
        <f t="shared" si="0"/>
        <v>L35-I-48</v>
      </c>
      <c r="M721" s="135" t="s">
        <v>87</v>
      </c>
      <c r="N721" s="362" t="s">
        <v>3142</v>
      </c>
      <c r="O721" s="9">
        <v>30851676</v>
      </c>
      <c r="P721" s="183">
        <v>0</v>
      </c>
      <c r="Q721" s="115">
        <v>9</v>
      </c>
      <c r="T721" s="7" t="s">
        <v>364</v>
      </c>
      <c r="U721">
        <v>151</v>
      </c>
    </row>
    <row r="722" spans="1:21" hidden="1" x14ac:dyDescent="0.35">
      <c r="A722" s="353" t="s">
        <v>2813</v>
      </c>
      <c r="B722" s="361">
        <v>129.52000000000001</v>
      </c>
      <c r="C722" s="354">
        <v>259.04000000000002</v>
      </c>
      <c r="K722" s="362" t="s">
        <v>500</v>
      </c>
      <c r="L722" s="82" t="str">
        <f t="shared" si="0"/>
        <v>L35-I-48</v>
      </c>
      <c r="M722" s="135" t="s">
        <v>87</v>
      </c>
      <c r="N722" s="362" t="s">
        <v>3143</v>
      </c>
      <c r="O722" s="9">
        <v>30851677</v>
      </c>
      <c r="P722" s="183">
        <v>0</v>
      </c>
      <c r="Q722" s="115">
        <v>1</v>
      </c>
      <c r="T722" s="7" t="s">
        <v>362</v>
      </c>
      <c r="U722">
        <v>71</v>
      </c>
    </row>
    <row r="723" spans="1:21" hidden="1" x14ac:dyDescent="0.35">
      <c r="A723" s="353" t="s">
        <v>1996</v>
      </c>
      <c r="B723" s="361">
        <v>131.74</v>
      </c>
      <c r="C723" s="354">
        <v>131.74</v>
      </c>
      <c r="K723" s="362" t="s">
        <v>1696</v>
      </c>
      <c r="L723" s="82" t="str">
        <f t="shared" si="0"/>
        <v>L50-I-48</v>
      </c>
      <c r="M723" s="135" t="s">
        <v>87</v>
      </c>
      <c r="N723" s="362" t="s">
        <v>3144</v>
      </c>
      <c r="O723" s="9">
        <v>30851678</v>
      </c>
      <c r="P723" s="183">
        <v>0</v>
      </c>
      <c r="Q723" s="115">
        <v>1</v>
      </c>
      <c r="T723" s="7" t="s">
        <v>363</v>
      </c>
      <c r="U723">
        <v>222</v>
      </c>
    </row>
    <row r="724" spans="1:21" hidden="1" x14ac:dyDescent="0.35">
      <c r="A724" s="353" t="s">
        <v>2383</v>
      </c>
      <c r="B724" s="361">
        <v>130.75</v>
      </c>
      <c r="C724" s="354">
        <v>130.75</v>
      </c>
      <c r="K724" s="362" t="s">
        <v>897</v>
      </c>
      <c r="L724" s="82" t="str">
        <f t="shared" si="0"/>
        <v>L50-I-48</v>
      </c>
      <c r="M724" s="135" t="s">
        <v>87</v>
      </c>
      <c r="N724" s="362" t="s">
        <v>3145</v>
      </c>
      <c r="O724" s="9">
        <v>30851679</v>
      </c>
      <c r="P724" s="183">
        <v>0</v>
      </c>
      <c r="Q724" s="115">
        <v>2</v>
      </c>
      <c r="T724" s="7" t="s">
        <v>361</v>
      </c>
      <c r="U724">
        <v>44</v>
      </c>
    </row>
    <row r="725" spans="1:21" hidden="1" x14ac:dyDescent="0.35">
      <c r="A725" s="353" t="s">
        <v>2814</v>
      </c>
      <c r="B725" s="361">
        <v>140.72999999999999</v>
      </c>
      <c r="C725" s="354">
        <v>703.65</v>
      </c>
      <c r="K725" s="362" t="s">
        <v>536</v>
      </c>
      <c r="L725" s="82" t="str">
        <f t="shared" si="0"/>
        <v>L50-I-48</v>
      </c>
      <c r="M725" s="135" t="s">
        <v>87</v>
      </c>
      <c r="N725" s="362" t="s">
        <v>3146</v>
      </c>
      <c r="O725" s="9">
        <v>30851680</v>
      </c>
      <c r="P725" s="183">
        <v>0</v>
      </c>
      <c r="Q725" s="115">
        <v>1</v>
      </c>
      <c r="T725" s="7" t="s">
        <v>365</v>
      </c>
      <c r="U725">
        <v>133</v>
      </c>
    </row>
    <row r="726" spans="1:21" hidden="1" x14ac:dyDescent="0.35">
      <c r="A726" s="353" t="s">
        <v>2444</v>
      </c>
      <c r="B726" s="361">
        <v>134.74</v>
      </c>
      <c r="C726" s="354">
        <v>1077.92</v>
      </c>
      <c r="K726" s="362" t="s">
        <v>119</v>
      </c>
      <c r="L726" s="82" t="str">
        <f t="shared" si="0"/>
        <v>L35-I-48</v>
      </c>
      <c r="M726" s="135" t="s">
        <v>87</v>
      </c>
      <c r="N726" s="362" t="s">
        <v>3147</v>
      </c>
      <c r="O726" s="9">
        <v>30851681</v>
      </c>
      <c r="P726" s="183">
        <v>0</v>
      </c>
      <c r="Q726" s="115">
        <v>8</v>
      </c>
      <c r="T726" s="7" t="s">
        <v>13</v>
      </c>
      <c r="U726">
        <v>621</v>
      </c>
    </row>
    <row r="727" spans="1:21" hidden="1" x14ac:dyDescent="0.35">
      <c r="A727" s="353" t="s">
        <v>1706</v>
      </c>
      <c r="B727" s="361">
        <v>133.83000000000001</v>
      </c>
      <c r="C727" s="354">
        <v>133.83000000000001</v>
      </c>
      <c r="K727" s="362" t="s">
        <v>1694</v>
      </c>
      <c r="L727" s="82" t="str">
        <f t="shared" si="0"/>
        <v>L50-I-48</v>
      </c>
      <c r="M727" s="135" t="s">
        <v>87</v>
      </c>
      <c r="N727" s="362" t="s">
        <v>3148</v>
      </c>
      <c r="O727" s="9">
        <v>30851682</v>
      </c>
      <c r="P727" s="183">
        <v>0</v>
      </c>
      <c r="Q727" s="115">
        <v>4</v>
      </c>
    </row>
    <row r="728" spans="1:21" hidden="1" x14ac:dyDescent="0.35">
      <c r="A728" s="353" t="s">
        <v>2470</v>
      </c>
      <c r="B728" s="361">
        <v>131.5</v>
      </c>
      <c r="C728" s="354">
        <v>526</v>
      </c>
      <c r="K728" s="362" t="s">
        <v>1799</v>
      </c>
      <c r="L728" s="82" t="str">
        <f t="shared" si="0"/>
        <v>L35-I-48</v>
      </c>
      <c r="M728" s="135" t="s">
        <v>87</v>
      </c>
      <c r="N728" s="362" t="s">
        <v>3149</v>
      </c>
      <c r="O728" s="9">
        <v>30851683</v>
      </c>
      <c r="P728" s="183">
        <v>0</v>
      </c>
      <c r="Q728" s="115">
        <v>17</v>
      </c>
    </row>
    <row r="729" spans="1:21" hidden="1" x14ac:dyDescent="0.35">
      <c r="A729" s="353" t="s">
        <v>1811</v>
      </c>
      <c r="B729" s="361">
        <v>131.72</v>
      </c>
      <c r="C729" s="354">
        <v>1317.2</v>
      </c>
      <c r="K729" s="362" t="s">
        <v>1069</v>
      </c>
      <c r="L729" s="82" t="str">
        <f t="shared" si="0"/>
        <v>L35-I-48</v>
      </c>
      <c r="M729" s="135" t="s">
        <v>87</v>
      </c>
      <c r="N729" s="362" t="s">
        <v>3150</v>
      </c>
      <c r="O729" s="9">
        <v>30851684</v>
      </c>
      <c r="P729" s="183">
        <v>0</v>
      </c>
      <c r="Q729" s="115">
        <v>8</v>
      </c>
    </row>
    <row r="730" spans="1:21" hidden="1" x14ac:dyDescent="0.35">
      <c r="A730" s="353" t="s">
        <v>2815</v>
      </c>
      <c r="B730" s="361">
        <v>134.83539999999999</v>
      </c>
      <c r="C730" s="354">
        <v>269.67079999999999</v>
      </c>
      <c r="K730" s="362" t="s">
        <v>187</v>
      </c>
      <c r="L730" s="82" t="str">
        <f t="shared" si="0"/>
        <v>L35-I-48</v>
      </c>
      <c r="M730" s="135" t="s">
        <v>87</v>
      </c>
      <c r="N730" s="362" t="s">
        <v>3151</v>
      </c>
      <c r="O730" s="9">
        <v>30851685</v>
      </c>
      <c r="P730" s="183">
        <v>0</v>
      </c>
      <c r="Q730" s="115">
        <v>6</v>
      </c>
    </row>
    <row r="731" spans="1:21" hidden="1" x14ac:dyDescent="0.35">
      <c r="A731" s="353" t="s">
        <v>1502</v>
      </c>
      <c r="B731" s="361">
        <v>138.63</v>
      </c>
      <c r="C731" s="354">
        <v>415.89</v>
      </c>
      <c r="K731" s="362" t="s">
        <v>1238</v>
      </c>
      <c r="L731" s="82" t="str">
        <f t="shared" si="0"/>
        <v>L35-I-48</v>
      </c>
      <c r="M731" s="135" t="s">
        <v>87</v>
      </c>
      <c r="N731" s="362" t="s">
        <v>3152</v>
      </c>
      <c r="O731" s="9">
        <v>30851686</v>
      </c>
      <c r="P731" s="183">
        <v>0</v>
      </c>
      <c r="Q731" s="115">
        <v>4</v>
      </c>
    </row>
    <row r="732" spans="1:21" hidden="1" x14ac:dyDescent="0.35">
      <c r="A732" s="353" t="s">
        <v>369</v>
      </c>
      <c r="B732" s="361">
        <v>138.63</v>
      </c>
      <c r="C732" s="354">
        <v>138.63</v>
      </c>
      <c r="K732" s="362" t="s">
        <v>3106</v>
      </c>
      <c r="L732" s="82" t="str">
        <f t="shared" si="0"/>
        <v>L35-I-48</v>
      </c>
      <c r="M732" s="135" t="s">
        <v>87</v>
      </c>
      <c r="N732" s="362" t="s">
        <v>3153</v>
      </c>
      <c r="O732" s="9">
        <v>30851687</v>
      </c>
      <c r="P732" s="183">
        <v>0</v>
      </c>
      <c r="Q732" s="115">
        <v>4</v>
      </c>
    </row>
    <row r="733" spans="1:21" hidden="1" x14ac:dyDescent="0.35">
      <c r="A733" s="353" t="s">
        <v>1696</v>
      </c>
      <c r="B733" s="361">
        <v>132.47999999999999</v>
      </c>
      <c r="C733" s="354">
        <v>132.47999999999999</v>
      </c>
      <c r="K733" s="362" t="s">
        <v>502</v>
      </c>
      <c r="L733" s="82" t="str">
        <f t="shared" si="0"/>
        <v>L35-I-48</v>
      </c>
      <c r="M733" s="135" t="s">
        <v>87</v>
      </c>
      <c r="N733" s="362" t="s">
        <v>3154</v>
      </c>
      <c r="O733" s="9">
        <v>30851688</v>
      </c>
      <c r="P733" s="183">
        <v>0</v>
      </c>
      <c r="Q733" s="115">
        <v>6</v>
      </c>
    </row>
    <row r="734" spans="1:21" hidden="1" x14ac:dyDescent="0.35">
      <c r="A734" s="353" t="s">
        <v>1696</v>
      </c>
      <c r="B734" s="361">
        <v>132.47999999999999</v>
      </c>
      <c r="C734" s="354">
        <v>132.47999999999999</v>
      </c>
      <c r="K734" s="362" t="s">
        <v>3107</v>
      </c>
      <c r="L734" s="82" t="str">
        <f t="shared" si="0"/>
        <v>L35-I-48</v>
      </c>
      <c r="M734" s="135" t="s">
        <v>87</v>
      </c>
      <c r="N734" s="362" t="s">
        <v>3155</v>
      </c>
      <c r="O734" s="9">
        <v>30851689</v>
      </c>
      <c r="P734" s="183">
        <v>0</v>
      </c>
      <c r="Q734" s="115">
        <v>1</v>
      </c>
    </row>
    <row r="735" spans="1:21" hidden="1" x14ac:dyDescent="0.35">
      <c r="A735" s="353" t="s">
        <v>2384</v>
      </c>
      <c r="B735" s="361">
        <v>130.75</v>
      </c>
      <c r="C735" s="354">
        <v>130.75</v>
      </c>
      <c r="K735" s="362" t="s">
        <v>3108</v>
      </c>
      <c r="L735" s="82" t="str">
        <f t="shared" si="0"/>
        <v>L35-I-48</v>
      </c>
      <c r="M735" s="135" t="s">
        <v>87</v>
      </c>
      <c r="N735" s="362" t="s">
        <v>3156</v>
      </c>
      <c r="O735" s="9">
        <v>30851690</v>
      </c>
      <c r="P735" s="183">
        <v>0</v>
      </c>
      <c r="Q735" s="115">
        <v>4</v>
      </c>
    </row>
    <row r="736" spans="1:21" hidden="1" x14ac:dyDescent="0.35">
      <c r="A736" s="353" t="s">
        <v>2816</v>
      </c>
      <c r="B736" s="361">
        <v>140.72999999999999</v>
      </c>
      <c r="C736" s="354">
        <v>1688.7599999999998</v>
      </c>
      <c r="K736" s="362" t="s">
        <v>3108</v>
      </c>
      <c r="L736" s="82" t="str">
        <f t="shared" si="0"/>
        <v>L35-I-48</v>
      </c>
      <c r="M736" s="135" t="s">
        <v>87</v>
      </c>
      <c r="N736" s="362" t="s">
        <v>3157</v>
      </c>
      <c r="O736" s="9">
        <v>30851691</v>
      </c>
      <c r="P736" s="183">
        <v>0</v>
      </c>
      <c r="Q736" s="115">
        <v>4</v>
      </c>
    </row>
    <row r="737" spans="1:17" hidden="1" x14ac:dyDescent="0.35">
      <c r="A737" s="353" t="s">
        <v>2816</v>
      </c>
      <c r="B737" s="361">
        <v>140.72999999999999</v>
      </c>
      <c r="C737" s="354">
        <v>985.1099999999999</v>
      </c>
      <c r="K737" s="362" t="s">
        <v>188</v>
      </c>
      <c r="L737" s="82" t="str">
        <f t="shared" si="0"/>
        <v>L35-I-48</v>
      </c>
      <c r="M737" s="135" t="s">
        <v>87</v>
      </c>
      <c r="N737" s="362" t="s">
        <v>3158</v>
      </c>
      <c r="O737" s="9">
        <v>30851692</v>
      </c>
      <c r="P737" s="183">
        <v>0</v>
      </c>
      <c r="Q737" s="115">
        <v>1</v>
      </c>
    </row>
    <row r="738" spans="1:17" hidden="1" x14ac:dyDescent="0.35">
      <c r="A738" s="353" t="s">
        <v>1717</v>
      </c>
      <c r="B738" s="361">
        <v>140.72999999999999</v>
      </c>
      <c r="C738" s="354">
        <v>562.91999999999996</v>
      </c>
      <c r="K738" s="362" t="s">
        <v>3109</v>
      </c>
      <c r="L738" s="82" t="str">
        <f t="shared" si="0"/>
        <v>L35-I-48</v>
      </c>
      <c r="M738" s="135" t="s">
        <v>87</v>
      </c>
      <c r="N738" s="362" t="s">
        <v>3159</v>
      </c>
      <c r="O738" s="9">
        <v>30851693</v>
      </c>
      <c r="P738" s="183">
        <v>0</v>
      </c>
      <c r="Q738" s="115">
        <v>48</v>
      </c>
    </row>
    <row r="739" spans="1:17" hidden="1" x14ac:dyDescent="0.35">
      <c r="A739" s="353" t="s">
        <v>1709</v>
      </c>
      <c r="B739" s="361">
        <v>131.65</v>
      </c>
      <c r="C739" s="354">
        <v>131.65</v>
      </c>
      <c r="K739" s="362" t="s">
        <v>511</v>
      </c>
      <c r="L739" s="82" t="str">
        <f t="shared" si="0"/>
        <v>L35-I-48</v>
      </c>
      <c r="M739" s="135" t="s">
        <v>87</v>
      </c>
      <c r="N739" s="362" t="s">
        <v>3160</v>
      </c>
      <c r="O739" s="9">
        <v>30851694</v>
      </c>
      <c r="P739" s="183">
        <v>0</v>
      </c>
      <c r="Q739" s="115">
        <v>1</v>
      </c>
    </row>
    <row r="740" spans="1:17" hidden="1" x14ac:dyDescent="0.35">
      <c r="A740" s="353" t="s">
        <v>2817</v>
      </c>
      <c r="B740" s="361">
        <v>135.58000000000001</v>
      </c>
      <c r="C740" s="354">
        <v>1355.8000000000002</v>
      </c>
      <c r="K740" s="362" t="s">
        <v>3110</v>
      </c>
      <c r="L740" s="82" t="str">
        <f t="shared" si="0"/>
        <v>L50-E-12</v>
      </c>
      <c r="M740" s="135" t="s">
        <v>87</v>
      </c>
      <c r="N740" s="362" t="s">
        <v>3161</v>
      </c>
      <c r="O740" s="9">
        <v>30851695</v>
      </c>
      <c r="P740" s="183">
        <v>0</v>
      </c>
      <c r="Q740" s="115">
        <v>2</v>
      </c>
    </row>
    <row r="741" spans="1:17" hidden="1" x14ac:dyDescent="0.35">
      <c r="A741" s="353" t="s">
        <v>2817</v>
      </c>
      <c r="B741" s="361">
        <v>135.58000000000001</v>
      </c>
      <c r="C741" s="354">
        <v>2033.7000000000003</v>
      </c>
      <c r="K741" s="362" t="s">
        <v>3111</v>
      </c>
      <c r="L741" s="82" t="str">
        <f t="shared" si="0"/>
        <v>L50-E-12</v>
      </c>
      <c r="M741" s="135" t="s">
        <v>87</v>
      </c>
      <c r="N741" s="362" t="s">
        <v>3162</v>
      </c>
      <c r="O741" s="9">
        <v>30851696</v>
      </c>
      <c r="P741" s="183">
        <v>0</v>
      </c>
      <c r="Q741" s="115">
        <v>2</v>
      </c>
    </row>
    <row r="742" spans="1:17" hidden="1" x14ac:dyDescent="0.35">
      <c r="A742" s="353" t="s">
        <v>2817</v>
      </c>
      <c r="B742" s="361">
        <v>135.58000000000001</v>
      </c>
      <c r="C742" s="354">
        <v>1626.96</v>
      </c>
      <c r="K742" s="362" t="s">
        <v>3112</v>
      </c>
      <c r="L742" s="82" t="str">
        <f t="shared" si="0"/>
        <v>L50-E-12</v>
      </c>
      <c r="M742" s="135" t="s">
        <v>87</v>
      </c>
      <c r="N742" s="362" t="s">
        <v>3163</v>
      </c>
      <c r="O742" s="9">
        <v>30851697</v>
      </c>
      <c r="P742" s="183">
        <v>0</v>
      </c>
      <c r="Q742" s="115">
        <v>3</v>
      </c>
    </row>
    <row r="743" spans="1:17" hidden="1" x14ac:dyDescent="0.35">
      <c r="A743" s="353" t="s">
        <v>884</v>
      </c>
      <c r="B743" s="361">
        <v>141.74</v>
      </c>
      <c r="C743" s="354">
        <v>566.96</v>
      </c>
      <c r="K743" s="362" t="s">
        <v>3112</v>
      </c>
      <c r="L743" s="82" t="str">
        <f t="shared" si="0"/>
        <v>L50-E-12</v>
      </c>
      <c r="M743" s="135" t="s">
        <v>87</v>
      </c>
      <c r="N743" s="362" t="s">
        <v>3140</v>
      </c>
      <c r="O743" s="9">
        <v>30851698</v>
      </c>
      <c r="P743" s="183">
        <v>0</v>
      </c>
      <c r="Q743" s="115">
        <v>2</v>
      </c>
    </row>
    <row r="744" spans="1:17" hidden="1" x14ac:dyDescent="0.35">
      <c r="A744" s="353" t="s">
        <v>2472</v>
      </c>
      <c r="B744" s="361">
        <v>177.13</v>
      </c>
      <c r="C744" s="354">
        <v>177.13</v>
      </c>
      <c r="K744" s="362" t="s">
        <v>1045</v>
      </c>
      <c r="L744" s="82" t="str">
        <f t="shared" si="0"/>
        <v>L50-E-12</v>
      </c>
      <c r="M744" s="135" t="s">
        <v>87</v>
      </c>
      <c r="N744" s="362" t="s">
        <v>3156</v>
      </c>
      <c r="O744" s="9">
        <v>30851699</v>
      </c>
      <c r="P744" s="183">
        <v>0</v>
      </c>
      <c r="Q744" s="115">
        <v>4</v>
      </c>
    </row>
    <row r="745" spans="1:17" hidden="1" x14ac:dyDescent="0.35">
      <c r="A745" s="353" t="s">
        <v>891</v>
      </c>
      <c r="B745" s="361">
        <v>131.5</v>
      </c>
      <c r="C745" s="361">
        <v>131.5</v>
      </c>
      <c r="K745" s="362" t="s">
        <v>682</v>
      </c>
      <c r="L745" s="82" t="str">
        <f t="shared" si="0"/>
        <v>L50-E-12</v>
      </c>
      <c r="M745" s="135" t="s">
        <v>87</v>
      </c>
      <c r="N745" s="362" t="s">
        <v>3163</v>
      </c>
      <c r="O745" s="9">
        <v>30851700</v>
      </c>
      <c r="P745" s="183">
        <v>0</v>
      </c>
      <c r="Q745" s="115">
        <v>1</v>
      </c>
    </row>
    <row r="746" spans="1:17" hidden="1" x14ac:dyDescent="0.35">
      <c r="A746" t="s">
        <v>3205</v>
      </c>
      <c r="B746" s="409">
        <v>182</v>
      </c>
      <c r="K746" s="362" t="s">
        <v>3113</v>
      </c>
      <c r="L746" s="82" t="str">
        <f t="shared" si="0"/>
        <v>L50-E-12</v>
      </c>
      <c r="M746" s="135" t="s">
        <v>87</v>
      </c>
      <c r="N746" s="362" t="s">
        <v>3163</v>
      </c>
      <c r="O746" s="9">
        <v>30851701</v>
      </c>
      <c r="P746" s="183">
        <v>0</v>
      </c>
      <c r="Q746" s="115">
        <v>4</v>
      </c>
    </row>
    <row r="747" spans="1:17" hidden="1" x14ac:dyDescent="0.35">
      <c r="A747" t="s">
        <v>3206</v>
      </c>
      <c r="B747" s="409">
        <v>88.48</v>
      </c>
      <c r="K747" s="362" t="s">
        <v>684</v>
      </c>
      <c r="L747" s="82" t="str">
        <f t="shared" si="0"/>
        <v>L50-E-12</v>
      </c>
      <c r="M747" s="135" t="s">
        <v>87</v>
      </c>
      <c r="N747" s="362" t="s">
        <v>3161</v>
      </c>
      <c r="O747" s="9">
        <v>30851702</v>
      </c>
      <c r="P747" s="183">
        <v>0</v>
      </c>
      <c r="Q747" s="115">
        <v>9</v>
      </c>
    </row>
    <row r="748" spans="1:17" hidden="1" x14ac:dyDescent="0.35">
      <c r="A748" t="s">
        <v>2993</v>
      </c>
      <c r="B748" s="409">
        <v>111.73</v>
      </c>
      <c r="K748" s="362" t="s">
        <v>3114</v>
      </c>
      <c r="L748" s="82" t="str">
        <f t="shared" si="0"/>
        <v>L50-E-12</v>
      </c>
      <c r="M748" s="135" t="s">
        <v>87</v>
      </c>
      <c r="N748" s="362" t="s">
        <v>3164</v>
      </c>
      <c r="O748" s="9">
        <v>30851703</v>
      </c>
      <c r="P748" s="183">
        <v>0</v>
      </c>
      <c r="Q748" s="115">
        <v>20</v>
      </c>
    </row>
    <row r="749" spans="1:17" hidden="1" x14ac:dyDescent="0.35">
      <c r="A749" t="s">
        <v>3207</v>
      </c>
      <c r="B749" s="409">
        <v>116.22</v>
      </c>
      <c r="K749" s="362" t="s">
        <v>2364</v>
      </c>
      <c r="L749" s="82" t="str">
        <f t="shared" si="0"/>
        <v>L50-E-12</v>
      </c>
      <c r="M749" s="135" t="s">
        <v>87</v>
      </c>
      <c r="N749" s="362" t="s">
        <v>3163</v>
      </c>
      <c r="O749" s="9">
        <v>30851704</v>
      </c>
      <c r="P749" s="183">
        <v>0</v>
      </c>
      <c r="Q749" s="115">
        <v>2</v>
      </c>
    </row>
    <row r="750" spans="1:17" hidden="1" x14ac:dyDescent="0.35">
      <c r="A750" t="s">
        <v>3208</v>
      </c>
      <c r="B750" s="409">
        <v>116.91</v>
      </c>
      <c r="K750" s="362" t="s">
        <v>3115</v>
      </c>
      <c r="L750" s="82" t="str">
        <f t="shared" si="0"/>
        <v>L50-E-12</v>
      </c>
      <c r="M750" s="135" t="s">
        <v>87</v>
      </c>
      <c r="N750" s="362" t="s">
        <v>3165</v>
      </c>
      <c r="O750" s="9">
        <v>30851705</v>
      </c>
      <c r="P750" s="183">
        <v>0</v>
      </c>
      <c r="Q750" s="115">
        <v>1</v>
      </c>
    </row>
    <row r="751" spans="1:17" hidden="1" x14ac:dyDescent="0.35">
      <c r="A751" t="s">
        <v>2744</v>
      </c>
      <c r="B751" s="409">
        <v>104.17</v>
      </c>
      <c r="K751" s="362" t="s">
        <v>3116</v>
      </c>
      <c r="L751" s="82" t="str">
        <f t="shared" si="0"/>
        <v>L50-E-48</v>
      </c>
      <c r="M751" s="135" t="s">
        <v>87</v>
      </c>
      <c r="N751" s="362" t="s">
        <v>3161</v>
      </c>
      <c r="O751" s="9">
        <v>30851706</v>
      </c>
      <c r="P751" s="183">
        <v>0</v>
      </c>
      <c r="Q751" s="115">
        <v>14</v>
      </c>
    </row>
    <row r="752" spans="1:17" hidden="1" x14ac:dyDescent="0.35">
      <c r="A752" t="s">
        <v>3089</v>
      </c>
      <c r="B752" s="409">
        <v>92.26</v>
      </c>
      <c r="K752" s="362" t="s">
        <v>3117</v>
      </c>
      <c r="L752" s="82" t="str">
        <f t="shared" si="0"/>
        <v>L50-E-48</v>
      </c>
      <c r="M752" s="135" t="s">
        <v>87</v>
      </c>
      <c r="N752" s="362" t="s">
        <v>3166</v>
      </c>
      <c r="O752" s="9">
        <v>30851707</v>
      </c>
      <c r="P752" s="183">
        <v>0</v>
      </c>
      <c r="Q752" s="115">
        <v>2</v>
      </c>
    </row>
    <row r="753" spans="1:17" hidden="1" x14ac:dyDescent="0.35">
      <c r="A753" t="s">
        <v>3209</v>
      </c>
      <c r="B753" s="409">
        <v>87.97</v>
      </c>
      <c r="K753" s="362" t="s">
        <v>692</v>
      </c>
      <c r="L753" s="82" t="str">
        <f t="shared" si="0"/>
        <v>L50-E-48</v>
      </c>
      <c r="M753" s="135" t="s">
        <v>87</v>
      </c>
      <c r="N753" s="362" t="s">
        <v>3163</v>
      </c>
      <c r="O753" s="9">
        <v>30851708</v>
      </c>
      <c r="P753" s="183">
        <v>0</v>
      </c>
      <c r="Q753" s="115">
        <v>4</v>
      </c>
    </row>
    <row r="754" spans="1:17" hidden="1" x14ac:dyDescent="0.35">
      <c r="A754" t="s">
        <v>2477</v>
      </c>
      <c r="B754" s="409">
        <v>131.38</v>
      </c>
      <c r="K754" s="362" t="s">
        <v>692</v>
      </c>
      <c r="L754" s="82" t="str">
        <f t="shared" si="0"/>
        <v>L50-E-48</v>
      </c>
      <c r="M754" s="135" t="s">
        <v>87</v>
      </c>
      <c r="N754" s="362" t="s">
        <v>3140</v>
      </c>
      <c r="O754" s="9">
        <v>30851709</v>
      </c>
      <c r="P754" s="183">
        <v>0</v>
      </c>
      <c r="Q754" s="115">
        <v>2</v>
      </c>
    </row>
    <row r="755" spans="1:17" hidden="1" x14ac:dyDescent="0.35">
      <c r="A755" t="s">
        <v>2745</v>
      </c>
      <c r="B755" s="409">
        <v>120.87</v>
      </c>
      <c r="K755" s="362" t="s">
        <v>3118</v>
      </c>
      <c r="L755" s="82" t="str">
        <f t="shared" si="0"/>
        <v>L50-E-48</v>
      </c>
      <c r="M755" s="135" t="s">
        <v>87</v>
      </c>
      <c r="N755" s="362" t="s">
        <v>3163</v>
      </c>
      <c r="O755" s="9">
        <v>30851710</v>
      </c>
      <c r="P755" s="183">
        <v>0</v>
      </c>
      <c r="Q755" s="115">
        <v>2</v>
      </c>
    </row>
    <row r="756" spans="1:17" hidden="1" x14ac:dyDescent="0.35">
      <c r="A756" t="s">
        <v>2271</v>
      </c>
      <c r="B756" s="409">
        <v>106</v>
      </c>
      <c r="K756" s="362" t="s">
        <v>1155</v>
      </c>
      <c r="L756" s="82" t="str">
        <f t="shared" si="0"/>
        <v>L50-E-48</v>
      </c>
      <c r="M756" s="135" t="s">
        <v>87</v>
      </c>
      <c r="N756" s="362" t="s">
        <v>3156</v>
      </c>
      <c r="O756" s="9">
        <v>30851711</v>
      </c>
      <c r="P756" s="183">
        <v>0</v>
      </c>
      <c r="Q756" s="115">
        <v>2</v>
      </c>
    </row>
    <row r="757" spans="1:17" hidden="1" x14ac:dyDescent="0.35">
      <c r="A757" t="s">
        <v>3210</v>
      </c>
      <c r="B757" s="409">
        <v>122.07</v>
      </c>
      <c r="K757" s="362" t="s">
        <v>3119</v>
      </c>
      <c r="L757" s="82" t="str">
        <f t="shared" si="0"/>
        <v>L50-E-48</v>
      </c>
      <c r="M757" s="135" t="s">
        <v>87</v>
      </c>
      <c r="N757" s="362" t="s">
        <v>3163</v>
      </c>
      <c r="O757" s="9">
        <v>30851712</v>
      </c>
      <c r="P757" s="183">
        <v>0</v>
      </c>
      <c r="Q757" s="115">
        <v>1</v>
      </c>
    </row>
    <row r="758" spans="1:17" hidden="1" x14ac:dyDescent="0.35">
      <c r="A758" t="s">
        <v>2746</v>
      </c>
      <c r="B758" s="409">
        <v>137.71</v>
      </c>
      <c r="K758" s="362" t="s">
        <v>3120</v>
      </c>
      <c r="L758" s="82" t="str">
        <f t="shared" si="0"/>
        <v>L50-E-48</v>
      </c>
      <c r="M758" s="135" t="s">
        <v>87</v>
      </c>
      <c r="N758" s="362" t="s">
        <v>3163</v>
      </c>
      <c r="O758" s="9">
        <v>30851713</v>
      </c>
      <c r="P758" s="183">
        <v>0</v>
      </c>
      <c r="Q758" s="115">
        <v>1</v>
      </c>
    </row>
    <row r="759" spans="1:17" hidden="1" x14ac:dyDescent="0.35">
      <c r="A759" t="s">
        <v>3211</v>
      </c>
      <c r="B759" s="409">
        <v>72.75</v>
      </c>
      <c r="K759" s="362" t="s">
        <v>3121</v>
      </c>
      <c r="L759" s="82" t="str">
        <f t="shared" si="0"/>
        <v>L50-E-48</v>
      </c>
      <c r="M759" s="135" t="s">
        <v>87</v>
      </c>
      <c r="N759" s="362" t="s">
        <v>3161</v>
      </c>
      <c r="O759" s="9">
        <v>30851714</v>
      </c>
      <c r="P759" s="183">
        <v>0</v>
      </c>
      <c r="Q759" s="115">
        <v>7</v>
      </c>
    </row>
    <row r="760" spans="1:17" hidden="1" x14ac:dyDescent="0.35">
      <c r="A760" t="s">
        <v>2747</v>
      </c>
      <c r="B760" s="409">
        <v>94.55</v>
      </c>
      <c r="K760" s="362" t="s">
        <v>1754</v>
      </c>
      <c r="L760" s="82" t="str">
        <f t="shared" si="0"/>
        <v>L50-E-48</v>
      </c>
      <c r="M760" s="135" t="s">
        <v>87</v>
      </c>
      <c r="N760" s="362" t="s">
        <v>3167</v>
      </c>
      <c r="O760" s="9">
        <v>30851715</v>
      </c>
      <c r="P760" s="183">
        <v>0</v>
      </c>
      <c r="Q760" s="115">
        <v>4</v>
      </c>
    </row>
    <row r="761" spans="1:17" hidden="1" x14ac:dyDescent="0.35">
      <c r="A761" t="s">
        <v>3212</v>
      </c>
      <c r="B761" s="409">
        <v>91.58</v>
      </c>
      <c r="K761" s="362" t="s">
        <v>3122</v>
      </c>
      <c r="L761" s="82" t="str">
        <f t="shared" si="0"/>
        <v>L50-E-48</v>
      </c>
      <c r="M761" s="135" t="s">
        <v>87</v>
      </c>
      <c r="N761" s="362" t="s">
        <v>3164</v>
      </c>
      <c r="O761" s="9">
        <v>30851716</v>
      </c>
      <c r="P761" s="183">
        <v>0</v>
      </c>
      <c r="Q761" s="115">
        <v>40</v>
      </c>
    </row>
    <row r="762" spans="1:17" hidden="1" x14ac:dyDescent="0.35">
      <c r="A762" t="s">
        <v>2479</v>
      </c>
      <c r="B762" s="409">
        <v>111.04</v>
      </c>
      <c r="K762" s="362" t="s">
        <v>3123</v>
      </c>
      <c r="L762" s="82" t="str">
        <f t="shared" si="0"/>
        <v>L50-E-48</v>
      </c>
      <c r="M762" s="135" t="s">
        <v>87</v>
      </c>
      <c r="N762" s="362" t="s">
        <v>3168</v>
      </c>
      <c r="O762" s="9">
        <v>30851717</v>
      </c>
      <c r="P762" s="183">
        <v>0</v>
      </c>
      <c r="Q762" s="115">
        <v>24</v>
      </c>
    </row>
    <row r="763" spans="1:17" hidden="1" x14ac:dyDescent="0.35">
      <c r="A763" t="s">
        <v>3213</v>
      </c>
      <c r="B763" s="409">
        <v>106.57</v>
      </c>
      <c r="K763" s="362" t="s">
        <v>1827</v>
      </c>
      <c r="L763" s="82" t="str">
        <f t="shared" si="0"/>
        <v>L50-E-48</v>
      </c>
      <c r="M763" s="135" t="s">
        <v>87</v>
      </c>
      <c r="N763" s="362" t="s">
        <v>3163</v>
      </c>
      <c r="O763" s="9">
        <v>30851718</v>
      </c>
      <c r="P763" s="183">
        <v>0</v>
      </c>
      <c r="Q763" s="115">
        <v>1</v>
      </c>
    </row>
    <row r="764" spans="1:17" hidden="1" x14ac:dyDescent="0.35">
      <c r="A764" t="s">
        <v>1669</v>
      </c>
      <c r="B764" s="409">
        <v>101.82</v>
      </c>
      <c r="K764" s="362" t="s">
        <v>707</v>
      </c>
      <c r="L764" s="82" t="str">
        <f t="shared" si="0"/>
        <v>L50-E-48</v>
      </c>
      <c r="M764" s="135" t="s">
        <v>87</v>
      </c>
      <c r="N764" s="362" t="s">
        <v>3163</v>
      </c>
      <c r="O764" s="9">
        <v>30851719</v>
      </c>
      <c r="P764" s="183">
        <v>0</v>
      </c>
      <c r="Q764" s="115">
        <v>1</v>
      </c>
    </row>
    <row r="765" spans="1:17" hidden="1" x14ac:dyDescent="0.35">
      <c r="A765" t="s">
        <v>1669</v>
      </c>
      <c r="B765" s="409">
        <v>101.82</v>
      </c>
      <c r="K765" s="362" t="s">
        <v>3124</v>
      </c>
      <c r="L765" s="82" t="str">
        <f t="shared" si="0"/>
        <v>L50-E-48</v>
      </c>
      <c r="M765" s="135" t="s">
        <v>87</v>
      </c>
      <c r="N765" s="362" t="s">
        <v>3169</v>
      </c>
      <c r="O765" s="9">
        <v>30851720</v>
      </c>
      <c r="P765" s="183">
        <v>0</v>
      </c>
      <c r="Q765" s="115">
        <v>1</v>
      </c>
    </row>
    <row r="766" spans="1:17" hidden="1" x14ac:dyDescent="0.35">
      <c r="A766" t="s">
        <v>2481</v>
      </c>
      <c r="B766" s="409">
        <v>79.760000000000005</v>
      </c>
      <c r="K766" s="362" t="s">
        <v>1750</v>
      </c>
      <c r="L766" s="82" t="str">
        <f t="shared" si="0"/>
        <v>L50-E-48</v>
      </c>
      <c r="M766" s="135" t="s">
        <v>87</v>
      </c>
      <c r="N766" s="362" t="s">
        <v>3170</v>
      </c>
      <c r="O766" s="9">
        <v>30851721</v>
      </c>
      <c r="P766" s="183">
        <v>0</v>
      </c>
      <c r="Q766" s="115">
        <v>30</v>
      </c>
    </row>
    <row r="767" spans="1:17" hidden="1" x14ac:dyDescent="0.35">
      <c r="A767" t="s">
        <v>1904</v>
      </c>
      <c r="B767" s="409">
        <v>84.27</v>
      </c>
      <c r="K767" s="362" t="s">
        <v>3125</v>
      </c>
      <c r="L767" s="82" t="str">
        <f t="shared" si="0"/>
        <v>L50-E-48</v>
      </c>
      <c r="M767" s="135" t="s">
        <v>87</v>
      </c>
      <c r="N767" s="362" t="s">
        <v>3165</v>
      </c>
      <c r="O767" s="9">
        <v>30851722</v>
      </c>
      <c r="P767" s="183">
        <v>0</v>
      </c>
      <c r="Q767" s="115">
        <v>2</v>
      </c>
    </row>
    <row r="768" spans="1:17" hidden="1" x14ac:dyDescent="0.35">
      <c r="A768" t="s">
        <v>2482</v>
      </c>
      <c r="B768" s="409">
        <v>83.13</v>
      </c>
      <c r="K768" s="362" t="s">
        <v>3125</v>
      </c>
      <c r="L768" s="82" t="str">
        <f t="shared" si="0"/>
        <v>L50-E-48</v>
      </c>
      <c r="M768" s="135" t="s">
        <v>87</v>
      </c>
      <c r="N768" s="362" t="s">
        <v>3171</v>
      </c>
      <c r="O768" s="9">
        <v>30851723</v>
      </c>
      <c r="P768" s="183">
        <v>0</v>
      </c>
      <c r="Q768" s="115">
        <v>4</v>
      </c>
    </row>
    <row r="769" spans="1:17" hidden="1" x14ac:dyDescent="0.35">
      <c r="A769" t="s">
        <v>2277</v>
      </c>
      <c r="B769" s="409">
        <v>99.52</v>
      </c>
      <c r="K769" s="362" t="s">
        <v>3126</v>
      </c>
      <c r="L769" s="82" t="str">
        <f t="shared" si="0"/>
        <v>L50-E-48</v>
      </c>
      <c r="M769" s="135" t="s">
        <v>87</v>
      </c>
      <c r="N769" s="362" t="s">
        <v>3172</v>
      </c>
      <c r="O769" s="9">
        <v>30851724</v>
      </c>
      <c r="P769" s="183">
        <v>0</v>
      </c>
      <c r="Q769" s="115">
        <v>1</v>
      </c>
    </row>
    <row r="770" spans="1:17" hidden="1" x14ac:dyDescent="0.35">
      <c r="A770" t="s">
        <v>3214</v>
      </c>
      <c r="B770" s="409">
        <v>104.67</v>
      </c>
      <c r="K770" s="362" t="s">
        <v>734</v>
      </c>
      <c r="L770" s="82" t="str">
        <f t="shared" si="0"/>
        <v>L50-I-12</v>
      </c>
      <c r="M770" s="135" t="s">
        <v>87</v>
      </c>
      <c r="N770" s="362" t="s">
        <v>3173</v>
      </c>
      <c r="O770" s="9">
        <v>30851725</v>
      </c>
      <c r="P770" s="183">
        <v>0</v>
      </c>
      <c r="Q770" s="115">
        <v>1</v>
      </c>
    </row>
    <row r="771" spans="1:17" hidden="1" x14ac:dyDescent="0.35">
      <c r="A771" t="s">
        <v>2750</v>
      </c>
      <c r="B771" s="409">
        <v>97.9</v>
      </c>
      <c r="K771" s="362" t="s">
        <v>1859</v>
      </c>
      <c r="L771" s="82" t="str">
        <f t="shared" si="0"/>
        <v>L50-I-12</v>
      </c>
      <c r="M771" s="135" t="s">
        <v>87</v>
      </c>
      <c r="N771" s="362" t="s">
        <v>3174</v>
      </c>
      <c r="O771" s="9">
        <v>30851726</v>
      </c>
      <c r="P771" s="183">
        <v>0</v>
      </c>
      <c r="Q771" s="115">
        <v>3</v>
      </c>
    </row>
    <row r="772" spans="1:17" hidden="1" x14ac:dyDescent="0.35">
      <c r="A772" t="s">
        <v>1919</v>
      </c>
      <c r="B772" s="409">
        <v>76.44</v>
      </c>
      <c r="K772" s="362" t="s">
        <v>1859</v>
      </c>
      <c r="L772" s="82" t="str">
        <f t="shared" si="0"/>
        <v>L50-I-12</v>
      </c>
      <c r="M772" s="135" t="s">
        <v>87</v>
      </c>
      <c r="N772" s="362" t="s">
        <v>3175</v>
      </c>
      <c r="O772" s="9">
        <v>30851727</v>
      </c>
      <c r="P772" s="183">
        <v>0</v>
      </c>
      <c r="Q772" s="115">
        <v>1</v>
      </c>
    </row>
    <row r="773" spans="1:17" hidden="1" x14ac:dyDescent="0.35">
      <c r="A773" t="s">
        <v>3215</v>
      </c>
      <c r="B773" s="409">
        <v>79.88</v>
      </c>
      <c r="K773" s="362" t="s">
        <v>3127</v>
      </c>
      <c r="L773" s="82" t="str">
        <f t="shared" si="0"/>
        <v>L50-I-12</v>
      </c>
      <c r="M773" s="135" t="s">
        <v>87</v>
      </c>
      <c r="N773" s="362" t="s">
        <v>3176</v>
      </c>
      <c r="O773" s="9">
        <v>30851728</v>
      </c>
      <c r="P773" s="183">
        <v>0</v>
      </c>
      <c r="Q773" s="115">
        <v>2</v>
      </c>
    </row>
    <row r="774" spans="1:17" hidden="1" x14ac:dyDescent="0.35">
      <c r="A774" t="s">
        <v>3216</v>
      </c>
      <c r="B774" s="409">
        <v>79.88</v>
      </c>
      <c r="K774" s="362" t="s">
        <v>1064</v>
      </c>
      <c r="L774" s="82" t="str">
        <f t="shared" si="0"/>
        <v>L50-I-12</v>
      </c>
      <c r="M774" s="135" t="s">
        <v>87</v>
      </c>
      <c r="N774" s="362" t="s">
        <v>3140</v>
      </c>
      <c r="O774" s="9">
        <v>30851729</v>
      </c>
      <c r="P774" s="183">
        <v>0</v>
      </c>
      <c r="Q774" s="115">
        <v>1</v>
      </c>
    </row>
    <row r="775" spans="1:17" hidden="1" x14ac:dyDescent="0.35">
      <c r="A775" t="s">
        <v>1571</v>
      </c>
      <c r="B775" s="409">
        <v>104.34</v>
      </c>
      <c r="K775" s="362" t="s">
        <v>3128</v>
      </c>
      <c r="L775" s="82" t="str">
        <f t="shared" si="0"/>
        <v>L50-I-12</v>
      </c>
      <c r="M775" s="135" t="s">
        <v>87</v>
      </c>
      <c r="N775" s="362" t="s">
        <v>3177</v>
      </c>
      <c r="O775" s="9">
        <v>30851730</v>
      </c>
      <c r="P775" s="183">
        <v>0</v>
      </c>
      <c r="Q775" s="115">
        <v>1</v>
      </c>
    </row>
    <row r="776" spans="1:17" hidden="1" x14ac:dyDescent="0.35">
      <c r="A776" t="s">
        <v>1897</v>
      </c>
      <c r="B776" s="409">
        <v>84.45</v>
      </c>
      <c r="K776" s="362" t="s">
        <v>833</v>
      </c>
      <c r="L776" s="82" t="str">
        <f t="shared" si="0"/>
        <v>L50-I-12</v>
      </c>
      <c r="M776" s="135" t="s">
        <v>87</v>
      </c>
      <c r="N776" s="362" t="s">
        <v>3178</v>
      </c>
      <c r="O776" s="9">
        <v>30851731</v>
      </c>
      <c r="P776" s="183">
        <v>0</v>
      </c>
      <c r="Q776" s="115">
        <v>3</v>
      </c>
    </row>
    <row r="777" spans="1:17" hidden="1" x14ac:dyDescent="0.35">
      <c r="A777" t="s">
        <v>2995</v>
      </c>
      <c r="B777" s="409">
        <v>102.93</v>
      </c>
      <c r="K777" s="362" t="s">
        <v>836</v>
      </c>
      <c r="L777" s="82" t="str">
        <f t="shared" si="0"/>
        <v>L50-I-12</v>
      </c>
      <c r="M777" s="135" t="s">
        <v>87</v>
      </c>
      <c r="N777" s="362" t="s">
        <v>3179</v>
      </c>
      <c r="O777" s="9">
        <v>30851732</v>
      </c>
      <c r="P777" s="183">
        <v>0</v>
      </c>
      <c r="Q777" s="115">
        <v>1</v>
      </c>
    </row>
    <row r="778" spans="1:17" hidden="1" x14ac:dyDescent="0.35">
      <c r="A778" t="s">
        <v>1898</v>
      </c>
      <c r="B778" s="409">
        <v>79.260000000000005</v>
      </c>
      <c r="K778" s="362" t="s">
        <v>1725</v>
      </c>
      <c r="L778" s="82" t="str">
        <f t="shared" si="0"/>
        <v>L50-I-48</v>
      </c>
      <c r="M778" s="135" t="s">
        <v>87</v>
      </c>
      <c r="N778" s="362" t="s">
        <v>3174</v>
      </c>
      <c r="O778" s="9">
        <v>30851733</v>
      </c>
      <c r="P778" s="183">
        <v>0</v>
      </c>
      <c r="Q778" s="115">
        <v>10</v>
      </c>
    </row>
    <row r="779" spans="1:17" hidden="1" x14ac:dyDescent="0.35">
      <c r="A779" t="s">
        <v>3217</v>
      </c>
      <c r="B779" s="409">
        <v>79.45</v>
      </c>
      <c r="K779" s="362" t="s">
        <v>1725</v>
      </c>
      <c r="L779" s="82" t="str">
        <f t="shared" si="0"/>
        <v>L50-I-48</v>
      </c>
      <c r="M779" s="135" t="s">
        <v>87</v>
      </c>
      <c r="N779" s="362" t="s">
        <v>3175</v>
      </c>
      <c r="O779" s="9">
        <v>30851734</v>
      </c>
      <c r="P779" s="183">
        <v>0</v>
      </c>
      <c r="Q779" s="115">
        <v>7</v>
      </c>
    </row>
    <row r="780" spans="1:17" hidden="1" x14ac:dyDescent="0.35">
      <c r="A780" t="s">
        <v>3218</v>
      </c>
      <c r="B780" s="409">
        <v>103.52</v>
      </c>
      <c r="K780" s="362" t="s">
        <v>3129</v>
      </c>
      <c r="L780" s="82" t="str">
        <f t="shared" si="0"/>
        <v>L50-I-48</v>
      </c>
      <c r="M780" s="135" t="s">
        <v>87</v>
      </c>
      <c r="N780" s="362" t="s">
        <v>3176</v>
      </c>
      <c r="O780" s="9">
        <v>30851735</v>
      </c>
      <c r="P780" s="183">
        <v>0</v>
      </c>
      <c r="Q780" s="115">
        <v>5</v>
      </c>
    </row>
    <row r="781" spans="1:17" hidden="1" x14ac:dyDescent="0.35">
      <c r="A781" t="s">
        <v>3057</v>
      </c>
      <c r="B781" s="409">
        <v>79.53</v>
      </c>
      <c r="K781" s="362" t="s">
        <v>1512</v>
      </c>
      <c r="L781" s="82" t="str">
        <f t="shared" si="0"/>
        <v>L50-I-48</v>
      </c>
      <c r="M781" s="135" t="s">
        <v>87</v>
      </c>
      <c r="N781" s="362" t="s">
        <v>3140</v>
      </c>
      <c r="O781" s="9">
        <v>30851736</v>
      </c>
      <c r="P781" s="183">
        <v>0</v>
      </c>
      <c r="Q781" s="115">
        <v>10</v>
      </c>
    </row>
    <row r="782" spans="1:17" x14ac:dyDescent="0.35">
      <c r="A782" t="s">
        <v>3219</v>
      </c>
      <c r="B782" s="409">
        <v>0</v>
      </c>
      <c r="K782" s="362" t="s">
        <v>3130</v>
      </c>
      <c r="L782" s="82" t="str">
        <f t="shared" si="0"/>
        <v>L50-I-48</v>
      </c>
      <c r="M782" s="135" t="s">
        <v>87</v>
      </c>
      <c r="N782" s="362" t="s">
        <v>3180</v>
      </c>
      <c r="O782" s="9">
        <v>30851737</v>
      </c>
      <c r="P782" s="183">
        <v>0</v>
      </c>
      <c r="Q782" s="115">
        <v>1</v>
      </c>
    </row>
    <row r="783" spans="1:17" hidden="1" x14ac:dyDescent="0.35">
      <c r="A783" t="s">
        <v>3220</v>
      </c>
      <c r="B783" s="409">
        <v>108.91</v>
      </c>
      <c r="K783" s="362" t="s">
        <v>1698</v>
      </c>
      <c r="L783" s="82" t="str">
        <f t="shared" ref="L783:L807" si="1">LEFT(K783,8)</f>
        <v>L50-I-48</v>
      </c>
      <c r="M783" s="135" t="s">
        <v>87</v>
      </c>
      <c r="N783" s="362" t="s">
        <v>3181</v>
      </c>
      <c r="O783" s="9">
        <v>30851738</v>
      </c>
      <c r="P783" s="183">
        <v>0</v>
      </c>
      <c r="Q783" s="115">
        <v>56</v>
      </c>
    </row>
    <row r="784" spans="1:17" hidden="1" x14ac:dyDescent="0.35">
      <c r="A784" t="s">
        <v>3221</v>
      </c>
      <c r="B784" s="409">
        <v>108.81</v>
      </c>
      <c r="K784" s="362" t="s">
        <v>908</v>
      </c>
      <c r="L784" s="82" t="str">
        <f t="shared" si="1"/>
        <v>L50-I-48</v>
      </c>
      <c r="M784" s="135" t="s">
        <v>87</v>
      </c>
      <c r="N784" s="362" t="s">
        <v>3179</v>
      </c>
      <c r="O784" s="9">
        <v>30851739</v>
      </c>
      <c r="P784" s="183">
        <v>0</v>
      </c>
      <c r="Q784" s="115">
        <v>1</v>
      </c>
    </row>
    <row r="785" spans="1:17" hidden="1" x14ac:dyDescent="0.35">
      <c r="A785" t="s">
        <v>2751</v>
      </c>
      <c r="B785" s="409">
        <v>103.38</v>
      </c>
      <c r="K785" s="362" t="s">
        <v>902</v>
      </c>
      <c r="L785" s="82" t="str">
        <f t="shared" si="1"/>
        <v>L50-I-48</v>
      </c>
      <c r="M785" s="135" t="s">
        <v>87</v>
      </c>
      <c r="N785" s="362" t="s">
        <v>3182</v>
      </c>
      <c r="O785" s="9">
        <v>30851740</v>
      </c>
      <c r="P785" s="183">
        <v>0</v>
      </c>
      <c r="Q785" s="115">
        <v>1</v>
      </c>
    </row>
    <row r="786" spans="1:17" hidden="1" x14ac:dyDescent="0.35">
      <c r="A786" t="s">
        <v>3094</v>
      </c>
      <c r="B786" s="409">
        <v>80.150000000000006</v>
      </c>
      <c r="K786" s="362" t="s">
        <v>549</v>
      </c>
      <c r="L786" s="82" t="str">
        <f t="shared" si="1"/>
        <v>L35-I-48</v>
      </c>
      <c r="M786" s="135" t="s">
        <v>87</v>
      </c>
      <c r="N786" s="362" t="s">
        <v>3183</v>
      </c>
      <c r="O786" s="9">
        <v>30851741</v>
      </c>
      <c r="P786" s="183">
        <v>0</v>
      </c>
      <c r="Q786" s="115">
        <v>2</v>
      </c>
    </row>
    <row r="787" spans="1:17" hidden="1" x14ac:dyDescent="0.35">
      <c r="A787" t="s">
        <v>3094</v>
      </c>
      <c r="B787" s="409">
        <v>80.150000000000006</v>
      </c>
      <c r="K787" s="362" t="s">
        <v>187</v>
      </c>
      <c r="L787" s="82" t="str">
        <f t="shared" si="1"/>
        <v>L35-I-48</v>
      </c>
      <c r="M787" s="135" t="s">
        <v>87</v>
      </c>
      <c r="N787" s="362" t="s">
        <v>3184</v>
      </c>
      <c r="O787" s="9">
        <v>30851742</v>
      </c>
      <c r="P787" s="183">
        <v>0</v>
      </c>
      <c r="Q787" s="115">
        <v>16</v>
      </c>
    </row>
    <row r="788" spans="1:17" hidden="1" x14ac:dyDescent="0.35">
      <c r="A788" t="s">
        <v>2288</v>
      </c>
      <c r="B788" s="409">
        <v>103.34</v>
      </c>
      <c r="K788" s="362" t="s">
        <v>1045</v>
      </c>
      <c r="L788" s="82" t="str">
        <f t="shared" si="1"/>
        <v>L50-E-12</v>
      </c>
      <c r="M788" s="135" t="s">
        <v>87</v>
      </c>
      <c r="N788" s="362" t="s">
        <v>3185</v>
      </c>
      <c r="O788" s="9">
        <v>30851743</v>
      </c>
      <c r="P788" s="183">
        <v>0</v>
      </c>
      <c r="Q788" s="115">
        <v>11</v>
      </c>
    </row>
    <row r="789" spans="1:17" hidden="1" x14ac:dyDescent="0.35">
      <c r="A789" t="s">
        <v>2752</v>
      </c>
      <c r="B789" s="409">
        <v>112.29</v>
      </c>
      <c r="K789" s="362" t="s">
        <v>1082</v>
      </c>
      <c r="L789" s="82" t="str">
        <f t="shared" si="1"/>
        <v>L50-E-12</v>
      </c>
      <c r="M789" s="135" t="s">
        <v>87</v>
      </c>
      <c r="N789" s="362" t="s">
        <v>3186</v>
      </c>
      <c r="O789" s="9">
        <v>30851744</v>
      </c>
      <c r="P789" s="183">
        <v>0</v>
      </c>
      <c r="Q789" s="115">
        <v>4</v>
      </c>
    </row>
    <row r="790" spans="1:17" hidden="1" x14ac:dyDescent="0.35">
      <c r="A790" t="s">
        <v>2485</v>
      </c>
      <c r="B790" s="409">
        <v>98.64</v>
      </c>
      <c r="K790" s="362" t="s">
        <v>1043</v>
      </c>
      <c r="L790" s="82" t="str">
        <f t="shared" si="1"/>
        <v>L50-E-12</v>
      </c>
      <c r="M790" s="135" t="s">
        <v>87</v>
      </c>
      <c r="N790" s="362" t="s">
        <v>3187</v>
      </c>
      <c r="O790" s="9">
        <v>30851745</v>
      </c>
      <c r="P790" s="183">
        <v>0</v>
      </c>
      <c r="Q790" s="115">
        <v>3</v>
      </c>
    </row>
    <row r="791" spans="1:17" hidden="1" x14ac:dyDescent="0.35">
      <c r="A791" t="s">
        <v>2292</v>
      </c>
      <c r="B791" s="409">
        <v>104.03</v>
      </c>
      <c r="K791" s="362" t="s">
        <v>924</v>
      </c>
      <c r="L791" s="82" t="str">
        <f t="shared" si="1"/>
        <v>L50-E-48</v>
      </c>
      <c r="M791" s="135" t="s">
        <v>87</v>
      </c>
      <c r="N791" s="362" t="s">
        <v>3188</v>
      </c>
      <c r="O791" s="9">
        <v>30851746</v>
      </c>
      <c r="P791" s="183">
        <v>0</v>
      </c>
      <c r="Q791" s="115">
        <v>10</v>
      </c>
    </row>
    <row r="792" spans="1:17" hidden="1" x14ac:dyDescent="0.35">
      <c r="A792" t="s">
        <v>2754</v>
      </c>
      <c r="B792" s="409">
        <v>85.87</v>
      </c>
      <c r="K792" s="362" t="s">
        <v>1155</v>
      </c>
      <c r="L792" s="82" t="str">
        <f t="shared" si="1"/>
        <v>L50-E-48</v>
      </c>
      <c r="M792" s="135" t="s">
        <v>87</v>
      </c>
      <c r="N792" s="362" t="s">
        <v>3185</v>
      </c>
      <c r="O792" s="9">
        <v>30851747</v>
      </c>
      <c r="P792" s="183">
        <v>0</v>
      </c>
      <c r="Q792" s="115">
        <v>5</v>
      </c>
    </row>
    <row r="793" spans="1:17" hidden="1" x14ac:dyDescent="0.35">
      <c r="A793" t="s">
        <v>3090</v>
      </c>
      <c r="B793" s="409">
        <v>85.87</v>
      </c>
      <c r="K793" s="362" t="s">
        <v>3131</v>
      </c>
      <c r="L793" s="82" t="str">
        <f t="shared" si="1"/>
        <v>L50-E-48</v>
      </c>
      <c r="M793" s="135" t="s">
        <v>87</v>
      </c>
      <c r="N793" s="362" t="s">
        <v>3189</v>
      </c>
      <c r="O793" s="9">
        <v>30851748</v>
      </c>
      <c r="P793" s="183">
        <v>0</v>
      </c>
      <c r="Q793" s="115">
        <v>8</v>
      </c>
    </row>
    <row r="794" spans="1:17" hidden="1" x14ac:dyDescent="0.35">
      <c r="A794" t="s">
        <v>2756</v>
      </c>
      <c r="B794" s="409">
        <v>103.19</v>
      </c>
      <c r="K794" s="362" t="s">
        <v>3132</v>
      </c>
      <c r="L794" s="82" t="str">
        <f t="shared" si="1"/>
        <v>L50-E-48</v>
      </c>
      <c r="M794" s="135" t="s">
        <v>87</v>
      </c>
      <c r="N794" s="362" t="s">
        <v>3190</v>
      </c>
      <c r="O794" s="9">
        <v>30851749</v>
      </c>
      <c r="P794" s="183">
        <v>0</v>
      </c>
      <c r="Q794" s="115">
        <v>1</v>
      </c>
    </row>
    <row r="795" spans="1:17" x14ac:dyDescent="0.35">
      <c r="A795" t="s">
        <v>3222</v>
      </c>
      <c r="B795" s="409">
        <v>0</v>
      </c>
      <c r="K795" s="362" t="s">
        <v>2375</v>
      </c>
      <c r="L795" s="82" t="str">
        <f t="shared" si="1"/>
        <v>L50-I-12</v>
      </c>
      <c r="M795" s="135" t="s">
        <v>87</v>
      </c>
      <c r="N795" s="362" t="s">
        <v>3191</v>
      </c>
      <c r="O795" s="9">
        <v>30851750</v>
      </c>
      <c r="P795" s="183">
        <v>0</v>
      </c>
      <c r="Q795" s="115">
        <v>4</v>
      </c>
    </row>
    <row r="796" spans="1:17" hidden="1" x14ac:dyDescent="0.35">
      <c r="A796" t="s">
        <v>2758</v>
      </c>
      <c r="B796" s="409">
        <v>82.64</v>
      </c>
      <c r="K796" s="362" t="s">
        <v>2869</v>
      </c>
      <c r="L796" s="82" t="str">
        <f t="shared" si="1"/>
        <v>L50-I-12</v>
      </c>
      <c r="M796" s="135" t="s">
        <v>87</v>
      </c>
      <c r="N796" s="362" t="s">
        <v>3192</v>
      </c>
      <c r="O796" s="9">
        <v>30851751</v>
      </c>
      <c r="P796" s="183">
        <v>0</v>
      </c>
      <c r="Q796" s="115">
        <v>4</v>
      </c>
    </row>
    <row r="797" spans="1:17" hidden="1" x14ac:dyDescent="0.35">
      <c r="A797" t="s">
        <v>2299</v>
      </c>
      <c r="B797" s="409">
        <v>97.92</v>
      </c>
      <c r="K797" s="362" t="s">
        <v>3133</v>
      </c>
      <c r="L797" s="82" t="str">
        <f t="shared" si="1"/>
        <v>L50-I-12</v>
      </c>
      <c r="M797" s="135" t="s">
        <v>87</v>
      </c>
      <c r="N797" s="362" t="s">
        <v>3193</v>
      </c>
      <c r="O797" s="9">
        <v>30851752</v>
      </c>
      <c r="P797" s="183">
        <v>0</v>
      </c>
      <c r="Q797" s="115">
        <v>18</v>
      </c>
    </row>
    <row r="798" spans="1:17" hidden="1" x14ac:dyDescent="0.35">
      <c r="A798" t="s">
        <v>2300</v>
      </c>
      <c r="B798" s="409">
        <v>104.03</v>
      </c>
      <c r="K798" s="362" t="s">
        <v>3134</v>
      </c>
      <c r="L798" s="82" t="str">
        <f t="shared" si="1"/>
        <v>L50-I-12</v>
      </c>
      <c r="M798" s="135" t="s">
        <v>87</v>
      </c>
      <c r="N798" s="362" t="s">
        <v>3194</v>
      </c>
      <c r="O798" s="9">
        <v>30851753</v>
      </c>
      <c r="P798" s="183">
        <v>0</v>
      </c>
      <c r="Q798" s="115">
        <v>2</v>
      </c>
    </row>
    <row r="799" spans="1:17" hidden="1" x14ac:dyDescent="0.35">
      <c r="A799" t="s">
        <v>1877</v>
      </c>
      <c r="B799" s="409">
        <v>109.49</v>
      </c>
      <c r="K799" s="362" t="s">
        <v>3135</v>
      </c>
      <c r="L799" s="82" t="str">
        <f t="shared" si="1"/>
        <v>L50-I-12</v>
      </c>
      <c r="M799" s="135" t="s">
        <v>87</v>
      </c>
      <c r="N799" s="362" t="s">
        <v>3195</v>
      </c>
      <c r="O799" s="9">
        <v>30851754</v>
      </c>
      <c r="P799" s="183">
        <v>0</v>
      </c>
      <c r="Q799" s="115">
        <v>3</v>
      </c>
    </row>
    <row r="800" spans="1:17" hidden="1" x14ac:dyDescent="0.35">
      <c r="A800" t="s">
        <v>3091</v>
      </c>
      <c r="B800" s="409">
        <v>85.82</v>
      </c>
      <c r="K800" s="362" t="s">
        <v>2011</v>
      </c>
      <c r="L800" s="82" t="str">
        <f t="shared" si="1"/>
        <v>L50-I-48</v>
      </c>
      <c r="M800" s="135" t="s">
        <v>87</v>
      </c>
      <c r="N800" s="362" t="s">
        <v>3191</v>
      </c>
      <c r="O800" s="9">
        <v>30851755</v>
      </c>
      <c r="P800" s="183">
        <v>0</v>
      </c>
      <c r="Q800" s="115">
        <v>2</v>
      </c>
    </row>
    <row r="801" spans="1:17" hidden="1" x14ac:dyDescent="0.35">
      <c r="A801" t="s">
        <v>2303</v>
      </c>
      <c r="B801" s="409">
        <v>83.5</v>
      </c>
      <c r="K801" s="362" t="s">
        <v>3136</v>
      </c>
      <c r="L801" s="82" t="str">
        <f t="shared" si="1"/>
        <v>L50-I-48</v>
      </c>
      <c r="M801" s="135" t="s">
        <v>87</v>
      </c>
      <c r="N801" s="362" t="s">
        <v>3193</v>
      </c>
      <c r="O801" s="9">
        <v>30851756</v>
      </c>
      <c r="P801" s="183">
        <v>0</v>
      </c>
      <c r="Q801" s="115">
        <v>26</v>
      </c>
    </row>
    <row r="802" spans="1:17" hidden="1" x14ac:dyDescent="0.35">
      <c r="A802" t="s">
        <v>3223</v>
      </c>
      <c r="B802" s="409">
        <v>109.25</v>
      </c>
      <c r="K802" s="362" t="s">
        <v>3137</v>
      </c>
      <c r="L802" s="82" t="str">
        <f t="shared" si="1"/>
        <v>L50-I-48</v>
      </c>
      <c r="M802" s="135" t="s">
        <v>87</v>
      </c>
      <c r="N802" s="362" t="s">
        <v>3194</v>
      </c>
      <c r="O802" s="9">
        <v>30851757</v>
      </c>
      <c r="P802" s="183">
        <v>0</v>
      </c>
      <c r="Q802" s="115">
        <v>4</v>
      </c>
    </row>
    <row r="803" spans="1:17" hidden="1" x14ac:dyDescent="0.35">
      <c r="A803" t="s">
        <v>3224</v>
      </c>
      <c r="B803" s="409">
        <v>108.63</v>
      </c>
      <c r="K803" s="362" t="s">
        <v>3130</v>
      </c>
      <c r="L803" s="82" t="str">
        <f t="shared" si="1"/>
        <v>L50-I-48</v>
      </c>
      <c r="M803" s="135" t="s">
        <v>87</v>
      </c>
      <c r="N803" s="362" t="s">
        <v>3196</v>
      </c>
      <c r="O803" s="9">
        <v>30851758</v>
      </c>
      <c r="P803" s="183">
        <v>0</v>
      </c>
      <c r="Q803" s="115">
        <v>2</v>
      </c>
    </row>
    <row r="804" spans="1:17" x14ac:dyDescent="0.35">
      <c r="A804" t="s">
        <v>3225</v>
      </c>
      <c r="B804" s="409">
        <v>0</v>
      </c>
      <c r="K804" s="362" t="s">
        <v>1750</v>
      </c>
      <c r="L804" s="82" t="str">
        <f t="shared" si="1"/>
        <v>L50-E-48</v>
      </c>
      <c r="M804" s="135" t="s">
        <v>87</v>
      </c>
      <c r="N804" s="362" t="s">
        <v>3197</v>
      </c>
      <c r="O804" s="9">
        <v>30851759</v>
      </c>
      <c r="P804" s="183">
        <v>0</v>
      </c>
      <c r="Q804" s="115">
        <v>18</v>
      </c>
    </row>
    <row r="805" spans="1:17" hidden="1" x14ac:dyDescent="0.35">
      <c r="A805" t="s">
        <v>3226</v>
      </c>
      <c r="B805" s="409">
        <v>109.52</v>
      </c>
      <c r="K805" s="362" t="s">
        <v>1174</v>
      </c>
      <c r="L805" s="82" t="str">
        <f t="shared" si="1"/>
        <v>L50-E-48</v>
      </c>
      <c r="M805" s="135" t="s">
        <v>87</v>
      </c>
      <c r="N805" s="362" t="s">
        <v>3198</v>
      </c>
      <c r="O805" s="9">
        <v>30851760</v>
      </c>
      <c r="P805" s="183">
        <v>0</v>
      </c>
      <c r="Q805" s="115">
        <v>1</v>
      </c>
    </row>
    <row r="806" spans="1:17" hidden="1" x14ac:dyDescent="0.35">
      <c r="A806" t="s">
        <v>3092</v>
      </c>
      <c r="B806" s="409">
        <v>60.57</v>
      </c>
      <c r="K806" s="362" t="s">
        <v>3138</v>
      </c>
      <c r="L806" s="82" t="str">
        <f t="shared" si="1"/>
        <v>L50-E-12</v>
      </c>
      <c r="M806" s="135" t="s">
        <v>87</v>
      </c>
      <c r="N806" s="362" t="s">
        <v>3199</v>
      </c>
      <c r="O806" s="9">
        <v>30851761</v>
      </c>
      <c r="P806" s="183">
        <v>0</v>
      </c>
      <c r="Q806" s="115">
        <v>3</v>
      </c>
    </row>
    <row r="807" spans="1:17" hidden="1" x14ac:dyDescent="0.35">
      <c r="A807" t="s">
        <v>2306</v>
      </c>
      <c r="B807" s="409">
        <v>104.39</v>
      </c>
      <c r="K807" s="362" t="s">
        <v>3139</v>
      </c>
      <c r="L807" s="82" t="str">
        <f t="shared" si="1"/>
        <v>L50-E-48</v>
      </c>
      <c r="M807" s="135" t="s">
        <v>87</v>
      </c>
      <c r="N807" s="362" t="s">
        <v>3199</v>
      </c>
      <c r="O807" s="9">
        <v>30851762</v>
      </c>
      <c r="P807" s="183">
        <v>0</v>
      </c>
      <c r="Q807" s="115">
        <v>36</v>
      </c>
    </row>
    <row r="808" spans="1:17" hidden="1" x14ac:dyDescent="0.35">
      <c r="A808" t="s">
        <v>2309</v>
      </c>
      <c r="B808" s="409">
        <v>191.54</v>
      </c>
    </row>
    <row r="809" spans="1:17" hidden="1" x14ac:dyDescent="0.35">
      <c r="A809" t="s">
        <v>2311</v>
      </c>
      <c r="B809" s="409">
        <v>204.53</v>
      </c>
    </row>
    <row r="810" spans="1:17" hidden="1" x14ac:dyDescent="0.35">
      <c r="A810" t="s">
        <v>1871</v>
      </c>
      <c r="B810" s="409">
        <v>238.87</v>
      </c>
    </row>
    <row r="811" spans="1:17" hidden="1" x14ac:dyDescent="0.35">
      <c r="A811" t="s">
        <v>2316</v>
      </c>
      <c r="B811" s="409">
        <v>215.4</v>
      </c>
    </row>
    <row r="812" spans="1:17" hidden="1" x14ac:dyDescent="0.35">
      <c r="A812" t="s">
        <v>2761</v>
      </c>
      <c r="B812" s="409">
        <v>236.72</v>
      </c>
    </row>
    <row r="813" spans="1:17" hidden="1" x14ac:dyDescent="0.35">
      <c r="A813" t="s">
        <v>3093</v>
      </c>
      <c r="B813" s="409">
        <v>225.38</v>
      </c>
    </row>
    <row r="814" spans="1:17" x14ac:dyDescent="0.35">
      <c r="A814" t="s">
        <v>3227</v>
      </c>
      <c r="B814" s="409">
        <v>0</v>
      </c>
    </row>
    <row r="815" spans="1:17" hidden="1" x14ac:dyDescent="0.35">
      <c r="A815" t="s">
        <v>2317</v>
      </c>
      <c r="B815" s="409">
        <v>236.3</v>
      </c>
    </row>
    <row r="816" spans="1:17" hidden="1" x14ac:dyDescent="0.35">
      <c r="A816" t="s">
        <v>2762</v>
      </c>
      <c r="B816" s="409">
        <v>236.84</v>
      </c>
    </row>
    <row r="817" spans="1:2" hidden="1" x14ac:dyDescent="0.35">
      <c r="A817" t="s">
        <v>3228</v>
      </c>
      <c r="B817" s="409">
        <v>269.94</v>
      </c>
    </row>
    <row r="818" spans="1:2" hidden="1" x14ac:dyDescent="0.35">
      <c r="A818" t="s">
        <v>2763</v>
      </c>
      <c r="B818" s="409">
        <v>236.06</v>
      </c>
    </row>
    <row r="819" spans="1:2" hidden="1" x14ac:dyDescent="0.35">
      <c r="A819" t="s">
        <v>3229</v>
      </c>
      <c r="B819" s="409">
        <v>214.35</v>
      </c>
    </row>
    <row r="820" spans="1:2" hidden="1" x14ac:dyDescent="0.35">
      <c r="A820" t="s">
        <v>3229</v>
      </c>
      <c r="B820" s="409">
        <v>214.35</v>
      </c>
    </row>
    <row r="821" spans="1:2" hidden="1" x14ac:dyDescent="0.35">
      <c r="A821" t="s">
        <v>2493</v>
      </c>
      <c r="B821" s="409">
        <v>163.78</v>
      </c>
    </row>
    <row r="822" spans="1:2" hidden="1" x14ac:dyDescent="0.35">
      <c r="A822" t="s">
        <v>2324</v>
      </c>
      <c r="B822" s="409">
        <v>228.63</v>
      </c>
    </row>
    <row r="823" spans="1:2" hidden="1" x14ac:dyDescent="0.35">
      <c r="A823" t="s">
        <v>3055</v>
      </c>
      <c r="B823" s="409">
        <v>225.39</v>
      </c>
    </row>
    <row r="824" spans="1:2" x14ac:dyDescent="0.35">
      <c r="A824" t="s">
        <v>3095</v>
      </c>
      <c r="B824" s="409">
        <v>0</v>
      </c>
    </row>
    <row r="825" spans="1:2" hidden="1" x14ac:dyDescent="0.35">
      <c r="A825" t="s">
        <v>2764</v>
      </c>
      <c r="B825" s="409">
        <v>336.87</v>
      </c>
    </row>
    <row r="826" spans="1:2" hidden="1" x14ac:dyDescent="0.35">
      <c r="A826" t="s">
        <v>2765</v>
      </c>
      <c r="B826" s="409">
        <v>354.22</v>
      </c>
    </row>
    <row r="827" spans="1:2" hidden="1" x14ac:dyDescent="0.35">
      <c r="A827" t="s">
        <v>2766</v>
      </c>
      <c r="B827" s="409">
        <v>370.61</v>
      </c>
    </row>
    <row r="828" spans="1:2" hidden="1" x14ac:dyDescent="0.35">
      <c r="A828" t="s">
        <v>3230</v>
      </c>
      <c r="B828" s="409">
        <v>156.46</v>
      </c>
    </row>
    <row r="829" spans="1:2" hidden="1" x14ac:dyDescent="0.35">
      <c r="A829" t="s">
        <v>2327</v>
      </c>
      <c r="B829" s="409">
        <v>149.29</v>
      </c>
    </row>
    <row r="830" spans="1:2" hidden="1" x14ac:dyDescent="0.35">
      <c r="A830" t="s">
        <v>2327</v>
      </c>
      <c r="B830" s="409">
        <v>145.27000000000001</v>
      </c>
    </row>
    <row r="831" spans="1:2" hidden="1" x14ac:dyDescent="0.35">
      <c r="A831" t="s">
        <v>2327</v>
      </c>
      <c r="B831" s="409">
        <v>145.27000000000001</v>
      </c>
    </row>
    <row r="832" spans="1:2" hidden="1" x14ac:dyDescent="0.35">
      <c r="A832" t="s">
        <v>2328</v>
      </c>
      <c r="B832" s="409">
        <v>168.66</v>
      </c>
    </row>
    <row r="833" spans="1:2" hidden="1" x14ac:dyDescent="0.35">
      <c r="A833" t="s">
        <v>2767</v>
      </c>
      <c r="B833" s="409">
        <v>168.26</v>
      </c>
    </row>
    <row r="834" spans="1:2" hidden="1" x14ac:dyDescent="0.35">
      <c r="A834" t="s">
        <v>3231</v>
      </c>
      <c r="B834" s="409">
        <v>190.47</v>
      </c>
    </row>
    <row r="835" spans="1:2" hidden="1" x14ac:dyDescent="0.35">
      <c r="A835" t="s">
        <v>3231</v>
      </c>
      <c r="B835" s="409">
        <v>190.47</v>
      </c>
    </row>
    <row r="836" spans="1:2" hidden="1" x14ac:dyDescent="0.35">
      <c r="A836" t="s">
        <v>3231</v>
      </c>
      <c r="B836" s="409">
        <v>190.47</v>
      </c>
    </row>
    <row r="837" spans="1:2" hidden="1" x14ac:dyDescent="0.35">
      <c r="A837" t="s">
        <v>2768</v>
      </c>
      <c r="B837" s="409">
        <v>210.56</v>
      </c>
    </row>
    <row r="838" spans="1:2" hidden="1" x14ac:dyDescent="0.35">
      <c r="A838" t="s">
        <v>3075</v>
      </c>
      <c r="B838" s="409">
        <v>159.47</v>
      </c>
    </row>
    <row r="839" spans="1:2" hidden="1" x14ac:dyDescent="0.35">
      <c r="A839" t="s">
        <v>3076</v>
      </c>
      <c r="B839" s="409">
        <v>160.55000000000001</v>
      </c>
    </row>
    <row r="840" spans="1:2" hidden="1" x14ac:dyDescent="0.35">
      <c r="A840" t="s">
        <v>3056</v>
      </c>
      <c r="B840" s="409">
        <v>144.27000000000001</v>
      </c>
    </row>
    <row r="841" spans="1:2" hidden="1" x14ac:dyDescent="0.35">
      <c r="A841" t="s">
        <v>1570</v>
      </c>
      <c r="B841" s="409">
        <v>203.87</v>
      </c>
    </row>
    <row r="842" spans="1:2" hidden="1" x14ac:dyDescent="0.35">
      <c r="A842" t="s">
        <v>3232</v>
      </c>
      <c r="B842" s="409">
        <v>173.66</v>
      </c>
    </row>
    <row r="843" spans="1:2" hidden="1" x14ac:dyDescent="0.35">
      <c r="A843" t="s">
        <v>2644</v>
      </c>
      <c r="B843" s="409">
        <v>161.22</v>
      </c>
    </row>
    <row r="844" spans="1:2" hidden="1" x14ac:dyDescent="0.35">
      <c r="A844" t="s">
        <v>3233</v>
      </c>
      <c r="B844" s="409">
        <v>162.63999999999999</v>
      </c>
    </row>
    <row r="845" spans="1:2" hidden="1" x14ac:dyDescent="0.35">
      <c r="A845" t="s">
        <v>3234</v>
      </c>
      <c r="B845" s="409">
        <v>165.35</v>
      </c>
    </row>
    <row r="846" spans="1:2" hidden="1" x14ac:dyDescent="0.35">
      <c r="A846" t="s">
        <v>3235</v>
      </c>
      <c r="B846" s="409">
        <v>106.45</v>
      </c>
    </row>
    <row r="847" spans="1:2" hidden="1" x14ac:dyDescent="0.35">
      <c r="A847" t="s">
        <v>2628</v>
      </c>
      <c r="B847" s="409">
        <v>140.66999999999999</v>
      </c>
    </row>
    <row r="848" spans="1:2" hidden="1" x14ac:dyDescent="0.35">
      <c r="A848" t="s">
        <v>3236</v>
      </c>
      <c r="B848" s="409">
        <v>162.91</v>
      </c>
    </row>
    <row r="849" spans="1:2" hidden="1" x14ac:dyDescent="0.35">
      <c r="A849" t="s">
        <v>2769</v>
      </c>
      <c r="B849" s="409">
        <v>166.56</v>
      </c>
    </row>
    <row r="850" spans="1:2" hidden="1" x14ac:dyDescent="0.35">
      <c r="A850" t="s">
        <v>2498</v>
      </c>
      <c r="B850" s="409">
        <v>388.8</v>
      </c>
    </row>
    <row r="851" spans="1:2" hidden="1" x14ac:dyDescent="0.35">
      <c r="A851" t="s">
        <v>2343</v>
      </c>
      <c r="B851" s="409">
        <v>345.7</v>
      </c>
    </row>
    <row r="852" spans="1:2" hidden="1" x14ac:dyDescent="0.35">
      <c r="A852" t="s">
        <v>2343</v>
      </c>
      <c r="B852" s="409">
        <v>345.7</v>
      </c>
    </row>
    <row r="853" spans="1:2" hidden="1" x14ac:dyDescent="0.35">
      <c r="A853" t="s">
        <v>3237</v>
      </c>
      <c r="B853" s="409">
        <v>364.88</v>
      </c>
    </row>
    <row r="854" spans="1:2" hidden="1" x14ac:dyDescent="0.35">
      <c r="A854" t="s">
        <v>2770</v>
      </c>
      <c r="B854" s="409">
        <v>399.69</v>
      </c>
    </row>
    <row r="855" spans="1:2" hidden="1" x14ac:dyDescent="0.35">
      <c r="A855" t="s">
        <v>3238</v>
      </c>
      <c r="B855" s="409">
        <v>395</v>
      </c>
    </row>
    <row r="856" spans="1:2" hidden="1" x14ac:dyDescent="0.35">
      <c r="A856" t="s">
        <v>2771</v>
      </c>
      <c r="B856" s="409">
        <v>629.91999999999996</v>
      </c>
    </row>
    <row r="857" spans="1:2" hidden="1" x14ac:dyDescent="0.35">
      <c r="A857" t="s">
        <v>2772</v>
      </c>
      <c r="B857" s="409">
        <v>671.02</v>
      </c>
    </row>
    <row r="858" spans="1:2" hidden="1" x14ac:dyDescent="0.35">
      <c r="A858" t="s">
        <v>2348</v>
      </c>
      <c r="B858" s="409">
        <v>588.88</v>
      </c>
    </row>
    <row r="859" spans="1:2" hidden="1" x14ac:dyDescent="0.35">
      <c r="A859" t="s">
        <v>2349</v>
      </c>
      <c r="B859" s="409">
        <v>616.42999999999995</v>
      </c>
    </row>
    <row r="860" spans="1:2" hidden="1" x14ac:dyDescent="0.35">
      <c r="A860" t="s">
        <v>2350</v>
      </c>
      <c r="B860" s="409">
        <v>594.07000000000005</v>
      </c>
    </row>
    <row r="861" spans="1:2" hidden="1" x14ac:dyDescent="0.35">
      <c r="A861" t="s">
        <v>3239</v>
      </c>
      <c r="B861" s="409">
        <v>620.74</v>
      </c>
    </row>
    <row r="862" spans="1:2" hidden="1" x14ac:dyDescent="0.35">
      <c r="A862" t="s">
        <v>2773</v>
      </c>
      <c r="B862" s="409">
        <v>622.24</v>
      </c>
    </row>
    <row r="863" spans="1:2" hidden="1" x14ac:dyDescent="0.35">
      <c r="A863" t="s">
        <v>789</v>
      </c>
      <c r="B863" s="409">
        <v>30.17</v>
      </c>
    </row>
    <row r="864" spans="1:2" hidden="1" x14ac:dyDescent="0.35">
      <c r="A864" t="s">
        <v>111</v>
      </c>
      <c r="B864" s="409">
        <v>30.17</v>
      </c>
    </row>
    <row r="865" spans="1:2" hidden="1" x14ac:dyDescent="0.35">
      <c r="A865" t="s">
        <v>1030</v>
      </c>
      <c r="B865" s="409">
        <v>40.39</v>
      </c>
    </row>
    <row r="866" spans="1:2" hidden="1" x14ac:dyDescent="0.35">
      <c r="A866" t="s">
        <v>490</v>
      </c>
      <c r="B866" s="409">
        <v>30.17</v>
      </c>
    </row>
    <row r="867" spans="1:2" hidden="1" x14ac:dyDescent="0.35">
      <c r="A867" t="s">
        <v>490</v>
      </c>
      <c r="B867" s="409">
        <v>38.020000000000003</v>
      </c>
    </row>
    <row r="868" spans="1:2" hidden="1" x14ac:dyDescent="0.35">
      <c r="A868" t="s">
        <v>1014</v>
      </c>
      <c r="B868" s="409">
        <v>30.3</v>
      </c>
    </row>
    <row r="869" spans="1:2" hidden="1" x14ac:dyDescent="0.35">
      <c r="A869" t="s">
        <v>245</v>
      </c>
      <c r="B869" s="409">
        <v>60.51</v>
      </c>
    </row>
    <row r="870" spans="1:2" hidden="1" x14ac:dyDescent="0.35">
      <c r="A870" t="s">
        <v>245</v>
      </c>
      <c r="B870" s="409">
        <v>58.32</v>
      </c>
    </row>
    <row r="871" spans="1:2" hidden="1" x14ac:dyDescent="0.35">
      <c r="A871" t="s">
        <v>245</v>
      </c>
      <c r="B871" s="409">
        <v>58.32</v>
      </c>
    </row>
    <row r="872" spans="1:2" hidden="1" x14ac:dyDescent="0.35">
      <c r="A872" t="s">
        <v>245</v>
      </c>
      <c r="B872" s="409">
        <v>60.51</v>
      </c>
    </row>
    <row r="873" spans="1:2" hidden="1" x14ac:dyDescent="0.35">
      <c r="A873" t="s">
        <v>440</v>
      </c>
      <c r="B873" s="409">
        <v>30.17</v>
      </c>
    </row>
    <row r="874" spans="1:2" hidden="1" x14ac:dyDescent="0.35">
      <c r="A874" t="s">
        <v>1025</v>
      </c>
      <c r="B874" s="409">
        <v>30.3</v>
      </c>
    </row>
    <row r="875" spans="1:2" hidden="1" x14ac:dyDescent="0.35">
      <c r="A875" t="s">
        <v>1025</v>
      </c>
      <c r="B875" s="409">
        <v>30.3</v>
      </c>
    </row>
    <row r="876" spans="1:2" hidden="1" x14ac:dyDescent="0.35">
      <c r="A876" t="s">
        <v>2355</v>
      </c>
      <c r="B876" s="409">
        <v>38.200000000000003</v>
      </c>
    </row>
    <row r="877" spans="1:2" hidden="1" x14ac:dyDescent="0.35">
      <c r="A877" t="s">
        <v>793</v>
      </c>
      <c r="B877" s="409">
        <v>38.020000000000003</v>
      </c>
    </row>
    <row r="878" spans="1:2" hidden="1" x14ac:dyDescent="0.35">
      <c r="A878" t="s">
        <v>1129</v>
      </c>
      <c r="B878" s="409">
        <v>30.3</v>
      </c>
    </row>
    <row r="879" spans="1:2" hidden="1" x14ac:dyDescent="0.35">
      <c r="A879" t="s">
        <v>1648</v>
      </c>
      <c r="B879" s="409">
        <v>40.21</v>
      </c>
    </row>
    <row r="880" spans="1:2" hidden="1" x14ac:dyDescent="0.35">
      <c r="A880" t="s">
        <v>186</v>
      </c>
      <c r="B880" s="409">
        <v>38.200000000000003</v>
      </c>
    </row>
    <row r="881" spans="1:2" hidden="1" x14ac:dyDescent="0.35">
      <c r="A881" t="s">
        <v>3240</v>
      </c>
      <c r="B881" s="409">
        <v>44.8</v>
      </c>
    </row>
    <row r="882" spans="1:2" hidden="1" x14ac:dyDescent="0.35">
      <c r="A882" t="s">
        <v>3241</v>
      </c>
      <c r="B882" s="409">
        <v>44.55</v>
      </c>
    </row>
    <row r="883" spans="1:2" hidden="1" x14ac:dyDescent="0.35">
      <c r="A883" t="s">
        <v>3241</v>
      </c>
      <c r="B883" s="409">
        <v>44.55</v>
      </c>
    </row>
    <row r="884" spans="1:2" hidden="1" x14ac:dyDescent="0.35">
      <c r="A884" t="s">
        <v>3241</v>
      </c>
      <c r="B884" s="409">
        <v>44.55</v>
      </c>
    </row>
    <row r="885" spans="1:2" hidden="1" x14ac:dyDescent="0.35">
      <c r="A885" t="s">
        <v>479</v>
      </c>
      <c r="B885" s="409">
        <v>33.61</v>
      </c>
    </row>
    <row r="886" spans="1:2" hidden="1" x14ac:dyDescent="0.35">
      <c r="A886" t="s">
        <v>804</v>
      </c>
      <c r="B886" s="409">
        <v>101.98</v>
      </c>
    </row>
    <row r="887" spans="1:2" hidden="1" x14ac:dyDescent="0.35">
      <c r="A887" t="s">
        <v>804</v>
      </c>
      <c r="B887" s="409">
        <v>98.95</v>
      </c>
    </row>
    <row r="888" spans="1:2" hidden="1" x14ac:dyDescent="0.35">
      <c r="A888" t="s">
        <v>1799</v>
      </c>
      <c r="B888" s="409">
        <v>102.68</v>
      </c>
    </row>
    <row r="889" spans="1:2" hidden="1" x14ac:dyDescent="0.35">
      <c r="A889" t="s">
        <v>114</v>
      </c>
      <c r="B889" s="409">
        <v>101.98</v>
      </c>
    </row>
    <row r="890" spans="1:2" hidden="1" x14ac:dyDescent="0.35">
      <c r="A890" t="s">
        <v>1069</v>
      </c>
      <c r="B890" s="409">
        <v>102.68</v>
      </c>
    </row>
    <row r="891" spans="1:2" hidden="1" x14ac:dyDescent="0.35">
      <c r="A891" t="s">
        <v>1069</v>
      </c>
      <c r="B891" s="409">
        <v>102.68</v>
      </c>
    </row>
    <row r="892" spans="1:2" hidden="1" x14ac:dyDescent="0.35">
      <c r="A892" t="s">
        <v>187</v>
      </c>
      <c r="B892" s="409">
        <v>101.98</v>
      </c>
    </row>
    <row r="893" spans="1:2" hidden="1" x14ac:dyDescent="0.35">
      <c r="A893" t="s">
        <v>187</v>
      </c>
      <c r="B893" s="409">
        <v>101.98</v>
      </c>
    </row>
    <row r="894" spans="1:2" hidden="1" x14ac:dyDescent="0.35">
      <c r="A894" t="s">
        <v>1238</v>
      </c>
      <c r="B894" s="409">
        <v>102.68</v>
      </c>
    </row>
    <row r="895" spans="1:2" hidden="1" x14ac:dyDescent="0.35">
      <c r="A895" t="s">
        <v>115</v>
      </c>
      <c r="B895" s="409">
        <v>101.71</v>
      </c>
    </row>
    <row r="896" spans="1:2" hidden="1" x14ac:dyDescent="0.35">
      <c r="A896" t="s">
        <v>119</v>
      </c>
      <c r="B896" s="409">
        <v>102.95</v>
      </c>
    </row>
    <row r="897" spans="1:2" hidden="1" x14ac:dyDescent="0.35">
      <c r="A897" t="s">
        <v>119</v>
      </c>
      <c r="B897" s="409">
        <v>102.95</v>
      </c>
    </row>
    <row r="898" spans="1:2" hidden="1" x14ac:dyDescent="0.35">
      <c r="A898" t="s">
        <v>549</v>
      </c>
      <c r="B898" s="409">
        <v>103.66</v>
      </c>
    </row>
    <row r="899" spans="1:2" hidden="1" x14ac:dyDescent="0.35">
      <c r="A899" t="s">
        <v>549</v>
      </c>
      <c r="B899" s="409">
        <v>100.29</v>
      </c>
    </row>
    <row r="900" spans="1:2" hidden="1" x14ac:dyDescent="0.35">
      <c r="A900" t="s">
        <v>549</v>
      </c>
      <c r="B900" s="409">
        <v>100.29</v>
      </c>
    </row>
    <row r="901" spans="1:2" hidden="1" x14ac:dyDescent="0.35">
      <c r="A901" t="s">
        <v>500</v>
      </c>
      <c r="B901" s="409">
        <v>102.95</v>
      </c>
    </row>
    <row r="902" spans="1:2" hidden="1" x14ac:dyDescent="0.35">
      <c r="A902" t="s">
        <v>500</v>
      </c>
      <c r="B902" s="409">
        <v>99.6</v>
      </c>
    </row>
    <row r="903" spans="1:2" hidden="1" x14ac:dyDescent="0.35">
      <c r="A903" t="s">
        <v>500</v>
      </c>
      <c r="B903" s="409">
        <v>99.6</v>
      </c>
    </row>
    <row r="904" spans="1:2" hidden="1" x14ac:dyDescent="0.35">
      <c r="A904" t="s">
        <v>502</v>
      </c>
      <c r="B904" s="409">
        <v>103.66</v>
      </c>
    </row>
    <row r="905" spans="1:2" hidden="1" x14ac:dyDescent="0.35">
      <c r="A905" t="s">
        <v>3107</v>
      </c>
      <c r="B905" s="409">
        <v>102.95</v>
      </c>
    </row>
    <row r="906" spans="1:2" hidden="1" x14ac:dyDescent="0.35">
      <c r="A906" t="s">
        <v>3108</v>
      </c>
      <c r="B906" s="409">
        <v>119.81</v>
      </c>
    </row>
    <row r="907" spans="1:2" hidden="1" x14ac:dyDescent="0.35">
      <c r="A907" t="s">
        <v>3108</v>
      </c>
      <c r="B907" s="409">
        <v>119.81</v>
      </c>
    </row>
    <row r="908" spans="1:2" hidden="1" x14ac:dyDescent="0.35">
      <c r="A908" t="s">
        <v>188</v>
      </c>
      <c r="B908" s="409">
        <v>118.81</v>
      </c>
    </row>
    <row r="909" spans="1:2" hidden="1" x14ac:dyDescent="0.35">
      <c r="A909" t="s">
        <v>981</v>
      </c>
      <c r="B909" s="409">
        <v>116.45</v>
      </c>
    </row>
    <row r="910" spans="1:2" hidden="1" x14ac:dyDescent="0.35">
      <c r="A910" t="s">
        <v>981</v>
      </c>
      <c r="B910" s="409">
        <v>116.45</v>
      </c>
    </row>
    <row r="911" spans="1:2" hidden="1" x14ac:dyDescent="0.35">
      <c r="A911" t="s">
        <v>3109</v>
      </c>
      <c r="B911" s="409">
        <v>118.81</v>
      </c>
    </row>
    <row r="912" spans="1:2" hidden="1" x14ac:dyDescent="0.35">
      <c r="A912" t="s">
        <v>3109</v>
      </c>
      <c r="B912" s="409">
        <v>118.81</v>
      </c>
    </row>
    <row r="913" spans="1:2" hidden="1" x14ac:dyDescent="0.35">
      <c r="A913" t="s">
        <v>189</v>
      </c>
      <c r="B913" s="409">
        <v>115.46</v>
      </c>
    </row>
    <row r="914" spans="1:2" hidden="1" x14ac:dyDescent="0.35">
      <c r="A914" t="s">
        <v>855</v>
      </c>
      <c r="B914" s="409">
        <v>118.81</v>
      </c>
    </row>
    <row r="915" spans="1:2" hidden="1" x14ac:dyDescent="0.35">
      <c r="A915" t="s">
        <v>511</v>
      </c>
      <c r="B915" s="409">
        <v>119.81</v>
      </c>
    </row>
    <row r="916" spans="1:2" hidden="1" x14ac:dyDescent="0.35">
      <c r="A916" t="s">
        <v>514</v>
      </c>
      <c r="B916" s="409">
        <v>115.45</v>
      </c>
    </row>
    <row r="917" spans="1:2" hidden="1" x14ac:dyDescent="0.35">
      <c r="A917" t="s">
        <v>3138</v>
      </c>
      <c r="B917" s="409">
        <v>97.71</v>
      </c>
    </row>
    <row r="918" spans="1:2" hidden="1" x14ac:dyDescent="0.35">
      <c r="A918" t="s">
        <v>3138</v>
      </c>
      <c r="B918" s="409">
        <v>97.71</v>
      </c>
    </row>
    <row r="919" spans="1:2" hidden="1" x14ac:dyDescent="0.35">
      <c r="A919" t="s">
        <v>1005</v>
      </c>
      <c r="B919" s="409">
        <v>45.8</v>
      </c>
    </row>
    <row r="920" spans="1:2" hidden="1" x14ac:dyDescent="0.35">
      <c r="A920" t="s">
        <v>3110</v>
      </c>
      <c r="B920" s="409">
        <v>50.77</v>
      </c>
    </row>
    <row r="921" spans="1:2" hidden="1" x14ac:dyDescent="0.35">
      <c r="A921" t="s">
        <v>3242</v>
      </c>
      <c r="B921" s="409">
        <v>49.48</v>
      </c>
    </row>
    <row r="922" spans="1:2" hidden="1" x14ac:dyDescent="0.35">
      <c r="A922" t="s">
        <v>3242</v>
      </c>
      <c r="B922" s="409">
        <v>49.48</v>
      </c>
    </row>
    <row r="923" spans="1:2" hidden="1" x14ac:dyDescent="0.35">
      <c r="A923" t="s">
        <v>3242</v>
      </c>
      <c r="B923" s="409">
        <v>49.48</v>
      </c>
    </row>
    <row r="924" spans="1:2" hidden="1" x14ac:dyDescent="0.35">
      <c r="A924" t="s">
        <v>3242</v>
      </c>
      <c r="B924" s="409">
        <v>49.48</v>
      </c>
    </row>
    <row r="925" spans="1:2" hidden="1" x14ac:dyDescent="0.35">
      <c r="A925" t="s">
        <v>3242</v>
      </c>
      <c r="B925" s="409">
        <v>49.48</v>
      </c>
    </row>
    <row r="926" spans="1:2" hidden="1" x14ac:dyDescent="0.35">
      <c r="A926" t="s">
        <v>3242</v>
      </c>
      <c r="B926" s="409">
        <v>49.48</v>
      </c>
    </row>
    <row r="927" spans="1:2" hidden="1" x14ac:dyDescent="0.35">
      <c r="A927" t="s">
        <v>3084</v>
      </c>
      <c r="B927" s="409">
        <v>51.02</v>
      </c>
    </row>
    <row r="928" spans="1:2" hidden="1" x14ac:dyDescent="0.35">
      <c r="A928" t="s">
        <v>3084</v>
      </c>
      <c r="B928" s="409">
        <v>51.02</v>
      </c>
    </row>
    <row r="929" spans="1:2" hidden="1" x14ac:dyDescent="0.35">
      <c r="A929" t="s">
        <v>3084</v>
      </c>
      <c r="B929" s="409">
        <v>51.02</v>
      </c>
    </row>
    <row r="930" spans="1:2" hidden="1" x14ac:dyDescent="0.35">
      <c r="A930" t="s">
        <v>3084</v>
      </c>
      <c r="B930" s="409">
        <v>51.02</v>
      </c>
    </row>
    <row r="931" spans="1:2" hidden="1" x14ac:dyDescent="0.35">
      <c r="A931" t="s">
        <v>3084</v>
      </c>
      <c r="B931" s="409">
        <v>51.02</v>
      </c>
    </row>
    <row r="932" spans="1:2" x14ac:dyDescent="0.35">
      <c r="A932" t="s">
        <v>3243</v>
      </c>
      <c r="B932" s="409">
        <v>51.02</v>
      </c>
    </row>
    <row r="933" spans="1:2" hidden="1" x14ac:dyDescent="0.35">
      <c r="A933" t="s">
        <v>3111</v>
      </c>
      <c r="B933" s="409">
        <v>47.97</v>
      </c>
    </row>
    <row r="934" spans="1:2" hidden="1" x14ac:dyDescent="0.35">
      <c r="A934" t="s">
        <v>3244</v>
      </c>
      <c r="B934" s="409">
        <v>49.23</v>
      </c>
    </row>
    <row r="935" spans="1:2" hidden="1" x14ac:dyDescent="0.35">
      <c r="A935" t="s">
        <v>3112</v>
      </c>
      <c r="B935" s="409">
        <v>49.05</v>
      </c>
    </row>
    <row r="936" spans="1:2" hidden="1" x14ac:dyDescent="0.35">
      <c r="A936" t="s">
        <v>3112</v>
      </c>
      <c r="B936" s="409">
        <v>49.05</v>
      </c>
    </row>
    <row r="937" spans="1:2" hidden="1" x14ac:dyDescent="0.35">
      <c r="A937" t="s">
        <v>3112</v>
      </c>
      <c r="B937" s="409">
        <v>49.05</v>
      </c>
    </row>
    <row r="938" spans="1:2" hidden="1" x14ac:dyDescent="0.35">
      <c r="A938" t="s">
        <v>3245</v>
      </c>
      <c r="B938" s="409">
        <v>49.05</v>
      </c>
    </row>
    <row r="939" spans="1:2" hidden="1" x14ac:dyDescent="0.35">
      <c r="A939" t="s">
        <v>1045</v>
      </c>
      <c r="B939" s="409">
        <v>48.22</v>
      </c>
    </row>
    <row r="940" spans="1:2" hidden="1" x14ac:dyDescent="0.35">
      <c r="A940" t="s">
        <v>1045</v>
      </c>
      <c r="B940" s="409">
        <v>48.22</v>
      </c>
    </row>
    <row r="941" spans="1:2" hidden="1" x14ac:dyDescent="0.35">
      <c r="A941" t="s">
        <v>1046</v>
      </c>
      <c r="B941" s="409">
        <v>47.13</v>
      </c>
    </row>
    <row r="942" spans="1:2" hidden="1" x14ac:dyDescent="0.35">
      <c r="A942" t="s">
        <v>2775</v>
      </c>
      <c r="B942" s="409">
        <v>48.78</v>
      </c>
    </row>
    <row r="943" spans="1:2" hidden="1" x14ac:dyDescent="0.35">
      <c r="A943" t="s">
        <v>682</v>
      </c>
      <c r="B943" s="409">
        <v>49.05</v>
      </c>
    </row>
    <row r="944" spans="1:2" hidden="1" x14ac:dyDescent="0.35">
      <c r="A944" t="s">
        <v>3113</v>
      </c>
      <c r="B944" s="409">
        <v>50.77</v>
      </c>
    </row>
    <row r="945" spans="1:2" hidden="1" x14ac:dyDescent="0.35">
      <c r="A945" t="s">
        <v>3113</v>
      </c>
      <c r="B945" s="409">
        <v>50.77</v>
      </c>
    </row>
    <row r="946" spans="1:2" hidden="1" x14ac:dyDescent="0.35">
      <c r="A946" t="s">
        <v>1789</v>
      </c>
      <c r="B946" s="409">
        <v>49.23</v>
      </c>
    </row>
    <row r="947" spans="1:2" hidden="1" x14ac:dyDescent="0.35">
      <c r="A947" t="s">
        <v>1091</v>
      </c>
      <c r="B947" s="409">
        <v>46.88</v>
      </c>
    </row>
    <row r="948" spans="1:2" hidden="1" x14ac:dyDescent="0.35">
      <c r="A948" t="s">
        <v>1085</v>
      </c>
      <c r="B948" s="409">
        <v>62.14</v>
      </c>
    </row>
    <row r="949" spans="1:2" hidden="1" x14ac:dyDescent="0.35">
      <c r="A949" t="s">
        <v>684</v>
      </c>
      <c r="B949" s="409">
        <v>38.369999999999997</v>
      </c>
    </row>
    <row r="950" spans="1:2" hidden="1" x14ac:dyDescent="0.35">
      <c r="A950" t="s">
        <v>1077</v>
      </c>
      <c r="B950" s="409">
        <v>49.61</v>
      </c>
    </row>
    <row r="951" spans="1:2" hidden="1" x14ac:dyDescent="0.35">
      <c r="A951" t="s">
        <v>3114</v>
      </c>
      <c r="B951" s="409">
        <v>51.39</v>
      </c>
    </row>
    <row r="952" spans="1:2" hidden="1" x14ac:dyDescent="0.35">
      <c r="A952" t="s">
        <v>3246</v>
      </c>
      <c r="B952" s="409">
        <v>49.42</v>
      </c>
    </row>
    <row r="953" spans="1:2" hidden="1" x14ac:dyDescent="0.35">
      <c r="A953" t="s">
        <v>671</v>
      </c>
      <c r="B953" s="409">
        <v>49.28</v>
      </c>
    </row>
    <row r="954" spans="1:2" hidden="1" x14ac:dyDescent="0.35">
      <c r="A954" t="s">
        <v>1082</v>
      </c>
      <c r="B954" s="409">
        <v>51.14</v>
      </c>
    </row>
    <row r="955" spans="1:2" x14ac:dyDescent="0.35">
      <c r="A955" t="s">
        <v>3247</v>
      </c>
      <c r="B955" s="409">
        <v>50.77</v>
      </c>
    </row>
    <row r="956" spans="1:2" hidden="1" x14ac:dyDescent="0.35">
      <c r="A956" t="s">
        <v>2364</v>
      </c>
      <c r="B956" s="409">
        <v>49.42</v>
      </c>
    </row>
    <row r="957" spans="1:2" hidden="1" x14ac:dyDescent="0.35">
      <c r="A957" t="s">
        <v>3248</v>
      </c>
      <c r="B957" s="409">
        <v>49.42</v>
      </c>
    </row>
    <row r="958" spans="1:2" hidden="1" x14ac:dyDescent="0.35">
      <c r="A958" t="s">
        <v>2720</v>
      </c>
      <c r="B958" s="409">
        <v>51.13</v>
      </c>
    </row>
    <row r="959" spans="1:2" hidden="1" x14ac:dyDescent="0.35">
      <c r="A959" t="s">
        <v>1043</v>
      </c>
      <c r="B959" s="409">
        <v>51.39</v>
      </c>
    </row>
    <row r="960" spans="1:2" hidden="1" x14ac:dyDescent="0.35">
      <c r="A960" t="s">
        <v>2365</v>
      </c>
      <c r="B960" s="409">
        <v>46.48</v>
      </c>
    </row>
    <row r="961" spans="1:2" hidden="1" x14ac:dyDescent="0.35">
      <c r="A961" t="s">
        <v>3115</v>
      </c>
      <c r="B961" s="409">
        <v>51.39</v>
      </c>
    </row>
    <row r="962" spans="1:2" hidden="1" x14ac:dyDescent="0.35">
      <c r="A962" t="s">
        <v>3139</v>
      </c>
      <c r="B962" s="409">
        <v>97.71</v>
      </c>
    </row>
    <row r="963" spans="1:2" hidden="1" x14ac:dyDescent="0.35">
      <c r="A963" t="s">
        <v>3139</v>
      </c>
      <c r="B963" s="409">
        <v>97.71</v>
      </c>
    </row>
    <row r="964" spans="1:2" hidden="1" x14ac:dyDescent="0.35">
      <c r="A964" t="s">
        <v>3249</v>
      </c>
      <c r="B964" s="409">
        <v>133.31</v>
      </c>
    </row>
    <row r="965" spans="1:2" hidden="1" x14ac:dyDescent="0.35">
      <c r="A965" t="s">
        <v>3116</v>
      </c>
      <c r="B965" s="409">
        <v>140.47999999999999</v>
      </c>
    </row>
    <row r="966" spans="1:2" hidden="1" x14ac:dyDescent="0.35">
      <c r="A966" t="s">
        <v>1101</v>
      </c>
      <c r="B966" s="409">
        <v>131.51</v>
      </c>
    </row>
    <row r="967" spans="1:2" hidden="1" x14ac:dyDescent="0.35">
      <c r="A967" t="s">
        <v>204</v>
      </c>
      <c r="B967" s="409">
        <v>126.29</v>
      </c>
    </row>
    <row r="968" spans="1:2" hidden="1" x14ac:dyDescent="0.35">
      <c r="A968" t="s">
        <v>3117</v>
      </c>
      <c r="B968" s="409">
        <v>140.47999999999999</v>
      </c>
    </row>
    <row r="969" spans="1:2" hidden="1" x14ac:dyDescent="0.35">
      <c r="A969" t="s">
        <v>1153</v>
      </c>
      <c r="B969" s="409">
        <v>130.01</v>
      </c>
    </row>
    <row r="970" spans="1:2" x14ac:dyDescent="0.35">
      <c r="A970" t="s">
        <v>3250</v>
      </c>
      <c r="B970" s="269">
        <v>141.44999999999999</v>
      </c>
    </row>
    <row r="971" spans="1:2" hidden="1" x14ac:dyDescent="0.35">
      <c r="A971" t="s">
        <v>687</v>
      </c>
      <c r="B971" s="409">
        <v>119.13</v>
      </c>
    </row>
    <row r="972" spans="1:2" hidden="1" x14ac:dyDescent="0.35">
      <c r="A972" t="s">
        <v>924</v>
      </c>
      <c r="B972" s="409">
        <v>133.58000000000001</v>
      </c>
    </row>
    <row r="973" spans="1:2" hidden="1" x14ac:dyDescent="0.35">
      <c r="A973" t="s">
        <v>2781</v>
      </c>
      <c r="B973" s="409">
        <v>137.5</v>
      </c>
    </row>
    <row r="974" spans="1:2" hidden="1" x14ac:dyDescent="0.35">
      <c r="A974" t="s">
        <v>1198</v>
      </c>
      <c r="B974" s="409">
        <v>130.6</v>
      </c>
    </row>
    <row r="975" spans="1:2" hidden="1" x14ac:dyDescent="0.35">
      <c r="A975" t="s">
        <v>1768</v>
      </c>
      <c r="B975" s="409">
        <v>134.33000000000001</v>
      </c>
    </row>
    <row r="976" spans="1:2" hidden="1" x14ac:dyDescent="0.35">
      <c r="A976" t="s">
        <v>692</v>
      </c>
      <c r="B976" s="409">
        <v>134.55000000000001</v>
      </c>
    </row>
    <row r="977" spans="1:2" hidden="1" x14ac:dyDescent="0.35">
      <c r="A977" t="s">
        <v>692</v>
      </c>
      <c r="B977" s="409">
        <v>134.55000000000001</v>
      </c>
    </row>
    <row r="978" spans="1:2" hidden="1" x14ac:dyDescent="0.35">
      <c r="A978" t="s">
        <v>692</v>
      </c>
      <c r="B978" s="409">
        <v>134.55000000000001</v>
      </c>
    </row>
    <row r="979" spans="1:2" hidden="1" x14ac:dyDescent="0.35">
      <c r="A979" t="s">
        <v>692</v>
      </c>
      <c r="B979" s="409">
        <v>134.55000000000001</v>
      </c>
    </row>
    <row r="980" spans="1:2" hidden="1" x14ac:dyDescent="0.35">
      <c r="A980" t="s">
        <v>3118</v>
      </c>
      <c r="B980" s="409">
        <v>134.55000000000001</v>
      </c>
    </row>
    <row r="981" spans="1:2" hidden="1" x14ac:dyDescent="0.35">
      <c r="A981" t="s">
        <v>3118</v>
      </c>
      <c r="B981" s="409">
        <v>134.55000000000001</v>
      </c>
    </row>
    <row r="982" spans="1:2" hidden="1" x14ac:dyDescent="0.35">
      <c r="A982" t="s">
        <v>1155</v>
      </c>
      <c r="B982" s="409">
        <v>132.58000000000001</v>
      </c>
    </row>
    <row r="983" spans="1:2" hidden="1" x14ac:dyDescent="0.35">
      <c r="A983" t="s">
        <v>1155</v>
      </c>
      <c r="B983" s="409">
        <v>132.58000000000001</v>
      </c>
    </row>
    <row r="984" spans="1:2" hidden="1" x14ac:dyDescent="0.35">
      <c r="A984" t="s">
        <v>700</v>
      </c>
      <c r="B984" s="409">
        <v>127.93</v>
      </c>
    </row>
    <row r="985" spans="1:2" hidden="1" x14ac:dyDescent="0.35">
      <c r="A985" t="s">
        <v>3131</v>
      </c>
      <c r="B985" s="409">
        <v>134.55000000000001</v>
      </c>
    </row>
    <row r="986" spans="1:2" hidden="1" x14ac:dyDescent="0.35">
      <c r="A986" t="s">
        <v>1174</v>
      </c>
      <c r="B986" s="409">
        <v>135.30000000000001</v>
      </c>
    </row>
    <row r="987" spans="1:2" hidden="1" x14ac:dyDescent="0.35">
      <c r="A987" t="s">
        <v>1174</v>
      </c>
      <c r="B987" s="409">
        <v>135.03</v>
      </c>
    </row>
    <row r="988" spans="1:2" hidden="1" x14ac:dyDescent="0.35">
      <c r="A988" t="s">
        <v>922</v>
      </c>
      <c r="B988" s="409">
        <v>135.19</v>
      </c>
    </row>
    <row r="989" spans="1:2" hidden="1" x14ac:dyDescent="0.35">
      <c r="A989" t="s">
        <v>922</v>
      </c>
      <c r="B989" s="409">
        <v>135.19</v>
      </c>
    </row>
    <row r="990" spans="1:2" hidden="1" x14ac:dyDescent="0.35">
      <c r="A990" t="s">
        <v>922</v>
      </c>
      <c r="B990" s="409">
        <v>135.19</v>
      </c>
    </row>
    <row r="991" spans="1:2" hidden="1" x14ac:dyDescent="0.35">
      <c r="A991" t="s">
        <v>2371</v>
      </c>
      <c r="B991" s="409">
        <v>139.13999999999999</v>
      </c>
    </row>
    <row r="992" spans="1:2" hidden="1" x14ac:dyDescent="0.35">
      <c r="A992" t="s">
        <v>2371</v>
      </c>
      <c r="B992" s="409">
        <v>139.13999999999999</v>
      </c>
    </row>
    <row r="993" spans="1:2" hidden="1" x14ac:dyDescent="0.35">
      <c r="A993" t="s">
        <v>2371</v>
      </c>
      <c r="B993" s="409">
        <v>139.13999999999999</v>
      </c>
    </row>
    <row r="994" spans="1:2" hidden="1" x14ac:dyDescent="0.35">
      <c r="A994" t="s">
        <v>2371</v>
      </c>
      <c r="B994" s="409">
        <v>139.13999999999999</v>
      </c>
    </row>
    <row r="995" spans="1:2" hidden="1" x14ac:dyDescent="0.35">
      <c r="A995" t="s">
        <v>2435</v>
      </c>
      <c r="B995" s="409">
        <v>125.48</v>
      </c>
    </row>
    <row r="996" spans="1:2" hidden="1" x14ac:dyDescent="0.35">
      <c r="A996" t="s">
        <v>2784</v>
      </c>
      <c r="B996" s="409">
        <v>129.97999999999999</v>
      </c>
    </row>
    <row r="997" spans="1:2" hidden="1" x14ac:dyDescent="0.35">
      <c r="A997" t="s">
        <v>3119</v>
      </c>
      <c r="B997" s="409">
        <v>134.55000000000001</v>
      </c>
    </row>
    <row r="998" spans="1:2" hidden="1" x14ac:dyDescent="0.35">
      <c r="A998" t="s">
        <v>3120</v>
      </c>
      <c r="B998" s="409">
        <v>141.44999999999999</v>
      </c>
    </row>
    <row r="999" spans="1:2" hidden="1" x14ac:dyDescent="0.35">
      <c r="A999" t="s">
        <v>2785</v>
      </c>
      <c r="B999" s="409">
        <v>135.29</v>
      </c>
    </row>
    <row r="1000" spans="1:2" hidden="1" x14ac:dyDescent="0.35">
      <c r="A1000" t="s">
        <v>2786</v>
      </c>
      <c r="B1000" s="409">
        <v>139.13999999999999</v>
      </c>
    </row>
    <row r="1001" spans="1:2" hidden="1" x14ac:dyDescent="0.35">
      <c r="A1001" t="s">
        <v>1099</v>
      </c>
      <c r="B1001" s="409">
        <v>131.26</v>
      </c>
    </row>
    <row r="1002" spans="1:2" hidden="1" x14ac:dyDescent="0.35">
      <c r="A1002" t="s">
        <v>941</v>
      </c>
      <c r="B1002" s="409">
        <v>132.16</v>
      </c>
    </row>
    <row r="1003" spans="1:2" hidden="1" x14ac:dyDescent="0.35">
      <c r="A1003" t="s">
        <v>2977</v>
      </c>
      <c r="B1003" s="409">
        <v>136.30000000000001</v>
      </c>
    </row>
    <row r="1004" spans="1:2" hidden="1" x14ac:dyDescent="0.35">
      <c r="A1004" t="s">
        <v>2506</v>
      </c>
      <c r="B1004" s="409">
        <v>131.26</v>
      </c>
    </row>
    <row r="1005" spans="1:2" hidden="1" x14ac:dyDescent="0.35">
      <c r="A1005" t="s">
        <v>702</v>
      </c>
      <c r="B1005" s="409">
        <v>132</v>
      </c>
    </row>
    <row r="1006" spans="1:2" hidden="1" x14ac:dyDescent="0.35">
      <c r="A1006" t="s">
        <v>3121</v>
      </c>
      <c r="B1006" s="409">
        <v>141.44999999999999</v>
      </c>
    </row>
    <row r="1007" spans="1:2" hidden="1" x14ac:dyDescent="0.35">
      <c r="A1007" t="s">
        <v>1754</v>
      </c>
      <c r="B1007" s="409">
        <v>135.30000000000001</v>
      </c>
    </row>
    <row r="1008" spans="1:2" hidden="1" x14ac:dyDescent="0.35">
      <c r="A1008" t="s">
        <v>3122</v>
      </c>
      <c r="B1008" s="409">
        <v>142.46</v>
      </c>
    </row>
    <row r="1009" spans="1:2" hidden="1" x14ac:dyDescent="0.35">
      <c r="A1009" t="s">
        <v>1165</v>
      </c>
      <c r="B1009" s="409">
        <v>134.55000000000001</v>
      </c>
    </row>
    <row r="1010" spans="1:2" hidden="1" x14ac:dyDescent="0.35">
      <c r="A1010" t="s">
        <v>2789</v>
      </c>
      <c r="B1010" s="409">
        <v>135.19</v>
      </c>
    </row>
    <row r="1011" spans="1:2" hidden="1" x14ac:dyDescent="0.35">
      <c r="A1011" t="s">
        <v>2790</v>
      </c>
      <c r="B1011" s="409">
        <v>130.97999999999999</v>
      </c>
    </row>
    <row r="1012" spans="1:2" hidden="1" x14ac:dyDescent="0.35">
      <c r="A1012" t="s">
        <v>2966</v>
      </c>
      <c r="B1012" s="409">
        <v>142.46</v>
      </c>
    </row>
    <row r="1013" spans="1:2" hidden="1" x14ac:dyDescent="0.35">
      <c r="A1013" t="s">
        <v>3123</v>
      </c>
      <c r="B1013" s="409">
        <v>134.55000000000001</v>
      </c>
    </row>
    <row r="1014" spans="1:2" hidden="1" x14ac:dyDescent="0.35">
      <c r="A1014" t="s">
        <v>3251</v>
      </c>
      <c r="B1014" s="409">
        <v>136.30000000000001</v>
      </c>
    </row>
    <row r="1015" spans="1:2" hidden="1" x14ac:dyDescent="0.35">
      <c r="A1015" t="s">
        <v>3132</v>
      </c>
      <c r="B1015" s="409">
        <v>97.71</v>
      </c>
    </row>
    <row r="1016" spans="1:2" hidden="1" x14ac:dyDescent="0.35">
      <c r="A1016" t="s">
        <v>1108</v>
      </c>
      <c r="B1016" s="409">
        <v>170.74</v>
      </c>
    </row>
    <row r="1017" spans="1:2" hidden="1" x14ac:dyDescent="0.35">
      <c r="A1017" t="s">
        <v>1108</v>
      </c>
      <c r="B1017" s="409">
        <v>170.74</v>
      </c>
    </row>
    <row r="1018" spans="1:2" hidden="1" x14ac:dyDescent="0.35">
      <c r="A1018" t="s">
        <v>1108</v>
      </c>
      <c r="B1018" s="409">
        <v>170.74</v>
      </c>
    </row>
    <row r="1019" spans="1:2" hidden="1" x14ac:dyDescent="0.35">
      <c r="A1019" t="s">
        <v>1124</v>
      </c>
      <c r="B1019" s="409">
        <v>134.55000000000001</v>
      </c>
    </row>
    <row r="1020" spans="1:2" hidden="1" x14ac:dyDescent="0.35">
      <c r="A1020" t="s">
        <v>2372</v>
      </c>
      <c r="B1020" s="409">
        <v>131.26</v>
      </c>
    </row>
    <row r="1021" spans="1:2" hidden="1" x14ac:dyDescent="0.35">
      <c r="A1021" t="s">
        <v>2372</v>
      </c>
      <c r="B1021" s="409">
        <v>131.26</v>
      </c>
    </row>
    <row r="1022" spans="1:2" hidden="1" x14ac:dyDescent="0.35">
      <c r="A1022" t="s">
        <v>1827</v>
      </c>
      <c r="B1022" s="409">
        <v>134.55000000000001</v>
      </c>
    </row>
    <row r="1023" spans="1:2" hidden="1" x14ac:dyDescent="0.35">
      <c r="A1023" t="s">
        <v>707</v>
      </c>
      <c r="B1023" s="409">
        <v>134.55000000000001</v>
      </c>
    </row>
    <row r="1024" spans="1:2" hidden="1" x14ac:dyDescent="0.35">
      <c r="A1024" t="s">
        <v>2373</v>
      </c>
      <c r="B1024" s="409">
        <v>132.24</v>
      </c>
    </row>
    <row r="1025" spans="1:2" hidden="1" x14ac:dyDescent="0.35">
      <c r="A1025" t="s">
        <v>2793</v>
      </c>
      <c r="B1025" s="409">
        <v>142.19</v>
      </c>
    </row>
    <row r="1026" spans="1:2" hidden="1" x14ac:dyDescent="0.35">
      <c r="A1026" t="s">
        <v>1162</v>
      </c>
      <c r="B1026" s="409">
        <v>133.15</v>
      </c>
    </row>
    <row r="1027" spans="1:2" hidden="1" x14ac:dyDescent="0.35">
      <c r="A1027" t="s">
        <v>3124</v>
      </c>
      <c r="B1027" s="409">
        <v>97.71</v>
      </c>
    </row>
    <row r="1028" spans="1:2" hidden="1" x14ac:dyDescent="0.35">
      <c r="A1028" t="s">
        <v>2794</v>
      </c>
      <c r="B1028" s="409">
        <v>134.29</v>
      </c>
    </row>
    <row r="1029" spans="1:2" hidden="1" x14ac:dyDescent="0.35">
      <c r="A1029" t="s">
        <v>2794</v>
      </c>
      <c r="B1029" s="409">
        <v>134.29</v>
      </c>
    </row>
    <row r="1030" spans="1:2" hidden="1" x14ac:dyDescent="0.35">
      <c r="A1030" t="s">
        <v>2794</v>
      </c>
      <c r="B1030" s="409">
        <v>134.29</v>
      </c>
    </row>
    <row r="1031" spans="1:2" hidden="1" x14ac:dyDescent="0.35">
      <c r="A1031" t="s">
        <v>2794</v>
      </c>
      <c r="B1031" s="409">
        <v>134.29</v>
      </c>
    </row>
    <row r="1032" spans="1:2" hidden="1" x14ac:dyDescent="0.35">
      <c r="A1032" t="s">
        <v>1221</v>
      </c>
      <c r="B1032" s="409">
        <v>141.19</v>
      </c>
    </row>
    <row r="1033" spans="1:2" hidden="1" x14ac:dyDescent="0.35">
      <c r="A1033" t="s">
        <v>1750</v>
      </c>
      <c r="B1033" s="409">
        <v>135.30000000000001</v>
      </c>
    </row>
    <row r="1034" spans="1:2" hidden="1" x14ac:dyDescent="0.35">
      <c r="A1034" t="s">
        <v>1750</v>
      </c>
      <c r="B1034" s="409">
        <v>135.30000000000001</v>
      </c>
    </row>
    <row r="1035" spans="1:2" hidden="1" x14ac:dyDescent="0.35">
      <c r="A1035" t="s">
        <v>3125</v>
      </c>
      <c r="B1035" s="409">
        <v>142.46</v>
      </c>
    </row>
    <row r="1036" spans="1:2" hidden="1" x14ac:dyDescent="0.35">
      <c r="A1036" t="s">
        <v>3125</v>
      </c>
      <c r="B1036" s="409">
        <v>142.46</v>
      </c>
    </row>
    <row r="1037" spans="1:2" hidden="1" x14ac:dyDescent="0.35">
      <c r="A1037" t="s">
        <v>990</v>
      </c>
      <c r="B1037" s="409">
        <v>139.13999999999999</v>
      </c>
    </row>
    <row r="1038" spans="1:2" hidden="1" x14ac:dyDescent="0.35">
      <c r="A1038" t="s">
        <v>3126</v>
      </c>
      <c r="B1038" s="409">
        <v>134.55000000000001</v>
      </c>
    </row>
    <row r="1039" spans="1:2" hidden="1" x14ac:dyDescent="0.35">
      <c r="A1039" t="s">
        <v>2951</v>
      </c>
      <c r="B1039" s="409">
        <v>134.29</v>
      </c>
    </row>
    <row r="1040" spans="1:2" hidden="1" x14ac:dyDescent="0.35">
      <c r="A1040" t="s">
        <v>2953</v>
      </c>
      <c r="B1040" s="409">
        <v>141.19</v>
      </c>
    </row>
    <row r="1041" spans="1:2" hidden="1" x14ac:dyDescent="0.35">
      <c r="A1041" t="s">
        <v>914</v>
      </c>
      <c r="B1041" s="409">
        <v>106.87</v>
      </c>
    </row>
    <row r="1042" spans="1:2" hidden="1" x14ac:dyDescent="0.35">
      <c r="A1042" t="s">
        <v>2796</v>
      </c>
      <c r="B1042" s="409">
        <v>136.04</v>
      </c>
    </row>
    <row r="1043" spans="1:2" hidden="1" x14ac:dyDescent="0.35">
      <c r="A1043" t="s">
        <v>712</v>
      </c>
      <c r="B1043" s="409">
        <v>139.13999999999999</v>
      </c>
    </row>
    <row r="1044" spans="1:2" hidden="1" x14ac:dyDescent="0.35">
      <c r="A1044" t="s">
        <v>917</v>
      </c>
      <c r="B1044" s="409">
        <v>126.95</v>
      </c>
    </row>
    <row r="1045" spans="1:2" hidden="1" x14ac:dyDescent="0.35">
      <c r="A1045" t="s">
        <v>955</v>
      </c>
      <c r="B1045" s="409">
        <v>136.15</v>
      </c>
    </row>
    <row r="1046" spans="1:2" hidden="1" x14ac:dyDescent="0.35">
      <c r="A1046" t="s">
        <v>2375</v>
      </c>
      <c r="B1046" s="409">
        <v>48.82</v>
      </c>
    </row>
    <row r="1047" spans="1:2" hidden="1" x14ac:dyDescent="0.35">
      <c r="A1047" t="s">
        <v>2869</v>
      </c>
      <c r="B1047" s="409">
        <v>49.07</v>
      </c>
    </row>
    <row r="1048" spans="1:2" hidden="1" x14ac:dyDescent="0.35">
      <c r="A1048" t="s">
        <v>2546</v>
      </c>
      <c r="B1048" s="409">
        <v>49.41</v>
      </c>
    </row>
    <row r="1049" spans="1:2" hidden="1" x14ac:dyDescent="0.35">
      <c r="A1049" t="s">
        <v>734</v>
      </c>
      <c r="B1049" s="409">
        <v>48.82</v>
      </c>
    </row>
    <row r="1050" spans="1:2" hidden="1" x14ac:dyDescent="0.35">
      <c r="A1050" t="s">
        <v>2508</v>
      </c>
      <c r="B1050" s="409">
        <v>48.35</v>
      </c>
    </row>
    <row r="1051" spans="1:2" hidden="1" x14ac:dyDescent="0.35">
      <c r="A1051" t="s">
        <v>3133</v>
      </c>
      <c r="B1051" s="409">
        <v>49.19</v>
      </c>
    </row>
    <row r="1052" spans="1:2" x14ac:dyDescent="0.35">
      <c r="A1052" t="s">
        <v>3133</v>
      </c>
      <c r="B1052" s="409">
        <v>0</v>
      </c>
    </row>
    <row r="1053" spans="1:2" x14ac:dyDescent="0.35">
      <c r="A1053" t="s">
        <v>3133</v>
      </c>
      <c r="B1053" s="409">
        <v>0</v>
      </c>
    </row>
    <row r="1054" spans="1:2" hidden="1" x14ac:dyDescent="0.35">
      <c r="A1054" t="s">
        <v>3134</v>
      </c>
      <c r="B1054" s="409">
        <v>51.02</v>
      </c>
    </row>
    <row r="1055" spans="1:2" hidden="1" x14ac:dyDescent="0.35">
      <c r="A1055" t="s">
        <v>1859</v>
      </c>
      <c r="B1055" s="409">
        <v>49.41</v>
      </c>
    </row>
    <row r="1056" spans="1:2" hidden="1" x14ac:dyDescent="0.35">
      <c r="A1056" t="s">
        <v>1859</v>
      </c>
      <c r="B1056" s="409">
        <v>49.41</v>
      </c>
    </row>
    <row r="1057" spans="1:2" x14ac:dyDescent="0.35">
      <c r="A1057" t="s">
        <v>3252</v>
      </c>
      <c r="B1057" s="409">
        <v>51.02</v>
      </c>
    </row>
    <row r="1058" spans="1:2" x14ac:dyDescent="0.35">
      <c r="A1058" t="s">
        <v>3253</v>
      </c>
      <c r="B1058" s="409">
        <v>0</v>
      </c>
    </row>
    <row r="1059" spans="1:2" hidden="1" x14ac:dyDescent="0.35">
      <c r="A1059" t="s">
        <v>3127</v>
      </c>
      <c r="B1059" s="409">
        <v>49.07</v>
      </c>
    </row>
    <row r="1060" spans="1:2" hidden="1" x14ac:dyDescent="0.35">
      <c r="A1060" t="s">
        <v>715</v>
      </c>
      <c r="B1060" s="409">
        <v>46.88</v>
      </c>
    </row>
    <row r="1061" spans="1:2" hidden="1" x14ac:dyDescent="0.35">
      <c r="A1061" t="s">
        <v>720</v>
      </c>
      <c r="B1061" s="409">
        <v>48.6</v>
      </c>
    </row>
    <row r="1062" spans="1:2" hidden="1" x14ac:dyDescent="0.35">
      <c r="A1062" t="s">
        <v>729</v>
      </c>
      <c r="B1062" s="409">
        <v>46.62</v>
      </c>
    </row>
    <row r="1063" spans="1:2" hidden="1" x14ac:dyDescent="0.35">
      <c r="A1063" t="s">
        <v>2797</v>
      </c>
      <c r="B1063" s="409">
        <v>43.08</v>
      </c>
    </row>
    <row r="1064" spans="1:2" hidden="1" x14ac:dyDescent="0.35">
      <c r="A1064" t="s">
        <v>2798</v>
      </c>
      <c r="B1064" s="409">
        <v>48.55</v>
      </c>
    </row>
    <row r="1065" spans="1:2" hidden="1" x14ac:dyDescent="0.35">
      <c r="A1065" t="s">
        <v>2799</v>
      </c>
      <c r="B1065" s="409">
        <v>48.9</v>
      </c>
    </row>
    <row r="1066" spans="1:2" hidden="1" x14ac:dyDescent="0.35">
      <c r="A1066" t="s">
        <v>1064</v>
      </c>
      <c r="B1066" s="409">
        <v>49.44</v>
      </c>
    </row>
    <row r="1067" spans="1:2" hidden="1" x14ac:dyDescent="0.35">
      <c r="A1067" t="s">
        <v>3135</v>
      </c>
      <c r="B1067" s="409">
        <v>51.39</v>
      </c>
    </row>
    <row r="1068" spans="1:2" hidden="1" x14ac:dyDescent="0.35">
      <c r="A1068" t="s">
        <v>2668</v>
      </c>
      <c r="B1068" s="409">
        <v>49.18</v>
      </c>
    </row>
    <row r="1069" spans="1:2" hidden="1" x14ac:dyDescent="0.35">
      <c r="A1069" t="s">
        <v>1056</v>
      </c>
      <c r="B1069" s="409">
        <v>49.03</v>
      </c>
    </row>
    <row r="1070" spans="1:2" hidden="1" x14ac:dyDescent="0.35">
      <c r="A1070" t="s">
        <v>3128</v>
      </c>
      <c r="B1070" s="409">
        <v>49.19</v>
      </c>
    </row>
    <row r="1071" spans="1:2" hidden="1" x14ac:dyDescent="0.35">
      <c r="A1071" t="s">
        <v>826</v>
      </c>
      <c r="B1071" s="409">
        <v>49.38</v>
      </c>
    </row>
    <row r="1072" spans="1:2" hidden="1" x14ac:dyDescent="0.35">
      <c r="A1072" t="s">
        <v>283</v>
      </c>
      <c r="B1072" s="409">
        <v>47.39</v>
      </c>
    </row>
    <row r="1073" spans="1:2" hidden="1" x14ac:dyDescent="0.35">
      <c r="A1073" t="s">
        <v>833</v>
      </c>
      <c r="B1073" s="409">
        <v>38.200000000000003</v>
      </c>
    </row>
    <row r="1074" spans="1:2" hidden="1" x14ac:dyDescent="0.35">
      <c r="A1074" t="s">
        <v>836</v>
      </c>
      <c r="B1074" s="409">
        <v>49.44</v>
      </c>
    </row>
    <row r="1075" spans="1:2" hidden="1" x14ac:dyDescent="0.35">
      <c r="A1075" t="s">
        <v>2978</v>
      </c>
      <c r="B1075" s="409">
        <v>51.17</v>
      </c>
    </row>
    <row r="1076" spans="1:2" hidden="1" x14ac:dyDescent="0.35">
      <c r="A1076" t="s">
        <v>1113</v>
      </c>
      <c r="B1076" s="409">
        <v>47.39</v>
      </c>
    </row>
    <row r="1077" spans="1:2" hidden="1" x14ac:dyDescent="0.35">
      <c r="A1077" t="s">
        <v>1113</v>
      </c>
      <c r="B1077" s="409">
        <v>47.39</v>
      </c>
    </row>
    <row r="1078" spans="1:2" hidden="1" x14ac:dyDescent="0.35">
      <c r="A1078" t="s">
        <v>2606</v>
      </c>
      <c r="B1078" s="409">
        <v>49.63</v>
      </c>
    </row>
    <row r="1079" spans="1:2" x14ac:dyDescent="0.35">
      <c r="A1079" t="s">
        <v>3254</v>
      </c>
      <c r="B1079" s="409">
        <v>0</v>
      </c>
    </row>
    <row r="1080" spans="1:2" hidden="1" x14ac:dyDescent="0.35">
      <c r="A1080" t="s">
        <v>258</v>
      </c>
      <c r="B1080" s="409">
        <v>130.1</v>
      </c>
    </row>
    <row r="1081" spans="1:2" hidden="1" x14ac:dyDescent="0.35">
      <c r="A1081" t="s">
        <v>2011</v>
      </c>
      <c r="B1081" s="409">
        <v>133.13</v>
      </c>
    </row>
    <row r="1082" spans="1:2" hidden="1" x14ac:dyDescent="0.35">
      <c r="A1082" t="s">
        <v>2801</v>
      </c>
      <c r="B1082" s="409">
        <v>132.86000000000001</v>
      </c>
    </row>
    <row r="1083" spans="1:2" hidden="1" x14ac:dyDescent="0.35">
      <c r="A1083" t="s">
        <v>2802</v>
      </c>
      <c r="B1083" s="409">
        <v>135.03</v>
      </c>
    </row>
    <row r="1084" spans="1:2" hidden="1" x14ac:dyDescent="0.35">
      <c r="A1084" t="s">
        <v>2512</v>
      </c>
      <c r="B1084" s="409">
        <v>137.65</v>
      </c>
    </row>
    <row r="1085" spans="1:2" hidden="1" x14ac:dyDescent="0.35">
      <c r="A1085" t="s">
        <v>3136</v>
      </c>
      <c r="B1085" s="409">
        <v>134.55000000000001</v>
      </c>
    </row>
    <row r="1086" spans="1:2" x14ac:dyDescent="0.35">
      <c r="A1086" t="s">
        <v>3136</v>
      </c>
      <c r="B1086" s="409">
        <v>0</v>
      </c>
    </row>
    <row r="1087" spans="1:2" x14ac:dyDescent="0.35">
      <c r="A1087" t="s">
        <v>3136</v>
      </c>
      <c r="B1087" s="409">
        <v>0</v>
      </c>
    </row>
    <row r="1088" spans="1:2" x14ac:dyDescent="0.35">
      <c r="A1088" t="s">
        <v>3136</v>
      </c>
      <c r="B1088" s="409">
        <v>0</v>
      </c>
    </row>
    <row r="1089" spans="1:2" x14ac:dyDescent="0.35">
      <c r="A1089" t="s">
        <v>3136</v>
      </c>
      <c r="B1089" s="409">
        <v>0</v>
      </c>
    </row>
    <row r="1090" spans="1:2" hidden="1" x14ac:dyDescent="0.35">
      <c r="A1090" t="s">
        <v>2803</v>
      </c>
      <c r="B1090" s="409">
        <v>135.74</v>
      </c>
    </row>
    <row r="1091" spans="1:2" hidden="1" x14ac:dyDescent="0.35">
      <c r="A1091" t="s">
        <v>464</v>
      </c>
      <c r="B1091" s="409">
        <v>141.74</v>
      </c>
    </row>
    <row r="1092" spans="1:2" hidden="1" x14ac:dyDescent="0.35">
      <c r="A1092" t="s">
        <v>3137</v>
      </c>
      <c r="B1092" s="409">
        <v>142.46</v>
      </c>
    </row>
    <row r="1093" spans="1:2" hidden="1" x14ac:dyDescent="0.35">
      <c r="A1093" t="s">
        <v>1725</v>
      </c>
      <c r="B1093" s="409">
        <v>136.01</v>
      </c>
    </row>
    <row r="1094" spans="1:2" hidden="1" x14ac:dyDescent="0.35">
      <c r="A1094" t="s">
        <v>1725</v>
      </c>
      <c r="B1094" s="409">
        <v>136.01</v>
      </c>
    </row>
    <row r="1095" spans="1:2" hidden="1" x14ac:dyDescent="0.35">
      <c r="A1095" t="s">
        <v>1725</v>
      </c>
      <c r="B1095" s="409">
        <v>136.01</v>
      </c>
    </row>
    <row r="1096" spans="1:2" hidden="1" x14ac:dyDescent="0.35">
      <c r="A1096" t="s">
        <v>1725</v>
      </c>
      <c r="B1096" s="409">
        <v>136.01</v>
      </c>
    </row>
    <row r="1097" spans="1:2" hidden="1" x14ac:dyDescent="0.35">
      <c r="A1097" t="s">
        <v>1725</v>
      </c>
      <c r="B1097" s="409">
        <v>136.01</v>
      </c>
    </row>
    <row r="1098" spans="1:2" hidden="1" x14ac:dyDescent="0.35">
      <c r="A1098" t="s">
        <v>871</v>
      </c>
      <c r="B1098" s="409">
        <v>130.75</v>
      </c>
    </row>
    <row r="1099" spans="1:2" x14ac:dyDescent="0.35">
      <c r="A1099" t="s">
        <v>3255</v>
      </c>
      <c r="B1099" s="409">
        <v>134.55000000000001</v>
      </c>
    </row>
    <row r="1100" spans="1:2" x14ac:dyDescent="0.35">
      <c r="A1100" t="s">
        <v>3255</v>
      </c>
      <c r="B1100" s="409">
        <v>0</v>
      </c>
    </row>
    <row r="1101" spans="1:2" hidden="1" x14ac:dyDescent="0.35">
      <c r="A1101" t="s">
        <v>2804</v>
      </c>
      <c r="B1101" s="409">
        <v>133.83000000000001</v>
      </c>
    </row>
    <row r="1102" spans="1:2" hidden="1" x14ac:dyDescent="0.35">
      <c r="A1102" t="s">
        <v>3129</v>
      </c>
      <c r="B1102" s="409">
        <v>135.1</v>
      </c>
    </row>
    <row r="1103" spans="1:2" hidden="1" x14ac:dyDescent="0.35">
      <c r="A1103" t="s">
        <v>530</v>
      </c>
      <c r="B1103" s="409">
        <v>138.63</v>
      </c>
    </row>
    <row r="1104" spans="1:2" hidden="1" x14ac:dyDescent="0.35">
      <c r="A1104" t="s">
        <v>2805</v>
      </c>
      <c r="B1104" s="409">
        <v>135.58000000000001</v>
      </c>
    </row>
    <row r="1105" spans="1:2" hidden="1" x14ac:dyDescent="0.35">
      <c r="A1105" t="s">
        <v>882</v>
      </c>
      <c r="B1105" s="409">
        <v>130.75</v>
      </c>
    </row>
    <row r="1106" spans="1:2" hidden="1" x14ac:dyDescent="0.35">
      <c r="A1106" t="s">
        <v>2806</v>
      </c>
      <c r="B1106" s="409">
        <v>140.72999999999999</v>
      </c>
    </row>
    <row r="1107" spans="1:2" hidden="1" x14ac:dyDescent="0.35">
      <c r="A1107" t="s">
        <v>2808</v>
      </c>
      <c r="B1107" s="409">
        <v>116.55</v>
      </c>
    </row>
    <row r="1108" spans="1:2" hidden="1" x14ac:dyDescent="0.35">
      <c r="A1108" t="s">
        <v>893</v>
      </c>
      <c r="B1108" s="409">
        <v>134.1</v>
      </c>
    </row>
    <row r="1109" spans="1:2" hidden="1" x14ac:dyDescent="0.35">
      <c r="A1109" t="s">
        <v>2809</v>
      </c>
      <c r="B1109" s="409">
        <v>130.53</v>
      </c>
    </row>
    <row r="1110" spans="1:2" hidden="1" x14ac:dyDescent="0.35">
      <c r="A1110" t="s">
        <v>2809</v>
      </c>
      <c r="B1110" s="409">
        <v>130.53</v>
      </c>
    </row>
    <row r="1111" spans="1:2" hidden="1" x14ac:dyDescent="0.35">
      <c r="A1111" t="s">
        <v>897</v>
      </c>
      <c r="B1111" s="409">
        <v>134.1</v>
      </c>
    </row>
    <row r="1112" spans="1:2" hidden="1" x14ac:dyDescent="0.35">
      <c r="A1112" t="s">
        <v>897</v>
      </c>
      <c r="B1112" s="409">
        <v>130.75</v>
      </c>
    </row>
    <row r="1113" spans="1:2" hidden="1" x14ac:dyDescent="0.35">
      <c r="A1113" t="s">
        <v>1512</v>
      </c>
      <c r="B1113" s="409">
        <v>125.1</v>
      </c>
    </row>
    <row r="1114" spans="1:2" hidden="1" x14ac:dyDescent="0.35">
      <c r="A1114" t="s">
        <v>2810</v>
      </c>
      <c r="B1114" s="409">
        <v>134.84</v>
      </c>
    </row>
    <row r="1115" spans="1:2" hidden="1" x14ac:dyDescent="0.35">
      <c r="A1115" t="s">
        <v>1687</v>
      </c>
      <c r="B1115" s="409">
        <v>134.74</v>
      </c>
    </row>
    <row r="1116" spans="1:2" hidden="1" x14ac:dyDescent="0.35">
      <c r="A1116" t="s">
        <v>2812</v>
      </c>
      <c r="B1116" s="409">
        <v>134.84</v>
      </c>
    </row>
    <row r="1117" spans="1:2" hidden="1" x14ac:dyDescent="0.35">
      <c r="A1117" t="s">
        <v>2812</v>
      </c>
      <c r="B1117" s="409">
        <v>134.84</v>
      </c>
    </row>
    <row r="1118" spans="1:2" hidden="1" x14ac:dyDescent="0.35">
      <c r="A1118" t="s">
        <v>1489</v>
      </c>
      <c r="B1118" s="409">
        <v>141.74</v>
      </c>
    </row>
    <row r="1119" spans="1:2" hidden="1" x14ac:dyDescent="0.35">
      <c r="A1119" t="s">
        <v>1489</v>
      </c>
      <c r="B1119" s="409">
        <v>141.74</v>
      </c>
    </row>
    <row r="1120" spans="1:2" hidden="1" x14ac:dyDescent="0.35">
      <c r="A1120" t="s">
        <v>867</v>
      </c>
      <c r="B1120" s="409">
        <v>131.65</v>
      </c>
    </row>
    <row r="1121" spans="1:2" hidden="1" x14ac:dyDescent="0.35">
      <c r="A1121" t="s">
        <v>867</v>
      </c>
      <c r="B1121" s="409">
        <v>131.65</v>
      </c>
    </row>
    <row r="1122" spans="1:2" hidden="1" x14ac:dyDescent="0.35">
      <c r="A1122" t="s">
        <v>536</v>
      </c>
      <c r="B1122" s="409">
        <v>125.1</v>
      </c>
    </row>
    <row r="1123" spans="1:2" hidden="1" x14ac:dyDescent="0.35">
      <c r="A1123" t="s">
        <v>536</v>
      </c>
      <c r="B1123" s="409">
        <v>134.84</v>
      </c>
    </row>
    <row r="1124" spans="1:2" hidden="1" x14ac:dyDescent="0.35">
      <c r="A1124" t="s">
        <v>2514</v>
      </c>
      <c r="B1124" s="409">
        <v>138.63999999999999</v>
      </c>
    </row>
    <row r="1125" spans="1:2" hidden="1" x14ac:dyDescent="0.35">
      <c r="A1125" t="s">
        <v>1525</v>
      </c>
      <c r="B1125" s="409">
        <v>134.1</v>
      </c>
    </row>
    <row r="1126" spans="1:2" hidden="1" x14ac:dyDescent="0.35">
      <c r="A1126" t="s">
        <v>2813</v>
      </c>
      <c r="B1126" s="409">
        <v>129.52000000000001</v>
      </c>
    </row>
    <row r="1127" spans="1:2" hidden="1" x14ac:dyDescent="0.35">
      <c r="A1127" t="s">
        <v>1996</v>
      </c>
      <c r="B1127" s="409">
        <v>125.1</v>
      </c>
    </row>
    <row r="1128" spans="1:2" hidden="1" x14ac:dyDescent="0.35">
      <c r="A1128" t="s">
        <v>3130</v>
      </c>
      <c r="B1128" s="409">
        <v>134.1</v>
      </c>
    </row>
    <row r="1129" spans="1:2" hidden="1" x14ac:dyDescent="0.35">
      <c r="A1129" t="s">
        <v>3130</v>
      </c>
      <c r="B1129" s="409">
        <v>134.1</v>
      </c>
    </row>
    <row r="1130" spans="1:2" hidden="1" x14ac:dyDescent="0.35">
      <c r="A1130" t="s">
        <v>1694</v>
      </c>
      <c r="B1130" s="409">
        <v>101.28</v>
      </c>
    </row>
    <row r="1131" spans="1:2" hidden="1" x14ac:dyDescent="0.35">
      <c r="A1131" t="s">
        <v>1694</v>
      </c>
      <c r="B1131" s="409">
        <v>135</v>
      </c>
    </row>
    <row r="1132" spans="1:2" hidden="1" x14ac:dyDescent="0.35">
      <c r="A1132" t="s">
        <v>1502</v>
      </c>
      <c r="B1132" s="409">
        <v>138.63</v>
      </c>
    </row>
    <row r="1133" spans="1:2" hidden="1" x14ac:dyDescent="0.35">
      <c r="A1133" t="s">
        <v>1696</v>
      </c>
      <c r="B1133" s="409">
        <v>135.85</v>
      </c>
    </row>
    <row r="1134" spans="1:2" hidden="1" x14ac:dyDescent="0.35">
      <c r="A1134" t="s">
        <v>1698</v>
      </c>
      <c r="B1134" s="409">
        <v>136.01</v>
      </c>
    </row>
    <row r="1135" spans="1:2" hidden="1" x14ac:dyDescent="0.35">
      <c r="A1135" t="s">
        <v>2968</v>
      </c>
      <c r="B1135" s="409">
        <v>134.1</v>
      </c>
    </row>
    <row r="1136" spans="1:2" hidden="1" x14ac:dyDescent="0.35">
      <c r="A1136" t="s">
        <v>2968</v>
      </c>
      <c r="B1136" s="409">
        <v>134.1</v>
      </c>
    </row>
    <row r="1137" spans="1:2" hidden="1" x14ac:dyDescent="0.35">
      <c r="A1137" t="s">
        <v>2816</v>
      </c>
      <c r="B1137" s="409">
        <v>140.72999999999999</v>
      </c>
    </row>
    <row r="1138" spans="1:2" hidden="1" x14ac:dyDescent="0.35">
      <c r="A1138" t="s">
        <v>891</v>
      </c>
      <c r="B1138" s="409">
        <v>134.85</v>
      </c>
    </row>
    <row r="1139" spans="1:2" hidden="1" x14ac:dyDescent="0.35">
      <c r="A1139" t="s">
        <v>908</v>
      </c>
      <c r="B1139" s="409">
        <v>125.1</v>
      </c>
    </row>
    <row r="1140" spans="1:2" hidden="1" x14ac:dyDescent="0.35">
      <c r="A1140" t="s">
        <v>902</v>
      </c>
      <c r="B1140" s="409">
        <v>136</v>
      </c>
    </row>
    <row r="1141" spans="1:2" hidden="1" x14ac:dyDescent="0.35">
      <c r="A1141" t="s">
        <v>902</v>
      </c>
      <c r="B1141" s="409">
        <v>136.01</v>
      </c>
    </row>
    <row r="1142" spans="1:2" hidden="1" x14ac:dyDescent="0.35">
      <c r="A1142" t="s">
        <v>3256</v>
      </c>
      <c r="B1142" s="409">
        <v>134.1</v>
      </c>
    </row>
    <row r="1143" spans="1:2" hidden="1" x14ac:dyDescent="0.35">
      <c r="A1143" t="s">
        <v>2817</v>
      </c>
      <c r="B1143" s="409">
        <v>135.58000000000001</v>
      </c>
    </row>
    <row r="1144" spans="1:2" hidden="1" x14ac:dyDescent="0.35">
      <c r="A1144" t="s">
        <v>2817</v>
      </c>
      <c r="B1144" s="409">
        <v>135.58000000000001</v>
      </c>
    </row>
    <row r="1145" spans="1:2" hidden="1" x14ac:dyDescent="0.35">
      <c r="A1145" t="s">
        <v>2817</v>
      </c>
      <c r="B1145" s="409">
        <v>135.58000000000001</v>
      </c>
    </row>
    <row r="1146" spans="1:2" hidden="1" x14ac:dyDescent="0.35">
      <c r="A1146" t="s">
        <v>2817</v>
      </c>
      <c r="B1146" s="409">
        <v>135.58000000000001</v>
      </c>
    </row>
    <row r="1147" spans="1:2" hidden="1" x14ac:dyDescent="0.35">
      <c r="A1147" t="s">
        <v>884</v>
      </c>
      <c r="B1147" s="409">
        <v>141.74</v>
      </c>
    </row>
    <row r="1148" spans="1:2" x14ac:dyDescent="0.35">
      <c r="A1148" t="s">
        <v>3257</v>
      </c>
      <c r="B1148" s="409">
        <v>0</v>
      </c>
    </row>
    <row r="1149" spans="1:2" hidden="1" x14ac:dyDescent="0.35">
      <c r="A1149" t="s">
        <v>2472</v>
      </c>
      <c r="B1149" s="409">
        <v>177.13</v>
      </c>
    </row>
    <row r="1150" spans="1:2" hidden="1" x14ac:dyDescent="0.35">
      <c r="A1150" s="362" t="s">
        <v>3131</v>
      </c>
      <c r="B1150" s="409">
        <v>134.55000000000001</v>
      </c>
    </row>
    <row r="1151" spans="1:2" hidden="1" x14ac:dyDescent="0.35">
      <c r="A1151" s="362" t="s">
        <v>3132</v>
      </c>
      <c r="B1151">
        <v>97.71</v>
      </c>
    </row>
    <row r="1152" spans="1:2" hidden="1" x14ac:dyDescent="0.35">
      <c r="A1152" s="362" t="s">
        <v>3133</v>
      </c>
      <c r="B1152">
        <v>134.55000000000001</v>
      </c>
    </row>
    <row r="1153" spans="1:2" hidden="1" x14ac:dyDescent="0.35">
      <c r="A1153" s="362" t="s">
        <v>3134</v>
      </c>
    </row>
    <row r="1154" spans="1:2" hidden="1" x14ac:dyDescent="0.35">
      <c r="A1154" s="362" t="s">
        <v>3135</v>
      </c>
      <c r="B1154">
        <v>51.39</v>
      </c>
    </row>
    <row r="1155" spans="1:2" hidden="1" x14ac:dyDescent="0.35">
      <c r="A1155" s="362" t="s">
        <v>3136</v>
      </c>
      <c r="B1155">
        <v>134.55000000000001</v>
      </c>
    </row>
    <row r="1156" spans="1:2" hidden="1" x14ac:dyDescent="0.35">
      <c r="A1156" s="362" t="s">
        <v>3137</v>
      </c>
    </row>
    <row r="1157" spans="1:2" hidden="1" x14ac:dyDescent="0.35">
      <c r="A1157" s="362" t="s">
        <v>3138</v>
      </c>
      <c r="B1157">
        <v>97.71</v>
      </c>
    </row>
    <row r="1158" spans="1:2" hidden="1" x14ac:dyDescent="0.35">
      <c r="A1158" s="362" t="s">
        <v>3139</v>
      </c>
      <c r="B1158">
        <v>97.71</v>
      </c>
    </row>
    <row r="1159" spans="1:2" hidden="1" x14ac:dyDescent="0.35">
      <c r="A1159" s="362" t="s">
        <v>3243</v>
      </c>
      <c r="B1159">
        <v>51.02</v>
      </c>
    </row>
  </sheetData>
  <autoFilter ref="A1:C1159" xr:uid="{FCAD3943-2904-471C-AD23-CFAC6712BAEA}">
    <filterColumn colId="1">
      <filters>
        <filter val="$ 0.0000"/>
      </filters>
    </filterColumn>
    <filterColumn colId="2">
      <filters blank="1"/>
    </filterColumn>
  </autoFilter>
  <conditionalFormatting sqref="O718">
    <cfRule type="duplicateValues" dxfId="1" priority="2"/>
  </conditionalFormatting>
  <conditionalFormatting sqref="P718:P807">
    <cfRule type="cellIs" dxfId="0" priority="1" operator="notEqual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8B303-1498-4627-9B50-714BC0725D01}">
  <dimension ref="A1:A9"/>
  <sheetViews>
    <sheetView workbookViewId="0">
      <selection sqref="A1:A9"/>
    </sheetView>
  </sheetViews>
  <sheetFormatPr defaultRowHeight="14.5" x14ac:dyDescent="0.35"/>
  <cols>
    <col min="1" max="1" width="24" bestFit="1" customWidth="1"/>
  </cols>
  <sheetData>
    <row r="1" spans="1:1" x14ac:dyDescent="0.35">
      <c r="A1" s="362" t="s">
        <v>3131</v>
      </c>
    </row>
    <row r="2" spans="1:1" x14ac:dyDescent="0.35">
      <c r="A2" s="362" t="s">
        <v>3132</v>
      </c>
    </row>
    <row r="3" spans="1:1" x14ac:dyDescent="0.35">
      <c r="A3" s="362" t="s">
        <v>3133</v>
      </c>
    </row>
    <row r="4" spans="1:1" x14ac:dyDescent="0.35">
      <c r="A4" s="362" t="s">
        <v>3134</v>
      </c>
    </row>
    <row r="5" spans="1:1" x14ac:dyDescent="0.35">
      <c r="A5" s="362" t="s">
        <v>3135</v>
      </c>
    </row>
    <row r="6" spans="1:1" x14ac:dyDescent="0.35">
      <c r="A6" s="362" t="s">
        <v>3136</v>
      </c>
    </row>
    <row r="7" spans="1:1" x14ac:dyDescent="0.35">
      <c r="A7" s="362" t="s">
        <v>3137</v>
      </c>
    </row>
    <row r="8" spans="1:1" x14ac:dyDescent="0.35">
      <c r="A8" s="362" t="s">
        <v>3138</v>
      </c>
    </row>
    <row r="9" spans="1:1" x14ac:dyDescent="0.35">
      <c r="A9" s="362" t="s">
        <v>3139</v>
      </c>
    </row>
  </sheetData>
  <pageMargins left="0.7" right="0.7" top="0.75" bottom="0.75" header="0.3" footer="0.3"/>
  <pageSetup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G12"/>
  <sheetViews>
    <sheetView workbookViewId="0">
      <selection activeCell="G11" sqref="G11"/>
    </sheetView>
  </sheetViews>
  <sheetFormatPr defaultRowHeight="14.5" x14ac:dyDescent="0.35"/>
  <cols>
    <col min="2" max="2" width="22.26953125" bestFit="1" customWidth="1"/>
    <col min="3" max="3" width="20.26953125" bestFit="1" customWidth="1"/>
    <col min="4" max="4" width="3.81640625" bestFit="1" customWidth="1"/>
    <col min="5" max="5" width="27.453125" bestFit="1" customWidth="1"/>
    <col min="7" max="7" width="28.453125" bestFit="1" customWidth="1"/>
  </cols>
  <sheetData>
    <row r="1" spans="1:7" ht="24" x14ac:dyDescent="0.35">
      <c r="A1" s="22" t="s">
        <v>15</v>
      </c>
      <c r="B1" s="22" t="s">
        <v>1</v>
      </c>
      <c r="C1" s="22" t="s">
        <v>182</v>
      </c>
      <c r="D1" s="22" t="s">
        <v>86</v>
      </c>
      <c r="E1" s="22" t="s">
        <v>97</v>
      </c>
      <c r="F1" s="22" t="s">
        <v>16</v>
      </c>
      <c r="G1" s="24" t="s">
        <v>99</v>
      </c>
    </row>
    <row r="2" spans="1:7" x14ac:dyDescent="0.35">
      <c r="A2" s="25">
        <v>45544</v>
      </c>
      <c r="B2" s="14" t="s">
        <v>113</v>
      </c>
      <c r="C2" s="14" t="s">
        <v>232</v>
      </c>
      <c r="D2" s="9" t="s">
        <v>87</v>
      </c>
      <c r="E2" s="9" t="s">
        <v>123</v>
      </c>
      <c r="F2" s="9">
        <v>30850034</v>
      </c>
      <c r="G2" s="9">
        <v>3</v>
      </c>
    </row>
    <row r="3" spans="1:7" x14ac:dyDescent="0.35">
      <c r="A3" s="25">
        <v>45544</v>
      </c>
      <c r="B3" s="14" t="s">
        <v>113</v>
      </c>
      <c r="C3" s="14" t="s">
        <v>232</v>
      </c>
      <c r="D3" s="9" t="s">
        <v>87</v>
      </c>
      <c r="E3" s="9" t="s">
        <v>123</v>
      </c>
      <c r="F3" s="9">
        <v>30850036</v>
      </c>
      <c r="G3" s="9">
        <v>3</v>
      </c>
    </row>
    <row r="4" spans="1:7" x14ac:dyDescent="0.35">
      <c r="A4" s="25">
        <v>45544</v>
      </c>
      <c r="B4" s="14" t="s">
        <v>113</v>
      </c>
      <c r="C4" s="14" t="s">
        <v>232</v>
      </c>
      <c r="D4" s="9" t="s">
        <v>87</v>
      </c>
      <c r="E4" s="9" t="s">
        <v>123</v>
      </c>
      <c r="F4" s="9">
        <v>30850039</v>
      </c>
      <c r="G4" s="9">
        <v>45</v>
      </c>
    </row>
    <row r="8" spans="1:7" x14ac:dyDescent="0.35">
      <c r="B8" s="68" t="s">
        <v>236</v>
      </c>
      <c r="C8" s="68" t="s">
        <v>6</v>
      </c>
      <c r="D8" s="68" t="s">
        <v>0</v>
      </c>
      <c r="E8" s="22" t="s">
        <v>16</v>
      </c>
    </row>
    <row r="9" spans="1:7" x14ac:dyDescent="0.35">
      <c r="B9" s="64" t="s">
        <v>113</v>
      </c>
      <c r="C9" s="64" t="s">
        <v>100</v>
      </c>
      <c r="D9" s="64">
        <v>51</v>
      </c>
      <c r="E9" s="10">
        <f>VLOOKUP(C9,Sheet4!A:E,5,0)</f>
        <v>50850058</v>
      </c>
    </row>
    <row r="10" spans="1:7" x14ac:dyDescent="0.35">
      <c r="B10" s="64" t="s">
        <v>113</v>
      </c>
      <c r="C10" s="64" t="s">
        <v>105</v>
      </c>
      <c r="D10" s="64">
        <v>51</v>
      </c>
      <c r="E10" s="10">
        <f>VLOOKUP(C10,Sheet4!A:E,5,0)</f>
        <v>50850064</v>
      </c>
    </row>
    <row r="11" spans="1:7" x14ac:dyDescent="0.35">
      <c r="B11" s="64" t="s">
        <v>113</v>
      </c>
      <c r="C11" s="64" t="s">
        <v>108</v>
      </c>
      <c r="D11" s="64">
        <v>51</v>
      </c>
      <c r="E11" s="10">
        <f>VLOOKUP(C11,Sheet4!A:E,5,0)</f>
        <v>50850068</v>
      </c>
    </row>
    <row r="12" spans="1:7" x14ac:dyDescent="0.35">
      <c r="B12" s="64" t="s">
        <v>113</v>
      </c>
      <c r="C12" s="69" t="s">
        <v>113</v>
      </c>
      <c r="D12" s="69">
        <v>51</v>
      </c>
      <c r="E12" s="10" t="s">
        <v>240</v>
      </c>
    </row>
  </sheetData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1:E36"/>
  <sheetViews>
    <sheetView workbookViewId="0">
      <selection activeCell="F19" sqref="F19"/>
    </sheetView>
  </sheetViews>
  <sheetFormatPr defaultRowHeight="14.5" x14ac:dyDescent="0.35"/>
  <sheetData>
    <row r="1" spans="1:5" x14ac:dyDescent="0.35">
      <c r="A1" s="22" t="s">
        <v>1</v>
      </c>
      <c r="B1" s="22" t="s">
        <v>182</v>
      </c>
      <c r="C1" s="22" t="s">
        <v>86</v>
      </c>
      <c r="D1" s="22" t="s">
        <v>97</v>
      </c>
      <c r="E1" s="22" t="s">
        <v>16</v>
      </c>
    </row>
    <row r="2" spans="1:5" x14ac:dyDescent="0.35">
      <c r="A2" s="59" t="s">
        <v>96</v>
      </c>
      <c r="B2" s="59" t="s">
        <v>237</v>
      </c>
      <c r="C2" s="60" t="s">
        <v>87</v>
      </c>
      <c r="D2" s="60" t="s">
        <v>98</v>
      </c>
      <c r="E2" s="60">
        <v>30850030</v>
      </c>
    </row>
    <row r="3" spans="1:5" x14ac:dyDescent="0.35">
      <c r="A3" s="14" t="s">
        <v>93</v>
      </c>
      <c r="B3" s="14" t="s">
        <v>238</v>
      </c>
      <c r="C3" s="9" t="s">
        <v>88</v>
      </c>
      <c r="D3" s="9" t="s">
        <v>129</v>
      </c>
      <c r="E3" s="9">
        <v>50850054</v>
      </c>
    </row>
    <row r="4" spans="1:5" x14ac:dyDescent="0.35">
      <c r="A4" s="14" t="s">
        <v>109</v>
      </c>
      <c r="B4" s="14" t="s">
        <v>231</v>
      </c>
      <c r="C4" s="9" t="s">
        <v>88</v>
      </c>
      <c r="D4" s="9" t="s">
        <v>129</v>
      </c>
      <c r="E4" s="66">
        <v>50850089</v>
      </c>
    </row>
    <row r="5" spans="1:5" x14ac:dyDescent="0.35">
      <c r="A5" s="14" t="s">
        <v>95</v>
      </c>
      <c r="B5" s="14" t="s">
        <v>231</v>
      </c>
      <c r="C5" s="9" t="s">
        <v>88</v>
      </c>
      <c r="D5" s="9" t="s">
        <v>129</v>
      </c>
      <c r="E5" s="9">
        <v>50850056</v>
      </c>
    </row>
    <row r="6" spans="1:5" x14ac:dyDescent="0.35">
      <c r="A6" s="14" t="s">
        <v>83</v>
      </c>
      <c r="B6" s="14" t="s">
        <v>231</v>
      </c>
      <c r="C6" s="9" t="s">
        <v>88</v>
      </c>
      <c r="D6" s="9" t="s">
        <v>129</v>
      </c>
      <c r="E6" s="9">
        <v>50850057</v>
      </c>
    </row>
    <row r="7" spans="1:5" x14ac:dyDescent="0.35">
      <c r="A7" s="14" t="s">
        <v>100</v>
      </c>
      <c r="B7" s="14" t="s">
        <v>238</v>
      </c>
      <c r="C7" s="9" t="s">
        <v>88</v>
      </c>
      <c r="D7" s="9" t="s">
        <v>129</v>
      </c>
      <c r="E7" s="9">
        <v>50850058</v>
      </c>
    </row>
    <row r="8" spans="1:5" x14ac:dyDescent="0.35">
      <c r="A8" s="67" t="s">
        <v>101</v>
      </c>
      <c r="B8" s="14" t="s">
        <v>238</v>
      </c>
      <c r="C8" s="9" t="s">
        <v>88</v>
      </c>
      <c r="D8" s="9" t="s">
        <v>129</v>
      </c>
      <c r="E8" s="9">
        <v>50850059</v>
      </c>
    </row>
    <row r="9" spans="1:5" x14ac:dyDescent="0.35">
      <c r="A9" s="14" t="s">
        <v>80</v>
      </c>
      <c r="B9" s="14" t="s">
        <v>238</v>
      </c>
      <c r="C9" s="9" t="s">
        <v>88</v>
      </c>
      <c r="D9" s="9" t="s">
        <v>129</v>
      </c>
      <c r="E9" s="9">
        <v>50850060</v>
      </c>
    </row>
    <row r="10" spans="1:5" x14ac:dyDescent="0.35">
      <c r="A10" s="14" t="s">
        <v>102</v>
      </c>
      <c r="B10" s="14" t="s">
        <v>238</v>
      </c>
      <c r="C10" s="9" t="s">
        <v>88</v>
      </c>
      <c r="D10" s="9" t="s">
        <v>129</v>
      </c>
      <c r="E10" s="63">
        <v>50850061</v>
      </c>
    </row>
    <row r="11" spans="1:5" x14ac:dyDescent="0.35">
      <c r="A11" s="14" t="s">
        <v>103</v>
      </c>
      <c r="B11" s="14" t="s">
        <v>231</v>
      </c>
      <c r="C11" s="9" t="s">
        <v>88</v>
      </c>
      <c r="D11" s="9" t="s">
        <v>129</v>
      </c>
      <c r="E11" s="9">
        <v>50850062</v>
      </c>
    </row>
    <row r="12" spans="1:5" x14ac:dyDescent="0.35">
      <c r="A12" s="14" t="s">
        <v>104</v>
      </c>
      <c r="B12" s="14" t="s">
        <v>231</v>
      </c>
      <c r="C12" s="9" t="s">
        <v>88</v>
      </c>
      <c r="D12" s="9" t="s">
        <v>129</v>
      </c>
      <c r="E12" s="63">
        <v>50850063</v>
      </c>
    </row>
    <row r="13" spans="1:5" x14ac:dyDescent="0.35">
      <c r="A13" s="14" t="s">
        <v>105</v>
      </c>
      <c r="B13" s="14" t="s">
        <v>231</v>
      </c>
      <c r="C13" s="9" t="s">
        <v>88</v>
      </c>
      <c r="D13" s="9" t="s">
        <v>129</v>
      </c>
      <c r="E13" s="9">
        <v>50850064</v>
      </c>
    </row>
    <row r="14" spans="1:5" x14ac:dyDescent="0.35">
      <c r="A14" s="67" t="s">
        <v>106</v>
      </c>
      <c r="B14" s="14" t="s">
        <v>231</v>
      </c>
      <c r="C14" s="9" t="s">
        <v>88</v>
      </c>
      <c r="D14" s="9" t="s">
        <v>129</v>
      </c>
      <c r="E14" s="9">
        <v>50850065</v>
      </c>
    </row>
    <row r="15" spans="1:5" x14ac:dyDescent="0.35">
      <c r="A15" s="14" t="s">
        <v>107</v>
      </c>
      <c r="B15" s="14" t="s">
        <v>231</v>
      </c>
      <c r="C15" s="9" t="s">
        <v>88</v>
      </c>
      <c r="D15" s="9" t="s">
        <v>129</v>
      </c>
      <c r="E15" s="9">
        <v>50850066</v>
      </c>
    </row>
    <row r="16" spans="1:5" x14ac:dyDescent="0.35">
      <c r="A16" s="14" t="s">
        <v>95</v>
      </c>
      <c r="B16" s="14" t="s">
        <v>231</v>
      </c>
      <c r="C16" s="9" t="s">
        <v>88</v>
      </c>
      <c r="D16" s="9" t="s">
        <v>129</v>
      </c>
      <c r="E16" s="63">
        <v>50850067</v>
      </c>
    </row>
    <row r="17" spans="1:5" x14ac:dyDescent="0.35">
      <c r="A17" s="67" t="s">
        <v>108</v>
      </c>
      <c r="B17" s="14" t="s">
        <v>231</v>
      </c>
      <c r="C17" s="9" t="s">
        <v>88</v>
      </c>
      <c r="D17" s="9" t="s">
        <v>129</v>
      </c>
      <c r="E17" s="63">
        <v>50850068</v>
      </c>
    </row>
    <row r="18" spans="1:5" x14ac:dyDescent="0.35">
      <c r="A18" s="14" t="s">
        <v>109</v>
      </c>
      <c r="B18" s="14" t="s">
        <v>231</v>
      </c>
      <c r="C18" s="9" t="s">
        <v>88</v>
      </c>
      <c r="D18" s="9" t="s">
        <v>129</v>
      </c>
      <c r="E18" s="9">
        <v>50850069</v>
      </c>
    </row>
    <row r="19" spans="1:5" x14ac:dyDescent="0.35">
      <c r="A19" s="14" t="s">
        <v>83</v>
      </c>
      <c r="B19" s="14" t="s">
        <v>231</v>
      </c>
      <c r="C19" s="9" t="s">
        <v>88</v>
      </c>
      <c r="D19" s="9" t="s">
        <v>129</v>
      </c>
      <c r="E19" s="63">
        <v>50850070</v>
      </c>
    </row>
    <row r="20" spans="1:5" x14ac:dyDescent="0.35">
      <c r="A20" s="14" t="s">
        <v>110</v>
      </c>
      <c r="B20" s="14" t="s">
        <v>233</v>
      </c>
      <c r="C20" s="9" t="s">
        <v>87</v>
      </c>
      <c r="D20" s="9" t="s">
        <v>121</v>
      </c>
      <c r="E20" s="9">
        <v>30850031</v>
      </c>
    </row>
    <row r="21" spans="1:5" x14ac:dyDescent="0.35">
      <c r="A21" s="14" t="s">
        <v>111</v>
      </c>
      <c r="B21" s="14" t="s">
        <v>232</v>
      </c>
      <c r="C21" s="9" t="s">
        <v>87</v>
      </c>
      <c r="D21" s="9" t="s">
        <v>121</v>
      </c>
      <c r="E21" s="9">
        <v>30850032</v>
      </c>
    </row>
    <row r="22" spans="1:5" x14ac:dyDescent="0.35">
      <c r="A22" s="14" t="s">
        <v>112</v>
      </c>
      <c r="B22" s="14" t="s">
        <v>237</v>
      </c>
      <c r="C22" s="9" t="s">
        <v>87</v>
      </c>
      <c r="D22" s="9" t="s">
        <v>122</v>
      </c>
      <c r="E22" s="63">
        <v>30850033</v>
      </c>
    </row>
    <row r="23" spans="1:5" x14ac:dyDescent="0.35">
      <c r="A23" s="14" t="s">
        <v>113</v>
      </c>
      <c r="B23" s="14" t="s">
        <v>232</v>
      </c>
      <c r="C23" s="9" t="s">
        <v>87</v>
      </c>
      <c r="D23" s="9" t="s">
        <v>123</v>
      </c>
      <c r="E23" s="9">
        <v>30850034</v>
      </c>
    </row>
    <row r="24" spans="1:5" x14ac:dyDescent="0.35">
      <c r="A24" s="14" t="s">
        <v>114</v>
      </c>
      <c r="B24" s="14" t="s">
        <v>233</v>
      </c>
      <c r="C24" s="9" t="s">
        <v>87</v>
      </c>
      <c r="D24" s="9" t="s">
        <v>123</v>
      </c>
      <c r="E24" s="9">
        <v>30850035</v>
      </c>
    </row>
    <row r="25" spans="1:5" x14ac:dyDescent="0.35">
      <c r="A25" s="14" t="s">
        <v>113</v>
      </c>
      <c r="B25" s="14" t="s">
        <v>232</v>
      </c>
      <c r="C25" s="9" t="s">
        <v>87</v>
      </c>
      <c r="D25" s="9" t="s">
        <v>123</v>
      </c>
      <c r="E25" s="9">
        <v>30850036</v>
      </c>
    </row>
    <row r="26" spans="1:5" x14ac:dyDescent="0.35">
      <c r="A26" s="14" t="s">
        <v>114</v>
      </c>
      <c r="B26" s="14" t="s">
        <v>233</v>
      </c>
      <c r="C26" s="9" t="s">
        <v>87</v>
      </c>
      <c r="D26" s="9" t="s">
        <v>123</v>
      </c>
      <c r="E26" s="9">
        <v>30850037</v>
      </c>
    </row>
    <row r="27" spans="1:5" x14ac:dyDescent="0.35">
      <c r="A27" s="14" t="s">
        <v>114</v>
      </c>
      <c r="B27" s="14" t="s">
        <v>233</v>
      </c>
      <c r="C27" s="9" t="s">
        <v>87</v>
      </c>
      <c r="D27" s="9" t="s">
        <v>123</v>
      </c>
      <c r="E27" s="9">
        <v>30850038</v>
      </c>
    </row>
    <row r="28" spans="1:5" x14ac:dyDescent="0.35">
      <c r="A28" s="14" t="s">
        <v>113</v>
      </c>
      <c r="B28" s="14" t="s">
        <v>232</v>
      </c>
      <c r="C28" s="9" t="s">
        <v>87</v>
      </c>
      <c r="D28" s="9" t="s">
        <v>123</v>
      </c>
      <c r="E28" s="9">
        <v>30850039</v>
      </c>
    </row>
    <row r="29" spans="1:5" x14ac:dyDescent="0.35">
      <c r="A29" s="14" t="s">
        <v>115</v>
      </c>
      <c r="B29" s="14" t="s">
        <v>233</v>
      </c>
      <c r="C29" s="9" t="s">
        <v>87</v>
      </c>
      <c r="D29" s="9" t="s">
        <v>124</v>
      </c>
      <c r="E29" s="9">
        <v>30850040</v>
      </c>
    </row>
    <row r="30" spans="1:5" x14ac:dyDescent="0.35">
      <c r="A30" s="14" t="s">
        <v>116</v>
      </c>
      <c r="B30" s="14" t="s">
        <v>233</v>
      </c>
      <c r="C30" s="9" t="s">
        <v>87</v>
      </c>
      <c r="D30" s="9" t="s">
        <v>125</v>
      </c>
      <c r="E30" s="9">
        <v>30850041</v>
      </c>
    </row>
    <row r="31" spans="1:5" x14ac:dyDescent="0.35">
      <c r="A31" s="14" t="s">
        <v>117</v>
      </c>
      <c r="B31" s="14" t="s">
        <v>232</v>
      </c>
      <c r="C31" s="9" t="s">
        <v>87</v>
      </c>
      <c r="D31" s="9" t="s">
        <v>125</v>
      </c>
      <c r="E31" s="9">
        <v>30850042</v>
      </c>
    </row>
    <row r="32" spans="1:5" x14ac:dyDescent="0.35">
      <c r="A32" s="14" t="s">
        <v>116</v>
      </c>
      <c r="B32" s="14" t="s">
        <v>233</v>
      </c>
      <c r="C32" s="9" t="s">
        <v>87</v>
      </c>
      <c r="D32" s="9" t="s">
        <v>125</v>
      </c>
      <c r="E32" s="9">
        <v>30850043</v>
      </c>
    </row>
    <row r="33" spans="1:5" x14ac:dyDescent="0.35">
      <c r="A33" s="14" t="s">
        <v>117</v>
      </c>
      <c r="B33" s="14" t="s">
        <v>232</v>
      </c>
      <c r="C33" s="9" t="s">
        <v>87</v>
      </c>
      <c r="D33" s="9" t="s">
        <v>125</v>
      </c>
      <c r="E33" s="9">
        <v>30850044</v>
      </c>
    </row>
    <row r="34" spans="1:5" x14ac:dyDescent="0.35">
      <c r="A34" s="14" t="s">
        <v>118</v>
      </c>
      <c r="B34" s="14" t="s">
        <v>239</v>
      </c>
      <c r="C34" s="9" t="s">
        <v>87</v>
      </c>
      <c r="D34" s="9" t="s">
        <v>126</v>
      </c>
      <c r="E34" s="9">
        <v>30850045</v>
      </c>
    </row>
    <row r="35" spans="1:5" x14ac:dyDescent="0.35">
      <c r="A35" s="14" t="s">
        <v>119</v>
      </c>
      <c r="B35" s="14" t="s">
        <v>233</v>
      </c>
      <c r="C35" s="9" t="s">
        <v>87</v>
      </c>
      <c r="D35" s="9" t="s">
        <v>127</v>
      </c>
      <c r="E35" s="9">
        <v>30850046</v>
      </c>
    </row>
    <row r="36" spans="1:5" x14ac:dyDescent="0.35">
      <c r="A36" s="14" t="s">
        <v>120</v>
      </c>
      <c r="B36" s="14" t="s">
        <v>237</v>
      </c>
      <c r="C36" s="9" t="s">
        <v>87</v>
      </c>
      <c r="D36" s="9" t="s">
        <v>128</v>
      </c>
      <c r="E36" s="63">
        <v>30850047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dimension ref="A1:F67"/>
  <sheetViews>
    <sheetView topLeftCell="A10" workbookViewId="0">
      <selection activeCell="B54" sqref="B54"/>
    </sheetView>
  </sheetViews>
  <sheetFormatPr defaultRowHeight="14.5" x14ac:dyDescent="0.35"/>
  <cols>
    <col min="1" max="1" width="28.54296875" bestFit="1" customWidth="1"/>
    <col min="2" max="2" width="23.7265625" customWidth="1"/>
    <col min="3" max="3" width="13" bestFit="1" customWidth="1"/>
    <col min="4" max="4" width="11.81640625" bestFit="1" customWidth="1"/>
    <col min="5" max="5" width="13.54296875" bestFit="1" customWidth="1"/>
  </cols>
  <sheetData>
    <row r="1" spans="1:6" ht="15" thickBot="1" x14ac:dyDescent="0.4">
      <c r="C1" s="28"/>
      <c r="D1" s="28"/>
      <c r="E1" s="28"/>
      <c r="F1" s="28"/>
    </row>
    <row r="2" spans="1:6" ht="15" thickBot="1" x14ac:dyDescent="0.4">
      <c r="A2" s="55" t="s">
        <v>87</v>
      </c>
      <c r="B2" s="56" t="s">
        <v>134</v>
      </c>
      <c r="C2" s="56" t="s">
        <v>135</v>
      </c>
      <c r="D2" s="57" t="s">
        <v>136</v>
      </c>
      <c r="E2" s="58" t="s">
        <v>137</v>
      </c>
      <c r="F2" s="28"/>
    </row>
    <row r="3" spans="1:6" x14ac:dyDescent="0.35">
      <c r="A3" s="48" t="s">
        <v>130</v>
      </c>
      <c r="B3" s="51" t="s">
        <v>138</v>
      </c>
      <c r="C3" s="52" t="s">
        <v>139</v>
      </c>
      <c r="D3" s="53">
        <v>2</v>
      </c>
      <c r="E3" s="54"/>
      <c r="F3" s="28"/>
    </row>
    <row r="4" spans="1:6" x14ac:dyDescent="0.35">
      <c r="A4" s="49"/>
      <c r="B4" s="29" t="s">
        <v>140</v>
      </c>
      <c r="C4" s="30" t="s">
        <v>139</v>
      </c>
      <c r="D4" s="31">
        <v>1</v>
      </c>
      <c r="E4" s="39"/>
      <c r="F4" s="28"/>
    </row>
    <row r="5" spans="1:6" x14ac:dyDescent="0.35">
      <c r="A5" s="49"/>
      <c r="B5" s="32" t="s">
        <v>101</v>
      </c>
      <c r="C5" s="30" t="s">
        <v>141</v>
      </c>
      <c r="D5" s="31">
        <v>1</v>
      </c>
      <c r="E5" s="39"/>
      <c r="F5" s="28"/>
    </row>
    <row r="6" spans="1:6" x14ac:dyDescent="0.35">
      <c r="A6" s="49"/>
      <c r="B6" s="29" t="s">
        <v>142</v>
      </c>
      <c r="C6" s="30" t="s">
        <v>143</v>
      </c>
      <c r="D6" s="31">
        <v>1</v>
      </c>
      <c r="E6" s="39"/>
      <c r="F6" s="28"/>
    </row>
    <row r="7" spans="1:6" x14ac:dyDescent="0.35">
      <c r="A7" s="49"/>
      <c r="B7" s="29" t="s">
        <v>145</v>
      </c>
      <c r="C7" s="30" t="s">
        <v>143</v>
      </c>
      <c r="D7" s="31">
        <v>8.3000000000000004E-2</v>
      </c>
      <c r="E7" s="39"/>
      <c r="F7" s="28"/>
    </row>
    <row r="8" spans="1:6" x14ac:dyDescent="0.35">
      <c r="A8" s="49"/>
      <c r="B8" s="29" t="s">
        <v>147</v>
      </c>
      <c r="C8" s="30" t="s">
        <v>143</v>
      </c>
      <c r="D8" s="31">
        <v>1</v>
      </c>
      <c r="E8" s="39"/>
      <c r="F8" s="28"/>
    </row>
    <row r="9" spans="1:6" x14ac:dyDescent="0.35">
      <c r="A9" s="49"/>
      <c r="B9" s="29" t="s">
        <v>148</v>
      </c>
      <c r="C9" s="30" t="s">
        <v>143</v>
      </c>
      <c r="D9" s="31">
        <v>1</v>
      </c>
      <c r="E9" s="39"/>
      <c r="F9" s="28"/>
    </row>
    <row r="10" spans="1:6" x14ac:dyDescent="0.35">
      <c r="A10" s="49"/>
      <c r="B10" s="29" t="s">
        <v>149</v>
      </c>
      <c r="C10" s="30" t="s">
        <v>143</v>
      </c>
      <c r="D10" s="31">
        <v>1</v>
      </c>
      <c r="E10" s="39"/>
      <c r="F10" s="28"/>
    </row>
    <row r="11" spans="1:6" x14ac:dyDescent="0.35">
      <c r="A11" s="49"/>
      <c r="B11" s="29" t="s">
        <v>150</v>
      </c>
      <c r="C11" s="30" t="s">
        <v>143</v>
      </c>
      <c r="D11" s="31">
        <v>1</v>
      </c>
      <c r="E11" s="39"/>
      <c r="F11" s="28"/>
    </row>
    <row r="12" spans="1:6" x14ac:dyDescent="0.35">
      <c r="A12" s="49"/>
      <c r="B12" s="29" t="s">
        <v>152</v>
      </c>
      <c r="C12" s="30" t="s">
        <v>143</v>
      </c>
      <c r="D12" s="31">
        <v>1</v>
      </c>
      <c r="E12" s="39"/>
      <c r="F12" s="28"/>
    </row>
    <row r="13" spans="1:6" x14ac:dyDescent="0.35">
      <c r="A13" s="49"/>
      <c r="B13" s="32" t="s">
        <v>106</v>
      </c>
      <c r="C13" s="30" t="s">
        <v>141</v>
      </c>
      <c r="D13" s="31">
        <v>1</v>
      </c>
      <c r="E13" s="39">
        <v>50850071</v>
      </c>
      <c r="F13" s="28"/>
    </row>
    <row r="14" spans="1:6" x14ac:dyDescent="0.35">
      <c r="A14" s="49"/>
      <c r="B14" s="29" t="s">
        <v>153</v>
      </c>
      <c r="C14" s="30" t="s">
        <v>139</v>
      </c>
      <c r="D14" s="31">
        <v>2</v>
      </c>
      <c r="E14" s="39"/>
      <c r="F14" s="28"/>
    </row>
    <row r="15" spans="1:6" x14ac:dyDescent="0.35">
      <c r="A15" s="49"/>
      <c r="B15" s="29" t="s">
        <v>155</v>
      </c>
      <c r="C15" s="30" t="s">
        <v>139</v>
      </c>
      <c r="D15" s="31">
        <v>1</v>
      </c>
      <c r="E15" s="39"/>
      <c r="F15" s="28"/>
    </row>
    <row r="16" spans="1:6" x14ac:dyDescent="0.35">
      <c r="A16" s="49"/>
      <c r="B16" s="29" t="s">
        <v>157</v>
      </c>
      <c r="C16" s="30" t="s">
        <v>139</v>
      </c>
      <c r="D16" s="31">
        <v>1</v>
      </c>
      <c r="E16" s="39"/>
      <c r="F16" s="28"/>
    </row>
    <row r="17" spans="1:6" x14ac:dyDescent="0.35">
      <c r="A17" s="49"/>
      <c r="B17" s="29" t="s">
        <v>159</v>
      </c>
      <c r="C17" s="30" t="s">
        <v>139</v>
      </c>
      <c r="D17" s="31">
        <v>1</v>
      </c>
      <c r="E17" s="39"/>
      <c r="F17" s="28"/>
    </row>
    <row r="18" spans="1:6" x14ac:dyDescent="0.35">
      <c r="A18" s="49"/>
      <c r="B18" s="29" t="s">
        <v>161</v>
      </c>
      <c r="C18" s="30" t="s">
        <v>139</v>
      </c>
      <c r="D18" s="31">
        <v>2</v>
      </c>
      <c r="E18" s="39"/>
      <c r="F18" s="28"/>
    </row>
    <row r="19" spans="1:6" x14ac:dyDescent="0.35">
      <c r="A19" s="49"/>
      <c r="B19" s="29" t="s">
        <v>163</v>
      </c>
      <c r="C19" s="30" t="s">
        <v>139</v>
      </c>
      <c r="D19" s="31">
        <v>2</v>
      </c>
      <c r="E19" s="39"/>
      <c r="F19" s="28"/>
    </row>
    <row r="20" spans="1:6" x14ac:dyDescent="0.35">
      <c r="A20" s="49"/>
      <c r="B20" s="32" t="s">
        <v>108</v>
      </c>
      <c r="C20" s="30" t="s">
        <v>141</v>
      </c>
      <c r="D20" s="31">
        <v>1</v>
      </c>
      <c r="E20" s="39">
        <v>50850072</v>
      </c>
      <c r="F20" s="28"/>
    </row>
    <row r="21" spans="1:6" x14ac:dyDescent="0.35">
      <c r="A21" s="49"/>
      <c r="B21" s="29" t="s">
        <v>168</v>
      </c>
      <c r="C21" s="30" t="s">
        <v>143</v>
      </c>
      <c r="D21" s="31">
        <v>1</v>
      </c>
      <c r="E21" s="39"/>
      <c r="F21" s="28"/>
    </row>
    <row r="22" spans="1:6" x14ac:dyDescent="0.35">
      <c r="A22" s="49"/>
      <c r="B22" s="29" t="s">
        <v>170</v>
      </c>
      <c r="C22" s="30" t="s">
        <v>143</v>
      </c>
      <c r="D22" s="31">
        <v>1</v>
      </c>
      <c r="E22" s="39"/>
      <c r="F22" s="28"/>
    </row>
    <row r="23" spans="1:6" x14ac:dyDescent="0.35">
      <c r="A23" s="49"/>
      <c r="B23" s="29" t="s">
        <v>172</v>
      </c>
      <c r="C23" s="30" t="s">
        <v>139</v>
      </c>
      <c r="D23" s="31">
        <v>2</v>
      </c>
      <c r="E23" s="39"/>
      <c r="F23" s="28"/>
    </row>
    <row r="24" spans="1:6" x14ac:dyDescent="0.35">
      <c r="A24" s="49"/>
      <c r="B24" s="29" t="s">
        <v>173</v>
      </c>
      <c r="C24" s="30" t="s">
        <v>139</v>
      </c>
      <c r="D24" s="31">
        <v>1</v>
      </c>
      <c r="E24" s="39"/>
      <c r="F24" s="28"/>
    </row>
    <row r="25" spans="1:6" x14ac:dyDescent="0.35">
      <c r="A25" s="49"/>
      <c r="B25" s="29" t="s">
        <v>174</v>
      </c>
      <c r="C25" s="30" t="s">
        <v>139</v>
      </c>
      <c r="D25" s="31">
        <v>1</v>
      </c>
      <c r="E25" s="39"/>
      <c r="F25" s="28"/>
    </row>
    <row r="26" spans="1:6" x14ac:dyDescent="0.35">
      <c r="A26" s="49"/>
      <c r="B26" s="29" t="s">
        <v>175</v>
      </c>
      <c r="C26" s="30" t="s">
        <v>143</v>
      </c>
      <c r="D26" s="31">
        <v>1</v>
      </c>
      <c r="E26" s="39"/>
      <c r="F26" s="28"/>
    </row>
    <row r="27" spans="1:6" x14ac:dyDescent="0.35">
      <c r="A27" s="49"/>
      <c r="B27" s="29" t="s">
        <v>176</v>
      </c>
      <c r="C27" s="30" t="s">
        <v>143</v>
      </c>
      <c r="D27" s="31">
        <v>1</v>
      </c>
      <c r="E27" s="39"/>
      <c r="F27" s="28"/>
    </row>
    <row r="28" spans="1:6" x14ac:dyDescent="0.35">
      <c r="A28" s="49"/>
      <c r="B28" s="29" t="s">
        <v>177</v>
      </c>
      <c r="C28" s="30" t="s">
        <v>139</v>
      </c>
      <c r="D28" s="31">
        <v>2</v>
      </c>
      <c r="E28" s="39"/>
      <c r="F28" s="28"/>
    </row>
    <row r="29" spans="1:6" x14ac:dyDescent="0.35">
      <c r="A29" s="49"/>
      <c r="B29" s="29" t="s">
        <v>178</v>
      </c>
      <c r="C29" s="30" t="s">
        <v>139</v>
      </c>
      <c r="D29" s="31">
        <v>4</v>
      </c>
      <c r="E29" s="39"/>
      <c r="F29" s="28"/>
    </row>
    <row r="30" spans="1:6" ht="15" thickBot="1" x14ac:dyDescent="0.4">
      <c r="A30" s="50"/>
      <c r="B30" s="41" t="s">
        <v>179</v>
      </c>
      <c r="C30" s="42" t="s">
        <v>139</v>
      </c>
      <c r="D30" s="43">
        <v>2</v>
      </c>
      <c r="E30" s="44"/>
      <c r="F30" s="28"/>
    </row>
    <row r="31" spans="1:6" ht="15" thickBot="1" x14ac:dyDescent="0.4">
      <c r="B31" s="45" t="s">
        <v>180</v>
      </c>
      <c r="C31" s="46" t="s">
        <v>139</v>
      </c>
      <c r="D31" s="47">
        <v>2</v>
      </c>
      <c r="E31" s="46"/>
      <c r="F31" s="28"/>
    </row>
    <row r="32" spans="1:6" x14ac:dyDescent="0.35">
      <c r="A32" s="33" t="s">
        <v>133</v>
      </c>
      <c r="B32" s="34" t="s">
        <v>138</v>
      </c>
      <c r="C32" s="35" t="s">
        <v>139</v>
      </c>
      <c r="D32" s="36">
        <v>2</v>
      </c>
      <c r="E32" s="37"/>
      <c r="F32" s="28"/>
    </row>
    <row r="33" spans="1:6" x14ac:dyDescent="0.35">
      <c r="A33" s="38"/>
      <c r="B33" s="29" t="s">
        <v>140</v>
      </c>
      <c r="C33" s="30" t="s">
        <v>139</v>
      </c>
      <c r="D33" s="31">
        <v>1</v>
      </c>
      <c r="E33" s="39"/>
      <c r="F33" s="28"/>
    </row>
    <row r="34" spans="1:6" x14ac:dyDescent="0.35">
      <c r="A34" s="38"/>
      <c r="B34" s="32" t="s">
        <v>93</v>
      </c>
      <c r="C34" s="30" t="s">
        <v>141</v>
      </c>
      <c r="D34" s="31">
        <v>1</v>
      </c>
      <c r="E34" s="39"/>
      <c r="F34" s="28"/>
    </row>
    <row r="35" spans="1:6" x14ac:dyDescent="0.35">
      <c r="A35" s="38"/>
      <c r="B35" s="29" t="s">
        <v>144</v>
      </c>
      <c r="C35" s="30" t="s">
        <v>143</v>
      </c>
      <c r="D35" s="31">
        <v>1</v>
      </c>
      <c r="E35" s="39"/>
      <c r="F35" s="28"/>
    </row>
    <row r="36" spans="1:6" x14ac:dyDescent="0.35">
      <c r="A36" s="38"/>
      <c r="B36" s="29" t="s">
        <v>146</v>
      </c>
      <c r="C36" s="30" t="s">
        <v>143</v>
      </c>
      <c r="D36" s="31">
        <v>0.125</v>
      </c>
      <c r="E36" s="39"/>
      <c r="F36" s="28"/>
    </row>
    <row r="37" spans="1:6" x14ac:dyDescent="0.35">
      <c r="A37" s="38"/>
      <c r="B37" s="29" t="s">
        <v>147</v>
      </c>
      <c r="C37" s="30" t="s">
        <v>143</v>
      </c>
      <c r="D37" s="31">
        <v>1</v>
      </c>
      <c r="E37" s="39"/>
      <c r="F37" s="28"/>
    </row>
    <row r="38" spans="1:6" x14ac:dyDescent="0.35">
      <c r="A38" s="38"/>
      <c r="B38" s="29" t="s">
        <v>148</v>
      </c>
      <c r="C38" s="30" t="s">
        <v>143</v>
      </c>
      <c r="D38" s="31">
        <v>1</v>
      </c>
      <c r="E38" s="39"/>
      <c r="F38" s="28"/>
    </row>
    <row r="39" spans="1:6" x14ac:dyDescent="0.35">
      <c r="A39" s="38"/>
      <c r="B39" s="29" t="s">
        <v>149</v>
      </c>
      <c r="C39" s="30" t="s">
        <v>143</v>
      </c>
      <c r="D39" s="31">
        <v>1</v>
      </c>
      <c r="E39" s="39"/>
    </row>
    <row r="40" spans="1:6" x14ac:dyDescent="0.35">
      <c r="A40" s="38"/>
      <c r="B40" s="29" t="s">
        <v>151</v>
      </c>
      <c r="C40" s="30" t="s">
        <v>143</v>
      </c>
      <c r="D40" s="31">
        <v>1</v>
      </c>
      <c r="E40" s="39"/>
    </row>
    <row r="41" spans="1:6" x14ac:dyDescent="0.35">
      <c r="A41" s="38"/>
      <c r="B41" s="29" t="s">
        <v>152</v>
      </c>
      <c r="C41" s="30" t="s">
        <v>143</v>
      </c>
      <c r="D41" s="31">
        <v>1</v>
      </c>
      <c r="E41" s="39"/>
    </row>
    <row r="42" spans="1:6" x14ac:dyDescent="0.35">
      <c r="A42" s="38"/>
      <c r="B42" s="32" t="s">
        <v>94</v>
      </c>
      <c r="C42" s="30" t="s">
        <v>141</v>
      </c>
      <c r="D42" s="31">
        <v>1</v>
      </c>
      <c r="E42" s="39">
        <v>50850073</v>
      </c>
    </row>
    <row r="43" spans="1:6" x14ac:dyDescent="0.35">
      <c r="A43" s="38"/>
      <c r="B43" s="29" t="s">
        <v>154</v>
      </c>
      <c r="C43" s="30" t="s">
        <v>139</v>
      </c>
      <c r="D43" s="31">
        <v>1</v>
      </c>
      <c r="E43" s="39"/>
    </row>
    <row r="44" spans="1:6" x14ac:dyDescent="0.35">
      <c r="A44" s="38"/>
      <c r="B44" s="29" t="s">
        <v>156</v>
      </c>
      <c r="C44" s="30" t="s">
        <v>139</v>
      </c>
      <c r="D44" s="31">
        <v>1</v>
      </c>
      <c r="E44" s="39"/>
    </row>
    <row r="45" spans="1:6" x14ac:dyDescent="0.35">
      <c r="A45" s="38"/>
      <c r="B45" s="29" t="s">
        <v>158</v>
      </c>
      <c r="C45" s="30" t="s">
        <v>139</v>
      </c>
      <c r="D45" s="31">
        <v>4</v>
      </c>
      <c r="E45" s="39"/>
    </row>
    <row r="46" spans="1:6" x14ac:dyDescent="0.35">
      <c r="A46" s="38"/>
      <c r="B46" s="29" t="s">
        <v>160</v>
      </c>
      <c r="C46" s="30" t="s">
        <v>143</v>
      </c>
      <c r="D46" s="31">
        <v>1</v>
      </c>
      <c r="E46" s="39"/>
    </row>
    <row r="47" spans="1:6" x14ac:dyDescent="0.35">
      <c r="A47" s="38"/>
      <c r="B47" s="29" t="s">
        <v>162</v>
      </c>
      <c r="C47" s="30" t="s">
        <v>143</v>
      </c>
      <c r="D47" s="31">
        <v>1</v>
      </c>
      <c r="E47" s="39"/>
    </row>
    <row r="48" spans="1:6" x14ac:dyDescent="0.35">
      <c r="A48" s="38"/>
      <c r="B48" s="29" t="s">
        <v>164</v>
      </c>
      <c r="C48" s="30" t="s">
        <v>139</v>
      </c>
      <c r="D48" s="31">
        <v>4</v>
      </c>
      <c r="E48" s="39"/>
    </row>
    <row r="49" spans="1:5" x14ac:dyDescent="0.35">
      <c r="A49" s="38"/>
      <c r="B49" s="32" t="s">
        <v>166</v>
      </c>
      <c r="C49" s="30" t="s">
        <v>141</v>
      </c>
      <c r="D49" s="31">
        <v>1</v>
      </c>
      <c r="E49" s="39">
        <v>50850074</v>
      </c>
    </row>
    <row r="50" spans="1:5" x14ac:dyDescent="0.35">
      <c r="A50" s="38"/>
      <c r="B50" s="29" t="s">
        <v>153</v>
      </c>
      <c r="C50" s="30" t="s">
        <v>139</v>
      </c>
      <c r="D50" s="31">
        <v>2</v>
      </c>
      <c r="E50" s="39"/>
    </row>
    <row r="51" spans="1:5" x14ac:dyDescent="0.35">
      <c r="A51" s="38"/>
      <c r="B51" s="29" t="s">
        <v>165</v>
      </c>
      <c r="C51" s="30" t="s">
        <v>139</v>
      </c>
      <c r="D51" s="31">
        <v>2</v>
      </c>
      <c r="E51" s="39"/>
    </row>
    <row r="52" spans="1:5" x14ac:dyDescent="0.35">
      <c r="A52" s="38"/>
      <c r="B52" s="29" t="s">
        <v>167</v>
      </c>
      <c r="C52" s="30" t="s">
        <v>139</v>
      </c>
      <c r="D52" s="31">
        <v>4</v>
      </c>
      <c r="E52" s="39"/>
    </row>
    <row r="53" spans="1:5" x14ac:dyDescent="0.35">
      <c r="A53" s="38"/>
      <c r="B53" s="29" t="s">
        <v>169</v>
      </c>
      <c r="C53" s="30" t="s">
        <v>139</v>
      </c>
      <c r="D53" s="31">
        <v>2</v>
      </c>
      <c r="E53" s="39"/>
    </row>
    <row r="54" spans="1:5" x14ac:dyDescent="0.35">
      <c r="A54" s="38"/>
      <c r="B54" s="29" t="s">
        <v>171</v>
      </c>
      <c r="C54" s="30" t="s">
        <v>139</v>
      </c>
      <c r="D54" s="31">
        <v>1</v>
      </c>
      <c r="E54" s="39"/>
    </row>
    <row r="55" spans="1:5" x14ac:dyDescent="0.35">
      <c r="A55" s="38"/>
      <c r="B55" s="29" t="s">
        <v>163</v>
      </c>
      <c r="C55" s="30" t="s">
        <v>139</v>
      </c>
      <c r="D55" s="31">
        <v>2</v>
      </c>
      <c r="E55" s="39"/>
    </row>
    <row r="56" spans="1:5" x14ac:dyDescent="0.35">
      <c r="A56" s="38"/>
      <c r="B56" s="32" t="s">
        <v>109</v>
      </c>
      <c r="C56" s="30" t="s">
        <v>141</v>
      </c>
      <c r="D56" s="31">
        <v>1</v>
      </c>
      <c r="E56" s="39">
        <v>50850075</v>
      </c>
    </row>
    <row r="57" spans="1:5" x14ac:dyDescent="0.35">
      <c r="A57" s="38"/>
      <c r="B57" s="29" t="s">
        <v>168</v>
      </c>
      <c r="C57" s="30" t="s">
        <v>143</v>
      </c>
      <c r="D57" s="31">
        <v>1</v>
      </c>
      <c r="E57" s="39"/>
    </row>
    <row r="58" spans="1:5" x14ac:dyDescent="0.35">
      <c r="A58" s="38"/>
      <c r="B58" s="29" t="s">
        <v>170</v>
      </c>
      <c r="C58" s="30" t="s">
        <v>143</v>
      </c>
      <c r="D58" s="31">
        <v>1</v>
      </c>
      <c r="E58" s="39"/>
    </row>
    <row r="59" spans="1:5" x14ac:dyDescent="0.35">
      <c r="A59" s="38"/>
      <c r="B59" s="29" t="s">
        <v>172</v>
      </c>
      <c r="C59" s="30" t="s">
        <v>139</v>
      </c>
      <c r="D59" s="31">
        <v>2</v>
      </c>
      <c r="E59" s="39"/>
    </row>
    <row r="60" spans="1:5" x14ac:dyDescent="0.35">
      <c r="A60" s="38"/>
      <c r="B60" s="29" t="s">
        <v>173</v>
      </c>
      <c r="C60" s="30" t="s">
        <v>139</v>
      </c>
      <c r="D60" s="31">
        <v>1</v>
      </c>
      <c r="E60" s="39"/>
    </row>
    <row r="61" spans="1:5" x14ac:dyDescent="0.35">
      <c r="A61" s="38"/>
      <c r="B61" s="29" t="s">
        <v>174</v>
      </c>
      <c r="C61" s="30" t="s">
        <v>139</v>
      </c>
      <c r="D61" s="31">
        <v>1</v>
      </c>
      <c r="E61" s="39"/>
    </row>
    <row r="62" spans="1:5" x14ac:dyDescent="0.35">
      <c r="A62" s="38"/>
      <c r="B62" s="29" t="s">
        <v>175</v>
      </c>
      <c r="C62" s="30" t="s">
        <v>143</v>
      </c>
      <c r="D62" s="31">
        <v>1</v>
      </c>
      <c r="E62" s="39"/>
    </row>
    <row r="63" spans="1:5" x14ac:dyDescent="0.35">
      <c r="A63" s="38"/>
      <c r="B63" s="29" t="s">
        <v>176</v>
      </c>
      <c r="C63" s="30" t="s">
        <v>143</v>
      </c>
      <c r="D63" s="31">
        <v>1</v>
      </c>
      <c r="E63" s="39"/>
    </row>
    <row r="64" spans="1:5" x14ac:dyDescent="0.35">
      <c r="A64" s="38"/>
      <c r="B64" s="29" t="s">
        <v>181</v>
      </c>
      <c r="C64" s="30" t="s">
        <v>139</v>
      </c>
      <c r="D64" s="31">
        <v>2</v>
      </c>
      <c r="E64" s="39"/>
    </row>
    <row r="65" spans="1:5" x14ac:dyDescent="0.35">
      <c r="A65" s="38"/>
      <c r="B65" s="29" t="s">
        <v>178</v>
      </c>
      <c r="C65" s="30" t="s">
        <v>139</v>
      </c>
      <c r="D65" s="31">
        <v>4</v>
      </c>
      <c r="E65" s="39"/>
    </row>
    <row r="66" spans="1:5" x14ac:dyDescent="0.35">
      <c r="A66" s="38"/>
      <c r="B66" s="29" t="s">
        <v>179</v>
      </c>
      <c r="C66" s="30" t="s">
        <v>139</v>
      </c>
      <c r="D66" s="31">
        <v>2</v>
      </c>
      <c r="E66" s="39"/>
    </row>
    <row r="67" spans="1:5" ht="15" thickBot="1" x14ac:dyDescent="0.4">
      <c r="A67" s="40"/>
      <c r="B67" s="41" t="s">
        <v>180</v>
      </c>
      <c r="C67" s="42" t="s">
        <v>139</v>
      </c>
      <c r="D67" s="43">
        <v>2</v>
      </c>
      <c r="E67" s="44"/>
    </row>
  </sheetData>
  <autoFilter ref="B2:F67" xr:uid="{00000000-0009-0000-0000-00000E000000}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1:Q82"/>
  <sheetViews>
    <sheetView workbookViewId="0">
      <selection activeCell="F15" sqref="F15"/>
    </sheetView>
  </sheetViews>
  <sheetFormatPr defaultRowHeight="14.5" x14ac:dyDescent="0.35"/>
  <cols>
    <col min="1" max="1" width="25.453125" bestFit="1" customWidth="1"/>
  </cols>
  <sheetData>
    <row r="1" spans="1:17" ht="24.5" thickBot="1" x14ac:dyDescent="0.4">
      <c r="A1" s="22" t="s">
        <v>15</v>
      </c>
      <c r="B1" s="22" t="s">
        <v>1</v>
      </c>
      <c r="C1" s="22" t="s">
        <v>86</v>
      </c>
      <c r="D1" s="22" t="s">
        <v>97</v>
      </c>
      <c r="E1" s="22" t="s">
        <v>16</v>
      </c>
      <c r="F1" s="24" t="s">
        <v>99</v>
      </c>
      <c r="G1" s="23" t="s">
        <v>85</v>
      </c>
      <c r="H1" s="22" t="s">
        <v>17</v>
      </c>
    </row>
    <row r="2" spans="1:17" x14ac:dyDescent="0.35">
      <c r="A2" s="25">
        <v>45505</v>
      </c>
      <c r="B2" s="13" t="s">
        <v>18</v>
      </c>
      <c r="C2" s="9" t="s">
        <v>87</v>
      </c>
      <c r="D2" s="8"/>
      <c r="E2" s="8">
        <v>30850002</v>
      </c>
      <c r="F2" s="8">
        <v>1</v>
      </c>
      <c r="G2" s="21" t="str">
        <f>IFERROR(VLOOKUP(E2,J:L,2,0),"CL")</f>
        <v>CL</v>
      </c>
      <c r="H2" s="10"/>
      <c r="I2">
        <f>VLOOKUP(E2,[5]WOS!$D:$G,4,0)</f>
        <v>1</v>
      </c>
      <c r="P2" t="s">
        <v>90</v>
      </c>
      <c r="Q2">
        <v>81</v>
      </c>
    </row>
    <row r="3" spans="1:17" x14ac:dyDescent="0.35">
      <c r="A3" s="25">
        <v>45505</v>
      </c>
      <c r="B3" s="14" t="s">
        <v>8</v>
      </c>
      <c r="C3" s="9" t="s">
        <v>88</v>
      </c>
      <c r="D3" s="9"/>
      <c r="E3" s="9">
        <v>50850003</v>
      </c>
      <c r="F3" s="9">
        <v>1</v>
      </c>
      <c r="G3" s="21" t="str">
        <f t="shared" ref="G3:G34" si="0">IFERROR(VLOOKUP(E3,J:J,2,0),"CL")</f>
        <v>CL</v>
      </c>
      <c r="H3" s="10"/>
      <c r="I3">
        <f>VLOOKUP(E3,[5]WOS!$D:$G,4,0)</f>
        <v>0</v>
      </c>
      <c r="P3" t="s">
        <v>91</v>
      </c>
      <c r="Q3">
        <v>64</v>
      </c>
    </row>
    <row r="4" spans="1:17" x14ac:dyDescent="0.35">
      <c r="A4" s="25">
        <v>45505</v>
      </c>
      <c r="B4" s="14" t="s">
        <v>9</v>
      </c>
      <c r="C4" s="9" t="s">
        <v>88</v>
      </c>
      <c r="D4" s="9"/>
      <c r="E4" s="9">
        <v>50850002</v>
      </c>
      <c r="F4" s="9">
        <v>1</v>
      </c>
      <c r="G4" s="21" t="str">
        <f t="shared" si="0"/>
        <v>CL</v>
      </c>
      <c r="H4" s="10"/>
      <c r="I4">
        <f>VLOOKUP(E4,[5]WOS!$D:$G,4,0)</f>
        <v>0</v>
      </c>
      <c r="P4" t="s">
        <v>92</v>
      </c>
      <c r="Q4">
        <f>Q2-Q3</f>
        <v>17</v>
      </c>
    </row>
    <row r="5" spans="1:17" x14ac:dyDescent="0.35">
      <c r="A5" s="25">
        <v>45505</v>
      </c>
      <c r="B5" s="14" t="s">
        <v>7</v>
      </c>
      <c r="C5" s="9" t="s">
        <v>88</v>
      </c>
      <c r="D5" s="9"/>
      <c r="E5" s="9">
        <v>50850001</v>
      </c>
      <c r="F5" s="9">
        <v>1</v>
      </c>
      <c r="G5" s="21" t="str">
        <f t="shared" si="0"/>
        <v>CL</v>
      </c>
      <c r="H5" s="10"/>
      <c r="I5">
        <f>VLOOKUP(E5,[5]WOS!$D:$G,4,0)</f>
        <v>0</v>
      </c>
    </row>
    <row r="6" spans="1:17" x14ac:dyDescent="0.35">
      <c r="A6" s="25">
        <v>45505</v>
      </c>
      <c r="B6" s="13" t="s">
        <v>19</v>
      </c>
      <c r="C6" s="9" t="s">
        <v>87</v>
      </c>
      <c r="D6" s="8"/>
      <c r="E6" s="8">
        <v>30850003</v>
      </c>
      <c r="F6" s="8">
        <v>1</v>
      </c>
      <c r="G6" s="21" t="str">
        <f t="shared" si="0"/>
        <v>CL</v>
      </c>
      <c r="H6" s="10"/>
      <c r="I6">
        <f>VLOOKUP(E6,[5]WOS!$D:$G,4,0)</f>
        <v>1</v>
      </c>
    </row>
    <row r="7" spans="1:17" x14ac:dyDescent="0.35">
      <c r="A7" s="25">
        <v>45505</v>
      </c>
      <c r="B7" s="14" t="s">
        <v>11</v>
      </c>
      <c r="C7" s="9" t="s">
        <v>88</v>
      </c>
      <c r="D7" s="9"/>
      <c r="E7" s="9">
        <v>50850004</v>
      </c>
      <c r="F7" s="9">
        <v>1</v>
      </c>
      <c r="G7" s="21" t="str">
        <f t="shared" si="0"/>
        <v>CL</v>
      </c>
      <c r="H7" s="10"/>
      <c r="I7">
        <f>VLOOKUP(E7,[5]WOS!$D:$G,4,0)</f>
        <v>0</v>
      </c>
    </row>
    <row r="8" spans="1:17" x14ac:dyDescent="0.35">
      <c r="A8" s="25">
        <v>45505</v>
      </c>
      <c r="B8" s="14" t="s">
        <v>9</v>
      </c>
      <c r="C8" s="9" t="s">
        <v>88</v>
      </c>
      <c r="D8" s="9"/>
      <c r="E8" s="9">
        <v>50850005</v>
      </c>
      <c r="F8" s="9">
        <v>1</v>
      </c>
      <c r="G8" s="21" t="str">
        <f t="shared" si="0"/>
        <v>CL</v>
      </c>
      <c r="H8" s="10"/>
      <c r="I8">
        <f>VLOOKUP(E8,[5]WOS!$D:$G,4,0)</f>
        <v>0</v>
      </c>
    </row>
    <row r="9" spans="1:17" x14ac:dyDescent="0.35">
      <c r="A9" s="25">
        <v>45505</v>
      </c>
      <c r="B9" s="14" t="s">
        <v>10</v>
      </c>
      <c r="C9" s="9" t="s">
        <v>88</v>
      </c>
      <c r="D9" s="9"/>
      <c r="E9" s="9">
        <v>50850007</v>
      </c>
      <c r="F9" s="9">
        <v>1</v>
      </c>
      <c r="G9" s="21" t="str">
        <f t="shared" si="0"/>
        <v>CL</v>
      </c>
      <c r="H9" s="10"/>
      <c r="I9">
        <f>VLOOKUP(E9,[5]WOS!$D:$G,4,0)</f>
        <v>0</v>
      </c>
    </row>
    <row r="10" spans="1:17" x14ac:dyDescent="0.35">
      <c r="A10" s="25">
        <v>45509</v>
      </c>
      <c r="B10" s="14" t="s">
        <v>7</v>
      </c>
      <c r="C10" s="9" t="s">
        <v>88</v>
      </c>
      <c r="D10" s="9"/>
      <c r="E10" s="9">
        <v>50850007</v>
      </c>
      <c r="F10" s="9">
        <v>1</v>
      </c>
      <c r="G10" s="21" t="str">
        <f t="shared" si="0"/>
        <v>CL</v>
      </c>
      <c r="H10" s="15" t="s">
        <v>20</v>
      </c>
      <c r="I10">
        <f>VLOOKUP(E10,[5]WOS!$D:$G,4,0)</f>
        <v>0</v>
      </c>
    </row>
    <row r="11" spans="1:17" x14ac:dyDescent="0.35">
      <c r="A11" s="25">
        <v>45509</v>
      </c>
      <c r="B11" s="14" t="s">
        <v>10</v>
      </c>
      <c r="C11" s="9" t="s">
        <v>88</v>
      </c>
      <c r="D11" s="9"/>
      <c r="E11" s="9">
        <v>50850008</v>
      </c>
      <c r="F11" s="9">
        <v>2</v>
      </c>
      <c r="G11" s="21" t="str">
        <f t="shared" si="0"/>
        <v>CL</v>
      </c>
      <c r="H11" s="15" t="s">
        <v>20</v>
      </c>
      <c r="I11">
        <f>VLOOKUP(E11,[5]WOS!$D:$G,4,0)</f>
        <v>0</v>
      </c>
    </row>
    <row r="12" spans="1:17" x14ac:dyDescent="0.35">
      <c r="A12" s="25">
        <v>45509</v>
      </c>
      <c r="B12" s="14" t="s">
        <v>8</v>
      </c>
      <c r="C12" s="9" t="s">
        <v>88</v>
      </c>
      <c r="D12" s="9"/>
      <c r="E12" s="9">
        <v>50850009</v>
      </c>
      <c r="F12" s="9">
        <v>1</v>
      </c>
      <c r="G12" s="21" t="str">
        <f t="shared" si="0"/>
        <v>CL</v>
      </c>
      <c r="H12" s="15"/>
      <c r="I12">
        <f>VLOOKUP(E12,[5]WOS!$D:$G,4,0)</f>
        <v>0</v>
      </c>
    </row>
    <row r="13" spans="1:17" x14ac:dyDescent="0.35">
      <c r="A13" s="25">
        <v>45509</v>
      </c>
      <c r="B13" s="14" t="s">
        <v>11</v>
      </c>
      <c r="C13" s="9" t="s">
        <v>88</v>
      </c>
      <c r="D13" s="9"/>
      <c r="E13" s="9">
        <v>50850010</v>
      </c>
      <c r="F13" s="9">
        <v>2</v>
      </c>
      <c r="G13" s="21" t="str">
        <f t="shared" si="0"/>
        <v>CL</v>
      </c>
      <c r="H13" s="15"/>
      <c r="I13">
        <f>VLOOKUP(E13,[5]WOS!$D:$G,4,0)</f>
        <v>0</v>
      </c>
    </row>
    <row r="14" spans="1:17" x14ac:dyDescent="0.35">
      <c r="A14" s="25">
        <v>45509</v>
      </c>
      <c r="B14" s="14" t="s">
        <v>9</v>
      </c>
      <c r="C14" s="9" t="s">
        <v>88</v>
      </c>
      <c r="D14" s="9"/>
      <c r="E14" s="9">
        <v>50850011</v>
      </c>
      <c r="F14" s="9">
        <v>3</v>
      </c>
      <c r="G14" s="21" t="str">
        <f t="shared" si="0"/>
        <v>CL</v>
      </c>
      <c r="H14" s="15"/>
      <c r="I14">
        <f>VLOOKUP(E14,[5]WOS!$D:$G,4,0)</f>
        <v>0</v>
      </c>
    </row>
    <row r="15" spans="1:17" x14ac:dyDescent="0.35">
      <c r="A15" s="25">
        <v>45509</v>
      </c>
      <c r="B15" s="13" t="s">
        <v>2</v>
      </c>
      <c r="C15" s="9" t="s">
        <v>87</v>
      </c>
      <c r="D15" s="9"/>
      <c r="E15" s="9">
        <v>30850004</v>
      </c>
      <c r="F15" s="9">
        <v>1</v>
      </c>
      <c r="G15" s="21" t="str">
        <f t="shared" si="0"/>
        <v>CL</v>
      </c>
      <c r="H15" s="15"/>
      <c r="I15">
        <f>VLOOKUP(E15,[5]WOS!$D:$G,4,0)</f>
        <v>1</v>
      </c>
    </row>
    <row r="16" spans="1:17" x14ac:dyDescent="0.35">
      <c r="A16" s="25">
        <v>45509</v>
      </c>
      <c r="B16" s="13" t="s">
        <v>3</v>
      </c>
      <c r="C16" s="9" t="s">
        <v>87</v>
      </c>
      <c r="D16" s="9"/>
      <c r="E16" s="9">
        <v>30850005</v>
      </c>
      <c r="F16" s="9">
        <v>1</v>
      </c>
      <c r="G16" s="21" t="str">
        <f t="shared" si="0"/>
        <v>CL</v>
      </c>
      <c r="H16" s="15"/>
      <c r="I16">
        <f>VLOOKUP(E16,[5]WOS!$D:$G,4,0)</f>
        <v>1</v>
      </c>
    </row>
    <row r="17" spans="1:9" x14ac:dyDescent="0.35">
      <c r="A17" s="25">
        <v>45509</v>
      </c>
      <c r="B17" s="13" t="s">
        <v>4</v>
      </c>
      <c r="C17" s="9" t="s">
        <v>87</v>
      </c>
      <c r="D17" s="9"/>
      <c r="E17" s="9">
        <v>30850006</v>
      </c>
      <c r="F17" s="9">
        <v>1</v>
      </c>
      <c r="G17" s="21" t="str">
        <f t="shared" si="0"/>
        <v>CL</v>
      </c>
      <c r="H17" s="15"/>
      <c r="I17">
        <f>VLOOKUP(E17,[5]WOS!$D:$G,4,0)</f>
        <v>1</v>
      </c>
    </row>
    <row r="18" spans="1:9" x14ac:dyDescent="0.35">
      <c r="A18" s="25">
        <v>45510</v>
      </c>
      <c r="B18" s="14" t="s">
        <v>7</v>
      </c>
      <c r="C18" s="9" t="s">
        <v>88</v>
      </c>
      <c r="D18" s="9"/>
      <c r="E18" s="9">
        <v>50850012</v>
      </c>
      <c r="F18" s="9">
        <v>8</v>
      </c>
      <c r="G18" s="21" t="str">
        <f t="shared" si="0"/>
        <v>CL</v>
      </c>
      <c r="H18" s="15" t="s">
        <v>21</v>
      </c>
      <c r="I18">
        <f>VLOOKUP(E18,[5]WOS!$D:$G,4,0)</f>
        <v>0</v>
      </c>
    </row>
    <row r="19" spans="1:9" x14ac:dyDescent="0.35">
      <c r="A19" s="25">
        <v>45510</v>
      </c>
      <c r="B19" s="14" t="s">
        <v>10</v>
      </c>
      <c r="C19" s="9" t="s">
        <v>88</v>
      </c>
      <c r="D19" s="9"/>
      <c r="E19" s="9">
        <v>50850013</v>
      </c>
      <c r="F19" s="9">
        <v>2</v>
      </c>
      <c r="G19" s="21" t="str">
        <f t="shared" si="0"/>
        <v>CL</v>
      </c>
      <c r="H19" s="15" t="s">
        <v>21</v>
      </c>
      <c r="I19">
        <f>VLOOKUP(E19,[5]WOS!$D:$G,4,0)</f>
        <v>0</v>
      </c>
    </row>
    <row r="20" spans="1:9" x14ac:dyDescent="0.35">
      <c r="A20" s="25">
        <v>45510</v>
      </c>
      <c r="B20" s="14" t="s">
        <v>8</v>
      </c>
      <c r="C20" s="9" t="s">
        <v>88</v>
      </c>
      <c r="D20" s="9"/>
      <c r="E20" s="9">
        <v>50850014</v>
      </c>
      <c r="F20" s="9">
        <v>8</v>
      </c>
      <c r="G20" s="21" t="str">
        <f t="shared" si="0"/>
        <v>CL</v>
      </c>
      <c r="H20" s="15"/>
      <c r="I20">
        <f>VLOOKUP(E20,[5]WOS!$D:$G,4,0)</f>
        <v>0</v>
      </c>
    </row>
    <row r="21" spans="1:9" x14ac:dyDescent="0.35">
      <c r="A21" s="25">
        <v>45510</v>
      </c>
      <c r="B21" s="14" t="s">
        <v>11</v>
      </c>
      <c r="C21" s="9" t="s">
        <v>88</v>
      </c>
      <c r="D21" s="9"/>
      <c r="E21" s="9">
        <v>50850015</v>
      </c>
      <c r="F21" s="9">
        <v>2</v>
      </c>
      <c r="G21" s="21" t="str">
        <f t="shared" si="0"/>
        <v>CL</v>
      </c>
      <c r="H21" s="15"/>
      <c r="I21">
        <f>VLOOKUP(E21,[5]WOS!$D:$G,4,0)</f>
        <v>0</v>
      </c>
    </row>
    <row r="22" spans="1:9" x14ac:dyDescent="0.35">
      <c r="A22" s="25">
        <v>45510</v>
      </c>
      <c r="B22" s="14" t="s">
        <v>9</v>
      </c>
      <c r="C22" s="9" t="s">
        <v>88</v>
      </c>
      <c r="D22" s="9"/>
      <c r="E22" s="9">
        <v>50850016</v>
      </c>
      <c r="F22" s="9">
        <v>10</v>
      </c>
      <c r="G22" s="21" t="str">
        <f t="shared" si="0"/>
        <v>CL</v>
      </c>
      <c r="H22" s="15"/>
      <c r="I22">
        <f>VLOOKUP(E22,[5]WOS!$D:$G,4,0)</f>
        <v>0</v>
      </c>
    </row>
    <row r="23" spans="1:9" x14ac:dyDescent="0.35">
      <c r="A23" s="25">
        <v>45510</v>
      </c>
      <c r="B23" s="13" t="s">
        <v>2</v>
      </c>
      <c r="C23" s="9" t="s">
        <v>87</v>
      </c>
      <c r="D23" s="9"/>
      <c r="E23" s="9">
        <v>30850007</v>
      </c>
      <c r="F23" s="9">
        <v>1</v>
      </c>
      <c r="G23" s="21" t="str">
        <f t="shared" si="0"/>
        <v>CL</v>
      </c>
      <c r="H23" s="15"/>
      <c r="I23">
        <f>VLOOKUP(E23,[5]WOS!$D:$G,4,0)</f>
        <v>1</v>
      </c>
    </row>
    <row r="24" spans="1:9" x14ac:dyDescent="0.35">
      <c r="A24" s="25">
        <v>45510</v>
      </c>
      <c r="B24" s="13" t="s">
        <v>5</v>
      </c>
      <c r="C24" s="9" t="s">
        <v>87</v>
      </c>
      <c r="D24" s="9"/>
      <c r="E24" s="9">
        <v>30850008</v>
      </c>
      <c r="F24" s="9">
        <v>7</v>
      </c>
      <c r="G24" s="21" t="str">
        <f t="shared" si="0"/>
        <v>CL</v>
      </c>
      <c r="H24" s="15"/>
      <c r="I24">
        <f>VLOOKUP(E24,[5]WOS!$D:$G,4,0)</f>
        <v>7</v>
      </c>
    </row>
    <row r="25" spans="1:9" x14ac:dyDescent="0.35">
      <c r="A25" s="25">
        <v>45510</v>
      </c>
      <c r="B25" s="13" t="s">
        <v>3</v>
      </c>
      <c r="C25" s="9" t="s">
        <v>87</v>
      </c>
      <c r="D25" s="9"/>
      <c r="E25" s="9">
        <v>30850009</v>
      </c>
      <c r="F25" s="9">
        <v>1</v>
      </c>
      <c r="G25" s="21" t="str">
        <f t="shared" si="0"/>
        <v>CL</v>
      </c>
      <c r="H25" s="15"/>
      <c r="I25">
        <f>VLOOKUP(E25,[5]WOS!$D:$G,4,0)</f>
        <v>1</v>
      </c>
    </row>
    <row r="26" spans="1:9" x14ac:dyDescent="0.35">
      <c r="A26" s="25">
        <v>45510</v>
      </c>
      <c r="B26" s="13" t="s">
        <v>4</v>
      </c>
      <c r="C26" s="9" t="s">
        <v>87</v>
      </c>
      <c r="D26" s="9"/>
      <c r="E26" s="9">
        <v>30850010</v>
      </c>
      <c r="F26" s="9">
        <v>1</v>
      </c>
      <c r="G26" s="21" t="str">
        <f t="shared" si="0"/>
        <v>CL</v>
      </c>
      <c r="H26" s="15"/>
      <c r="I26">
        <f>VLOOKUP(E26,[5]WOS!$D:$G,4,0)</f>
        <v>1</v>
      </c>
    </row>
    <row r="27" spans="1:9" x14ac:dyDescent="0.35">
      <c r="A27" s="25">
        <v>45511</v>
      </c>
      <c r="B27" s="14" t="s">
        <v>48</v>
      </c>
      <c r="C27" s="9" t="s">
        <v>88</v>
      </c>
      <c r="D27" s="9"/>
      <c r="E27" s="9">
        <v>50850017</v>
      </c>
      <c r="F27" s="9">
        <v>26</v>
      </c>
      <c r="G27" s="21" t="str">
        <f t="shared" si="0"/>
        <v>CL</v>
      </c>
      <c r="H27" s="15" t="s">
        <v>21</v>
      </c>
      <c r="I27">
        <f>VLOOKUP(E27,[5]WOS!$D:$G,4,0)</f>
        <v>0</v>
      </c>
    </row>
    <row r="28" spans="1:9" x14ac:dyDescent="0.35">
      <c r="A28" s="25">
        <v>45511</v>
      </c>
      <c r="B28" s="14" t="s">
        <v>49</v>
      </c>
      <c r="C28" s="9" t="s">
        <v>88</v>
      </c>
      <c r="D28" s="9"/>
      <c r="E28" s="9">
        <v>50850018</v>
      </c>
      <c r="F28" s="9">
        <v>10</v>
      </c>
      <c r="G28" s="21" t="str">
        <f t="shared" si="0"/>
        <v>CL</v>
      </c>
      <c r="H28" s="15" t="s">
        <v>21</v>
      </c>
      <c r="I28">
        <f>VLOOKUP(E28,[5]WOS!$D:$G,4,0)</f>
        <v>0</v>
      </c>
    </row>
    <row r="29" spans="1:9" x14ac:dyDescent="0.35">
      <c r="A29" s="25">
        <v>45511</v>
      </c>
      <c r="B29" s="14" t="s">
        <v>50</v>
      </c>
      <c r="C29" s="9" t="s">
        <v>88</v>
      </c>
      <c r="D29" s="9"/>
      <c r="E29" s="9">
        <v>50850019</v>
      </c>
      <c r="F29" s="9">
        <v>2</v>
      </c>
      <c r="G29" s="21" t="str">
        <f t="shared" si="0"/>
        <v>CL</v>
      </c>
      <c r="H29" s="15" t="s">
        <v>21</v>
      </c>
      <c r="I29">
        <f>VLOOKUP(E29,[5]WOS!$D:$G,4,0)</f>
        <v>0</v>
      </c>
    </row>
    <row r="30" spans="1:9" x14ac:dyDescent="0.35">
      <c r="A30" s="25">
        <v>45511</v>
      </c>
      <c r="B30" s="14" t="s">
        <v>51</v>
      </c>
      <c r="C30" s="9" t="s">
        <v>88</v>
      </c>
      <c r="D30" s="9"/>
      <c r="E30" s="9">
        <v>50850020</v>
      </c>
      <c r="F30" s="9">
        <v>2</v>
      </c>
      <c r="G30" s="21" t="str">
        <f t="shared" si="0"/>
        <v>CL</v>
      </c>
      <c r="H30" s="15" t="s">
        <v>21</v>
      </c>
      <c r="I30">
        <f>VLOOKUP(E30,[5]WOS!$D:$G,4,0)</f>
        <v>0</v>
      </c>
    </row>
    <row r="31" spans="1:9" x14ac:dyDescent="0.35">
      <c r="A31" s="25">
        <v>45511</v>
      </c>
      <c r="B31" s="14" t="s">
        <v>52</v>
      </c>
      <c r="C31" s="9" t="s">
        <v>88</v>
      </c>
      <c r="D31" s="9"/>
      <c r="E31" s="9">
        <v>50850021</v>
      </c>
      <c r="F31" s="9">
        <v>2</v>
      </c>
      <c r="G31" s="21" t="str">
        <f t="shared" si="0"/>
        <v>CL</v>
      </c>
      <c r="H31" s="15"/>
      <c r="I31">
        <f>VLOOKUP(E31,[5]WOS!$D:$G,4,0)</f>
        <v>0</v>
      </c>
    </row>
    <row r="32" spans="1:9" x14ac:dyDescent="0.35">
      <c r="A32" s="25">
        <v>45511</v>
      </c>
      <c r="B32" s="14" t="s">
        <v>53</v>
      </c>
      <c r="C32" s="9" t="s">
        <v>88</v>
      </c>
      <c r="D32" s="9"/>
      <c r="E32" s="9">
        <v>50850022</v>
      </c>
      <c r="F32" s="9">
        <v>2</v>
      </c>
      <c r="G32" s="21" t="str">
        <f t="shared" si="0"/>
        <v>CL</v>
      </c>
      <c r="H32" s="15"/>
      <c r="I32">
        <f>VLOOKUP(E32,[5]WOS!$D:$G,4,0)</f>
        <v>0</v>
      </c>
    </row>
    <row r="33" spans="1:9" x14ac:dyDescent="0.35">
      <c r="A33" s="25">
        <v>45511</v>
      </c>
      <c r="B33" s="14" t="s">
        <v>54</v>
      </c>
      <c r="C33" s="9" t="s">
        <v>88</v>
      </c>
      <c r="D33" s="9"/>
      <c r="E33" s="9">
        <v>50850023</v>
      </c>
      <c r="F33" s="9">
        <v>2</v>
      </c>
      <c r="G33" s="21" t="str">
        <f t="shared" si="0"/>
        <v>CL</v>
      </c>
      <c r="H33" s="15"/>
      <c r="I33">
        <f>VLOOKUP(E33,[5]WOS!$D:$G,4,0)</f>
        <v>0</v>
      </c>
    </row>
    <row r="34" spans="1:9" x14ac:dyDescent="0.35">
      <c r="A34" s="25">
        <v>45511</v>
      </c>
      <c r="B34" s="14" t="s">
        <v>55</v>
      </c>
      <c r="C34" s="9" t="s">
        <v>88</v>
      </c>
      <c r="D34" s="9"/>
      <c r="E34" s="9">
        <v>50850024</v>
      </c>
      <c r="F34" s="9">
        <v>2</v>
      </c>
      <c r="G34" s="21" t="str">
        <f t="shared" si="0"/>
        <v>CL</v>
      </c>
      <c r="H34" s="15"/>
      <c r="I34">
        <f>VLOOKUP(E34,[5]WOS!$D:$G,4,0)</f>
        <v>0</v>
      </c>
    </row>
    <row r="35" spans="1:9" x14ac:dyDescent="0.35">
      <c r="A35" s="25">
        <v>45511</v>
      </c>
      <c r="B35" s="14" t="s">
        <v>56</v>
      </c>
      <c r="C35" s="9" t="s">
        <v>88</v>
      </c>
      <c r="D35" s="9"/>
      <c r="E35" s="9">
        <v>50850025</v>
      </c>
      <c r="F35" s="9">
        <v>2</v>
      </c>
      <c r="G35" s="21" t="str">
        <f t="shared" ref="G35:G66" si="1">IFERROR(VLOOKUP(E35,J:J,2,0),"CL")</f>
        <v>CL</v>
      </c>
      <c r="H35" s="15"/>
      <c r="I35">
        <f>VLOOKUP(E35,[5]WOS!$D:$G,4,0)</f>
        <v>0</v>
      </c>
    </row>
    <row r="36" spans="1:9" x14ac:dyDescent="0.35">
      <c r="A36" s="25">
        <v>45511</v>
      </c>
      <c r="B36" s="14" t="s">
        <v>57</v>
      </c>
      <c r="C36" s="9" t="s">
        <v>88</v>
      </c>
      <c r="D36" s="9"/>
      <c r="E36" s="9">
        <v>50850026</v>
      </c>
      <c r="F36" s="9">
        <v>2</v>
      </c>
      <c r="G36" s="21" t="str">
        <f t="shared" si="1"/>
        <v>CL</v>
      </c>
      <c r="H36" s="15"/>
      <c r="I36">
        <f>VLOOKUP(E36,[5]WOS!$D:$G,4,0)</f>
        <v>0</v>
      </c>
    </row>
    <row r="37" spans="1:9" x14ac:dyDescent="0.35">
      <c r="A37" s="25">
        <v>45511</v>
      </c>
      <c r="B37" s="14" t="s">
        <v>58</v>
      </c>
      <c r="C37" s="9" t="s">
        <v>88</v>
      </c>
      <c r="D37" s="9"/>
      <c r="E37" s="9">
        <v>50850027</v>
      </c>
      <c r="F37" s="9">
        <v>10</v>
      </c>
      <c r="G37" s="21" t="str">
        <f t="shared" si="1"/>
        <v>CL</v>
      </c>
      <c r="H37" s="15"/>
      <c r="I37">
        <f>VLOOKUP(E37,[5]WOS!$D:$G,4,0)</f>
        <v>0</v>
      </c>
    </row>
    <row r="38" spans="1:9" x14ac:dyDescent="0.35">
      <c r="A38" s="25">
        <v>45511</v>
      </c>
      <c r="B38" s="14" t="s">
        <v>59</v>
      </c>
      <c r="C38" s="9" t="s">
        <v>88</v>
      </c>
      <c r="D38" s="9"/>
      <c r="E38" s="9">
        <v>50850028</v>
      </c>
      <c r="F38" s="9">
        <v>2</v>
      </c>
      <c r="G38" s="21" t="str">
        <f t="shared" si="1"/>
        <v>CL</v>
      </c>
      <c r="H38" s="15"/>
      <c r="I38">
        <f>VLOOKUP(E38,[5]WOS!$D:$G,4,0)</f>
        <v>0</v>
      </c>
    </row>
    <row r="39" spans="1:9" x14ac:dyDescent="0.35">
      <c r="A39" s="25">
        <v>45511</v>
      </c>
      <c r="B39" s="14" t="s">
        <v>60</v>
      </c>
      <c r="C39" s="9" t="s">
        <v>88</v>
      </c>
      <c r="D39" s="9"/>
      <c r="E39" s="9">
        <v>50850029</v>
      </c>
      <c r="F39" s="9">
        <v>2</v>
      </c>
      <c r="G39" s="21" t="str">
        <f t="shared" si="1"/>
        <v>CL</v>
      </c>
      <c r="H39" s="15"/>
      <c r="I39">
        <f>VLOOKUP(E39,[5]WOS!$D:$G,4,0)</f>
        <v>0</v>
      </c>
    </row>
    <row r="40" spans="1:9" x14ac:dyDescent="0.35">
      <c r="A40" s="25">
        <v>45511</v>
      </c>
      <c r="B40" s="14" t="s">
        <v>61</v>
      </c>
      <c r="C40" s="9" t="s">
        <v>88</v>
      </c>
      <c r="D40" s="9"/>
      <c r="E40" s="9">
        <v>50850030</v>
      </c>
      <c r="F40" s="9">
        <v>2</v>
      </c>
      <c r="G40" s="21" t="str">
        <f t="shared" si="1"/>
        <v>CL</v>
      </c>
      <c r="H40" s="15"/>
      <c r="I40">
        <f>VLOOKUP(E40,[5]WOS!$D:$G,4,0)</f>
        <v>0</v>
      </c>
    </row>
    <row r="41" spans="1:9" x14ac:dyDescent="0.35">
      <c r="A41" s="25">
        <v>45511</v>
      </c>
      <c r="B41" s="14" t="s">
        <v>62</v>
      </c>
      <c r="C41" s="9" t="s">
        <v>88</v>
      </c>
      <c r="D41" s="9"/>
      <c r="E41" s="9">
        <v>50850031</v>
      </c>
      <c r="F41" s="9">
        <v>10</v>
      </c>
      <c r="G41" s="21" t="str">
        <f t="shared" si="1"/>
        <v>CL</v>
      </c>
      <c r="H41" s="15"/>
      <c r="I41">
        <f>VLOOKUP(E41,[5]WOS!$D:$G,4,0)</f>
        <v>0</v>
      </c>
    </row>
    <row r="42" spans="1:9" x14ac:dyDescent="0.35">
      <c r="A42" s="25">
        <v>45511</v>
      </c>
      <c r="B42" s="14" t="s">
        <v>63</v>
      </c>
      <c r="C42" s="9" t="s">
        <v>88</v>
      </c>
      <c r="D42" s="9"/>
      <c r="E42" s="9">
        <v>50850032</v>
      </c>
      <c r="F42" s="9">
        <v>2</v>
      </c>
      <c r="G42" s="21" t="str">
        <f t="shared" si="1"/>
        <v>CL</v>
      </c>
      <c r="H42" s="15"/>
      <c r="I42">
        <f>VLOOKUP(E42,[5]WOS!$D:$G,4,0)</f>
        <v>0</v>
      </c>
    </row>
    <row r="43" spans="1:9" x14ac:dyDescent="0.35">
      <c r="A43" s="25">
        <v>45511</v>
      </c>
      <c r="B43" s="14" t="s">
        <v>64</v>
      </c>
      <c r="C43" s="9" t="s">
        <v>88</v>
      </c>
      <c r="D43" s="9"/>
      <c r="E43" s="9">
        <v>50850033</v>
      </c>
      <c r="F43" s="9">
        <v>28</v>
      </c>
      <c r="G43" s="21" t="str">
        <f t="shared" si="1"/>
        <v>CL</v>
      </c>
      <c r="H43" s="15"/>
      <c r="I43">
        <f>VLOOKUP(E43,[5]WOS!$D:$G,4,0)</f>
        <v>0</v>
      </c>
    </row>
    <row r="44" spans="1:9" x14ac:dyDescent="0.35">
      <c r="A44" s="25">
        <v>45511</v>
      </c>
      <c r="B44" s="14" t="s">
        <v>65</v>
      </c>
      <c r="C44" s="9" t="s">
        <v>88</v>
      </c>
      <c r="D44" s="9"/>
      <c r="E44" s="9">
        <v>50850034</v>
      </c>
      <c r="F44" s="9">
        <v>12</v>
      </c>
      <c r="G44" s="21" t="str">
        <f t="shared" si="1"/>
        <v>CL</v>
      </c>
      <c r="H44" s="15"/>
      <c r="I44">
        <f>VLOOKUP(E44,[5]WOS!$D:$G,4,0)</f>
        <v>0</v>
      </c>
    </row>
    <row r="45" spans="1:9" x14ac:dyDescent="0.35">
      <c r="A45" s="25">
        <v>45511</v>
      </c>
      <c r="B45" s="14" t="s">
        <v>66</v>
      </c>
      <c r="C45" s="9" t="s">
        <v>88</v>
      </c>
      <c r="D45" s="9"/>
      <c r="E45" s="9">
        <v>50850035</v>
      </c>
      <c r="F45" s="9">
        <v>40</v>
      </c>
      <c r="G45" s="21" t="str">
        <f t="shared" si="1"/>
        <v>CL</v>
      </c>
      <c r="H45" s="15"/>
      <c r="I45">
        <f>VLOOKUP(E45,[5]WOS!$D:$G,4,0)</f>
        <v>0</v>
      </c>
    </row>
    <row r="46" spans="1:9" x14ac:dyDescent="0.35">
      <c r="A46" s="25">
        <v>45511</v>
      </c>
      <c r="B46" s="14" t="s">
        <v>36</v>
      </c>
      <c r="C46" s="9" t="s">
        <v>87</v>
      </c>
      <c r="D46" s="9"/>
      <c r="E46" s="9">
        <v>30850011</v>
      </c>
      <c r="F46" s="9">
        <v>2</v>
      </c>
      <c r="G46" s="21" t="str">
        <f t="shared" si="1"/>
        <v>CL</v>
      </c>
      <c r="H46" s="15"/>
      <c r="I46">
        <f>VLOOKUP(E46,[5]WOS!$D:$G,4,0)</f>
        <v>2</v>
      </c>
    </row>
    <row r="47" spans="1:9" x14ac:dyDescent="0.35">
      <c r="A47" s="25">
        <v>45511</v>
      </c>
      <c r="B47" s="14" t="s">
        <v>37</v>
      </c>
      <c r="C47" s="9" t="s">
        <v>87</v>
      </c>
      <c r="D47" s="9"/>
      <c r="E47" s="9">
        <v>30850012</v>
      </c>
      <c r="F47" s="9">
        <v>2</v>
      </c>
      <c r="G47" s="21" t="str">
        <f t="shared" si="1"/>
        <v>CL</v>
      </c>
      <c r="H47" s="15"/>
      <c r="I47">
        <f>VLOOKUP(E47,[5]WOS!$D:$G,4,0)</f>
        <v>2</v>
      </c>
    </row>
    <row r="48" spans="1:9" x14ac:dyDescent="0.35">
      <c r="A48" s="25">
        <v>45511</v>
      </c>
      <c r="B48" s="14" t="s">
        <v>45</v>
      </c>
      <c r="C48" s="9" t="s">
        <v>87</v>
      </c>
      <c r="D48" s="9"/>
      <c r="E48" s="9">
        <v>30850013</v>
      </c>
      <c r="F48" s="9">
        <v>2</v>
      </c>
      <c r="G48" s="21" t="str">
        <f t="shared" si="1"/>
        <v>CL</v>
      </c>
      <c r="H48" s="15"/>
      <c r="I48">
        <f>VLOOKUP(E48,[5]WOS!$D:$G,4,0)</f>
        <v>2</v>
      </c>
    </row>
    <row r="49" spans="1:9" ht="72.5" x14ac:dyDescent="0.35">
      <c r="A49" s="25">
        <v>45511</v>
      </c>
      <c r="B49" s="14" t="s">
        <v>43</v>
      </c>
      <c r="C49" s="9" t="s">
        <v>87</v>
      </c>
      <c r="D49" s="9"/>
      <c r="E49" s="9">
        <v>30850014</v>
      </c>
      <c r="F49" s="9">
        <v>0</v>
      </c>
      <c r="G49" s="21" t="str">
        <f t="shared" si="1"/>
        <v>CL</v>
      </c>
      <c r="H49" s="18" t="s">
        <v>89</v>
      </c>
      <c r="I49">
        <f>VLOOKUP(E49,[5]WOS!$D:$G,4,0)</f>
        <v>0</v>
      </c>
    </row>
    <row r="50" spans="1:9" x14ac:dyDescent="0.35">
      <c r="A50" s="25">
        <v>45511</v>
      </c>
      <c r="B50" s="14" t="s">
        <v>38</v>
      </c>
      <c r="C50" s="9" t="s">
        <v>87</v>
      </c>
      <c r="D50" s="9"/>
      <c r="E50" s="9">
        <v>30850015</v>
      </c>
      <c r="F50" s="9">
        <v>2</v>
      </c>
      <c r="G50" s="21" t="str">
        <f t="shared" si="1"/>
        <v>CL</v>
      </c>
      <c r="H50" s="15"/>
      <c r="I50">
        <f>VLOOKUP(E50,[5]WOS!$D:$G,4,0)</f>
        <v>2</v>
      </c>
    </row>
    <row r="51" spans="1:9" x14ac:dyDescent="0.35">
      <c r="A51" s="25">
        <v>45511</v>
      </c>
      <c r="B51" s="14" t="s">
        <v>39</v>
      </c>
      <c r="C51" s="9" t="s">
        <v>87</v>
      </c>
      <c r="D51" s="9"/>
      <c r="E51" s="9">
        <v>30850016</v>
      </c>
      <c r="F51" s="9">
        <v>2</v>
      </c>
      <c r="G51" s="21" t="str">
        <f t="shared" si="1"/>
        <v>CL</v>
      </c>
      <c r="H51" s="15"/>
      <c r="I51">
        <f>VLOOKUP(E51,[5]WOS!$D:$G,4,0)</f>
        <v>2</v>
      </c>
    </row>
    <row r="52" spans="1:9" x14ac:dyDescent="0.35">
      <c r="A52" s="25">
        <v>45511</v>
      </c>
      <c r="B52" s="14" t="s">
        <v>47</v>
      </c>
      <c r="C52" s="9" t="s">
        <v>87</v>
      </c>
      <c r="D52" s="9"/>
      <c r="E52" s="9">
        <v>30850017</v>
      </c>
      <c r="F52" s="9">
        <v>2</v>
      </c>
      <c r="G52" s="21" t="str">
        <f t="shared" si="1"/>
        <v>CL</v>
      </c>
      <c r="H52" s="15"/>
      <c r="I52">
        <f>VLOOKUP(E52,[5]WOS!$D:$G,4,0)</f>
        <v>2</v>
      </c>
    </row>
    <row r="53" spans="1:9" x14ac:dyDescent="0.35">
      <c r="A53" s="25">
        <v>45511</v>
      </c>
      <c r="B53" s="14" t="s">
        <v>46</v>
      </c>
      <c r="C53" s="9" t="s">
        <v>87</v>
      </c>
      <c r="D53" s="9"/>
      <c r="E53" s="9">
        <v>30850018</v>
      </c>
      <c r="F53" s="9">
        <v>2</v>
      </c>
      <c r="G53" s="21" t="str">
        <f t="shared" si="1"/>
        <v>CL</v>
      </c>
      <c r="H53" s="15"/>
      <c r="I53">
        <f>VLOOKUP(E53,[5]WOS!$D:$G,4,0)</f>
        <v>2</v>
      </c>
    </row>
    <row r="54" spans="1:9" x14ac:dyDescent="0.35">
      <c r="A54" s="25">
        <v>45511</v>
      </c>
      <c r="B54" s="14" t="s">
        <v>40</v>
      </c>
      <c r="C54" s="9" t="s">
        <v>87</v>
      </c>
      <c r="D54" s="9"/>
      <c r="E54" s="9">
        <v>30850019</v>
      </c>
      <c r="F54" s="9">
        <v>2</v>
      </c>
      <c r="G54" s="21" t="str">
        <f t="shared" si="1"/>
        <v>CL</v>
      </c>
      <c r="H54" s="15"/>
      <c r="I54">
        <f>VLOOKUP(E54,[5]WOS!$D:$G,4,0)</f>
        <v>2</v>
      </c>
    </row>
    <row r="55" spans="1:9" x14ac:dyDescent="0.35">
      <c r="A55" s="25">
        <v>45511</v>
      </c>
      <c r="B55" s="14" t="s">
        <v>41</v>
      </c>
      <c r="C55" s="9" t="s">
        <v>87</v>
      </c>
      <c r="D55" s="9"/>
      <c r="E55" s="9">
        <v>30850020</v>
      </c>
      <c r="F55" s="9">
        <v>2</v>
      </c>
      <c r="G55" s="21" t="str">
        <f t="shared" si="1"/>
        <v>CL</v>
      </c>
      <c r="H55" s="15"/>
      <c r="I55">
        <f>VLOOKUP(E55,[5]WOS!$D:$G,4,0)</f>
        <v>2</v>
      </c>
    </row>
    <row r="56" spans="1:9" x14ac:dyDescent="0.35">
      <c r="A56" s="25">
        <v>45511</v>
      </c>
      <c r="B56" s="14" t="s">
        <v>42</v>
      </c>
      <c r="C56" s="9" t="s">
        <v>87</v>
      </c>
      <c r="D56" s="9"/>
      <c r="E56" s="9">
        <v>30850021</v>
      </c>
      <c r="F56" s="16">
        <v>2</v>
      </c>
      <c r="G56" s="21" t="str">
        <f t="shared" si="1"/>
        <v>CL</v>
      </c>
      <c r="H56" s="15"/>
      <c r="I56">
        <f>VLOOKUP(E56,[5]WOS!$D:$G,4,0)</f>
        <v>2</v>
      </c>
    </row>
    <row r="57" spans="1:9" x14ac:dyDescent="0.35">
      <c r="A57" s="25">
        <v>45511</v>
      </c>
      <c r="B57" s="14" t="s">
        <v>44</v>
      </c>
      <c r="C57" s="9" t="s">
        <v>87</v>
      </c>
      <c r="D57" s="9"/>
      <c r="E57" s="9">
        <v>30850022</v>
      </c>
      <c r="F57" s="16">
        <v>10</v>
      </c>
      <c r="G57" s="21" t="str">
        <f t="shared" si="1"/>
        <v>CL</v>
      </c>
      <c r="H57" s="15"/>
      <c r="I57">
        <f>VLOOKUP(E57,[5]WOS!$D:$G,4,0)</f>
        <v>10</v>
      </c>
    </row>
    <row r="58" spans="1:9" x14ac:dyDescent="0.35">
      <c r="A58" s="25">
        <v>45513</v>
      </c>
      <c r="B58" s="14" t="s">
        <v>49</v>
      </c>
      <c r="C58" s="9" t="s">
        <v>88</v>
      </c>
      <c r="D58" s="9"/>
      <c r="E58" s="9">
        <v>50850036</v>
      </c>
      <c r="F58" s="9">
        <v>6</v>
      </c>
      <c r="G58" s="21" t="str">
        <f t="shared" si="1"/>
        <v>CL</v>
      </c>
      <c r="H58" s="15" t="s">
        <v>21</v>
      </c>
      <c r="I58">
        <f>VLOOKUP(E58,[5]WOS!$D:$G,4,0)</f>
        <v>0</v>
      </c>
    </row>
    <row r="59" spans="1:9" x14ac:dyDescent="0.35">
      <c r="A59" s="25">
        <v>45513</v>
      </c>
      <c r="B59" s="14" t="s">
        <v>70</v>
      </c>
      <c r="C59" s="9" t="s">
        <v>88</v>
      </c>
      <c r="D59" s="9"/>
      <c r="E59" s="9">
        <v>50850037</v>
      </c>
      <c r="F59" s="9">
        <v>2</v>
      </c>
      <c r="G59" s="21" t="str">
        <f t="shared" si="1"/>
        <v>CL</v>
      </c>
      <c r="H59" s="10"/>
      <c r="I59">
        <f>VLOOKUP(E59,[5]WOS!$D:$G,4,0)</f>
        <v>0</v>
      </c>
    </row>
    <row r="60" spans="1:9" x14ac:dyDescent="0.35">
      <c r="A60" s="25">
        <v>45513</v>
      </c>
      <c r="B60" s="14" t="s">
        <v>71</v>
      </c>
      <c r="C60" s="9" t="s">
        <v>88</v>
      </c>
      <c r="D60" s="9"/>
      <c r="E60" s="9">
        <v>50850038</v>
      </c>
      <c r="F60" s="9">
        <v>2</v>
      </c>
      <c r="G60" s="21" t="str">
        <f t="shared" si="1"/>
        <v>CL</v>
      </c>
      <c r="H60" s="10"/>
      <c r="I60">
        <f>VLOOKUP(E60,[5]WOS!$D:$G,4,0)</f>
        <v>0</v>
      </c>
    </row>
    <row r="61" spans="1:9" x14ac:dyDescent="0.35">
      <c r="A61" s="25">
        <v>45513</v>
      </c>
      <c r="B61" s="14" t="s">
        <v>72</v>
      </c>
      <c r="C61" s="9" t="s">
        <v>88</v>
      </c>
      <c r="D61" s="9"/>
      <c r="E61" s="9">
        <v>50850039</v>
      </c>
      <c r="F61" s="9">
        <v>2</v>
      </c>
      <c r="G61" s="21" t="str">
        <f t="shared" si="1"/>
        <v>CL</v>
      </c>
      <c r="H61" s="10"/>
      <c r="I61">
        <f>VLOOKUP(E61,[5]WOS!$D:$G,4,0)</f>
        <v>0</v>
      </c>
    </row>
    <row r="62" spans="1:9" x14ac:dyDescent="0.35">
      <c r="A62" s="25">
        <v>45513</v>
      </c>
      <c r="B62" s="14" t="s">
        <v>65</v>
      </c>
      <c r="C62" s="9" t="s">
        <v>88</v>
      </c>
      <c r="D62" s="9"/>
      <c r="E62" s="9">
        <v>50850040</v>
      </c>
      <c r="F62" s="9">
        <v>6</v>
      </c>
      <c r="G62" s="21" t="str">
        <f t="shared" si="1"/>
        <v>CL</v>
      </c>
      <c r="H62" s="10"/>
      <c r="I62">
        <f>VLOOKUP(E62,[5]WOS!$D:$G,4,0)</f>
        <v>0</v>
      </c>
    </row>
    <row r="63" spans="1:9" x14ac:dyDescent="0.35">
      <c r="A63" s="25">
        <v>45513</v>
      </c>
      <c r="B63" s="14" t="s">
        <v>66</v>
      </c>
      <c r="C63" s="9" t="s">
        <v>88</v>
      </c>
      <c r="D63" s="9"/>
      <c r="E63" s="9">
        <v>50850041</v>
      </c>
      <c r="F63" s="9">
        <v>6</v>
      </c>
      <c r="G63" s="21" t="str">
        <f t="shared" si="1"/>
        <v>CL</v>
      </c>
      <c r="H63" s="10"/>
      <c r="I63">
        <f>VLOOKUP(E63,[5]WOS!$D:$G,4,0)</f>
        <v>0</v>
      </c>
    </row>
    <row r="64" spans="1:9" x14ac:dyDescent="0.35">
      <c r="A64" s="25">
        <v>45513</v>
      </c>
      <c r="B64" s="14" t="s">
        <v>69</v>
      </c>
      <c r="C64" s="9" t="s">
        <v>87</v>
      </c>
      <c r="D64" s="9"/>
      <c r="E64" s="9">
        <v>30850023</v>
      </c>
      <c r="F64" s="16">
        <v>2</v>
      </c>
      <c r="G64" s="21" t="str">
        <f t="shared" si="1"/>
        <v>CL</v>
      </c>
      <c r="H64" s="10"/>
      <c r="I64">
        <f>VLOOKUP(E64,[5]WOS!$D:$G,4,0)</f>
        <v>2</v>
      </c>
    </row>
    <row r="65" spans="1:9" x14ac:dyDescent="0.35">
      <c r="A65" s="25">
        <v>45513</v>
      </c>
      <c r="B65" s="14" t="s">
        <v>67</v>
      </c>
      <c r="C65" s="9" t="s">
        <v>87</v>
      </c>
      <c r="D65" s="9"/>
      <c r="E65" s="9">
        <v>30850024</v>
      </c>
      <c r="F65" s="16">
        <v>2</v>
      </c>
      <c r="G65" s="21" t="str">
        <f t="shared" si="1"/>
        <v>CL</v>
      </c>
      <c r="H65" s="10"/>
      <c r="I65">
        <f>VLOOKUP(E65,[5]WOS!$D:$G,4,0)</f>
        <v>2</v>
      </c>
    </row>
    <row r="66" spans="1:9" x14ac:dyDescent="0.35">
      <c r="A66" s="25">
        <v>45513</v>
      </c>
      <c r="B66" s="14" t="s">
        <v>68</v>
      </c>
      <c r="C66" s="9" t="s">
        <v>87</v>
      </c>
      <c r="D66" s="9"/>
      <c r="E66" s="9">
        <v>30850025</v>
      </c>
      <c r="F66" s="16">
        <v>2</v>
      </c>
      <c r="G66" s="21" t="str">
        <f t="shared" si="1"/>
        <v>CL</v>
      </c>
      <c r="H66" s="10"/>
      <c r="I66">
        <f>VLOOKUP(E66,[5]WOS!$D:$G,4,0)</f>
        <v>2</v>
      </c>
    </row>
    <row r="67" spans="1:9" x14ac:dyDescent="0.35">
      <c r="A67" s="25">
        <v>45518</v>
      </c>
      <c r="B67" s="14" t="s">
        <v>73</v>
      </c>
      <c r="C67" s="9" t="s">
        <v>87</v>
      </c>
      <c r="D67" s="9"/>
      <c r="E67" s="9">
        <v>30850026</v>
      </c>
      <c r="F67" s="9">
        <v>4</v>
      </c>
      <c r="G67" s="21" t="str">
        <f t="shared" ref="G67:G82" si="2">IFERROR(VLOOKUP(E67,J:J,2,0),"CL")</f>
        <v>CL</v>
      </c>
      <c r="H67" s="10" t="s">
        <v>74</v>
      </c>
      <c r="I67">
        <f>VLOOKUP(E67,[5]WOS!$D:$G,4,0)</f>
        <v>4</v>
      </c>
    </row>
    <row r="68" spans="1:9" x14ac:dyDescent="0.35">
      <c r="A68" s="25">
        <v>45519</v>
      </c>
      <c r="B68" s="14" t="s">
        <v>48</v>
      </c>
      <c r="C68" s="9" t="s">
        <v>88</v>
      </c>
      <c r="D68" s="9"/>
      <c r="E68" s="9">
        <v>50850042</v>
      </c>
      <c r="F68" s="9">
        <v>10</v>
      </c>
      <c r="G68" s="21" t="str">
        <f t="shared" si="2"/>
        <v>CL</v>
      </c>
      <c r="H68" s="10" t="s">
        <v>21</v>
      </c>
      <c r="I68">
        <f>VLOOKUP(E68,[5]WOS!$D:$G,4,0)</f>
        <v>0</v>
      </c>
    </row>
    <row r="69" spans="1:9" x14ac:dyDescent="0.35">
      <c r="A69" s="25">
        <v>45519</v>
      </c>
      <c r="B69" s="14" t="s">
        <v>49</v>
      </c>
      <c r="C69" s="9" t="s">
        <v>88</v>
      </c>
      <c r="D69" s="9"/>
      <c r="E69" s="9">
        <v>50850043</v>
      </c>
      <c r="F69" s="9">
        <v>10</v>
      </c>
      <c r="G69" s="21" t="str">
        <f t="shared" si="2"/>
        <v>CL</v>
      </c>
      <c r="H69" s="10" t="s">
        <v>21</v>
      </c>
      <c r="I69">
        <f>VLOOKUP(E69,[5]WOS!$D:$G,4,0)</f>
        <v>0</v>
      </c>
    </row>
    <row r="70" spans="1:9" x14ac:dyDescent="0.35">
      <c r="A70" s="25">
        <v>45519</v>
      </c>
      <c r="B70" s="14" t="s">
        <v>58</v>
      </c>
      <c r="C70" s="9" t="s">
        <v>88</v>
      </c>
      <c r="D70" s="9"/>
      <c r="E70" s="9">
        <v>50850044</v>
      </c>
      <c r="F70" s="9">
        <v>10</v>
      </c>
      <c r="G70" s="21" t="str">
        <f t="shared" si="2"/>
        <v>CL</v>
      </c>
      <c r="H70" s="10"/>
      <c r="I70">
        <f>VLOOKUP(E70,[5]WOS!$D:$G,4,0)</f>
        <v>0</v>
      </c>
    </row>
    <row r="71" spans="1:9" x14ac:dyDescent="0.35">
      <c r="A71" s="25">
        <v>45519</v>
      </c>
      <c r="B71" s="14" t="s">
        <v>77</v>
      </c>
      <c r="C71" s="9" t="s">
        <v>88</v>
      </c>
      <c r="D71" s="9"/>
      <c r="E71" s="9">
        <v>50850045</v>
      </c>
      <c r="F71" s="9">
        <v>6</v>
      </c>
      <c r="G71" s="21" t="str">
        <f t="shared" si="2"/>
        <v>CL</v>
      </c>
      <c r="H71" s="10"/>
      <c r="I71">
        <f>VLOOKUP(E71,[5]WOS!$D:$G,4,0)</f>
        <v>0</v>
      </c>
    </row>
    <row r="72" spans="1:9" x14ac:dyDescent="0.35">
      <c r="A72" s="25">
        <v>45519</v>
      </c>
      <c r="B72" s="14" t="s">
        <v>62</v>
      </c>
      <c r="C72" s="9" t="s">
        <v>88</v>
      </c>
      <c r="D72" s="9"/>
      <c r="E72" s="9">
        <v>50850046</v>
      </c>
      <c r="F72" s="9">
        <v>4</v>
      </c>
      <c r="G72" s="21" t="str">
        <f t="shared" si="2"/>
        <v>CL</v>
      </c>
      <c r="H72" s="10"/>
      <c r="I72">
        <f>VLOOKUP(E72,[5]WOS!$D:$G,4,0)</f>
        <v>0</v>
      </c>
    </row>
    <row r="73" spans="1:9" x14ac:dyDescent="0.35">
      <c r="A73" s="25">
        <v>45519</v>
      </c>
      <c r="B73" s="14" t="s">
        <v>64</v>
      </c>
      <c r="C73" s="9" t="s">
        <v>88</v>
      </c>
      <c r="D73" s="9"/>
      <c r="E73" s="9">
        <v>50850047</v>
      </c>
      <c r="F73" s="9">
        <v>10</v>
      </c>
      <c r="G73" s="21" t="str">
        <f t="shared" si="2"/>
        <v>CL</v>
      </c>
      <c r="H73" s="10"/>
      <c r="I73">
        <f>VLOOKUP(E73,[5]WOS!$D:$G,4,0)</f>
        <v>0</v>
      </c>
    </row>
    <row r="74" spans="1:9" x14ac:dyDescent="0.35">
      <c r="A74" s="25">
        <v>45519</v>
      </c>
      <c r="B74" s="14" t="s">
        <v>65</v>
      </c>
      <c r="C74" s="9" t="s">
        <v>88</v>
      </c>
      <c r="D74" s="9"/>
      <c r="E74" s="9">
        <v>50850048</v>
      </c>
      <c r="F74" s="9">
        <v>10</v>
      </c>
      <c r="G74" s="21" t="str">
        <f t="shared" si="2"/>
        <v>CL</v>
      </c>
      <c r="H74" s="10"/>
      <c r="I74">
        <f>VLOOKUP(E74,[5]WOS!$D:$G,4,0)</f>
        <v>0</v>
      </c>
    </row>
    <row r="75" spans="1:9" x14ac:dyDescent="0.35">
      <c r="A75" s="25">
        <v>45519</v>
      </c>
      <c r="B75" s="14" t="s">
        <v>66</v>
      </c>
      <c r="C75" s="9" t="s">
        <v>88</v>
      </c>
      <c r="D75" s="9"/>
      <c r="E75" s="9">
        <v>50850049</v>
      </c>
      <c r="F75" s="9">
        <v>20</v>
      </c>
      <c r="G75" s="21" t="str">
        <f t="shared" si="2"/>
        <v>CL</v>
      </c>
      <c r="H75" s="10"/>
      <c r="I75">
        <f>VLOOKUP(E75,[5]WOS!$D:$G,4,0)</f>
        <v>0</v>
      </c>
    </row>
    <row r="76" spans="1:9" ht="188.5" x14ac:dyDescent="0.35">
      <c r="A76" s="26">
        <v>45519</v>
      </c>
      <c r="B76" s="14" t="s">
        <v>76</v>
      </c>
      <c r="C76" s="9" t="s">
        <v>87</v>
      </c>
      <c r="D76" s="9"/>
      <c r="E76" s="9">
        <v>30850027</v>
      </c>
      <c r="F76" s="9">
        <v>10</v>
      </c>
      <c r="G76" s="21" t="str">
        <f t="shared" si="2"/>
        <v>CL</v>
      </c>
      <c r="H76" s="17" t="s">
        <v>78</v>
      </c>
      <c r="I76">
        <f>VLOOKUP(E76,[5]WOS!$D:$G,4,0)</f>
        <v>10</v>
      </c>
    </row>
    <row r="77" spans="1:9" x14ac:dyDescent="0.35">
      <c r="A77" s="25">
        <v>45519</v>
      </c>
      <c r="B77" s="14" t="s">
        <v>75</v>
      </c>
      <c r="C77" s="9" t="s">
        <v>87</v>
      </c>
      <c r="D77" s="9"/>
      <c r="E77" s="9">
        <v>30850028</v>
      </c>
      <c r="F77" s="9">
        <v>6</v>
      </c>
      <c r="G77" s="21" t="str">
        <f t="shared" si="2"/>
        <v>CL</v>
      </c>
      <c r="H77" s="10"/>
      <c r="I77">
        <f>VLOOKUP(E77,[5]WOS!$D:$G,4,0)</f>
        <v>6</v>
      </c>
    </row>
    <row r="78" spans="1:9" ht="212" x14ac:dyDescent="0.35">
      <c r="A78" s="26">
        <v>45527</v>
      </c>
      <c r="B78" s="14" t="s">
        <v>79</v>
      </c>
      <c r="C78" s="9" t="s">
        <v>87</v>
      </c>
      <c r="D78" s="9"/>
      <c r="E78" s="9">
        <v>30850029</v>
      </c>
      <c r="F78" s="9">
        <v>10</v>
      </c>
      <c r="G78" s="21" t="str">
        <f t="shared" si="2"/>
        <v>CL</v>
      </c>
      <c r="H78" s="20" t="s">
        <v>84</v>
      </c>
      <c r="I78">
        <f>VLOOKUP(E78,[5]WOS!$D:$G,4,0)</f>
        <v>0</v>
      </c>
    </row>
    <row r="79" spans="1:9" x14ac:dyDescent="0.35">
      <c r="A79" s="25">
        <v>45527</v>
      </c>
      <c r="B79" s="14" t="s">
        <v>80</v>
      </c>
      <c r="C79" s="9" t="s">
        <v>88</v>
      </c>
      <c r="D79" s="9"/>
      <c r="E79" s="9">
        <v>50850050</v>
      </c>
      <c r="F79" s="9">
        <v>10</v>
      </c>
      <c r="G79" s="21" t="str">
        <f t="shared" si="2"/>
        <v>CL</v>
      </c>
      <c r="H79" s="19" t="s">
        <v>21</v>
      </c>
      <c r="I79">
        <f>VLOOKUP(E79,[5]WOS!$D:$G,4,0)</f>
        <v>0</v>
      </c>
    </row>
    <row r="80" spans="1:9" x14ac:dyDescent="0.35">
      <c r="A80" s="25">
        <v>45527</v>
      </c>
      <c r="B80" s="14" t="s">
        <v>81</v>
      </c>
      <c r="C80" s="9" t="s">
        <v>88</v>
      </c>
      <c r="D80" s="9"/>
      <c r="E80" s="9">
        <v>50850051</v>
      </c>
      <c r="F80" s="9">
        <v>10</v>
      </c>
      <c r="G80" s="21" t="str">
        <f t="shared" si="2"/>
        <v>CL</v>
      </c>
      <c r="H80" s="10"/>
      <c r="I80">
        <f>VLOOKUP(E80,[5]WOS!$D:$G,4,0)</f>
        <v>0</v>
      </c>
    </row>
    <row r="81" spans="1:9" x14ac:dyDescent="0.35">
      <c r="A81" s="25">
        <v>45527</v>
      </c>
      <c r="B81" s="14" t="s">
        <v>82</v>
      </c>
      <c r="C81" s="9" t="s">
        <v>88</v>
      </c>
      <c r="D81" s="9"/>
      <c r="E81" s="9">
        <v>50850052</v>
      </c>
      <c r="F81" s="9">
        <v>10</v>
      </c>
      <c r="G81" s="21" t="str">
        <f t="shared" si="2"/>
        <v>CL</v>
      </c>
      <c r="H81" s="10"/>
      <c r="I81">
        <f>VLOOKUP(E81,[5]WOS!$D:$G,4,0)</f>
        <v>0</v>
      </c>
    </row>
    <row r="82" spans="1:9" x14ac:dyDescent="0.35">
      <c r="A82" s="25">
        <v>45527</v>
      </c>
      <c r="B82" s="14" t="s">
        <v>83</v>
      </c>
      <c r="C82" s="9" t="s">
        <v>88</v>
      </c>
      <c r="D82" s="9"/>
      <c r="E82" s="9">
        <v>50850053</v>
      </c>
      <c r="F82" s="9">
        <v>10</v>
      </c>
      <c r="G82" s="21" t="str">
        <f t="shared" si="2"/>
        <v>CL</v>
      </c>
      <c r="H82" s="10"/>
      <c r="I82">
        <f>VLOOKUP(E82,[5]WOS!$D:$G,4,0)</f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dimension ref="A1:D13"/>
  <sheetViews>
    <sheetView workbookViewId="0">
      <selection activeCell="C2" sqref="C2:C12"/>
    </sheetView>
  </sheetViews>
  <sheetFormatPr defaultRowHeight="14.5" x14ac:dyDescent="0.35"/>
  <cols>
    <col min="1" max="1" width="5.54296875" customWidth="1"/>
    <col min="2" max="2" width="24.81640625" bestFit="1" customWidth="1"/>
    <col min="3" max="3" width="27.7265625" bestFit="1" customWidth="1"/>
    <col min="4" max="4" width="5.7265625" customWidth="1"/>
  </cols>
  <sheetData>
    <row r="1" spans="1:4" x14ac:dyDescent="0.35">
      <c r="B1" s="12" t="s">
        <v>22</v>
      </c>
      <c r="C1" s="12" t="s">
        <v>1</v>
      </c>
      <c r="D1" s="12" t="s">
        <v>0</v>
      </c>
    </row>
    <row r="2" spans="1:4" ht="29" x14ac:dyDescent="0.35">
      <c r="A2" t="s">
        <v>35</v>
      </c>
      <c r="B2" s="11" t="s">
        <v>23</v>
      </c>
      <c r="C2" s="11" t="s">
        <v>36</v>
      </c>
      <c r="D2" s="11">
        <v>2</v>
      </c>
    </row>
    <row r="3" spans="1:4" x14ac:dyDescent="0.35">
      <c r="A3" t="s">
        <v>35</v>
      </c>
      <c r="B3" s="11" t="s">
        <v>24</v>
      </c>
      <c r="C3" s="11" t="s">
        <v>37</v>
      </c>
      <c r="D3" s="11">
        <v>2</v>
      </c>
    </row>
    <row r="4" spans="1:4" ht="29" x14ac:dyDescent="0.35">
      <c r="A4" t="s">
        <v>35</v>
      </c>
      <c r="B4" s="11" t="s">
        <v>25</v>
      </c>
      <c r="C4" s="11" t="s">
        <v>38</v>
      </c>
      <c r="D4" s="11">
        <v>2</v>
      </c>
    </row>
    <row r="5" spans="1:4" x14ac:dyDescent="0.35">
      <c r="A5" t="s">
        <v>35</v>
      </c>
      <c r="B5" s="11" t="s">
        <v>26</v>
      </c>
      <c r="C5" s="11" t="s">
        <v>39</v>
      </c>
      <c r="D5" s="11">
        <v>2</v>
      </c>
    </row>
    <row r="6" spans="1:4" x14ac:dyDescent="0.35">
      <c r="A6" t="s">
        <v>35</v>
      </c>
      <c r="B6" s="11" t="s">
        <v>27</v>
      </c>
      <c r="C6" s="11" t="s">
        <v>40</v>
      </c>
      <c r="D6" s="11">
        <v>2</v>
      </c>
    </row>
    <row r="7" spans="1:4" x14ac:dyDescent="0.35">
      <c r="A7" t="s">
        <v>35</v>
      </c>
      <c r="B7" s="11" t="s">
        <v>28</v>
      </c>
      <c r="C7" s="11" t="s">
        <v>41</v>
      </c>
      <c r="D7" s="11">
        <v>2</v>
      </c>
    </row>
    <row r="8" spans="1:4" x14ac:dyDescent="0.35">
      <c r="A8" t="s">
        <v>35</v>
      </c>
      <c r="B8" s="11" t="s">
        <v>29</v>
      </c>
      <c r="C8" s="11" t="s">
        <v>42</v>
      </c>
      <c r="D8" s="11">
        <v>2</v>
      </c>
    </row>
    <row r="9" spans="1:4" ht="29" x14ac:dyDescent="0.35">
      <c r="A9" t="s">
        <v>35</v>
      </c>
      <c r="B9" s="11" t="s">
        <v>30</v>
      </c>
      <c r="C9" s="11" t="s">
        <v>43</v>
      </c>
      <c r="D9" s="11">
        <v>10</v>
      </c>
    </row>
    <row r="10" spans="1:4" ht="29" x14ac:dyDescent="0.35">
      <c r="A10" t="s">
        <v>35</v>
      </c>
      <c r="B10" s="11" t="s">
        <v>31</v>
      </c>
      <c r="C10" s="11" t="s">
        <v>44</v>
      </c>
      <c r="D10" s="11">
        <v>10</v>
      </c>
    </row>
    <row r="11" spans="1:4" ht="29" x14ac:dyDescent="0.35">
      <c r="A11" t="s">
        <v>35</v>
      </c>
      <c r="B11" s="11" t="s">
        <v>32</v>
      </c>
      <c r="C11" s="11" t="s">
        <v>45</v>
      </c>
      <c r="D11" s="11">
        <v>2</v>
      </c>
    </row>
    <row r="12" spans="1:4" x14ac:dyDescent="0.35">
      <c r="A12" t="s">
        <v>35</v>
      </c>
      <c r="B12" s="11" t="s">
        <v>33</v>
      </c>
      <c r="C12" s="11" t="s">
        <v>46</v>
      </c>
      <c r="D12" s="11">
        <v>2</v>
      </c>
    </row>
    <row r="13" spans="1:4" x14ac:dyDescent="0.35">
      <c r="A13" t="s">
        <v>35</v>
      </c>
      <c r="B13" s="11" t="s">
        <v>34</v>
      </c>
      <c r="C13" s="11" t="s">
        <v>47</v>
      </c>
      <c r="D13" s="11">
        <v>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A1:I17"/>
  <sheetViews>
    <sheetView workbookViewId="0">
      <selection activeCell="C26" sqref="C26"/>
    </sheetView>
  </sheetViews>
  <sheetFormatPr defaultRowHeight="14.5" x14ac:dyDescent="0.35"/>
  <cols>
    <col min="1" max="1" width="24.81640625" customWidth="1"/>
    <col min="5" max="5" width="23.453125" bestFit="1" customWidth="1"/>
    <col min="8" max="8" width="27.7265625" bestFit="1" customWidth="1"/>
    <col min="9" max="9" width="10.54296875" bestFit="1" customWidth="1"/>
  </cols>
  <sheetData>
    <row r="1" spans="1:9" x14ac:dyDescent="0.35">
      <c r="A1" s="1" t="s">
        <v>1</v>
      </c>
      <c r="B1" s="2" t="s">
        <v>0</v>
      </c>
      <c r="E1" s="3" t="s">
        <v>6</v>
      </c>
      <c r="F1" t="s">
        <v>0</v>
      </c>
    </row>
    <row r="2" spans="1:9" x14ac:dyDescent="0.35">
      <c r="A2" s="2" t="s">
        <v>2</v>
      </c>
      <c r="B2" s="2">
        <v>1</v>
      </c>
      <c r="E2" s="5" t="s">
        <v>2</v>
      </c>
      <c r="F2">
        <v>1</v>
      </c>
      <c r="H2" s="6" t="s">
        <v>12</v>
      </c>
      <c r="I2" t="s">
        <v>14</v>
      </c>
    </row>
    <row r="3" spans="1:9" ht="26" x14ac:dyDescent="0.35">
      <c r="A3" s="2" t="s">
        <v>3</v>
      </c>
      <c r="B3" s="2">
        <v>1</v>
      </c>
      <c r="E3" s="4" t="s">
        <v>7</v>
      </c>
      <c r="F3">
        <v>1</v>
      </c>
      <c r="H3" s="7" t="s">
        <v>7</v>
      </c>
      <c r="I3">
        <v>8</v>
      </c>
    </row>
    <row r="4" spans="1:9" x14ac:dyDescent="0.35">
      <c r="A4" s="2" t="s">
        <v>4</v>
      </c>
      <c r="B4" s="2">
        <v>1</v>
      </c>
      <c r="E4" s="4" t="s">
        <v>8</v>
      </c>
      <c r="F4">
        <v>1</v>
      </c>
      <c r="H4" s="7" t="s">
        <v>10</v>
      </c>
      <c r="I4">
        <v>2</v>
      </c>
    </row>
    <row r="5" spans="1:9" ht="26" x14ac:dyDescent="0.35">
      <c r="A5" s="2" t="s">
        <v>5</v>
      </c>
      <c r="B5" s="2">
        <v>7</v>
      </c>
      <c r="E5" s="4" t="s">
        <v>9</v>
      </c>
      <c r="F5">
        <v>1</v>
      </c>
      <c r="H5" s="7" t="s">
        <v>8</v>
      </c>
      <c r="I5">
        <v>8</v>
      </c>
    </row>
    <row r="6" spans="1:9" x14ac:dyDescent="0.35">
      <c r="E6" s="5" t="s">
        <v>5</v>
      </c>
      <c r="F6">
        <v>7</v>
      </c>
      <c r="H6" s="7" t="s">
        <v>11</v>
      </c>
      <c r="I6">
        <v>2</v>
      </c>
    </row>
    <row r="7" spans="1:9" x14ac:dyDescent="0.35">
      <c r="E7" s="4" t="s">
        <v>7</v>
      </c>
      <c r="F7">
        <v>7</v>
      </c>
      <c r="H7" s="7" t="s">
        <v>9</v>
      </c>
      <c r="I7">
        <v>10</v>
      </c>
    </row>
    <row r="8" spans="1:9" x14ac:dyDescent="0.35">
      <c r="E8" s="4" t="s">
        <v>8</v>
      </c>
      <c r="F8">
        <v>7</v>
      </c>
      <c r="H8" s="7" t="s">
        <v>2</v>
      </c>
      <c r="I8">
        <v>1</v>
      </c>
    </row>
    <row r="9" spans="1:9" x14ac:dyDescent="0.35">
      <c r="E9" s="4" t="s">
        <v>9</v>
      </c>
      <c r="F9">
        <v>7</v>
      </c>
      <c r="H9" s="7" t="s">
        <v>5</v>
      </c>
      <c r="I9">
        <v>7</v>
      </c>
    </row>
    <row r="10" spans="1:9" x14ac:dyDescent="0.35">
      <c r="E10" s="5" t="s">
        <v>3</v>
      </c>
      <c r="F10">
        <f>VLOOKUP(E10,A:B,2,0)</f>
        <v>1</v>
      </c>
      <c r="H10" s="7" t="s">
        <v>3</v>
      </c>
      <c r="I10">
        <v>1</v>
      </c>
    </row>
    <row r="11" spans="1:9" x14ac:dyDescent="0.35">
      <c r="E11" s="4" t="s">
        <v>10</v>
      </c>
      <c r="F11">
        <v>1</v>
      </c>
      <c r="H11" s="7" t="s">
        <v>4</v>
      </c>
      <c r="I11">
        <v>1</v>
      </c>
    </row>
    <row r="12" spans="1:9" x14ac:dyDescent="0.35">
      <c r="E12" s="4" t="s">
        <v>11</v>
      </c>
      <c r="F12">
        <v>1</v>
      </c>
      <c r="H12" s="7" t="s">
        <v>13</v>
      </c>
      <c r="I12">
        <v>40</v>
      </c>
    </row>
    <row r="13" spans="1:9" x14ac:dyDescent="0.35">
      <c r="E13" s="4" t="s">
        <v>9</v>
      </c>
      <c r="F13">
        <v>1</v>
      </c>
    </row>
    <row r="14" spans="1:9" x14ac:dyDescent="0.35">
      <c r="E14" s="5" t="s">
        <v>4</v>
      </c>
      <c r="F14">
        <v>1</v>
      </c>
    </row>
    <row r="15" spans="1:9" x14ac:dyDescent="0.35">
      <c r="E15" s="4" t="s">
        <v>10</v>
      </c>
      <c r="F15">
        <v>1</v>
      </c>
    </row>
    <row r="16" spans="1:9" x14ac:dyDescent="0.35">
      <c r="E16" s="4" t="s">
        <v>11</v>
      </c>
      <c r="F16">
        <v>1</v>
      </c>
    </row>
    <row r="17" spans="5:6" x14ac:dyDescent="0.35">
      <c r="E17" s="4" t="s">
        <v>9</v>
      </c>
      <c r="F17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32</vt:i4>
      </vt:variant>
    </vt:vector>
  </HeadingPairs>
  <TitlesOfParts>
    <vt:vector size="32" baseType="lpstr">
      <vt:lpstr>Concentrado </vt:lpstr>
      <vt:lpstr>Sheet6</vt:lpstr>
      <vt:lpstr>Sheet5</vt:lpstr>
      <vt:lpstr>Sheet7</vt:lpstr>
      <vt:lpstr>Sheet9</vt:lpstr>
      <vt:lpstr>PLAN_RESULTS</vt:lpstr>
      <vt:lpstr>Produccion</vt:lpstr>
      <vt:lpstr>Sheet13</vt:lpstr>
      <vt:lpstr>Sheet14</vt:lpstr>
      <vt:lpstr>Sheet15</vt:lpstr>
      <vt:lpstr>Cortos</vt:lpstr>
      <vt:lpstr>Plan de produccion  TROV</vt:lpstr>
      <vt:lpstr>Sheet11</vt:lpstr>
      <vt:lpstr>Sheet17</vt:lpstr>
      <vt:lpstr>Sheet10</vt:lpstr>
      <vt:lpstr>Plan de produccion  RISE</vt:lpstr>
      <vt:lpstr>Pivot</vt:lpstr>
      <vt:lpstr>Seguimiento WOS TROV</vt:lpstr>
      <vt:lpstr>Sheet8</vt:lpstr>
      <vt:lpstr>Sheet2</vt:lpstr>
      <vt:lpstr>Sheet1</vt:lpstr>
      <vt:lpstr>ORDENES TERMINADAS</vt:lpstr>
      <vt:lpstr>Ordenes con isues</vt:lpstr>
      <vt:lpstr>costos</vt:lpstr>
      <vt:lpstr>Sheet18</vt:lpstr>
      <vt:lpstr>Sheet12</vt:lpstr>
      <vt:lpstr>Prioridad</vt:lpstr>
      <vt:lpstr>Sheet4</vt:lpstr>
      <vt:lpstr>Sheet3</vt:lpstr>
      <vt:lpstr>WOs pilotos</vt:lpstr>
      <vt:lpstr>0807</vt:lpstr>
      <vt:lpstr>0806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Claudia Delgado</dc:creator>
  <cp:lastModifiedBy>Gil Ruiz Gonzalez</cp:lastModifiedBy>
  <dcterms:created xsi:type="dcterms:W3CDTF">2024-08-06T23:13:14Z</dcterms:created>
  <dcterms:modified xsi:type="dcterms:W3CDTF">2025-03-13T22:40:45Z</dcterms:modified>
</cp:coreProperties>
</file>